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" sheetId="1" r:id="rId5"/>
    <sheet state="visible" name="Produtor" sheetId="2" r:id="rId6"/>
    <sheet state="visible" name="PedidodeCompra" sheetId="3" r:id="rId7"/>
    <sheet state="hidden" name="PedComCarrinho" sheetId="4" r:id="rId8"/>
    <sheet state="hidden" name="PagProdutor" sheetId="5" r:id="rId9"/>
    <sheet state="hidden" name="PedComissão" sheetId="6" r:id="rId10"/>
    <sheet state="hidden" name="PagComisao" sheetId="7" r:id="rId11"/>
    <sheet state="visible" name="PedFretes" sheetId="8" r:id="rId12"/>
    <sheet state="visible" name="PagFretes" sheetId="9" r:id="rId13"/>
    <sheet state="hidden" name="PagFreteIndividal" sheetId="10" r:id="rId14"/>
    <sheet state="visible" name="CarrinhoFretes" sheetId="11" r:id="rId15"/>
    <sheet state="hidden" name="Transportadora" sheetId="12" r:id="rId16"/>
    <sheet state="hidden" name="Motorista" sheetId="13" r:id="rId17"/>
    <sheet state="hidden" name="ImpostoNF" sheetId="14" r:id="rId18"/>
    <sheet state="hidden" name="ImpostoPaga" sheetId="15" r:id="rId19"/>
    <sheet state="hidden" name="DesExtFrete" sheetId="16" r:id="rId20"/>
    <sheet state="visible" name="DespesasMensais" sheetId="17" r:id="rId21"/>
    <sheet state="hidden" name="OutrasDespesas" sheetId="18" r:id="rId22"/>
    <sheet state="hidden" name="CarOutras" sheetId="19" r:id="rId23"/>
    <sheet state="hidden" name="PagOutras" sheetId="20" r:id="rId24"/>
    <sheet state="hidden" name="PedidodeVenda" sheetId="21" r:id="rId25"/>
    <sheet state="hidden" name="Cidades" sheetId="22" r:id="rId26"/>
    <sheet state="hidden" name="Contas" sheetId="23" r:id="rId27"/>
    <sheet state="visible" name="CaixaGeral" sheetId="24" r:id="rId28"/>
    <sheet state="visible" name="CaixaVariavel" sheetId="25" r:id="rId29"/>
    <sheet state="hidden" name="Relatorio" sheetId="26" r:id="rId30"/>
    <sheet state="hidden" name="RecebimentoVenda" sheetId="27" r:id="rId31"/>
    <sheet state="visible" name="Implantacao" sheetId="28" r:id="rId32"/>
    <sheet state="visible" name="CarImplantacao" sheetId="29" r:id="rId33"/>
    <sheet state="visible" name="SaldoContas" sheetId="30" r:id="rId34"/>
    <sheet state="hidden" name="Transferencia" sheetId="31" r:id="rId35"/>
    <sheet state="visible" name="SaldoInicial" sheetId="32" r:id="rId36"/>
  </sheets>
  <definedNames>
    <definedName hidden="1" localSheetId="0" name="_xlnm._FilterDatabase">Cliente!$A$1:$H$1000</definedName>
    <definedName hidden="1" localSheetId="2" name="_xlnm._FilterDatabase">PedidodeCompra!$A$1:$O$1000</definedName>
    <definedName hidden="1" localSheetId="4" name="_xlnm._FilterDatabase">PagProdutor!$A$1:$K$1000</definedName>
    <definedName hidden="1" localSheetId="7" name="_xlnm._FilterDatabase">PedFretes!$A$1:$N$1000</definedName>
    <definedName hidden="1" localSheetId="8" name="_xlnm._FilterDatabase">PagFretes!$A$1:$L$1000</definedName>
    <definedName hidden="1" localSheetId="9" name="_xlnm._FilterDatabase">PagFreteIndividal!$A$1:$J$1002</definedName>
    <definedName hidden="1" localSheetId="10" name="_xlnm._FilterDatabase">CarrinhoFretes!$A$1:$AC$2226</definedName>
    <definedName hidden="1" localSheetId="11" name="_xlnm._FilterDatabase">Transportadora!$A$1:$A$1000</definedName>
    <definedName hidden="1" localSheetId="12" name="_xlnm._FilterDatabase">Motorista!$A$1:$A$1000</definedName>
    <definedName hidden="1" localSheetId="16" name="_xlnm._FilterDatabase">DespesasMensais!$A$1:$J$1000</definedName>
    <definedName hidden="1" localSheetId="21" name="_xlnm._FilterDatabase">Cidades!$A$1:$C$998</definedName>
    <definedName hidden="1" localSheetId="22" name="_xlnm._FilterDatabase">Contas!$A$1:$B$999</definedName>
    <definedName hidden="1" localSheetId="26" name="_xlnm._FilterDatabase">RecebimentoVenda!$A$1:$J$1000</definedName>
    <definedName hidden="1" localSheetId="27" name="_xlnm._FilterDatabase">Implantacao!$A$1:$K$1000</definedName>
    <definedName hidden="1" localSheetId="28" name="_xlnm._FilterDatabase">CarImplantacao!$A$1:$J$997</definedName>
    <definedName hidden="1" localSheetId="31" name="_xlnm._FilterDatabase">SaldoInicial!$A$1:$H$1000</definedName>
  </definedNames>
  <calcPr/>
</workbook>
</file>

<file path=xl/sharedStrings.xml><?xml version="1.0" encoding="utf-8"?>
<sst xmlns="http://schemas.openxmlformats.org/spreadsheetml/2006/main" count="51481" uniqueCount="13384">
  <si>
    <t>Id</t>
  </si>
  <si>
    <t>Nome</t>
  </si>
  <si>
    <t>CPF-CNPJ</t>
  </si>
  <si>
    <t>Cidade UF</t>
  </si>
  <si>
    <t>Anotações Cliente</t>
  </si>
  <si>
    <t xml:space="preserve">Valor Total </t>
  </si>
  <si>
    <t>Valor Pago</t>
  </si>
  <si>
    <t>Valor Pendente</t>
  </si>
  <si>
    <t>a5d4b2e5</t>
  </si>
  <si>
    <t>Adailton</t>
  </si>
  <si>
    <t>a5d4b2e6</t>
  </si>
  <si>
    <t>Alianca</t>
  </si>
  <si>
    <t>a5d4b2e7</t>
  </si>
  <si>
    <t>Alipio Gomes da Costa</t>
  </si>
  <si>
    <t>211.898.624-68</t>
  </si>
  <si>
    <t>São Bento da Una/PE</t>
  </si>
  <si>
    <t>a5d4b2e36</t>
  </si>
  <si>
    <t>André Corretor</t>
  </si>
  <si>
    <t>a5d4b2e20</t>
  </si>
  <si>
    <t>Cajazeirinhas</t>
  </si>
  <si>
    <t>a5d4b2e21</t>
  </si>
  <si>
    <t>Caruaru J2</t>
  </si>
  <si>
    <t>a5d4b2e22</t>
  </si>
  <si>
    <t>Clodoaldo Corretor</t>
  </si>
  <si>
    <t>a5d4b2e23</t>
  </si>
  <si>
    <t>Cooperflores</t>
  </si>
  <si>
    <t>a5d4b2e24</t>
  </si>
  <si>
    <t>Diego Atacadao Racao</t>
  </si>
  <si>
    <t>a5d4b2e25</t>
  </si>
  <si>
    <t>Ducampo Campina</t>
  </si>
  <si>
    <t>a5d4b2e26</t>
  </si>
  <si>
    <t>Fernando Vilela</t>
  </si>
  <si>
    <t>a5d4b2e28</t>
  </si>
  <si>
    <t>Frango Favorito Ltda</t>
  </si>
  <si>
    <t>24.959.078/0023-01</t>
  </si>
  <si>
    <t>Belo Jardim/PE</t>
  </si>
  <si>
    <t>a5d4b2e29</t>
  </si>
  <si>
    <t>Granja Canaa</t>
  </si>
  <si>
    <t>a5d4b2e30</t>
  </si>
  <si>
    <t>Granja Kumamoto</t>
  </si>
  <si>
    <t>a5d4b2e31</t>
  </si>
  <si>
    <t>Guaraves</t>
  </si>
  <si>
    <t>a5d4b2e32</t>
  </si>
  <si>
    <t>Japones</t>
  </si>
  <si>
    <t>a5d4b2e33</t>
  </si>
  <si>
    <t>Kenichi Iwata</t>
  </si>
  <si>
    <t>084.455.084-15</t>
  </si>
  <si>
    <t>Tejucupapo/PE</t>
  </si>
  <si>
    <t>a5d4b2e34</t>
  </si>
  <si>
    <t>Matildes</t>
  </si>
  <si>
    <t>a5d4b2e35</t>
  </si>
  <si>
    <t>Michael Campina Grande</t>
  </si>
  <si>
    <t>a5d4b2e37</t>
  </si>
  <si>
    <t>Natto Alimentos</t>
  </si>
  <si>
    <t>01.682.695/0001-00</t>
  </si>
  <si>
    <t>Garanhuns/PE</t>
  </si>
  <si>
    <t>a5d4b2e38</t>
  </si>
  <si>
    <t>Ovos Sao Tome</t>
  </si>
  <si>
    <t>a5d4b2e39</t>
  </si>
  <si>
    <t>Pesqueira</t>
  </si>
  <si>
    <t>a5d4b2e40</t>
  </si>
  <si>
    <t>Rei Do Ouro</t>
  </si>
  <si>
    <t>a5d4b2e41</t>
  </si>
  <si>
    <t>Reinaldo</t>
  </si>
  <si>
    <t>a5d4b2e42</t>
  </si>
  <si>
    <t>Rildo Roque Ferraz</t>
  </si>
  <si>
    <t>22.381.240/0001-16</t>
  </si>
  <si>
    <t>Sao Bento do Una/PE</t>
  </si>
  <si>
    <t>a5d4b2e43</t>
  </si>
  <si>
    <t>Rural Log Pedro Falcao</t>
  </si>
  <si>
    <t>a5d4b2e44</t>
  </si>
  <si>
    <t>Sao Bento Branco</t>
  </si>
  <si>
    <t>a5d4b2e46</t>
  </si>
  <si>
    <t>São Braz S/A Industria E Comercio De Alimentos</t>
  </si>
  <si>
    <t>08.811.226/0001-84</t>
  </si>
  <si>
    <t>Cabedelo/PB</t>
  </si>
  <si>
    <t>a5d4b2e47</t>
  </si>
  <si>
    <t>Sr. Pedro São Bento</t>
  </si>
  <si>
    <t>a5d4b2e48</t>
  </si>
  <si>
    <t>Sr. Pedro Vitoria</t>
  </si>
  <si>
    <t>a5d4b2e49</t>
  </si>
  <si>
    <t>Thiago Garanhuns</t>
  </si>
  <si>
    <t>a5d4b2e52</t>
  </si>
  <si>
    <t>Vitamilho Alimentos LTDA</t>
  </si>
  <si>
    <t>00.686.452/0001-79</t>
  </si>
  <si>
    <t>ded4bf47</t>
  </si>
  <si>
    <t>Ana Maria Laroche</t>
  </si>
  <si>
    <t>Paulista/PE</t>
  </si>
  <si>
    <t>3f5ae7e1</t>
  </si>
  <si>
    <t>André Timbauba</t>
  </si>
  <si>
    <t>Timbauba/PE</t>
  </si>
  <si>
    <t>fc3e3b63</t>
  </si>
  <si>
    <t>André Canguaretama</t>
  </si>
  <si>
    <t>Canguaretama/RN</t>
  </si>
  <si>
    <t>3b11ed5d</t>
  </si>
  <si>
    <t>Santa Cruz - RN</t>
  </si>
  <si>
    <t>Santa Cruz/RN</t>
  </si>
  <si>
    <t>Frei Damião</t>
  </si>
  <si>
    <t>38613a7e</t>
  </si>
  <si>
    <t>André Mamanguape</t>
  </si>
  <si>
    <t>Mamanguape/PB</t>
  </si>
  <si>
    <t>4540227f</t>
  </si>
  <si>
    <t>André Macaíbas</t>
  </si>
  <si>
    <t>Macaíbas/RN</t>
  </si>
  <si>
    <t>500274ab</t>
  </si>
  <si>
    <t>Ilario Campina Grande</t>
  </si>
  <si>
    <t>Campina Grande/PB</t>
  </si>
  <si>
    <t>5f21748a</t>
  </si>
  <si>
    <t>André Pombal</t>
  </si>
  <si>
    <t>Pombal/PB</t>
  </si>
  <si>
    <t>eb11b697</t>
  </si>
  <si>
    <t>Natto Branco</t>
  </si>
  <si>
    <t>274e251d</t>
  </si>
  <si>
    <t>Michel Campina Grande / Azevem</t>
  </si>
  <si>
    <t>527641ed</t>
  </si>
  <si>
    <t>Natto Newtinho</t>
  </si>
  <si>
    <t>Não Informado/PE</t>
  </si>
  <si>
    <t>c5a43774</t>
  </si>
  <si>
    <t>Andre Brejinho</t>
  </si>
  <si>
    <t>Brejinho/PB</t>
  </si>
  <si>
    <t>1f0ff4dd</t>
  </si>
  <si>
    <t>Andre JP</t>
  </si>
  <si>
    <t>João Pessoa/PB</t>
  </si>
  <si>
    <t>a039fd0c</t>
  </si>
  <si>
    <t>André Nova Cruz</t>
  </si>
  <si>
    <t>Nova Cruz/RN</t>
  </si>
  <si>
    <t>db220e9b</t>
  </si>
  <si>
    <t>Julia Igarassu</t>
  </si>
  <si>
    <t>Igarassu/PE</t>
  </si>
  <si>
    <t>237f5e21</t>
  </si>
  <si>
    <t>Três Corações</t>
  </si>
  <si>
    <t>28c514c6</t>
  </si>
  <si>
    <t>Copeavi Espirito Santo</t>
  </si>
  <si>
    <t>Espirito Santo/ES</t>
  </si>
  <si>
    <t>377012bc</t>
  </si>
  <si>
    <t>Andre Sapé</t>
  </si>
  <si>
    <t>Sape/PB</t>
  </si>
  <si>
    <t>162d32c0</t>
  </si>
  <si>
    <t>Granja Vitoria</t>
  </si>
  <si>
    <t>6926363d</t>
  </si>
  <si>
    <t>Natto/Newtinho</t>
  </si>
  <si>
    <t>d1d76c86</t>
  </si>
  <si>
    <t>Silva e Melo</t>
  </si>
  <si>
    <t>e7c40758</t>
  </si>
  <si>
    <t>Fabio Mossoró</t>
  </si>
  <si>
    <t>Mossoró/RN</t>
  </si>
  <si>
    <t>5223114a</t>
  </si>
  <si>
    <t>Pindorama</t>
  </si>
  <si>
    <t>Não Informado/SE</t>
  </si>
  <si>
    <t>32c50dff</t>
  </si>
  <si>
    <t>Andé Caruaru</t>
  </si>
  <si>
    <t>Caruaru/PE</t>
  </si>
  <si>
    <t>a8362b58</t>
  </si>
  <si>
    <t>Andée Caruaru</t>
  </si>
  <si>
    <t>7dd02885</t>
  </si>
  <si>
    <t>Thiago Feira Nova</t>
  </si>
  <si>
    <t>a017835f</t>
  </si>
  <si>
    <t>Andre Natal</t>
  </si>
  <si>
    <t>Natal/RN</t>
  </si>
  <si>
    <t>865b5723</t>
  </si>
  <si>
    <t>Ernesto SW4</t>
  </si>
  <si>
    <t>SW4</t>
  </si>
  <si>
    <t>f80fcc0f</t>
  </si>
  <si>
    <t>Jorge Amarok</t>
  </si>
  <si>
    <t>Amarok</t>
  </si>
  <si>
    <t>2ecdafaf</t>
  </si>
  <si>
    <t>Vanilson Caruaru</t>
  </si>
  <si>
    <t>a1aac07b</t>
  </si>
  <si>
    <t>André</t>
  </si>
  <si>
    <t>Não Informado/RN</t>
  </si>
  <si>
    <t>de7f68d9</t>
  </si>
  <si>
    <t>Sr Pedro Bonito</t>
  </si>
  <si>
    <t>Bonito/PE</t>
  </si>
  <si>
    <t>af29f5eb</t>
  </si>
  <si>
    <t>André Caruaru</t>
  </si>
  <si>
    <t>18dcec5d</t>
  </si>
  <si>
    <t>André Mari</t>
  </si>
  <si>
    <t>be608b2f</t>
  </si>
  <si>
    <t>Felipe Aguiar</t>
  </si>
  <si>
    <t>950c5f30</t>
  </si>
  <si>
    <t>São Braz Bahia</t>
  </si>
  <si>
    <t>Não Informado/BA</t>
  </si>
  <si>
    <t>fe02fbfa</t>
  </si>
  <si>
    <t>Ingredion</t>
  </si>
  <si>
    <t>Cabo de Santo Agostinho/PE</t>
  </si>
  <si>
    <t>cfe4a0b8</t>
  </si>
  <si>
    <t>Igredion</t>
  </si>
  <si>
    <t>29b09467</t>
  </si>
  <si>
    <t>André Santo Antonio</t>
  </si>
  <si>
    <t>b8a696e6</t>
  </si>
  <si>
    <t>Michel Pocinhos</t>
  </si>
  <si>
    <t>a2daf2db</t>
  </si>
  <si>
    <t>Pedro Caruaru</t>
  </si>
  <si>
    <t>2c703826</t>
  </si>
  <si>
    <t>Confinamento São Pedro</t>
  </si>
  <si>
    <t>5e9b2eb1</t>
  </si>
  <si>
    <t>Thiago Barros</t>
  </si>
  <si>
    <t>73b7c733</t>
  </si>
  <si>
    <t>Marcelo Cumbe</t>
  </si>
  <si>
    <t>Cumbe/SE</t>
  </si>
  <si>
    <t>a1ae9752</t>
  </si>
  <si>
    <t>Diego Cajazeirinhas</t>
  </si>
  <si>
    <t>Cajazeirinhas/PB</t>
  </si>
  <si>
    <t>7f9757ac</t>
  </si>
  <si>
    <t>Peterson</t>
  </si>
  <si>
    <t>b51bbda1</t>
  </si>
  <si>
    <t>André Juripiranga</t>
  </si>
  <si>
    <t>1ed77293</t>
  </si>
  <si>
    <t>Netto Serra talhada</t>
  </si>
  <si>
    <t>Serra talhada/PE</t>
  </si>
  <si>
    <t>6dd0e550</t>
  </si>
  <si>
    <t>Bruno JP</t>
  </si>
  <si>
    <t>dc807754</t>
  </si>
  <si>
    <t>Frango da Roça</t>
  </si>
  <si>
    <t>190521ca</t>
  </si>
  <si>
    <t>Edenilson Balsas</t>
  </si>
  <si>
    <t>Balsas/MA</t>
  </si>
  <si>
    <t>faef8f01</t>
  </si>
  <si>
    <t>Michael Ovos Enaves</t>
  </si>
  <si>
    <t>1766b834</t>
  </si>
  <si>
    <t>São Braz/Branco</t>
  </si>
  <si>
    <t>004c1022</t>
  </si>
  <si>
    <t>Barretinho</t>
  </si>
  <si>
    <t>86d62417</t>
  </si>
  <si>
    <t>Granja Farias Macaiba</t>
  </si>
  <si>
    <t>ca98597e</t>
  </si>
  <si>
    <t>Granja Vilela</t>
  </si>
  <si>
    <t>066db69b</t>
  </si>
  <si>
    <t>TESTE</t>
  </si>
  <si>
    <t>11c46eb1</t>
  </si>
  <si>
    <t>Wendoly</t>
  </si>
  <si>
    <t>f44cf0af</t>
  </si>
  <si>
    <t>Ilario Paulista</t>
  </si>
  <si>
    <t>22d207cf</t>
  </si>
  <si>
    <t>Zé Arnaldo</t>
  </si>
  <si>
    <t>38f33d71</t>
  </si>
  <si>
    <t>Rodrigo Gargamel</t>
  </si>
  <si>
    <t>da777a56</t>
  </si>
  <si>
    <t>Rodrigo Garmamel</t>
  </si>
  <si>
    <t>b4328df8</t>
  </si>
  <si>
    <t>Pedro Falcão</t>
  </si>
  <si>
    <t>bd45dc8b</t>
  </si>
  <si>
    <t>Pedro Falcão Kumamoto</t>
  </si>
  <si>
    <t>deb6a5b4</t>
  </si>
  <si>
    <t>Granja Cajueiro</t>
  </si>
  <si>
    <t>c2c77c31</t>
  </si>
  <si>
    <t>Nutrane</t>
  </si>
  <si>
    <t>a47e240a</t>
  </si>
  <si>
    <t>Ilario Gravatá</t>
  </si>
  <si>
    <t>Gravatá/PE</t>
  </si>
  <si>
    <t>ed62cf6f</t>
  </si>
  <si>
    <t>Sabormill</t>
  </si>
  <si>
    <t>5cfafe1a</t>
  </si>
  <si>
    <t>Bezerros</t>
  </si>
  <si>
    <t>71a33773</t>
  </si>
  <si>
    <t>Frango Dourado</t>
  </si>
  <si>
    <t>b3c9a34f</t>
  </si>
  <si>
    <t>Boi Nelore</t>
  </si>
  <si>
    <t>26493fba</t>
  </si>
  <si>
    <t>Pedro Bozerro</t>
  </si>
  <si>
    <t>da5a2149</t>
  </si>
  <si>
    <t>São José do Egito</t>
  </si>
  <si>
    <t>a5cb10b5</t>
  </si>
  <si>
    <t>Pedro Bezerros</t>
  </si>
  <si>
    <t>032168ab</t>
  </si>
  <si>
    <t>Nutrane Flomil</t>
  </si>
  <si>
    <t>a8bcbb1e</t>
  </si>
  <si>
    <t>André Rancho Alegre</t>
  </si>
  <si>
    <t>98bdd0b2</t>
  </si>
  <si>
    <t>Nutrane Pesqueira</t>
  </si>
  <si>
    <t>8a8ca5f1</t>
  </si>
  <si>
    <t>Charles</t>
  </si>
  <si>
    <t>0a6bd8d0</t>
  </si>
  <si>
    <t>Granja São Luis</t>
  </si>
  <si>
    <t>b9d1c44c</t>
  </si>
  <si>
    <t>Nutrane Carpina</t>
  </si>
  <si>
    <t>87f211b9</t>
  </si>
  <si>
    <t>Lucas Propriá</t>
  </si>
  <si>
    <t>33d4658f</t>
  </si>
  <si>
    <t>João Garanhus</t>
  </si>
  <si>
    <t>82a5cb93</t>
  </si>
  <si>
    <t>Gika Notaro</t>
  </si>
  <si>
    <t>bce7e1da53</t>
  </si>
  <si>
    <t>Adalberto Gloria</t>
  </si>
  <si>
    <t>Nossa Senhora da Glória/SE</t>
  </si>
  <si>
    <t>bce7e1da51</t>
  </si>
  <si>
    <t>Adriano Aquidaba</t>
  </si>
  <si>
    <t>Aquidabã/SE</t>
  </si>
  <si>
    <t>bce7e1da08</t>
  </si>
  <si>
    <t>Alan Plantec</t>
  </si>
  <si>
    <t>bce7e1da60</t>
  </si>
  <si>
    <t>Alexandre</t>
  </si>
  <si>
    <t>bce7e1da04</t>
  </si>
  <si>
    <t>Andre Aparecida</t>
  </si>
  <si>
    <t>Oeiras/MA</t>
  </si>
  <si>
    <t>bce7e1da18</t>
  </si>
  <si>
    <t>Bruno Emporio</t>
  </si>
  <si>
    <t>bce7e1da62</t>
  </si>
  <si>
    <t>Carlos Japoata</t>
  </si>
  <si>
    <t>Japoatã/SE</t>
  </si>
  <si>
    <t>bce7e1da27</t>
  </si>
  <si>
    <t>Daniel Adustina</t>
  </si>
  <si>
    <t>Adustina /BA</t>
  </si>
  <si>
    <t>bce7e1da35</t>
  </si>
  <si>
    <t>Daniel Alagoas</t>
  </si>
  <si>
    <t>Batalha/AL</t>
  </si>
  <si>
    <t>bce7e1da09</t>
  </si>
  <si>
    <t>Diogo Sobral</t>
  </si>
  <si>
    <t>bce7e1da30</t>
  </si>
  <si>
    <t>Ecinho</t>
  </si>
  <si>
    <t>bce7e1da26</t>
  </si>
  <si>
    <t>Ednilson Balsas</t>
  </si>
  <si>
    <t>bce7e1da22</t>
  </si>
  <si>
    <t>Eduardo</t>
  </si>
  <si>
    <t>bce7e1da59</t>
  </si>
  <si>
    <t>Elizeu</t>
  </si>
  <si>
    <t>bce7e1da05</t>
  </si>
  <si>
    <t>Fabiano Balsas</t>
  </si>
  <si>
    <t>bce7e1da31</t>
  </si>
  <si>
    <t>Francisco Benjamin</t>
  </si>
  <si>
    <t>bce7e1da25</t>
  </si>
  <si>
    <t>Gabriel Balsas</t>
  </si>
  <si>
    <t>bce7e1da20</t>
  </si>
  <si>
    <t>Gastura</t>
  </si>
  <si>
    <t>bce7e1da63</t>
  </si>
  <si>
    <t>George</t>
  </si>
  <si>
    <t>bce7e1da21</t>
  </si>
  <si>
    <t>George Tocantins</t>
  </si>
  <si>
    <t>bce7e1da41</t>
  </si>
  <si>
    <t>Geraldo Japoata</t>
  </si>
  <si>
    <t>bce7e1da14</t>
  </si>
  <si>
    <t>Guilherme Balsas</t>
  </si>
  <si>
    <t>bce7e1da42</t>
  </si>
  <si>
    <t>Heder Suporte</t>
  </si>
  <si>
    <t>bce7e1da52</t>
  </si>
  <si>
    <t>Jamisson Propria</t>
  </si>
  <si>
    <t>Própria /SE</t>
  </si>
  <si>
    <t>bce7e1da43</t>
  </si>
  <si>
    <t>Jr Dede</t>
  </si>
  <si>
    <t>bce7e1da11</t>
  </si>
  <si>
    <t>Jr Grao</t>
  </si>
  <si>
    <t>bce7e1da29</t>
  </si>
  <si>
    <t>Kelly Itabaianinha</t>
  </si>
  <si>
    <t>bce7e1da06</t>
  </si>
  <si>
    <t>Lucas Bom Jesus</t>
  </si>
  <si>
    <t>bce7e1da03</t>
  </si>
  <si>
    <t>Lucas Sobral</t>
  </si>
  <si>
    <t>Buriticupu/MA</t>
  </si>
  <si>
    <t>bce7e1da39</t>
  </si>
  <si>
    <t>Luiz Eduardo Gordinho</t>
  </si>
  <si>
    <t>bce7e1da34</t>
  </si>
  <si>
    <t>Luiz Eduardo Magalhaes</t>
  </si>
  <si>
    <t>bce7e1da50</t>
  </si>
  <si>
    <t>Maicon Faz Capanema</t>
  </si>
  <si>
    <t>bce7e1da54</t>
  </si>
  <si>
    <t>Maicon Lem</t>
  </si>
  <si>
    <t>bce7e1da12</t>
  </si>
  <si>
    <t>Marconi Balsas</t>
  </si>
  <si>
    <t>Balsas /MA</t>
  </si>
  <si>
    <t>bce7e1da61</t>
  </si>
  <si>
    <t>Marcos Roco Graccho</t>
  </si>
  <si>
    <t>Graccho Cardoso/SE</t>
  </si>
  <si>
    <t>bce7e1da48</t>
  </si>
  <si>
    <t>Marquinhos</t>
  </si>
  <si>
    <t>bce7e1da36</t>
  </si>
  <si>
    <t>Matheus Vilar</t>
  </si>
  <si>
    <t>bce7e1da64</t>
  </si>
  <si>
    <t>Mikael</t>
  </si>
  <si>
    <t>bce7e1da49</t>
  </si>
  <si>
    <t>Milho Conde</t>
  </si>
  <si>
    <t>Conde/BA</t>
  </si>
  <si>
    <t>bce7e1da19</t>
  </si>
  <si>
    <t>Netinho Buriti</t>
  </si>
  <si>
    <t>bce7e1da55</t>
  </si>
  <si>
    <t>Netinho Maranhao</t>
  </si>
  <si>
    <t>bce7e1da65</t>
  </si>
  <si>
    <t>Neto Batalha</t>
  </si>
  <si>
    <t>bce7e1da01</t>
  </si>
  <si>
    <t>Newton Porto</t>
  </si>
  <si>
    <t>Aracaju/SE</t>
  </si>
  <si>
    <t>bce7e1da15</t>
  </si>
  <si>
    <t>bce7e1da56</t>
  </si>
  <si>
    <t>Piaui Faz Tangará</t>
  </si>
  <si>
    <t>bce7e1da10</t>
  </si>
  <si>
    <t>Ramon</t>
  </si>
  <si>
    <t>bce7e1da17</t>
  </si>
  <si>
    <t>bce7e1da57</t>
  </si>
  <si>
    <t>Remisson</t>
  </si>
  <si>
    <t>bce7e1da45</t>
  </si>
  <si>
    <t>Rodrigo Orlando</t>
  </si>
  <si>
    <t>bce7e1da38</t>
  </si>
  <si>
    <t>Rodrigo Rocha</t>
  </si>
  <si>
    <t>bce7e1da46</t>
  </si>
  <si>
    <t>Samuel</t>
  </si>
  <si>
    <t>bce7e1da44</t>
  </si>
  <si>
    <t>Santa Fe Luis Eduardo</t>
  </si>
  <si>
    <t>bce7e1da47</t>
  </si>
  <si>
    <t>Saymon</t>
  </si>
  <si>
    <t>bce7e1da33</t>
  </si>
  <si>
    <t>Tocantins</t>
  </si>
  <si>
    <t>bce7e1da16</t>
  </si>
  <si>
    <t>Victor Balsas</t>
  </si>
  <si>
    <t>bce7e1da28</t>
  </si>
  <si>
    <t>Wanderley</t>
  </si>
  <si>
    <t>bce7e1da02</t>
  </si>
  <si>
    <t>Wendoly Masley</t>
  </si>
  <si>
    <t>bce7e1da23</t>
  </si>
  <si>
    <t>Ze Antonio Balsas</t>
  </si>
  <si>
    <t>1756b1c5</t>
  </si>
  <si>
    <t>Célio</t>
  </si>
  <si>
    <t>ea876f42</t>
  </si>
  <si>
    <t>Denisson José Andrade de Aragão</t>
  </si>
  <si>
    <t>Itabi/SE</t>
  </si>
  <si>
    <t>71c6ae3c</t>
  </si>
  <si>
    <t>Eudas</t>
  </si>
  <si>
    <t>Siriri/SE</t>
  </si>
  <si>
    <t>1061c3ed</t>
  </si>
  <si>
    <t>Clair Feira Nova</t>
  </si>
  <si>
    <t>Feira Nova/SE</t>
  </si>
  <si>
    <t>d14ce0ec</t>
  </si>
  <si>
    <t>Gabriel Balsas/Irineu</t>
  </si>
  <si>
    <t>30899286</t>
  </si>
  <si>
    <t>Gabriel Balsas - Gilmar</t>
  </si>
  <si>
    <t>c81637cd</t>
  </si>
  <si>
    <t>José Nunes</t>
  </si>
  <si>
    <t>69bde65d</t>
  </si>
  <si>
    <t>Abrel</t>
  </si>
  <si>
    <t>a5797d68</t>
  </si>
  <si>
    <t>37984646</t>
  </si>
  <si>
    <t>Lucas LEM</t>
  </si>
  <si>
    <t>e7d2b0aa</t>
  </si>
  <si>
    <t>Ze de Gerino</t>
  </si>
  <si>
    <t>b8f1d887</t>
  </si>
  <si>
    <t>e9f2714b</t>
  </si>
  <si>
    <t>Carlinhos</t>
  </si>
  <si>
    <t>e8cfc701</t>
  </si>
  <si>
    <t>Gabriel Balsas - Pedro</t>
  </si>
  <si>
    <t>4a2dc53a</t>
  </si>
  <si>
    <t>Comprovante de 4.895,00</t>
  </si>
  <si>
    <t>32a848dc</t>
  </si>
  <si>
    <t>Elizabete</t>
  </si>
  <si>
    <t>74088c4f</t>
  </si>
  <si>
    <t>Gabriel Melo - Itabi</t>
  </si>
  <si>
    <t>fea46c1c</t>
  </si>
  <si>
    <t>Alex Carira</t>
  </si>
  <si>
    <t>Carira/SE</t>
  </si>
  <si>
    <t>b2957ea2</t>
  </si>
  <si>
    <t>Luiz Médio</t>
  </si>
  <si>
    <t>d1a79761</t>
  </si>
  <si>
    <t>Ze Maria</t>
  </si>
  <si>
    <t>9bec20de</t>
  </si>
  <si>
    <t>Ze Maia</t>
  </si>
  <si>
    <t>0d5fa85e</t>
  </si>
  <si>
    <t>Bira do Queijo</t>
  </si>
  <si>
    <t>ac048264</t>
  </si>
  <si>
    <t>Bira do Queijo/Gararu</t>
  </si>
  <si>
    <t>Gararu/SE</t>
  </si>
  <si>
    <t>9ac61cc2</t>
  </si>
  <si>
    <t>Bira do Queijo/Simão Dias</t>
  </si>
  <si>
    <t>Simão Dias/SE</t>
  </si>
  <si>
    <t>f5634a12</t>
  </si>
  <si>
    <t>Jair</t>
  </si>
  <si>
    <t>f3d10a5c</t>
  </si>
  <si>
    <t>Anne Carira</t>
  </si>
  <si>
    <t>3fff6024</t>
  </si>
  <si>
    <t>Ygor Cumbe</t>
  </si>
  <si>
    <t>62c53994</t>
  </si>
  <si>
    <t>Messias</t>
  </si>
  <si>
    <t>a6073ea2</t>
  </si>
  <si>
    <t>b54d4a28</t>
  </si>
  <si>
    <t>Wendio Aparecida</t>
  </si>
  <si>
    <t>Nossa Senhora da Aparecida/SE</t>
  </si>
  <si>
    <t>14b5f8e9</t>
  </si>
  <si>
    <t>Peterson Luan</t>
  </si>
  <si>
    <t>f981f23f</t>
  </si>
  <si>
    <t>Paulinho</t>
  </si>
  <si>
    <t>dff236e3</t>
  </si>
  <si>
    <t>Cicero</t>
  </si>
  <si>
    <t>Monte Alegre Sergipe/SE</t>
  </si>
  <si>
    <t>38e1f34f</t>
  </si>
  <si>
    <t>Paulinho/Aparecida</t>
  </si>
  <si>
    <t>da98e5c0</t>
  </si>
  <si>
    <t>Aparecida/Paulinho</t>
  </si>
  <si>
    <t>e6757a4b</t>
  </si>
  <si>
    <t>Guilherme Piaui</t>
  </si>
  <si>
    <t>São Francisco Do Piaui/PI</t>
  </si>
  <si>
    <t>7c44524c</t>
  </si>
  <si>
    <t>Renato Galvão</t>
  </si>
  <si>
    <t>Não Informado/MA</t>
  </si>
  <si>
    <t>78dbf166</t>
  </si>
  <si>
    <t>Bruna Piauí</t>
  </si>
  <si>
    <t>Não Informado/PI</t>
  </si>
  <si>
    <t>4f5fd87b</t>
  </si>
  <si>
    <t>Gabriel Balsas/Marcos</t>
  </si>
  <si>
    <t>d7a71064</t>
  </si>
  <si>
    <t>Gabriel Balsas/Rio de Coco</t>
  </si>
  <si>
    <t>dc1b8424</t>
  </si>
  <si>
    <t>Gabriel Balsas/Horizontina</t>
  </si>
  <si>
    <t>9c979472</t>
  </si>
  <si>
    <t>Santa Fé - LEM</t>
  </si>
  <si>
    <t>90da360c</t>
  </si>
  <si>
    <t>Guilherme Balsas/Serra da Fortaleza</t>
  </si>
  <si>
    <t>83d3e9fd</t>
  </si>
  <si>
    <t>Lukas Bom Jesus</t>
  </si>
  <si>
    <t>10fe21ac</t>
  </si>
  <si>
    <t>Maeli Zaltron</t>
  </si>
  <si>
    <t>51e5254b</t>
  </si>
  <si>
    <t>Milton Ernesto</t>
  </si>
  <si>
    <t>e5c0696a</t>
  </si>
  <si>
    <t>Irineu/Suporte</t>
  </si>
  <si>
    <t>666b047e</t>
  </si>
  <si>
    <t>Jorge Balsas</t>
  </si>
  <si>
    <t>41e40c02</t>
  </si>
  <si>
    <t>Jorge Shilts/Balsas</t>
  </si>
  <si>
    <t>327d1c2a</t>
  </si>
  <si>
    <t>Jorge Schutz/Balsas</t>
  </si>
  <si>
    <t>6941f4eb</t>
  </si>
  <si>
    <t>Irineu</t>
  </si>
  <si>
    <t>afab6838</t>
  </si>
  <si>
    <t>b7004841</t>
  </si>
  <si>
    <t>Ramon Bom Jesus</t>
  </si>
  <si>
    <t>Bom Jesus das Selvas/MA</t>
  </si>
  <si>
    <t>423fc3a9</t>
  </si>
  <si>
    <t>Pedro Goiatins</t>
  </si>
  <si>
    <t>Goiatins/TO</t>
  </si>
  <si>
    <t>d9b8052a</t>
  </si>
  <si>
    <t>Claudir Faz. Bacuri</t>
  </si>
  <si>
    <t>Não informado/TO</t>
  </si>
  <si>
    <t>54020f1e</t>
  </si>
  <si>
    <t>Pedro Campos Lindos</t>
  </si>
  <si>
    <t>cc6201d0</t>
  </si>
  <si>
    <t>Carlos Campos Lindos</t>
  </si>
  <si>
    <t>48c16e4f</t>
  </si>
  <si>
    <t>Flavio</t>
  </si>
  <si>
    <t>bfd1d124</t>
  </si>
  <si>
    <t>Flavio Faz. Santana</t>
  </si>
  <si>
    <t>de37cb20</t>
  </si>
  <si>
    <t>Marcelo Campos Lindos</t>
  </si>
  <si>
    <t>8efa6e79</t>
  </si>
  <si>
    <t>Fabiano Balsas/Campo Real</t>
  </si>
  <si>
    <t>d9dad481</t>
  </si>
  <si>
    <t>Irineu/2</t>
  </si>
  <si>
    <t>5deb7181</t>
  </si>
  <si>
    <t>Jamerson</t>
  </si>
  <si>
    <t>3026a62f</t>
  </si>
  <si>
    <t>Kelly Jeremoabo</t>
  </si>
  <si>
    <t>Jeremoabo/BA</t>
  </si>
  <si>
    <t>045f91f0</t>
  </si>
  <si>
    <t>Maraivan</t>
  </si>
  <si>
    <t>d3963e10</t>
  </si>
  <si>
    <t>Juranda</t>
  </si>
  <si>
    <t>Itaporanga/SE</t>
  </si>
  <si>
    <t>1ad1a97f</t>
  </si>
  <si>
    <t>Galeguinho do Milho</t>
  </si>
  <si>
    <t>32cd88da</t>
  </si>
  <si>
    <t>Marco Amaral</t>
  </si>
  <si>
    <t>bf77e0d6</t>
  </si>
  <si>
    <t>Denison Itabi</t>
  </si>
  <si>
    <t>06ebda55</t>
  </si>
  <si>
    <t>Nininho</t>
  </si>
  <si>
    <t>247ca312</t>
  </si>
  <si>
    <t>Jânio Itabi</t>
  </si>
  <si>
    <t>ec95a2b5</t>
  </si>
  <si>
    <t>Galego</t>
  </si>
  <si>
    <t>46f2ddfe</t>
  </si>
  <si>
    <t>Armazem Rocha</t>
  </si>
  <si>
    <t>b01bb23d</t>
  </si>
  <si>
    <t>Plinio</t>
  </si>
  <si>
    <t>853d2813</t>
  </si>
  <si>
    <t>Joãozinho Itabi</t>
  </si>
  <si>
    <t>93bdd44d</t>
  </si>
  <si>
    <t>Jamison dos Santos</t>
  </si>
  <si>
    <t>cfcb337b</t>
  </si>
  <si>
    <t>Thiago Prado</t>
  </si>
  <si>
    <t>bead43c3</t>
  </si>
  <si>
    <t>Fabio Luiz</t>
  </si>
  <si>
    <t>c5b85193</t>
  </si>
  <si>
    <t>Marcos Alfredo</t>
  </si>
  <si>
    <t>e8c3f923</t>
  </si>
  <si>
    <t>Abreu</t>
  </si>
  <si>
    <t>f31dcab2</t>
  </si>
  <si>
    <t>Lucas Própria</t>
  </si>
  <si>
    <t>Própria/SE</t>
  </si>
  <si>
    <t>a9426115</t>
  </si>
  <si>
    <t>Irineu/3</t>
  </si>
  <si>
    <t>4ae364cb</t>
  </si>
  <si>
    <t>Alexandre Glória</t>
  </si>
  <si>
    <t>bff0ae24</t>
  </si>
  <si>
    <t>Mazinho Feira Nova</t>
  </si>
  <si>
    <t>0bd18580</t>
  </si>
  <si>
    <t>Irineu/4</t>
  </si>
  <si>
    <t>b4d680b2</t>
  </si>
  <si>
    <t>Darlan Gararu</t>
  </si>
  <si>
    <t>65abe4cc</t>
  </si>
  <si>
    <t>Gileno Gararu</t>
  </si>
  <si>
    <t>b89d9f0f</t>
  </si>
  <si>
    <t>Rodrigo Lourdes</t>
  </si>
  <si>
    <t>Nossa Senhora de Lourdes/SE</t>
  </si>
  <si>
    <t>cb536f3d</t>
  </si>
  <si>
    <t>Remison Japoatã</t>
  </si>
  <si>
    <t>92587cae</t>
  </si>
  <si>
    <t>Izau</t>
  </si>
  <si>
    <t>a976bb27</t>
  </si>
  <si>
    <t>João Emilio</t>
  </si>
  <si>
    <t>4b5b918e</t>
  </si>
  <si>
    <t>Lucas Japoatã</t>
  </si>
  <si>
    <t>74242d17</t>
  </si>
  <si>
    <t>Moisés</t>
  </si>
  <si>
    <t>04dd0afd</t>
  </si>
  <si>
    <t>Rafael Itabi</t>
  </si>
  <si>
    <t>9d59b515</t>
  </si>
  <si>
    <t>Alceu</t>
  </si>
  <si>
    <t>36e21cc5</t>
  </si>
  <si>
    <t>Gileno Itabi</t>
  </si>
  <si>
    <t>4f7e0b2d</t>
  </si>
  <si>
    <t>Benjinha</t>
  </si>
  <si>
    <t>7bc1430c</t>
  </si>
  <si>
    <t>Ronaldo Japoatã</t>
  </si>
  <si>
    <t>96396477</t>
  </si>
  <si>
    <t>Pedro Japoatã</t>
  </si>
  <si>
    <t>fbd713b6</t>
  </si>
  <si>
    <t>Nininho Newtinho</t>
  </si>
  <si>
    <t>2dd3b17b</t>
  </si>
  <si>
    <t>Mateus Pereira</t>
  </si>
  <si>
    <t>aa52665a</t>
  </si>
  <si>
    <t>Japoatã</t>
  </si>
  <si>
    <t>4c01a1cd</t>
  </si>
  <si>
    <t>Raul Japoatã</t>
  </si>
  <si>
    <t>aa29d300</t>
  </si>
  <si>
    <t>Tadeu Propriá</t>
  </si>
  <si>
    <t>f53c7c75</t>
  </si>
  <si>
    <t>Mateus Poxim</t>
  </si>
  <si>
    <t>54edfc0e</t>
  </si>
  <si>
    <t>Pedro Glória</t>
  </si>
  <si>
    <t>e9f45ec7</t>
  </si>
  <si>
    <t>Derivaldo</t>
  </si>
  <si>
    <t>51023191</t>
  </si>
  <si>
    <t>Jailton de Glória</t>
  </si>
  <si>
    <t>db28dac1</t>
  </si>
  <si>
    <t>Ronaldo Júnior Glória</t>
  </si>
  <si>
    <t>fee18915</t>
  </si>
  <si>
    <t>Renatinho</t>
  </si>
  <si>
    <t>a69e8f86</t>
  </si>
  <si>
    <t>Ronaldo Júnior Gracco</t>
  </si>
  <si>
    <t>e003a1be</t>
  </si>
  <si>
    <t>George Gracco</t>
  </si>
  <si>
    <t>e5d239ed</t>
  </si>
  <si>
    <t>Ramon LEM</t>
  </si>
  <si>
    <t>3f0b7c93</t>
  </si>
  <si>
    <t>José Thiago</t>
  </si>
  <si>
    <t>69d6c371</t>
  </si>
  <si>
    <t>Thiago Glória</t>
  </si>
  <si>
    <t>8b9152bb</t>
  </si>
  <si>
    <t>Cardoso Aquidabã</t>
  </si>
  <si>
    <t>126d2c75</t>
  </si>
  <si>
    <t>Ramon Sorgo</t>
  </si>
  <si>
    <t>bec04348</t>
  </si>
  <si>
    <t>Elquia</t>
  </si>
  <si>
    <t>db3e1597</t>
  </si>
  <si>
    <t>Izau PDF</t>
  </si>
  <si>
    <t>b0947b14</t>
  </si>
  <si>
    <t>Luciano Feira Nova</t>
  </si>
  <si>
    <t>063de791</t>
  </si>
  <si>
    <t>Neto Frei Paulo</t>
  </si>
  <si>
    <t>Frei Paulo/SE</t>
  </si>
  <si>
    <t>b60c630a</t>
  </si>
  <si>
    <t>Itabi</t>
  </si>
  <si>
    <t>bf4612b6</t>
  </si>
  <si>
    <t>João Lem SORGO</t>
  </si>
  <si>
    <t>47179f3f</t>
  </si>
  <si>
    <t>Felipe Riachão</t>
  </si>
  <si>
    <t>Riachão do Dantas/SE</t>
  </si>
  <si>
    <t>9623a284</t>
  </si>
  <si>
    <t>Flavio Riachão</t>
  </si>
  <si>
    <t>8823cbfa</t>
  </si>
  <si>
    <t>Givaldo Riachão</t>
  </si>
  <si>
    <t>6ed0c970</t>
  </si>
  <si>
    <t>Cleverton Passos</t>
  </si>
  <si>
    <t>a15c6813</t>
  </si>
  <si>
    <t>Elquia Lem</t>
  </si>
  <si>
    <t>69f37363</t>
  </si>
  <si>
    <t>Beninho</t>
  </si>
  <si>
    <t>caf5b94e</t>
  </si>
  <si>
    <t>Mateus Dos Santos</t>
  </si>
  <si>
    <t>f30d23c2</t>
  </si>
  <si>
    <t>Waltemberg Itabi</t>
  </si>
  <si>
    <t>89dff17c</t>
  </si>
  <si>
    <t>Luciano do Queijo</t>
  </si>
  <si>
    <t>d8192f85</t>
  </si>
  <si>
    <t>Gabriel Itabi</t>
  </si>
  <si>
    <t>b4cb032b</t>
  </si>
  <si>
    <t>Neopolis</t>
  </si>
  <si>
    <t>Neopolis/SE</t>
  </si>
  <si>
    <t>609ac5da</t>
  </si>
  <si>
    <t>Jorge Frutese Neopolis</t>
  </si>
  <si>
    <t>1a6e62ef</t>
  </si>
  <si>
    <t>Felipe Gararu</t>
  </si>
  <si>
    <t>621af4d3</t>
  </si>
  <si>
    <t>Leo Feira Nova</t>
  </si>
  <si>
    <t>ac0bed42</t>
  </si>
  <si>
    <t>Carlinhos Felipe</t>
  </si>
  <si>
    <t>3f0e7d00</t>
  </si>
  <si>
    <t>Laerte Itabi</t>
  </si>
  <si>
    <t>90af616f</t>
  </si>
  <si>
    <t>Alexandre Frei Paulo</t>
  </si>
  <si>
    <t>30bb6bd7</t>
  </si>
  <si>
    <t>João LEM</t>
  </si>
  <si>
    <t>8ba2c477</t>
  </si>
  <si>
    <t>Ze Neto</t>
  </si>
  <si>
    <t>3a8d6b4d</t>
  </si>
  <si>
    <t>40fea146</t>
  </si>
  <si>
    <t>Tiago São Mateus</t>
  </si>
  <si>
    <t>5b8befc4</t>
  </si>
  <si>
    <t>Marconi Alto Parnaíba</t>
  </si>
  <si>
    <t>878f0a18</t>
  </si>
  <si>
    <t>Cerrado Grãos</t>
  </si>
  <si>
    <t>6eeae50e</t>
  </si>
  <si>
    <t>Gabriel Carira</t>
  </si>
  <si>
    <t>18defaa6</t>
  </si>
  <si>
    <t>Wendoly Amaral</t>
  </si>
  <si>
    <t>2a9b5ed7</t>
  </si>
  <si>
    <t>Marconi Piaui</t>
  </si>
  <si>
    <t>ba6b7e2d</t>
  </si>
  <si>
    <t>Eudas Cumbe</t>
  </si>
  <si>
    <t>8137cb64</t>
  </si>
  <si>
    <t>Felipe Bosco</t>
  </si>
  <si>
    <t>a8dd20c7</t>
  </si>
  <si>
    <t>Felipe André</t>
  </si>
  <si>
    <t>2efc0d7f</t>
  </si>
  <si>
    <t>Felipe Clair</t>
  </si>
  <si>
    <t>b7e6278b</t>
  </si>
  <si>
    <t>DIno Lem</t>
  </si>
  <si>
    <t>Luis Eduardo Magalhães/BA</t>
  </si>
  <si>
    <t>id</t>
  </si>
  <si>
    <t>Data</t>
  </si>
  <si>
    <t>NPedidoCompra</t>
  </si>
  <si>
    <t>Produtor</t>
  </si>
  <si>
    <t>Valor Total</t>
  </si>
  <si>
    <t>Safra</t>
  </si>
  <si>
    <t>Status</t>
  </si>
  <si>
    <t>Cidade</t>
  </si>
  <si>
    <t>MesAno</t>
  </si>
  <si>
    <t>PedCxMensal</t>
  </si>
  <si>
    <t>Gatilho</t>
  </si>
  <si>
    <t>Anotações</t>
  </si>
  <si>
    <t>b6a01109</t>
  </si>
  <si>
    <t>1701251261</t>
  </si>
  <si>
    <t>Ronaldo Silva</t>
  </si>
  <si>
    <t>Safra Sergipe - 2025</t>
  </si>
  <si>
    <t>Finalizado</t>
  </si>
  <si>
    <t>fcc79007</t>
  </si>
  <si>
    <t>1902252793</t>
  </si>
  <si>
    <t>1cce1744</t>
  </si>
  <si>
    <t>130325400</t>
  </si>
  <si>
    <t>444dfa3a</t>
  </si>
  <si>
    <t>1103253731</t>
  </si>
  <si>
    <t>12.000 Sacos</t>
  </si>
  <si>
    <t>82cd9bd4</t>
  </si>
  <si>
    <t>190525564</t>
  </si>
  <si>
    <t>Safra Maranhão - 2025</t>
  </si>
  <si>
    <t>a015525b</t>
  </si>
  <si>
    <t>0302252193</t>
  </si>
  <si>
    <t>fbf2f6b3</t>
  </si>
  <si>
    <t>0104254984</t>
  </si>
  <si>
    <t>2eb078ac</t>
  </si>
  <si>
    <t>160125555</t>
  </si>
  <si>
    <t>fc815116</t>
  </si>
  <si>
    <t>1102252310</t>
  </si>
  <si>
    <t>92fc0d7b</t>
  </si>
  <si>
    <t>200125137</t>
  </si>
  <si>
    <t>55529feb</t>
  </si>
  <si>
    <t>1102252412</t>
  </si>
  <si>
    <t>0b5370b8</t>
  </si>
  <si>
    <t>0503253270</t>
  </si>
  <si>
    <t>48c3969e</t>
  </si>
  <si>
    <t>150125254</t>
  </si>
  <si>
    <t>7c523a62</t>
  </si>
  <si>
    <t>160125346</t>
  </si>
  <si>
    <t>Cristinapolis/SE</t>
  </si>
  <si>
    <t>2f2fb276</t>
  </si>
  <si>
    <t>160125786</t>
  </si>
  <si>
    <t>5b5451b5</t>
  </si>
  <si>
    <t>1701251075</t>
  </si>
  <si>
    <t>15.000 Sc</t>
  </si>
  <si>
    <t>a7a959b1</t>
  </si>
  <si>
    <t>1003253515</t>
  </si>
  <si>
    <t>5.000 Sacos</t>
  </si>
  <si>
    <t>43fe61fc</t>
  </si>
  <si>
    <t>0502252287</t>
  </si>
  <si>
    <t>7c5f3047</t>
  </si>
  <si>
    <t>170125830</t>
  </si>
  <si>
    <t>de87a851</t>
  </si>
  <si>
    <t>2001251462</t>
  </si>
  <si>
    <t>8.000 Sc</t>
  </si>
  <si>
    <t>5ecd11a7</t>
  </si>
  <si>
    <t>1003253656</t>
  </si>
  <si>
    <t>bac4eaba</t>
  </si>
  <si>
    <t>0404255072</t>
  </si>
  <si>
    <t>fc66466c</t>
  </si>
  <si>
    <t>2205255791</t>
  </si>
  <si>
    <t>a57010c7</t>
  </si>
  <si>
    <t>140225260</t>
  </si>
  <si>
    <t>dbf9c9ce</t>
  </si>
  <si>
    <t>0803253478</t>
  </si>
  <si>
    <t>eae571f7</t>
  </si>
  <si>
    <t>2501251862</t>
  </si>
  <si>
    <t>Safra Tocantins - 2025</t>
  </si>
  <si>
    <t>78fd0117</t>
  </si>
  <si>
    <t>1302252597</t>
  </si>
  <si>
    <t>b95fcfbc</t>
  </si>
  <si>
    <t>0103253196</t>
  </si>
  <si>
    <t>9b2f2c55</t>
  </si>
  <si>
    <t>2903254715</t>
  </si>
  <si>
    <t>6287be31</t>
  </si>
  <si>
    <t>1205255544</t>
  </si>
  <si>
    <t>28831be7</t>
  </si>
  <si>
    <t>0505255299</t>
  </si>
  <si>
    <t>1a889c5c</t>
  </si>
  <si>
    <t>1103253994</t>
  </si>
  <si>
    <t>15.000 Sacos</t>
  </si>
  <si>
    <t>f5cced4e</t>
  </si>
  <si>
    <t>170125967</t>
  </si>
  <si>
    <t>24f54b44</t>
  </si>
  <si>
    <t>0705255335</t>
  </si>
  <si>
    <t>9b9b53e8</t>
  </si>
  <si>
    <t>160125470</t>
  </si>
  <si>
    <t>Itabaiana/SE</t>
  </si>
  <si>
    <t>50b52b50</t>
  </si>
  <si>
    <t>2301251745</t>
  </si>
  <si>
    <t>Safra Bahia - 2025</t>
  </si>
  <si>
    <t>df13086e</t>
  </si>
  <si>
    <t>1701251131</t>
  </si>
  <si>
    <t>1661f60f</t>
  </si>
  <si>
    <t>1902252883</t>
  </si>
  <si>
    <t>26439106</t>
  </si>
  <si>
    <t>2303254374</t>
  </si>
  <si>
    <t>ac3c0225</t>
  </si>
  <si>
    <t>160125657</t>
  </si>
  <si>
    <t>7d89e523</t>
  </si>
  <si>
    <t>2103254284</t>
  </si>
  <si>
    <t>2257f3d9</t>
  </si>
  <si>
    <t>2001251545</t>
  </si>
  <si>
    <t>eefd15ce</t>
  </si>
  <si>
    <t>0104254848</t>
  </si>
  <si>
    <t>f5b9f208</t>
  </si>
  <si>
    <t>0703253399</t>
  </si>
  <si>
    <t>9a1bc14f</t>
  </si>
  <si>
    <t>2703254641</t>
  </si>
  <si>
    <t>d00d6e45</t>
  </si>
  <si>
    <t>260325445</t>
  </si>
  <si>
    <t>Bom Jesus da Lapa/BA</t>
  </si>
  <si>
    <t>bef4abc4</t>
  </si>
  <si>
    <t>1205255417</t>
  </si>
  <si>
    <t>e3d31e01</t>
  </si>
  <si>
    <t>2201251666</t>
  </si>
  <si>
    <t>2dc7077e</t>
  </si>
  <si>
    <t>3001252079</t>
  </si>
  <si>
    <t>78529415</t>
  </si>
  <si>
    <t>2402252918</t>
  </si>
  <si>
    <t>bdda3781</t>
  </si>
  <si>
    <t>2703254573</t>
  </si>
  <si>
    <t>0e1f7515</t>
  </si>
  <si>
    <t>1504255147</t>
  </si>
  <si>
    <t>89075a1c</t>
  </si>
  <si>
    <t>1703254111</t>
  </si>
  <si>
    <t>dcd92bcf</t>
  </si>
  <si>
    <t>2801251960</t>
  </si>
  <si>
    <t>811d7cec</t>
  </si>
  <si>
    <t>2702253034</t>
  </si>
  <si>
    <t xml:space="preserve">Pendente </t>
  </si>
  <si>
    <t>bee0f0a2</t>
  </si>
  <si>
    <t>2705255745</t>
  </si>
  <si>
    <t>a59ee30f</t>
  </si>
  <si>
    <t>2905255893</t>
  </si>
  <si>
    <t>d8267de8</t>
  </si>
  <si>
    <t>3105255943</t>
  </si>
  <si>
    <t>821a969e</t>
  </si>
  <si>
    <t>0206256089</t>
  </si>
  <si>
    <t>6c0e6f38</t>
  </si>
  <si>
    <t>0306256155</t>
  </si>
  <si>
    <t>0393bcec</t>
  </si>
  <si>
    <t>0306256299</t>
  </si>
  <si>
    <t>Safra Piauí - 2025</t>
  </si>
  <si>
    <t>030b9bcf</t>
  </si>
  <si>
    <t>1706256363</t>
  </si>
  <si>
    <t>a9954ae1</t>
  </si>
  <si>
    <t>1906256467</t>
  </si>
  <si>
    <t>44895f19</t>
  </si>
  <si>
    <t>3006256539</t>
  </si>
  <si>
    <t>3a3a5cb7</t>
  </si>
  <si>
    <t>020725667</t>
  </si>
  <si>
    <t>8fdca8b2</t>
  </si>
  <si>
    <t>0207256797</t>
  </si>
  <si>
    <t>62bcc916</t>
  </si>
  <si>
    <t>0607256852</t>
  </si>
  <si>
    <t>d9a860f9</t>
  </si>
  <si>
    <t>2507256966</t>
  </si>
  <si>
    <t>5a6a0697</t>
  </si>
  <si>
    <t>2907257082</t>
  </si>
  <si>
    <t>6361b35e</t>
  </si>
  <si>
    <t>0208257144</t>
  </si>
  <si>
    <t>f7702031</t>
  </si>
  <si>
    <t>0608257281</t>
  </si>
  <si>
    <t>def00b5a</t>
  </si>
  <si>
    <t>1308257319</t>
  </si>
  <si>
    <t>83cb9c2d</t>
  </si>
  <si>
    <t>1408257495</t>
  </si>
  <si>
    <t>2d6960c9</t>
  </si>
  <si>
    <t>1808257593</t>
  </si>
  <si>
    <t>45 Mil sacos a 60,00</t>
  </si>
  <si>
    <t>b43589d2</t>
  </si>
  <si>
    <t>0209257662</t>
  </si>
  <si>
    <t>25 Mil Sacos á 60,00</t>
  </si>
  <si>
    <t>b7fd3672</t>
  </si>
  <si>
    <t>1609257729</t>
  </si>
  <si>
    <t>846d623f</t>
  </si>
  <si>
    <t>2309257852</t>
  </si>
  <si>
    <t>12 Mil Scs a 60,00</t>
  </si>
  <si>
    <t>5296f347</t>
  </si>
  <si>
    <t>0210257956</t>
  </si>
  <si>
    <t>SORGO</t>
  </si>
  <si>
    <t>bec0b464</t>
  </si>
  <si>
    <t>0310258023</t>
  </si>
  <si>
    <t>bde8a98f</t>
  </si>
  <si>
    <t>0310258196</t>
  </si>
  <si>
    <t>843bd336</t>
  </si>
  <si>
    <t>0710258265</t>
  </si>
  <si>
    <t>6916d68d</t>
  </si>
  <si>
    <t>0910258321</t>
  </si>
  <si>
    <t>585b990c</t>
  </si>
  <si>
    <t>1210258496</t>
  </si>
  <si>
    <t>71bc7dc9</t>
  </si>
  <si>
    <t>1210258593</t>
  </si>
  <si>
    <t>9ddeb99a</t>
  </si>
  <si>
    <t>1410258627</t>
  </si>
  <si>
    <t>473f2a9c</t>
  </si>
  <si>
    <t>1410258770</t>
  </si>
  <si>
    <t>966a26d0</t>
  </si>
  <si>
    <t>1510258835</t>
  </si>
  <si>
    <t>1fee970f</t>
  </si>
  <si>
    <t>2010258997</t>
  </si>
  <si>
    <t>f71e45ea</t>
  </si>
  <si>
    <t>2010259080</t>
  </si>
  <si>
    <t>042e0c6f</t>
  </si>
  <si>
    <t>201025914</t>
  </si>
  <si>
    <t>69390928</t>
  </si>
  <si>
    <t>2010259279</t>
  </si>
  <si>
    <t>985387be</t>
  </si>
  <si>
    <t>2010259360</t>
  </si>
  <si>
    <t>d897481e</t>
  </si>
  <si>
    <t>211025945</t>
  </si>
  <si>
    <t>974ab27c</t>
  </si>
  <si>
    <t>2110259558</t>
  </si>
  <si>
    <t>3 Mil Scs a 61,00</t>
  </si>
  <si>
    <t>f3776725</t>
  </si>
  <si>
    <t>2310259662</t>
  </si>
  <si>
    <t>bbcdf089</t>
  </si>
  <si>
    <t>2310259712</t>
  </si>
  <si>
    <t>3bf8a5e1</t>
  </si>
  <si>
    <t>271025984</t>
  </si>
  <si>
    <t>ca4135b6</t>
  </si>
  <si>
    <t>2710259952</t>
  </si>
  <si>
    <t>3ba8a56b</t>
  </si>
  <si>
    <t>28102510054</t>
  </si>
  <si>
    <t>bdf4e986</t>
  </si>
  <si>
    <t>29102510196</t>
  </si>
  <si>
    <t>197b4ce0</t>
  </si>
  <si>
    <t>2910251027</t>
  </si>
  <si>
    <t>533dd591</t>
  </si>
  <si>
    <t>30102510317</t>
  </si>
  <si>
    <t>e9d34488</t>
  </si>
  <si>
    <t>31102510458</t>
  </si>
  <si>
    <t>31d07eba</t>
  </si>
  <si>
    <t>31102510578</t>
  </si>
  <si>
    <t>2393d929</t>
  </si>
  <si>
    <t>03112510636</t>
  </si>
  <si>
    <t>f43d3b71</t>
  </si>
  <si>
    <t>04112510740</t>
  </si>
  <si>
    <t>d8bfec42</t>
  </si>
  <si>
    <t>04112510862</t>
  </si>
  <si>
    <t>7a778611</t>
  </si>
  <si>
    <t>05112510915</t>
  </si>
  <si>
    <t>6fbe4d2c</t>
  </si>
  <si>
    <t>10112511057</t>
  </si>
  <si>
    <t>9626dbb5</t>
  </si>
  <si>
    <t>10112511160</t>
  </si>
  <si>
    <t>66024fe8</t>
  </si>
  <si>
    <t>11112511250</t>
  </si>
  <si>
    <t>2a10d54e</t>
  </si>
  <si>
    <t>12112511319</t>
  </si>
  <si>
    <t>fb765963</t>
  </si>
  <si>
    <t>15112511483</t>
  </si>
  <si>
    <t>34eddcd0</t>
  </si>
  <si>
    <t>15112511599</t>
  </si>
  <si>
    <t>0cf31979</t>
  </si>
  <si>
    <t>15112511687</t>
  </si>
  <si>
    <t>62a8e85a</t>
  </si>
  <si>
    <t>15112511765</t>
  </si>
  <si>
    <t>Itabaianinha/SE</t>
  </si>
  <si>
    <t>9102373e</t>
  </si>
  <si>
    <t>17112511865</t>
  </si>
  <si>
    <t>433bce9c</t>
  </si>
  <si>
    <t>17112511988</t>
  </si>
  <si>
    <t>81395bc8</t>
  </si>
  <si>
    <t>1911251201</t>
  </si>
  <si>
    <t>05f223c7</t>
  </si>
  <si>
    <t>19112512163</t>
  </si>
  <si>
    <t>fb5c7ddc</t>
  </si>
  <si>
    <t>21112512223</t>
  </si>
  <si>
    <t>9b19c9b9</t>
  </si>
  <si>
    <t>21112512337</t>
  </si>
  <si>
    <t>34449503</t>
  </si>
  <si>
    <t>24112512467</t>
  </si>
  <si>
    <t>c577ba82</t>
  </si>
  <si>
    <t>24112512542</t>
  </si>
  <si>
    <t>0aebc406</t>
  </si>
  <si>
    <t>26112512664</t>
  </si>
  <si>
    <t>d1145f1d</t>
  </si>
  <si>
    <t>26112512720</t>
  </si>
  <si>
    <t>28bc6d20</t>
  </si>
  <si>
    <t>27112512877</t>
  </si>
  <si>
    <t>63ae01f0</t>
  </si>
  <si>
    <t>27112512933</t>
  </si>
  <si>
    <t>3c12ad75</t>
  </si>
  <si>
    <t>27112513090</t>
  </si>
  <si>
    <t>4f306514</t>
  </si>
  <si>
    <t>27112513161</t>
  </si>
  <si>
    <t>1ef8650e</t>
  </si>
  <si>
    <t>28112513225</t>
  </si>
  <si>
    <t>2bd521a9</t>
  </si>
  <si>
    <t>02122513380</t>
  </si>
  <si>
    <t>Ribeirópolis/SE</t>
  </si>
  <si>
    <t>ba3f0807</t>
  </si>
  <si>
    <t>03122513439</t>
  </si>
  <si>
    <t>7f60c0f6</t>
  </si>
  <si>
    <t>03122513574</t>
  </si>
  <si>
    <t>bd9bc36e</t>
  </si>
  <si>
    <t>05122513688</t>
  </si>
  <si>
    <t>32fdcc0f</t>
  </si>
  <si>
    <t>06122513798</t>
  </si>
  <si>
    <t>c3ecef27</t>
  </si>
  <si>
    <t>08122513897</t>
  </si>
  <si>
    <t>8d1dc0d5</t>
  </si>
  <si>
    <t>10122513995</t>
  </si>
  <si>
    <t>cfcf77c9</t>
  </si>
  <si>
    <t>10122514015</t>
  </si>
  <si>
    <t>a0a2e5fd</t>
  </si>
  <si>
    <t>11122514198</t>
  </si>
  <si>
    <t>bb0c8fd7</t>
  </si>
  <si>
    <t>12122514251</t>
  </si>
  <si>
    <t>44c36a1a</t>
  </si>
  <si>
    <t>12122514336</t>
  </si>
  <si>
    <t>844cdc8a</t>
  </si>
  <si>
    <t>12122514421</t>
  </si>
  <si>
    <t>ffd8a471</t>
  </si>
  <si>
    <t>15122514517</t>
  </si>
  <si>
    <t>7dedaa16</t>
  </si>
  <si>
    <t>15122514644</t>
  </si>
  <si>
    <t>fb8df302</t>
  </si>
  <si>
    <t>16122514739</t>
  </si>
  <si>
    <t>3228c447</t>
  </si>
  <si>
    <t>17122514858</t>
  </si>
  <si>
    <t>a091ac2f</t>
  </si>
  <si>
    <t>18122514955</t>
  </si>
  <si>
    <t>d00fbf51</t>
  </si>
  <si>
    <t>1812251505</t>
  </si>
  <si>
    <t>ede309b6</t>
  </si>
  <si>
    <t>19122515132</t>
  </si>
  <si>
    <t>409378bd</t>
  </si>
  <si>
    <t>19122515240</t>
  </si>
  <si>
    <t>298b3113</t>
  </si>
  <si>
    <t>19122515383</t>
  </si>
  <si>
    <t>fb2766f5</t>
  </si>
  <si>
    <t>22122515470</t>
  </si>
  <si>
    <t>e2c0019a</t>
  </si>
  <si>
    <t>29122515565</t>
  </si>
  <si>
    <t>42fb274f</t>
  </si>
  <si>
    <t>29122515686</t>
  </si>
  <si>
    <t>2b6538dd</t>
  </si>
  <si>
    <t>07012615761</t>
  </si>
  <si>
    <t>Safra Sergipe - 2026</t>
  </si>
  <si>
    <t>b6976579</t>
  </si>
  <si>
    <t>08012615852</t>
  </si>
  <si>
    <t>2533213b</t>
  </si>
  <si>
    <t>10012615949</t>
  </si>
  <si>
    <t>7ccb00be</t>
  </si>
  <si>
    <t>12012616093</t>
  </si>
  <si>
    <t>465c0092</t>
  </si>
  <si>
    <t>12012616177</t>
  </si>
  <si>
    <t>cd3a7076</t>
  </si>
  <si>
    <t>14012616256</t>
  </si>
  <si>
    <t>ddcfe01a</t>
  </si>
  <si>
    <t>20012616340</t>
  </si>
  <si>
    <t>2da14911</t>
  </si>
  <si>
    <t>20012616497</t>
  </si>
  <si>
    <t>7089494b</t>
  </si>
  <si>
    <t>20012616517</t>
  </si>
  <si>
    <t>3ac04e4e</t>
  </si>
  <si>
    <t>20012616724</t>
  </si>
  <si>
    <t>052e1c30</t>
  </si>
  <si>
    <t>22012616863</t>
  </si>
  <si>
    <t>6d97b0da</t>
  </si>
  <si>
    <t>26012616961</t>
  </si>
  <si>
    <t>6da4377f</t>
  </si>
  <si>
    <t>26012617072</t>
  </si>
  <si>
    <t>72eea5ba</t>
  </si>
  <si>
    <t>27012617167</t>
  </si>
  <si>
    <t>e8ce529d</t>
  </si>
  <si>
    <t>27012617262</t>
  </si>
  <si>
    <t>5ab39789</t>
  </si>
  <si>
    <t>28012617314</t>
  </si>
  <si>
    <t>18eb47f8</t>
  </si>
  <si>
    <t>2901261747</t>
  </si>
  <si>
    <t>4e25ce2c</t>
  </si>
  <si>
    <t>03022617553</t>
  </si>
  <si>
    <t>ceee84b5</t>
  </si>
  <si>
    <t>03022617695</t>
  </si>
  <si>
    <t>21607e1e</t>
  </si>
  <si>
    <t>04022617760</t>
  </si>
  <si>
    <t>a7572171</t>
  </si>
  <si>
    <t>05022617811</t>
  </si>
  <si>
    <t>365c4051</t>
  </si>
  <si>
    <t>09022617918</t>
  </si>
  <si>
    <t>674671a9</t>
  </si>
  <si>
    <t>13022618039</t>
  </si>
  <si>
    <t>8f6dbc5f</t>
  </si>
  <si>
    <t>19022618162</t>
  </si>
  <si>
    <t>acc21f58</t>
  </si>
  <si>
    <t>19022618294</t>
  </si>
  <si>
    <t>ad4771c0</t>
  </si>
  <si>
    <t>20022618376</t>
  </si>
  <si>
    <t>649a7965</t>
  </si>
  <si>
    <t>20022618434</t>
  </si>
  <si>
    <t>a5cec4ac</t>
  </si>
  <si>
    <t>24022618536</t>
  </si>
  <si>
    <t>36ac7e97</t>
  </si>
  <si>
    <t>24022618683</t>
  </si>
  <si>
    <t>4a110bf1</t>
  </si>
  <si>
    <t>27022618794</t>
  </si>
  <si>
    <t>dc09f8af</t>
  </si>
  <si>
    <t>03032618835</t>
  </si>
  <si>
    <t>25d60b63</t>
  </si>
  <si>
    <t>03032618974</t>
  </si>
  <si>
    <t>665e9d8e</t>
  </si>
  <si>
    <t>0503261901</t>
  </si>
  <si>
    <t>7803477d</t>
  </si>
  <si>
    <t>06032619146</t>
  </si>
  <si>
    <t>34f0dc15</t>
  </si>
  <si>
    <t>0603261928</t>
  </si>
  <si>
    <t>55c6f4e0</t>
  </si>
  <si>
    <t>06032619394</t>
  </si>
  <si>
    <t>4e6099a1</t>
  </si>
  <si>
    <t>06032619439</t>
  </si>
  <si>
    <t>3bfcd0c0</t>
  </si>
  <si>
    <t>09032619545</t>
  </si>
  <si>
    <t>61ced7bf</t>
  </si>
  <si>
    <t>09032619614</t>
  </si>
  <si>
    <t>9a5b1cf4</t>
  </si>
  <si>
    <t>11032619758</t>
  </si>
  <si>
    <t>138213f0</t>
  </si>
  <si>
    <t>13032619926</t>
  </si>
  <si>
    <t>43c6efa4</t>
  </si>
  <si>
    <t>17032620043</t>
  </si>
  <si>
    <t>71fd3a05</t>
  </si>
  <si>
    <t>20032620125</t>
  </si>
  <si>
    <t>00cc47da</t>
  </si>
  <si>
    <t>23032620250</t>
  </si>
  <si>
    <t>d2bd38d1</t>
  </si>
  <si>
    <t>26032620378</t>
  </si>
  <si>
    <t>Safra Maranhão 2026</t>
  </si>
  <si>
    <t>9c4d6626</t>
  </si>
  <si>
    <t>26032620461</t>
  </si>
  <si>
    <t>Safra Bahia - 2026</t>
  </si>
  <si>
    <t>bce5b18b</t>
  </si>
  <si>
    <t>26032620527</t>
  </si>
  <si>
    <t>451c218a</t>
  </si>
  <si>
    <t>3003262062</t>
  </si>
  <si>
    <t>03ab97ba</t>
  </si>
  <si>
    <t>01042620791</t>
  </si>
  <si>
    <t>136d608d</t>
  </si>
  <si>
    <t>01042620843</t>
  </si>
  <si>
    <t>29a57cb4</t>
  </si>
  <si>
    <t>020426209100</t>
  </si>
  <si>
    <t>c2f5f2d6</t>
  </si>
  <si>
    <t>0604262109</t>
  </si>
  <si>
    <t>53995fe4</t>
  </si>
  <si>
    <t>08042621193</t>
  </si>
  <si>
    <t>faf1c5b3</t>
  </si>
  <si>
    <t>16042621286</t>
  </si>
  <si>
    <t>d46267a2</t>
  </si>
  <si>
    <t>20042621371</t>
  </si>
  <si>
    <t>3c90ab21</t>
  </si>
  <si>
    <t>20042621490</t>
  </si>
  <si>
    <t>Safra Piauí - 2026</t>
  </si>
  <si>
    <t>d6438737</t>
  </si>
  <si>
    <t>22042621540</t>
  </si>
  <si>
    <t>3db88c88</t>
  </si>
  <si>
    <t>22042621620</t>
  </si>
  <si>
    <t>588acdb0</t>
  </si>
  <si>
    <t>22042621710</t>
  </si>
  <si>
    <t>3269518e</t>
  </si>
  <si>
    <t>23042621850</t>
  </si>
  <si>
    <t>9c4aa9f5</t>
  </si>
  <si>
    <t>23042621911</t>
  </si>
  <si>
    <t>09cdf032</t>
  </si>
  <si>
    <t>27042622052</t>
  </si>
  <si>
    <t>eaf5a073</t>
  </si>
  <si>
    <t>29042622171</t>
  </si>
  <si>
    <t>1790dafe</t>
  </si>
  <si>
    <t>30042622297</t>
  </si>
  <si>
    <t>63442769</t>
  </si>
  <si>
    <t>30042622393</t>
  </si>
  <si>
    <t>f2a4102d</t>
  </si>
  <si>
    <t>07052622449</t>
  </si>
  <si>
    <t>380950ac</t>
  </si>
  <si>
    <t>07052622532</t>
  </si>
  <si>
    <t>15c558ff</t>
  </si>
  <si>
    <t>13052622631</t>
  </si>
  <si>
    <t>5432f806</t>
  </si>
  <si>
    <t>15052622773</t>
  </si>
  <si>
    <t>a7df3762</t>
  </si>
  <si>
    <t>19052622863</t>
  </si>
  <si>
    <t>cec93d11</t>
  </si>
  <si>
    <t>26052622912</t>
  </si>
  <si>
    <t>c02b95c8</t>
  </si>
  <si>
    <t>26052623088</t>
  </si>
  <si>
    <t>ID</t>
  </si>
  <si>
    <t>Produto</t>
  </si>
  <si>
    <t>Quantidade KG</t>
  </si>
  <si>
    <t>Quantidade SC</t>
  </si>
  <si>
    <t>Valor Unit Medio</t>
  </si>
  <si>
    <t>PedidodeCompra</t>
  </si>
  <si>
    <t>136758a2</t>
  </si>
  <si>
    <t>Milho em Grãos</t>
  </si>
  <si>
    <t>5cfa751e</t>
  </si>
  <si>
    <t>d2e35695</t>
  </si>
  <si>
    <t>ba126ea2</t>
  </si>
  <si>
    <t>15fa2e1a</t>
  </si>
  <si>
    <t>6ee635db</t>
  </si>
  <si>
    <t>f48effec</t>
  </si>
  <si>
    <t>4b1be3cf</t>
  </si>
  <si>
    <t>5131bb60</t>
  </si>
  <si>
    <t>2e326eed</t>
  </si>
  <si>
    <t>c537334c</t>
  </si>
  <si>
    <t>e114a584</t>
  </si>
  <si>
    <t>a399513c</t>
  </si>
  <si>
    <t>f808f28d</t>
  </si>
  <si>
    <t>8bc42819</t>
  </si>
  <si>
    <t>bef02e6c</t>
  </si>
  <si>
    <t>2bf117c4</t>
  </si>
  <si>
    <t>13c4ee55</t>
  </si>
  <si>
    <t>38380c6a</t>
  </si>
  <si>
    <t>d80f063d</t>
  </si>
  <si>
    <t>b114c30a</t>
  </si>
  <si>
    <t>ad1c194e</t>
  </si>
  <si>
    <t>39045c10</t>
  </si>
  <si>
    <t>5903a9ab</t>
  </si>
  <si>
    <t>e1afc2aa</t>
  </si>
  <si>
    <t>bdcd50b1</t>
  </si>
  <si>
    <t>5a944983</t>
  </si>
  <si>
    <t>2c75ea20</t>
  </si>
  <si>
    <t>c4315e11</t>
  </si>
  <si>
    <t>bed35c4f</t>
  </si>
  <si>
    <t>9ab5a842</t>
  </si>
  <si>
    <t>d557683d</t>
  </si>
  <si>
    <t>14bed3f9</t>
  </si>
  <si>
    <t>8abcdc3d</t>
  </si>
  <si>
    <t>ff6ae35a</t>
  </si>
  <si>
    <t>f94780b7</t>
  </si>
  <si>
    <t>f0c684fe</t>
  </si>
  <si>
    <t>88a24035</t>
  </si>
  <si>
    <t>ce10b62b</t>
  </si>
  <si>
    <t>412aa772</t>
  </si>
  <si>
    <t>138d0aa6</t>
  </si>
  <si>
    <t>a8c1974c</t>
  </si>
  <si>
    <t>e20fe7f1</t>
  </si>
  <si>
    <t>a350436e</t>
  </si>
  <si>
    <t>afa683dc</t>
  </si>
  <si>
    <t>7b96deb0</t>
  </si>
  <si>
    <t>30259d41</t>
  </si>
  <si>
    <t>c07843c8</t>
  </si>
  <si>
    <t>787f30c6</t>
  </si>
  <si>
    <t>dbb759c3</t>
  </si>
  <si>
    <t>c731835d</t>
  </si>
  <si>
    <t>87b0ca0f</t>
  </si>
  <si>
    <t>328df639</t>
  </si>
  <si>
    <t>7f9e2dac</t>
  </si>
  <si>
    <t>d09913c1</t>
  </si>
  <si>
    <t>97a038a1</t>
  </si>
  <si>
    <t>4f8b2a43</t>
  </si>
  <si>
    <t>824007bf</t>
  </si>
  <si>
    <t>88a13481</t>
  </si>
  <si>
    <t>a0dcdd86</t>
  </si>
  <si>
    <t>e1a3f6fe</t>
  </si>
  <si>
    <t>48e2a79b</t>
  </si>
  <si>
    <t>40aa6614</t>
  </si>
  <si>
    <t>da667bc0</t>
  </si>
  <si>
    <t>2303fd7e</t>
  </si>
  <si>
    <t>872a1ff7</t>
  </si>
  <si>
    <t>5920c89c</t>
  </si>
  <si>
    <t>35c88198</t>
  </si>
  <si>
    <t>3c37aa87</t>
  </si>
  <si>
    <t>edaab56b</t>
  </si>
  <si>
    <t>6fdc8344</t>
  </si>
  <si>
    <t>fb578ff5</t>
  </si>
  <si>
    <t>bb7f9a45</t>
  </si>
  <si>
    <t>1466de45</t>
  </si>
  <si>
    <t>2c2b89b4</t>
  </si>
  <si>
    <t>a55e7953</t>
  </si>
  <si>
    <t>bcd57ba5</t>
  </si>
  <si>
    <t>8b270c92</t>
  </si>
  <si>
    <t>9b0692af</t>
  </si>
  <si>
    <t>3547e21f</t>
  </si>
  <si>
    <t>c7ba95d9</t>
  </si>
  <si>
    <t>97a1dd5c</t>
  </si>
  <si>
    <t>4e9d127a</t>
  </si>
  <si>
    <t>7eedb8de</t>
  </si>
  <si>
    <t>e5ef00b9</t>
  </si>
  <si>
    <t>9b9fd658</t>
  </si>
  <si>
    <t>034ca660</t>
  </si>
  <si>
    <t>b1ef2bff</t>
  </si>
  <si>
    <t>b4b3b228</t>
  </si>
  <si>
    <t>49bfb8be</t>
  </si>
  <si>
    <t>705c6cbb</t>
  </si>
  <si>
    <t>ad1504d5</t>
  </si>
  <si>
    <t>b25271d6</t>
  </si>
  <si>
    <t>82c379d3</t>
  </si>
  <si>
    <t>10f986dc</t>
  </si>
  <si>
    <t>061090b4</t>
  </si>
  <si>
    <t>b90cea9b</t>
  </si>
  <si>
    <t>6aebd91f</t>
  </si>
  <si>
    <t>0e852ff4</t>
  </si>
  <si>
    <t>0ca522df</t>
  </si>
  <si>
    <t>b283b3f4</t>
  </si>
  <si>
    <t>5fcd57d8</t>
  </si>
  <si>
    <t>6a27e753</t>
  </si>
  <si>
    <t>88bc095e</t>
  </si>
  <si>
    <t>9bac2404</t>
  </si>
  <si>
    <t>4a5d8200</t>
  </si>
  <si>
    <t>9375c6e4</t>
  </si>
  <si>
    <t>4ef7393c</t>
  </si>
  <si>
    <t>5c5bc536</t>
  </si>
  <si>
    <t>48ac1d81</t>
  </si>
  <si>
    <t>be13973f</t>
  </si>
  <si>
    <t>65e639c7</t>
  </si>
  <si>
    <t>56bc4e37</t>
  </si>
  <si>
    <t>7947266c</t>
  </si>
  <si>
    <t>66add9cc</t>
  </si>
  <si>
    <t>ad448989</t>
  </si>
  <si>
    <t>4a5a0d26</t>
  </si>
  <si>
    <t>9933ac4e</t>
  </si>
  <si>
    <t>37caee34</t>
  </si>
  <si>
    <t>daffa23b</t>
  </si>
  <si>
    <t>02dedbd4</t>
  </si>
  <si>
    <t>1d3d12f7</t>
  </si>
  <si>
    <t>3f8b43cf</t>
  </si>
  <si>
    <t>991d5516</t>
  </si>
  <si>
    <t>42d4a222</t>
  </si>
  <si>
    <t>eae916ef</t>
  </si>
  <si>
    <t>e3d9ba7b</t>
  </si>
  <si>
    <t>8d82c15b</t>
  </si>
  <si>
    <t>dd2ffc3a</t>
  </si>
  <si>
    <t>9a1a9dc2</t>
  </si>
  <si>
    <t>c72684cb</t>
  </si>
  <si>
    <t>d40bee46</t>
  </si>
  <si>
    <t>5af85c71</t>
  </si>
  <si>
    <t>ef843997</t>
  </si>
  <si>
    <t>7de66fd0</t>
  </si>
  <si>
    <t>92eff33f</t>
  </si>
  <si>
    <t>f1514f22</t>
  </si>
  <si>
    <t>98e6958d</t>
  </si>
  <si>
    <t>5564f1b8</t>
  </si>
  <si>
    <t>f54005ea</t>
  </si>
  <si>
    <t>ebb2f1c4</t>
  </si>
  <si>
    <t>7189f127</t>
  </si>
  <si>
    <t>928e26a2</t>
  </si>
  <si>
    <t>f07326b9</t>
  </si>
  <si>
    <t>1478fd97</t>
  </si>
  <si>
    <t>6df6eb21</t>
  </si>
  <si>
    <t>e50ddf33</t>
  </si>
  <si>
    <t>312b7209</t>
  </si>
  <si>
    <t>c0601381</t>
  </si>
  <si>
    <t>95f0ee81</t>
  </si>
  <si>
    <t>1e194c27</t>
  </si>
  <si>
    <t>6d805fd5</t>
  </si>
  <si>
    <t>91754b66</t>
  </si>
  <si>
    <t>4bd55d58</t>
  </si>
  <si>
    <t>82375572</t>
  </si>
  <si>
    <t>55ff45d0</t>
  </si>
  <si>
    <t>e7b32b24</t>
  </si>
  <si>
    <t>122a1c49</t>
  </si>
  <si>
    <t>91e1573d</t>
  </si>
  <si>
    <t>8b359952</t>
  </si>
  <si>
    <t>f5c172e9</t>
  </si>
  <si>
    <t>f5fcba0b</t>
  </si>
  <si>
    <t>cda4175f</t>
  </si>
  <si>
    <t>80842751</t>
  </si>
  <si>
    <t>e6765bff</t>
  </si>
  <si>
    <t>265d7b6e</t>
  </si>
  <si>
    <t>b8aa6cac</t>
  </si>
  <si>
    <t>e8bde0b8</t>
  </si>
  <si>
    <t>41f84709</t>
  </si>
  <si>
    <t>8fab6967</t>
  </si>
  <si>
    <t>1e1b6cd7</t>
  </si>
  <si>
    <t>1fd7f05b</t>
  </si>
  <si>
    <t>80c2b881</t>
  </si>
  <si>
    <t>3143270a</t>
  </si>
  <si>
    <t>73609c75</t>
  </si>
  <si>
    <t>57415829</t>
  </si>
  <si>
    <t>48f4ae9a</t>
  </si>
  <si>
    <t>72159894</t>
  </si>
  <si>
    <t>b0ff5a06</t>
  </si>
  <si>
    <t>d56211c0</t>
  </si>
  <si>
    <t>28986818</t>
  </si>
  <si>
    <t>584091ef</t>
  </si>
  <si>
    <t>c854309b</t>
  </si>
  <si>
    <t>44ec8d47</t>
  </si>
  <si>
    <t>9dee617f</t>
  </si>
  <si>
    <t>c155409b</t>
  </si>
  <si>
    <t>89169dbb</t>
  </si>
  <si>
    <t>0b8d57ee</t>
  </si>
  <si>
    <t>e23d5968</t>
  </si>
  <si>
    <t>0f69e391</t>
  </si>
  <si>
    <t>bc4869b3</t>
  </si>
  <si>
    <t>76f986a8</t>
  </si>
  <si>
    <t>186156d4</t>
  </si>
  <si>
    <t>9c124eff</t>
  </si>
  <si>
    <t>59c219cd</t>
  </si>
  <si>
    <t>bc5cd535</t>
  </si>
  <si>
    <t>4da777a4</t>
  </si>
  <si>
    <t>af380f2f</t>
  </si>
  <si>
    <t>0e57a4ae</t>
  </si>
  <si>
    <t>048dc414</t>
  </si>
  <si>
    <t>b9a92cd9</t>
  </si>
  <si>
    <t>0ab8ebcc</t>
  </si>
  <si>
    <t>4a83eecd</t>
  </si>
  <si>
    <t>d092d6db</t>
  </si>
  <si>
    <t>fed9bbfb</t>
  </si>
  <si>
    <t>f3f83418</t>
  </si>
  <si>
    <t>733b28fa</t>
  </si>
  <si>
    <t>b6eb0ab5</t>
  </si>
  <si>
    <t>0fcdbcbb</t>
  </si>
  <si>
    <t>4c146b63</t>
  </si>
  <si>
    <t>c0c7b743</t>
  </si>
  <si>
    <t>c867ab35</t>
  </si>
  <si>
    <t>a292d438</t>
  </si>
  <si>
    <t>84b7593f</t>
  </si>
  <si>
    <t>48359335</t>
  </si>
  <si>
    <t>262b58d3</t>
  </si>
  <si>
    <t>39d1ed80</t>
  </si>
  <si>
    <t>fb23118f</t>
  </si>
  <si>
    <t>0846a5bd</t>
  </si>
  <si>
    <t>ce62f707</t>
  </si>
  <si>
    <t>04b9d311</t>
  </si>
  <si>
    <t>e84cca64</t>
  </si>
  <si>
    <t>78755f8a</t>
  </si>
  <si>
    <t>b2e54251</t>
  </si>
  <si>
    <t>e03ce584</t>
  </si>
  <si>
    <t>73ca44af</t>
  </si>
  <si>
    <t>aeeb002d</t>
  </si>
  <si>
    <t>Conta</t>
  </si>
  <si>
    <t>Valor</t>
  </si>
  <si>
    <t>Anexo</t>
  </si>
  <si>
    <t>Foto</t>
  </si>
  <si>
    <t>468cff49</t>
  </si>
  <si>
    <t>N.Nordeste - B.Brasil</t>
  </si>
  <si>
    <t>3449b0de</t>
  </si>
  <si>
    <t>9da228b8</t>
  </si>
  <si>
    <t>b13aad7d</t>
  </si>
  <si>
    <t>a1fb25b6</t>
  </si>
  <si>
    <t>4f337c36</t>
  </si>
  <si>
    <t>5c5991dc</t>
  </si>
  <si>
    <t>3ba26342</t>
  </si>
  <si>
    <t>Descontos</t>
  </si>
  <si>
    <t>Balança</t>
  </si>
  <si>
    <t>c44a15f9</t>
  </si>
  <si>
    <t>447d0a02</t>
  </si>
  <si>
    <t>da1c5653</t>
  </si>
  <si>
    <t>S.Grão - Sicredi</t>
  </si>
  <si>
    <t>Pagou 21,45 a mais</t>
  </si>
  <si>
    <t>60c722b3</t>
  </si>
  <si>
    <t>Pgmt Indevido</t>
  </si>
  <si>
    <t>b8a482b0</t>
  </si>
  <si>
    <t>Adiantamento</t>
  </si>
  <si>
    <t>c8c449b5</t>
  </si>
  <si>
    <t>15abe9b2</t>
  </si>
  <si>
    <t>b4cf1ade</t>
  </si>
  <si>
    <t>9378dcb2</t>
  </si>
  <si>
    <t>d7b6148d</t>
  </si>
  <si>
    <t>2f4ad352</t>
  </si>
  <si>
    <t>f63824f3</t>
  </si>
  <si>
    <t>Extratora</t>
  </si>
  <si>
    <t>805452bf</t>
  </si>
  <si>
    <t>90ace94d</t>
  </si>
  <si>
    <t>985daef3</t>
  </si>
  <si>
    <t>7813d987</t>
  </si>
  <si>
    <t>79200aa7</t>
  </si>
  <si>
    <t>262cc249</t>
  </si>
  <si>
    <t>be270f32</t>
  </si>
  <si>
    <t>6f333624</t>
  </si>
  <si>
    <t>2d67d5fb</t>
  </si>
  <si>
    <t>f96843ad</t>
  </si>
  <si>
    <t>54cfbd21</t>
  </si>
  <si>
    <t>8260c2ce</t>
  </si>
  <si>
    <t>1fdfc2c6</t>
  </si>
  <si>
    <t>S.Grão - Bradesco</t>
  </si>
  <si>
    <t>b3d8c0a7</t>
  </si>
  <si>
    <t>3901d5f0</t>
  </si>
  <si>
    <t>6290b1fb</t>
  </si>
  <si>
    <t>Santiagro</t>
  </si>
  <si>
    <t>9474cee6</t>
  </si>
  <si>
    <t>34161587</t>
  </si>
  <si>
    <t>a24494bb</t>
  </si>
  <si>
    <t>829b2eb4</t>
  </si>
  <si>
    <t>55d8ba28</t>
  </si>
  <si>
    <t>b8cd6351</t>
  </si>
  <si>
    <t>3d3c0a63</t>
  </si>
  <si>
    <t>1a72517c</t>
  </si>
  <si>
    <t>5f9f13d0</t>
  </si>
  <si>
    <t>1519c0f3</t>
  </si>
  <si>
    <t>Branco - B.Brasil</t>
  </si>
  <si>
    <t>3a562a76</t>
  </si>
  <si>
    <t>ce93aa46</t>
  </si>
  <si>
    <t>daa399be</t>
  </si>
  <si>
    <t>4bb8e16b</t>
  </si>
  <si>
    <t>b9ee3dc7</t>
  </si>
  <si>
    <t>Zerado até Hallan</t>
  </si>
  <si>
    <t>05165f78</t>
  </si>
  <si>
    <t>707b677b</t>
  </si>
  <si>
    <t>e1bd1ffe</t>
  </si>
  <si>
    <t>ea0647d4</t>
  </si>
  <si>
    <t>042d2a99</t>
  </si>
  <si>
    <t>5086f19b</t>
  </si>
  <si>
    <t>03cfb81f</t>
  </si>
  <si>
    <t>050b4a06</t>
  </si>
  <si>
    <t>9fd646c0</t>
  </si>
  <si>
    <t>Comprovante - de 346.900,00 - Ita Grãos</t>
  </si>
  <si>
    <t>f490ee65</t>
  </si>
  <si>
    <t>Desconto - 50.000,00 - Neto BB</t>
  </si>
  <si>
    <t>6a2ad91a</t>
  </si>
  <si>
    <t>2573288b</t>
  </si>
  <si>
    <t>308645c0</t>
  </si>
  <si>
    <t>fe398eaa</t>
  </si>
  <si>
    <t>b0620469</t>
  </si>
  <si>
    <t>a6815c42</t>
  </si>
  <si>
    <t>1ad1f3ce</t>
  </si>
  <si>
    <t>219d7ebc</t>
  </si>
  <si>
    <t>5521db20</t>
  </si>
  <si>
    <t>3f85a560</t>
  </si>
  <si>
    <t>887a110d</t>
  </si>
  <si>
    <t>d6a17d63</t>
  </si>
  <si>
    <t>6b93139a</t>
  </si>
  <si>
    <t>b85cc2da</t>
  </si>
  <si>
    <t>4e096c6a</t>
  </si>
  <si>
    <t>193aea43</t>
  </si>
  <si>
    <t>ab54ca1c</t>
  </si>
  <si>
    <t>2937be64</t>
  </si>
  <si>
    <t>2931230f</t>
  </si>
  <si>
    <t>aae6da59</t>
  </si>
  <si>
    <t>c77c440b</t>
  </si>
  <si>
    <t>554cd4b5</t>
  </si>
  <si>
    <t>8383fdaf</t>
  </si>
  <si>
    <t>Comprovante de 145.000,00</t>
  </si>
  <si>
    <t>a0727a5e</t>
  </si>
  <si>
    <t>1429a368</t>
  </si>
  <si>
    <t>758c1678</t>
  </si>
  <si>
    <t>4a0df31d</t>
  </si>
  <si>
    <t>bc6897eb</t>
  </si>
  <si>
    <t>0e4d0960</t>
  </si>
  <si>
    <t>1876df51</t>
  </si>
  <si>
    <t>d48d25f9</t>
  </si>
  <si>
    <t>5160a594</t>
  </si>
  <si>
    <t>e3701194</t>
  </si>
  <si>
    <t>ce20f638</t>
  </si>
  <si>
    <t>8b6a47b2</t>
  </si>
  <si>
    <t>Terceiros</t>
  </si>
  <si>
    <t>Pagou a Santa Cruz</t>
  </si>
  <si>
    <t>e4764d46</t>
  </si>
  <si>
    <t>191bf7c7</t>
  </si>
  <si>
    <t>5d4e180c</t>
  </si>
  <si>
    <t>cbde9715</t>
  </si>
  <si>
    <t>737bd8d2</t>
  </si>
  <si>
    <t>ed5c1a42</t>
  </si>
  <si>
    <t>ae941853</t>
  </si>
  <si>
    <t>545741b0</t>
  </si>
  <si>
    <t>33afbc73</t>
  </si>
  <si>
    <t>2b98ccc9</t>
  </si>
  <si>
    <t>67b0b1ec</t>
  </si>
  <si>
    <t>3de7ab0e</t>
  </si>
  <si>
    <t>cfaa85b3</t>
  </si>
  <si>
    <t>3f732e29</t>
  </si>
  <si>
    <t>1dc00eb4</t>
  </si>
  <si>
    <t>40f83db5</t>
  </si>
  <si>
    <t>684c9951</t>
  </si>
  <si>
    <t>d942cbd7</t>
  </si>
  <si>
    <t>89dd5fde</t>
  </si>
  <si>
    <t>adb2f492</t>
  </si>
  <si>
    <t>77394a90</t>
  </si>
  <si>
    <t>cb3e3d4e</t>
  </si>
  <si>
    <t>69c8a81c</t>
  </si>
  <si>
    <t>02462fd2</t>
  </si>
  <si>
    <t>d706ba5d</t>
  </si>
  <si>
    <t>78566a7b</t>
  </si>
  <si>
    <t>a4cbbe86</t>
  </si>
  <si>
    <t>1fe3c0f5</t>
  </si>
  <si>
    <t>679fc45e</t>
  </si>
  <si>
    <t>edcd53b5</t>
  </si>
  <si>
    <t>49d63d9c</t>
  </si>
  <si>
    <t>Conta Raelmo</t>
  </si>
  <si>
    <t>61972fe6</t>
  </si>
  <si>
    <t>5e90c5cf</t>
  </si>
  <si>
    <t>e83e4b1c</t>
  </si>
  <si>
    <t>bcdd0d01</t>
  </si>
  <si>
    <t>b3be07d7</t>
  </si>
  <si>
    <t>Devolução, não vai entregar mais o milho</t>
  </si>
  <si>
    <t>9216eeb1</t>
  </si>
  <si>
    <t>8ae401f4</t>
  </si>
  <si>
    <t>30d8e9b6</t>
  </si>
  <si>
    <t>6e167bf0</t>
  </si>
  <si>
    <t>c82f6945</t>
  </si>
  <si>
    <t>c1958753</t>
  </si>
  <si>
    <t>a67429de</t>
  </si>
  <si>
    <t>b6189273</t>
  </si>
  <si>
    <t>Comprovante de 80.000,00 / Descontando 25.835,00 que ele devolveu</t>
  </si>
  <si>
    <t>ab80b4e3</t>
  </si>
  <si>
    <t>d7bb4ab3</t>
  </si>
  <si>
    <t>e94c11eb</t>
  </si>
  <si>
    <t>213e4a67</t>
  </si>
  <si>
    <t>1ae19ca1</t>
  </si>
  <si>
    <t>3fe72e26</t>
  </si>
  <si>
    <t>3d277dd3</t>
  </si>
  <si>
    <t>fe155ade</t>
  </si>
  <si>
    <t>N.Nordeste - Santander</t>
  </si>
  <si>
    <t>bee32e01</t>
  </si>
  <si>
    <t>c6fe6236</t>
  </si>
  <si>
    <t>d832ca80</t>
  </si>
  <si>
    <t>4d334026</t>
  </si>
  <si>
    <t>b6dbbbe3</t>
  </si>
  <si>
    <t>2a5cb8d0</t>
  </si>
  <si>
    <t>03b420b1</t>
  </si>
  <si>
    <t>40a1e580</t>
  </si>
  <si>
    <t>4dc1cd87</t>
  </si>
  <si>
    <t>f56fb40c</t>
  </si>
  <si>
    <t>522017f2</t>
  </si>
  <si>
    <t>9e7fd610</t>
  </si>
  <si>
    <t>a0dace23</t>
  </si>
  <si>
    <t>9fffff02</t>
  </si>
  <si>
    <t>b130b3fb</t>
  </si>
  <si>
    <t>bd1a6b2a</t>
  </si>
  <si>
    <t>Desconto Pgmt indevido</t>
  </si>
  <si>
    <t>f7f4d02a</t>
  </si>
  <si>
    <t>0edfcc7b</t>
  </si>
  <si>
    <t>f48c251e</t>
  </si>
  <si>
    <t>38adfe15</t>
  </si>
  <si>
    <t>630c6c92</t>
  </si>
  <si>
    <t>e00a42b0</t>
  </si>
  <si>
    <t>e756b7c3</t>
  </si>
  <si>
    <t>97d66dbb</t>
  </si>
  <si>
    <t>43f0351a</t>
  </si>
  <si>
    <t>6ecee742</t>
  </si>
  <si>
    <t>36072b23</t>
  </si>
  <si>
    <t>639a107b</t>
  </si>
  <si>
    <t>e03152ae</t>
  </si>
  <si>
    <t>e98f6b98</t>
  </si>
  <si>
    <t>bece28fb</t>
  </si>
  <si>
    <t>18c0115b</t>
  </si>
  <si>
    <t>b5d3e04d</t>
  </si>
  <si>
    <t>3deeea03</t>
  </si>
  <si>
    <t>9844c4a0</t>
  </si>
  <si>
    <t>68b60792</t>
  </si>
  <si>
    <t>6dda04ab</t>
  </si>
  <si>
    <t>1b1be56a</t>
  </si>
  <si>
    <t>84c3b49f</t>
  </si>
  <si>
    <t>85e21e5a</t>
  </si>
  <si>
    <t>83d2a64e</t>
  </si>
  <si>
    <t>f5202533</t>
  </si>
  <si>
    <t>1550729a</t>
  </si>
  <si>
    <t>f8024e43</t>
  </si>
  <si>
    <t>0d95da9b</t>
  </si>
  <si>
    <t>7018f18c</t>
  </si>
  <si>
    <t>e282ed2b</t>
  </si>
  <si>
    <t>39af2f87</t>
  </si>
  <si>
    <t>5272aa48</t>
  </si>
  <si>
    <t>d463c865</t>
  </si>
  <si>
    <t>313e018f</t>
  </si>
  <si>
    <t>46a79716</t>
  </si>
  <si>
    <t>c6e3434c</t>
  </si>
  <si>
    <t>6cf6c67e</t>
  </si>
  <si>
    <t>6b981661</t>
  </si>
  <si>
    <t>2d521b42</t>
  </si>
  <si>
    <t>060523ea</t>
  </si>
  <si>
    <t>2aa7ea64</t>
  </si>
  <si>
    <t>97249b16</t>
  </si>
  <si>
    <t>237e3fc4</t>
  </si>
  <si>
    <t>885581c3</t>
  </si>
  <si>
    <t>5679ac46</t>
  </si>
  <si>
    <t>b840ee24</t>
  </si>
  <si>
    <t>52e400b8</t>
  </si>
  <si>
    <t>c3c6b234</t>
  </si>
  <si>
    <t>b88ba36c</t>
  </si>
  <si>
    <t>7bfc85d2</t>
  </si>
  <si>
    <t>531e965d</t>
  </si>
  <si>
    <t>2c0caebc</t>
  </si>
  <si>
    <t>25f101e6</t>
  </si>
  <si>
    <t>e36fdb65</t>
  </si>
  <si>
    <t>f4c178ff</t>
  </si>
  <si>
    <t>356df939</t>
  </si>
  <si>
    <t>3423c8b9</t>
  </si>
  <si>
    <t>cd6b7d36</t>
  </si>
  <si>
    <t>15caadb3</t>
  </si>
  <si>
    <t>44eae5a0</t>
  </si>
  <si>
    <t>5736cccb</t>
  </si>
  <si>
    <t>a5694fa5</t>
  </si>
  <si>
    <t>cfa8c84e</t>
  </si>
  <si>
    <t>d347e85d</t>
  </si>
  <si>
    <t>32bcf1ad</t>
  </si>
  <si>
    <t>ef000537</t>
  </si>
  <si>
    <t>bf24c29b</t>
  </si>
  <si>
    <t>a665354a</t>
  </si>
  <si>
    <t>f85f4918</t>
  </si>
  <si>
    <t>Cicero que pagou</t>
  </si>
  <si>
    <t>19727562</t>
  </si>
  <si>
    <t>477c5019</t>
  </si>
  <si>
    <t>1c16c4de</t>
  </si>
  <si>
    <t>53b52a17</t>
  </si>
  <si>
    <t>1ef41699</t>
  </si>
  <si>
    <t>6bb49851</t>
  </si>
  <si>
    <t>05d03e0e</t>
  </si>
  <si>
    <t>a69a3d54</t>
  </si>
  <si>
    <t>e2eba96a</t>
  </si>
  <si>
    <t>dd3a901f</t>
  </si>
  <si>
    <t>c2cdc13d</t>
  </si>
  <si>
    <t>e090ceb0</t>
  </si>
  <si>
    <t>bb89afd2</t>
  </si>
  <si>
    <t>e6d218b1</t>
  </si>
  <si>
    <t>fceffcf8</t>
  </si>
  <si>
    <t>c72fd351</t>
  </si>
  <si>
    <t>1a699e1a</t>
  </si>
  <si>
    <t>ae81a41f</t>
  </si>
  <si>
    <t>d3818b41</t>
  </si>
  <si>
    <t>a79bd4ca</t>
  </si>
  <si>
    <t>bb63b1c4</t>
  </si>
  <si>
    <t>c1a14f19</t>
  </si>
  <si>
    <t>01b5d9bd</t>
  </si>
  <si>
    <t>dc8a6536</t>
  </si>
  <si>
    <t>10d0487d</t>
  </si>
  <si>
    <t>4f240cc7</t>
  </si>
  <si>
    <t>274069bd</t>
  </si>
  <si>
    <t>9dfb6299</t>
  </si>
  <si>
    <t>7d162cc3</t>
  </si>
  <si>
    <t>2aeac527</t>
  </si>
  <si>
    <t>771f4cf1</t>
  </si>
  <si>
    <t>b0e1a696</t>
  </si>
  <si>
    <t>ceab1207</t>
  </si>
  <si>
    <t>b878dc8a</t>
  </si>
  <si>
    <t>0e6cc31f</t>
  </si>
  <si>
    <t>757df148</t>
  </si>
  <si>
    <t>8f5c2469</t>
  </si>
  <si>
    <t>e0694d96</t>
  </si>
  <si>
    <t>f19e1311</t>
  </si>
  <si>
    <t>adb1ce79</t>
  </si>
  <si>
    <t>fed4bc26</t>
  </si>
  <si>
    <t>390968a5</t>
  </si>
  <si>
    <t>e91d6d51</t>
  </si>
  <si>
    <t>539f9ab2</t>
  </si>
  <si>
    <t>464f3a14</t>
  </si>
  <si>
    <t>273c9fc1</t>
  </si>
  <si>
    <t>c845588c</t>
  </si>
  <si>
    <t>a546e920</t>
  </si>
  <si>
    <t>c027fe44</t>
  </si>
  <si>
    <t>f4a53faa</t>
  </si>
  <si>
    <t>5c4dbb24</t>
  </si>
  <si>
    <t>d4f7e820</t>
  </si>
  <si>
    <t>eaae5f7a</t>
  </si>
  <si>
    <t>df1b1822</t>
  </si>
  <si>
    <t>444dea9e</t>
  </si>
  <si>
    <t>b1c0f860</t>
  </si>
  <si>
    <t>f8b7c022</t>
  </si>
  <si>
    <t>5c20c226</t>
  </si>
  <si>
    <t>7077d855</t>
  </si>
  <si>
    <t>25f4472a</t>
  </si>
  <si>
    <t>776a472a</t>
  </si>
  <si>
    <t>717b9fce</t>
  </si>
  <si>
    <t>ada12189</t>
  </si>
  <si>
    <t>3 Comprovantes -  Clodoaldo</t>
  </si>
  <si>
    <t>e52212cf</t>
  </si>
  <si>
    <t>b0668dee</t>
  </si>
  <si>
    <t>34e8bfae</t>
  </si>
  <si>
    <t>2fc59d12</t>
  </si>
  <si>
    <t>dddac5a5</t>
  </si>
  <si>
    <t>7c9cc50d</t>
  </si>
  <si>
    <t>aa543429</t>
  </si>
  <si>
    <t>39c03398</t>
  </si>
  <si>
    <t>ca3df67e</t>
  </si>
  <si>
    <t>eceefb41</t>
  </si>
  <si>
    <t>Michael</t>
  </si>
  <si>
    <t>b4ae3c20</t>
  </si>
  <si>
    <t>4036ef02</t>
  </si>
  <si>
    <t>a5540a1b</t>
  </si>
  <si>
    <t>92462846</t>
  </si>
  <si>
    <t>9a5929a6</t>
  </si>
  <si>
    <t>6010e94b</t>
  </si>
  <si>
    <t>56744966</t>
  </si>
  <si>
    <t>e5170e87</t>
  </si>
  <si>
    <t>Quitado até Carros dia 18/05</t>
  </si>
  <si>
    <t>1bf051fb</t>
  </si>
  <si>
    <t>af4ee270</t>
  </si>
  <si>
    <t>0b57e22f</t>
  </si>
  <si>
    <t>79d566b9</t>
  </si>
  <si>
    <t>7213f683</t>
  </si>
  <si>
    <t>Zerado até Alvaci dia 18/05</t>
  </si>
  <si>
    <t>df6a0819</t>
  </si>
  <si>
    <t>9c091035</t>
  </si>
  <si>
    <t>84ea90e4</t>
  </si>
  <si>
    <t>69bb8a67</t>
  </si>
  <si>
    <t>8aed2036</t>
  </si>
  <si>
    <t>Zerado</t>
  </si>
  <si>
    <t>480ac83f</t>
  </si>
  <si>
    <t>4ef8e2d0</t>
  </si>
  <si>
    <t>9c56ba15</t>
  </si>
  <si>
    <t>f435605f</t>
  </si>
  <si>
    <t>9aecc96e</t>
  </si>
  <si>
    <t>b4246a19</t>
  </si>
  <si>
    <t>da231c35</t>
  </si>
  <si>
    <t>3dc31733</t>
  </si>
  <si>
    <t>HF</t>
  </si>
  <si>
    <t>e6a21f0c</t>
  </si>
  <si>
    <t>b2d82bbd</t>
  </si>
  <si>
    <t>09a15490</t>
  </si>
  <si>
    <t>105ed40c</t>
  </si>
  <si>
    <t>5d2d3774</t>
  </si>
  <si>
    <t>Comissão até dia 27/05 PAGA</t>
  </si>
  <si>
    <t>df727ea9</t>
  </si>
  <si>
    <t>6c941731</t>
  </si>
  <si>
    <t>dd201195</t>
  </si>
  <si>
    <t>e10f2ab7</t>
  </si>
  <si>
    <t>Zerado até Mario dia 29/05</t>
  </si>
  <si>
    <t>0670b88b</t>
  </si>
  <si>
    <t>6da670a8</t>
  </si>
  <si>
    <t>f4f15076</t>
  </si>
  <si>
    <t>37469bc2</t>
  </si>
  <si>
    <t>e460b56d</t>
  </si>
  <si>
    <t>732f04d9</t>
  </si>
  <si>
    <t>af170b13</t>
  </si>
  <si>
    <t>2e2eedd6</t>
  </si>
  <si>
    <t>83a6385a</t>
  </si>
  <si>
    <t>7443629d</t>
  </si>
  <si>
    <t>51f3a28b</t>
  </si>
  <si>
    <t>8ddeb0ac</t>
  </si>
  <si>
    <t>1ca03925</t>
  </si>
  <si>
    <t>7d354e65</t>
  </si>
  <si>
    <t>78e1a8a0</t>
  </si>
  <si>
    <t>244a6336</t>
  </si>
  <si>
    <t>8e59cb16</t>
  </si>
  <si>
    <t>f0bbbc6b</t>
  </si>
  <si>
    <t>1f8e47c0</t>
  </si>
  <si>
    <t>6203d42d</t>
  </si>
  <si>
    <t>c452a11f</t>
  </si>
  <si>
    <t>616c1e75</t>
  </si>
  <si>
    <t>5351a19d</t>
  </si>
  <si>
    <t>7ec445c8</t>
  </si>
  <si>
    <t>4b704743</t>
  </si>
  <si>
    <t>fe8c9267</t>
  </si>
  <si>
    <t>3b929475</t>
  </si>
  <si>
    <t>c9d79f65</t>
  </si>
  <si>
    <t>e841142e</t>
  </si>
  <si>
    <t>aefc3ace</t>
  </si>
  <si>
    <t>a06c1fb4</t>
  </si>
  <si>
    <t>0f30ad61</t>
  </si>
  <si>
    <t>b6c0333b</t>
  </si>
  <si>
    <t>d8437f1a</t>
  </si>
  <si>
    <t>8dc1fab7</t>
  </si>
  <si>
    <t>7becbaa7</t>
  </si>
  <si>
    <t>8af10b98</t>
  </si>
  <si>
    <t>3521ab62</t>
  </si>
  <si>
    <t>e5c12654</t>
  </si>
  <si>
    <t>a18d8372</t>
  </si>
  <si>
    <t>5215cfe8</t>
  </si>
  <si>
    <t>Zerado até o carro de NETTO</t>
  </si>
  <si>
    <t>52c14ded</t>
  </si>
  <si>
    <t>12761ba2</t>
  </si>
  <si>
    <t>Santander - NORTE NORDESTE - Sr. José</t>
  </si>
  <si>
    <t>c401481c</t>
  </si>
  <si>
    <t>7b60bb1b</t>
  </si>
  <si>
    <t>Santiagro - Pagamento antecipado de MILHO - Ja tinha 28.300,00</t>
  </si>
  <si>
    <t>b6c995aa</t>
  </si>
  <si>
    <t>Comissão</t>
  </si>
  <si>
    <t>20bda4cd</t>
  </si>
  <si>
    <t>87db8fd5</t>
  </si>
  <si>
    <t>fd1a4c07</t>
  </si>
  <si>
    <t>Santander</t>
  </si>
  <si>
    <t>0bc68176</t>
  </si>
  <si>
    <t>6dabecf5</t>
  </si>
  <si>
    <t>Norte Nordeste - CRESOL</t>
  </si>
  <si>
    <t>a8fbc00a</t>
  </si>
  <si>
    <t>58e496a3</t>
  </si>
  <si>
    <t>912fb6a6</t>
  </si>
  <si>
    <t>Santander - Quitando e Zerando comissão Até o carro de Igor Dia 14/06</t>
  </si>
  <si>
    <t>2f16ba54</t>
  </si>
  <si>
    <t>75db0787</t>
  </si>
  <si>
    <t>Cresol</t>
  </si>
  <si>
    <t>5628159a</t>
  </si>
  <si>
    <t>bb0f4708</t>
  </si>
  <si>
    <t>6b6ac378</t>
  </si>
  <si>
    <t>c274209d</t>
  </si>
  <si>
    <t>790c6dee</t>
  </si>
  <si>
    <t>Zerado até Jose Adailson Dia 16/06</t>
  </si>
  <si>
    <t>e77261cc</t>
  </si>
  <si>
    <t>e4fae8e3</t>
  </si>
  <si>
    <t>4cc3efd3</t>
  </si>
  <si>
    <t>Santiagro - Adiantamento de MILHO Dia 18/06</t>
  </si>
  <si>
    <t>e145ffe2</t>
  </si>
  <si>
    <t>7ea3058c</t>
  </si>
  <si>
    <t>e75dd0df</t>
  </si>
  <si>
    <t>bd6f1473</t>
  </si>
  <si>
    <t>72581ac8</t>
  </si>
  <si>
    <t>87cbb633</t>
  </si>
  <si>
    <t>0ac1ce39</t>
  </si>
  <si>
    <t>cba153a1</t>
  </si>
  <si>
    <t>20323cff</t>
  </si>
  <si>
    <t>Devolução Milho</t>
  </si>
  <si>
    <t>0aa60516</t>
  </si>
  <si>
    <t>aa34c0c6</t>
  </si>
  <si>
    <t>André Sapé</t>
  </si>
  <si>
    <t>0c74a760</t>
  </si>
  <si>
    <t>f2b989de</t>
  </si>
  <si>
    <t>b8721c7e</t>
  </si>
  <si>
    <t>CONTA NOVA</t>
  </si>
  <si>
    <t>f966a86e</t>
  </si>
  <si>
    <t>f836b412</t>
  </si>
  <si>
    <t>64ae65ae</t>
  </si>
  <si>
    <t>26e6ad86</t>
  </si>
  <si>
    <t>df7fadd4</t>
  </si>
  <si>
    <t>43c14a6c</t>
  </si>
  <si>
    <t>Bradesco</t>
  </si>
  <si>
    <t>614f5331</t>
  </si>
  <si>
    <t>ccf4abc6</t>
  </si>
  <si>
    <t>1973444a</t>
  </si>
  <si>
    <t>1ea95b13</t>
  </si>
  <si>
    <t>94f77ef6</t>
  </si>
  <si>
    <t>33b61acb</t>
  </si>
  <si>
    <t>e421984e</t>
  </si>
  <si>
    <t>5c0c70c1</t>
  </si>
  <si>
    <t>16187493</t>
  </si>
  <si>
    <t>02a6b175</t>
  </si>
  <si>
    <t>60997600</t>
  </si>
  <si>
    <t>70c80ac1</t>
  </si>
  <si>
    <t>4ef5f82d</t>
  </si>
  <si>
    <t>Santiagro - Adiantamento</t>
  </si>
  <si>
    <t>7eefbea2</t>
  </si>
  <si>
    <t>0ca244dd</t>
  </si>
  <si>
    <t>Zerando Carros até Junho/Comissão</t>
  </si>
  <si>
    <t>2e2fb02e</t>
  </si>
  <si>
    <t>e2ea4b38</t>
  </si>
  <si>
    <t>b7cf35fb</t>
  </si>
  <si>
    <t>a00faad4</t>
  </si>
  <si>
    <t>c67064e0</t>
  </si>
  <si>
    <t>b05abef7</t>
  </si>
  <si>
    <t>80aac0e8</t>
  </si>
  <si>
    <t>8b184c4f</t>
  </si>
  <si>
    <t>Sao Braz pagou Via Boleto</t>
  </si>
  <si>
    <t>c049ebaf</t>
  </si>
  <si>
    <t>4d1d4f28</t>
  </si>
  <si>
    <t>Devolução</t>
  </si>
  <si>
    <t>19c836f6</t>
  </si>
  <si>
    <t>5afaec32</t>
  </si>
  <si>
    <t>7d0c6a47</t>
  </si>
  <si>
    <t>9cfafc13</t>
  </si>
  <si>
    <t>9a710e11</t>
  </si>
  <si>
    <t>5773a51b</t>
  </si>
  <si>
    <t>613a1d8f</t>
  </si>
  <si>
    <t>Irineu/Suporte entra dia 16/07 Via Boleto</t>
  </si>
  <si>
    <t>507b6616</t>
  </si>
  <si>
    <t>c4a89cae</t>
  </si>
  <si>
    <t>95f2c9b8</t>
  </si>
  <si>
    <t>7de68fb4</t>
  </si>
  <si>
    <t>d1de1d73</t>
  </si>
  <si>
    <t>8569aa6e</t>
  </si>
  <si>
    <t>7f8bc8c5</t>
  </si>
  <si>
    <t>e8a074ff</t>
  </si>
  <si>
    <t>e004df49</t>
  </si>
  <si>
    <t>6a4b2043</t>
  </si>
  <si>
    <t>ab90b055</t>
  </si>
  <si>
    <t>fb7eb319</t>
  </si>
  <si>
    <t>Sao Braz via Boleto</t>
  </si>
  <si>
    <t>ad78808d</t>
  </si>
  <si>
    <t>Sao Braz via boleto</t>
  </si>
  <si>
    <t>3bbee6ef</t>
  </si>
  <si>
    <t>d2267030</t>
  </si>
  <si>
    <t>4f0f2108</t>
  </si>
  <si>
    <t>São Braz via Boleto</t>
  </si>
  <si>
    <t>3a4f926a</t>
  </si>
  <si>
    <t>897f1c0e</t>
  </si>
  <si>
    <t>ef2cb8c2</t>
  </si>
  <si>
    <t>f3ecf2c5</t>
  </si>
  <si>
    <t>0c014f15</t>
  </si>
  <si>
    <t>0b7df726</t>
  </si>
  <si>
    <t>42253ae9</t>
  </si>
  <si>
    <t>d8955781</t>
  </si>
  <si>
    <t>94416b52</t>
  </si>
  <si>
    <t>4c5679b1</t>
  </si>
  <si>
    <t>26260f9f</t>
  </si>
  <si>
    <t>01b7ee3a</t>
  </si>
  <si>
    <t>b493f86f</t>
  </si>
  <si>
    <t>28339cfd</t>
  </si>
  <si>
    <t>São Braz Via Boleto</t>
  </si>
  <si>
    <t>056eced8</t>
  </si>
  <si>
    <t>8f707712</t>
  </si>
  <si>
    <t>d74dc95a</t>
  </si>
  <si>
    <t>dae7d557</t>
  </si>
  <si>
    <t>216d40e9</t>
  </si>
  <si>
    <t>457138ae</t>
  </si>
  <si>
    <t>054e85cb</t>
  </si>
  <si>
    <t>06f437cb</t>
  </si>
  <si>
    <t>f2ab6b52</t>
  </si>
  <si>
    <t>3ea0cc73</t>
  </si>
  <si>
    <t>e7948bc2</t>
  </si>
  <si>
    <t>aef33df1</t>
  </si>
  <si>
    <t>b5b97796</t>
  </si>
  <si>
    <t>2 comprovantes de 80.000</t>
  </si>
  <si>
    <t>ddd263f7</t>
  </si>
  <si>
    <t>b67e8393</t>
  </si>
  <si>
    <t>002c2ded</t>
  </si>
  <si>
    <t>f4230730</t>
  </si>
  <si>
    <t>fd8a8364</t>
  </si>
  <si>
    <t>f96c78b1</t>
  </si>
  <si>
    <t>6ebdbd5e</t>
  </si>
  <si>
    <t>4765790d</t>
  </si>
  <si>
    <t>dff7b69c</t>
  </si>
  <si>
    <t>b2352d45</t>
  </si>
  <si>
    <t>b93f70a3</t>
  </si>
  <si>
    <t>3852b55f</t>
  </si>
  <si>
    <t>cf9eee7b</t>
  </si>
  <si>
    <t>f887615b</t>
  </si>
  <si>
    <t>33d06fc0</t>
  </si>
  <si>
    <t>087c1d3d</t>
  </si>
  <si>
    <t>ed29980c</t>
  </si>
  <si>
    <t>20fcd71b</t>
  </si>
  <si>
    <t>9bb0817b</t>
  </si>
  <si>
    <t>015b860c</t>
  </si>
  <si>
    <t>2fb9b87e</t>
  </si>
  <si>
    <t>71776ce9</t>
  </si>
  <si>
    <t>3d75d149</t>
  </si>
  <si>
    <t>552e12fd</t>
  </si>
  <si>
    <t>7f5ab719</t>
  </si>
  <si>
    <t>fc7c9ff0</t>
  </si>
  <si>
    <t>86167bff</t>
  </si>
  <si>
    <t>4a86e70d</t>
  </si>
  <si>
    <t>2d747adf</t>
  </si>
  <si>
    <t>dae3da23</t>
  </si>
  <si>
    <t>cfee5c8e</t>
  </si>
  <si>
    <t>35716033</t>
  </si>
  <si>
    <t>67aa85c6</t>
  </si>
  <si>
    <t>9e09f599</t>
  </si>
  <si>
    <t>e98bcecc</t>
  </si>
  <si>
    <t>4844df65</t>
  </si>
  <si>
    <t>555d61b2</t>
  </si>
  <si>
    <t>557c0baf</t>
  </si>
  <si>
    <t>794c32cf</t>
  </si>
  <si>
    <t>22824c57</t>
  </si>
  <si>
    <t>e084612e</t>
  </si>
  <si>
    <t>33a3154b</t>
  </si>
  <si>
    <t>33952b5d</t>
  </si>
  <si>
    <t>cd900a20</t>
  </si>
  <si>
    <t>0b8d7d60</t>
  </si>
  <si>
    <t>8221a557</t>
  </si>
  <si>
    <t>22591767</t>
  </si>
  <si>
    <t>09047b41</t>
  </si>
  <si>
    <t>fb32866d</t>
  </si>
  <si>
    <t>d0fe8937</t>
  </si>
  <si>
    <t>cef61bca</t>
  </si>
  <si>
    <t>e156b641</t>
  </si>
  <si>
    <t>086660da</t>
  </si>
  <si>
    <t>bff5a9a1</t>
  </si>
  <si>
    <t>8aaa5b98</t>
  </si>
  <si>
    <t>c49ca092</t>
  </si>
  <si>
    <t>8756c25b</t>
  </si>
  <si>
    <t>6e1ec001</t>
  </si>
  <si>
    <t>ec0c0850</t>
  </si>
  <si>
    <t>75e03f16</t>
  </si>
  <si>
    <t>471955f9</t>
  </si>
  <si>
    <t>0bbc9acb</t>
  </si>
  <si>
    <t>aef52471</t>
  </si>
  <si>
    <t>51987c6c</t>
  </si>
  <si>
    <t>1f563c89</t>
  </si>
  <si>
    <t>271b3e3b</t>
  </si>
  <si>
    <t>e7e7c475</t>
  </si>
  <si>
    <t>447167ae</t>
  </si>
  <si>
    <t>e79b4e32</t>
  </si>
  <si>
    <t>6aa564f8</t>
  </si>
  <si>
    <t>2f9082e8</t>
  </si>
  <si>
    <t>87c3be8d</t>
  </si>
  <si>
    <t>a830d051</t>
  </si>
  <si>
    <t>a4a6a409</t>
  </si>
  <si>
    <t>5a42a456</t>
  </si>
  <si>
    <t>8aa60365</t>
  </si>
  <si>
    <t>86db677d</t>
  </si>
  <si>
    <t>409d96e5</t>
  </si>
  <si>
    <t>bf16884b</t>
  </si>
  <si>
    <t>cb50e536</t>
  </si>
  <si>
    <t>784057cd</t>
  </si>
  <si>
    <t>136eacdb</t>
  </si>
  <si>
    <t>2e9b45ae</t>
  </si>
  <si>
    <t>6f1dabda</t>
  </si>
  <si>
    <t>717338f4</t>
  </si>
  <si>
    <t>4e0686b6</t>
  </si>
  <si>
    <t>a6da157d</t>
  </si>
  <si>
    <t>0bcb3ee0</t>
  </si>
  <si>
    <t>64cb6697</t>
  </si>
  <si>
    <t>1037272f</t>
  </si>
  <si>
    <t>67739f83</t>
  </si>
  <si>
    <t>78d7cd1e</t>
  </si>
  <si>
    <t>be4620f7</t>
  </si>
  <si>
    <t>98635542</t>
  </si>
  <si>
    <t>5c7edd88</t>
  </si>
  <si>
    <t>e06fde74</t>
  </si>
  <si>
    <t>fe24cab6</t>
  </si>
  <si>
    <t>81f83b53</t>
  </si>
  <si>
    <t>7d479875</t>
  </si>
  <si>
    <t>a755a7d0</t>
  </si>
  <si>
    <t>f04c1323</t>
  </si>
  <si>
    <t>18c67e44</t>
  </si>
  <si>
    <t>daa195e1</t>
  </si>
  <si>
    <t>aef2a35c</t>
  </si>
  <si>
    <t>f5385cc5</t>
  </si>
  <si>
    <t>268d00cd</t>
  </si>
  <si>
    <t>046dfdf5</t>
  </si>
  <si>
    <t>02f7de24</t>
  </si>
  <si>
    <t>40667854</t>
  </si>
  <si>
    <t>0e64a3c1</t>
  </si>
  <si>
    <t>1d1137b8</t>
  </si>
  <si>
    <t>f8410806</t>
  </si>
  <si>
    <t>a89f4a97</t>
  </si>
  <si>
    <t>3827010e</t>
  </si>
  <si>
    <t>f058e28d</t>
  </si>
  <si>
    <t>7127894d</t>
  </si>
  <si>
    <t>bf644847</t>
  </si>
  <si>
    <t>4d92f66a</t>
  </si>
  <si>
    <t>3aa8d667</t>
  </si>
  <si>
    <t>7e3a0ed7</t>
  </si>
  <si>
    <t>6b6899ea</t>
  </si>
  <si>
    <t>c502029a</t>
  </si>
  <si>
    <t>c224e4b8</t>
  </si>
  <si>
    <t>Comprovante de 17.000,00</t>
  </si>
  <si>
    <t>79f4613a</t>
  </si>
  <si>
    <t>b71a82af</t>
  </si>
  <si>
    <t>1f4787ad</t>
  </si>
  <si>
    <t>3f0c343b</t>
  </si>
  <si>
    <t>f34d2ff9</t>
  </si>
  <si>
    <t>33c3acb2</t>
  </si>
  <si>
    <t>a5291c17</t>
  </si>
  <si>
    <t>33cc6e39</t>
  </si>
  <si>
    <t>cbbeba60</t>
  </si>
  <si>
    <t>42cb5532</t>
  </si>
  <si>
    <t>c77690ef</t>
  </si>
  <si>
    <t>d55404df</t>
  </si>
  <si>
    <t>9d81bcd7</t>
  </si>
  <si>
    <t>bd708237</t>
  </si>
  <si>
    <t>de9dd7bf</t>
  </si>
  <si>
    <t>158d02cb</t>
  </si>
  <si>
    <t>f52d2853</t>
  </si>
  <si>
    <t>945edd68</t>
  </si>
  <si>
    <t>08c20677</t>
  </si>
  <si>
    <t>0b786a0b</t>
  </si>
  <si>
    <t>399bb52c</t>
  </si>
  <si>
    <t>dfb26720</t>
  </si>
  <si>
    <t>e3d4b0c8</t>
  </si>
  <si>
    <t>0e98fa8b</t>
  </si>
  <si>
    <t>b9829496</t>
  </si>
  <si>
    <t>b8101782</t>
  </si>
  <si>
    <t>8bbf492d</t>
  </si>
  <si>
    <t>8c4e5afa</t>
  </si>
  <si>
    <t>368a25da</t>
  </si>
  <si>
    <t>c8c5064c</t>
  </si>
  <si>
    <t>65a8b2a6</t>
  </si>
  <si>
    <t>73935239</t>
  </si>
  <si>
    <t>d1d42fce</t>
  </si>
  <si>
    <t>a6bac13f</t>
  </si>
  <si>
    <t>e9a401fa</t>
  </si>
  <si>
    <t>d43783a3</t>
  </si>
  <si>
    <t>bc4a3e94</t>
  </si>
  <si>
    <t>3c808164</t>
  </si>
  <si>
    <t>f62e7bd2</t>
  </si>
  <si>
    <t>89f89c7e</t>
  </si>
  <si>
    <t>c03a02a6</t>
  </si>
  <si>
    <t>bc0b5d66</t>
  </si>
  <si>
    <t>1a94aa1a</t>
  </si>
  <si>
    <t>bb11b1ae</t>
  </si>
  <si>
    <t>a4b5d6ec</t>
  </si>
  <si>
    <t>7d56a1b4</t>
  </si>
  <si>
    <t>56934133</t>
  </si>
  <si>
    <t>9868a608</t>
  </si>
  <si>
    <t>6a26a333</t>
  </si>
  <si>
    <t>Anhanguera</t>
  </si>
  <si>
    <t>cad27791</t>
  </si>
  <si>
    <t>c4eee0b8</t>
  </si>
  <si>
    <t>df612711</t>
  </si>
  <si>
    <t>f1e0d42a</t>
  </si>
  <si>
    <t>b0bce7a7</t>
  </si>
  <si>
    <t>71bf9934</t>
  </si>
  <si>
    <t>3bf901cd</t>
  </si>
  <si>
    <t>4ffa92d6</t>
  </si>
  <si>
    <t>24bc1536</t>
  </si>
  <si>
    <t>Descontando Gabriel Balsas/Irineu</t>
  </si>
  <si>
    <t>36f33ca0</t>
  </si>
  <si>
    <t>Descontando do PDF de Irineu</t>
  </si>
  <si>
    <t>620db48c</t>
  </si>
  <si>
    <t>cdf1d28a</t>
  </si>
  <si>
    <t>66806ff7</t>
  </si>
  <si>
    <t>6e9aa3e9</t>
  </si>
  <si>
    <t>fb5f758f</t>
  </si>
  <si>
    <t>adf2e234</t>
  </si>
  <si>
    <t>S.Grão - Banco C6</t>
  </si>
  <si>
    <t>8d36790d</t>
  </si>
  <si>
    <t>38357de0</t>
  </si>
  <si>
    <t>0aecf2ce</t>
  </si>
  <si>
    <t>a6a853b4</t>
  </si>
  <si>
    <t>c03f95b0</t>
  </si>
  <si>
    <t>050db33b</t>
  </si>
  <si>
    <t>66baaa39</t>
  </si>
  <si>
    <t>74725b6c</t>
  </si>
  <si>
    <t>b4696944</t>
  </si>
  <si>
    <t>35546c26</t>
  </si>
  <si>
    <t>2c3fe0e2</t>
  </si>
  <si>
    <t>b5f0e6f0</t>
  </si>
  <si>
    <t>339c27e2</t>
  </si>
  <si>
    <t>Zerando</t>
  </si>
  <si>
    <t>3c3dc8c4</t>
  </si>
  <si>
    <t>8993e7de</t>
  </si>
  <si>
    <t>43a6b402</t>
  </si>
  <si>
    <t>7abf4f2c</t>
  </si>
  <si>
    <t>cd44bd0f</t>
  </si>
  <si>
    <t>fa13972b</t>
  </si>
  <si>
    <t>6b793fa5</t>
  </si>
  <si>
    <t>cd6b60ca</t>
  </si>
  <si>
    <t>5b5c314a</t>
  </si>
  <si>
    <t>96281140</t>
  </si>
  <si>
    <t>caa13daf</t>
  </si>
  <si>
    <t>0c2aff59</t>
  </si>
  <si>
    <t>c38961a2</t>
  </si>
  <si>
    <t>9b4ee5fc</t>
  </si>
  <si>
    <t>5859cb20</t>
  </si>
  <si>
    <t>fc6afb90</t>
  </si>
  <si>
    <t>eb73fa46</t>
  </si>
  <si>
    <t>d4477a68</t>
  </si>
  <si>
    <t>de5b5977</t>
  </si>
  <si>
    <t>acb88a3d</t>
  </si>
  <si>
    <t>b7f1a3c4</t>
  </si>
  <si>
    <t>73bd933e</t>
  </si>
  <si>
    <t>d7f1d703</t>
  </si>
  <si>
    <t>Comprovante de 6.000,00</t>
  </si>
  <si>
    <t>321cf6b1</t>
  </si>
  <si>
    <t>812d16d3</t>
  </si>
  <si>
    <t>2d88d1f1</t>
  </si>
  <si>
    <t>b8f1e7bc</t>
  </si>
  <si>
    <t>7a4c6276</t>
  </si>
  <si>
    <t>b5d51384</t>
  </si>
  <si>
    <t>2918e1ba</t>
  </si>
  <si>
    <t>9e9061dc</t>
  </si>
  <si>
    <t>59842fbb</t>
  </si>
  <si>
    <t>de9d10ad</t>
  </si>
  <si>
    <t>e4b19b2f</t>
  </si>
  <si>
    <t>9196dad0</t>
  </si>
  <si>
    <t>a78b58a8</t>
  </si>
  <si>
    <t>a5345597</t>
  </si>
  <si>
    <t>1476690a</t>
  </si>
  <si>
    <t>cc8d7e04</t>
  </si>
  <si>
    <t>7dad81df</t>
  </si>
  <si>
    <t>7c1aa599</t>
  </si>
  <si>
    <t>6f72a31d</t>
  </si>
  <si>
    <t>37121cae</t>
  </si>
  <si>
    <t>e3073f01</t>
  </si>
  <si>
    <t>396f5d6f</t>
  </si>
  <si>
    <t>c6fd4617</t>
  </si>
  <si>
    <t>8614906d</t>
  </si>
  <si>
    <t>49fe59e9</t>
  </si>
  <si>
    <t>38cbea35</t>
  </si>
  <si>
    <t>aaf7a81a</t>
  </si>
  <si>
    <t>d1f76b70</t>
  </si>
  <si>
    <t>130f6dc0</t>
  </si>
  <si>
    <t>0d649e15</t>
  </si>
  <si>
    <t>093f0f4a</t>
  </si>
  <si>
    <t>60161df8</t>
  </si>
  <si>
    <t>daebc456</t>
  </si>
  <si>
    <t>94c812f2</t>
  </si>
  <si>
    <t>fb3984d0</t>
  </si>
  <si>
    <t>e7cac24d</t>
  </si>
  <si>
    <t>8c1fddbe</t>
  </si>
  <si>
    <t>bac8b820</t>
  </si>
  <si>
    <t>b4d71833</t>
  </si>
  <si>
    <t>dfddcb67</t>
  </si>
  <si>
    <t>ff63b93f</t>
  </si>
  <si>
    <t>560d8cce</t>
  </si>
  <si>
    <t>642ab6d6</t>
  </si>
  <si>
    <t>f8272b37</t>
  </si>
  <si>
    <t>39f40fcf</t>
  </si>
  <si>
    <t>2 Balanças</t>
  </si>
  <si>
    <t>8fff70d2</t>
  </si>
  <si>
    <t>ab311211</t>
  </si>
  <si>
    <t>20134c6c</t>
  </si>
  <si>
    <t>4073f904</t>
  </si>
  <si>
    <t>79ff9254</t>
  </si>
  <si>
    <t>0ea10b21</t>
  </si>
  <si>
    <t>dcdcddcb</t>
  </si>
  <si>
    <t>16dbea24</t>
  </si>
  <si>
    <t>34d6f0dc</t>
  </si>
  <si>
    <t>8304b075</t>
  </si>
  <si>
    <t>0dd42823</t>
  </si>
  <si>
    <t>9662718d</t>
  </si>
  <si>
    <t>1475f595</t>
  </si>
  <si>
    <t>c9749b58</t>
  </si>
  <si>
    <t>9928cda7</t>
  </si>
  <si>
    <t>c2bb02e1</t>
  </si>
  <si>
    <t>WS</t>
  </si>
  <si>
    <t>3acc7bf6</t>
  </si>
  <si>
    <t>PH</t>
  </si>
  <si>
    <t>80fc77ab</t>
  </si>
  <si>
    <t>a8bf8ea0</t>
  </si>
  <si>
    <t>9e27e3e3</t>
  </si>
  <si>
    <t>a0bd51aa</t>
  </si>
  <si>
    <t>f6dc720a</t>
  </si>
  <si>
    <t>df88b0dd</t>
  </si>
  <si>
    <t>2673230a</t>
  </si>
  <si>
    <t>83fe949a</t>
  </si>
  <si>
    <t>c8a9eb10</t>
  </si>
  <si>
    <t>55e7b074</t>
  </si>
  <si>
    <t>Frete</t>
  </si>
  <si>
    <t>a987f686</t>
  </si>
  <si>
    <t>d60432ec</t>
  </si>
  <si>
    <t>c4ae388e</t>
  </si>
  <si>
    <t>810a770a</t>
  </si>
  <si>
    <t>0c635efd</t>
  </si>
  <si>
    <t>17ec4d3b</t>
  </si>
  <si>
    <t>415dcbab</t>
  </si>
  <si>
    <t>761ba7ec</t>
  </si>
  <si>
    <t>aeb7bf95</t>
  </si>
  <si>
    <t>806b3619</t>
  </si>
  <si>
    <t>9ba2eac2</t>
  </si>
  <si>
    <t>5b526297</t>
  </si>
  <si>
    <t>b02240f8</t>
  </si>
  <si>
    <t>Andre Jurupira</t>
  </si>
  <si>
    <t>a6ff8bbc</t>
  </si>
  <si>
    <t>André Jurupira</t>
  </si>
  <si>
    <t>25938ca4</t>
  </si>
  <si>
    <t>cdd93121</t>
  </si>
  <si>
    <t>b7b4f05c</t>
  </si>
  <si>
    <t>8a790568</t>
  </si>
  <si>
    <t>1c1c3046</t>
  </si>
  <si>
    <t>1e2c1878</t>
  </si>
  <si>
    <t>2e3a6783</t>
  </si>
  <si>
    <t>Clodoaldo</t>
  </si>
  <si>
    <t>ed3d4c6f</t>
  </si>
  <si>
    <t>f990a50b</t>
  </si>
  <si>
    <t>113a86be</t>
  </si>
  <si>
    <t>4b77de16</t>
  </si>
  <si>
    <t>1ddc11b5</t>
  </si>
  <si>
    <t>e369d402</t>
  </si>
  <si>
    <t>b34d8aec</t>
  </si>
  <si>
    <t>df72e120</t>
  </si>
  <si>
    <t>8e8e33e4</t>
  </si>
  <si>
    <t>4c2a7b50</t>
  </si>
  <si>
    <t>04a2761f</t>
  </si>
  <si>
    <t>15b56a15</t>
  </si>
  <si>
    <t>Comprovante de 1.637,00</t>
  </si>
  <si>
    <t>fa7104fe</t>
  </si>
  <si>
    <t>1ce0b97b</t>
  </si>
  <si>
    <t>a3e28e80</t>
  </si>
  <si>
    <t>c2e82f66</t>
  </si>
  <si>
    <t>09e13a57</t>
  </si>
  <si>
    <t>208be810</t>
  </si>
  <si>
    <t>32c57270</t>
  </si>
  <si>
    <t>c2e9eb56</t>
  </si>
  <si>
    <t>8dd4e9ea</t>
  </si>
  <si>
    <t>0b53eb3b</t>
  </si>
  <si>
    <t>f72ab4f3</t>
  </si>
  <si>
    <t>86f5a938</t>
  </si>
  <si>
    <t>cc7b2008</t>
  </si>
  <si>
    <t>65348f29</t>
  </si>
  <si>
    <t>6e68e24b</t>
  </si>
  <si>
    <t>982b9dd6</t>
  </si>
  <si>
    <t>ffc8fda3</t>
  </si>
  <si>
    <t>f374b459</t>
  </si>
  <si>
    <t>22252604</t>
  </si>
  <si>
    <t>9c9d8d21</t>
  </si>
  <si>
    <t>Granja Canaã</t>
  </si>
  <si>
    <t>51842bad</t>
  </si>
  <si>
    <t>7fbf041d</t>
  </si>
  <si>
    <t>e169b71c</t>
  </si>
  <si>
    <t>Ilario</t>
  </si>
  <si>
    <t>b4cf8bd1</t>
  </si>
  <si>
    <t>b958583f</t>
  </si>
  <si>
    <t>17c4d1f7</t>
  </si>
  <si>
    <t>d86cdca9</t>
  </si>
  <si>
    <t>31787362</t>
  </si>
  <si>
    <t>42167e7f</t>
  </si>
  <si>
    <t>442b465a</t>
  </si>
  <si>
    <t>dd9518e5</t>
  </si>
  <si>
    <t>0236e19f</t>
  </si>
  <si>
    <t>6cca04e9</t>
  </si>
  <si>
    <t>f2980657</t>
  </si>
  <si>
    <t>813ab3ab</t>
  </si>
  <si>
    <t>4e22d4f5</t>
  </si>
  <si>
    <t>62f5f5aa</t>
  </si>
  <si>
    <t>b375c3d3</t>
  </si>
  <si>
    <t>45a25a78</t>
  </si>
  <si>
    <t>d0e410f6</t>
  </si>
  <si>
    <t>f70c975f</t>
  </si>
  <si>
    <t>349f9692</t>
  </si>
  <si>
    <t>15994dbd</t>
  </si>
  <si>
    <t>39f3b40d</t>
  </si>
  <si>
    <t>0c75eff8</t>
  </si>
  <si>
    <t>906584db</t>
  </si>
  <si>
    <t>8b115232</t>
  </si>
  <si>
    <t>08d7bf49</t>
  </si>
  <si>
    <t>Comprovante de 32.050,00</t>
  </si>
  <si>
    <t>b5c2080e</t>
  </si>
  <si>
    <t>0bbfd29a</t>
  </si>
  <si>
    <t>31326886</t>
  </si>
  <si>
    <t>Diego</t>
  </si>
  <si>
    <t>dd61f748</t>
  </si>
  <si>
    <t>154c9958</t>
  </si>
  <si>
    <t>4443709b</t>
  </si>
  <si>
    <t>16293b30</t>
  </si>
  <si>
    <t>24022013</t>
  </si>
  <si>
    <t>9 Carros de Balança</t>
  </si>
  <si>
    <t>82b81f15</t>
  </si>
  <si>
    <t>7c2f9d85</t>
  </si>
  <si>
    <t>10b2588f</t>
  </si>
  <si>
    <t>23886b7a</t>
  </si>
  <si>
    <t>Ilario Campina</t>
  </si>
  <si>
    <t>de127a20</t>
  </si>
  <si>
    <t>7a644ccc</t>
  </si>
  <si>
    <t>9d6d5f3f</t>
  </si>
  <si>
    <t>f8a13fb0</t>
  </si>
  <si>
    <t>060fbccf</t>
  </si>
  <si>
    <t>36d4aa81</t>
  </si>
  <si>
    <t>d9c7490d</t>
  </si>
  <si>
    <t>8bbf139b</t>
  </si>
  <si>
    <t>0823ad91</t>
  </si>
  <si>
    <t>03896cba</t>
  </si>
  <si>
    <t>ecaa2525</t>
  </si>
  <si>
    <t>d25749e2</t>
  </si>
  <si>
    <t>7eb97d3d</t>
  </si>
  <si>
    <t>6a683791</t>
  </si>
  <si>
    <t>b2746a44</t>
  </si>
  <si>
    <t>719faae8</t>
  </si>
  <si>
    <t>7fc69515</t>
  </si>
  <si>
    <t>689aa42f</t>
  </si>
  <si>
    <t>453790d5</t>
  </si>
  <si>
    <t>528885b0</t>
  </si>
  <si>
    <t>0e49f0db</t>
  </si>
  <si>
    <t>ec25a732</t>
  </si>
  <si>
    <t>8631a315</t>
  </si>
  <si>
    <t>d252469f</t>
  </si>
  <si>
    <t>ffb25154</t>
  </si>
  <si>
    <t>e0d918cc</t>
  </si>
  <si>
    <t>487c142b</t>
  </si>
  <si>
    <t>6e8e0452</t>
  </si>
  <si>
    <t>79714537</t>
  </si>
  <si>
    <t>067f58cf</t>
  </si>
  <si>
    <t>1da542de</t>
  </si>
  <si>
    <t>2c916f65</t>
  </si>
  <si>
    <t>5549c334</t>
  </si>
  <si>
    <t>d32f1e95</t>
  </si>
  <si>
    <t>d3fef814</t>
  </si>
  <si>
    <t>9099af1a</t>
  </si>
  <si>
    <t>da6a4665</t>
  </si>
  <si>
    <t>b6eb644a</t>
  </si>
  <si>
    <t>TIO PATINHAS</t>
  </si>
  <si>
    <t>2e9c9ac4</t>
  </si>
  <si>
    <t>ca361764</t>
  </si>
  <si>
    <t>Tio Patinhas</t>
  </si>
  <si>
    <t>4b929725</t>
  </si>
  <si>
    <t>8ed682da</t>
  </si>
  <si>
    <t>bee95e75</t>
  </si>
  <si>
    <t>822c0fe1</t>
  </si>
  <si>
    <t>f59d3342</t>
  </si>
  <si>
    <t>a4a5aa4e</t>
  </si>
  <si>
    <t>765a96a6</t>
  </si>
  <si>
    <t>f1b800dd</t>
  </si>
  <si>
    <t>d4f96701</t>
  </si>
  <si>
    <t>3cb11a9c</t>
  </si>
  <si>
    <t>ae3899ba</t>
  </si>
  <si>
    <t>85d77b19</t>
  </si>
  <si>
    <t>9a354f6e</t>
  </si>
  <si>
    <t>ddd8b473</t>
  </si>
  <si>
    <t>6b28c7cc</t>
  </si>
  <si>
    <t>5f6ec355</t>
  </si>
  <si>
    <t>f3b5952f</t>
  </si>
  <si>
    <t>620f38f0</t>
  </si>
  <si>
    <t>784adfda</t>
  </si>
  <si>
    <t>3b50703d</t>
  </si>
  <si>
    <t>541f9d47</t>
  </si>
  <si>
    <t>8cb89891</t>
  </si>
  <si>
    <t>82b0c780</t>
  </si>
  <si>
    <t>2c1c2c3a</t>
  </si>
  <si>
    <t>05c06419</t>
  </si>
  <si>
    <t>7c86eb99</t>
  </si>
  <si>
    <t>9e3aa1aa</t>
  </si>
  <si>
    <t>BALANÇA</t>
  </si>
  <si>
    <t>d65b667a</t>
  </si>
  <si>
    <t>e514a63c</t>
  </si>
  <si>
    <t>15d30512</t>
  </si>
  <si>
    <t>Comprovante de 112.825,84</t>
  </si>
  <si>
    <t>8e1180ac</t>
  </si>
  <si>
    <t>491515b6</t>
  </si>
  <si>
    <t>5cdf2047</t>
  </si>
  <si>
    <t>19233b96</t>
  </si>
  <si>
    <t>59b87aae</t>
  </si>
  <si>
    <t>e6a7ba86</t>
  </si>
  <si>
    <t>beb40e0e</t>
  </si>
  <si>
    <t>53817f81</t>
  </si>
  <si>
    <t>712b534e</t>
  </si>
  <si>
    <t>cd425c4a</t>
  </si>
  <si>
    <t>7a83359e</t>
  </si>
  <si>
    <t>d5c55546</t>
  </si>
  <si>
    <t>f7c4801c</t>
  </si>
  <si>
    <t>173266af</t>
  </si>
  <si>
    <t>4895b4ac</t>
  </si>
  <si>
    <t>1f2ab373</t>
  </si>
  <si>
    <t>a6cdaf55</t>
  </si>
  <si>
    <t>27 carros balança</t>
  </si>
  <si>
    <t>4869501f</t>
  </si>
  <si>
    <t>3847b3a4</t>
  </si>
  <si>
    <t>a9306df9</t>
  </si>
  <si>
    <t>dbe81820</t>
  </si>
  <si>
    <t>1a195214</t>
  </si>
  <si>
    <t>354e41bf</t>
  </si>
  <si>
    <t>f9ca5818</t>
  </si>
  <si>
    <t>fc216734</t>
  </si>
  <si>
    <t>06b1cf6d</t>
  </si>
  <si>
    <t>37a4a183</t>
  </si>
  <si>
    <t>4200d51e</t>
  </si>
  <si>
    <t>a3fb9a74</t>
  </si>
  <si>
    <t>9db5a188</t>
  </si>
  <si>
    <t>45c266d9</t>
  </si>
  <si>
    <t>b65e7280</t>
  </si>
  <si>
    <t>92887754</t>
  </si>
  <si>
    <t>6792dd2a</t>
  </si>
  <si>
    <t>06f34fff</t>
  </si>
  <si>
    <t>9ec83f49</t>
  </si>
  <si>
    <t>4f69b5a8</t>
  </si>
  <si>
    <t>d28e6ee6</t>
  </si>
  <si>
    <t>16af0e49</t>
  </si>
  <si>
    <t>f58c6245</t>
  </si>
  <si>
    <t>ac72f0e1</t>
  </si>
  <si>
    <t>d9d8691e</t>
  </si>
  <si>
    <t>8c0abfef</t>
  </si>
  <si>
    <t>4d7837a1</t>
  </si>
  <si>
    <t>3e206a0d</t>
  </si>
  <si>
    <t>ee863400</t>
  </si>
  <si>
    <t>548d4249</t>
  </si>
  <si>
    <t>bb2e0cad</t>
  </si>
  <si>
    <t>3cfb0257</t>
  </si>
  <si>
    <t>995416d3</t>
  </si>
  <si>
    <t>593ee76f</t>
  </si>
  <si>
    <t>282dad21</t>
  </si>
  <si>
    <t>755b3d63</t>
  </si>
  <si>
    <t>ec052f1b</t>
  </si>
  <si>
    <t>c6e07bad</t>
  </si>
  <si>
    <t>9207af1e</t>
  </si>
  <si>
    <t>3f6005c8</t>
  </si>
  <si>
    <t>9a3a3285</t>
  </si>
  <si>
    <t>e2d333b1</t>
  </si>
  <si>
    <t>0d2cc519</t>
  </si>
  <si>
    <t>83e0d5e1</t>
  </si>
  <si>
    <t>e0600d12</t>
  </si>
  <si>
    <t>9932404b</t>
  </si>
  <si>
    <t>9f001de2</t>
  </si>
  <si>
    <t>c25ae817</t>
  </si>
  <si>
    <t>750e956a</t>
  </si>
  <si>
    <t>f19eb233</t>
  </si>
  <si>
    <t>4cb3b669</t>
  </si>
  <si>
    <t>e683de88</t>
  </si>
  <si>
    <t>3201244b</t>
  </si>
  <si>
    <t>87c3dedf</t>
  </si>
  <si>
    <t>976ae011</t>
  </si>
  <si>
    <t>217ba6de</t>
  </si>
  <si>
    <t>8e2c180f</t>
  </si>
  <si>
    <t>8f7b2819</t>
  </si>
  <si>
    <t>18ed3f6c</t>
  </si>
  <si>
    <t>8b72c21c</t>
  </si>
  <si>
    <t>8a180b8c</t>
  </si>
  <si>
    <t>f4b4e892</t>
  </si>
  <si>
    <t>bac68309</t>
  </si>
  <si>
    <t>6ca66fe7</t>
  </si>
  <si>
    <t>e90f497d</t>
  </si>
  <si>
    <t>215f5754</t>
  </si>
  <si>
    <t>6bb82051</t>
  </si>
  <si>
    <t>MICHEL</t>
  </si>
  <si>
    <t>ed87fa41</t>
  </si>
  <si>
    <t>DIEGO</t>
  </si>
  <si>
    <t>364c3247</t>
  </si>
  <si>
    <t>df70eb2e</t>
  </si>
  <si>
    <t>THIAGO GARANHUS</t>
  </si>
  <si>
    <t>668b872c</t>
  </si>
  <si>
    <t>b86796f8</t>
  </si>
  <si>
    <t>b768fcc7</t>
  </si>
  <si>
    <t>412246a0</t>
  </si>
  <si>
    <t>4f77ab76</t>
  </si>
  <si>
    <t>f2265e2c</t>
  </si>
  <si>
    <t>3b62b1a1</t>
  </si>
  <si>
    <t>fa394fc8</t>
  </si>
  <si>
    <t>45d48ae5</t>
  </si>
  <si>
    <t>4dc931c9</t>
  </si>
  <si>
    <t>ab097bb0</t>
  </si>
  <si>
    <t>dbcf352e</t>
  </si>
  <si>
    <t>b2619b91</t>
  </si>
  <si>
    <t>45ba17f7</t>
  </si>
  <si>
    <t>df5475c2</t>
  </si>
  <si>
    <t>8563037b</t>
  </si>
  <si>
    <t>bfc21f67</t>
  </si>
  <si>
    <t>102104dd</t>
  </si>
  <si>
    <t>3c35a2d4</t>
  </si>
  <si>
    <t>546a20ba</t>
  </si>
  <si>
    <t>0f716ce4</t>
  </si>
  <si>
    <t>df6bc192</t>
  </si>
  <si>
    <t>EXTRATORA</t>
  </si>
  <si>
    <t>bba37a67</t>
  </si>
  <si>
    <t>1b84fa21</t>
  </si>
  <si>
    <t>c95e4d9f</t>
  </si>
  <si>
    <t>c9a3e9e6</t>
  </si>
  <si>
    <t>RIOS</t>
  </si>
  <si>
    <t>636fd493</t>
  </si>
  <si>
    <t>f793fdb5</t>
  </si>
  <si>
    <t>ae4dc3c0</t>
  </si>
  <si>
    <t>f940811b</t>
  </si>
  <si>
    <t>df655871</t>
  </si>
  <si>
    <t>24ac932f</t>
  </si>
  <si>
    <t>dea84f0b</t>
  </si>
  <si>
    <t>b8d65245</t>
  </si>
  <si>
    <t>a4951d54</t>
  </si>
  <si>
    <t>5d615bac</t>
  </si>
  <si>
    <t>8ea0c6cc</t>
  </si>
  <si>
    <t>819423d4</t>
  </si>
  <si>
    <t>a3fa80e5</t>
  </si>
  <si>
    <t>PEDRO FALCÃO</t>
  </si>
  <si>
    <t>43d1a04d</t>
  </si>
  <si>
    <t>5ba3fd7e</t>
  </si>
  <si>
    <t>b2ca630f</t>
  </si>
  <si>
    <t>Devolução de Tiago Glória, pago a Zé de gerino</t>
  </si>
  <si>
    <t>abcb3cb9</t>
  </si>
  <si>
    <t>32a9ca0f</t>
  </si>
  <si>
    <t>ef13b30a</t>
  </si>
  <si>
    <t>Frei damiy</t>
  </si>
  <si>
    <t>1b4a9e22</t>
  </si>
  <si>
    <t>b29d7df6</t>
  </si>
  <si>
    <t>8f772f6e</t>
  </si>
  <si>
    <t>4551c185</t>
  </si>
  <si>
    <t>086884b4</t>
  </si>
  <si>
    <t>01f97ec3</t>
  </si>
  <si>
    <t>f96d8862</t>
  </si>
  <si>
    <t>FREI DAMIAO</t>
  </si>
  <si>
    <t>d71ccd02</t>
  </si>
  <si>
    <t>de1d7193</t>
  </si>
  <si>
    <t>2691d41f</t>
  </si>
  <si>
    <t>b3ffbf90</t>
  </si>
  <si>
    <t>9cce2fb5</t>
  </si>
  <si>
    <t>21d5d9f6</t>
  </si>
  <si>
    <t>PEDRO FALCÃO - 16 COMPROVANTES</t>
  </si>
  <si>
    <t>e348ef20</t>
  </si>
  <si>
    <t>f04c0fac</t>
  </si>
  <si>
    <t>THIAGO GARANHUS - 14 COMPROVANTES</t>
  </si>
  <si>
    <t>f36ca404</t>
  </si>
  <si>
    <t>THIAGO GARANHUNS</t>
  </si>
  <si>
    <t>231f9d2a</t>
  </si>
  <si>
    <t>c9f100c5</t>
  </si>
  <si>
    <t>ILARIO</t>
  </si>
  <si>
    <t>77942aa3</t>
  </si>
  <si>
    <t>e5afbc29</t>
  </si>
  <si>
    <t>236664ac</t>
  </si>
  <si>
    <t>82170d56</t>
  </si>
  <si>
    <t>8f94e17e</t>
  </si>
  <si>
    <t>75805c49</t>
  </si>
  <si>
    <t>02fbb2a8</t>
  </si>
  <si>
    <t>1a0eafcf</t>
  </si>
  <si>
    <t>37801145</t>
  </si>
  <si>
    <t>82c8ecba</t>
  </si>
  <si>
    <t>32135022</t>
  </si>
  <si>
    <t>411fcf3e</t>
  </si>
  <si>
    <t>e4676aaf</t>
  </si>
  <si>
    <t>7bacaad5</t>
  </si>
  <si>
    <t>b8f18a66</t>
  </si>
  <si>
    <t>ea6df21a</t>
  </si>
  <si>
    <t>SÃO TOME</t>
  </si>
  <si>
    <t>67a756d3</t>
  </si>
  <si>
    <t>906581f9</t>
  </si>
  <si>
    <t>PERCA</t>
  </si>
  <si>
    <t>0ec4c919</t>
  </si>
  <si>
    <t>WENDOLY RECEBU DE GABRIEL BALSAS</t>
  </si>
  <si>
    <t>12f523b1</t>
  </si>
  <si>
    <t>4e440d6e</t>
  </si>
  <si>
    <t>ddd65462</t>
  </si>
  <si>
    <t>Comprovante que faltava</t>
  </si>
  <si>
    <t>32dc9b5e</t>
  </si>
  <si>
    <t>Ilario 7 comprovantes</t>
  </si>
  <si>
    <t>e7372119</t>
  </si>
  <si>
    <t>a035283f</t>
  </si>
  <si>
    <t>8bbdf242</t>
  </si>
  <si>
    <t>e57b4059</t>
  </si>
  <si>
    <t>cbda7f4d</t>
  </si>
  <si>
    <t>1a9c696c</t>
  </si>
  <si>
    <t>bcd2f809</t>
  </si>
  <si>
    <t>726edea3</t>
  </si>
  <si>
    <t>89527057</t>
  </si>
  <si>
    <t>a18d1d17</t>
  </si>
  <si>
    <t>32ed41d4</t>
  </si>
  <si>
    <t>MICHEL CAMPINA</t>
  </si>
  <si>
    <t>892b75e6</t>
  </si>
  <si>
    <t>DEVOLUÇÃO/ZE MAIA</t>
  </si>
  <si>
    <t>0fb81927</t>
  </si>
  <si>
    <t>DEVOLUÇÃO/MATHEUS PEREIRA</t>
  </si>
  <si>
    <t>979d179b</t>
  </si>
  <si>
    <t>1bd35c53</t>
  </si>
  <si>
    <t>c3559cc5</t>
  </si>
  <si>
    <t>52f4ca6d</t>
  </si>
  <si>
    <t>01894d54</t>
  </si>
  <si>
    <t>b4d87042</t>
  </si>
  <si>
    <t>0f00e9c2</t>
  </si>
  <si>
    <t>cec7fb14</t>
  </si>
  <si>
    <t>Pedro falcão</t>
  </si>
  <si>
    <t>939dda56</t>
  </si>
  <si>
    <t>Pedro falcao</t>
  </si>
  <si>
    <t>8f964f0a</t>
  </si>
  <si>
    <t>Thiago</t>
  </si>
  <si>
    <t>c613acb1</t>
  </si>
  <si>
    <t>ddf33f0e</t>
  </si>
  <si>
    <t>e64e2778</t>
  </si>
  <si>
    <t>bf2df51c</t>
  </si>
  <si>
    <t>1dfc25af</t>
  </si>
  <si>
    <t>b792301c</t>
  </si>
  <si>
    <t>06fb5694</t>
  </si>
  <si>
    <t>ef10def4</t>
  </si>
  <si>
    <t>5061d3ff</t>
  </si>
  <si>
    <t>THIAGO</t>
  </si>
  <si>
    <t>4312d4ef</t>
  </si>
  <si>
    <t>298bcdeb</t>
  </si>
  <si>
    <t>2d3581d5</t>
  </si>
  <si>
    <t>417d92f4</t>
  </si>
  <si>
    <t>aeb8ec1f</t>
  </si>
  <si>
    <t>fa03ffe8</t>
  </si>
  <si>
    <t>PDF ANTEIOR</t>
  </si>
  <si>
    <t>67ce27df</t>
  </si>
  <si>
    <t>FREI DAMIÃO</t>
  </si>
  <si>
    <t>828e9fb4</t>
  </si>
  <si>
    <t>762ece06</t>
  </si>
  <si>
    <t>9379dde4</t>
  </si>
  <si>
    <t>44d4a58c</t>
  </si>
  <si>
    <t>e3600403</t>
  </si>
  <si>
    <t>e6e058e7</t>
  </si>
  <si>
    <t>270d00bb</t>
  </si>
  <si>
    <t>03cd8f21</t>
  </si>
  <si>
    <t>1e9afee8</t>
  </si>
  <si>
    <t>0db7345a</t>
  </si>
  <si>
    <t>dbe170c1</t>
  </si>
  <si>
    <t>e3238d70</t>
  </si>
  <si>
    <t>8a1da91a</t>
  </si>
  <si>
    <t>b246ce12</t>
  </si>
  <si>
    <t>273a14a4</t>
  </si>
  <si>
    <t>706dec00</t>
  </si>
  <si>
    <t>7d362a97</t>
  </si>
  <si>
    <t>687dccfb</t>
  </si>
  <si>
    <t>d8bd57c1</t>
  </si>
  <si>
    <t>21592a0f</t>
  </si>
  <si>
    <t>d13fe60f</t>
  </si>
  <si>
    <t>156f6c96</t>
  </si>
  <si>
    <t>fb112b00</t>
  </si>
  <si>
    <t>f49b57d2</t>
  </si>
  <si>
    <t>f1f0e913</t>
  </si>
  <si>
    <t>fc53039e</t>
  </si>
  <si>
    <t>d4e48e46</t>
  </si>
  <si>
    <t>ce4cfefe</t>
  </si>
  <si>
    <t>fc403bd2</t>
  </si>
  <si>
    <t>433643ca</t>
  </si>
  <si>
    <t>CARLOS AUGUSTO</t>
  </si>
  <si>
    <t>51e1ad78</t>
  </si>
  <si>
    <t>5f286882</t>
  </si>
  <si>
    <t>PEDRO FALCÃO - 9 COMPROVANTES</t>
  </si>
  <si>
    <t>b5c863a6</t>
  </si>
  <si>
    <t>7dd433d2</t>
  </si>
  <si>
    <t>96de7e8f</t>
  </si>
  <si>
    <t>balança</t>
  </si>
  <si>
    <t>05ad53b5</t>
  </si>
  <si>
    <t>8ddcac26</t>
  </si>
  <si>
    <t>758fe2fd</t>
  </si>
  <si>
    <t>SÃO TOME - 23 COMPROVANTES</t>
  </si>
  <si>
    <t>026ba1bc</t>
  </si>
  <si>
    <t>SAO TOME</t>
  </si>
  <si>
    <t>f7b4dc6b</t>
  </si>
  <si>
    <t>59d27400</t>
  </si>
  <si>
    <t>a9c38960</t>
  </si>
  <si>
    <t>e47d074c</t>
  </si>
  <si>
    <t>a55970a7</t>
  </si>
  <si>
    <t>1ded7e50</t>
  </si>
  <si>
    <t>6709199f</t>
  </si>
  <si>
    <t>607e71d3</t>
  </si>
  <si>
    <t>ea643716</t>
  </si>
  <si>
    <t>0e88b030</t>
  </si>
  <si>
    <t>b7fc709c</t>
  </si>
  <si>
    <t>6d3256aa</t>
  </si>
  <si>
    <t>2c056cf4</t>
  </si>
  <si>
    <t>FRANGO DA ROÇA</t>
  </si>
  <si>
    <t>47dde953</t>
  </si>
  <si>
    <t>a39b4c35</t>
  </si>
  <si>
    <t>86c09ee6</t>
  </si>
  <si>
    <t>869b63c5</t>
  </si>
  <si>
    <t>fbffc27d</t>
  </si>
  <si>
    <t>cbd3d89b</t>
  </si>
  <si>
    <t>ffaa81b3</t>
  </si>
  <si>
    <t>bfe3b75a</t>
  </si>
  <si>
    <t>b3f6ed7a</t>
  </si>
  <si>
    <t>d7294fef</t>
  </si>
  <si>
    <t>79a6e0e5</t>
  </si>
  <si>
    <t>FECHAMENTO</t>
  </si>
  <si>
    <t>6b847691</t>
  </si>
  <si>
    <t>f96c4367</t>
  </si>
  <si>
    <t>4a26316c</t>
  </si>
  <si>
    <t>83b55fdc</t>
  </si>
  <si>
    <t>a9eee54b</t>
  </si>
  <si>
    <t>7ff3545c</t>
  </si>
  <si>
    <t>Pedro Vitoria 3 comprovantes</t>
  </si>
  <si>
    <t>e2113e1a</t>
  </si>
  <si>
    <t>75ff6fc1</t>
  </si>
  <si>
    <t>e5b225de</t>
  </si>
  <si>
    <t>f00ac618</t>
  </si>
  <si>
    <t>Sao Tome</t>
  </si>
  <si>
    <t>4d039829</t>
  </si>
  <si>
    <t>2a079afe</t>
  </si>
  <si>
    <t>5ad19453</t>
  </si>
  <si>
    <t>5795685d</t>
  </si>
  <si>
    <t>2ffc22d6</t>
  </si>
  <si>
    <t>3d0fe76f</t>
  </si>
  <si>
    <t>22572e2b</t>
  </si>
  <si>
    <t>7a54e735</t>
  </si>
  <si>
    <t>b40eabf1</t>
  </si>
  <si>
    <t>Pedro Vitoria</t>
  </si>
  <si>
    <t>60dfecd5</t>
  </si>
  <si>
    <t>0a673a2d</t>
  </si>
  <si>
    <t>8ffd1f80</t>
  </si>
  <si>
    <t>57c6688c</t>
  </si>
  <si>
    <t>a208dd80</t>
  </si>
  <si>
    <t>38c6dfdc</t>
  </si>
  <si>
    <t>400c8b27</t>
  </si>
  <si>
    <t>PEDRO VITORIA</t>
  </si>
  <si>
    <t>1efc2959</t>
  </si>
  <si>
    <t>5d4d2e43</t>
  </si>
  <si>
    <t>27f530d1</t>
  </si>
  <si>
    <t>SÃO JOSE DO EGITO</t>
  </si>
  <si>
    <t>8cbe8857</t>
  </si>
  <si>
    <t>8f13a47a</t>
  </si>
  <si>
    <t>68af17a0</t>
  </si>
  <si>
    <t>CLODOALDO</t>
  </si>
  <si>
    <t>5cea0f21</t>
  </si>
  <si>
    <t>37f222d1</t>
  </si>
  <si>
    <t>e807b9d1</t>
  </si>
  <si>
    <t>3a6dd6ae</t>
  </si>
  <si>
    <t>BOI NELORE</t>
  </si>
  <si>
    <t>62340a9c</t>
  </si>
  <si>
    <t>a41c5c25</t>
  </si>
  <si>
    <t>343641cf</t>
  </si>
  <si>
    <t>d53d0d80</t>
  </si>
  <si>
    <t>502b3803</t>
  </si>
  <si>
    <t>06dff712</t>
  </si>
  <si>
    <t>3c3dadda</t>
  </si>
  <si>
    <t>fe95e668</t>
  </si>
  <si>
    <t>745be675</t>
  </si>
  <si>
    <t>9510ba26</t>
  </si>
  <si>
    <t>46777d85</t>
  </si>
  <si>
    <t>a7b738ff</t>
  </si>
  <si>
    <t>edfdd817</t>
  </si>
  <si>
    <t>1a553bb7</t>
  </si>
  <si>
    <t>efac0228</t>
  </si>
  <si>
    <t>b702acbb</t>
  </si>
  <si>
    <t>4fcc7c52</t>
  </si>
  <si>
    <t>8bd168d7</t>
  </si>
  <si>
    <t>ad5fd32a</t>
  </si>
  <si>
    <t>CARROS</t>
  </si>
  <si>
    <t>a4a1ef23</t>
  </si>
  <si>
    <t>5c42211d</t>
  </si>
  <si>
    <t>1884f138</t>
  </si>
  <si>
    <t>001e6cea</t>
  </si>
  <si>
    <t>ANDRE RANCHO ALEGRE</t>
  </si>
  <si>
    <t>ccc415d5</t>
  </si>
  <si>
    <t>b3ad323f</t>
  </si>
  <si>
    <t>dc39c6ad</t>
  </si>
  <si>
    <t>CHARLES</t>
  </si>
  <si>
    <t>6b09efee</t>
  </si>
  <si>
    <t>03c8b936</t>
  </si>
  <si>
    <t>2c6373c1</t>
  </si>
  <si>
    <t>1df1d871</t>
  </si>
  <si>
    <t>528b7e12</t>
  </si>
  <si>
    <t>199d9fb5</t>
  </si>
  <si>
    <t>73841f57</t>
  </si>
  <si>
    <t>df034376</t>
  </si>
  <si>
    <t>Pedro Vitoria 11 comprovantes</t>
  </si>
  <si>
    <t>ecc8b992</t>
  </si>
  <si>
    <t>PEDRO VITORIA 6 COMPROVANTES</t>
  </si>
  <si>
    <t>f9ddb527</t>
  </si>
  <si>
    <t>84973413</t>
  </si>
  <si>
    <t>3293264e</t>
  </si>
  <si>
    <t>16a3a211</t>
  </si>
  <si>
    <t>REINALDO</t>
  </si>
  <si>
    <t>d6699670</t>
  </si>
  <si>
    <t>ANDRE MACAIBA</t>
  </si>
  <si>
    <t>2f4eead7</t>
  </si>
  <si>
    <t>9db57459</t>
  </si>
  <si>
    <t>d7e867ce</t>
  </si>
  <si>
    <t>6902e9af</t>
  </si>
  <si>
    <t>667f1eaf</t>
  </si>
  <si>
    <t>3f098299</t>
  </si>
  <si>
    <t>Ph</t>
  </si>
  <si>
    <t>7c3a749a</t>
  </si>
  <si>
    <t>d7f6a0ae</t>
  </si>
  <si>
    <t>45deb956</t>
  </si>
  <si>
    <t>8488a369</t>
  </si>
  <si>
    <t>Andre Macaiba</t>
  </si>
  <si>
    <t>6dfdd2a2</t>
  </si>
  <si>
    <t>0f1483f8</t>
  </si>
  <si>
    <t>c12f03bf</t>
  </si>
  <si>
    <t>6c1f4c43</t>
  </si>
  <si>
    <t>36f5a383</t>
  </si>
  <si>
    <t>fba3bc8a</t>
  </si>
  <si>
    <t>49b108c9</t>
  </si>
  <si>
    <t>1e73635b</t>
  </si>
  <si>
    <t>593c3021</t>
  </si>
  <si>
    <t>a3f28c76</t>
  </si>
  <si>
    <t>ANDRE RANCHO</t>
  </si>
  <si>
    <t>668f4813</t>
  </si>
  <si>
    <t>fa899ffd</t>
  </si>
  <si>
    <t>1eee4814</t>
  </si>
  <si>
    <t>GABRIEL ITABI PAGOU A ELE</t>
  </si>
  <si>
    <t>b222b7e7</t>
  </si>
  <si>
    <t>Andre Rancho</t>
  </si>
  <si>
    <t>72a79e93</t>
  </si>
  <si>
    <t>0f94e86f</t>
  </si>
  <si>
    <t>3d50ef1b</t>
  </si>
  <si>
    <t>186754fb</t>
  </si>
  <si>
    <t>de1c5263</t>
  </si>
  <si>
    <t>67dea56b</t>
  </si>
  <si>
    <t>9acd15e2</t>
  </si>
  <si>
    <t>4f313d21</t>
  </si>
  <si>
    <t>2ba0845c</t>
  </si>
  <si>
    <t>e130fe08</t>
  </si>
  <si>
    <t>62c165f8</t>
  </si>
  <si>
    <t>3920e8e8</t>
  </si>
  <si>
    <t>75a96537</t>
  </si>
  <si>
    <t>fbcb8674</t>
  </si>
  <si>
    <t>Sao José do Egito</t>
  </si>
  <si>
    <t>2c47e405</t>
  </si>
  <si>
    <t>b361bd5e</t>
  </si>
  <si>
    <t>3372ab2e</t>
  </si>
  <si>
    <t>7aed5c68</t>
  </si>
  <si>
    <t>52d1e637</t>
  </si>
  <si>
    <t>9c99cbbd</t>
  </si>
  <si>
    <t>19c27ec7</t>
  </si>
  <si>
    <t>e644a1c2</t>
  </si>
  <si>
    <t>cc00fccc</t>
  </si>
  <si>
    <t>078cc58f</t>
  </si>
  <si>
    <t>679cd97c</t>
  </si>
  <si>
    <t>1df63cdf</t>
  </si>
  <si>
    <t>02ba9211</t>
  </si>
  <si>
    <t>a5bf02dd</t>
  </si>
  <si>
    <t>c6b9b357</t>
  </si>
  <si>
    <t>194b9bea</t>
  </si>
  <si>
    <t>de32cf37</t>
  </si>
  <si>
    <t>86d96ac4</t>
  </si>
  <si>
    <t>30d83a26</t>
  </si>
  <si>
    <t>921af6e5</t>
  </si>
  <si>
    <t>9ce547a5</t>
  </si>
  <si>
    <t>53fa6981</t>
  </si>
  <si>
    <t>CLODOALDO WENDOLY</t>
  </si>
  <si>
    <t>492a62ed</t>
  </si>
  <si>
    <t>2d816f37</t>
  </si>
  <si>
    <t>DEVOLUÇÃO PARA WALTEMBERG ITABI</t>
  </si>
  <si>
    <t>29427647</t>
  </si>
  <si>
    <t>DEVOLUÇÃO PARA GALEGUINHO</t>
  </si>
  <si>
    <t>25d559cc</t>
  </si>
  <si>
    <t>87940d09</t>
  </si>
  <si>
    <t>801d58da</t>
  </si>
  <si>
    <t>PEDRO FALCÃO WENDOLY</t>
  </si>
  <si>
    <t>99e9e080</t>
  </si>
  <si>
    <t>f33a9868</t>
  </si>
  <si>
    <t>06563b34</t>
  </si>
  <si>
    <t>bf016a1e</t>
  </si>
  <si>
    <t>14d78ac2</t>
  </si>
  <si>
    <t>b751dd71</t>
  </si>
  <si>
    <t>Clodoaldo Wendoly</t>
  </si>
  <si>
    <t>09e3dfcc</t>
  </si>
  <si>
    <t>cca37815</t>
  </si>
  <si>
    <t>f24fd1da</t>
  </si>
  <si>
    <t>Santa Cruz</t>
  </si>
  <si>
    <t>ba64cd9b</t>
  </si>
  <si>
    <t>ANDRÉ RANCHO</t>
  </si>
  <si>
    <t>c6cba9df</t>
  </si>
  <si>
    <t>de9bbe57</t>
  </si>
  <si>
    <t>859a0206</t>
  </si>
  <si>
    <t>fb255a75</t>
  </si>
  <si>
    <t>52c77982</t>
  </si>
  <si>
    <t>910cf377</t>
  </si>
  <si>
    <t>66cd60af</t>
  </si>
  <si>
    <t>6fde430a</t>
  </si>
  <si>
    <t>39b61dda</t>
  </si>
  <si>
    <t>8f01ccb5</t>
  </si>
  <si>
    <t>d105082b</t>
  </si>
  <si>
    <t>c7df12bf</t>
  </si>
  <si>
    <t>86b5d07d</t>
  </si>
  <si>
    <t>338a873f</t>
  </si>
  <si>
    <t>1ab6558b</t>
  </si>
  <si>
    <t>9b90e0be</t>
  </si>
  <si>
    <t>8eab3197</t>
  </si>
  <si>
    <t>c834bd61</t>
  </si>
  <si>
    <t>9d9099d5</t>
  </si>
  <si>
    <t>19ad940a</t>
  </si>
  <si>
    <t>4dbbad26</t>
  </si>
  <si>
    <t>e9506f6b</t>
  </si>
  <si>
    <t>bec24cbd</t>
  </si>
  <si>
    <t>48dc75a2</t>
  </si>
  <si>
    <t>7c708673</t>
  </si>
  <si>
    <t>14b8cc64</t>
  </si>
  <si>
    <t>00ed2d65</t>
  </si>
  <si>
    <t>444dd11a</t>
  </si>
  <si>
    <t>a33bf041</t>
  </si>
  <si>
    <t>576b7be8</t>
  </si>
  <si>
    <t>2ebdc868</t>
  </si>
  <si>
    <t>fcc5f0bd</t>
  </si>
  <si>
    <t>d81718ad</t>
  </si>
  <si>
    <t>000b88fc</t>
  </si>
  <si>
    <t>c5e55c86</t>
  </si>
  <si>
    <t>97f702ef</t>
  </si>
  <si>
    <t>2809ea74</t>
  </si>
  <si>
    <t>0d13a551</t>
  </si>
  <si>
    <t>1f0db644</t>
  </si>
  <si>
    <t>c789bf4e</t>
  </si>
  <si>
    <t>583ffa47</t>
  </si>
  <si>
    <t>f4156682</t>
  </si>
  <si>
    <t>8fe0af10</t>
  </si>
  <si>
    <t>278b8d87</t>
  </si>
  <si>
    <t>6c02d3a6</t>
  </si>
  <si>
    <t>9361a79a</t>
  </si>
  <si>
    <t>3a7c9e2e</t>
  </si>
  <si>
    <t>528d5904</t>
  </si>
  <si>
    <t>2b3d25a5</t>
  </si>
  <si>
    <t>c248c172</t>
  </si>
  <si>
    <t>5d35ea83</t>
  </si>
  <si>
    <t>1e8e1333</t>
  </si>
  <si>
    <t>b97e9df4</t>
  </si>
  <si>
    <t>fbccc775</t>
  </si>
  <si>
    <t>23cb2fd3</t>
  </si>
  <si>
    <t>REVOLUÇÃO</t>
  </si>
  <si>
    <t>61089ecb</t>
  </si>
  <si>
    <t>fb3e77fc</t>
  </si>
  <si>
    <t>283181ea</t>
  </si>
  <si>
    <t>3a856330</t>
  </si>
  <si>
    <t>b91e78ba</t>
  </si>
  <si>
    <t>ff770347</t>
  </si>
  <si>
    <t>4dfca72c</t>
  </si>
  <si>
    <t>9c74202c</t>
  </si>
  <si>
    <t>1f76afb6</t>
  </si>
  <si>
    <t>97e3e28e</t>
  </si>
  <si>
    <t>020f4908</t>
  </si>
  <si>
    <t>279eabd0</t>
  </si>
  <si>
    <t>790c564c</t>
  </si>
  <si>
    <t>c491589f</t>
  </si>
  <si>
    <t>903fdda9</t>
  </si>
  <si>
    <t>68efb4d7</t>
  </si>
  <si>
    <t>f96d3f8b</t>
  </si>
  <si>
    <t>beef84d2</t>
  </si>
  <si>
    <t>85dc77f7</t>
  </si>
  <si>
    <t>dcc4591e</t>
  </si>
  <si>
    <t>bc7fa809</t>
  </si>
  <si>
    <t>8973f13b</t>
  </si>
  <si>
    <t>7c20cc46</t>
  </si>
  <si>
    <t>dc68cddb</t>
  </si>
  <si>
    <t>18183627</t>
  </si>
  <si>
    <t>ba0e5420</t>
  </si>
  <si>
    <t>39de979c</t>
  </si>
  <si>
    <t>ff6e6e8b</t>
  </si>
  <si>
    <t>a4b43ea1</t>
  </si>
  <si>
    <t>fe65dacb</t>
  </si>
  <si>
    <t>51551ed9</t>
  </si>
  <si>
    <t>55883989</t>
  </si>
  <si>
    <t>2b8264c2</t>
  </si>
  <si>
    <t>1bd3ffe1</t>
  </si>
  <si>
    <t>5537bdcb</t>
  </si>
  <si>
    <t>8890916c</t>
  </si>
  <si>
    <t>0f9315f2</t>
  </si>
  <si>
    <t>8b7a7b57</t>
  </si>
  <si>
    <t>0f9a5a67</t>
  </si>
  <si>
    <t>eec353a7</t>
  </si>
  <si>
    <t>f46d0580</t>
  </si>
  <si>
    <t>59c144c0</t>
  </si>
  <si>
    <t>6c296820</t>
  </si>
  <si>
    <t>FERRAZ</t>
  </si>
  <si>
    <t>7abee599</t>
  </si>
  <si>
    <t>7ccdbbde</t>
  </si>
  <si>
    <t>8baf800e</t>
  </si>
  <si>
    <t>8e065d5f</t>
  </si>
  <si>
    <t>2f2e5328</t>
  </si>
  <si>
    <t>b7e1c56a</t>
  </si>
  <si>
    <t>Frei Damiao</t>
  </si>
  <si>
    <t>e7c87faa</t>
  </si>
  <si>
    <t>d33c2f25</t>
  </si>
  <si>
    <t>18d53ed0</t>
  </si>
  <si>
    <t>31a1425b</t>
  </si>
  <si>
    <t>e09bfe37</t>
  </si>
  <si>
    <t>Jogando Saldo para o Proximo PDF</t>
  </si>
  <si>
    <t>2d8d5b7c</t>
  </si>
  <si>
    <t>Pegando Saldo do PDF anterior</t>
  </si>
  <si>
    <t>0ec1730e</t>
  </si>
  <si>
    <t>5c8c1d3a</t>
  </si>
  <si>
    <t>71e4a589</t>
  </si>
  <si>
    <t>7b947719</t>
  </si>
  <si>
    <t>6e5d2ba2</t>
  </si>
  <si>
    <t>4cde9e43</t>
  </si>
  <si>
    <t>3f1aba88</t>
  </si>
  <si>
    <t>eb59f389</t>
  </si>
  <si>
    <t>a737b77c</t>
  </si>
  <si>
    <t>b59ec9d7</t>
  </si>
  <si>
    <t>2d1ba4e2</t>
  </si>
  <si>
    <t>136520f9</t>
  </si>
  <si>
    <t>61523948</t>
  </si>
  <si>
    <t>d6a77d97</t>
  </si>
  <si>
    <t>c4d71ca3</t>
  </si>
  <si>
    <t>00bb5df3</t>
  </si>
  <si>
    <t>2d41c9ef</t>
  </si>
  <si>
    <t>3bc73776</t>
  </si>
  <si>
    <t>571c3b28</t>
  </si>
  <si>
    <t>d3283f5b</t>
  </si>
  <si>
    <t>1cce4c13</t>
  </si>
  <si>
    <t>d28c1436</t>
  </si>
  <si>
    <t>41384dc3</t>
  </si>
  <si>
    <t>06972d8b</t>
  </si>
  <si>
    <t>1a13c46f</t>
  </si>
  <si>
    <t>b57ee131</t>
  </si>
  <si>
    <t>d62a403d</t>
  </si>
  <si>
    <t>CERRADO GRÃOS</t>
  </si>
  <si>
    <t>eaa9bb4f</t>
  </si>
  <si>
    <t>47c56803</t>
  </si>
  <si>
    <t>924ccc83</t>
  </si>
  <si>
    <t>Cerrado Graos</t>
  </si>
  <si>
    <t>8f2b9ccb</t>
  </si>
  <si>
    <t>269027cd</t>
  </si>
  <si>
    <t>ad9642b8</t>
  </si>
  <si>
    <t>5664fb94</t>
  </si>
  <si>
    <t>be43b35b</t>
  </si>
  <si>
    <t>54f7252b</t>
  </si>
  <si>
    <t>1a68931e</t>
  </si>
  <si>
    <t>6b29f810</t>
  </si>
  <si>
    <t>7ab459ee</t>
  </si>
  <si>
    <t>248fb601</t>
  </si>
  <si>
    <t>835dc94c</t>
  </si>
  <si>
    <t>8aeec47c</t>
  </si>
  <si>
    <t>f87ff85b</t>
  </si>
  <si>
    <t>b17d1a31</t>
  </si>
  <si>
    <t>bfbb064d</t>
  </si>
  <si>
    <t>4d053c0d</t>
  </si>
  <si>
    <t>b2f1389d</t>
  </si>
  <si>
    <t>bc29a529</t>
  </si>
  <si>
    <t>Passando para o próxima PDF</t>
  </si>
  <si>
    <t>46c6d6f9</t>
  </si>
  <si>
    <t>SALDO do PDF ANTERIOR</t>
  </si>
  <si>
    <t>cda3faf5</t>
  </si>
  <si>
    <t>b1c7531d</t>
  </si>
  <si>
    <t>72117a87</t>
  </si>
  <si>
    <t>26aad400</t>
  </si>
  <si>
    <t>1eed16ec</t>
  </si>
  <si>
    <t>884665a4</t>
  </si>
  <si>
    <t>Adiantamento com Branco</t>
  </si>
  <si>
    <t>37c71700</t>
  </si>
  <si>
    <t>7b8c2bdc</t>
  </si>
  <si>
    <t>23874a6f</t>
  </si>
  <si>
    <t>d9391287</t>
  </si>
  <si>
    <t>9e628e4f</t>
  </si>
  <si>
    <t>ef249718</t>
  </si>
  <si>
    <t>8f630eee</t>
  </si>
  <si>
    <t>d279d400</t>
  </si>
  <si>
    <t>4dfe9598</t>
  </si>
  <si>
    <t>6a224b1b</t>
  </si>
  <si>
    <t>36dfb57c</t>
  </si>
  <si>
    <t>73ddb41b</t>
  </si>
  <si>
    <t>5aa90c07</t>
  </si>
  <si>
    <t>e876a337</t>
  </si>
  <si>
    <t>55c712c7</t>
  </si>
  <si>
    <t>5258b1b1</t>
  </si>
  <si>
    <t>76b4ec81</t>
  </si>
  <si>
    <t>94ecf690</t>
  </si>
  <si>
    <t>21e992b6</t>
  </si>
  <si>
    <t>da55ece2</t>
  </si>
  <si>
    <t>f0a9f27c</t>
  </si>
  <si>
    <t>e5e6917e</t>
  </si>
  <si>
    <t>f17674d9</t>
  </si>
  <si>
    <t>85a3623c</t>
  </si>
  <si>
    <t>49d5bdfd</t>
  </si>
  <si>
    <t>CERRADO</t>
  </si>
  <si>
    <t>38ef5396</t>
  </si>
  <si>
    <t>a72653bd</t>
  </si>
  <si>
    <t>ed434c51</t>
  </si>
  <si>
    <t>1e11060d</t>
  </si>
  <si>
    <t>64f1f8d0</t>
  </si>
  <si>
    <t>e82d384e</t>
  </si>
  <si>
    <t>2334a4d5</t>
  </si>
  <si>
    <t>5d757054</t>
  </si>
  <si>
    <t>ff405585</t>
  </si>
  <si>
    <t>938ad487</t>
  </si>
  <si>
    <t>d832b6da</t>
  </si>
  <si>
    <t>2f11678b</t>
  </si>
  <si>
    <t>8fbd9eea</t>
  </si>
  <si>
    <t>93874dfe</t>
  </si>
  <si>
    <t>d0ae42c3</t>
  </si>
  <si>
    <t>be440122</t>
  </si>
  <si>
    <t>5732e05f</t>
  </si>
  <si>
    <t>fd011dd6</t>
  </si>
  <si>
    <t>0042b1e8</t>
  </si>
  <si>
    <t>848b5668</t>
  </si>
  <si>
    <t>ab968f8d</t>
  </si>
  <si>
    <t>530a8dac</t>
  </si>
  <si>
    <t>5027ed52</t>
  </si>
  <si>
    <t>CERRADO /</t>
  </si>
  <si>
    <t>2938e53e</t>
  </si>
  <si>
    <t>4167c762</t>
  </si>
  <si>
    <t>04118f2a</t>
  </si>
  <si>
    <t>ae5f5e8b</t>
  </si>
  <si>
    <t>dc421eed</t>
  </si>
  <si>
    <t>85fb1ff7</t>
  </si>
  <si>
    <t>deacaac5</t>
  </si>
  <si>
    <t>Michel</t>
  </si>
  <si>
    <t>c9033d7e</t>
  </si>
  <si>
    <t>f926fa2c</t>
  </si>
  <si>
    <t>d332b751</t>
  </si>
  <si>
    <t>c2581cdd</t>
  </si>
  <si>
    <t>58035bff</t>
  </si>
  <si>
    <t>e2985a23</t>
  </si>
  <si>
    <t>92742090</t>
  </si>
  <si>
    <t>Parceiro</t>
  </si>
  <si>
    <t>PedComissao</t>
  </si>
  <si>
    <t>031ffa5f</t>
  </si>
  <si>
    <t>160125218</t>
  </si>
  <si>
    <t>1b38353a</t>
  </si>
  <si>
    <t>Descontos Comprovante de 5 Mil da Implantação</t>
  </si>
  <si>
    <t>170125334</t>
  </si>
  <si>
    <t>16948693</t>
  </si>
  <si>
    <t>Comprovante 3.122,09</t>
  </si>
  <si>
    <t>220125446</t>
  </si>
  <si>
    <t>5a09db25</t>
  </si>
  <si>
    <t>220125578</t>
  </si>
  <si>
    <t>eebc0e78</t>
  </si>
  <si>
    <t>280125623</t>
  </si>
  <si>
    <t>dc56a0ca</t>
  </si>
  <si>
    <t>280125714</t>
  </si>
  <si>
    <t>d7738f85</t>
  </si>
  <si>
    <t>030225850</t>
  </si>
  <si>
    <t>d40643b3</t>
  </si>
  <si>
    <t>Carros: Rogerio, Carlos Aguiar e Douglas</t>
  </si>
  <si>
    <t>040225998</t>
  </si>
  <si>
    <t>f0f27a42</t>
  </si>
  <si>
    <t>Jonh e Regivaldo</t>
  </si>
  <si>
    <t>1202251081</t>
  </si>
  <si>
    <t>5a6e4c1c</t>
  </si>
  <si>
    <t>3 Carros, Gustavo, Heder e Pereirinha.</t>
  </si>
  <si>
    <t>1302251195</t>
  </si>
  <si>
    <t>be8b61ae</t>
  </si>
  <si>
    <t>Guilherme</t>
  </si>
  <si>
    <t>2402251240</t>
  </si>
  <si>
    <t>55a7f0b5</t>
  </si>
  <si>
    <t>Comissão Até o Carro de Valtemir - CX</t>
  </si>
  <si>
    <t>1803251329</t>
  </si>
  <si>
    <t>e7ebc9f7</t>
  </si>
  <si>
    <t>Comissão Até o Carro Andson Paiva</t>
  </si>
  <si>
    <t>1803251492</t>
  </si>
  <si>
    <t>2092b041</t>
  </si>
  <si>
    <t>0705251587</t>
  </si>
  <si>
    <t>79d6da61</t>
  </si>
  <si>
    <t>0905251662</t>
  </si>
  <si>
    <t>445d10d6</t>
  </si>
  <si>
    <t>1405251713</t>
  </si>
  <si>
    <t>data</t>
  </si>
  <si>
    <t>ee8b648e</t>
  </si>
  <si>
    <t>Neto - B.Brasil</t>
  </si>
  <si>
    <t>f43c7bf8</t>
  </si>
  <si>
    <t>d6e667b2</t>
  </si>
  <si>
    <t>d649a8ed</t>
  </si>
  <si>
    <t>a90cdcf7</t>
  </si>
  <si>
    <t>27c9a609</t>
  </si>
  <si>
    <t>e625a00f</t>
  </si>
  <si>
    <t>dedc966a</t>
  </si>
  <si>
    <t>3686c105</t>
  </si>
  <si>
    <t>34040aba</t>
  </si>
  <si>
    <t>7ee3b325</t>
  </si>
  <si>
    <t>df4c9cb0</t>
  </si>
  <si>
    <t>ef7ef847</t>
  </si>
  <si>
    <t>0feb09a1</t>
  </si>
  <si>
    <t>98179c66</t>
  </si>
  <si>
    <t>f7bb4631</t>
  </si>
  <si>
    <t>PedidoFrete</t>
  </si>
  <si>
    <t>ValorTotal</t>
  </si>
  <si>
    <t>ValorPago</t>
  </si>
  <si>
    <t>ValorPendente</t>
  </si>
  <si>
    <t>Despesas Extras</t>
  </si>
  <si>
    <t>Transportadora</t>
  </si>
  <si>
    <t>Observações</t>
  </si>
  <si>
    <t>4b2260c0</t>
  </si>
  <si>
    <t>TW15012521</t>
  </si>
  <si>
    <t>TW - Suporte Agrícola</t>
  </si>
  <si>
    <t>Janeiro</t>
  </si>
  <si>
    <t>075f1185</t>
  </si>
  <si>
    <t>SR16012556</t>
  </si>
  <si>
    <t>SR - Sergio Rocha</t>
  </si>
  <si>
    <t>6c0de1c5</t>
  </si>
  <si>
    <t>AT170125124</t>
  </si>
  <si>
    <t>AT - Autônomo</t>
  </si>
  <si>
    <t>97659c54</t>
  </si>
  <si>
    <t>SR30012567</t>
  </si>
  <si>
    <t>09b67c51</t>
  </si>
  <si>
    <t>CX30012572</t>
  </si>
  <si>
    <t>CX - Caio Xavier</t>
  </si>
  <si>
    <t>75b0d823</t>
  </si>
  <si>
    <t>MA30012584</t>
  </si>
  <si>
    <t>MA - Matheus Aguiar</t>
  </si>
  <si>
    <t>54d2d15b</t>
  </si>
  <si>
    <t>MT300125910</t>
  </si>
  <si>
    <t>MT - Mirele Transportes</t>
  </si>
  <si>
    <t>784df63f</t>
  </si>
  <si>
    <t>SE040225122</t>
  </si>
  <si>
    <t>Pendente</t>
  </si>
  <si>
    <t>SEM FRETE</t>
  </si>
  <si>
    <t>e2c834d1</t>
  </si>
  <si>
    <t>TW050225133</t>
  </si>
  <si>
    <t>Fevereiro</t>
  </si>
  <si>
    <t>ad82c256</t>
  </si>
  <si>
    <t>MC200225141</t>
  </si>
  <si>
    <t>MC - Marcelo do Clube</t>
  </si>
  <si>
    <t>509d6f40</t>
  </si>
  <si>
    <t>TW050325151</t>
  </si>
  <si>
    <t>Março</t>
  </si>
  <si>
    <t>1250a9f5</t>
  </si>
  <si>
    <t>FA1703251610</t>
  </si>
  <si>
    <t>FA - Felipe Aguiar</t>
  </si>
  <si>
    <t>2f64fc4f</t>
  </si>
  <si>
    <t>MT230325171</t>
  </si>
  <si>
    <t>000e2ee2</t>
  </si>
  <si>
    <t>TW010425184</t>
  </si>
  <si>
    <t>Abril</t>
  </si>
  <si>
    <t>340b5558</t>
  </si>
  <si>
    <t>TW070525195</t>
  </si>
  <si>
    <t>Maio</t>
  </si>
  <si>
    <t>d4a8ba14</t>
  </si>
  <si>
    <t>TW020625206</t>
  </si>
  <si>
    <t>JUNHO</t>
  </si>
  <si>
    <t>6f1c4271</t>
  </si>
  <si>
    <t>TW010725214</t>
  </si>
  <si>
    <t>JULHO</t>
  </si>
  <si>
    <t>63567898</t>
  </si>
  <si>
    <t>TW310725224</t>
  </si>
  <si>
    <t>AGOSTO</t>
  </si>
  <si>
    <t>90f7a46c</t>
  </si>
  <si>
    <t>TW010925231</t>
  </si>
  <si>
    <t>SETEMBRO</t>
  </si>
  <si>
    <t>171e5cec</t>
  </si>
  <si>
    <t>TW011025244</t>
  </si>
  <si>
    <t>OUTUBRO</t>
  </si>
  <si>
    <t>08bfe32f</t>
  </si>
  <si>
    <t>TW301025251</t>
  </si>
  <si>
    <t>NOVEMBRO</t>
  </si>
  <si>
    <t>56cf6666</t>
  </si>
  <si>
    <t>TW011225260</t>
  </si>
  <si>
    <t>DEZEMBRO</t>
  </si>
  <si>
    <t>4837b287</t>
  </si>
  <si>
    <t>TW050126272</t>
  </si>
  <si>
    <t>JANEIRO</t>
  </si>
  <si>
    <t>2a9c59e0</t>
  </si>
  <si>
    <t>AT090126288</t>
  </si>
  <si>
    <t>8e3b26f4</t>
  </si>
  <si>
    <t>TW020226297</t>
  </si>
  <si>
    <t>FEVEREIRO</t>
  </si>
  <si>
    <t>c1b1d242</t>
  </si>
  <si>
    <t>TW020326314</t>
  </si>
  <si>
    <t>MARÇO</t>
  </si>
  <si>
    <t>54cbf105</t>
  </si>
  <si>
    <t>NP030326326</t>
  </si>
  <si>
    <t>NP - Newton Porto</t>
  </si>
  <si>
    <t>1511c106</t>
  </si>
  <si>
    <t>NP010426343</t>
  </si>
  <si>
    <t>ABRIL</t>
  </si>
  <si>
    <t>ae0e8c87</t>
  </si>
  <si>
    <t>TW010426352</t>
  </si>
  <si>
    <t>a91dc498</t>
  </si>
  <si>
    <t>MA270426366</t>
  </si>
  <si>
    <t>1a9f5f13</t>
  </si>
  <si>
    <t>TW040526371</t>
  </si>
  <si>
    <t>MAIO</t>
  </si>
  <si>
    <t>a95808d6</t>
  </si>
  <si>
    <t>NP040526383</t>
  </si>
  <si>
    <t>e69f9139</t>
  </si>
  <si>
    <t>TW040526397</t>
  </si>
  <si>
    <t>MAIO TRANSLOG</t>
  </si>
  <si>
    <t>c3d25e50</t>
  </si>
  <si>
    <t>D 2005264010</t>
  </si>
  <si>
    <t>D - Daniel</t>
  </si>
  <si>
    <t>7fb45e73</t>
  </si>
  <si>
    <t>TW010626417</t>
  </si>
  <si>
    <t>JUNHO TRANSLOG</t>
  </si>
  <si>
    <t>d3ea77de</t>
  </si>
  <si>
    <t>NP010626423</t>
  </si>
  <si>
    <t>f003e721</t>
  </si>
  <si>
    <t>ce5933ec</t>
  </si>
  <si>
    <t>ff6ccf87</t>
  </si>
  <si>
    <t>3d92b355</t>
  </si>
  <si>
    <t>3b2cae1e</t>
  </si>
  <si>
    <t>9f9a0d54</t>
  </si>
  <si>
    <t>da603134</t>
  </si>
  <si>
    <t>43b1509f</t>
  </si>
  <si>
    <t>5239baf7</t>
  </si>
  <si>
    <t>4637eb8d</t>
  </si>
  <si>
    <t>bb998191</t>
  </si>
  <si>
    <t>8a9921d3</t>
  </si>
  <si>
    <t>537eecd5</t>
  </si>
  <si>
    <t>6f530cbf</t>
  </si>
  <si>
    <t>ffc58bd7</t>
  </si>
  <si>
    <t>fa68c315</t>
  </si>
  <si>
    <t>d135baab</t>
  </si>
  <si>
    <t>b785c22d</t>
  </si>
  <si>
    <t>4f2a4243</t>
  </si>
  <si>
    <t>63e71faf</t>
  </si>
  <si>
    <t>e9f58e83</t>
  </si>
  <si>
    <t>a584bc48</t>
  </si>
  <si>
    <t>c3e43da9</t>
  </si>
  <si>
    <t>4a594668</t>
  </si>
  <si>
    <t>e5c0d4e5</t>
  </si>
  <si>
    <t>fc98c2b6</t>
  </si>
  <si>
    <t>26ba89ba</t>
  </si>
  <si>
    <t>8159c72f</t>
  </si>
  <si>
    <t>260f9c6b</t>
  </si>
  <si>
    <t>43893c79</t>
  </si>
  <si>
    <t>3085eb12</t>
  </si>
  <si>
    <t>ab87e9f2</t>
  </si>
  <si>
    <t>653d8666</t>
  </si>
  <si>
    <t>60195df2</t>
  </si>
  <si>
    <t>3ba0d5e7</t>
  </si>
  <si>
    <t>6c9f5a4e</t>
  </si>
  <si>
    <t>3063c02f</t>
  </si>
  <si>
    <t>ed5e0df8</t>
  </si>
  <si>
    <t>795f415d</t>
  </si>
  <si>
    <t>5d29ddc4</t>
  </si>
  <si>
    <t>Seguro Iveco</t>
  </si>
  <si>
    <t>3673dda5</t>
  </si>
  <si>
    <t>Parcela Iveco</t>
  </si>
  <si>
    <t>45db4f20</t>
  </si>
  <si>
    <t>Multa Alvaci</t>
  </si>
  <si>
    <t>55f4b649</t>
  </si>
  <si>
    <t>Transbordo Alvaci e André</t>
  </si>
  <si>
    <t>3b5821a8</t>
  </si>
  <si>
    <t>7c98722c</t>
  </si>
  <si>
    <t>Dia 29/01 - Comprovante de 20.000,00 do Adiantamento</t>
  </si>
  <si>
    <t>586c747c</t>
  </si>
  <si>
    <t>André Faltou 9,33 Scs dia 12/05</t>
  </si>
  <si>
    <t>77a50922</t>
  </si>
  <si>
    <t>Revisão Alvaci</t>
  </si>
  <si>
    <t>64cefb3b</t>
  </si>
  <si>
    <t>Mari</t>
  </si>
  <si>
    <t>63daf8d7</t>
  </si>
  <si>
    <t>41cba62a</t>
  </si>
  <si>
    <t>Clodoando</t>
  </si>
  <si>
    <t>05a2ad5e</t>
  </si>
  <si>
    <t>Mario Faltou 16,34 Scs dia 16/05</t>
  </si>
  <si>
    <t>04b1bd5d</t>
  </si>
  <si>
    <t>8626f53c</t>
  </si>
  <si>
    <t>Gorjeta Alvaci "Policia"</t>
  </si>
  <si>
    <t>38df8fa8</t>
  </si>
  <si>
    <t>Marques Faltou 6,00 Scs dia 23/05</t>
  </si>
  <si>
    <t>202440f1</t>
  </si>
  <si>
    <t>48107f66</t>
  </si>
  <si>
    <t>a9417c92</t>
  </si>
  <si>
    <t>17e5246b</t>
  </si>
  <si>
    <t>4e47d097</t>
  </si>
  <si>
    <t>aa3bb528</t>
  </si>
  <si>
    <t>Mario Faltou -12,00 Scs dia 29/05</t>
  </si>
  <si>
    <t>9769a385</t>
  </si>
  <si>
    <t>Saldo Mês de Junho</t>
  </si>
  <si>
    <t>5b5f7c00</t>
  </si>
  <si>
    <t>Saldo Mês Anterior</t>
  </si>
  <si>
    <t>9fec25c7</t>
  </si>
  <si>
    <t>484dc58b</t>
  </si>
  <si>
    <t>64fd12de</t>
  </si>
  <si>
    <t>e9b77722</t>
  </si>
  <si>
    <t>a1064d5b</t>
  </si>
  <si>
    <t>Gilvan METEOR</t>
  </si>
  <si>
    <t>ba87061f</t>
  </si>
  <si>
    <t>Gustavo Faltou -13,33 Scs dia 03/06</t>
  </si>
  <si>
    <t>0726053e</t>
  </si>
  <si>
    <t>Heder Faltou -7,16 Scs dia 03/06</t>
  </si>
  <si>
    <t>cc0cb029</t>
  </si>
  <si>
    <t>Marques Faltou -10,0 Scs dia 07/06</t>
  </si>
  <si>
    <t>94d8f152</t>
  </si>
  <si>
    <t>8824b188</t>
  </si>
  <si>
    <t>Conserto IVECO</t>
  </si>
  <si>
    <t>557f15f1</t>
  </si>
  <si>
    <t>94331ff2</t>
  </si>
  <si>
    <t>Iveco Peças - Maio</t>
  </si>
  <si>
    <t>8107b41a</t>
  </si>
  <si>
    <t>Iveco Peças - Junho</t>
  </si>
  <si>
    <t>b98f2c76</t>
  </si>
  <si>
    <t>8cb7c8d8</t>
  </si>
  <si>
    <t>65a604dc</t>
  </si>
  <si>
    <t>a7f04f62</t>
  </si>
  <si>
    <t>Netto Serra</t>
  </si>
  <si>
    <t>0d4b1b70</t>
  </si>
  <si>
    <t>47a0c648</t>
  </si>
  <si>
    <t>fa76b3da</t>
  </si>
  <si>
    <t>bb487bab</t>
  </si>
  <si>
    <t>467ea523</t>
  </si>
  <si>
    <t>Douglas Faltou -8,33 Scs dia 19/06</t>
  </si>
  <si>
    <t>f30505e6</t>
  </si>
  <si>
    <t>5af072eb</t>
  </si>
  <si>
    <t>bbad6345</t>
  </si>
  <si>
    <t>16cbe36c</t>
  </si>
  <si>
    <t>c5883388</t>
  </si>
  <si>
    <t>d7400c92</t>
  </si>
  <si>
    <t>André JP</t>
  </si>
  <si>
    <t>fcd79d08</t>
  </si>
  <si>
    <t>90aae087</t>
  </si>
  <si>
    <t>f6cbf751</t>
  </si>
  <si>
    <t>fc46e396</t>
  </si>
  <si>
    <t>f9bb3624</t>
  </si>
  <si>
    <t>4849fae7</t>
  </si>
  <si>
    <t>Bolto Meteor</t>
  </si>
  <si>
    <t>5f6982b5</t>
  </si>
  <si>
    <t>IVECO SEGURO</t>
  </si>
  <si>
    <t>71b4a46e</t>
  </si>
  <si>
    <t>IVECO PARCELA</t>
  </si>
  <si>
    <t>217d3c5a</t>
  </si>
  <si>
    <t>IVECO PEÇAS</t>
  </si>
  <si>
    <t>869d11b1</t>
  </si>
  <si>
    <t>RODAS METEOR</t>
  </si>
  <si>
    <t>f0d31982</t>
  </si>
  <si>
    <t>f8c1f00f</t>
  </si>
  <si>
    <t>Seguro Meteor</t>
  </si>
  <si>
    <t>404fc983</t>
  </si>
  <si>
    <t>991a9d82</t>
  </si>
  <si>
    <t>71afc302</t>
  </si>
  <si>
    <t>Clodoaldo / Cheque</t>
  </si>
  <si>
    <t>ec1971c5</t>
  </si>
  <si>
    <t>Douglas Faltou -8,00 Scs dia 03/07</t>
  </si>
  <si>
    <t>84e361ab</t>
  </si>
  <si>
    <t>dfad1c9d</t>
  </si>
  <si>
    <t>83a234d6</t>
  </si>
  <si>
    <t>José Junior  Faltou -6,33 Scs Dia 30/06</t>
  </si>
  <si>
    <t>78fd7e46</t>
  </si>
  <si>
    <t>Pareirinha Faltou -27 Scs Dia 30/06</t>
  </si>
  <si>
    <t>d8a067ee</t>
  </si>
  <si>
    <t>Igor Faltou -8,00 Scs dia 03/07</t>
  </si>
  <si>
    <t>483fd8c7</t>
  </si>
  <si>
    <t>Serviço Meteor</t>
  </si>
  <si>
    <t>848e55bc</t>
  </si>
  <si>
    <t>bce863ba</t>
  </si>
  <si>
    <t>ef51e71c</t>
  </si>
  <si>
    <t>3cf15861</t>
  </si>
  <si>
    <t>Acessórios METEOR</t>
  </si>
  <si>
    <t>ce07344e</t>
  </si>
  <si>
    <t>Parcela Meteor</t>
  </si>
  <si>
    <t>4552add8</t>
  </si>
  <si>
    <t>46810167</t>
  </si>
  <si>
    <t>ae66225b</t>
  </si>
  <si>
    <t>Robson faltou -6,16 Dia 07/07</t>
  </si>
  <si>
    <t>d6860a4f</t>
  </si>
  <si>
    <t>Clodoaldo Cheque</t>
  </si>
  <si>
    <t>936267b0</t>
  </si>
  <si>
    <t>ac30d091</t>
  </si>
  <si>
    <t>afda4c88</t>
  </si>
  <si>
    <t>Bobinha Faltou -17,33 Scs Dia 12/07</t>
  </si>
  <si>
    <t>a7312c15</t>
  </si>
  <si>
    <t>5605f12c</t>
  </si>
  <si>
    <t>Douglas Faltou -8,67 Scs dia 14/07</t>
  </si>
  <si>
    <t>fc9972dc</t>
  </si>
  <si>
    <t>66841983</t>
  </si>
  <si>
    <t>3397f1c9</t>
  </si>
  <si>
    <t>Pokatelha faltou -6,17 Fia 14/07</t>
  </si>
  <si>
    <t>86aa92ba</t>
  </si>
  <si>
    <t>419996be</t>
  </si>
  <si>
    <t>bb0f493b</t>
  </si>
  <si>
    <t>ab6d1d92</t>
  </si>
  <si>
    <t>a4add445</t>
  </si>
  <si>
    <t>3b473bef</t>
  </si>
  <si>
    <t>d37fcff1</t>
  </si>
  <si>
    <t>Bobinho faltou -10,67 Scs dia 19/07</t>
  </si>
  <si>
    <t>b1d30b28</t>
  </si>
  <si>
    <t>6b9cca08</t>
  </si>
  <si>
    <t>Frango da Roça - REF: 17 Comprovantes</t>
  </si>
  <si>
    <t>bf784609</t>
  </si>
  <si>
    <t>cf34c000</t>
  </si>
  <si>
    <t>1d9c6b79</t>
  </si>
  <si>
    <t>fc2f38a1</t>
  </si>
  <si>
    <t>Mario Faltou -7,34 Scs dia 19/07</t>
  </si>
  <si>
    <t>bd631a3c</t>
  </si>
  <si>
    <t>Laroche</t>
  </si>
  <si>
    <t>0b4cf01c</t>
  </si>
  <si>
    <t>c013c318</t>
  </si>
  <si>
    <t>Pokatelha Faltou -10,00 Scs dia 21/07</t>
  </si>
  <si>
    <t>02a9e6d1</t>
  </si>
  <si>
    <t>Clodoaldo - Cheque</t>
  </si>
  <si>
    <t>5c00242f</t>
  </si>
  <si>
    <t>f93aae13</t>
  </si>
  <si>
    <t>bb4183fe</t>
  </si>
  <si>
    <t>ed14ae80</t>
  </si>
  <si>
    <t>Mario Faltou -15,00 Scs dia 25/07</t>
  </si>
  <si>
    <t>4b6fb8c8</t>
  </si>
  <si>
    <t>eedc2026</t>
  </si>
  <si>
    <t>222efd75</t>
  </si>
  <si>
    <t>8ab00104</t>
  </si>
  <si>
    <t>d02c853a</t>
  </si>
  <si>
    <t>Santa Cruz - Comprovante de 74.960,00</t>
  </si>
  <si>
    <t>1d81fe58</t>
  </si>
  <si>
    <t>1c221aa6</t>
  </si>
  <si>
    <t>db9b66e2</t>
  </si>
  <si>
    <t>9a6437e0</t>
  </si>
  <si>
    <t>1ff994e2</t>
  </si>
  <si>
    <t>16f3925c</t>
  </si>
  <si>
    <t>82b34eac</t>
  </si>
  <si>
    <t>e07b5b8c</t>
  </si>
  <si>
    <t>9fcfbaeb</t>
  </si>
  <si>
    <t>Seguro IVECO</t>
  </si>
  <si>
    <t>c783ee7a</t>
  </si>
  <si>
    <t>Peças Iveco</t>
  </si>
  <si>
    <t>5097742c</t>
  </si>
  <si>
    <t>b527e6df</t>
  </si>
  <si>
    <t>Rodas Meteor</t>
  </si>
  <si>
    <t>9800a2b3</t>
  </si>
  <si>
    <t>Iveco Parcela</t>
  </si>
  <si>
    <t>a4d3e839</t>
  </si>
  <si>
    <t>fdcc626d</t>
  </si>
  <si>
    <t>37b4be3a</t>
  </si>
  <si>
    <t>Frango da roça</t>
  </si>
  <si>
    <t>5320409e</t>
  </si>
  <si>
    <t>282c2279</t>
  </si>
  <si>
    <t>060b1bb9</t>
  </si>
  <si>
    <t>0e031b48</t>
  </si>
  <si>
    <t>3c2bc0f5</t>
  </si>
  <si>
    <t>f40989ef</t>
  </si>
  <si>
    <t>e4beedc6</t>
  </si>
  <si>
    <t>fdeb2621</t>
  </si>
  <si>
    <t>Pagamento da Conta de Wendoly para TW</t>
  </si>
  <si>
    <t>5c6e57ea</t>
  </si>
  <si>
    <t>f1c53e91</t>
  </si>
  <si>
    <t>b5a337e7</t>
  </si>
  <si>
    <t>4c2b988f</t>
  </si>
  <si>
    <t>4403f571</t>
  </si>
  <si>
    <t>Michel Campina</t>
  </si>
  <si>
    <t>219ef083</t>
  </si>
  <si>
    <t>12f9afb8</t>
  </si>
  <si>
    <t>cba5ea65</t>
  </si>
  <si>
    <t>a1f3c78b</t>
  </si>
  <si>
    <t>51d567ac</t>
  </si>
  <si>
    <t>ab88e091</t>
  </si>
  <si>
    <t>2aa50c29</t>
  </si>
  <si>
    <t>9a6d10d2</t>
  </si>
  <si>
    <t>ecba19cd</t>
  </si>
  <si>
    <t>4551c532</t>
  </si>
  <si>
    <t>599ebfd7</t>
  </si>
  <si>
    <t>c2b5c17b</t>
  </si>
  <si>
    <t>f19c9564</t>
  </si>
  <si>
    <t>c921f40e</t>
  </si>
  <si>
    <t>f4f91bcc</t>
  </si>
  <si>
    <t>0348a864</t>
  </si>
  <si>
    <t>74b790c2</t>
  </si>
  <si>
    <t>f5b14a3d</t>
  </si>
  <si>
    <t>4b9a732f</t>
  </si>
  <si>
    <t>Jogando p/ Setembro esse saldo</t>
  </si>
  <si>
    <t>0b4d45b5</t>
  </si>
  <si>
    <t>Trazendo o saldo de Agosto</t>
  </si>
  <si>
    <t>8ef7a371</t>
  </si>
  <si>
    <t>c6a1405e</t>
  </si>
  <si>
    <t>5581a7c6</t>
  </si>
  <si>
    <t>06355c65</t>
  </si>
  <si>
    <t>8c88c675</t>
  </si>
  <si>
    <t>8891a861</t>
  </si>
  <si>
    <t>5136282c</t>
  </si>
  <si>
    <t>f43953cd</t>
  </si>
  <si>
    <t>28be8606</t>
  </si>
  <si>
    <t>32167a15</t>
  </si>
  <si>
    <t>a58dc344</t>
  </si>
  <si>
    <t>9bddfa51</t>
  </si>
  <si>
    <t>bd384f49</t>
  </si>
  <si>
    <t>8bef7b06</t>
  </si>
  <si>
    <t>87fae31f</t>
  </si>
  <si>
    <t>92d46d39</t>
  </si>
  <si>
    <t>986cbf38</t>
  </si>
  <si>
    <t>34e757c4</t>
  </si>
  <si>
    <t>086972d2</t>
  </si>
  <si>
    <t>b4c42c34</t>
  </si>
  <si>
    <t>9f08d8da</t>
  </si>
  <si>
    <t>14d04d61</t>
  </si>
  <si>
    <t>Mario dia 11/09 -9,66 Scs</t>
  </si>
  <si>
    <t>e89b0602</t>
  </si>
  <si>
    <t>ANDRE JURIPIRANGA</t>
  </si>
  <si>
    <t>17fb5ac1</t>
  </si>
  <si>
    <t>Edimilson Faltou -6.00 Scs dia 13/09</t>
  </si>
  <si>
    <t>4ff56fb5</t>
  </si>
  <si>
    <t>d4ff961a</t>
  </si>
  <si>
    <t>José Roberto dia 15/09 Faltou -18.00 Scs</t>
  </si>
  <si>
    <t>68a4e5fa</t>
  </si>
  <si>
    <t>253e253f</t>
  </si>
  <si>
    <t>102c2ee6</t>
  </si>
  <si>
    <t>57f3a846</t>
  </si>
  <si>
    <t>f8a174c9</t>
  </si>
  <si>
    <t>728a4d4d</t>
  </si>
  <si>
    <t>7062c18a</t>
  </si>
  <si>
    <t>7232ddda</t>
  </si>
  <si>
    <t>Sapé</t>
  </si>
  <si>
    <t>ca017c5c</t>
  </si>
  <si>
    <t>a2517956</t>
  </si>
  <si>
    <t>28dc97c1</t>
  </si>
  <si>
    <t>777c7192</t>
  </si>
  <si>
    <t>8b92732a</t>
  </si>
  <si>
    <t>SAPÉ</t>
  </si>
  <si>
    <t>b67cf947</t>
  </si>
  <si>
    <t>3bff0bf2</t>
  </si>
  <si>
    <t>Douglas faltou 8,17 Sacos Dia 22/09</t>
  </si>
  <si>
    <t>557b7aff</t>
  </si>
  <si>
    <t>6275daf6</t>
  </si>
  <si>
    <t>Igor Faltou 151 Scs dia 24/09</t>
  </si>
  <si>
    <t>2f7ea221</t>
  </si>
  <si>
    <t>Mario Faltou -6,66 Scs dia 28/09</t>
  </si>
  <si>
    <t>eb0cacb4</t>
  </si>
  <si>
    <t>Passando o saldo para OUTUBRO</t>
  </si>
  <si>
    <t>44af600b</t>
  </si>
  <si>
    <t>Pegando o saldo para OUTUBRO</t>
  </si>
  <si>
    <t>32f11db3</t>
  </si>
  <si>
    <t>7a83ac2a</t>
  </si>
  <si>
    <t>SEGURO METEOR</t>
  </si>
  <si>
    <t>761adc3a</t>
  </si>
  <si>
    <t>05a351a8</t>
  </si>
  <si>
    <t>192c5d5b</t>
  </si>
  <si>
    <t>ced9a40f</t>
  </si>
  <si>
    <t>ae82effd</t>
  </si>
  <si>
    <t>aff8283b</t>
  </si>
  <si>
    <t>Jose Oviedo Faltou -16,34 dia 29/09</t>
  </si>
  <si>
    <t>bbcb5876</t>
  </si>
  <si>
    <t>METEOR</t>
  </si>
  <si>
    <t>bc24b50e</t>
  </si>
  <si>
    <t>f18f04b9</t>
  </si>
  <si>
    <t>a04e5ea2</t>
  </si>
  <si>
    <t>58bccfd3</t>
  </si>
  <si>
    <t>4d4971e3</t>
  </si>
  <si>
    <t>71bcc97e</t>
  </si>
  <si>
    <t>9d430ad7</t>
  </si>
  <si>
    <t>b26d4c57</t>
  </si>
  <si>
    <t>fcb99ae1</t>
  </si>
  <si>
    <t>6910d9e5</t>
  </si>
  <si>
    <t>Mario -12,50 Scs</t>
  </si>
  <si>
    <t>731d46dc</t>
  </si>
  <si>
    <t>Edimar Pereirinha -8,50 Scs</t>
  </si>
  <si>
    <t>4fff177f</t>
  </si>
  <si>
    <t>Andre Brito -7,67 Scs</t>
  </si>
  <si>
    <t>d958628f</t>
  </si>
  <si>
    <t>FATURA CARTÃO SICREDI</t>
  </si>
  <si>
    <t>f98de6b2</t>
  </si>
  <si>
    <t>baf525e9</t>
  </si>
  <si>
    <t>Alvaci -12,66 Scs dia 10/10</t>
  </si>
  <si>
    <t>c0447d00</t>
  </si>
  <si>
    <t>Igor -6,00 Scs</t>
  </si>
  <si>
    <t>3ba7d304</t>
  </si>
  <si>
    <t>Edimilson -11,00 Sacos</t>
  </si>
  <si>
    <t>7e77c5e9</t>
  </si>
  <si>
    <t>742d3cea</t>
  </si>
  <si>
    <t>Gustavo -7,00 Scs</t>
  </si>
  <si>
    <t>962af5cf</t>
  </si>
  <si>
    <t>Robson -7,33 Scs</t>
  </si>
  <si>
    <t>a960db5f</t>
  </si>
  <si>
    <t>b1209d0d</t>
  </si>
  <si>
    <t>8058c2bc</t>
  </si>
  <si>
    <t>Peças Iveco - Vencimento dia 31/10</t>
  </si>
  <si>
    <t>859d8d96</t>
  </si>
  <si>
    <t>5badb56f</t>
  </si>
  <si>
    <t>bbec1cba</t>
  </si>
  <si>
    <t>Saldo enviando p/ NOVEMBRO</t>
  </si>
  <si>
    <t>2e2627b7</t>
  </si>
  <si>
    <t>Pegando o saldo de OUTUBRO</t>
  </si>
  <si>
    <t>37b1c4e9</t>
  </si>
  <si>
    <t>Meteor</t>
  </si>
  <si>
    <t>80f48f67</t>
  </si>
  <si>
    <t>1ee84e8f</t>
  </si>
  <si>
    <t>Despesa de Deslocamento OUTUBRO</t>
  </si>
  <si>
    <t>ab7f1b00</t>
  </si>
  <si>
    <t>becf40fe</t>
  </si>
  <si>
    <t>5191bbaa</t>
  </si>
  <si>
    <t>29a82866</t>
  </si>
  <si>
    <t>49d6ae75</t>
  </si>
  <si>
    <t>a48a4814</t>
  </si>
  <si>
    <t>f71f5f03</t>
  </si>
  <si>
    <t>502f9d2c</t>
  </si>
  <si>
    <t>466dcf21</t>
  </si>
  <si>
    <t>61ed0aeb</t>
  </si>
  <si>
    <t>a4fc9199</t>
  </si>
  <si>
    <t>Fatura Cartão Sicredi</t>
  </si>
  <si>
    <t>aedbd0ef</t>
  </si>
  <si>
    <t>d3291a83</t>
  </si>
  <si>
    <t>070a0313</t>
  </si>
  <si>
    <t>Saldo enviando para DEZEMBRO</t>
  </si>
  <si>
    <t>1a39f986</t>
  </si>
  <si>
    <t>Saldo que veio de NOVEMBRO</t>
  </si>
  <si>
    <t>9b70f467</t>
  </si>
  <si>
    <t>12561004</t>
  </si>
  <si>
    <t>5f384ff9</t>
  </si>
  <si>
    <t>ff2ca444</t>
  </si>
  <si>
    <t>Diferença de deslocamento, carros reprovados em Novembro.</t>
  </si>
  <si>
    <t>ca923fff</t>
  </si>
  <si>
    <t>Alvaci Faltou 7,50scs dia 29/11</t>
  </si>
  <si>
    <t>5c63199b</t>
  </si>
  <si>
    <t>a6b624db</t>
  </si>
  <si>
    <t>aff073c1</t>
  </si>
  <si>
    <t>Seguro Meteor e Iveco</t>
  </si>
  <si>
    <t>1090ec45</t>
  </si>
  <si>
    <t>a65d9212</t>
  </si>
  <si>
    <t>415db87f</t>
  </si>
  <si>
    <t>Referente ao carro RRF0F37, Acrescentando esse valor na divida com a TW</t>
  </si>
  <si>
    <t>699b8b46</t>
  </si>
  <si>
    <t>db24937c</t>
  </si>
  <si>
    <t>75ac5c43</t>
  </si>
  <si>
    <t>761f7f5a</t>
  </si>
  <si>
    <t>b24a743e</t>
  </si>
  <si>
    <t>7eaeb255</t>
  </si>
  <si>
    <t>ba7fdd7f</t>
  </si>
  <si>
    <t>8250ea0d</t>
  </si>
  <si>
    <t>b17df189</t>
  </si>
  <si>
    <t>a853dd05</t>
  </si>
  <si>
    <t>744b784b</t>
  </si>
  <si>
    <t>ca6199d1</t>
  </si>
  <si>
    <t>1c7a34bb</t>
  </si>
  <si>
    <t>ad045f72</t>
  </si>
  <si>
    <t>768c40bc</t>
  </si>
  <si>
    <t>a2351d9b</t>
  </si>
  <si>
    <t>ff10be1a</t>
  </si>
  <si>
    <t>5909e5f4</t>
  </si>
  <si>
    <t>cc5073bc</t>
  </si>
  <si>
    <t>9804b192</t>
  </si>
  <si>
    <t>f863ad3e</t>
  </si>
  <si>
    <t>323184c7</t>
  </si>
  <si>
    <t>Despesa deslocamento DEZEMBRO</t>
  </si>
  <si>
    <t>799edc21</t>
  </si>
  <si>
    <t>7ec040af</t>
  </si>
  <si>
    <t>46f026f8</t>
  </si>
  <si>
    <t>Gargamel</t>
  </si>
  <si>
    <t>7a20fd6d</t>
  </si>
  <si>
    <t>5a05d99d</t>
  </si>
  <si>
    <t>Mes Seguinte</t>
  </si>
  <si>
    <t>5cf9ca67</t>
  </si>
  <si>
    <t>Saldo mes anterior</t>
  </si>
  <si>
    <t>d80a2be8</t>
  </si>
  <si>
    <t>b030d190</t>
  </si>
  <si>
    <t>SEGURO METEOR/IVECO</t>
  </si>
  <si>
    <t>dac14480</t>
  </si>
  <si>
    <t>PARCELA IVECO</t>
  </si>
  <si>
    <t>3fe856f3</t>
  </si>
  <si>
    <t>03d41edf</t>
  </si>
  <si>
    <t>87f1ecf8</t>
  </si>
  <si>
    <t>Frete Robson - 11/12 - Lançando em Autonomo</t>
  </si>
  <si>
    <t>ed1b11c9</t>
  </si>
  <si>
    <t>847f1460</t>
  </si>
  <si>
    <t>CARTÃO SICREDI</t>
  </si>
  <si>
    <t>454b6fc8</t>
  </si>
  <si>
    <t>3c54b5b0</t>
  </si>
  <si>
    <t>a4271f4c</t>
  </si>
  <si>
    <t>IVECO REFORMA</t>
  </si>
  <si>
    <t>ad555bb6</t>
  </si>
  <si>
    <t>5853fdb9</t>
  </si>
  <si>
    <t>ANDRÉ MACAIBA</t>
  </si>
  <si>
    <t>b2becfff</t>
  </si>
  <si>
    <t>9d13789b</t>
  </si>
  <si>
    <t>02f66e70</t>
  </si>
  <si>
    <t>André Macaiba</t>
  </si>
  <si>
    <t>e0977ea7</t>
  </si>
  <si>
    <t>ALVACI -13,84 SACOS DIA 19/01</t>
  </si>
  <si>
    <t>c88324d7</t>
  </si>
  <si>
    <t>JOSE GILVAN - 9,50 SACOS DIA 19/01</t>
  </si>
  <si>
    <t>404a8984</t>
  </si>
  <si>
    <t>COMPROVANTE DE ANDRÉ</t>
  </si>
  <si>
    <t>a3721081</t>
  </si>
  <si>
    <t>ANDRÉ -8,00 SACOS DIA 22/01</t>
  </si>
  <si>
    <t>1053096f</t>
  </si>
  <si>
    <t>49f6ed8d</t>
  </si>
  <si>
    <t>b217ab29</t>
  </si>
  <si>
    <t>f4944e9a</t>
  </si>
  <si>
    <t>6fe7d491</t>
  </si>
  <si>
    <t>a95af448</t>
  </si>
  <si>
    <t>c267e4fd</t>
  </si>
  <si>
    <t>clodoaldo</t>
  </si>
  <si>
    <t>afb8848e</t>
  </si>
  <si>
    <t>4f2f2430</t>
  </si>
  <si>
    <t>a5af3dc0</t>
  </si>
  <si>
    <t>93241bb3</t>
  </si>
  <si>
    <t>Robson dia 27/01 -10,00 Sacos</t>
  </si>
  <si>
    <t>9be04e5f</t>
  </si>
  <si>
    <t>51ffbc9d</t>
  </si>
  <si>
    <t>PASSANDO P/ FEVEREIRO</t>
  </si>
  <si>
    <t>8ddfdb76</t>
  </si>
  <si>
    <t>SALDO JANEIRO</t>
  </si>
  <si>
    <t>99a18244</t>
  </si>
  <si>
    <t>92e3accd</t>
  </si>
  <si>
    <t>a22e3ca5</t>
  </si>
  <si>
    <t>199a8826</t>
  </si>
  <si>
    <t>BOBINHO -12,33 SACOS DIA 26/01</t>
  </si>
  <si>
    <t>637c8913</t>
  </si>
  <si>
    <t>REPROVAÇÕES DE CARGAS JANEIRO</t>
  </si>
  <si>
    <t>2273ab2f</t>
  </si>
  <si>
    <t>37a2272e</t>
  </si>
  <si>
    <t>CLODOALDO - 7 COMPROVANTES</t>
  </si>
  <si>
    <t>86ef319b</t>
  </si>
  <si>
    <t>deb1eab3</t>
  </si>
  <si>
    <t>TW - IVECO</t>
  </si>
  <si>
    <t>7ce22c53</t>
  </si>
  <si>
    <t>TW - SEGURO IVECO E METEOR</t>
  </si>
  <si>
    <t>773bfe9a</t>
  </si>
  <si>
    <t>5fcf86bf</t>
  </si>
  <si>
    <t>d4d59c16</t>
  </si>
  <si>
    <t>BOBINHO -16,67 SACOS DIA 03/02</t>
  </si>
  <si>
    <t>372fd737</t>
  </si>
  <si>
    <t>b194742f</t>
  </si>
  <si>
    <t>015e832c</t>
  </si>
  <si>
    <t>eb60967f</t>
  </si>
  <si>
    <t>917f4ab9</t>
  </si>
  <si>
    <t>48105db6</t>
  </si>
  <si>
    <t>b45e7789</t>
  </si>
  <si>
    <t>f16609d6</t>
  </si>
  <si>
    <t>c534671f</t>
  </si>
  <si>
    <t>0fe7d382</t>
  </si>
  <si>
    <t>3967fa48</t>
  </si>
  <si>
    <t>15a0cbea</t>
  </si>
  <si>
    <t>André -97,67 Sacos, dia 20/02</t>
  </si>
  <si>
    <t>72772c36</t>
  </si>
  <si>
    <t>JOGANDO PRA MARÇO</t>
  </si>
  <si>
    <t>1abb3309</t>
  </si>
  <si>
    <t>SALDO DE FEVEREIRO</t>
  </si>
  <si>
    <t>8e45119e</t>
  </si>
  <si>
    <t>SEGURO IVECO E METEOR</t>
  </si>
  <si>
    <t>572318a0</t>
  </si>
  <si>
    <t>bf8a123c</t>
  </si>
  <si>
    <t>DIEGO 6 COMPROVANTES</t>
  </si>
  <si>
    <t>ff2394d4</t>
  </si>
  <si>
    <t>e6ee9f72</t>
  </si>
  <si>
    <t>eea91d85</t>
  </si>
  <si>
    <t>0cff14d9</t>
  </si>
  <si>
    <t>DESLOCAMENTO FEVEREIRO</t>
  </si>
  <si>
    <t>02974bdb</t>
  </si>
  <si>
    <t>Mario -11,66 Sacos dia 11/03</t>
  </si>
  <si>
    <t>c10e962d</t>
  </si>
  <si>
    <t>2163fb6e</t>
  </si>
  <si>
    <t>df06c2ba</t>
  </si>
  <si>
    <t>2c790feb</t>
  </si>
  <si>
    <t>Andre -8,33 Sacos dia 18/03</t>
  </si>
  <si>
    <t>1abcf22f</t>
  </si>
  <si>
    <t>7419ecd2</t>
  </si>
  <si>
    <t>bf6491c1</t>
  </si>
  <si>
    <t>ff4fb469</t>
  </si>
  <si>
    <t>Malhado -8,00 Sacos dia 21/03</t>
  </si>
  <si>
    <t>a48cd5fb</t>
  </si>
  <si>
    <t>b0a51cf8</t>
  </si>
  <si>
    <t>CARROS DESLOCAMENTOS REPROVADOS</t>
  </si>
  <si>
    <t>43b69321</t>
  </si>
  <si>
    <t>6705af38</t>
  </si>
  <si>
    <t>JOGANDO SALDO P/ ABRIL</t>
  </si>
  <si>
    <t>9aff38a4</t>
  </si>
  <si>
    <t>SALDO DE MARÇO</t>
  </si>
  <si>
    <t>015b6e86</t>
  </si>
  <si>
    <t>6345dd62</t>
  </si>
  <si>
    <t>645e99c6</t>
  </si>
  <si>
    <t>Andre -9,34 scs dia 31/03</t>
  </si>
  <si>
    <t>8beea73d</t>
  </si>
  <si>
    <t>b1de8d35</t>
  </si>
  <si>
    <t>14fea383</t>
  </si>
  <si>
    <t>JEAN -11,16 SCS DIA 31/03</t>
  </si>
  <si>
    <t>e2424a76</t>
  </si>
  <si>
    <t>MALHADO -12,16 SCS DIA 31/03</t>
  </si>
  <si>
    <t>58a77b67</t>
  </si>
  <si>
    <t>Gustavo -8.00 Scs dia 31/03</t>
  </si>
  <si>
    <t>5f007d71</t>
  </si>
  <si>
    <t>0d959ce3</t>
  </si>
  <si>
    <t>53c74ff1</t>
  </si>
  <si>
    <t>3dac9657</t>
  </si>
  <si>
    <t>c190df49</t>
  </si>
  <si>
    <t>aa822f1b</t>
  </si>
  <si>
    <t>Bobinho -9,67 Scs dia 31/03</t>
  </si>
  <si>
    <t>b676fa6a</t>
  </si>
  <si>
    <t>DESLOCAMENTO GILVAN</t>
  </si>
  <si>
    <t>bfb045ec</t>
  </si>
  <si>
    <t>BORRACHA -14,33 DIA 02/04</t>
  </si>
  <si>
    <t>0041c79d</t>
  </si>
  <si>
    <t>ANDRE -6,66 SCS DIA 04/04</t>
  </si>
  <si>
    <t>776d1b4e</t>
  </si>
  <si>
    <t>09a01b97</t>
  </si>
  <si>
    <t>57161854</t>
  </si>
  <si>
    <t>ca6e5b0f</t>
  </si>
  <si>
    <t>591cc81b</t>
  </si>
  <si>
    <t>EDIMAR -6,66 SCS DIA 14/04</t>
  </si>
  <si>
    <t>78b9ce44</t>
  </si>
  <si>
    <t>POSTO DE MOLAS</t>
  </si>
  <si>
    <t>a51ec44a</t>
  </si>
  <si>
    <t>cc2b3dc7</t>
  </si>
  <si>
    <t>Abastecimento</t>
  </si>
  <si>
    <t>3e41c4eb</t>
  </si>
  <si>
    <t>Ricardo -17.00 Sacos dia 09/04</t>
  </si>
  <si>
    <t>4b7701aa</t>
  </si>
  <si>
    <t>a5f12fac</t>
  </si>
  <si>
    <t>5563569e</t>
  </si>
  <si>
    <t>7b32c4df</t>
  </si>
  <si>
    <t>a7fac594</t>
  </si>
  <si>
    <t>f4cb72f7</t>
  </si>
  <si>
    <t>ABASTECIMENTO</t>
  </si>
  <si>
    <t>01aaf629</t>
  </si>
  <si>
    <t>92f5bba9</t>
  </si>
  <si>
    <t>d6dabb8f</t>
  </si>
  <si>
    <t>PEDRO VITORIA 5 COMPROVANTES</t>
  </si>
  <si>
    <t>6a4f8704</t>
  </si>
  <si>
    <t>6b31d66d</t>
  </si>
  <si>
    <t>f3124569</t>
  </si>
  <si>
    <t>5607ebbf</t>
  </si>
  <si>
    <t>6de405f6</t>
  </si>
  <si>
    <t>JOGANDO SALDO P/ MAIO</t>
  </si>
  <si>
    <t>ec566d6e</t>
  </si>
  <si>
    <t>SALDO DE ABRIL</t>
  </si>
  <si>
    <t>e365cfd6</t>
  </si>
  <si>
    <t>PEDRO DIA 30/04</t>
  </si>
  <si>
    <t>5b89d086</t>
  </si>
  <si>
    <t>JOGANDO SALDO PRA MAIO</t>
  </si>
  <si>
    <t>38fb394a</t>
  </si>
  <si>
    <t>11781e9d</t>
  </si>
  <si>
    <t>MARIO -16,17 SCS DIA 28/04</t>
  </si>
  <si>
    <t>1555ef7a</t>
  </si>
  <si>
    <t>ec22d165</t>
  </si>
  <si>
    <t>1dd884e1</t>
  </si>
  <si>
    <t>PEDRO</t>
  </si>
  <si>
    <t>2e49f376</t>
  </si>
  <si>
    <t>Andre -20,33 scs dia 28/04</t>
  </si>
  <si>
    <t>b4ba1077</t>
  </si>
  <si>
    <t>f7fb60dd</t>
  </si>
  <si>
    <t>iveco</t>
  </si>
  <si>
    <t>dcddf71f</t>
  </si>
  <si>
    <t>seguros</t>
  </si>
  <si>
    <t>13d1fe97</t>
  </si>
  <si>
    <t>5b2d3cab</t>
  </si>
  <si>
    <t>Pedro</t>
  </si>
  <si>
    <t>64904a92</t>
  </si>
  <si>
    <t>577eff7b</t>
  </si>
  <si>
    <t>c25cc994</t>
  </si>
  <si>
    <t>f543c33b</t>
  </si>
  <si>
    <t>19aa8c35</t>
  </si>
  <si>
    <t>Bolo -14,33 Scs dia 08/05</t>
  </si>
  <si>
    <t>3582bd19</t>
  </si>
  <si>
    <t>ea7d124a</t>
  </si>
  <si>
    <t>Deslocamento Gilvan</t>
  </si>
  <si>
    <t>cef856f6</t>
  </si>
  <si>
    <t>d35bcb01</t>
  </si>
  <si>
    <t>5c85153e</t>
  </si>
  <si>
    <t>be46cfb3</t>
  </si>
  <si>
    <t>1bf58f87</t>
  </si>
  <si>
    <t>4ee3810c</t>
  </si>
  <si>
    <t>Abastecimento Baixinho</t>
  </si>
  <si>
    <t>ebf0a84a</t>
  </si>
  <si>
    <t>Abastecimento Gilvan</t>
  </si>
  <si>
    <t>65c01c34</t>
  </si>
  <si>
    <t>f1081e5d</t>
  </si>
  <si>
    <t>8c696144</t>
  </si>
  <si>
    <t>f173aa4a</t>
  </si>
  <si>
    <t>7bb7b560</t>
  </si>
  <si>
    <t>cbac33ac</t>
  </si>
  <si>
    <t>7c1081d5</t>
  </si>
  <si>
    <t>ddf85578</t>
  </si>
  <si>
    <t>86736f1c</t>
  </si>
  <si>
    <t>d744bd82</t>
  </si>
  <si>
    <t>fbdb907b</t>
  </si>
  <si>
    <t>1d53df6a</t>
  </si>
  <si>
    <t>dc66307b</t>
  </si>
  <si>
    <t>72cbe77c</t>
  </si>
  <si>
    <t>80c4ef42</t>
  </si>
  <si>
    <t>aa470639</t>
  </si>
  <si>
    <t>d7203e19</t>
  </si>
  <si>
    <t>6a44fb32</t>
  </si>
  <si>
    <t>8ce12b0e</t>
  </si>
  <si>
    <t>c28b5daa</t>
  </si>
  <si>
    <t>2e922ffb</t>
  </si>
  <si>
    <t>8920fafb</t>
  </si>
  <si>
    <t>693c7e82</t>
  </si>
  <si>
    <t>fbdd4fbf</t>
  </si>
  <si>
    <t>495d5ab1</t>
  </si>
  <si>
    <t>JOGANDO SALDO PARA JUNHO</t>
  </si>
  <si>
    <t>8c5276bb</t>
  </si>
  <si>
    <t>SALDO DE MAIO</t>
  </si>
  <si>
    <t>a4a3596d</t>
  </si>
  <si>
    <t>JOGANDO SALDO DEVEDOR P/ JUNHO</t>
  </si>
  <si>
    <t>eb2e555e</t>
  </si>
  <si>
    <t>SALDO DEVEDOR MAIO</t>
  </si>
  <si>
    <t>c10a4039</t>
  </si>
  <si>
    <t>1f75cfe0</t>
  </si>
  <si>
    <t>idpag</t>
  </si>
  <si>
    <t>motorista</t>
  </si>
  <si>
    <t>valor</t>
  </si>
  <si>
    <t>conta</t>
  </si>
  <si>
    <t>anotações</t>
  </si>
  <si>
    <t>idpedidodefrete</t>
  </si>
  <si>
    <t>311bed82</t>
  </si>
  <si>
    <t>0125757</t>
  </si>
  <si>
    <t>Anderson André</t>
  </si>
  <si>
    <t>cde8dab3</t>
  </si>
  <si>
    <t>0125673</t>
  </si>
  <si>
    <t>Williams</t>
  </si>
  <si>
    <t>e006e38e</t>
  </si>
  <si>
    <t>9b9809f1</t>
  </si>
  <si>
    <t>Adson</t>
  </si>
  <si>
    <t>97d42bc9</t>
  </si>
  <si>
    <t>0125637</t>
  </si>
  <si>
    <t>João Italo</t>
  </si>
  <si>
    <t>f248b18d</t>
  </si>
  <si>
    <t>04252691</t>
  </si>
  <si>
    <t>André Luiz</t>
  </si>
  <si>
    <t>d639b5ac</t>
  </si>
  <si>
    <t>06253413</t>
  </si>
  <si>
    <t>Eduardo Marcelo</t>
  </si>
  <si>
    <t>f3087441</t>
  </si>
  <si>
    <t>12258654</t>
  </si>
  <si>
    <t>Jose Cícero- MT</t>
  </si>
  <si>
    <t>3380f718</t>
  </si>
  <si>
    <t>0125920</t>
  </si>
  <si>
    <t>Vitor</t>
  </si>
  <si>
    <t>4a407c8a</t>
  </si>
  <si>
    <t>e05cf712</t>
  </si>
  <si>
    <t>José Adelson - SR</t>
  </si>
  <si>
    <t>cbae2c88</t>
  </si>
  <si>
    <t>3368b0d5</t>
  </si>
  <si>
    <t>12258931</t>
  </si>
  <si>
    <t>Edvaldo Cirino</t>
  </si>
  <si>
    <t>b54c9831</t>
  </si>
  <si>
    <t>0125420</t>
  </si>
  <si>
    <t>49e3dcab</t>
  </si>
  <si>
    <t>09256026</t>
  </si>
  <si>
    <t>João Neto</t>
  </si>
  <si>
    <t>3807fe98</t>
  </si>
  <si>
    <t>09256278</t>
  </si>
  <si>
    <t>Andson</t>
  </si>
  <si>
    <t>b029cf4e</t>
  </si>
  <si>
    <t>06253435</t>
  </si>
  <si>
    <t>Givanildo</t>
  </si>
  <si>
    <t>efe022ed</t>
  </si>
  <si>
    <t>0125802</t>
  </si>
  <si>
    <t>Tadeu</t>
  </si>
  <si>
    <t>6d1a3fd3</t>
  </si>
  <si>
    <t>0125815</t>
  </si>
  <si>
    <t>Hallan</t>
  </si>
  <si>
    <t>16052a6b</t>
  </si>
  <si>
    <t>06253333</t>
  </si>
  <si>
    <t>Pertubado</t>
  </si>
  <si>
    <t>e5bf25c1</t>
  </si>
  <si>
    <t>08255170</t>
  </si>
  <si>
    <t>Geraldo</t>
  </si>
  <si>
    <t>25747f72</t>
  </si>
  <si>
    <t>11258569</t>
  </si>
  <si>
    <t>Edevan</t>
  </si>
  <si>
    <t>3059d823</t>
  </si>
  <si>
    <t>10257178</t>
  </si>
  <si>
    <t>Marcos</t>
  </si>
  <si>
    <t>c8040886</t>
  </si>
  <si>
    <t>06253454</t>
  </si>
  <si>
    <t>Carros GUILHERME</t>
  </si>
  <si>
    <t>ea1bec67</t>
  </si>
  <si>
    <t>0125492</t>
  </si>
  <si>
    <t>Rodrigo - Madecosntru</t>
  </si>
  <si>
    <t>5bd4e277</t>
  </si>
  <si>
    <t>06253292</t>
  </si>
  <si>
    <t>Jorildo</t>
  </si>
  <si>
    <t>5b540b12</t>
  </si>
  <si>
    <t>06253700</t>
  </si>
  <si>
    <t>Barão</t>
  </si>
  <si>
    <t>89ff2fe0</t>
  </si>
  <si>
    <t>11257752</t>
  </si>
  <si>
    <t>Oldair - André</t>
  </si>
  <si>
    <t>3f0090c5</t>
  </si>
  <si>
    <t>06253385</t>
  </si>
  <si>
    <t>Marcelo</t>
  </si>
  <si>
    <t>d4749351</t>
  </si>
  <si>
    <t>07254766</t>
  </si>
  <si>
    <t>Cesar Augusto</t>
  </si>
  <si>
    <t>f14cdacd</t>
  </si>
  <si>
    <t>07254110</t>
  </si>
  <si>
    <t>Edinaldo Andre</t>
  </si>
  <si>
    <t>bd4e7272</t>
  </si>
  <si>
    <t>08255166</t>
  </si>
  <si>
    <t>Marciano</t>
  </si>
  <si>
    <t>208b1930</t>
  </si>
  <si>
    <t>11257808</t>
  </si>
  <si>
    <t>Nailson</t>
  </si>
  <si>
    <t>1894a361</t>
  </si>
  <si>
    <t>02251355</t>
  </si>
  <si>
    <t>Luiz Melo</t>
  </si>
  <si>
    <t>81bd6e5f</t>
  </si>
  <si>
    <t>03251757</t>
  </si>
  <si>
    <t>Gean</t>
  </si>
  <si>
    <t>0b122675</t>
  </si>
  <si>
    <t>11258248</t>
  </si>
  <si>
    <t>Otaniel - CRP</t>
  </si>
  <si>
    <t>30ee3af1</t>
  </si>
  <si>
    <t>07254036</t>
  </si>
  <si>
    <t>Luiz Carlos - Diogo</t>
  </si>
  <si>
    <t>94405eaa</t>
  </si>
  <si>
    <t>0125781</t>
  </si>
  <si>
    <t>Gabriel George</t>
  </si>
  <si>
    <t>e67bcb5b</t>
  </si>
  <si>
    <t>0125715</t>
  </si>
  <si>
    <t>Carlos Henrique</t>
  </si>
  <si>
    <t>e0fdee68</t>
  </si>
  <si>
    <t>12258641</t>
  </si>
  <si>
    <t>Francinaldo</t>
  </si>
  <si>
    <t>0476112d</t>
  </si>
  <si>
    <t>05253211</t>
  </si>
  <si>
    <t>f198b502</t>
  </si>
  <si>
    <t>06253916</t>
  </si>
  <si>
    <t>Italo</t>
  </si>
  <si>
    <t>59255dd8</t>
  </si>
  <si>
    <t>b01fdb7e</t>
  </si>
  <si>
    <t>Rodrigo Fernandes</t>
  </si>
  <si>
    <t>35c9ef55</t>
  </si>
  <si>
    <t>fd238296</t>
  </si>
  <si>
    <t>02251188</t>
  </si>
  <si>
    <t>7c9099dd</t>
  </si>
  <si>
    <t>12258989</t>
  </si>
  <si>
    <t>Paulo Edvaldo</t>
  </si>
  <si>
    <t>68d1235c</t>
  </si>
  <si>
    <t>0125597</t>
  </si>
  <si>
    <t>Amaury</t>
  </si>
  <si>
    <t>fb3a9762</t>
  </si>
  <si>
    <t>09255767</t>
  </si>
  <si>
    <t>Agro Real</t>
  </si>
  <si>
    <t>1d080538</t>
  </si>
  <si>
    <t>0125588</t>
  </si>
  <si>
    <t>Werlen</t>
  </si>
  <si>
    <t>2dda88c6</t>
  </si>
  <si>
    <t>0125726</t>
  </si>
  <si>
    <t>Ricardo Washington</t>
  </si>
  <si>
    <t>c7774e44</t>
  </si>
  <si>
    <t>0125707</t>
  </si>
  <si>
    <t>b8b703a1</t>
  </si>
  <si>
    <t>0125697</t>
  </si>
  <si>
    <t>69d12755</t>
  </si>
  <si>
    <t>10257033</t>
  </si>
  <si>
    <t>Tomás Muller 1</t>
  </si>
  <si>
    <t>b79aecfc</t>
  </si>
  <si>
    <t>10257240</t>
  </si>
  <si>
    <t>e86442fe</t>
  </si>
  <si>
    <t>06253307</t>
  </si>
  <si>
    <t>Ls 4 Eixo Santa Fé</t>
  </si>
  <si>
    <t>4d79bcfe</t>
  </si>
  <si>
    <t>11258020</t>
  </si>
  <si>
    <t>Juraci</t>
  </si>
  <si>
    <t>8113910d</t>
  </si>
  <si>
    <t>10256590</t>
  </si>
  <si>
    <t>Edson - André</t>
  </si>
  <si>
    <t>8ab72ea5</t>
  </si>
  <si>
    <t>12258995</t>
  </si>
  <si>
    <t>Edvaldo Barreto</t>
  </si>
  <si>
    <t>7edfbfd8</t>
  </si>
  <si>
    <t>08255115</t>
  </si>
  <si>
    <t>André Inacio</t>
  </si>
  <si>
    <t>0f931f2b</t>
  </si>
  <si>
    <t>12258692</t>
  </si>
  <si>
    <t>Paulo</t>
  </si>
  <si>
    <t>73d8e341</t>
  </si>
  <si>
    <t>10256613</t>
  </si>
  <si>
    <t>Michel - Andre</t>
  </si>
  <si>
    <t>c0912e82</t>
  </si>
  <si>
    <t>07254304</t>
  </si>
  <si>
    <t>Alyson</t>
  </si>
  <si>
    <t>b1e30de4</t>
  </si>
  <si>
    <t>bb5be85b</t>
  </si>
  <si>
    <t>1c986051</t>
  </si>
  <si>
    <t>10256607</t>
  </si>
  <si>
    <t>Celso - Andre</t>
  </si>
  <si>
    <t>728508bf</t>
  </si>
  <si>
    <t>09256078</t>
  </si>
  <si>
    <t>Edilson</t>
  </si>
  <si>
    <t>d82e1cf9</t>
  </si>
  <si>
    <t>1913580a</t>
  </si>
  <si>
    <t>11258336</t>
  </si>
  <si>
    <t>Rodrigo - André</t>
  </si>
  <si>
    <t>6d24b350</t>
  </si>
  <si>
    <t>11258012</t>
  </si>
  <si>
    <t>José Aelio</t>
  </si>
  <si>
    <t>cb155f23</t>
  </si>
  <si>
    <t>03251847</t>
  </si>
  <si>
    <t>José Eglisom</t>
  </si>
  <si>
    <t>926b54a0</t>
  </si>
  <si>
    <t>11258001</t>
  </si>
  <si>
    <t>Valmir - MT</t>
  </si>
  <si>
    <t>09664c57</t>
  </si>
  <si>
    <t>b4fc34bc</t>
  </si>
  <si>
    <t>Rogerio - SR</t>
  </si>
  <si>
    <t>Comprovante de 93.003,00</t>
  </si>
  <si>
    <t>5c0c55b7</t>
  </si>
  <si>
    <t>796941eb</t>
  </si>
  <si>
    <t>Geudo - SR</t>
  </si>
  <si>
    <t>11c6049b</t>
  </si>
  <si>
    <t>0125382</t>
  </si>
  <si>
    <t>Mozart - SR</t>
  </si>
  <si>
    <t>4aded7a3</t>
  </si>
  <si>
    <t>0125413</t>
  </si>
  <si>
    <t>Luan Herculano - SR</t>
  </si>
  <si>
    <t>dea55917</t>
  </si>
  <si>
    <t>0125400</t>
  </si>
  <si>
    <t>Alan Marcio - SR</t>
  </si>
  <si>
    <t>831e7fab</t>
  </si>
  <si>
    <t>0125442</t>
  </si>
  <si>
    <t>Cesar - SR</t>
  </si>
  <si>
    <t>72aa595b</t>
  </si>
  <si>
    <t>7f998ccb</t>
  </si>
  <si>
    <t>11258044</t>
  </si>
  <si>
    <t>José Laelcio - MT</t>
  </si>
  <si>
    <t>e6303287</t>
  </si>
  <si>
    <t>11258193</t>
  </si>
  <si>
    <t>Nielson Matias - MT</t>
  </si>
  <si>
    <t>342bd8d8</t>
  </si>
  <si>
    <t>11258186</t>
  </si>
  <si>
    <t>Amaury - MT</t>
  </si>
  <si>
    <t>4c436ebd</t>
  </si>
  <si>
    <t>11258349</t>
  </si>
  <si>
    <t>Valdemir - MT</t>
  </si>
  <si>
    <t>e12225b9</t>
  </si>
  <si>
    <t>0125937</t>
  </si>
  <si>
    <t>Luciano</t>
  </si>
  <si>
    <t>c224959e</t>
  </si>
  <si>
    <t>2480b2ad</t>
  </si>
  <si>
    <t>69355494</t>
  </si>
  <si>
    <t>05253283</t>
  </si>
  <si>
    <t>Leandro - Santa Fé</t>
  </si>
  <si>
    <t>1d1f7656</t>
  </si>
  <si>
    <t>10256931</t>
  </si>
  <si>
    <t>51d67bd5</t>
  </si>
  <si>
    <t>13fae403</t>
  </si>
  <si>
    <t>10257151</t>
  </si>
  <si>
    <t>5af10752</t>
  </si>
  <si>
    <t>10256451</t>
  </si>
  <si>
    <t>62b886cf</t>
  </si>
  <si>
    <t>96612447</t>
  </si>
  <si>
    <t>Roberto - TW</t>
  </si>
  <si>
    <t>Pagou e precisa descontar do valor total</t>
  </si>
  <si>
    <t>8475565a</t>
  </si>
  <si>
    <t>781934cc</t>
  </si>
  <si>
    <t>12258757</t>
  </si>
  <si>
    <t>f769f380</t>
  </si>
  <si>
    <t>0125659</t>
  </si>
  <si>
    <t>Zarloni - SR</t>
  </si>
  <si>
    <t>Comprovante de 43.022,00</t>
  </si>
  <si>
    <t>a2f0083a</t>
  </si>
  <si>
    <t>0125614</t>
  </si>
  <si>
    <t>José Adeilson - SR</t>
  </si>
  <si>
    <t>82e071d2</t>
  </si>
  <si>
    <t>0125779</t>
  </si>
  <si>
    <t>8639a826</t>
  </si>
  <si>
    <t>49956033</t>
  </si>
  <si>
    <t>09255700</t>
  </si>
  <si>
    <t>Carlos Alberto</t>
  </si>
  <si>
    <t>DIFERENÇA DE PESO</t>
  </si>
  <si>
    <t>fa45ab96</t>
  </si>
  <si>
    <t>12258802</t>
  </si>
  <si>
    <t>José Carlos</t>
  </si>
  <si>
    <t>e8d6f010</t>
  </si>
  <si>
    <t>12258957</t>
  </si>
  <si>
    <t>Cochilo</t>
  </si>
  <si>
    <t>0840be6c</t>
  </si>
  <si>
    <t>04252712</t>
  </si>
  <si>
    <t>Erik</t>
  </si>
  <si>
    <t>4753df47</t>
  </si>
  <si>
    <t>12258929</t>
  </si>
  <si>
    <t>Bruno Cirino</t>
  </si>
  <si>
    <t>0d5e3f36</t>
  </si>
  <si>
    <t>11257592</t>
  </si>
  <si>
    <t>Cicero - MT</t>
  </si>
  <si>
    <t>7e7cf8f0</t>
  </si>
  <si>
    <t>11258352</t>
  </si>
  <si>
    <t>Anderson</t>
  </si>
  <si>
    <t>fe5049a8</t>
  </si>
  <si>
    <t>b8499e43</t>
  </si>
  <si>
    <t>Robson</t>
  </si>
  <si>
    <t>a6982eac</t>
  </si>
  <si>
    <t>6ce3f33a</t>
  </si>
  <si>
    <t>06253379</t>
  </si>
  <si>
    <t>FRETE - George</t>
  </si>
  <si>
    <t>78fc13c3</t>
  </si>
  <si>
    <t>11258235</t>
  </si>
  <si>
    <t>Paulo Teixeira</t>
  </si>
  <si>
    <t>a12e3cda</t>
  </si>
  <si>
    <t>12258730</t>
  </si>
  <si>
    <t>Edivando</t>
  </si>
  <si>
    <t>de1c5959</t>
  </si>
  <si>
    <t>09256171</t>
  </si>
  <si>
    <t>47a53ede</t>
  </si>
  <si>
    <t>0125530</t>
  </si>
  <si>
    <t>Clovis Marcelo</t>
  </si>
  <si>
    <t>fe879816</t>
  </si>
  <si>
    <t>0880c022</t>
  </si>
  <si>
    <t>02251125</t>
  </si>
  <si>
    <t>José Claudio</t>
  </si>
  <si>
    <t>1139402e</t>
  </si>
  <si>
    <t>02251021</t>
  </si>
  <si>
    <t>1895e51a</t>
  </si>
  <si>
    <t>af2e9dbe</t>
  </si>
  <si>
    <t>04252764</t>
  </si>
  <si>
    <t>Junior</t>
  </si>
  <si>
    <t>ffcbd03b</t>
  </si>
  <si>
    <t>11258325</t>
  </si>
  <si>
    <t>Vinicius</t>
  </si>
  <si>
    <t>75964ea7</t>
  </si>
  <si>
    <t>12258709</t>
  </si>
  <si>
    <t>José Ariclecio</t>
  </si>
  <si>
    <t>5f8c627e</t>
  </si>
  <si>
    <t>02251069</t>
  </si>
  <si>
    <t>Carlos Aguiar - MA</t>
  </si>
  <si>
    <t>032c2d28</t>
  </si>
  <si>
    <t>12258689</t>
  </si>
  <si>
    <t>584cd1b3</t>
  </si>
  <si>
    <t>a9a1de06</t>
  </si>
  <si>
    <t>0125882</t>
  </si>
  <si>
    <t>Rogério</t>
  </si>
  <si>
    <t>2c5179f3</t>
  </si>
  <si>
    <t>12258766</t>
  </si>
  <si>
    <t>Gabriel</t>
  </si>
  <si>
    <t>e75c0413</t>
  </si>
  <si>
    <t>04252661</t>
  </si>
  <si>
    <t>Jose Mauro</t>
  </si>
  <si>
    <t>a69583d0</t>
  </si>
  <si>
    <t>12258679</t>
  </si>
  <si>
    <t>b72395b8</t>
  </si>
  <si>
    <t>0125543</t>
  </si>
  <si>
    <t>Adriano Zanetti</t>
  </si>
  <si>
    <t>adc625ac</t>
  </si>
  <si>
    <t>11258485</t>
  </si>
  <si>
    <t>Comprovante de 6530,00</t>
  </si>
  <si>
    <t>4f7802dc</t>
  </si>
  <si>
    <t>e090d161</t>
  </si>
  <si>
    <t>10256727</t>
  </si>
  <si>
    <t>779299d0</t>
  </si>
  <si>
    <t>e5623ae9</t>
  </si>
  <si>
    <t>07254101</t>
  </si>
  <si>
    <t>Josemar Andre</t>
  </si>
  <si>
    <t>4a67c58d</t>
  </si>
  <si>
    <t>2e36461a</t>
  </si>
  <si>
    <t>3de0be5a</t>
  </si>
  <si>
    <t>12258663</t>
  </si>
  <si>
    <t>Lucas</t>
  </si>
  <si>
    <t>689bde23</t>
  </si>
  <si>
    <t>84dee431</t>
  </si>
  <si>
    <t>11258064</t>
  </si>
  <si>
    <t>Hiago - Silvio</t>
  </si>
  <si>
    <t>1bd20843</t>
  </si>
  <si>
    <t>02251159</t>
  </si>
  <si>
    <t>ce2b59eb</t>
  </si>
  <si>
    <t>02251038</t>
  </si>
  <si>
    <t>Comprovante de 5267,70</t>
  </si>
  <si>
    <t>cfcc604c</t>
  </si>
  <si>
    <t>01fcdb3f</t>
  </si>
  <si>
    <t>15aef9ac</t>
  </si>
  <si>
    <t>Wesley</t>
  </si>
  <si>
    <t>3a506bc0</t>
  </si>
  <si>
    <t>11258264</t>
  </si>
  <si>
    <t>d050de44</t>
  </si>
  <si>
    <t>c256b61c</t>
  </si>
  <si>
    <t>5135a69b</t>
  </si>
  <si>
    <t>f3866f7f</t>
  </si>
  <si>
    <t>José Hilton</t>
  </si>
  <si>
    <t>47327924</t>
  </si>
  <si>
    <t>02251047</t>
  </si>
  <si>
    <t>Comprovante de 20.000,00 do Adiantamento</t>
  </si>
  <si>
    <t>65d0a0b7</t>
  </si>
  <si>
    <t>04252639</t>
  </si>
  <si>
    <t>c7c7e4b3</t>
  </si>
  <si>
    <t>2a9cad0a</t>
  </si>
  <si>
    <t>37bcfa8a</t>
  </si>
  <si>
    <t>04252574</t>
  </si>
  <si>
    <t>3ad3c5f7</t>
  </si>
  <si>
    <t>99c7bb4d</t>
  </si>
  <si>
    <t>11258511</t>
  </si>
  <si>
    <t>9332f98d</t>
  </si>
  <si>
    <t>04252501</t>
  </si>
  <si>
    <t>Thiago Araujo</t>
  </si>
  <si>
    <t>7f84cac2</t>
  </si>
  <si>
    <t>10256879</t>
  </si>
  <si>
    <t>7ef24b12</t>
  </si>
  <si>
    <t>a16b905b</t>
  </si>
  <si>
    <t>1af29be8</t>
  </si>
  <si>
    <t>eae0b707</t>
  </si>
  <si>
    <t>0125528</t>
  </si>
  <si>
    <t>Rodrygo</t>
  </si>
  <si>
    <t>140e8b60</t>
  </si>
  <si>
    <t>02251390</t>
  </si>
  <si>
    <t>Jose Janio - MC</t>
  </si>
  <si>
    <t>aca6d7b6</t>
  </si>
  <si>
    <t>12259004</t>
  </si>
  <si>
    <t>Alisson Simões</t>
  </si>
  <si>
    <t>61dc6c6a</t>
  </si>
  <si>
    <t>0125435</t>
  </si>
  <si>
    <t>TGO</t>
  </si>
  <si>
    <t>Comprovante de 1917</t>
  </si>
  <si>
    <t>e9cd3126</t>
  </si>
  <si>
    <t>0125604</t>
  </si>
  <si>
    <t>Sivaldo</t>
  </si>
  <si>
    <t>cafa7458</t>
  </si>
  <si>
    <t>02251388</t>
  </si>
  <si>
    <t>Jacinto</t>
  </si>
  <si>
    <t>8efad1e9</t>
  </si>
  <si>
    <t>8fccf32b</t>
  </si>
  <si>
    <t>07254803</t>
  </si>
  <si>
    <t>Acivaldo</t>
  </si>
  <si>
    <t>c31e6738</t>
  </si>
  <si>
    <t>12259175</t>
  </si>
  <si>
    <t>Antonio</t>
  </si>
  <si>
    <t>e9b74b1d</t>
  </si>
  <si>
    <t>03252403</t>
  </si>
  <si>
    <t>91e486ec</t>
  </si>
  <si>
    <t>33720aa3</t>
  </si>
  <si>
    <t>03251714</t>
  </si>
  <si>
    <t>66b54377</t>
  </si>
  <si>
    <t>08255290</t>
  </si>
  <si>
    <t>Josimar - André Inacio</t>
  </si>
  <si>
    <t>Comprovante 2421,00</t>
  </si>
  <si>
    <t>a90e5faa</t>
  </si>
  <si>
    <t>10256736</t>
  </si>
  <si>
    <t>Treme Treme</t>
  </si>
  <si>
    <t>16613531</t>
  </si>
  <si>
    <t>12258729</t>
  </si>
  <si>
    <t>ad375140</t>
  </si>
  <si>
    <t>02251322</t>
  </si>
  <si>
    <t>Francisco 01</t>
  </si>
  <si>
    <t>Comprovante do Adiantamento de 6.000,00</t>
  </si>
  <si>
    <t>a5071a79</t>
  </si>
  <si>
    <t>02251315</t>
  </si>
  <si>
    <t>Taciano</t>
  </si>
  <si>
    <t>48fba792</t>
  </si>
  <si>
    <t>02251434</t>
  </si>
  <si>
    <t>Francisco 02</t>
  </si>
  <si>
    <t>Comprovante de adiantamento do dia 12/02</t>
  </si>
  <si>
    <t>21eb407c</t>
  </si>
  <si>
    <t>f71c217e</t>
  </si>
  <si>
    <t>03251583</t>
  </si>
  <si>
    <t>Comprovante de 12/01 do Adiantamento de 6.000,00 Finalizado</t>
  </si>
  <si>
    <t>8af97906</t>
  </si>
  <si>
    <t>03252141</t>
  </si>
  <si>
    <t>Edson Fachinelo</t>
  </si>
  <si>
    <t>08b89845</t>
  </si>
  <si>
    <t>313f5833</t>
  </si>
  <si>
    <t>576e398c</t>
  </si>
  <si>
    <t>618d240b</t>
  </si>
  <si>
    <t>10256813</t>
  </si>
  <si>
    <t>495cb5e4</t>
  </si>
  <si>
    <t>10257047</t>
  </si>
  <si>
    <t>Tomás Muller 2</t>
  </si>
  <si>
    <t>9b0bf8dc</t>
  </si>
  <si>
    <t>11257716</t>
  </si>
  <si>
    <t>Manoel - CRP</t>
  </si>
  <si>
    <t>78732441</t>
  </si>
  <si>
    <t>11257702</t>
  </si>
  <si>
    <t>Ivan - CRP</t>
  </si>
  <si>
    <t>93c781c1</t>
  </si>
  <si>
    <t>11257692</t>
  </si>
  <si>
    <t>Valdomir - CRP</t>
  </si>
  <si>
    <t>579b1913</t>
  </si>
  <si>
    <t>11257684</t>
  </si>
  <si>
    <t>Gesivam - CRP</t>
  </si>
  <si>
    <t>13fde16c</t>
  </si>
  <si>
    <t>11257671</t>
  </si>
  <si>
    <t>Denis - CRP</t>
  </si>
  <si>
    <t>55b193f0</t>
  </si>
  <si>
    <t>11257661</t>
  </si>
  <si>
    <t>Maurilio Lila - CRP</t>
  </si>
  <si>
    <t>00da022b</t>
  </si>
  <si>
    <t>d89ef485</t>
  </si>
  <si>
    <t>11257958</t>
  </si>
  <si>
    <t>Antonio Rafael - André</t>
  </si>
  <si>
    <t>24e671c7</t>
  </si>
  <si>
    <t>11257961</t>
  </si>
  <si>
    <t>Alysson Paulinely - André</t>
  </si>
  <si>
    <t>58eed846</t>
  </si>
  <si>
    <t>11257999</t>
  </si>
  <si>
    <t>Bruno Rafael - André</t>
  </si>
  <si>
    <t>fab0c77e</t>
  </si>
  <si>
    <t>72f99256</t>
  </si>
  <si>
    <t>10256831</t>
  </si>
  <si>
    <t>José - Marcelo</t>
  </si>
  <si>
    <t>e27b5cd0</t>
  </si>
  <si>
    <t>11258297</t>
  </si>
  <si>
    <t>ad707580</t>
  </si>
  <si>
    <t>11257578</t>
  </si>
  <si>
    <t>37c1d747</t>
  </si>
  <si>
    <t>11258167</t>
  </si>
  <si>
    <t>Gelson - MANA</t>
  </si>
  <si>
    <t>7bb46fc7</t>
  </si>
  <si>
    <t>0125874</t>
  </si>
  <si>
    <t>Claudiano</t>
  </si>
  <si>
    <t>Comprovante de 4.408,20</t>
  </si>
  <si>
    <t>b56ee435</t>
  </si>
  <si>
    <t>03252036</t>
  </si>
  <si>
    <t>Andson Paiva - FA</t>
  </si>
  <si>
    <t>Comprovante de 34.158,40</t>
  </si>
  <si>
    <t>591eab07</t>
  </si>
  <si>
    <t>03252026</t>
  </si>
  <si>
    <t>Thiago Paiva - FA</t>
  </si>
  <si>
    <t>644c8778</t>
  </si>
  <si>
    <t>11258134</t>
  </si>
  <si>
    <t>Saulo - MANA</t>
  </si>
  <si>
    <t>b27a6d77</t>
  </si>
  <si>
    <t>03252089</t>
  </si>
  <si>
    <t>Valtemir - CX</t>
  </si>
  <si>
    <t>1053de0f</t>
  </si>
  <si>
    <t>30ebfc3e</t>
  </si>
  <si>
    <t>03252240</t>
  </si>
  <si>
    <t>Samuel - MT</t>
  </si>
  <si>
    <t>Comprovante 13.417,60</t>
  </si>
  <si>
    <t>e3f42235</t>
  </si>
  <si>
    <t>03252259</t>
  </si>
  <si>
    <t>Jose Manoel - MT</t>
  </si>
  <si>
    <t>4d6e0484</t>
  </si>
  <si>
    <t>11257747</t>
  </si>
  <si>
    <t>Edvan</t>
  </si>
  <si>
    <t>207d67dc</t>
  </si>
  <si>
    <t>238fbb0c</t>
  </si>
  <si>
    <t>Manfred</t>
  </si>
  <si>
    <t>92e1f318</t>
  </si>
  <si>
    <t>Comprovante de 7.000,00</t>
  </si>
  <si>
    <t>523bba44</t>
  </si>
  <si>
    <t>6cd51e70</t>
  </si>
  <si>
    <t>03251641</t>
  </si>
  <si>
    <t>Antonio Augusto</t>
  </si>
  <si>
    <t>bd1efce4</t>
  </si>
  <si>
    <t>1ae8912a</t>
  </si>
  <si>
    <t>12258599</t>
  </si>
  <si>
    <t>2d97e000</t>
  </si>
  <si>
    <t>03252114</t>
  </si>
  <si>
    <t>Kleber Dias</t>
  </si>
  <si>
    <t>a753c78b</t>
  </si>
  <si>
    <t>0125863</t>
  </si>
  <si>
    <t>5ec6c6eb</t>
  </si>
  <si>
    <t>11257789</t>
  </si>
  <si>
    <t>Orleans - CRP</t>
  </si>
  <si>
    <t>7fc859fe</t>
  </si>
  <si>
    <t>11257796</t>
  </si>
  <si>
    <t>Alexandro - CRP</t>
  </si>
  <si>
    <t>9f2208b8</t>
  </si>
  <si>
    <t>06253422</t>
  </si>
  <si>
    <t>004b8712</t>
  </si>
  <si>
    <t>Comprovante 2.476,00</t>
  </si>
  <si>
    <t>50defa2d</t>
  </si>
  <si>
    <t>12258918</t>
  </si>
  <si>
    <t>818cf36d</t>
  </si>
  <si>
    <t>02251137</t>
  </si>
  <si>
    <t>Ernane André</t>
  </si>
  <si>
    <t>a76ba1d4</t>
  </si>
  <si>
    <t>b830a97f</t>
  </si>
  <si>
    <t>11258204</t>
  </si>
  <si>
    <t>Geovane - MANA</t>
  </si>
  <si>
    <t>fbd2a4e7</t>
  </si>
  <si>
    <t>11257770</t>
  </si>
  <si>
    <t>Salvador - CRP</t>
  </si>
  <si>
    <t>801326a5</t>
  </si>
  <si>
    <t>00c30dcd</t>
  </si>
  <si>
    <t>9c063b2d</t>
  </si>
  <si>
    <t>02251167</t>
  </si>
  <si>
    <t>e4fbfce6</t>
  </si>
  <si>
    <t>11258072</t>
  </si>
  <si>
    <t>Silvio - Silvio</t>
  </si>
  <si>
    <t>f5cbf17f</t>
  </si>
  <si>
    <t>12259024</t>
  </si>
  <si>
    <t>Bruno Rafael</t>
  </si>
  <si>
    <t>b07502c5</t>
  </si>
  <si>
    <t>02251144</t>
  </si>
  <si>
    <t>Pablo André</t>
  </si>
  <si>
    <t>abd0840b</t>
  </si>
  <si>
    <t>03252376</t>
  </si>
  <si>
    <t>Comprovante 10.000,00</t>
  </si>
  <si>
    <t>d02f227f</t>
  </si>
  <si>
    <t>250c276b</t>
  </si>
  <si>
    <t>05253005</t>
  </si>
  <si>
    <t>Felipe Aguiar - FA</t>
  </si>
  <si>
    <t>041fe2b6</t>
  </si>
  <si>
    <t>05252992</t>
  </si>
  <si>
    <t>1c49e3e4</t>
  </si>
  <si>
    <t>8c0155af</t>
  </si>
  <si>
    <t>0125829</t>
  </si>
  <si>
    <t>Zé Ozamos</t>
  </si>
  <si>
    <t>Comprovante de 2.800,00</t>
  </si>
  <si>
    <t>840889c0</t>
  </si>
  <si>
    <t>11258153</t>
  </si>
  <si>
    <t>Arias</t>
  </si>
  <si>
    <t>5e82a982</t>
  </si>
  <si>
    <t>11258176</t>
  </si>
  <si>
    <t>Bruno - MANA</t>
  </si>
  <si>
    <t>e80c68c4</t>
  </si>
  <si>
    <t>94c75c82</t>
  </si>
  <si>
    <t>05253131</t>
  </si>
  <si>
    <t>Matheus Aguiar - MA</t>
  </si>
  <si>
    <t>a9b96624</t>
  </si>
  <si>
    <t>03251578</t>
  </si>
  <si>
    <t>Deniz</t>
  </si>
  <si>
    <t>776c0519</t>
  </si>
  <si>
    <t>203af0ea</t>
  </si>
  <si>
    <t>05253087</t>
  </si>
  <si>
    <t>Deus é Fiel</t>
  </si>
  <si>
    <t>Comprovante de 2.650,00</t>
  </si>
  <si>
    <t>d5e94ad9</t>
  </si>
  <si>
    <t>e95b0c3d</t>
  </si>
  <si>
    <t>12258600</t>
  </si>
  <si>
    <t>Dayvson - Andre</t>
  </si>
  <si>
    <t>730ee3b8</t>
  </si>
  <si>
    <t>3eb738f5</t>
  </si>
  <si>
    <t>12258611</t>
  </si>
  <si>
    <t>03d9e307</t>
  </si>
  <si>
    <t>a48a027f</t>
  </si>
  <si>
    <t>08255202</t>
  </si>
  <si>
    <t>Pé de Chumbo</t>
  </si>
  <si>
    <t>8afca849</t>
  </si>
  <si>
    <t>12258740</t>
  </si>
  <si>
    <t>35a8b711</t>
  </si>
  <si>
    <t>e9ceb932</t>
  </si>
  <si>
    <t>07254090</t>
  </si>
  <si>
    <t>Antonio Lacerda</t>
  </si>
  <si>
    <t>Comprovante de 6.125,10</t>
  </si>
  <si>
    <t>9982ed4b</t>
  </si>
  <si>
    <t>11258217</t>
  </si>
  <si>
    <t>Renan - CRP</t>
  </si>
  <si>
    <t>049da8fa</t>
  </si>
  <si>
    <t>11258220</t>
  </si>
  <si>
    <t>Railson - CRP</t>
  </si>
  <si>
    <t>b4240b92</t>
  </si>
  <si>
    <t>c1b75b7c</t>
  </si>
  <si>
    <t>10256764</t>
  </si>
  <si>
    <t>Polako</t>
  </si>
  <si>
    <t>5173a7a9</t>
  </si>
  <si>
    <t>6cb942a6</t>
  </si>
  <si>
    <t>8a0d0bd9</t>
  </si>
  <si>
    <t>Comprovante de 7.915,00</t>
  </si>
  <si>
    <t>96b06b88</t>
  </si>
  <si>
    <t>df542eff</t>
  </si>
  <si>
    <t>José Egídio</t>
  </si>
  <si>
    <t>9e7faffd</t>
  </si>
  <si>
    <t>8fbfb9ae</t>
  </si>
  <si>
    <t>e28cb029</t>
  </si>
  <si>
    <t>03251703</t>
  </si>
  <si>
    <t>Jose Claudio - André</t>
  </si>
  <si>
    <t>e34d17e1</t>
  </si>
  <si>
    <t>03251889</t>
  </si>
  <si>
    <t>6578dfbd</t>
  </si>
  <si>
    <t>03252077</t>
  </si>
  <si>
    <t>Tacio André</t>
  </si>
  <si>
    <t>105c8bcf</t>
  </si>
  <si>
    <t>9f1e6c6f</t>
  </si>
  <si>
    <t>a04a23c6</t>
  </si>
  <si>
    <t>10257050</t>
  </si>
  <si>
    <t>Tomás Muller 3</t>
  </si>
  <si>
    <t>6870030a</t>
  </si>
  <si>
    <t>11257447</t>
  </si>
  <si>
    <t>Claudinei</t>
  </si>
  <si>
    <t>30268f36</t>
  </si>
  <si>
    <t>11258317</t>
  </si>
  <si>
    <t>Marlon - ACR</t>
  </si>
  <si>
    <t>ef61935e</t>
  </si>
  <si>
    <t>11258307</t>
  </si>
  <si>
    <t>Aroaldo - ACR</t>
  </si>
  <si>
    <t>7a53061c</t>
  </si>
  <si>
    <t>9c7d9357</t>
  </si>
  <si>
    <t>5252968</t>
  </si>
  <si>
    <t>Ivonaldo Barão</t>
  </si>
  <si>
    <t>7e55e30e</t>
  </si>
  <si>
    <t>09255782</t>
  </si>
  <si>
    <t>João Paulo</t>
  </si>
  <si>
    <t>240ad121</t>
  </si>
  <si>
    <t>11258055</t>
  </si>
  <si>
    <t>José Lins - MANA</t>
  </si>
  <si>
    <t>ec90cae1</t>
  </si>
  <si>
    <t>74ad39d6</t>
  </si>
  <si>
    <t>0125648</t>
  </si>
  <si>
    <t>Toquin</t>
  </si>
  <si>
    <t>18a13c37</t>
  </si>
  <si>
    <t>3abd14b4</t>
  </si>
  <si>
    <t>11258258</t>
  </si>
  <si>
    <t>Josnei - ACR</t>
  </si>
  <si>
    <t>9c1eeb52</t>
  </si>
  <si>
    <t>11257726</t>
  </si>
  <si>
    <t>Edmar - GUILHERME</t>
  </si>
  <si>
    <t>793d7b73</t>
  </si>
  <si>
    <t>f003d580</t>
  </si>
  <si>
    <t>721aded7</t>
  </si>
  <si>
    <t>Renato Xavier</t>
  </si>
  <si>
    <t>912dc83a</t>
  </si>
  <si>
    <t>07254080</t>
  </si>
  <si>
    <t>cfba71df</t>
  </si>
  <si>
    <t>09256247</t>
  </si>
  <si>
    <t>Antonio Carlos</t>
  </si>
  <si>
    <t>ad166990</t>
  </si>
  <si>
    <t>12258636</t>
  </si>
  <si>
    <t>Colimerio</t>
  </si>
  <si>
    <t>30f7e494</t>
  </si>
  <si>
    <t>d5085a4d</t>
  </si>
  <si>
    <t>06253467</t>
  </si>
  <si>
    <t>be135ee6</t>
  </si>
  <si>
    <t>11257454</t>
  </si>
  <si>
    <t>Pedro Thecyo</t>
  </si>
  <si>
    <t>Valor ja debitado da devolução</t>
  </si>
  <si>
    <t>2a432846</t>
  </si>
  <si>
    <t>11258039</t>
  </si>
  <si>
    <t>dd90552d</t>
  </si>
  <si>
    <t>11257736</t>
  </si>
  <si>
    <t>Elder - GUILHERME</t>
  </si>
  <si>
    <t>9f435514</t>
  </si>
  <si>
    <t>73bc733b</t>
  </si>
  <si>
    <t>107929c3</t>
  </si>
  <si>
    <t>fa36e986</t>
  </si>
  <si>
    <t>773ed2fc</t>
  </si>
  <si>
    <t>f7665aa7</t>
  </si>
  <si>
    <t>f42f160d</t>
  </si>
  <si>
    <t>09255602</t>
  </si>
  <si>
    <t>Genivaldo</t>
  </si>
  <si>
    <t>4812572f</t>
  </si>
  <si>
    <t>0125970</t>
  </si>
  <si>
    <t>Comprovante de 5254,20</t>
  </si>
  <si>
    <t>8af848f9</t>
  </si>
  <si>
    <t>10256741</t>
  </si>
  <si>
    <t>Nego Nilson</t>
  </si>
  <si>
    <t>5ee9b218</t>
  </si>
  <si>
    <t>8064ec07</t>
  </si>
  <si>
    <t>bae54151</t>
  </si>
  <si>
    <t>11257859</t>
  </si>
  <si>
    <t>Gilson</t>
  </si>
  <si>
    <t>33f1abe1</t>
  </si>
  <si>
    <t>8cc01c43</t>
  </si>
  <si>
    <t>09255777</t>
  </si>
  <si>
    <t>João Lucas</t>
  </si>
  <si>
    <t>1c0272f0</t>
  </si>
  <si>
    <t>07254167</t>
  </si>
  <si>
    <t>e3907213</t>
  </si>
  <si>
    <t>07254541</t>
  </si>
  <si>
    <t>Filemon</t>
  </si>
  <si>
    <t>7d5d2071</t>
  </si>
  <si>
    <t>11258387</t>
  </si>
  <si>
    <t>2c3d7777</t>
  </si>
  <si>
    <t>11257560</t>
  </si>
  <si>
    <t>José Ilvan</t>
  </si>
  <si>
    <t>eb92d308</t>
  </si>
  <si>
    <t>a81ece14</t>
  </si>
  <si>
    <t>09255979</t>
  </si>
  <si>
    <t>b8f868bc</t>
  </si>
  <si>
    <t>06253409</t>
  </si>
  <si>
    <t>Maykelson</t>
  </si>
  <si>
    <t>5f0f0582</t>
  </si>
  <si>
    <t>1f0384ed</t>
  </si>
  <si>
    <t>fe8b2b8f</t>
  </si>
  <si>
    <t>07254583</t>
  </si>
  <si>
    <t>Tiago de Vinicius</t>
  </si>
  <si>
    <t>1e3d123d</t>
  </si>
  <si>
    <t>07254332</t>
  </si>
  <si>
    <t>978f5c06</t>
  </si>
  <si>
    <t>dd7a23fc</t>
  </si>
  <si>
    <t>07254322</t>
  </si>
  <si>
    <t>f65d0e71</t>
  </si>
  <si>
    <t>02251223</t>
  </si>
  <si>
    <t>Comprovante de 17.523,40</t>
  </si>
  <si>
    <t>d3fe67a2</t>
  </si>
  <si>
    <t>2d2e8119</t>
  </si>
  <si>
    <t>d5e09aea</t>
  </si>
  <si>
    <t>5c684b60</t>
  </si>
  <si>
    <t>4a6ba92a</t>
  </si>
  <si>
    <t>1dd876f9</t>
  </si>
  <si>
    <t>a43890a5</t>
  </si>
  <si>
    <t>f7892918</t>
  </si>
  <si>
    <t>244bdfbb</t>
  </si>
  <si>
    <t>03251873</t>
  </si>
  <si>
    <t>f073dcab</t>
  </si>
  <si>
    <t>06253658</t>
  </si>
  <si>
    <t>57cbb74c</t>
  </si>
  <si>
    <t>27468d17</t>
  </si>
  <si>
    <t>80b6790e</t>
  </si>
  <si>
    <t>07254492</t>
  </si>
  <si>
    <t>Emerson - MA</t>
  </si>
  <si>
    <t>f95b2cc2</t>
  </si>
  <si>
    <t>07254519</t>
  </si>
  <si>
    <t>a3c03ac5</t>
  </si>
  <si>
    <t>139d61b7</t>
  </si>
  <si>
    <t>12259195</t>
  </si>
  <si>
    <t>4ae61869</t>
  </si>
  <si>
    <t>09256232</t>
  </si>
  <si>
    <t>Ariel</t>
  </si>
  <si>
    <t>2ad3d6c9</t>
  </si>
  <si>
    <t>02251344</t>
  </si>
  <si>
    <t>88700e6d</t>
  </si>
  <si>
    <t>02251234</t>
  </si>
  <si>
    <t>8483e8f0</t>
  </si>
  <si>
    <t>11257984</t>
  </si>
  <si>
    <t>Valdenir</t>
  </si>
  <si>
    <t>d007e867</t>
  </si>
  <si>
    <t>433713a9</t>
  </si>
  <si>
    <t>6d7566c5</t>
  </si>
  <si>
    <t>12259236</t>
  </si>
  <si>
    <t>59b6fd02</t>
  </si>
  <si>
    <t>07254578</t>
  </si>
  <si>
    <t>Rafael - MA</t>
  </si>
  <si>
    <t>91e2adac</t>
  </si>
  <si>
    <t>09255664</t>
  </si>
  <si>
    <t>Diogo</t>
  </si>
  <si>
    <t>2fa0dd15</t>
  </si>
  <si>
    <t>82cdf504</t>
  </si>
  <si>
    <t>f73255d4</t>
  </si>
  <si>
    <t>10256687</t>
  </si>
  <si>
    <t>f8b30c0d</t>
  </si>
  <si>
    <t>46a39eff</t>
  </si>
  <si>
    <t>384c7c66</t>
  </si>
  <si>
    <t>07254267</t>
  </si>
  <si>
    <t>e64bd213</t>
  </si>
  <si>
    <t>Comprovante de 26.575,00</t>
  </si>
  <si>
    <t>ebe84a0f</t>
  </si>
  <si>
    <t>07254696</t>
  </si>
  <si>
    <t>a2e47a29</t>
  </si>
  <si>
    <t>Comprovante de 28.267,50</t>
  </si>
  <si>
    <t>40811372</t>
  </si>
  <si>
    <t>debca0c5</t>
  </si>
  <si>
    <t>09255969</t>
  </si>
  <si>
    <t>70437708</t>
  </si>
  <si>
    <t>05253013</t>
  </si>
  <si>
    <t>70b4bce9</t>
  </si>
  <si>
    <t>03251957</t>
  </si>
  <si>
    <t>Oswaldo Neto</t>
  </si>
  <si>
    <t>3b273c51</t>
  </si>
  <si>
    <t>842dd1f1</t>
  </si>
  <si>
    <t>07254843</t>
  </si>
  <si>
    <t>9c57897e</t>
  </si>
  <si>
    <t>374c1321</t>
  </si>
  <si>
    <t>08255400</t>
  </si>
  <si>
    <t>Lincoln</t>
  </si>
  <si>
    <t>80c4d3b1</t>
  </si>
  <si>
    <t>429c081c</t>
  </si>
  <si>
    <t>f813f565</t>
  </si>
  <si>
    <t>161e16c2</t>
  </si>
  <si>
    <t>07254774</t>
  </si>
  <si>
    <t>Bernardin</t>
  </si>
  <si>
    <t>2044a32f</t>
  </si>
  <si>
    <t>0125399</t>
  </si>
  <si>
    <t>c181e142</t>
  </si>
  <si>
    <t>Comprovante de 16.260,60</t>
  </si>
  <si>
    <t>10b2bbe1</t>
  </si>
  <si>
    <t>07254834</t>
  </si>
  <si>
    <t>Assuero</t>
  </si>
  <si>
    <t>c44ef616</t>
  </si>
  <si>
    <t>02251305</t>
  </si>
  <si>
    <t>f60089cf</t>
  </si>
  <si>
    <t>0125688</t>
  </si>
  <si>
    <t>Comprovante de 5.000,00</t>
  </si>
  <si>
    <t>448029a3</t>
  </si>
  <si>
    <t>0125985</t>
  </si>
  <si>
    <t>4c0d44a6</t>
  </si>
  <si>
    <t>0125482</t>
  </si>
  <si>
    <t>Wilson - Madeconstru</t>
  </si>
  <si>
    <t>4c1e0271</t>
  </si>
  <si>
    <t>03251723</t>
  </si>
  <si>
    <t>6f519ae5</t>
  </si>
  <si>
    <t>08255361</t>
  </si>
  <si>
    <t>ee8cc890</t>
  </si>
  <si>
    <t>05253113</t>
  </si>
  <si>
    <t>Benilson</t>
  </si>
  <si>
    <t>60af23d0</t>
  </si>
  <si>
    <t>787461c8</t>
  </si>
  <si>
    <t>9cab3929</t>
  </si>
  <si>
    <t>84434c47</t>
  </si>
  <si>
    <t>03251945</t>
  </si>
  <si>
    <t>Francilio</t>
  </si>
  <si>
    <t>57838578</t>
  </si>
  <si>
    <t>03251831</t>
  </si>
  <si>
    <t>Alex Fabian</t>
  </si>
  <si>
    <t>b57d9ee8</t>
  </si>
  <si>
    <t>d838c636</t>
  </si>
  <si>
    <t>6d497c0f</t>
  </si>
  <si>
    <t>10256445</t>
  </si>
  <si>
    <t>Raphael Aguiar</t>
  </si>
  <si>
    <t>fafd09df</t>
  </si>
  <si>
    <t>10256432</t>
  </si>
  <si>
    <t>Edson</t>
  </si>
  <si>
    <t>e7ecb053</t>
  </si>
  <si>
    <t>10256429</t>
  </si>
  <si>
    <t>Jhonny Fernando</t>
  </si>
  <si>
    <t>80949102</t>
  </si>
  <si>
    <t>01cd9fca</t>
  </si>
  <si>
    <t>3bd618bb</t>
  </si>
  <si>
    <t>a96aa810</t>
  </si>
  <si>
    <t>41d91ceb</t>
  </si>
  <si>
    <t>b3bc446d</t>
  </si>
  <si>
    <t>47746c95</t>
  </si>
  <si>
    <t>247254d2</t>
  </si>
  <si>
    <t>11258521</t>
  </si>
  <si>
    <t>64ab3a27</t>
  </si>
  <si>
    <t>f8498018</t>
  </si>
  <si>
    <t>02251335</t>
  </si>
  <si>
    <t>203bafdf</t>
  </si>
  <si>
    <t>f43be351</t>
  </si>
  <si>
    <t>07254048</t>
  </si>
  <si>
    <t>Amarilton</t>
  </si>
  <si>
    <t>964d1e5c</t>
  </si>
  <si>
    <t>0125664</t>
  </si>
  <si>
    <t>1cb09930</t>
  </si>
  <si>
    <t>07254747</t>
  </si>
  <si>
    <t>Antonio de André</t>
  </si>
  <si>
    <t>65f953e3</t>
  </si>
  <si>
    <t>1823cda8</t>
  </si>
  <si>
    <t>0125738</t>
  </si>
  <si>
    <t>Chiquinho</t>
  </si>
  <si>
    <t>Comprovante de 10.940,40</t>
  </si>
  <si>
    <t>576619cf</t>
  </si>
  <si>
    <t>03252159</t>
  </si>
  <si>
    <t>Kleber</t>
  </si>
  <si>
    <t>030b0715</t>
  </si>
  <si>
    <t>08255358</t>
  </si>
  <si>
    <t>Everton</t>
  </si>
  <si>
    <t>44271f41</t>
  </si>
  <si>
    <t>36d732e8</t>
  </si>
  <si>
    <t>0125572</t>
  </si>
  <si>
    <t>Lucimar</t>
  </si>
  <si>
    <t>11263af5</t>
  </si>
  <si>
    <t>07254053</t>
  </si>
  <si>
    <t>Aurélio</t>
  </si>
  <si>
    <t>121ba2fc</t>
  </si>
  <si>
    <t>2592015c</t>
  </si>
  <si>
    <t>Comprovante de6530</t>
  </si>
  <si>
    <t>17d574ee</t>
  </si>
  <si>
    <t>02251191</t>
  </si>
  <si>
    <t>f615908d</t>
  </si>
  <si>
    <t>d3d50de3</t>
  </si>
  <si>
    <t>0125897</t>
  </si>
  <si>
    <t>Dejinaldo</t>
  </si>
  <si>
    <t>a9670fcd</t>
  </si>
  <si>
    <t>06e33c94</t>
  </si>
  <si>
    <t>0125350</t>
  </si>
  <si>
    <t>Deivid</t>
  </si>
  <si>
    <t>125a1e8b</t>
  </si>
  <si>
    <t>65af4eac</t>
  </si>
  <si>
    <t>01251016</t>
  </si>
  <si>
    <t>c174f417</t>
  </si>
  <si>
    <t>6b39b4b6</t>
  </si>
  <si>
    <t>53359a0e</t>
  </si>
  <si>
    <t>5453eb1d</t>
  </si>
  <si>
    <t>e2e5226d</t>
  </si>
  <si>
    <t>0125364</t>
  </si>
  <si>
    <t>8b41893e</t>
  </si>
  <si>
    <t>Comprovante 11.552,00</t>
  </si>
  <si>
    <t>11a3a815</t>
  </si>
  <si>
    <t>Comp. 30.018,00</t>
  </si>
  <si>
    <t>59b2aee1</t>
  </si>
  <si>
    <t>08255534</t>
  </si>
  <si>
    <t>John</t>
  </si>
  <si>
    <t>6cb43bae</t>
  </si>
  <si>
    <t>12258832</t>
  </si>
  <si>
    <t>89fc04de</t>
  </si>
  <si>
    <t>0125747</t>
  </si>
  <si>
    <t>Gilmarques</t>
  </si>
  <si>
    <t>ca375265</t>
  </si>
  <si>
    <t>4c974125</t>
  </si>
  <si>
    <t>01251000</t>
  </si>
  <si>
    <t>7a9c9830</t>
  </si>
  <si>
    <t>4e23b955</t>
  </si>
  <si>
    <t>07254299</t>
  </si>
  <si>
    <t>Wilton</t>
  </si>
  <si>
    <t>d83a95d1</t>
  </si>
  <si>
    <t>08255413</t>
  </si>
  <si>
    <t>8c7e26bf</t>
  </si>
  <si>
    <t>10257298</t>
  </si>
  <si>
    <t>Paulo Andre</t>
  </si>
  <si>
    <t>121f5b7f</t>
  </si>
  <si>
    <t>462dc02e</t>
  </si>
  <si>
    <t>572e3cef</t>
  </si>
  <si>
    <t>bd62d4df</t>
  </si>
  <si>
    <t>10256806</t>
  </si>
  <si>
    <t>Renato</t>
  </si>
  <si>
    <t>46284fc4</t>
  </si>
  <si>
    <t>9f09f4c9</t>
  </si>
  <si>
    <t>a576938e</t>
  </si>
  <si>
    <t>06253390</t>
  </si>
  <si>
    <t>Comprovante de 6.556,00</t>
  </si>
  <si>
    <t>4c784e94</t>
  </si>
  <si>
    <t>Comprovante de 11.552,00</t>
  </si>
  <si>
    <t>05b90037</t>
  </si>
  <si>
    <t>10256396</t>
  </si>
  <si>
    <t>Rodrigo</t>
  </si>
  <si>
    <t>c20bbca5</t>
  </si>
  <si>
    <t>c01224dd</t>
  </si>
  <si>
    <t>976700cd</t>
  </si>
  <si>
    <t>09256194</t>
  </si>
  <si>
    <t>Rodrigo - CX</t>
  </si>
  <si>
    <t>b2360343</t>
  </si>
  <si>
    <t>a2f52237</t>
  </si>
  <si>
    <t>f11bf367</t>
  </si>
  <si>
    <t>15ba0d32</t>
  </si>
  <si>
    <t>969b467c</t>
  </si>
  <si>
    <t>fbe118ff</t>
  </si>
  <si>
    <t>03251655</t>
  </si>
  <si>
    <t>65c9f08c</t>
  </si>
  <si>
    <t>36ae6710</t>
  </si>
  <si>
    <t>bd05ed6b</t>
  </si>
  <si>
    <t>dce034e6</t>
  </si>
  <si>
    <t>efd5720f</t>
  </si>
  <si>
    <t>c4b94d1e</t>
  </si>
  <si>
    <t>2291b0b1</t>
  </si>
  <si>
    <t>33ae5445</t>
  </si>
  <si>
    <t>e92d70de</t>
  </si>
  <si>
    <t>10256357</t>
  </si>
  <si>
    <t>a86fc40c</t>
  </si>
  <si>
    <t>fb334abc</t>
  </si>
  <si>
    <t>8938abbd</t>
  </si>
  <si>
    <t>02251172</t>
  </si>
  <si>
    <t>b523d331</t>
  </si>
  <si>
    <t>86772dc7</t>
  </si>
  <si>
    <t>08255251</t>
  </si>
  <si>
    <t>fa95fb5d</t>
  </si>
  <si>
    <t>11257611</t>
  </si>
  <si>
    <t>c894d352</t>
  </si>
  <si>
    <t>140bb9ef</t>
  </si>
  <si>
    <t>11258553</t>
  </si>
  <si>
    <t>Rinaldo - MT</t>
  </si>
  <si>
    <t>36f16278</t>
  </si>
  <si>
    <t>7c5d1545</t>
  </si>
  <si>
    <t>Bruno Vinicius</t>
  </si>
  <si>
    <t>79aa144e</t>
  </si>
  <si>
    <t>11257556</t>
  </si>
  <si>
    <t>Bruno</t>
  </si>
  <si>
    <t>ab9234eb</t>
  </si>
  <si>
    <t>09256061</t>
  </si>
  <si>
    <t>José Miguel</t>
  </si>
  <si>
    <t>0a9c83f3</t>
  </si>
  <si>
    <t>c064e91d</t>
  </si>
  <si>
    <t>Comprovante de 13.000,00</t>
  </si>
  <si>
    <t>53fddc78</t>
  </si>
  <si>
    <t>9efb2d91</t>
  </si>
  <si>
    <t>9a989d5e</t>
  </si>
  <si>
    <t>9424f6a2</t>
  </si>
  <si>
    <t>07254483</t>
  </si>
  <si>
    <t>Paulo Jose</t>
  </si>
  <si>
    <t>8a45cbee</t>
  </si>
  <si>
    <t>10256578</t>
  </si>
  <si>
    <t>Marlon - CX</t>
  </si>
  <si>
    <t>aebfb8e2</t>
  </si>
  <si>
    <t>11257540</t>
  </si>
  <si>
    <t>Nielson</t>
  </si>
  <si>
    <t>eb66c64b</t>
  </si>
  <si>
    <t>10257189</t>
  </si>
  <si>
    <t>1bcf94ee</t>
  </si>
  <si>
    <t>11258497</t>
  </si>
  <si>
    <t>0199969c</t>
  </si>
  <si>
    <t>07254310</t>
  </si>
  <si>
    <t>b9e66e32</t>
  </si>
  <si>
    <t>7d9a99dd</t>
  </si>
  <si>
    <t>09255611</t>
  </si>
  <si>
    <t>Jaco</t>
  </si>
  <si>
    <t>0c3f542d</t>
  </si>
  <si>
    <t>12258978</t>
  </si>
  <si>
    <t>Roniere</t>
  </si>
  <si>
    <t>0cfd67e5</t>
  </si>
  <si>
    <t>12258964</t>
  </si>
  <si>
    <t>de0c3dfb</t>
  </si>
  <si>
    <t>10256629</t>
  </si>
  <si>
    <t>dc98f820</t>
  </si>
  <si>
    <t>09256323</t>
  </si>
  <si>
    <t>5971d2fb</t>
  </si>
  <si>
    <t>12259459</t>
  </si>
  <si>
    <t>edede6ec</t>
  </si>
  <si>
    <t>09256056</t>
  </si>
  <si>
    <t>d8c2f58e</t>
  </si>
  <si>
    <t>07254138</t>
  </si>
  <si>
    <t>Nivaldo</t>
  </si>
  <si>
    <t>cc9700e0</t>
  </si>
  <si>
    <t>10256704</t>
  </si>
  <si>
    <t>Aureliano</t>
  </si>
  <si>
    <t>04277a55</t>
  </si>
  <si>
    <t>11257522</t>
  </si>
  <si>
    <t>Daniel</t>
  </si>
  <si>
    <t>fac18f8f</t>
  </si>
  <si>
    <t>09255845</t>
  </si>
  <si>
    <t>Arthur Gomes</t>
  </si>
  <si>
    <t>02bbd703</t>
  </si>
  <si>
    <t>10257167</t>
  </si>
  <si>
    <t>Branco - MT</t>
  </si>
  <si>
    <t>79ef2658</t>
  </si>
  <si>
    <t>10256641</t>
  </si>
  <si>
    <t>14c5cf45</t>
  </si>
  <si>
    <t>098f38d4</t>
  </si>
  <si>
    <t>58c7d133</t>
  </si>
  <si>
    <t>2dc4ba08</t>
  </si>
  <si>
    <t>bbed2b2f</t>
  </si>
  <si>
    <t>e0a935bc</t>
  </si>
  <si>
    <t>8d3de12b</t>
  </si>
  <si>
    <t>48942f43</t>
  </si>
  <si>
    <t>10256791</t>
  </si>
  <si>
    <t>04b426b4</t>
  </si>
  <si>
    <t>10256675</t>
  </si>
  <si>
    <t>Sergio Rocha - SR</t>
  </si>
  <si>
    <t>1b1fc725</t>
  </si>
  <si>
    <t>a0201bd9</t>
  </si>
  <si>
    <t>ab16b934</t>
  </si>
  <si>
    <t>799aec66</t>
  </si>
  <si>
    <t>b686af44</t>
  </si>
  <si>
    <t>2e35be87</t>
  </si>
  <si>
    <t>1e52c30d</t>
  </si>
  <si>
    <t>12259467</t>
  </si>
  <si>
    <t>133b5778</t>
  </si>
  <si>
    <t>07253970</t>
  </si>
  <si>
    <t>Oswaldo</t>
  </si>
  <si>
    <t>c28e611b</t>
  </si>
  <si>
    <t>10256381</t>
  </si>
  <si>
    <t>José Adeilson</t>
  </si>
  <si>
    <t>b8b245db</t>
  </si>
  <si>
    <t>07254145</t>
  </si>
  <si>
    <t>Arnobio</t>
  </si>
  <si>
    <t>4bfcb006</t>
  </si>
  <si>
    <t>07254359</t>
  </si>
  <si>
    <t>Adiel</t>
  </si>
  <si>
    <t>e6f16211</t>
  </si>
  <si>
    <t>90506d64</t>
  </si>
  <si>
    <t>a038bc19</t>
  </si>
  <si>
    <t>6d01314df</t>
  </si>
  <si>
    <t>02251401</t>
  </si>
  <si>
    <t>Adilson de Castro</t>
  </si>
  <si>
    <t>6d01314c</t>
  </si>
  <si>
    <t>09d7f60f</t>
  </si>
  <si>
    <t>267ea3af</t>
  </si>
  <si>
    <t>765507d7</t>
  </si>
  <si>
    <t>34557d4b</t>
  </si>
  <si>
    <t>07254627</t>
  </si>
  <si>
    <t>edf62067</t>
  </si>
  <si>
    <t>09256159</t>
  </si>
  <si>
    <t>b883df3e</t>
  </si>
  <si>
    <t>08255242</t>
  </si>
  <si>
    <t>Alex dos Santos</t>
  </si>
  <si>
    <t>12981101</t>
  </si>
  <si>
    <t>07254122</t>
  </si>
  <si>
    <t>ce9c4250</t>
  </si>
  <si>
    <t>07254390</t>
  </si>
  <si>
    <t>7621316d</t>
  </si>
  <si>
    <t>11257408</t>
  </si>
  <si>
    <t>5f30969f</t>
  </si>
  <si>
    <t>11257364</t>
  </si>
  <si>
    <t>461e9b9a</t>
  </si>
  <si>
    <t>Comprovante de 25.000,00</t>
  </si>
  <si>
    <t>eee1f0a9</t>
  </si>
  <si>
    <t>2016879b</t>
  </si>
  <si>
    <t>0125761</t>
  </si>
  <si>
    <t>2016879a</t>
  </si>
  <si>
    <t>13fca8d2</t>
  </si>
  <si>
    <t>03251798</t>
  </si>
  <si>
    <t>340f9072</t>
  </si>
  <si>
    <t>03251785</t>
  </si>
  <si>
    <t>Diogo Leite</t>
  </si>
  <si>
    <t>468a2332</t>
  </si>
  <si>
    <t>11257423</t>
  </si>
  <si>
    <t>Willy - SR</t>
  </si>
  <si>
    <t>ab32f982</t>
  </si>
  <si>
    <t>11257434</t>
  </si>
  <si>
    <t>Jose Jonas - SR</t>
  </si>
  <si>
    <t>1f654d6c</t>
  </si>
  <si>
    <t>11257502</t>
  </si>
  <si>
    <t>fa5e532a</t>
  </si>
  <si>
    <t>25d902d0</t>
  </si>
  <si>
    <t>403fa4f6</t>
  </si>
  <si>
    <t>5d7070ee</t>
  </si>
  <si>
    <t>06410dcb</t>
  </si>
  <si>
    <t>3f89645e</t>
  </si>
  <si>
    <t>0125458</t>
  </si>
  <si>
    <t>Carlos Alexandre</t>
  </si>
  <si>
    <t>98c6df9c</t>
  </si>
  <si>
    <t>11258501</t>
  </si>
  <si>
    <t>f20c82a6</t>
  </si>
  <si>
    <t>11257941</t>
  </si>
  <si>
    <t>e5ed31b9</t>
  </si>
  <si>
    <t>9ec7d96d</t>
  </si>
  <si>
    <t>02251261</t>
  </si>
  <si>
    <t>97b6c1e0</t>
  </si>
  <si>
    <t>7f3a2d32</t>
  </si>
  <si>
    <t>7414e61a</t>
  </si>
  <si>
    <t>4dd8b32f</t>
  </si>
  <si>
    <t>07254751</t>
  </si>
  <si>
    <t>Cristiano</t>
  </si>
  <si>
    <t>85559b29</t>
  </si>
  <si>
    <t>db459675</t>
  </si>
  <si>
    <t>f7dac4f6</t>
  </si>
  <si>
    <t>a35669d1</t>
  </si>
  <si>
    <t>6fb02f6b</t>
  </si>
  <si>
    <t>b48ced53</t>
  </si>
  <si>
    <t>a3fa2df9</t>
  </si>
  <si>
    <t>48adedbf</t>
  </si>
  <si>
    <t>11257645</t>
  </si>
  <si>
    <t>791f2b28</t>
  </si>
  <si>
    <t>11257633</t>
  </si>
  <si>
    <t>58849873</t>
  </si>
  <si>
    <t>0125798</t>
  </si>
  <si>
    <t>1944bf93</t>
  </si>
  <si>
    <t>ec5fee84</t>
  </si>
  <si>
    <t>02251244</t>
  </si>
  <si>
    <t>a9c8602e</t>
  </si>
  <si>
    <t>566fccc8</t>
  </si>
  <si>
    <t>6b3ddb0a</t>
  </si>
  <si>
    <t>6985c631</t>
  </si>
  <si>
    <t>80f4ef48</t>
  </si>
  <si>
    <t>04252583</t>
  </si>
  <si>
    <t>Cidnelson</t>
  </si>
  <si>
    <t>bd6b2ae6</t>
  </si>
  <si>
    <t>411785d0</t>
  </si>
  <si>
    <t>f43fd034</t>
  </si>
  <si>
    <t>bb2abcb2</t>
  </si>
  <si>
    <t>c6f831fd</t>
  </si>
  <si>
    <t>ed797611</t>
  </si>
  <si>
    <t>8dbefa19</t>
  </si>
  <si>
    <t>a2aead57</t>
  </si>
  <si>
    <t>30e029b3</t>
  </si>
  <si>
    <t>d52fd5d2</t>
  </si>
  <si>
    <t>Comprovante de 20.000,00 Para 2 Motorista</t>
  </si>
  <si>
    <t>4e6e564b</t>
  </si>
  <si>
    <t>cbbb3cd1</t>
  </si>
  <si>
    <t>38acc243</t>
  </si>
  <si>
    <t>f47c18b1</t>
  </si>
  <si>
    <t>3116d481</t>
  </si>
  <si>
    <t>fa6dbe5e</t>
  </si>
  <si>
    <t>f897590e</t>
  </si>
  <si>
    <t>6f3b7a3b</t>
  </si>
  <si>
    <t>53a836bf</t>
  </si>
  <si>
    <t>1ae4cb10</t>
  </si>
  <si>
    <t>64b9d9bc</t>
  </si>
  <si>
    <t>9205c84a</t>
  </si>
  <si>
    <t>d6d116d7</t>
  </si>
  <si>
    <t>5c773e5f</t>
  </si>
  <si>
    <t>a3a87c2a</t>
  </si>
  <si>
    <t>24b0e5db</t>
  </si>
  <si>
    <t>073b9c38</t>
  </si>
  <si>
    <t>98de0c60</t>
  </si>
  <si>
    <t>a0630e93</t>
  </si>
  <si>
    <t>14f59fca</t>
  </si>
  <si>
    <t>030940dd</t>
  </si>
  <si>
    <t>e1de1d4e</t>
  </si>
  <si>
    <t>83ac3578</t>
  </si>
  <si>
    <t>91da0be5</t>
  </si>
  <si>
    <t>6770972f</t>
  </si>
  <si>
    <t>c9d544b0</t>
  </si>
  <si>
    <t>1726aa22</t>
  </si>
  <si>
    <t>33d2a6ff</t>
  </si>
  <si>
    <t>7a412ce2</t>
  </si>
  <si>
    <t>50145125</t>
  </si>
  <si>
    <t>a6488deb</t>
  </si>
  <si>
    <t>f7843379</t>
  </si>
  <si>
    <t>3353077d</t>
  </si>
  <si>
    <t>fd4090a5</t>
  </si>
  <si>
    <t>c9ce8cc0</t>
  </si>
  <si>
    <t>3148534d</t>
  </si>
  <si>
    <t>62f9ca03</t>
  </si>
  <si>
    <t>280ea1c9</t>
  </si>
  <si>
    <t>80cb2183</t>
  </si>
  <si>
    <t>2c6e2502</t>
  </si>
  <si>
    <t>607f60e1</t>
  </si>
  <si>
    <t>11257878</t>
  </si>
  <si>
    <t>5fad5e8b</t>
  </si>
  <si>
    <t>ced88e2c</t>
  </si>
  <si>
    <t>2a5f7acd</t>
  </si>
  <si>
    <t>5faf58e3</t>
  </si>
  <si>
    <t>11f65e36</t>
  </si>
  <si>
    <t>a296ceb0</t>
  </si>
  <si>
    <t>e1a41f5b</t>
  </si>
  <si>
    <t>a3b9c0d2</t>
  </si>
  <si>
    <t>7ee091a7</t>
  </si>
  <si>
    <t>04252601</t>
  </si>
  <si>
    <t>Renato - Lancha Veia</t>
  </si>
  <si>
    <t>e9986dc2</t>
  </si>
  <si>
    <t>0125512</t>
  </si>
  <si>
    <t>732972af</t>
  </si>
  <si>
    <t>f9453038</t>
  </si>
  <si>
    <t>36adcad5</t>
  </si>
  <si>
    <t>28d81afb</t>
  </si>
  <si>
    <t>73f020ab</t>
  </si>
  <si>
    <t>19008eff</t>
  </si>
  <si>
    <t>89b6b1cd</t>
  </si>
  <si>
    <t>5c126536</t>
  </si>
  <si>
    <t>a1c4fc4e</t>
  </si>
  <si>
    <t>fb124814</t>
  </si>
  <si>
    <t>1a4dab79</t>
  </si>
  <si>
    <t>0e6dea00</t>
  </si>
  <si>
    <t>c835abba</t>
  </si>
  <si>
    <t>7656d5f7</t>
  </si>
  <si>
    <t>b748a886</t>
  </si>
  <si>
    <t>a3dd39cb</t>
  </si>
  <si>
    <t>45bcf99c</t>
  </si>
  <si>
    <t>3b75a9ef</t>
  </si>
  <si>
    <t>11257769</t>
  </si>
  <si>
    <t>Erivan - SR</t>
  </si>
  <si>
    <t>19ffdb97</t>
  </si>
  <si>
    <t>9317fe6f</t>
  </si>
  <si>
    <t>137e2eb3</t>
  </si>
  <si>
    <t>04ce005f</t>
  </si>
  <si>
    <t>5ba95234</t>
  </si>
  <si>
    <t>975b114a</t>
  </si>
  <si>
    <t>a2cd8ef8</t>
  </si>
  <si>
    <t>11257518</t>
  </si>
  <si>
    <t>ed65b803</t>
  </si>
  <si>
    <t>7811e75f</t>
  </si>
  <si>
    <t>11258441</t>
  </si>
  <si>
    <t>e67a164c</t>
  </si>
  <si>
    <t>ba60b193</t>
  </si>
  <si>
    <t>e841d56a</t>
  </si>
  <si>
    <t>7efad745</t>
  </si>
  <si>
    <t>260d4e0c</t>
  </si>
  <si>
    <t>45a9c850</t>
  </si>
  <si>
    <t>0574c9a3</t>
  </si>
  <si>
    <t>5f30596d</t>
  </si>
  <si>
    <t>db4fca52</t>
  </si>
  <si>
    <t>6a34588a</t>
  </si>
  <si>
    <t>c10ed6e9</t>
  </si>
  <si>
    <t>07f31052</t>
  </si>
  <si>
    <t>9d4ddfc3</t>
  </si>
  <si>
    <t>711be1de</t>
  </si>
  <si>
    <t>6f53e938</t>
  </si>
  <si>
    <t>11258470</t>
  </si>
  <si>
    <t>e002b91b</t>
  </si>
  <si>
    <t>Comprovante de 30.000,00</t>
  </si>
  <si>
    <t>ed467948</t>
  </si>
  <si>
    <t>4e1217f5</t>
  </si>
  <si>
    <t>ae90e20e</t>
  </si>
  <si>
    <t>7f59c96b</t>
  </si>
  <si>
    <t>8ff32a95</t>
  </si>
  <si>
    <t>a3044389</t>
  </si>
  <si>
    <t>000dc4e4</t>
  </si>
  <si>
    <t>11258547</t>
  </si>
  <si>
    <t>c5879c16</t>
  </si>
  <si>
    <t>558b2a22</t>
  </si>
  <si>
    <t>12258621</t>
  </si>
  <si>
    <t>e208d68a</t>
  </si>
  <si>
    <t>COMPROVANTE 32.000,00</t>
  </si>
  <si>
    <t>01847dd2</t>
  </si>
  <si>
    <t>a23af91f</t>
  </si>
  <si>
    <t>21caadb8</t>
  </si>
  <si>
    <t>e2cee4b6</t>
  </si>
  <si>
    <t>d6bb8617</t>
  </si>
  <si>
    <t>3c0c15f9</t>
  </si>
  <si>
    <t>5297836e</t>
  </si>
  <si>
    <t>a403ea47</t>
  </si>
  <si>
    <t>2b4a0c41</t>
  </si>
  <si>
    <t>c04d729f</t>
  </si>
  <si>
    <t>46414aca</t>
  </si>
  <si>
    <t>d6bade51</t>
  </si>
  <si>
    <t>63605562</t>
  </si>
  <si>
    <t>eef1b037</t>
  </si>
  <si>
    <t>cf2b7231</t>
  </si>
  <si>
    <t>8aadc79c</t>
  </si>
  <si>
    <t>4d5a4ed0</t>
  </si>
  <si>
    <t>8456927d</t>
  </si>
  <si>
    <t>fc29b6f3</t>
  </si>
  <si>
    <t>52c94e82</t>
  </si>
  <si>
    <t>ab6a27a4</t>
  </si>
  <si>
    <t>6b1b96ef</t>
  </si>
  <si>
    <t>2525328b</t>
  </si>
  <si>
    <t>c20e2286</t>
  </si>
  <si>
    <t>3036182d</t>
  </si>
  <si>
    <t>0cf4374a</t>
  </si>
  <si>
    <t>08938bca</t>
  </si>
  <si>
    <t>bbf2bd19</t>
  </si>
  <si>
    <t>Comprovante de 55.035,20</t>
  </si>
  <si>
    <t>c4540526</t>
  </si>
  <si>
    <t>fd1fa947</t>
  </si>
  <si>
    <t>11257815</t>
  </si>
  <si>
    <t>b35f9604</t>
  </si>
  <si>
    <t>12258783</t>
  </si>
  <si>
    <t>54f0bf8d</t>
  </si>
  <si>
    <t>b6b5d34e</t>
  </si>
  <si>
    <t>245e2d59</t>
  </si>
  <si>
    <t>06253536</t>
  </si>
  <si>
    <t>CARRO de Netto</t>
  </si>
  <si>
    <t>9ec08e42</t>
  </si>
  <si>
    <t>953146dd</t>
  </si>
  <si>
    <t>4459cf8e</t>
  </si>
  <si>
    <t>6c88f9a7</t>
  </si>
  <si>
    <t>15a12d4d</t>
  </si>
  <si>
    <t>a5c67cd8</t>
  </si>
  <si>
    <t>fa5b00b0</t>
  </si>
  <si>
    <t>de6acbe0</t>
  </si>
  <si>
    <t>60fb07c3</t>
  </si>
  <si>
    <t>8c5652a5</t>
  </si>
  <si>
    <t>12259204</t>
  </si>
  <si>
    <t>7dd005da</t>
  </si>
  <si>
    <t>09256012</t>
  </si>
  <si>
    <t>8a2604a0</t>
  </si>
  <si>
    <t>10256552</t>
  </si>
  <si>
    <t>Valtemir</t>
  </si>
  <si>
    <t>1e330c16</t>
  </si>
  <si>
    <t>12259130</t>
  </si>
  <si>
    <t>Robson - TW</t>
  </si>
  <si>
    <t>TRANSPORTADORA TW - DESCONTO MES DE JANEIRO 2026</t>
  </si>
  <si>
    <t>cca83e31</t>
  </si>
  <si>
    <t>01269662</t>
  </si>
  <si>
    <t>Maxwel 02</t>
  </si>
  <si>
    <t>e2311bd2</t>
  </si>
  <si>
    <t>01269653</t>
  </si>
  <si>
    <t>Maxwel</t>
  </si>
  <si>
    <t>227965a5</t>
  </si>
  <si>
    <t>ac466e8f</t>
  </si>
  <si>
    <t>6384bb02</t>
  </si>
  <si>
    <t>01261.0029</t>
  </si>
  <si>
    <t>Lenilson</t>
  </si>
  <si>
    <t>717bc948</t>
  </si>
  <si>
    <t>36f1f7ae</t>
  </si>
  <si>
    <t>68b6c39a</t>
  </si>
  <si>
    <t>01261.0287</t>
  </si>
  <si>
    <t>Daniel 01 - AG</t>
  </si>
  <si>
    <t>COMPROVANTE DE 25.000,00</t>
  </si>
  <si>
    <t>986356c4</t>
  </si>
  <si>
    <t>01261.0297</t>
  </si>
  <si>
    <t>Daniel 02 - AG</t>
  </si>
  <si>
    <t>7efab2b0</t>
  </si>
  <si>
    <t>01261.0249</t>
  </si>
  <si>
    <t>Natanael</t>
  </si>
  <si>
    <t>6688a0ba</t>
  </si>
  <si>
    <t>01261.0341</t>
  </si>
  <si>
    <t>beb9741a</t>
  </si>
  <si>
    <t>01261.0352</t>
  </si>
  <si>
    <t>Júlio Cassiano</t>
  </si>
  <si>
    <t>217dc6e0</t>
  </si>
  <si>
    <t>01261.0389</t>
  </si>
  <si>
    <t>Daniel 03 - AG</t>
  </si>
  <si>
    <t>81a11640</t>
  </si>
  <si>
    <t>03b58c68</t>
  </si>
  <si>
    <t>cbcfd84d</t>
  </si>
  <si>
    <t>01261.0445</t>
  </si>
  <si>
    <t>Cassiano</t>
  </si>
  <si>
    <t>10067206</t>
  </si>
  <si>
    <t>01261.0451</t>
  </si>
  <si>
    <t>Cassiano 2</t>
  </si>
  <si>
    <t>d04433df</t>
  </si>
  <si>
    <t>fbf3b3be</t>
  </si>
  <si>
    <t>05749dbd</t>
  </si>
  <si>
    <t>01261.0512</t>
  </si>
  <si>
    <t>61d1e491</t>
  </si>
  <si>
    <t>01261.0504</t>
  </si>
  <si>
    <t>cb6e4d02</t>
  </si>
  <si>
    <t>ece1d9a9</t>
  </si>
  <si>
    <t>f07d1729</t>
  </si>
  <si>
    <t>51b0ed2d</t>
  </si>
  <si>
    <t>d5dee511</t>
  </si>
  <si>
    <t>38d2120d</t>
  </si>
  <si>
    <t>02261.0657</t>
  </si>
  <si>
    <t>7b5cdfbb</t>
  </si>
  <si>
    <t>02261.0615</t>
  </si>
  <si>
    <t>5e2e5ad0</t>
  </si>
  <si>
    <t>02261.0642</t>
  </si>
  <si>
    <t>cf686227</t>
  </si>
  <si>
    <t>ae492f19</t>
  </si>
  <si>
    <t>b16e6efa</t>
  </si>
  <si>
    <t>c4c3e913</t>
  </si>
  <si>
    <t>1b4b6c66</t>
  </si>
  <si>
    <t>a6e08f0e</t>
  </si>
  <si>
    <t>02261.0835</t>
  </si>
  <si>
    <t>João Paulo - Daniel AG</t>
  </si>
  <si>
    <t>f3640698</t>
  </si>
  <si>
    <t>02261.0844</t>
  </si>
  <si>
    <t>ad857279</t>
  </si>
  <si>
    <t>e72afafd</t>
  </si>
  <si>
    <t>02261.0898</t>
  </si>
  <si>
    <t>2e817a97</t>
  </si>
  <si>
    <t>2a4aba16</t>
  </si>
  <si>
    <t>6ebd4e7c</t>
  </si>
  <si>
    <t>02261.1039</t>
  </si>
  <si>
    <t>Everaldo</t>
  </si>
  <si>
    <t>366d141c</t>
  </si>
  <si>
    <t>02261.1042</t>
  </si>
  <si>
    <t>Jeferson</t>
  </si>
  <si>
    <t>bb6030ca</t>
  </si>
  <si>
    <t>02261.1071</t>
  </si>
  <si>
    <t>Rafael</t>
  </si>
  <si>
    <t>fbe241a3</t>
  </si>
  <si>
    <t>02261.1084</t>
  </si>
  <si>
    <t>ab354e2e</t>
  </si>
  <si>
    <t>02261.1063</t>
  </si>
  <si>
    <t>e9fbbbb1</t>
  </si>
  <si>
    <t>02261.1133</t>
  </si>
  <si>
    <t>9a35db11</t>
  </si>
  <si>
    <t>02261.1124</t>
  </si>
  <si>
    <t>Jean</t>
  </si>
  <si>
    <t>99e7fa47</t>
  </si>
  <si>
    <t>02261.1143</t>
  </si>
  <si>
    <t>Fernando</t>
  </si>
  <si>
    <t>4bfa8f66</t>
  </si>
  <si>
    <t>46ff1068</t>
  </si>
  <si>
    <t>02261.1165</t>
  </si>
  <si>
    <t>COMPROVANTE DE 39.252,00</t>
  </si>
  <si>
    <t>d4f1fb35</t>
  </si>
  <si>
    <t>02261.1205</t>
  </si>
  <si>
    <t>d4844f61</t>
  </si>
  <si>
    <t>1e61ad62</t>
  </si>
  <si>
    <t>02261.1223</t>
  </si>
  <si>
    <t>Hélio</t>
  </si>
  <si>
    <t>933ebe17</t>
  </si>
  <si>
    <t>9cf7931e</t>
  </si>
  <si>
    <t>5b47b97c</t>
  </si>
  <si>
    <t>63e2ff32</t>
  </si>
  <si>
    <t>b67daf7f</t>
  </si>
  <si>
    <t>02261.1266</t>
  </si>
  <si>
    <t>d780a658</t>
  </si>
  <si>
    <t>02261.1272</t>
  </si>
  <si>
    <t>0f76017c</t>
  </si>
  <si>
    <t>02261.1256</t>
  </si>
  <si>
    <t>Alexandre - Wendoly</t>
  </si>
  <si>
    <t>ac798b4a</t>
  </si>
  <si>
    <t>3a1c448e</t>
  </si>
  <si>
    <t>99808ddb</t>
  </si>
  <si>
    <t>02261.1286</t>
  </si>
  <si>
    <t>fececa61</t>
  </si>
  <si>
    <t>3494f1cb</t>
  </si>
  <si>
    <t>02261.1308</t>
  </si>
  <si>
    <t>Igor</t>
  </si>
  <si>
    <t>bc1d2531</t>
  </si>
  <si>
    <t>ce36de20</t>
  </si>
  <si>
    <t>02261.1365</t>
  </si>
  <si>
    <t>83a181bc</t>
  </si>
  <si>
    <t>02261.1355</t>
  </si>
  <si>
    <t>8400877c</t>
  </si>
  <si>
    <t>02261.1381</t>
  </si>
  <si>
    <t>0af8e8de</t>
  </si>
  <si>
    <t>02261.1396</t>
  </si>
  <si>
    <t>4b6bf0c9</t>
  </si>
  <si>
    <t>02261.1313</t>
  </si>
  <si>
    <t>Roberto</t>
  </si>
  <si>
    <t>514bae3f</t>
  </si>
  <si>
    <t>02261.1346</t>
  </si>
  <si>
    <t>7491be72</t>
  </si>
  <si>
    <t>15078dce</t>
  </si>
  <si>
    <t>5451cfcf</t>
  </si>
  <si>
    <t>295832b2</t>
  </si>
  <si>
    <t>03261.1410</t>
  </si>
  <si>
    <t>Daniel 04 - AG</t>
  </si>
  <si>
    <t>8376f734</t>
  </si>
  <si>
    <t>ff6cd4ef</t>
  </si>
  <si>
    <t>5b7613a4</t>
  </si>
  <si>
    <t>ceb3d7a2</t>
  </si>
  <si>
    <t>03261.1409</t>
  </si>
  <si>
    <t>Cazuza</t>
  </si>
  <si>
    <t>cb2645a3</t>
  </si>
  <si>
    <t>d86c9389</t>
  </si>
  <si>
    <t>901adeee</t>
  </si>
  <si>
    <t>62237736</t>
  </si>
  <si>
    <t>be2facf9</t>
  </si>
  <si>
    <t>03261.1471</t>
  </si>
  <si>
    <t>COMPROVANTE DE 15.000,00</t>
  </si>
  <si>
    <t>b8f4f4a3</t>
  </si>
  <si>
    <t>03261.1488</t>
  </si>
  <si>
    <t>54e060c4</t>
  </si>
  <si>
    <t>e3256545</t>
  </si>
  <si>
    <t>8867a19f</t>
  </si>
  <si>
    <t>87546038</t>
  </si>
  <si>
    <t>cae51100</t>
  </si>
  <si>
    <t>5ed941cb</t>
  </si>
  <si>
    <t>524c16ac</t>
  </si>
  <si>
    <t>03261.1573</t>
  </si>
  <si>
    <t>31fecb04</t>
  </si>
  <si>
    <t>0275ff18</t>
  </si>
  <si>
    <t>03261.1633</t>
  </si>
  <si>
    <t>Israel - Daniel AG</t>
  </si>
  <si>
    <t>d88f5073</t>
  </si>
  <si>
    <t>03261.1684</t>
  </si>
  <si>
    <t>8b9b5c7d</t>
  </si>
  <si>
    <t>983107b9</t>
  </si>
  <si>
    <t>a1d41aa9</t>
  </si>
  <si>
    <t>3cc1792d</t>
  </si>
  <si>
    <t>dd41721c</t>
  </si>
  <si>
    <t>4c2528a4</t>
  </si>
  <si>
    <t>03261.1737</t>
  </si>
  <si>
    <t>0eb153c6</t>
  </si>
  <si>
    <t>8b6b6546</t>
  </si>
  <si>
    <t>03261.1541</t>
  </si>
  <si>
    <t>Biel Boa Safra 01</t>
  </si>
  <si>
    <t>ee420f7d</t>
  </si>
  <si>
    <t>03261.1536</t>
  </si>
  <si>
    <t>Biel Boa Safra</t>
  </si>
  <si>
    <t>0f581f98</t>
  </si>
  <si>
    <t>03261.1587</t>
  </si>
  <si>
    <t>Antonio Boa Safra</t>
  </si>
  <si>
    <t>5319f2e1</t>
  </si>
  <si>
    <t>03261.1596</t>
  </si>
  <si>
    <t>Biel Boa Safra 02</t>
  </si>
  <si>
    <t>c98c3e25</t>
  </si>
  <si>
    <t>e8e90ad4</t>
  </si>
  <si>
    <t>03261.1707</t>
  </si>
  <si>
    <t>99d1e647</t>
  </si>
  <si>
    <t>74a6a150</t>
  </si>
  <si>
    <t>03261.1758</t>
  </si>
  <si>
    <t>Reginaldo</t>
  </si>
  <si>
    <t>65dd58f8</t>
  </si>
  <si>
    <t>03261.1772</t>
  </si>
  <si>
    <t>Jackson</t>
  </si>
  <si>
    <t>a85f7210</t>
  </si>
  <si>
    <t>03261.1846</t>
  </si>
  <si>
    <t>Felipe</t>
  </si>
  <si>
    <t>abd29dec</t>
  </si>
  <si>
    <t>03261.1824</t>
  </si>
  <si>
    <t>1bc6d229</t>
  </si>
  <si>
    <t>7f66600f</t>
  </si>
  <si>
    <t>4269fad5</t>
  </si>
  <si>
    <t>03261.1868</t>
  </si>
  <si>
    <t>4600b592</t>
  </si>
  <si>
    <t>03261.1856</t>
  </si>
  <si>
    <t>Roberto Dantas</t>
  </si>
  <si>
    <t>3ff8d2af</t>
  </si>
  <si>
    <t>3f4dd8c4</t>
  </si>
  <si>
    <t>03261.1872</t>
  </si>
  <si>
    <t>f65da24d</t>
  </si>
  <si>
    <t>03261.1888</t>
  </si>
  <si>
    <t>Paulo Braúna</t>
  </si>
  <si>
    <t>74c09f72</t>
  </si>
  <si>
    <t>03261.1921</t>
  </si>
  <si>
    <t>9561ef2b</t>
  </si>
  <si>
    <t>b411681e</t>
  </si>
  <si>
    <t>03261.1786</t>
  </si>
  <si>
    <t>Afranio</t>
  </si>
  <si>
    <t>434d0367</t>
  </si>
  <si>
    <t>03261.1792</t>
  </si>
  <si>
    <t>Junior Dias - Afranio</t>
  </si>
  <si>
    <t>cd4977ab</t>
  </si>
  <si>
    <t>03261.1807</t>
  </si>
  <si>
    <t>Adriano - Afranio</t>
  </si>
  <si>
    <t>6d03bfe1</t>
  </si>
  <si>
    <t>03261.1815</t>
  </si>
  <si>
    <t>Modraque - Afranio</t>
  </si>
  <si>
    <t>44294081</t>
  </si>
  <si>
    <t>03261.1941</t>
  </si>
  <si>
    <t>Nino</t>
  </si>
  <si>
    <t>80846d2c</t>
  </si>
  <si>
    <t>03261.1971</t>
  </si>
  <si>
    <t>72e2af44</t>
  </si>
  <si>
    <t>03261.1962</t>
  </si>
  <si>
    <t>db46f41a</t>
  </si>
  <si>
    <t>03261.1895</t>
  </si>
  <si>
    <t>699ff9c7</t>
  </si>
  <si>
    <t>d30df092</t>
  </si>
  <si>
    <t>03261.1994</t>
  </si>
  <si>
    <t>f58b9045</t>
  </si>
  <si>
    <t>03261.2025</t>
  </si>
  <si>
    <t>Jussiano</t>
  </si>
  <si>
    <t>21fbb7df</t>
  </si>
  <si>
    <t>cbfa2b76</t>
  </si>
  <si>
    <t>03261.1938</t>
  </si>
  <si>
    <t>4251d33d</t>
  </si>
  <si>
    <t>03261.2057</t>
  </si>
  <si>
    <t>Macaxeira</t>
  </si>
  <si>
    <t>cfeb6f52</t>
  </si>
  <si>
    <t>03261.2069</t>
  </si>
  <si>
    <t>Carlos</t>
  </si>
  <si>
    <t>7254db75</t>
  </si>
  <si>
    <t>9643c7bf</t>
  </si>
  <si>
    <t>03261.2005</t>
  </si>
  <si>
    <t>71f53e47</t>
  </si>
  <si>
    <t>4407d476</t>
  </si>
  <si>
    <t>0e08f284</t>
  </si>
  <si>
    <t>e21e9dd9</t>
  </si>
  <si>
    <t>03261.2078</t>
  </si>
  <si>
    <t>696bbee4</t>
  </si>
  <si>
    <t>03261.2139</t>
  </si>
  <si>
    <t>094ee1ff</t>
  </si>
  <si>
    <t>5516edd4</t>
  </si>
  <si>
    <t>03261.2218</t>
  </si>
  <si>
    <t>5123b9f3</t>
  </si>
  <si>
    <t>03261.2235</t>
  </si>
  <si>
    <t>e50c20b9</t>
  </si>
  <si>
    <t>cfd226f9</t>
  </si>
  <si>
    <t>03261.2187</t>
  </si>
  <si>
    <t>9a8ef17e</t>
  </si>
  <si>
    <t>03261.2276</t>
  </si>
  <si>
    <t>c9326194</t>
  </si>
  <si>
    <t>04261.2352</t>
  </si>
  <si>
    <t>Rogério Marconi</t>
  </si>
  <si>
    <t>81f6215b</t>
  </si>
  <si>
    <t>03261.2120</t>
  </si>
  <si>
    <t>Biel</t>
  </si>
  <si>
    <t>ee2c2b02</t>
  </si>
  <si>
    <t>04261.2360</t>
  </si>
  <si>
    <t>eda69e95</t>
  </si>
  <si>
    <t>04261.2381</t>
  </si>
  <si>
    <t>Jeferson - MARCONI</t>
  </si>
  <si>
    <t>8c5e21f3</t>
  </si>
  <si>
    <t>04261.2377</t>
  </si>
  <si>
    <t>2bbb3ac5</t>
  </si>
  <si>
    <t>c93c7b92</t>
  </si>
  <si>
    <t>04261.2416</t>
  </si>
  <si>
    <t>Mateus Alagoas 03</t>
  </si>
  <si>
    <t>COMPROVANTE DE 50.000,00</t>
  </si>
  <si>
    <t>9acdfc0a</t>
  </si>
  <si>
    <t>04261.2408</t>
  </si>
  <si>
    <t>Mateus Alagoas 02</t>
  </si>
  <si>
    <t>d42d77a4</t>
  </si>
  <si>
    <t>04261.2392</t>
  </si>
  <si>
    <t>Mateus Alagoas 01</t>
  </si>
  <si>
    <t>71fe6970</t>
  </si>
  <si>
    <t>04261.2441</t>
  </si>
  <si>
    <t>Van</t>
  </si>
  <si>
    <t>57ad7105</t>
  </si>
  <si>
    <t>04261.2430</t>
  </si>
  <si>
    <t>cbd7d60a</t>
  </si>
  <si>
    <t>04261.2450</t>
  </si>
  <si>
    <t>Julio Cesar</t>
  </si>
  <si>
    <t>fd4c4574</t>
  </si>
  <si>
    <t>04261.2484</t>
  </si>
  <si>
    <t>Welington</t>
  </si>
  <si>
    <t>4ea69b6e</t>
  </si>
  <si>
    <t>23a57721</t>
  </si>
  <si>
    <t>04261.2506</t>
  </si>
  <si>
    <t>Filipe</t>
  </si>
  <si>
    <t>22ff76a0</t>
  </si>
  <si>
    <t>04261.2493</t>
  </si>
  <si>
    <t>Silvanio</t>
  </si>
  <si>
    <t>c3985d65</t>
  </si>
  <si>
    <t>507fe2e6</t>
  </si>
  <si>
    <t>ba36b44e</t>
  </si>
  <si>
    <t>134e368d</t>
  </si>
  <si>
    <t>2a69b9da</t>
  </si>
  <si>
    <t>986457b0</t>
  </si>
  <si>
    <t>ae3f225c</t>
  </si>
  <si>
    <t>269d91c1</t>
  </si>
  <si>
    <t>bfb0f2fc</t>
  </si>
  <si>
    <t>385f0e6d</t>
  </si>
  <si>
    <t>00582f1d</t>
  </si>
  <si>
    <t>d6744224</t>
  </si>
  <si>
    <t>04261.2553</t>
  </si>
  <si>
    <t>Zoio</t>
  </si>
  <si>
    <t>1ebcbf3e</t>
  </si>
  <si>
    <t>bd5af97b</t>
  </si>
  <si>
    <t>23c28a64</t>
  </si>
  <si>
    <t>9cc6b0ec</t>
  </si>
  <si>
    <t>3b360b56</t>
  </si>
  <si>
    <t>04261.2585</t>
  </si>
  <si>
    <t>Rodrigo Palito</t>
  </si>
  <si>
    <t>67a2fda7</t>
  </si>
  <si>
    <t>04261.2628</t>
  </si>
  <si>
    <t>1bd188f9</t>
  </si>
  <si>
    <t>04261.2617</t>
  </si>
  <si>
    <t>COMPROVANTE DE 17635,80</t>
  </si>
  <si>
    <t>911d0f82</t>
  </si>
  <si>
    <t>04261.2607</t>
  </si>
  <si>
    <t>b61939ec</t>
  </si>
  <si>
    <t>04261.2661</t>
  </si>
  <si>
    <t>fb13b804</t>
  </si>
  <si>
    <t>3fcfc7ff</t>
  </si>
  <si>
    <t>04261.2774</t>
  </si>
  <si>
    <t>f2d1995a</t>
  </si>
  <si>
    <t>04261.2766</t>
  </si>
  <si>
    <t>Venicios</t>
  </si>
  <si>
    <t>9cb0d738</t>
  </si>
  <si>
    <t>bac49867</t>
  </si>
  <si>
    <t>04261.2828</t>
  </si>
  <si>
    <t>896562d4</t>
  </si>
  <si>
    <t>04261.2513</t>
  </si>
  <si>
    <t>8c8295e1</t>
  </si>
  <si>
    <t>692a5477</t>
  </si>
  <si>
    <t>bc257105</t>
  </si>
  <si>
    <t>c0f31709</t>
  </si>
  <si>
    <t>04261.2909</t>
  </si>
  <si>
    <t>e7e124cc</t>
  </si>
  <si>
    <t>04261,2984</t>
  </si>
  <si>
    <t>5f8d903e</t>
  </si>
  <si>
    <t>04261,2975</t>
  </si>
  <si>
    <t>5d19205b</t>
  </si>
  <si>
    <t>04261,3004</t>
  </si>
  <si>
    <t>Vinicius - Lenilson</t>
  </si>
  <si>
    <t>71bf927b</t>
  </si>
  <si>
    <t>04261,2961</t>
  </si>
  <si>
    <t>Italo - Ronaldo</t>
  </si>
  <si>
    <t>ab71ff5c</t>
  </si>
  <si>
    <t>04261.3057</t>
  </si>
  <si>
    <t>7dad1735</t>
  </si>
  <si>
    <t>04261.3063</t>
  </si>
  <si>
    <t>Eguine</t>
  </si>
  <si>
    <t>4a7c08d4</t>
  </si>
  <si>
    <t>04261.2921</t>
  </si>
  <si>
    <t>Robson - Ronaldo</t>
  </si>
  <si>
    <t>eee4cec1</t>
  </si>
  <si>
    <t>04261.2911</t>
  </si>
  <si>
    <t>Rodrigo - Ronaldo</t>
  </si>
  <si>
    <t>6d3ba81f</t>
  </si>
  <si>
    <t>04261.2898</t>
  </si>
  <si>
    <t>Ariel - Ronaldo</t>
  </si>
  <si>
    <t>8f8c6573</t>
  </si>
  <si>
    <t>04261,2955</t>
  </si>
  <si>
    <t>José Cláudio - Ronaldo</t>
  </si>
  <si>
    <t>bea2abc0</t>
  </si>
  <si>
    <t>04261.3041</t>
  </si>
  <si>
    <t>f331ca54</t>
  </si>
  <si>
    <t>25e08f82</t>
  </si>
  <si>
    <t>cf6c636a</t>
  </si>
  <si>
    <t>cd0196f3</t>
  </si>
  <si>
    <t>24964564</t>
  </si>
  <si>
    <t>53df2c05</t>
  </si>
  <si>
    <t>8b20b9d4</t>
  </si>
  <si>
    <t>c968151a</t>
  </si>
  <si>
    <t>22f8cbf9</t>
  </si>
  <si>
    <t>224c0fbf</t>
  </si>
  <si>
    <t>d7c07ef9</t>
  </si>
  <si>
    <t>b95a989c</t>
  </si>
  <si>
    <t>04261.3109</t>
  </si>
  <si>
    <t>87eeaa2d</t>
  </si>
  <si>
    <t>35a9d0a2</t>
  </si>
  <si>
    <t>-11,34 scs</t>
  </si>
  <si>
    <t>948338f0</t>
  </si>
  <si>
    <t>04261,2992</t>
  </si>
  <si>
    <t>b6d018f6</t>
  </si>
  <si>
    <t>91ab0f1f</t>
  </si>
  <si>
    <t>04261.3129</t>
  </si>
  <si>
    <t>746c7714</t>
  </si>
  <si>
    <t>c46af30a</t>
  </si>
  <si>
    <t>05261.3242</t>
  </si>
  <si>
    <t>d7500ee1</t>
  </si>
  <si>
    <t>05261.3274</t>
  </si>
  <si>
    <t>ea9e675e</t>
  </si>
  <si>
    <t>05261.3310</t>
  </si>
  <si>
    <t>Jackson Kleber</t>
  </si>
  <si>
    <t>c543d168</t>
  </si>
  <si>
    <t>05261.3419</t>
  </si>
  <si>
    <t>Norberto</t>
  </si>
  <si>
    <t>2ceb9835</t>
  </si>
  <si>
    <t>05261.3443</t>
  </si>
  <si>
    <t>b1db686d</t>
  </si>
  <si>
    <t>05261.3438</t>
  </si>
  <si>
    <t>Antonio William</t>
  </si>
  <si>
    <t>COMPROVANTE DE 32.000,00</t>
  </si>
  <si>
    <t>74c03c15</t>
  </si>
  <si>
    <t>05261.3426</t>
  </si>
  <si>
    <t>08f54b79</t>
  </si>
  <si>
    <t>COPROVANTE 1.260,00 P/ BRANCO</t>
  </si>
  <si>
    <t>4e31a018</t>
  </si>
  <si>
    <t>cad266df</t>
  </si>
  <si>
    <t>05261.3462</t>
  </si>
  <si>
    <t>Marcelo Roberto</t>
  </si>
  <si>
    <t>a87e1134</t>
  </si>
  <si>
    <t>05261.3452</t>
  </si>
  <si>
    <t>52d363b9</t>
  </si>
  <si>
    <t>f5948339</t>
  </si>
  <si>
    <t>7785cfa7</t>
  </si>
  <si>
    <t>05261.3404</t>
  </si>
  <si>
    <t>de7cfe41</t>
  </si>
  <si>
    <t>8b562ba3</t>
  </si>
  <si>
    <t>0a5b8894</t>
  </si>
  <si>
    <t>05261.3527</t>
  </si>
  <si>
    <t>Gilvan Barbosa</t>
  </si>
  <si>
    <t>63ddbaf5</t>
  </si>
  <si>
    <t>7e760da1</t>
  </si>
  <si>
    <t>12895798</t>
  </si>
  <si>
    <t>05261.3485</t>
  </si>
  <si>
    <t>Elielson - Clecio</t>
  </si>
  <si>
    <t>d22350df</t>
  </si>
  <si>
    <t>05261.3476</t>
  </si>
  <si>
    <t>Clecio</t>
  </si>
  <si>
    <t>27f2bdb2</t>
  </si>
  <si>
    <t>05261.3518</t>
  </si>
  <si>
    <t>Robson Daniel</t>
  </si>
  <si>
    <t>dd4f219a</t>
  </si>
  <si>
    <t>05261.3557</t>
  </si>
  <si>
    <t>058fdfa2</t>
  </si>
  <si>
    <t>05261.3560</t>
  </si>
  <si>
    <t>Evilazio</t>
  </si>
  <si>
    <t>204613b5</t>
  </si>
  <si>
    <t>04252d34</t>
  </si>
  <si>
    <t>3b78ef36</t>
  </si>
  <si>
    <t>59065875</t>
  </si>
  <si>
    <t>e14de5b7</t>
  </si>
  <si>
    <t>382b6ddf</t>
  </si>
  <si>
    <t>33a6149e</t>
  </si>
  <si>
    <t>05261.3579</t>
  </si>
  <si>
    <t>Ariel Ronaldo</t>
  </si>
  <si>
    <t>c41427bf</t>
  </si>
  <si>
    <t>05261.3583</t>
  </si>
  <si>
    <t>Maguet - Daniel</t>
  </si>
  <si>
    <t>feb5adf9</t>
  </si>
  <si>
    <t>05261.3592</t>
  </si>
  <si>
    <t>Daniel Wilson</t>
  </si>
  <si>
    <t>a8bcbead</t>
  </si>
  <si>
    <t>05261.3608</t>
  </si>
  <si>
    <t>Daniel Mayke</t>
  </si>
  <si>
    <t>e9a38288</t>
  </si>
  <si>
    <t>05261.3647</t>
  </si>
  <si>
    <t>32e1c785</t>
  </si>
  <si>
    <t>05261.3658</t>
  </si>
  <si>
    <t>Titelinha</t>
  </si>
  <si>
    <t>a32eaed1</t>
  </si>
  <si>
    <t>05261.3663</t>
  </si>
  <si>
    <t>Jairo</t>
  </si>
  <si>
    <t>f5050a11</t>
  </si>
  <si>
    <t>05261.3626</t>
  </si>
  <si>
    <t>Mauro - Daniel</t>
  </si>
  <si>
    <t>COMPROVANTE DE 37.524,80</t>
  </si>
  <si>
    <t>797bddb9</t>
  </si>
  <si>
    <t>05261.3687</t>
  </si>
  <si>
    <t>Elismario - Daniel</t>
  </si>
  <si>
    <t>3e5ff1a2</t>
  </si>
  <si>
    <t>4cc8a490</t>
  </si>
  <si>
    <t>05261.3708</t>
  </si>
  <si>
    <t>0a41cf84</t>
  </si>
  <si>
    <t>66f1306b</t>
  </si>
  <si>
    <t>05261.3720</t>
  </si>
  <si>
    <t>Joaquim - Daniel</t>
  </si>
  <si>
    <t>41.802,88</t>
  </si>
  <si>
    <t>dc39c815</t>
  </si>
  <si>
    <t>05261.3699</t>
  </si>
  <si>
    <t>Conrado - Daniel</t>
  </si>
  <si>
    <t>6a65bf1d</t>
  </si>
  <si>
    <t>05261.3712</t>
  </si>
  <si>
    <t>Ricardo - Daniel</t>
  </si>
  <si>
    <t>c858548f</t>
  </si>
  <si>
    <t>Robson - Daniel</t>
  </si>
  <si>
    <t>cca60b13</t>
  </si>
  <si>
    <t>05261.3747</t>
  </si>
  <si>
    <t>Rafael Antenor</t>
  </si>
  <si>
    <t>6223e53b</t>
  </si>
  <si>
    <t>05261.3735</t>
  </si>
  <si>
    <t>Francisco - Daniel</t>
  </si>
  <si>
    <t>ee7642db</t>
  </si>
  <si>
    <t>Mayke - Daniel</t>
  </si>
  <si>
    <t>Quebra de 7 Sacos</t>
  </si>
  <si>
    <t>fc1b62d2</t>
  </si>
  <si>
    <t>Evilazio - Daniel</t>
  </si>
  <si>
    <t>ab0b4d47</t>
  </si>
  <si>
    <t>Ramon - Daniel</t>
  </si>
  <si>
    <t>fe96bf4b</t>
  </si>
  <si>
    <t>a9011e3e</t>
  </si>
  <si>
    <t>05261.3772</t>
  </si>
  <si>
    <t>Luiz - Daniel</t>
  </si>
  <si>
    <t>a362e775</t>
  </si>
  <si>
    <t>05261.3769</t>
  </si>
  <si>
    <t>Josivaldo - Daniel</t>
  </si>
  <si>
    <t>3c980cd7</t>
  </si>
  <si>
    <t>a7ec1500</t>
  </si>
  <si>
    <t>05261.3789</t>
  </si>
  <si>
    <t>Valcedir - Daniel</t>
  </si>
  <si>
    <t>718311b9</t>
  </si>
  <si>
    <t>5d5e0b59</t>
  </si>
  <si>
    <t>1a54acac</t>
  </si>
  <si>
    <t>05261.3790</t>
  </si>
  <si>
    <t>Edvaldo Marconi</t>
  </si>
  <si>
    <t>5591433e</t>
  </si>
  <si>
    <t>05261.3811</t>
  </si>
  <si>
    <t>0ad6aa36</t>
  </si>
  <si>
    <t>COMPROVANTE 29.451,60</t>
  </si>
  <si>
    <t>d47b44d7</t>
  </si>
  <si>
    <t>b613aa9d</t>
  </si>
  <si>
    <t>05baabc2</t>
  </si>
  <si>
    <t>d94ad042</t>
  </si>
  <si>
    <t>f7a6c997</t>
  </si>
  <si>
    <t>Wilson - Daniel</t>
  </si>
  <si>
    <t>c45b8a78</t>
  </si>
  <si>
    <t>05261.3801</t>
  </si>
  <si>
    <t>a320103a</t>
  </si>
  <si>
    <t>3b3c9949</t>
  </si>
  <si>
    <t>07896aa7</t>
  </si>
  <si>
    <t>911104df</t>
  </si>
  <si>
    <t>9b2606da</t>
  </si>
  <si>
    <t>05261.3855</t>
  </si>
  <si>
    <t>Iremar</t>
  </si>
  <si>
    <t>c9d6e0d9</t>
  </si>
  <si>
    <t>05261.3902</t>
  </si>
  <si>
    <t>6dd86507</t>
  </si>
  <si>
    <t>05261.3881</t>
  </si>
  <si>
    <t>Jairo - Daniel</t>
  </si>
  <si>
    <t>7337c0a3</t>
  </si>
  <si>
    <t>85b8bb20</t>
  </si>
  <si>
    <t>efb5fa57</t>
  </si>
  <si>
    <t>967a79f3</t>
  </si>
  <si>
    <t>05261.3861</t>
  </si>
  <si>
    <t>Joaquim Neto</t>
  </si>
  <si>
    <t>5f174bfa</t>
  </si>
  <si>
    <t>05261.3871</t>
  </si>
  <si>
    <t>Conrado</t>
  </si>
  <si>
    <t>e0bf3a41</t>
  </si>
  <si>
    <t>05261.3929</t>
  </si>
  <si>
    <t>Marlon - Daniel</t>
  </si>
  <si>
    <t>COMPROVANTE 92.179,00</t>
  </si>
  <si>
    <t>6afe72b1</t>
  </si>
  <si>
    <t>05261.3966</t>
  </si>
  <si>
    <t>Rosemberg - Daniel</t>
  </si>
  <si>
    <t>91ec1e38</t>
  </si>
  <si>
    <t>05261.3951</t>
  </si>
  <si>
    <t>Jardel - Daniel</t>
  </si>
  <si>
    <t>2b39ff50</t>
  </si>
  <si>
    <t>05261.3942</t>
  </si>
  <si>
    <t>Antonio Mailson - Daniel</t>
  </si>
  <si>
    <t>23a92b4b</t>
  </si>
  <si>
    <t>05261.3936</t>
  </si>
  <si>
    <t>ec0bf05a</t>
  </si>
  <si>
    <t>acc4a637</t>
  </si>
  <si>
    <t>b54d6c62</t>
  </si>
  <si>
    <t>ef09fa30</t>
  </si>
  <si>
    <t>d2b8359a</t>
  </si>
  <si>
    <t>00ec027e</t>
  </si>
  <si>
    <t>21484750</t>
  </si>
  <si>
    <t>06261.4022</t>
  </si>
  <si>
    <t>Jeremias - Daniel</t>
  </si>
  <si>
    <t>5e69160d</t>
  </si>
  <si>
    <t>06261.4056</t>
  </si>
  <si>
    <t>9bfe84ba</t>
  </si>
  <si>
    <t>7f13e47d</t>
  </si>
  <si>
    <t>f677e1ba</t>
  </si>
  <si>
    <t>06261.4062</t>
  </si>
  <si>
    <t>48.103,00</t>
  </si>
  <si>
    <t>8a883dad</t>
  </si>
  <si>
    <t>0fa62536</t>
  </si>
  <si>
    <t>c374f4c4</t>
  </si>
  <si>
    <t>eb78faa4</t>
  </si>
  <si>
    <t>938c978e</t>
  </si>
  <si>
    <t>Quantidade Kg</t>
  </si>
  <si>
    <t>Quantidade Sc</t>
  </si>
  <si>
    <t>Valor Custo SC</t>
  </si>
  <si>
    <t>SubTotal Milho</t>
  </si>
  <si>
    <t>Valor NF Sc</t>
  </si>
  <si>
    <t>Valor Total NF Sc</t>
  </si>
  <si>
    <t>Motorista</t>
  </si>
  <si>
    <t>Valor Frete</t>
  </si>
  <si>
    <t>SubTotal Frete</t>
  </si>
  <si>
    <t>Manifesto</t>
  </si>
  <si>
    <t>Cliente</t>
  </si>
  <si>
    <t>PedidodeVenda</t>
  </si>
  <si>
    <t>Valor Venda SC</t>
  </si>
  <si>
    <t>Valor Total de Venda</t>
  </si>
  <si>
    <t>Anotações NF</t>
  </si>
  <si>
    <t>Peso Descarrego</t>
  </si>
  <si>
    <t>Sc Descarrego</t>
  </si>
  <si>
    <t>Quebra de Peso</t>
  </si>
  <si>
    <t>Transito</t>
  </si>
  <si>
    <t>TransportePagp</t>
  </si>
  <si>
    <t>Encerrado</t>
  </si>
  <si>
    <t>P1225NEW75190</t>
  </si>
  <si>
    <t>REP. SAO BRAZ BAHIA</t>
  </si>
  <si>
    <t>P0125RON834</t>
  </si>
  <si>
    <t>P0125NEW8325</t>
  </si>
  <si>
    <t>9bb58ff3</t>
  </si>
  <si>
    <t>Heder - TW</t>
  </si>
  <si>
    <t>PED0125NEW773</t>
  </si>
  <si>
    <t>P1025NEW83152</t>
  </si>
  <si>
    <t>9d8efcc8</t>
  </si>
  <si>
    <t>Gustavo - TW</t>
  </si>
  <si>
    <t>P0125RON836</t>
  </si>
  <si>
    <t>0da6cb2b</t>
  </si>
  <si>
    <t>André - TW</t>
  </si>
  <si>
    <t>P0125RON827</t>
  </si>
  <si>
    <t>P0125RON8316</t>
  </si>
  <si>
    <t>P0125NEW8315</t>
  </si>
  <si>
    <t>Reprovado / Descarregado Michel Curiem</t>
  </si>
  <si>
    <t>P1125RON77175</t>
  </si>
  <si>
    <t>2dd2ff9e</t>
  </si>
  <si>
    <t>P0125RON789</t>
  </si>
  <si>
    <t>3497e51c</t>
  </si>
  <si>
    <t>P0125RON825</t>
  </si>
  <si>
    <t>P0125NEW8210</t>
  </si>
  <si>
    <t>P0125NEW8311</t>
  </si>
  <si>
    <t>4ed0a2e5</t>
  </si>
  <si>
    <t>Douglas - TW</t>
  </si>
  <si>
    <t>P0125NEW8512</t>
  </si>
  <si>
    <t>7a932234</t>
  </si>
  <si>
    <t>Mário - TW</t>
  </si>
  <si>
    <t>3e85e65d</t>
  </si>
  <si>
    <t>John - TW</t>
  </si>
  <si>
    <t>6808fe10</t>
  </si>
  <si>
    <t>Alvaci - TW</t>
  </si>
  <si>
    <t>6b9b8e15</t>
  </si>
  <si>
    <t>Marques - TW</t>
  </si>
  <si>
    <t>0b02cd06</t>
  </si>
  <si>
    <t>301a2f2f</t>
  </si>
  <si>
    <t>0125341</t>
  </si>
  <si>
    <t>Marcoires - TW</t>
  </si>
  <si>
    <t>P0125RON8414</t>
  </si>
  <si>
    <t>0125373</t>
  </si>
  <si>
    <t>P0125RON8318</t>
  </si>
  <si>
    <t>P0125NEW7817</t>
  </si>
  <si>
    <t>0125465</t>
  </si>
  <si>
    <t>P0125NEW8321</t>
  </si>
  <si>
    <t>0125472</t>
  </si>
  <si>
    <t>P0125RON7919</t>
  </si>
  <si>
    <t>P0125NEW8220</t>
  </si>
  <si>
    <t>0125500</t>
  </si>
  <si>
    <t>Pereirinha - TW</t>
  </si>
  <si>
    <t>P0125NEW8322</t>
  </si>
  <si>
    <t>P0125NEW8223</t>
  </si>
  <si>
    <t>0125550</t>
  </si>
  <si>
    <t>P0125RON8424</t>
  </si>
  <si>
    <t>0125563</t>
  </si>
  <si>
    <t>0125622</t>
  </si>
  <si>
    <t>Regivaldo - TW</t>
  </si>
  <si>
    <t>P0125NEW8226</t>
  </si>
  <si>
    <t>P012528</t>
  </si>
  <si>
    <t>P0125NEW8127</t>
  </si>
  <si>
    <t>P0125RON7935</t>
  </si>
  <si>
    <t>P0125RON7830</t>
  </si>
  <si>
    <t>P0125NEW7631</t>
  </si>
  <si>
    <t>0125831</t>
  </si>
  <si>
    <t>0125847</t>
  </si>
  <si>
    <t>0125855</t>
  </si>
  <si>
    <t>P0225NEW7937</t>
  </si>
  <si>
    <t>Reprovando em 3 Corações</t>
  </si>
  <si>
    <t>P0125RON7633</t>
  </si>
  <si>
    <t>0125906</t>
  </si>
  <si>
    <t>0125913</t>
  </si>
  <si>
    <t>0125944</t>
  </si>
  <si>
    <t>0125954</t>
  </si>
  <si>
    <t>0125965</t>
  </si>
  <si>
    <t>P0125RON8034</t>
  </si>
  <si>
    <t>0125990</t>
  </si>
  <si>
    <t>P0125RON8036</t>
  </si>
  <si>
    <t>02251054</t>
  </si>
  <si>
    <t>P0225RON7339</t>
  </si>
  <si>
    <t>02251071</t>
  </si>
  <si>
    <t>02251087</t>
  </si>
  <si>
    <t>Mario - TW</t>
  </si>
  <si>
    <t>P0225NEW7541</t>
  </si>
  <si>
    <t>02251096</t>
  </si>
  <si>
    <t>P0225NEW7842</t>
  </si>
  <si>
    <t>02251100</t>
  </si>
  <si>
    <t>02251116</t>
  </si>
  <si>
    <t>P0225RON7438</t>
  </si>
  <si>
    <t>P0625NEW81114</t>
  </si>
  <si>
    <t>P1125NEW77165</t>
  </si>
  <si>
    <t>P0225NEW7443</t>
  </si>
  <si>
    <t>02251206</t>
  </si>
  <si>
    <t>02251217</t>
  </si>
  <si>
    <t>P0225RON7844</t>
  </si>
  <si>
    <t>02251253</t>
  </si>
  <si>
    <t>P0225NEW8240</t>
  </si>
  <si>
    <t>02251274</t>
  </si>
  <si>
    <t>P0225NEW8151</t>
  </si>
  <si>
    <t>Reprovado VITAMILHO</t>
  </si>
  <si>
    <t>02251280</t>
  </si>
  <si>
    <t>02251291</t>
  </si>
  <si>
    <t>P0225NEW8150</t>
  </si>
  <si>
    <t>P0225RON8045</t>
  </si>
  <si>
    <t>P0225RON7846</t>
  </si>
  <si>
    <t>P0225RON8247</t>
  </si>
  <si>
    <t>02251362</t>
  </si>
  <si>
    <t>Andre Lucas - TW</t>
  </si>
  <si>
    <t>02251378</t>
  </si>
  <si>
    <t>Andre Brito - TW</t>
  </si>
  <si>
    <t>02251413</t>
  </si>
  <si>
    <t>02251428</t>
  </si>
  <si>
    <t>Reprovado na Vitamilho</t>
  </si>
  <si>
    <t>P0225RON8048</t>
  </si>
  <si>
    <t>02251441</t>
  </si>
  <si>
    <t>02251458</t>
  </si>
  <si>
    <t>P0225NEW8252</t>
  </si>
  <si>
    <t>02251466</t>
  </si>
  <si>
    <t>03251479</t>
  </si>
  <si>
    <t>P0325NEW8653</t>
  </si>
  <si>
    <t>03251483</t>
  </si>
  <si>
    <t>Danilo - TW</t>
  </si>
  <si>
    <t>03251492</t>
  </si>
  <si>
    <t>P0325NEW8855</t>
  </si>
  <si>
    <t>03251500</t>
  </si>
  <si>
    <t>P0325NEW8954</t>
  </si>
  <si>
    <t>03251511</t>
  </si>
  <si>
    <t>P0325NEW8656</t>
  </si>
  <si>
    <t>03251523</t>
  </si>
  <si>
    <t>P0325NEW7657</t>
  </si>
  <si>
    <t>03251537</t>
  </si>
  <si>
    <t>P0325NEW8758</t>
  </si>
  <si>
    <t>03251545</t>
  </si>
  <si>
    <t>03251556</t>
  </si>
  <si>
    <t>P0325NEW9059</t>
  </si>
  <si>
    <t>03251561</t>
  </si>
  <si>
    <t>Valtemir - TW</t>
  </si>
  <si>
    <t>P0225NEW8149</t>
  </si>
  <si>
    <t>03251592</t>
  </si>
  <si>
    <t>P0325NEW8861</t>
  </si>
  <si>
    <t>03251609</t>
  </si>
  <si>
    <t>03251610</t>
  </si>
  <si>
    <t>03251626</t>
  </si>
  <si>
    <t>P0325RON8960</t>
  </si>
  <si>
    <t>03251634</t>
  </si>
  <si>
    <t>03251679</t>
  </si>
  <si>
    <t>03251684</t>
  </si>
  <si>
    <t>03251696</t>
  </si>
  <si>
    <t>03251732</t>
  </si>
  <si>
    <t>03251746</t>
  </si>
  <si>
    <t>P0325NEW9364</t>
  </si>
  <si>
    <t>P0325NEW9462</t>
  </si>
  <si>
    <t>03251762</t>
  </si>
  <si>
    <t>03251773</t>
  </si>
  <si>
    <t>P0325NEW8967</t>
  </si>
  <si>
    <t>P0325NEW9463</t>
  </si>
  <si>
    <t>03251809</t>
  </si>
  <si>
    <t>03251814</t>
  </si>
  <si>
    <t>94,00 Livre</t>
  </si>
  <si>
    <t>03251820</t>
  </si>
  <si>
    <t>P0325NEW9366</t>
  </si>
  <si>
    <t>03251850</t>
  </si>
  <si>
    <t>03251865</t>
  </si>
  <si>
    <t>Reprovou  Vitamilho</t>
  </si>
  <si>
    <t>03251893</t>
  </si>
  <si>
    <t>P0325NEW9665</t>
  </si>
  <si>
    <t>03251903</t>
  </si>
  <si>
    <t>03251917</t>
  </si>
  <si>
    <t>03251924</t>
  </si>
  <si>
    <t>03251932</t>
  </si>
  <si>
    <t>03251968</t>
  </si>
  <si>
    <t>03251974</t>
  </si>
  <si>
    <t>03252004</t>
  </si>
  <si>
    <t>P0325RON9368</t>
  </si>
  <si>
    <t>03252019</t>
  </si>
  <si>
    <t>P0325NEW9572</t>
  </si>
  <si>
    <t>Reprovado Vitamilho</t>
  </si>
  <si>
    <t>03252041</t>
  </si>
  <si>
    <t>03252052</t>
  </si>
  <si>
    <t>03252062</t>
  </si>
  <si>
    <t>03252093</t>
  </si>
  <si>
    <t>03252104</t>
  </si>
  <si>
    <t>03252120</t>
  </si>
  <si>
    <t>03252131</t>
  </si>
  <si>
    <t>P0325NEW9469</t>
  </si>
  <si>
    <t>03252160</t>
  </si>
  <si>
    <t>03252176</t>
  </si>
  <si>
    <t>03252180</t>
  </si>
  <si>
    <t>André (Alvaci) - TW</t>
  </si>
  <si>
    <t>03252190</t>
  </si>
  <si>
    <t>03252208</t>
  </si>
  <si>
    <t>P0325NEW9771</t>
  </si>
  <si>
    <t>03252214</t>
  </si>
  <si>
    <t>03252222</t>
  </si>
  <si>
    <t>03252235</t>
  </si>
  <si>
    <t>03252267</t>
  </si>
  <si>
    <t>03252271</t>
  </si>
  <si>
    <t>André Souza - TW</t>
  </si>
  <si>
    <t>03252282</t>
  </si>
  <si>
    <t>03252298</t>
  </si>
  <si>
    <t>03252305</t>
  </si>
  <si>
    <t>03252310</t>
  </si>
  <si>
    <t>P0325NEW9273</t>
  </si>
  <si>
    <t>03252329</t>
  </si>
  <si>
    <t>03252335</t>
  </si>
  <si>
    <t>03252349</t>
  </si>
  <si>
    <t>03252351</t>
  </si>
  <si>
    <t>03252366</t>
  </si>
  <si>
    <t>03252395</t>
  </si>
  <si>
    <t>03252419</t>
  </si>
  <si>
    <t>03252421</t>
  </si>
  <si>
    <t>03252430</t>
  </si>
  <si>
    <t>03252445</t>
  </si>
  <si>
    <t>P0325RON9976</t>
  </si>
  <si>
    <t>03252456</t>
  </si>
  <si>
    <t>04252469</t>
  </si>
  <si>
    <t>P0425RON1085</t>
  </si>
  <si>
    <t>04252477</t>
  </si>
  <si>
    <t>P0425RON1078</t>
  </si>
  <si>
    <t>04252482</t>
  </si>
  <si>
    <t>P0425NEW1079</t>
  </si>
  <si>
    <t>04252498</t>
  </si>
  <si>
    <t>Bolo - TW</t>
  </si>
  <si>
    <t>P0425RON9580</t>
  </si>
  <si>
    <t>04252518</t>
  </si>
  <si>
    <t>04252526</t>
  </si>
  <si>
    <t>José Roberto - TW</t>
  </si>
  <si>
    <t>P0425RON9784</t>
  </si>
  <si>
    <t>04252538</t>
  </si>
  <si>
    <t>04252544</t>
  </si>
  <si>
    <t>04252556</t>
  </si>
  <si>
    <t>P0425RON9682</t>
  </si>
  <si>
    <t>04252569</t>
  </si>
  <si>
    <t>P0425RON1083</t>
  </si>
  <si>
    <t>P0325NEW9870</t>
  </si>
  <si>
    <t>04252591</t>
  </si>
  <si>
    <t>04252618</t>
  </si>
  <si>
    <t>04252624</t>
  </si>
  <si>
    <t>P0425NEW9387</t>
  </si>
  <si>
    <t>04252648</t>
  </si>
  <si>
    <t>04252653</t>
  </si>
  <si>
    <t>P0425RON9288</t>
  </si>
  <si>
    <t>04252673</t>
  </si>
  <si>
    <t>04252682</t>
  </si>
  <si>
    <t>04252706</t>
  </si>
  <si>
    <t>04252736</t>
  </si>
  <si>
    <t>P0425NEW9790</t>
  </si>
  <si>
    <t>04252740</t>
  </si>
  <si>
    <t>P0425NEW9691</t>
  </si>
  <si>
    <t>04252750</t>
  </si>
  <si>
    <t>P0425RON8592</t>
  </si>
  <si>
    <t>04252777</t>
  </si>
  <si>
    <t>04252788</t>
  </si>
  <si>
    <t>04252799</t>
  </si>
  <si>
    <t>P0425RON8593</t>
  </si>
  <si>
    <t>04252801</t>
  </si>
  <si>
    <t>04252814</t>
  </si>
  <si>
    <t>P0425RON9394</t>
  </si>
  <si>
    <t>04252828</t>
  </si>
  <si>
    <t>04252839</t>
  </si>
  <si>
    <t>P0425NEW9289</t>
  </si>
  <si>
    <t>04252840</t>
  </si>
  <si>
    <t>P0425RON9895</t>
  </si>
  <si>
    <t>04252850</t>
  </si>
  <si>
    <t>04252861</t>
  </si>
  <si>
    <t>04252876</t>
  </si>
  <si>
    <t>P0425RON8596</t>
  </si>
  <si>
    <t>04252885</t>
  </si>
  <si>
    <t>04252898</t>
  </si>
  <si>
    <t>04252901</t>
  </si>
  <si>
    <t>P0425RON9797</t>
  </si>
  <si>
    <t>04252913</t>
  </si>
  <si>
    <t>P0425RON9898</t>
  </si>
  <si>
    <t>5252927</t>
  </si>
  <si>
    <t>P0525NEW9699</t>
  </si>
  <si>
    <t>5252938</t>
  </si>
  <si>
    <t>5252941</t>
  </si>
  <si>
    <t>Marcelo - TW</t>
  </si>
  <si>
    <t>P0525NEW93100</t>
  </si>
  <si>
    <t>5252957</t>
  </si>
  <si>
    <t>05252973</t>
  </si>
  <si>
    <t>05252989</t>
  </si>
  <si>
    <t>P0525NEW91102</t>
  </si>
  <si>
    <t>05253022</t>
  </si>
  <si>
    <t>P0525RON91103</t>
  </si>
  <si>
    <t>05253036</t>
  </si>
  <si>
    <t>05253044</t>
  </si>
  <si>
    <t>P0525NEW91104</t>
  </si>
  <si>
    <t>05253052</t>
  </si>
  <si>
    <t>P0525NEW91105</t>
  </si>
  <si>
    <t>05253066</t>
  </si>
  <si>
    <t>05253072</t>
  </si>
  <si>
    <t>Cesar - TW</t>
  </si>
  <si>
    <t>P0525NEW88106</t>
  </si>
  <si>
    <t>05253096</t>
  </si>
  <si>
    <t>05253104</t>
  </si>
  <si>
    <t>P0525NEW96101</t>
  </si>
  <si>
    <t>05253127</t>
  </si>
  <si>
    <t>05253142</t>
  </si>
  <si>
    <t>P0525NEW88109</t>
  </si>
  <si>
    <t>05253152</t>
  </si>
  <si>
    <t>05253163</t>
  </si>
  <si>
    <t>05253173</t>
  </si>
  <si>
    <t>05253186</t>
  </si>
  <si>
    <t>05253191</t>
  </si>
  <si>
    <t>05253202</t>
  </si>
  <si>
    <t>05253226</t>
  </si>
  <si>
    <t>P0525RON89108</t>
  </si>
  <si>
    <t>05253237</t>
  </si>
  <si>
    <t>Bobinho - TW</t>
  </si>
  <si>
    <t>05253246</t>
  </si>
  <si>
    <t>05253252</t>
  </si>
  <si>
    <t>05253268</t>
  </si>
  <si>
    <t>P0525NEW90110</t>
  </si>
  <si>
    <t>05253272</t>
  </si>
  <si>
    <t>P0525NEW91107</t>
  </si>
  <si>
    <t>06253318</t>
  </si>
  <si>
    <t>06253320</t>
  </si>
  <si>
    <t>P0625NEW80112</t>
  </si>
  <si>
    <t>Reprovado São Braz</t>
  </si>
  <si>
    <t>06253348</t>
  </si>
  <si>
    <t>P0625NEW81111</t>
  </si>
  <si>
    <t>06253366</t>
  </si>
  <si>
    <t>P0625NEW81119</t>
  </si>
  <si>
    <t>P0625NEW81118</t>
  </si>
  <si>
    <t>Reprovado na São Braz</t>
  </si>
  <si>
    <t>P0625NEW84113</t>
  </si>
  <si>
    <t>06253445</t>
  </si>
  <si>
    <t>P0625NEW80116</t>
  </si>
  <si>
    <t>06253471</t>
  </si>
  <si>
    <t>06253485</t>
  </si>
  <si>
    <t>06253492</t>
  </si>
  <si>
    <t>06253509</t>
  </si>
  <si>
    <t>06253516</t>
  </si>
  <si>
    <t>P0625NEW83117</t>
  </si>
  <si>
    <t>06253524</t>
  </si>
  <si>
    <t>P0625NEW81115</t>
  </si>
  <si>
    <t>06253543</t>
  </si>
  <si>
    <t>06253559</t>
  </si>
  <si>
    <t>06253567</t>
  </si>
  <si>
    <t>06253578</t>
  </si>
  <si>
    <t>06253587</t>
  </si>
  <si>
    <t>06253592</t>
  </si>
  <si>
    <t>Josuel POKATELHA - TW</t>
  </si>
  <si>
    <t>06253609</t>
  </si>
  <si>
    <t>Igor - TW</t>
  </si>
  <si>
    <t>06253613</t>
  </si>
  <si>
    <t>Geldo - SR</t>
  </si>
  <si>
    <t>Reprovou Sao Braz</t>
  </si>
  <si>
    <t>06253620</t>
  </si>
  <si>
    <t>Reprovou São Braz</t>
  </si>
  <si>
    <t>06253636</t>
  </si>
  <si>
    <t>06253649</t>
  </si>
  <si>
    <t>06253665</t>
  </si>
  <si>
    <t>José Adailson - TW</t>
  </si>
  <si>
    <t>06253673</t>
  </si>
  <si>
    <t>06253686</t>
  </si>
  <si>
    <t>06253696</t>
  </si>
  <si>
    <t>Reprovado Sao Braz</t>
  </si>
  <si>
    <t>06253719</t>
  </si>
  <si>
    <t>06253726</t>
  </si>
  <si>
    <t>06253730</t>
  </si>
  <si>
    <t>06253747</t>
  </si>
  <si>
    <t>06253752</t>
  </si>
  <si>
    <t>06253767</t>
  </si>
  <si>
    <t>06253772</t>
  </si>
  <si>
    <t>06253780</t>
  </si>
  <si>
    <t>06253797</t>
  </si>
  <si>
    <t>06253818</t>
  </si>
  <si>
    <t>06253832</t>
  </si>
  <si>
    <t>06253840</t>
  </si>
  <si>
    <t>José Junior - TW</t>
  </si>
  <si>
    <t>06253858</t>
  </si>
  <si>
    <t>06253866</t>
  </si>
  <si>
    <t>06253875</t>
  </si>
  <si>
    <t>P0625NEW81121</t>
  </si>
  <si>
    <t>06253883</t>
  </si>
  <si>
    <t>06253891</t>
  </si>
  <si>
    <t>06253900</t>
  </si>
  <si>
    <t>06253926</t>
  </si>
  <si>
    <t>P0625NEW81122</t>
  </si>
  <si>
    <t>06253938</t>
  </si>
  <si>
    <t>06253942</t>
  </si>
  <si>
    <t>P0625NEW82123</t>
  </si>
  <si>
    <t>06253952</t>
  </si>
  <si>
    <t>07253964</t>
  </si>
  <si>
    <t>P0625NEW79120</t>
  </si>
  <si>
    <t>07253989</t>
  </si>
  <si>
    <t>07253990</t>
  </si>
  <si>
    <t>07254005</t>
  </si>
  <si>
    <t>07254017</t>
  </si>
  <si>
    <t>07254026</t>
  </si>
  <si>
    <t>07254061</t>
  </si>
  <si>
    <t>07254078</t>
  </si>
  <si>
    <t>P0725NEW78125</t>
  </si>
  <si>
    <t>07254158</t>
  </si>
  <si>
    <t>P0725NEW81126</t>
  </si>
  <si>
    <t>P0725NEW80124</t>
  </si>
  <si>
    <t>07254177</t>
  </si>
  <si>
    <t>07254183</t>
  </si>
  <si>
    <t>07254198</t>
  </si>
  <si>
    <t>07254202</t>
  </si>
  <si>
    <t>07254214</t>
  </si>
  <si>
    <t>07254225</t>
  </si>
  <si>
    <t>07254238</t>
  </si>
  <si>
    <t>P0725NEW80127</t>
  </si>
  <si>
    <t>07254245</t>
  </si>
  <si>
    <t>07254257</t>
  </si>
  <si>
    <t>07254272</t>
  </si>
  <si>
    <t>José Oviedo - TW</t>
  </si>
  <si>
    <t>07254283</t>
  </si>
  <si>
    <t>P0725NEW76128</t>
  </si>
  <si>
    <t>Reprovado Granja Vitoria</t>
  </si>
  <si>
    <t>P0725NEW77130</t>
  </si>
  <si>
    <t>Reprovado Vitamilho diferença 5,00</t>
  </si>
  <si>
    <t>07254343</t>
  </si>
  <si>
    <t>07254361</t>
  </si>
  <si>
    <t>07254376</t>
  </si>
  <si>
    <t>07254386</t>
  </si>
  <si>
    <t>Reprovou na Vitamilho diferença de 3,00</t>
  </si>
  <si>
    <t>07254407</t>
  </si>
  <si>
    <t>07254417</t>
  </si>
  <si>
    <t>07254423</t>
  </si>
  <si>
    <t>07254437</t>
  </si>
  <si>
    <t>07254447</t>
  </si>
  <si>
    <t>07254456</t>
  </si>
  <si>
    <t>07254466</t>
  </si>
  <si>
    <t>07254474</t>
  </si>
  <si>
    <t>Reprovado na Vitamilho diferença de 3,00</t>
  </si>
  <si>
    <t>07254509</t>
  </si>
  <si>
    <t>07254525</t>
  </si>
  <si>
    <t>07254536</t>
  </si>
  <si>
    <t>P0725NEW77129</t>
  </si>
  <si>
    <t>Reprovado Vitamilho, 5,00 desconto</t>
  </si>
  <si>
    <t>07254550</t>
  </si>
  <si>
    <t>07254567</t>
  </si>
  <si>
    <t>Reprovado Vitamilho Diferença 5,00</t>
  </si>
  <si>
    <t>07254591</t>
  </si>
  <si>
    <t>07254605</t>
  </si>
  <si>
    <t>P0725NEW79131</t>
  </si>
  <si>
    <t>07254612</t>
  </si>
  <si>
    <t>07254637</t>
  </si>
  <si>
    <t>07254647</t>
  </si>
  <si>
    <t>07254657</t>
  </si>
  <si>
    <t>07254661</t>
  </si>
  <si>
    <t>07254671</t>
  </si>
  <si>
    <t>07254688</t>
  </si>
  <si>
    <t>07254701</t>
  </si>
  <si>
    <t>07254715</t>
  </si>
  <si>
    <t>07254723</t>
  </si>
  <si>
    <t>07254730</t>
  </si>
  <si>
    <t>Reprovado Vitamilho 4,00 Diferença</t>
  </si>
  <si>
    <t>07254787</t>
  </si>
  <si>
    <t>07254795</t>
  </si>
  <si>
    <t>P0725NEW78132</t>
  </si>
  <si>
    <t>07254815</t>
  </si>
  <si>
    <t>07254821</t>
  </si>
  <si>
    <t>07254856</t>
  </si>
  <si>
    <t>07254866</t>
  </si>
  <si>
    <t>07254874</t>
  </si>
  <si>
    <t>07254884</t>
  </si>
  <si>
    <t>P0725NEW80133</t>
  </si>
  <si>
    <t>07254898</t>
  </si>
  <si>
    <t>07254901</t>
  </si>
  <si>
    <t>07254918</t>
  </si>
  <si>
    <t>07254920</t>
  </si>
  <si>
    <t>08254935</t>
  </si>
  <si>
    <t>08254941</t>
  </si>
  <si>
    <t>08254959</t>
  </si>
  <si>
    <t>08254968</t>
  </si>
  <si>
    <t>08254974</t>
  </si>
  <si>
    <t>Jose Gilvan - TW</t>
  </si>
  <si>
    <t>08254988</t>
  </si>
  <si>
    <t>P0825NEW57134</t>
  </si>
  <si>
    <t>08254996</t>
  </si>
  <si>
    <t>P0825NEW80135</t>
  </si>
  <si>
    <t>08255006</t>
  </si>
  <si>
    <t>08255011</t>
  </si>
  <si>
    <t>08255026</t>
  </si>
  <si>
    <t>08255031</t>
  </si>
  <si>
    <t>08255041</t>
  </si>
  <si>
    <t>08255053</t>
  </si>
  <si>
    <t>08255060</t>
  </si>
  <si>
    <t>Reprovado Granja Vitória</t>
  </si>
  <si>
    <t>08255078</t>
  </si>
  <si>
    <t>P0825NEW80136</t>
  </si>
  <si>
    <t>08255083</t>
  </si>
  <si>
    <t>08255091</t>
  </si>
  <si>
    <t>08255106</t>
  </si>
  <si>
    <t>08255123</t>
  </si>
  <si>
    <t>08255137</t>
  </si>
  <si>
    <t>P0825NEW81138</t>
  </si>
  <si>
    <t>08255140</t>
  </si>
  <si>
    <t>08255156</t>
  </si>
  <si>
    <t>08255187</t>
  </si>
  <si>
    <t>08255199</t>
  </si>
  <si>
    <t>P0825NEW82137</t>
  </si>
  <si>
    <t>08255217</t>
  </si>
  <si>
    <t>08255220</t>
  </si>
  <si>
    <t>08255234</t>
  </si>
  <si>
    <t>08255263</t>
  </si>
  <si>
    <t>08255276</t>
  </si>
  <si>
    <t>P0825NEW83139</t>
  </si>
  <si>
    <t>08255282</t>
  </si>
  <si>
    <t>08255306</t>
  </si>
  <si>
    <t>08255319</t>
  </si>
  <si>
    <t>P0825RON82140</t>
  </si>
  <si>
    <t>08255325</t>
  </si>
  <si>
    <t>08255335</t>
  </si>
  <si>
    <t>08255348</t>
  </si>
  <si>
    <t>08255376</t>
  </si>
  <si>
    <t>08255387</t>
  </si>
  <si>
    <t>08255393</t>
  </si>
  <si>
    <t>08255422</t>
  </si>
  <si>
    <t>08255431</t>
  </si>
  <si>
    <t>08255447</t>
  </si>
  <si>
    <t>08255458</t>
  </si>
  <si>
    <t>08255463</t>
  </si>
  <si>
    <t>08255476</t>
  </si>
  <si>
    <t>08255481</t>
  </si>
  <si>
    <t>P0825NEW85142</t>
  </si>
  <si>
    <t>08255494</t>
  </si>
  <si>
    <t>08255502</t>
  </si>
  <si>
    <t>08255515</t>
  </si>
  <si>
    <t>08255523</t>
  </si>
  <si>
    <t>P0825RON82141</t>
  </si>
  <si>
    <t>08255540</t>
  </si>
  <si>
    <t>08255551</t>
  </si>
  <si>
    <t>08255561</t>
  </si>
  <si>
    <t>08255574</t>
  </si>
  <si>
    <t>08255586</t>
  </si>
  <si>
    <t>09255591</t>
  </si>
  <si>
    <t>09255621</t>
  </si>
  <si>
    <t>09255638</t>
  </si>
  <si>
    <t>P0925RON83145</t>
  </si>
  <si>
    <t>09255643</t>
  </si>
  <si>
    <t>09255654</t>
  </si>
  <si>
    <t>09255672</t>
  </si>
  <si>
    <t>Reprovado Rei do Ouro</t>
  </si>
  <si>
    <t>09255687</t>
  </si>
  <si>
    <t>P0925NEW84150</t>
  </si>
  <si>
    <t>09255692</t>
  </si>
  <si>
    <t>Edimar Pereirinha - TW</t>
  </si>
  <si>
    <t>P0925NEW83149</t>
  </si>
  <si>
    <t>P0925RON80144</t>
  </si>
  <si>
    <t>09255717</t>
  </si>
  <si>
    <t>09255725</t>
  </si>
  <si>
    <t>P0925NEW83151</t>
  </si>
  <si>
    <t>REPROVADO SÃO BRAZ</t>
  </si>
  <si>
    <t>09255739</t>
  </si>
  <si>
    <t>09255742</t>
  </si>
  <si>
    <t>09255752</t>
  </si>
  <si>
    <t>Gilvan - TW</t>
  </si>
  <si>
    <t>09255798</t>
  </si>
  <si>
    <t>09255804</t>
  </si>
  <si>
    <t>09255814</t>
  </si>
  <si>
    <t>09255822</t>
  </si>
  <si>
    <t>09255839</t>
  </si>
  <si>
    <t>P0925NEW86147</t>
  </si>
  <si>
    <t>09255859</t>
  </si>
  <si>
    <t>09255868</t>
  </si>
  <si>
    <t>09255873</t>
  </si>
  <si>
    <t>09255885</t>
  </si>
  <si>
    <t>09255891</t>
  </si>
  <si>
    <t>P0925NEW85148</t>
  </si>
  <si>
    <t>09255903</t>
  </si>
  <si>
    <t>09255917</t>
  </si>
  <si>
    <t>09255923</t>
  </si>
  <si>
    <t>09255933</t>
  </si>
  <si>
    <t>Edimilson - TW</t>
  </si>
  <si>
    <t>09255944</t>
  </si>
  <si>
    <t>09255958</t>
  </si>
  <si>
    <t>09255982</t>
  </si>
  <si>
    <t>09255993</t>
  </si>
  <si>
    <t>09256004</t>
  </si>
  <si>
    <t>09256037</t>
  </si>
  <si>
    <t>09256042</t>
  </si>
  <si>
    <t>8.000 Sacos a 60,00</t>
  </si>
  <si>
    <t>09256085</t>
  </si>
  <si>
    <t>09256090</t>
  </si>
  <si>
    <t>09256100</t>
  </si>
  <si>
    <t>Helder - TW</t>
  </si>
  <si>
    <t>09256119</t>
  </si>
  <si>
    <t>09256122</t>
  </si>
  <si>
    <t>09256132</t>
  </si>
  <si>
    <t>09256145</t>
  </si>
  <si>
    <t>09256168</t>
  </si>
  <si>
    <t>Reprovado Rei de Ouro</t>
  </si>
  <si>
    <t>09256183</t>
  </si>
  <si>
    <t>09256203</t>
  </si>
  <si>
    <t>09256213</t>
  </si>
  <si>
    <t>09256220</t>
  </si>
  <si>
    <t>P1025NEW75161</t>
  </si>
  <si>
    <t>09256250</t>
  </si>
  <si>
    <t>09256265</t>
  </si>
  <si>
    <t>09256284</t>
  </si>
  <si>
    <t>09256292</t>
  </si>
  <si>
    <t>09256301</t>
  </si>
  <si>
    <t>09256315</t>
  </si>
  <si>
    <t>10256332</t>
  </si>
  <si>
    <t>10256348</t>
  </si>
  <si>
    <t>10256366</t>
  </si>
  <si>
    <t>10256375</t>
  </si>
  <si>
    <t>10256403</t>
  </si>
  <si>
    <t>10256413</t>
  </si>
  <si>
    <t>10256461</t>
  </si>
  <si>
    <t>10256472</t>
  </si>
  <si>
    <t>10256482</t>
  </si>
  <si>
    <t>P1025NEW79155</t>
  </si>
  <si>
    <t>10256492</t>
  </si>
  <si>
    <t>10256505</t>
  </si>
  <si>
    <t>10256514</t>
  </si>
  <si>
    <t>10256522</t>
  </si>
  <si>
    <t>10256535</t>
  </si>
  <si>
    <t>10256542</t>
  </si>
  <si>
    <t>Rafael - TW</t>
  </si>
  <si>
    <t>10256562</t>
  </si>
  <si>
    <t>P0925RON82143</t>
  </si>
  <si>
    <t>10256586</t>
  </si>
  <si>
    <t>P1025NEW60153</t>
  </si>
  <si>
    <t>10256637</t>
  </si>
  <si>
    <t>10256658</t>
  </si>
  <si>
    <t>10256667</t>
  </si>
  <si>
    <t>10256696</t>
  </si>
  <si>
    <t>10256715</t>
  </si>
  <si>
    <t>10256752</t>
  </si>
  <si>
    <t>P1025NEW73157</t>
  </si>
  <si>
    <t>Rep. Ferraz</t>
  </si>
  <si>
    <t>10256770</t>
  </si>
  <si>
    <t>10256783</t>
  </si>
  <si>
    <t>P1025NEW77159</t>
  </si>
  <si>
    <t>Rep. Sao Braz</t>
  </si>
  <si>
    <t>10256829</t>
  </si>
  <si>
    <t>10256844</t>
  </si>
  <si>
    <t>10256857</t>
  </si>
  <si>
    <t>10256861</t>
  </si>
  <si>
    <t>P1025NEW78158</t>
  </si>
  <si>
    <t>Rep. Frango Fav.</t>
  </si>
  <si>
    <t>10256884</t>
  </si>
  <si>
    <t>P1025NEW76154</t>
  </si>
  <si>
    <t>NF 896</t>
  </si>
  <si>
    <t>10256899</t>
  </si>
  <si>
    <t>10256902</t>
  </si>
  <si>
    <t>10256924</t>
  </si>
  <si>
    <t>NF 882 e 876</t>
  </si>
  <si>
    <t>10256971</t>
  </si>
  <si>
    <t>P1025NEW73160</t>
  </si>
  <si>
    <t>10256982</t>
  </si>
  <si>
    <t>Edenilson - TW</t>
  </si>
  <si>
    <t>10256991</t>
  </si>
  <si>
    <t>10257004</t>
  </si>
  <si>
    <t>10257015</t>
  </si>
  <si>
    <t>10257025</t>
  </si>
  <si>
    <t>10257069</t>
  </si>
  <si>
    <t>10257073</t>
  </si>
  <si>
    <t>P1025NEW77163</t>
  </si>
  <si>
    <t>10257089</t>
  </si>
  <si>
    <t>10257096</t>
  </si>
  <si>
    <t>10257101</t>
  </si>
  <si>
    <t>10257110</t>
  </si>
  <si>
    <t>10257121</t>
  </si>
  <si>
    <t>10257132</t>
  </si>
  <si>
    <t>10257145</t>
  </si>
  <si>
    <t>10257196</t>
  </si>
  <si>
    <t>10257203</t>
  </si>
  <si>
    <t>10257216</t>
  </si>
  <si>
    <t>Rep. Guaraves</t>
  </si>
  <si>
    <t>10257227</t>
  </si>
  <si>
    <t>10257234</t>
  </si>
  <si>
    <t>10257256</t>
  </si>
  <si>
    <t>10257267</t>
  </si>
  <si>
    <t>10257274</t>
  </si>
  <si>
    <t>10257285</t>
  </si>
  <si>
    <t>10257303</t>
  </si>
  <si>
    <t>10257317</t>
  </si>
  <si>
    <t>11257327</t>
  </si>
  <si>
    <t>11257330</t>
  </si>
  <si>
    <t>11257344</t>
  </si>
  <si>
    <t>11257357</t>
  </si>
  <si>
    <t>P1025NEW76162</t>
  </si>
  <si>
    <t>11257375</t>
  </si>
  <si>
    <t>11257382</t>
  </si>
  <si>
    <t>11257396</t>
  </si>
  <si>
    <t>11257418</t>
  </si>
  <si>
    <t>P1125RON75164</t>
  </si>
  <si>
    <t>11257462</t>
  </si>
  <si>
    <t>11257474</t>
  </si>
  <si>
    <t>11257489</t>
  </si>
  <si>
    <t>11257496</t>
  </si>
  <si>
    <t>11257539</t>
  </si>
  <si>
    <t>P1125NEW72166</t>
  </si>
  <si>
    <t>11257586</t>
  </si>
  <si>
    <t>P1125RON76167</t>
  </si>
  <si>
    <t>Rep. São Braz</t>
  </si>
  <si>
    <t>11257608</t>
  </si>
  <si>
    <t>P1125NEW82168</t>
  </si>
  <si>
    <t>P1125NEW80169</t>
  </si>
  <si>
    <t>11257659</t>
  </si>
  <si>
    <t>P1125NEW80173</t>
  </si>
  <si>
    <t>Rep. Vitamilho</t>
  </si>
  <si>
    <t>P1125NEW80170</t>
  </si>
  <si>
    <t>11257825</t>
  </si>
  <si>
    <t>11257839</t>
  </si>
  <si>
    <t>11257845</t>
  </si>
  <si>
    <t>11257869</t>
  </si>
  <si>
    <t>P1125NEW78171</t>
  </si>
  <si>
    <t>NF 1007 e 1008</t>
  </si>
  <si>
    <t>11257883</t>
  </si>
  <si>
    <t>NF 1009 e 1010</t>
  </si>
  <si>
    <t>11257897</t>
  </si>
  <si>
    <t>NF 1011 e 1012</t>
  </si>
  <si>
    <t>11257900</t>
  </si>
  <si>
    <t>NF 1013 e 1014</t>
  </si>
  <si>
    <t>11257911</t>
  </si>
  <si>
    <t>Rep. Rei do Ouro</t>
  </si>
  <si>
    <t>11257923</t>
  </si>
  <si>
    <t>11257933</t>
  </si>
  <si>
    <t>NF 1005 e 1006</t>
  </si>
  <si>
    <t>11257976</t>
  </si>
  <si>
    <t>P1125RON80176</t>
  </si>
  <si>
    <t>SUPORTE GRAOS</t>
  </si>
  <si>
    <t>11258081</t>
  </si>
  <si>
    <t>11258096</t>
  </si>
  <si>
    <t>11258109</t>
  </si>
  <si>
    <t>11258114</t>
  </si>
  <si>
    <t>11258124</t>
  </si>
  <si>
    <t>11258143</t>
  </si>
  <si>
    <t>P1125NEW82174</t>
  </si>
  <si>
    <t>11258277</t>
  </si>
  <si>
    <t>11258287</t>
  </si>
  <si>
    <t>P1125NEW80178</t>
  </si>
  <si>
    <t>P1125NEW78177</t>
  </si>
  <si>
    <t>11258366</t>
  </si>
  <si>
    <t>11258371</t>
  </si>
  <si>
    <t>11258397</t>
  </si>
  <si>
    <t>11258401</t>
  </si>
  <si>
    <t>11258415</t>
  </si>
  <si>
    <t>11258426</t>
  </si>
  <si>
    <t>11258454</t>
  </si>
  <si>
    <t>P1125RON74179</t>
  </si>
  <si>
    <t>11258464</t>
  </si>
  <si>
    <t>P1125NEW82181</t>
  </si>
  <si>
    <t>P1125NEW80182</t>
  </si>
  <si>
    <t>NF 1043 e 1044</t>
  </si>
  <si>
    <t>11258533</t>
  </si>
  <si>
    <t>12258577</t>
  </si>
  <si>
    <t>P1225NEW82183</t>
  </si>
  <si>
    <t>12258580</t>
  </si>
  <si>
    <t>P1225NEW79185</t>
  </si>
  <si>
    <t>Tep. Sao Braz</t>
  </si>
  <si>
    <t>NF 1053 e 1054 / 73.250 Kg</t>
  </si>
  <si>
    <t>NF 1057 e 1058 / 64.110 Kg</t>
  </si>
  <si>
    <t>NF 1060 e 1061 / 79.240 Kg</t>
  </si>
  <si>
    <t>P1225RON79186</t>
  </si>
  <si>
    <t>NF 1056 / 44.960 Kg</t>
  </si>
  <si>
    <t>12258716</t>
  </si>
  <si>
    <t>NF 1064 e 1065 / 59.480 Kg</t>
  </si>
  <si>
    <t>12258774</t>
  </si>
  <si>
    <t>P1225NEW82184</t>
  </si>
  <si>
    <t>12258793</t>
  </si>
  <si>
    <t>12258813</t>
  </si>
  <si>
    <t>P1225NEW80187</t>
  </si>
  <si>
    <t>12258820</t>
  </si>
  <si>
    <t>12258848</t>
  </si>
  <si>
    <t>12258855</t>
  </si>
  <si>
    <t>12258863</t>
  </si>
  <si>
    <t>Gilvan Damasceno - TW</t>
  </si>
  <si>
    <t>12258879</t>
  </si>
  <si>
    <t>12258885</t>
  </si>
  <si>
    <t>12258891</t>
  </si>
  <si>
    <t>12258904</t>
  </si>
  <si>
    <t>NF 1080</t>
  </si>
  <si>
    <t>12258944</t>
  </si>
  <si>
    <t>NF 1088</t>
  </si>
  <si>
    <t>NF 1081</t>
  </si>
  <si>
    <t>NF 1089</t>
  </si>
  <si>
    <t>NF 1090</t>
  </si>
  <si>
    <t>NF 1056</t>
  </si>
  <si>
    <t>12259012</t>
  </si>
  <si>
    <t>NF 1091 e 1092</t>
  </si>
  <si>
    <t>12259034</t>
  </si>
  <si>
    <t>P1225NEW80188</t>
  </si>
  <si>
    <t>12259046</t>
  </si>
  <si>
    <t>12259052</t>
  </si>
  <si>
    <t>12259069</t>
  </si>
  <si>
    <t>12259074</t>
  </si>
  <si>
    <t>12259081</t>
  </si>
  <si>
    <t>12259095</t>
  </si>
  <si>
    <t>12259107</t>
  </si>
  <si>
    <t>12259114</t>
  </si>
  <si>
    <t>12259121</t>
  </si>
  <si>
    <t>12259141</t>
  </si>
  <si>
    <t>WALTEONES John - TW</t>
  </si>
  <si>
    <t>12259158</t>
  </si>
  <si>
    <t>12259161</t>
  </si>
  <si>
    <t>12259185</t>
  </si>
  <si>
    <t>NF 1094</t>
  </si>
  <si>
    <t>NF 1095 E 1096</t>
  </si>
  <si>
    <t>12259211</t>
  </si>
  <si>
    <t>12259220</t>
  </si>
  <si>
    <t>12259245</t>
  </si>
  <si>
    <t>12259257</t>
  </si>
  <si>
    <t>12259267</t>
  </si>
  <si>
    <t>NF 1097</t>
  </si>
  <si>
    <t>12259285</t>
  </si>
  <si>
    <t>12259297</t>
  </si>
  <si>
    <t>NF 1099</t>
  </si>
  <si>
    <t>12259307</t>
  </si>
  <si>
    <t>P1225NEW10189</t>
  </si>
  <si>
    <t>12259317</t>
  </si>
  <si>
    <t>12259328</t>
  </si>
  <si>
    <t>Juninho - TW</t>
  </si>
  <si>
    <t>12259335</t>
  </si>
  <si>
    <t>12259349</t>
  </si>
  <si>
    <t>12259354</t>
  </si>
  <si>
    <t>12259362</t>
  </si>
  <si>
    <t>12259370</t>
  </si>
  <si>
    <t>12259382</t>
  </si>
  <si>
    <t>12259390</t>
  </si>
  <si>
    <t>NF 1101</t>
  </si>
  <si>
    <t>12259403</t>
  </si>
  <si>
    <t>12259413</t>
  </si>
  <si>
    <t>NF 1103</t>
  </si>
  <si>
    <t>12259426</t>
  </si>
  <si>
    <t>NF 1104</t>
  </si>
  <si>
    <t>12259439</t>
  </si>
  <si>
    <t>12259444</t>
  </si>
  <si>
    <t>NF 1105</t>
  </si>
  <si>
    <t>NF 1106</t>
  </si>
  <si>
    <t>12259477</t>
  </si>
  <si>
    <t>12259486</t>
  </si>
  <si>
    <t>12259493</t>
  </si>
  <si>
    <t>12259503</t>
  </si>
  <si>
    <t>12259516</t>
  </si>
  <si>
    <t>12259529</t>
  </si>
  <si>
    <t>12259539</t>
  </si>
  <si>
    <t>P1225NEW83191</t>
  </si>
  <si>
    <t>12259547</t>
  </si>
  <si>
    <t>12259550</t>
  </si>
  <si>
    <t>12259566</t>
  </si>
  <si>
    <t>12259571</t>
  </si>
  <si>
    <t>04252726</t>
  </si>
  <si>
    <t>03251988</t>
  </si>
  <si>
    <t>06253823</t>
  </si>
  <si>
    <t>06253807</t>
  </si>
  <si>
    <t>11258430</t>
  </si>
  <si>
    <t>P1125NEW66180</t>
  </si>
  <si>
    <t>06253350</t>
  </si>
  <si>
    <t>11257625</t>
  </si>
  <si>
    <t>Rep. Clodoaldo</t>
  </si>
  <si>
    <t>01269504</t>
  </si>
  <si>
    <t>01269518</t>
  </si>
  <si>
    <t>01269524</t>
  </si>
  <si>
    <t>01269538</t>
  </si>
  <si>
    <t>P0126NEW82192</t>
  </si>
  <si>
    <t>01269549</t>
  </si>
  <si>
    <t>01269553</t>
  </si>
  <si>
    <t>01269568</t>
  </si>
  <si>
    <t>01269570</t>
  </si>
  <si>
    <t>01269588</t>
  </si>
  <si>
    <t>01269595</t>
  </si>
  <si>
    <t>P0126NEW84195</t>
  </si>
  <si>
    <t>01269608</t>
  </si>
  <si>
    <t>01269615</t>
  </si>
  <si>
    <t>01269627</t>
  </si>
  <si>
    <t>Ginaldo - TW</t>
  </si>
  <si>
    <t>01269635</t>
  </si>
  <si>
    <t>01269649</t>
  </si>
  <si>
    <t>P0126NEW82196</t>
  </si>
  <si>
    <t>01269676</t>
  </si>
  <si>
    <t>Jean Carlos - TW</t>
  </si>
  <si>
    <t>01269684</t>
  </si>
  <si>
    <t>01269693</t>
  </si>
  <si>
    <t>Walteones - TW</t>
  </si>
  <si>
    <t>P0126NEW83201</t>
  </si>
  <si>
    <t>01269709</t>
  </si>
  <si>
    <t>01269716</t>
  </si>
  <si>
    <t>01269724</t>
  </si>
  <si>
    <t>01269738</t>
  </si>
  <si>
    <t>01269743</t>
  </si>
  <si>
    <t>P0126NEW84194</t>
  </si>
  <si>
    <t>01269757</t>
  </si>
  <si>
    <t>REP. VITAMILHO</t>
  </si>
  <si>
    <t>01269761</t>
  </si>
  <si>
    <t>01269779</t>
  </si>
  <si>
    <t>Novato - TW</t>
  </si>
  <si>
    <t>P0126RON81198</t>
  </si>
  <si>
    <t>01269788</t>
  </si>
  <si>
    <t>P0126NEW80198</t>
  </si>
  <si>
    <t>01269794</t>
  </si>
  <si>
    <t>01269843</t>
  </si>
  <si>
    <t>01269853</t>
  </si>
  <si>
    <t>01269867</t>
  </si>
  <si>
    <t>01269872</t>
  </si>
  <si>
    <t>01269880</t>
  </si>
  <si>
    <t>01269898</t>
  </si>
  <si>
    <t>P0126NEW76193</t>
  </si>
  <si>
    <t>01269906</t>
  </si>
  <si>
    <t>P0126RON81199</t>
  </si>
  <si>
    <t>01269911</t>
  </si>
  <si>
    <t>REP. SAO BRAZ</t>
  </si>
  <si>
    <t>01269920</t>
  </si>
  <si>
    <t>01269930</t>
  </si>
  <si>
    <t>01269949</t>
  </si>
  <si>
    <t>P0126RON80205</t>
  </si>
  <si>
    <t>01269953</t>
  </si>
  <si>
    <t>01269960</t>
  </si>
  <si>
    <t>01269978</t>
  </si>
  <si>
    <t>01269989</t>
  </si>
  <si>
    <t>P0126NEW77202</t>
  </si>
  <si>
    <t>01269995</t>
  </si>
  <si>
    <t>REP. NUTRANE</t>
  </si>
  <si>
    <t>01261.0001</t>
  </si>
  <si>
    <t>P0126NEW77203</t>
  </si>
  <si>
    <t>01261.0018</t>
  </si>
  <si>
    <t>P0126NEW63204</t>
  </si>
  <si>
    <t>01261.0033</t>
  </si>
  <si>
    <t>Rep. Sao braz</t>
  </si>
  <si>
    <t>01261.0043</t>
  </si>
  <si>
    <t>01261.0057</t>
  </si>
  <si>
    <t>01261.0065</t>
  </si>
  <si>
    <t>01261.0077</t>
  </si>
  <si>
    <t>P0126NEW80200</t>
  </si>
  <si>
    <t>01261.0082</t>
  </si>
  <si>
    <t>01261.0098</t>
  </si>
  <si>
    <t>01261.0107</t>
  </si>
  <si>
    <t>01261.0114</t>
  </si>
  <si>
    <t>P0126RON81206</t>
  </si>
  <si>
    <t>01261.0124</t>
  </si>
  <si>
    <t>01261.0132</t>
  </si>
  <si>
    <t>P0126NEW82207</t>
  </si>
  <si>
    <t>01261.0141</t>
  </si>
  <si>
    <t>01261.0158</t>
  </si>
  <si>
    <t>01261.0160</t>
  </si>
  <si>
    <t>01261.0175</t>
  </si>
  <si>
    <t>Ricardo - TW</t>
  </si>
  <si>
    <t>01261.0182</t>
  </si>
  <si>
    <t>01261.0194</t>
  </si>
  <si>
    <t>01261.0209</t>
  </si>
  <si>
    <t>01261.0212</t>
  </si>
  <si>
    <t>01261.0229</t>
  </si>
  <si>
    <t>P0126RON78208</t>
  </si>
  <si>
    <t>01261.0237</t>
  </si>
  <si>
    <t>P0126RON76209</t>
  </si>
  <si>
    <t>P0226NEW61214</t>
  </si>
  <si>
    <t>REP. FERRAZ</t>
  </si>
  <si>
    <t>01261.0252</t>
  </si>
  <si>
    <t>P0126NEW77210</t>
  </si>
  <si>
    <t>01261.0306</t>
  </si>
  <si>
    <t>01261.0314</t>
  </si>
  <si>
    <t>01261.0327</t>
  </si>
  <si>
    <t>01261.0334</t>
  </si>
  <si>
    <t>P0126NEW65211</t>
  </si>
  <si>
    <t>01261.0363</t>
  </si>
  <si>
    <t>01261.0373</t>
  </si>
  <si>
    <t>01261.0390</t>
  </si>
  <si>
    <t>01261.0407</t>
  </si>
  <si>
    <t>01261.0418</t>
  </si>
  <si>
    <t>01261.0424</t>
  </si>
  <si>
    <t>01261.0434</t>
  </si>
  <si>
    <t>01261.0465</t>
  </si>
  <si>
    <t>01261.0478</t>
  </si>
  <si>
    <t>01261.0489</t>
  </si>
  <si>
    <t>01261.0495</t>
  </si>
  <si>
    <t>02261.0524</t>
  </si>
  <si>
    <t>02261.0532</t>
  </si>
  <si>
    <t>02261.0541</t>
  </si>
  <si>
    <t>02261.0551</t>
  </si>
  <si>
    <t>P0226NEW80212</t>
  </si>
  <si>
    <t>02261.0560</t>
  </si>
  <si>
    <t>02261.0574</t>
  </si>
  <si>
    <t>02261.0586</t>
  </si>
  <si>
    <t>02261.0599</t>
  </si>
  <si>
    <t>P0226NEW81213</t>
  </si>
  <si>
    <t>02261.0606</t>
  </si>
  <si>
    <t>P0226NEW76215</t>
  </si>
  <si>
    <t>02261.0628</t>
  </si>
  <si>
    <t>02261.0636</t>
  </si>
  <si>
    <t>REP. FRANGO DOURADO</t>
  </si>
  <si>
    <t>02261.0667</t>
  </si>
  <si>
    <t>02261.0679</t>
  </si>
  <si>
    <t>02261.0681</t>
  </si>
  <si>
    <t>02261.0692</t>
  </si>
  <si>
    <t>02261.0709</t>
  </si>
  <si>
    <t>02261.0716</t>
  </si>
  <si>
    <t>02261.0724</t>
  </si>
  <si>
    <t>02261.0732</t>
  </si>
  <si>
    <t>P0226NEW83216</t>
  </si>
  <si>
    <t>02261.0742</t>
  </si>
  <si>
    <t>02261.0751</t>
  </si>
  <si>
    <t>P0226RON80217</t>
  </si>
  <si>
    <t>02261.0760</t>
  </si>
  <si>
    <t>02261.0771</t>
  </si>
  <si>
    <t>02261.0785</t>
  </si>
  <si>
    <t>02261.0793</t>
  </si>
  <si>
    <t>02261.0804</t>
  </si>
  <si>
    <t>02261.0819</t>
  </si>
  <si>
    <t>02261.0823</t>
  </si>
  <si>
    <t>02261.0851</t>
  </si>
  <si>
    <t>02261.0860</t>
  </si>
  <si>
    <t>02261.0873</t>
  </si>
  <si>
    <t>02261.0887</t>
  </si>
  <si>
    <t>02261.0908</t>
  </si>
  <si>
    <t>P0226RON78218</t>
  </si>
  <si>
    <t>02261.0915</t>
  </si>
  <si>
    <t>P0226RON80219</t>
  </si>
  <si>
    <t>02261.0923</t>
  </si>
  <si>
    <t>02261.0931</t>
  </si>
  <si>
    <t>02261.0941</t>
  </si>
  <si>
    <t>02261.0957</t>
  </si>
  <si>
    <t>02261.0966</t>
  </si>
  <si>
    <t>02261.0971</t>
  </si>
  <si>
    <t>02261.0989</t>
  </si>
  <si>
    <t>P0226NEW63220</t>
  </si>
  <si>
    <t>NF 9794</t>
  </si>
  <si>
    <t>02261.0994</t>
  </si>
  <si>
    <t>P0226NEW64221</t>
  </si>
  <si>
    <t>02261.1003</t>
  </si>
  <si>
    <t>02261.1010</t>
  </si>
  <si>
    <t>Cajazeirinha</t>
  </si>
  <si>
    <t>02261.1029</t>
  </si>
  <si>
    <t>02261.1056</t>
  </si>
  <si>
    <t>02261.1096</t>
  </si>
  <si>
    <t>CAJAZEIRINHAS</t>
  </si>
  <si>
    <t>02261.1103</t>
  </si>
  <si>
    <t>02261.1111</t>
  </si>
  <si>
    <t>P0226NEW62224</t>
  </si>
  <si>
    <t>P0226NEW77223</t>
  </si>
  <si>
    <t>02261.1150</t>
  </si>
  <si>
    <t>NF 9809</t>
  </si>
  <si>
    <t>02261.1172</t>
  </si>
  <si>
    <t>02261.1183</t>
  </si>
  <si>
    <t>02261.1192</t>
  </si>
  <si>
    <t>NF 9831</t>
  </si>
  <si>
    <t>02261.1210</t>
  </si>
  <si>
    <t>P0226NEW79225</t>
  </si>
  <si>
    <t>02261.1237</t>
  </si>
  <si>
    <t>NF 9839</t>
  </si>
  <si>
    <t>02261.1245</t>
  </si>
  <si>
    <t>02261.1293</t>
  </si>
  <si>
    <t>P0226RON82226</t>
  </si>
  <si>
    <t>02261.1321</t>
  </si>
  <si>
    <t>P0326RON83228</t>
  </si>
  <si>
    <t>02261.1331</t>
  </si>
  <si>
    <t>NF 9960</t>
  </si>
  <si>
    <t>NF 9953</t>
  </si>
  <si>
    <t>02261.1374</t>
  </si>
  <si>
    <t>P0226NEW83227</t>
  </si>
  <si>
    <t>NF 10118</t>
  </si>
  <si>
    <t>03261.1423</t>
  </si>
  <si>
    <t>03261.1438</t>
  </si>
  <si>
    <t>03261.1444</t>
  </si>
  <si>
    <t>P0326NEW71229</t>
  </si>
  <si>
    <t>MILHETO</t>
  </si>
  <si>
    <t>03261.1453</t>
  </si>
  <si>
    <t>Gilvan - NP</t>
  </si>
  <si>
    <t>03261.1464</t>
  </si>
  <si>
    <t>NF 10205</t>
  </si>
  <si>
    <t>03261.1499</t>
  </si>
  <si>
    <t>03261.1500</t>
  </si>
  <si>
    <t>03261.1515</t>
  </si>
  <si>
    <t>03261.1525</t>
  </si>
  <si>
    <t>03261.1558</t>
  </si>
  <si>
    <t>03261.1564</t>
  </si>
  <si>
    <t>REP. NATTO</t>
  </si>
  <si>
    <t>03261.1605</t>
  </si>
  <si>
    <t>NF 10578</t>
  </si>
  <si>
    <t>03261.1616</t>
  </si>
  <si>
    <t>03261.1623</t>
  </si>
  <si>
    <t>NF 10604</t>
  </si>
  <si>
    <t>03261.1647</t>
  </si>
  <si>
    <t>Baixinho - NP</t>
  </si>
  <si>
    <t>03261.1655</t>
  </si>
  <si>
    <t>03261.1668</t>
  </si>
  <si>
    <t>Resende - TW</t>
  </si>
  <si>
    <t>P0326NEW84231</t>
  </si>
  <si>
    <t>03261.1672</t>
  </si>
  <si>
    <t>NF 10667</t>
  </si>
  <si>
    <t>03261.1698</t>
  </si>
  <si>
    <t>Malhado - TW</t>
  </si>
  <si>
    <t>P0326NEW81232</t>
  </si>
  <si>
    <t>P0326RON85233</t>
  </si>
  <si>
    <t>03261.1711</t>
  </si>
  <si>
    <t>NF 10890</t>
  </si>
  <si>
    <t>03261.1723</t>
  </si>
  <si>
    <t>NF 11269</t>
  </si>
  <si>
    <t>03261.1742</t>
  </si>
  <si>
    <t>NF 11093</t>
  </si>
  <si>
    <t>03261.1761</t>
  </si>
  <si>
    <t>NF 11136</t>
  </si>
  <si>
    <t>NF 11170</t>
  </si>
  <si>
    <t>NF 11179</t>
  </si>
  <si>
    <t>03261.1838</t>
  </si>
  <si>
    <t>P0326RON80235</t>
  </si>
  <si>
    <t>15km desl.</t>
  </si>
  <si>
    <t>P0326RON80234</t>
  </si>
  <si>
    <t>P0326RON82236</t>
  </si>
  <si>
    <t>P0326RON85237</t>
  </si>
  <si>
    <t>03261.1902</t>
  </si>
  <si>
    <t>03261.1910</t>
  </si>
  <si>
    <t>P0326NEW84238</t>
  </si>
  <si>
    <t>03261.1955</t>
  </si>
  <si>
    <t>P0326RON78240</t>
  </si>
  <si>
    <t>NF 1158 e 1159</t>
  </si>
  <si>
    <t>NF 11474</t>
  </si>
  <si>
    <t>NF 11473</t>
  </si>
  <si>
    <t>03261.1989</t>
  </si>
  <si>
    <t>P0326NEW82241</t>
  </si>
  <si>
    <t>NF 11503</t>
  </si>
  <si>
    <t>P0326NEW90239</t>
  </si>
  <si>
    <t>03261.2017</t>
  </si>
  <si>
    <t>NF 1160 e 1161</t>
  </si>
  <si>
    <t>03261.2033</t>
  </si>
  <si>
    <t>NF 11547</t>
  </si>
  <si>
    <t>03261.2040</t>
  </si>
  <si>
    <t>P0326NEW79242</t>
  </si>
  <si>
    <t>NF 11567</t>
  </si>
  <si>
    <t>03261.2082</t>
  </si>
  <si>
    <t>NF 1162 e 1164</t>
  </si>
  <si>
    <t>03261.2097</t>
  </si>
  <si>
    <t>NF 1163 e 1165</t>
  </si>
  <si>
    <t>03261.2104</t>
  </si>
  <si>
    <t>03261.2117</t>
  </si>
  <si>
    <t>NF 11756</t>
  </si>
  <si>
    <t>03261.2149</t>
  </si>
  <si>
    <t>P0326NEW81245</t>
  </si>
  <si>
    <t>03261.2157</t>
  </si>
  <si>
    <t>NF 1167 e 1168</t>
  </si>
  <si>
    <t>03261.2167</t>
  </si>
  <si>
    <t>03261.2175</t>
  </si>
  <si>
    <t>NF 1169 e 1170</t>
  </si>
  <si>
    <t>NF 11984</t>
  </si>
  <si>
    <t>03261.2192</t>
  </si>
  <si>
    <t>NF 1171 e 1173</t>
  </si>
  <si>
    <t>03261.2207</t>
  </si>
  <si>
    <t>NF 1172 e 1174</t>
  </si>
  <si>
    <t>P0326NEW71243</t>
  </si>
  <si>
    <t>NF 12036</t>
  </si>
  <si>
    <t>03261.2226</t>
  </si>
  <si>
    <t>P0326NEW84244</t>
  </si>
  <si>
    <t>03261.2245</t>
  </si>
  <si>
    <t>P0326NEW78246</t>
  </si>
  <si>
    <t>03261.2252</t>
  </si>
  <si>
    <t>P0326NEW70247</t>
  </si>
  <si>
    <t>NF 12060</t>
  </si>
  <si>
    <t>03261.2264</t>
  </si>
  <si>
    <t>NF 12064</t>
  </si>
  <si>
    <t>P0326RON85248</t>
  </si>
  <si>
    <t>03261.2283</t>
  </si>
  <si>
    <t>03261.2296</t>
  </si>
  <si>
    <t>03261.2301</t>
  </si>
  <si>
    <t>NF 12112</t>
  </si>
  <si>
    <t>03261.2310</t>
  </si>
  <si>
    <t>03261.2328</t>
  </si>
  <si>
    <t>03261.2333</t>
  </si>
  <si>
    <t>03261.2346</t>
  </si>
  <si>
    <t>NF 12178</t>
  </si>
  <si>
    <t>NF 12184</t>
  </si>
  <si>
    <t>NF 12217</t>
  </si>
  <si>
    <t>NF 12195</t>
  </si>
  <si>
    <t>04261.2423</t>
  </si>
  <si>
    <t>Borracha - TW</t>
  </si>
  <si>
    <t>NF 12319</t>
  </si>
  <si>
    <t>P0426NEW88249</t>
  </si>
  <si>
    <t>04261.2461</t>
  </si>
  <si>
    <t>04261.2470</t>
  </si>
  <si>
    <t>P0426NEW84250</t>
  </si>
  <si>
    <t>P0426RON83251</t>
  </si>
  <si>
    <t>04261.2524</t>
  </si>
  <si>
    <t>REP. CARPINA</t>
  </si>
  <si>
    <t>04261.2531</t>
  </si>
  <si>
    <t>NF 12500</t>
  </si>
  <si>
    <t>04261.2540</t>
  </si>
  <si>
    <t>NF 12502</t>
  </si>
  <si>
    <t>04261.2567</t>
  </si>
  <si>
    <t>NF 12549</t>
  </si>
  <si>
    <t>04261.2575</t>
  </si>
  <si>
    <t>NF 1179 e 1180</t>
  </si>
  <si>
    <t>04261.2592</t>
  </si>
  <si>
    <t>P0426NEW69252</t>
  </si>
  <si>
    <t>P0426RON82253</t>
  </si>
  <si>
    <t>04261.2632</t>
  </si>
  <si>
    <t>04261.2645</t>
  </si>
  <si>
    <t>04261.2650</t>
  </si>
  <si>
    <t>NF 1182 e 1183</t>
  </si>
  <si>
    <t>04261.2678</t>
  </si>
  <si>
    <t>04261.2682</t>
  </si>
  <si>
    <t>04261.2694</t>
  </si>
  <si>
    <t>04261.2706</t>
  </si>
  <si>
    <t>NF 12832</t>
  </si>
  <si>
    <t>04261.2715</t>
  </si>
  <si>
    <t>04261.2720</t>
  </si>
  <si>
    <t>P0426NEW79254</t>
  </si>
  <si>
    <t>04261.2731</t>
  </si>
  <si>
    <t>NF 1186 e 1189</t>
  </si>
  <si>
    <t>04261.2742</t>
  </si>
  <si>
    <t>04261.2750</t>
  </si>
  <si>
    <t>NF 13122</t>
  </si>
  <si>
    <t>NF 13123</t>
  </si>
  <si>
    <t>04261.2787</t>
  </si>
  <si>
    <t>04261.2799</t>
  </si>
  <si>
    <t>Rep. Nut. Pesqueira</t>
  </si>
  <si>
    <t>04261.2808</t>
  </si>
  <si>
    <t>04261.2817</t>
  </si>
  <si>
    <t>P0426NEW87255</t>
  </si>
  <si>
    <t>NF 13175</t>
  </si>
  <si>
    <t>04261.2832</t>
  </si>
  <si>
    <t>04261.2842</t>
  </si>
  <si>
    <t>P0426NEW84256</t>
  </si>
  <si>
    <t>04261.2855</t>
  </si>
  <si>
    <t>04261.2864</t>
  </si>
  <si>
    <t>04261.2879</t>
  </si>
  <si>
    <t>04261.2889</t>
  </si>
  <si>
    <t>Alex - TW</t>
  </si>
  <si>
    <t>04261.2936</t>
  </si>
  <si>
    <t>04261.2949</t>
  </si>
  <si>
    <t>P0426RON83258</t>
  </si>
  <si>
    <t>P0426RON81259</t>
  </si>
  <si>
    <t>04261,3011</t>
  </si>
  <si>
    <t>04261,3022</t>
  </si>
  <si>
    <t>04261,3031</t>
  </si>
  <si>
    <t>P0526NEW81264</t>
  </si>
  <si>
    <t>NF 14031 / DIA 06/05</t>
  </si>
  <si>
    <t>P0426NEW66257</t>
  </si>
  <si>
    <t>NF 5083</t>
  </si>
  <si>
    <t>04261.3075</t>
  </si>
  <si>
    <t>04261.3085</t>
  </si>
  <si>
    <t>NF 5119</t>
  </si>
  <si>
    <t>04261.3095</t>
  </si>
  <si>
    <t>NF 5114</t>
  </si>
  <si>
    <t>NF 14029 / DIA 07/05</t>
  </si>
  <si>
    <t>04261.3110</t>
  </si>
  <si>
    <t>04261.3131</t>
  </si>
  <si>
    <t>P0426RON78260</t>
  </si>
  <si>
    <t>04261.3143</t>
  </si>
  <si>
    <t>04261.3158</t>
  </si>
  <si>
    <t>04261.3162</t>
  </si>
  <si>
    <t>NF 5205</t>
  </si>
  <si>
    <t>05261.3176</t>
  </si>
  <si>
    <t>05261.3186</t>
  </si>
  <si>
    <t>05261.3190</t>
  </si>
  <si>
    <t>05261.3205</t>
  </si>
  <si>
    <t>05261.3211</t>
  </si>
  <si>
    <t>05261.3227</t>
  </si>
  <si>
    <t>05261.3234</t>
  </si>
  <si>
    <t>P0526NEW78261</t>
  </si>
  <si>
    <t>P0526NEW80262</t>
  </si>
  <si>
    <t>05261.3253</t>
  </si>
  <si>
    <t>NF 5249</t>
  </si>
  <si>
    <t>05261.3265</t>
  </si>
  <si>
    <t>05261.3287</t>
  </si>
  <si>
    <t>P0526NEW80265</t>
  </si>
  <si>
    <t>05261.3295</t>
  </si>
  <si>
    <t>05261.3300</t>
  </si>
  <si>
    <t>P0526RON75266</t>
  </si>
  <si>
    <t>Rep. Frei Damiao</t>
  </si>
  <si>
    <t>05261.3323</t>
  </si>
  <si>
    <t>NF 14336 / DIA 12/05</t>
  </si>
  <si>
    <t>05261.3333</t>
  </si>
  <si>
    <t>NF 14353 / DIA 09/05</t>
  </si>
  <si>
    <t>05261.3341</t>
  </si>
  <si>
    <t>05261.3350</t>
  </si>
  <si>
    <t>P0526NEW77268</t>
  </si>
  <si>
    <t>05261.3367</t>
  </si>
  <si>
    <t>NF 14407 / DIA 12/05</t>
  </si>
  <si>
    <t>05261.3371</t>
  </si>
  <si>
    <t>Rep. Nutrane Carpina</t>
  </si>
  <si>
    <t>05261.3389</t>
  </si>
  <si>
    <t>05261.3398</t>
  </si>
  <si>
    <t>P0526NEW77274</t>
  </si>
  <si>
    <t>P0526NEW79267</t>
  </si>
  <si>
    <t>P0526NEW77269</t>
  </si>
  <si>
    <t>05261.3491</t>
  </si>
  <si>
    <t>05261.3501</t>
  </si>
  <si>
    <t>P0526RON76270</t>
  </si>
  <si>
    <t>P0526RON85272</t>
  </si>
  <si>
    <t>05261.3537</t>
  </si>
  <si>
    <t>05261.3546</t>
  </si>
  <si>
    <t>P0526NEW78271</t>
  </si>
  <si>
    <t>05261.3614</t>
  </si>
  <si>
    <t>05261.3679</t>
  </si>
  <si>
    <t>P0526NEW77263</t>
  </si>
  <si>
    <t>05261.3759</t>
  </si>
  <si>
    <t>P0526NEW73273</t>
  </si>
  <si>
    <t>P0526RON79277</t>
  </si>
  <si>
    <t>05261.3827</t>
  </si>
  <si>
    <t>05261.3838</t>
  </si>
  <si>
    <t>05261.3843</t>
  </si>
  <si>
    <t>Aberto</t>
  </si>
  <si>
    <t>05261.3896</t>
  </si>
  <si>
    <t>05261.3914</t>
  </si>
  <si>
    <t>05261.3974</t>
  </si>
  <si>
    <t>05261.3986</t>
  </si>
  <si>
    <t>05261.3997</t>
  </si>
  <si>
    <t>P0526NEW66276</t>
  </si>
  <si>
    <t>05261.4002</t>
  </si>
  <si>
    <t>06261.4012</t>
  </si>
  <si>
    <t>P0626NEW77278</t>
  </si>
  <si>
    <t>06261.4031</t>
  </si>
  <si>
    <t>P0626RON79280</t>
  </si>
  <si>
    <t>06261.4043</t>
  </si>
  <si>
    <t>P0626NEW55279</t>
  </si>
  <si>
    <t>06261.4073</t>
  </si>
  <si>
    <t>06261.4083</t>
  </si>
  <si>
    <t>06261.4094</t>
  </si>
  <si>
    <t>TC - Terceiros</t>
  </si>
  <si>
    <t>EMPRESTIMO</t>
  </si>
  <si>
    <t>AG - Daniel</t>
  </si>
  <si>
    <t>Afrânio - TW</t>
  </si>
  <si>
    <t>Luciano - CX</t>
  </si>
  <si>
    <t>Mário - Suporte</t>
  </si>
  <si>
    <t>SR</t>
  </si>
  <si>
    <t>Gilvan</t>
  </si>
  <si>
    <t>Branco</t>
  </si>
  <si>
    <t>Bruno - TW</t>
  </si>
  <si>
    <t>José - TW</t>
  </si>
  <si>
    <t>Alexandre - Silvio</t>
  </si>
  <si>
    <t>Otoniel - CRP</t>
  </si>
  <si>
    <t>Josnei - Otaniel - CRP</t>
  </si>
  <si>
    <t>Josnei - Otaniel - ACR</t>
  </si>
  <si>
    <t>Dinho - MT</t>
  </si>
  <si>
    <t>Dayvson</t>
  </si>
  <si>
    <t>lisson Simões</t>
  </si>
  <si>
    <t>Antonio Boa Safra 01</t>
  </si>
  <si>
    <t>Mateus Alagoas</t>
  </si>
  <si>
    <t>Elismario. daniel</t>
  </si>
  <si>
    <t>Evilazio - Daniela</t>
  </si>
  <si>
    <t>Gustavo</t>
  </si>
  <si>
    <t>NImposto</t>
  </si>
  <si>
    <t>Valor Ajuste</t>
  </si>
  <si>
    <t>Total</t>
  </si>
  <si>
    <t>aaa0001</t>
  </si>
  <si>
    <t>aaa0002</t>
  </si>
  <si>
    <t>aaa0003</t>
  </si>
  <si>
    <t>aaa0004</t>
  </si>
  <si>
    <t>aaa0005</t>
  </si>
  <si>
    <t>aaa0006</t>
  </si>
  <si>
    <t>aaa0007</t>
  </si>
  <si>
    <t>aaa0008</t>
  </si>
  <si>
    <t>aaa0009</t>
  </si>
  <si>
    <t>aaa0010</t>
  </si>
  <si>
    <t>aaa0011</t>
  </si>
  <si>
    <t>aaa0012</t>
  </si>
  <si>
    <t>Descrição</t>
  </si>
  <si>
    <t>Contas</t>
  </si>
  <si>
    <t>410af65d</t>
  </si>
  <si>
    <t>Manifesto em Aberto</t>
  </si>
  <si>
    <t>c40f446f</t>
  </si>
  <si>
    <t>8bec4ce1</t>
  </si>
  <si>
    <t>Extra que Branco deu</t>
  </si>
  <si>
    <t>a1b2eed4</t>
  </si>
  <si>
    <t>c537caa6</t>
  </si>
  <si>
    <t>Refeição</t>
  </si>
  <si>
    <t>33be2a66</t>
  </si>
  <si>
    <t>bcb61206</t>
  </si>
  <si>
    <t>Multa</t>
  </si>
  <si>
    <t>43780fc9</t>
  </si>
  <si>
    <t>40351d0e</t>
  </si>
  <si>
    <t>Gorjeta</t>
  </si>
  <si>
    <t>9facfb28</t>
  </si>
  <si>
    <t>73964abe</t>
  </si>
  <si>
    <t>Comprovante de 2.000,00</t>
  </si>
  <si>
    <t>bafa67e0</t>
  </si>
  <si>
    <t>265d0b16</t>
  </si>
  <si>
    <t>8e0c19d5</t>
  </si>
  <si>
    <t>bb83c32e</t>
  </si>
  <si>
    <t>Deslocamento</t>
  </si>
  <si>
    <t>9d24c654</t>
  </si>
  <si>
    <t>Ajuda Descarregamento</t>
  </si>
  <si>
    <t>62d47932</t>
  </si>
  <si>
    <t>087f72a7</t>
  </si>
  <si>
    <t>Pagou a mais</t>
  </si>
  <si>
    <t>23b6f12d</t>
  </si>
  <si>
    <t>Transporte</t>
  </si>
  <si>
    <t>4d3908e3</t>
  </si>
  <si>
    <t>d2d1d618</t>
  </si>
  <si>
    <t>82a94ebc</t>
  </si>
  <si>
    <t>551b0327</t>
  </si>
  <si>
    <t>c6e821a9</t>
  </si>
  <si>
    <t>579a14db</t>
  </si>
  <si>
    <t>6e57bbc8</t>
  </si>
  <si>
    <t>c2d3df50</t>
  </si>
  <si>
    <t>41f7510f</t>
  </si>
  <si>
    <t>A mais</t>
  </si>
  <si>
    <t>884c9630</t>
  </si>
  <si>
    <t>82fadf10</t>
  </si>
  <si>
    <t>0e2c7d51</t>
  </si>
  <si>
    <t>4ec1cf98</t>
  </si>
  <si>
    <t>54a1445d</t>
  </si>
  <si>
    <t>bfd972fc</t>
  </si>
  <si>
    <t>0c706a4e</t>
  </si>
  <si>
    <t>783d2c0f</t>
  </si>
  <si>
    <t>79259742</t>
  </si>
  <si>
    <t>df11c74c</t>
  </si>
  <si>
    <t>fa5e4d31</t>
  </si>
  <si>
    <t>1b0cd79a</t>
  </si>
  <si>
    <t>575014bb</t>
  </si>
  <si>
    <t>6d5e3930</t>
  </si>
  <si>
    <t>b93f8b48</t>
  </si>
  <si>
    <t>72465f24</t>
  </si>
  <si>
    <t>b7785cf9</t>
  </si>
  <si>
    <t>7499bf26</t>
  </si>
  <si>
    <t>1ade119e</t>
  </si>
  <si>
    <t>054c381b</t>
  </si>
  <si>
    <t>75444889</t>
  </si>
  <si>
    <t>0cb9355c</t>
  </si>
  <si>
    <t>88b11ac6</t>
  </si>
  <si>
    <t>35399d0e</t>
  </si>
  <si>
    <t>b3a49dd5</t>
  </si>
  <si>
    <t>5516b0c7</t>
  </si>
  <si>
    <t>a2aeb7b5</t>
  </si>
  <si>
    <t>e20c3c74</t>
  </si>
  <si>
    <t>8700abe7</t>
  </si>
  <si>
    <t>5d84a38e</t>
  </si>
  <si>
    <t>9a32a0f3</t>
  </si>
  <si>
    <t>31be9817</t>
  </si>
  <si>
    <t>e6e16f98</t>
  </si>
  <si>
    <t>3a8726e4</t>
  </si>
  <si>
    <t>2d6adf59</t>
  </si>
  <si>
    <t>84bfd442</t>
  </si>
  <si>
    <t>57586023</t>
  </si>
  <si>
    <t>300bf299</t>
  </si>
  <si>
    <t>e47a577a</t>
  </si>
  <si>
    <t>3c1b6876</t>
  </si>
  <si>
    <t>3d0db63a</t>
  </si>
  <si>
    <t>b2aaceba</t>
  </si>
  <si>
    <t>cba1b066</t>
  </si>
  <si>
    <t>d400d27a</t>
  </si>
  <si>
    <t>14bb65b6</t>
  </si>
  <si>
    <t>29bb05e2</t>
  </si>
  <si>
    <t>1db11de5</t>
  </si>
  <si>
    <t>4cfc7d96</t>
  </si>
  <si>
    <t>d3e0b046</t>
  </si>
  <si>
    <t>Diárias</t>
  </si>
  <si>
    <t>53eecb69</t>
  </si>
  <si>
    <t>b1ef5608</t>
  </si>
  <si>
    <t>d996c7df</t>
  </si>
  <si>
    <t>3843c619</t>
  </si>
  <si>
    <t>e7cf8871</t>
  </si>
  <si>
    <t>c243f649</t>
  </si>
  <si>
    <t>0008fdb0</t>
  </si>
  <si>
    <t>e2473419</t>
  </si>
  <si>
    <t>e20288cc</t>
  </si>
  <si>
    <t>Desl.</t>
  </si>
  <si>
    <t>97a149e7</t>
  </si>
  <si>
    <t>8179ef76</t>
  </si>
  <si>
    <t>75dd42be</t>
  </si>
  <si>
    <t>9158d87d</t>
  </si>
  <si>
    <t>35f0ef30</t>
  </si>
  <si>
    <t>989b1834</t>
  </si>
  <si>
    <t>265fdf7a</t>
  </si>
  <si>
    <t>3f840e35</t>
  </si>
  <si>
    <t>a331812e</t>
  </si>
  <si>
    <t>1f8f9aef</t>
  </si>
  <si>
    <t>3aebc501</t>
  </si>
  <si>
    <t>9506e4a2</t>
  </si>
  <si>
    <t>b6ca5cd9</t>
  </si>
  <si>
    <t>1acbfe48</t>
  </si>
  <si>
    <t>DESLOCAMENTO</t>
  </si>
  <si>
    <t>8b3d3240</t>
  </si>
  <si>
    <t>6f5583ef</t>
  </si>
  <si>
    <t>d52d4719</t>
  </si>
  <si>
    <t>f13d5f2c</t>
  </si>
  <si>
    <t>Tipo</t>
  </si>
  <si>
    <t>bcbe52e2</t>
  </si>
  <si>
    <t>Pró-Labore</t>
  </si>
  <si>
    <t>fac79dfe</t>
  </si>
  <si>
    <t>Diversos</t>
  </si>
  <si>
    <t>Mouse</t>
  </si>
  <si>
    <t>a1d01aab</t>
  </si>
  <si>
    <t>Cartão de Crédito</t>
  </si>
  <si>
    <t>71bcd524</t>
  </si>
  <si>
    <t>624d4b85</t>
  </si>
  <si>
    <t>Tarifas Bancárias</t>
  </si>
  <si>
    <t>Juros</t>
  </si>
  <si>
    <t>b14827a7</t>
  </si>
  <si>
    <t>Combustível</t>
  </si>
  <si>
    <t>Neto</t>
  </si>
  <si>
    <t>cb6522b8</t>
  </si>
  <si>
    <t>IOF</t>
  </si>
  <si>
    <t>04a38046</t>
  </si>
  <si>
    <t>Tarifas</t>
  </si>
  <si>
    <t>1b207daa</t>
  </si>
  <si>
    <t>Outras</t>
  </si>
  <si>
    <t>Rios Polícia</t>
  </si>
  <si>
    <t>bece7824</t>
  </si>
  <si>
    <t>Camisas</t>
  </si>
  <si>
    <t>18c968bb</t>
  </si>
  <si>
    <t>Cartão Bradesco</t>
  </si>
  <si>
    <t>3797a71a</t>
  </si>
  <si>
    <t>d287f195</t>
  </si>
  <si>
    <t>Viagem</t>
  </si>
  <si>
    <t>Combustível + Comida</t>
  </si>
  <si>
    <t>b73cd2a0</t>
  </si>
  <si>
    <t>OLX</t>
  </si>
  <si>
    <t>517fafa5</t>
  </si>
  <si>
    <t>62b6f43a</t>
  </si>
  <si>
    <t>24c38e53</t>
  </si>
  <si>
    <t>726745aa</t>
  </si>
  <si>
    <t>Operação de Crédito</t>
  </si>
  <si>
    <t>Operação de Crédito - Bradesco</t>
  </si>
  <si>
    <t>0e2de851</t>
  </si>
  <si>
    <t>Contabilidade</t>
  </si>
  <si>
    <t>Contabilidade - Dezembro + 13º</t>
  </si>
  <si>
    <t>6f497674</t>
  </si>
  <si>
    <t>Cesta Relacionamento</t>
  </si>
  <si>
    <t>d7218cfb</t>
  </si>
  <si>
    <t>510079d8</t>
  </si>
  <si>
    <t>Sistema</t>
  </si>
  <si>
    <t>Zeus</t>
  </si>
  <si>
    <t>193ff8c0</t>
  </si>
  <si>
    <t>Receita Federal</t>
  </si>
  <si>
    <t>ec2bfd34</t>
  </si>
  <si>
    <t>45fc536b</t>
  </si>
  <si>
    <t>Guincho</t>
  </si>
  <si>
    <t>928fb305</t>
  </si>
  <si>
    <t>Multa Posto Fiscal</t>
  </si>
  <si>
    <t>9dbad11f</t>
  </si>
  <si>
    <t>Operador da Extratora</t>
  </si>
  <si>
    <t>de179f56</t>
  </si>
  <si>
    <t>DAE</t>
  </si>
  <si>
    <t>DAE - Nota Fiscal Suporte Grãos</t>
  </si>
  <si>
    <t>64cfa80d</t>
  </si>
  <si>
    <t>Aprovação de Carga</t>
  </si>
  <si>
    <t>3 Carros da São Braz - Aprovação</t>
  </si>
  <si>
    <t>8547afc5</t>
  </si>
  <si>
    <t>Operador Extratora</t>
  </si>
  <si>
    <t>6da650f8</t>
  </si>
  <si>
    <t>DAE Mot. Que foi pra Japonês</t>
  </si>
  <si>
    <t>6052c49a</t>
  </si>
  <si>
    <t>Tributos</t>
  </si>
  <si>
    <t>cb084f72</t>
  </si>
  <si>
    <t>121bbd19</t>
  </si>
  <si>
    <t>Salário</t>
  </si>
  <si>
    <t>Cartão de Neto</t>
  </si>
  <si>
    <t>Cartão de Netinho - Descontar do Salario</t>
  </si>
  <si>
    <t>7b170e26</t>
  </si>
  <si>
    <t>Gasolina NETO</t>
  </si>
  <si>
    <t>53495fcf</t>
  </si>
  <si>
    <t>dc3feb04</t>
  </si>
  <si>
    <t>81663d86</t>
  </si>
  <si>
    <t>35559319</t>
  </si>
  <si>
    <t>9038dd62</t>
  </si>
  <si>
    <t>957ac5c7</t>
  </si>
  <si>
    <t>2a496d5e</t>
  </si>
  <si>
    <t>22f2302c</t>
  </si>
  <si>
    <t>ea684d63</t>
  </si>
  <si>
    <t>261b6783</t>
  </si>
  <si>
    <t>4ef8ba4e</t>
  </si>
  <si>
    <t>57a68e6f</t>
  </si>
  <si>
    <t>18d74b7a</t>
  </si>
  <si>
    <t>96a4632b</t>
  </si>
  <si>
    <t>Seguro</t>
  </si>
  <si>
    <t>Seguro SW4</t>
  </si>
  <si>
    <t>8e6bbbea</t>
  </si>
  <si>
    <t>ec90daab</t>
  </si>
  <si>
    <t>Personalizados</t>
  </si>
  <si>
    <t>91412614</t>
  </si>
  <si>
    <t>ea4eb3c7</t>
  </si>
  <si>
    <t>4c20ae6f</t>
  </si>
  <si>
    <t>5c56ef59</t>
  </si>
  <si>
    <t>3d91b628</t>
  </si>
  <si>
    <t>ee0d1c68</t>
  </si>
  <si>
    <t>Emplacamento</t>
  </si>
  <si>
    <t>Emplacamento SW4</t>
  </si>
  <si>
    <t>f1ec875a</t>
  </si>
  <si>
    <t>7612d91d</t>
  </si>
  <si>
    <t>Vistoria</t>
  </si>
  <si>
    <t>Vistoria SW4</t>
  </si>
  <si>
    <t>c9e2c4bd</t>
  </si>
  <si>
    <t>51906e1f</t>
  </si>
  <si>
    <t>Tranferencia SW4</t>
  </si>
  <si>
    <t>1f882893</t>
  </si>
  <si>
    <t>4dcc1246</t>
  </si>
  <si>
    <t>43e90f91</t>
  </si>
  <si>
    <t>e9aefee5</t>
  </si>
  <si>
    <t>8e704bf5</t>
  </si>
  <si>
    <t>ff0d0f60</t>
  </si>
  <si>
    <t>Bsoft</t>
  </si>
  <si>
    <t>769ad477</t>
  </si>
  <si>
    <t>3c396b27</t>
  </si>
  <si>
    <t>3d4de7a8</t>
  </si>
  <si>
    <t>af52d7f2</t>
  </si>
  <si>
    <t>2abf7599</t>
  </si>
  <si>
    <t>b04c9440</t>
  </si>
  <si>
    <t>Aluguel Carro</t>
  </si>
  <si>
    <t>Aluguel Carro - Gabriel</t>
  </si>
  <si>
    <t>43a9603a</t>
  </si>
  <si>
    <t>57db4548</t>
  </si>
  <si>
    <t>Japonês</t>
  </si>
  <si>
    <t>cf77ab91</t>
  </si>
  <si>
    <t>44719694</t>
  </si>
  <si>
    <t>19082751</t>
  </si>
  <si>
    <t>d2c45f48</t>
  </si>
  <si>
    <t>bd2ce1d8</t>
  </si>
  <si>
    <t>16 Pagamentos de DAE</t>
  </si>
  <si>
    <t>6b51a81a</t>
  </si>
  <si>
    <t>23d2da7b</t>
  </si>
  <si>
    <t>Balança Barreto - Gloria/SE</t>
  </si>
  <si>
    <t>e4007fee</t>
  </si>
  <si>
    <t>Parafusos</t>
  </si>
  <si>
    <t>e6476a53</t>
  </si>
  <si>
    <t>a92f727b</t>
  </si>
  <si>
    <t>Comissão Fabio</t>
  </si>
  <si>
    <t>3fb77b03</t>
  </si>
  <si>
    <t>Salario Newtinho + Carro</t>
  </si>
  <si>
    <t>8a344ac3</t>
  </si>
  <si>
    <t>Peças SW4</t>
  </si>
  <si>
    <t>6ce5a75b</t>
  </si>
  <si>
    <t>135fec3d</t>
  </si>
  <si>
    <t>Johnatha</t>
  </si>
  <si>
    <t>ec0e5d6e</t>
  </si>
  <si>
    <t>363,25 Ja tinha pego Anteriormente</t>
  </si>
  <si>
    <t>34566fd5</t>
  </si>
  <si>
    <t>9a6de301</t>
  </si>
  <si>
    <t>8c5e5598</t>
  </si>
  <si>
    <t>c787615d</t>
  </si>
  <si>
    <t>ff6a44dc</t>
  </si>
  <si>
    <t>7d7196db</t>
  </si>
  <si>
    <t>Notas Fiscais Sr. José</t>
  </si>
  <si>
    <t>Notas Fiscais Sr. José - Janeiro</t>
  </si>
  <si>
    <t>e9608989</t>
  </si>
  <si>
    <t>Bruna</t>
  </si>
  <si>
    <t>280f498b</t>
  </si>
  <si>
    <t>ecfcdce9</t>
  </si>
  <si>
    <t>Denielson</t>
  </si>
  <si>
    <t>f373b26f</t>
  </si>
  <si>
    <t>e2f5ba1b</t>
  </si>
  <si>
    <t>411b1ca9</t>
  </si>
  <si>
    <t>bd1524eb</t>
  </si>
  <si>
    <t>Newtinho informou GORJETA</t>
  </si>
  <si>
    <t>fb66e9c5</t>
  </si>
  <si>
    <t>2670b260</t>
  </si>
  <si>
    <t>Liquidação Parcela SICREDI</t>
  </si>
  <si>
    <t>9164fe86</t>
  </si>
  <si>
    <t>Sala Bahia</t>
  </si>
  <si>
    <t>9932e43d</t>
  </si>
  <si>
    <t>4f88da66</t>
  </si>
  <si>
    <t>735baf0b</t>
  </si>
  <si>
    <t>Seguro Alianz</t>
  </si>
  <si>
    <t>3a7cb1b5</t>
  </si>
  <si>
    <t>61c3a22e</t>
  </si>
  <si>
    <t>4056788f</t>
  </si>
  <si>
    <t>Impressora</t>
  </si>
  <si>
    <t>8de166c6</t>
  </si>
  <si>
    <t>Gasolina</t>
  </si>
  <si>
    <t>9efde5ae</t>
  </si>
  <si>
    <t>fcd9321a</t>
  </si>
  <si>
    <t>a5d2252c</t>
  </si>
  <si>
    <t>0652ade7</t>
  </si>
  <si>
    <t>Fatura</t>
  </si>
  <si>
    <t>f064d926</t>
  </si>
  <si>
    <t>87daa981</t>
  </si>
  <si>
    <t>eea0ffa8</t>
  </si>
  <si>
    <t>0cd80898</t>
  </si>
  <si>
    <t>cecc4019</t>
  </si>
  <si>
    <t>ff149fe8</t>
  </si>
  <si>
    <t>0286eda2</t>
  </si>
  <si>
    <t>780918c7</t>
  </si>
  <si>
    <t>64c2fb41</t>
  </si>
  <si>
    <t>Segonha</t>
  </si>
  <si>
    <t>Segonha Gabriel</t>
  </si>
  <si>
    <t>79fdcffd</t>
  </si>
  <si>
    <t>9c6b4c87</t>
  </si>
  <si>
    <t>cea8068e</t>
  </si>
  <si>
    <t>1e426fe2</t>
  </si>
  <si>
    <t>d0bde1eb</t>
  </si>
  <si>
    <t>956fa0a7</t>
  </si>
  <si>
    <t>27e4615c</t>
  </si>
  <si>
    <t>Monte Alegre</t>
  </si>
  <si>
    <t>bfd892c0</t>
  </si>
  <si>
    <t>59ca2f4c</t>
  </si>
  <si>
    <t>FunRural</t>
  </si>
  <si>
    <t>5671918b</t>
  </si>
  <si>
    <t>2399fab8</t>
  </si>
  <si>
    <t>354daa9e</t>
  </si>
  <si>
    <t>Comissão Pedro Falcão</t>
  </si>
  <si>
    <t>9e66a02e</t>
  </si>
  <si>
    <t>Avaliador</t>
  </si>
  <si>
    <t>c849b929</t>
  </si>
  <si>
    <t>d2c2e721</t>
  </si>
  <si>
    <t>IPTU</t>
  </si>
  <si>
    <t>6b7ebffa</t>
  </si>
  <si>
    <t>SW4 Bat Auto</t>
  </si>
  <si>
    <t>c4b54b22</t>
  </si>
  <si>
    <t>60c348b7</t>
  </si>
  <si>
    <t>48945c0d</t>
  </si>
  <si>
    <t>8468c8c5</t>
  </si>
  <si>
    <t>4a37dbb0</t>
  </si>
  <si>
    <t>5af56ea2</t>
  </si>
  <si>
    <t>Conserto SW4</t>
  </si>
  <si>
    <t>54fed9ae</t>
  </si>
  <si>
    <t>Seguro da Carga</t>
  </si>
  <si>
    <t>94d9a3a8</t>
  </si>
  <si>
    <t>820d15eb</t>
  </si>
  <si>
    <t>ef5f9f0e</t>
  </si>
  <si>
    <t>76d00f8a</t>
  </si>
  <si>
    <t>d307c660</t>
  </si>
  <si>
    <t>705fb8ff</t>
  </si>
  <si>
    <t>8267a650</t>
  </si>
  <si>
    <t>Kwid Suporte Grãos</t>
  </si>
  <si>
    <t>f5d5a328</t>
  </si>
  <si>
    <t>a58fad6a</t>
  </si>
  <si>
    <t>Cegonha</t>
  </si>
  <si>
    <t>ffce80c5</t>
  </si>
  <si>
    <t>d31140de</t>
  </si>
  <si>
    <t>Barreto em Glória</t>
  </si>
  <si>
    <t>26d9907d</t>
  </si>
  <si>
    <t>Adesivo Mercedes</t>
  </si>
  <si>
    <t>99231ec1</t>
  </si>
  <si>
    <t>68395a2d</t>
  </si>
  <si>
    <t>e6b29a7d</t>
  </si>
  <si>
    <t>6db67430</t>
  </si>
  <si>
    <t>0e263ae1</t>
  </si>
  <si>
    <t>cc8b5d3a</t>
  </si>
  <si>
    <t>bb8b6906</t>
  </si>
  <si>
    <t>842dc82d</t>
  </si>
  <si>
    <t>76b34708</t>
  </si>
  <si>
    <t>279d1fdb</t>
  </si>
  <si>
    <t>Transferência</t>
  </si>
  <si>
    <t>f7aad5e7</t>
  </si>
  <si>
    <t>Ajuda p/ Descarregar</t>
  </si>
  <si>
    <t>805de08e</t>
  </si>
  <si>
    <t>717bee2c</t>
  </si>
  <si>
    <t>Notas Fiscais Sr. José - Fevereiro</t>
  </si>
  <si>
    <t>4d747e69</t>
  </si>
  <si>
    <t>5bdd8b85</t>
  </si>
  <si>
    <t>5ab8a858</t>
  </si>
  <si>
    <t>24d9b379</t>
  </si>
  <si>
    <t>1843a8e6</t>
  </si>
  <si>
    <t>cd7da252</t>
  </si>
  <si>
    <t>80c08e00</t>
  </si>
  <si>
    <t>Peça</t>
  </si>
  <si>
    <t>c3b0d408</t>
  </si>
  <si>
    <t>Boné</t>
  </si>
  <si>
    <t>3490fe7e</t>
  </si>
  <si>
    <t>60d445a4</t>
  </si>
  <si>
    <t>Rios Policia</t>
  </si>
  <si>
    <t>021a0f9e</t>
  </si>
  <si>
    <t>Camisas + Resma</t>
  </si>
  <si>
    <t>da79c7c4</t>
  </si>
  <si>
    <t>Monheca Extratora</t>
  </si>
  <si>
    <t>3a658522</t>
  </si>
  <si>
    <t>13d7c7a9</t>
  </si>
  <si>
    <t>f096fe7d</t>
  </si>
  <si>
    <t>a76fe2c6</t>
  </si>
  <si>
    <t>d7a8a481</t>
  </si>
  <si>
    <t>e7afc788</t>
  </si>
  <si>
    <t>Escritório</t>
  </si>
  <si>
    <t>38beef5a</t>
  </si>
  <si>
    <t>Ajuda Tevalahdor</t>
  </si>
  <si>
    <t>c0b06550</t>
  </si>
  <si>
    <t>Gararu</t>
  </si>
  <si>
    <t>a7722145</t>
  </si>
  <si>
    <t>bde05858</t>
  </si>
  <si>
    <t>Reparo de Som</t>
  </si>
  <si>
    <t>1c87d499</t>
  </si>
  <si>
    <t>Balança de Gararu</t>
  </si>
  <si>
    <t>0ed1fb49</t>
  </si>
  <si>
    <t>c842920c</t>
  </si>
  <si>
    <t>Balsa</t>
  </si>
  <si>
    <t>68969af9</t>
  </si>
  <si>
    <t>7a8f927e</t>
  </si>
  <si>
    <t>3 Corações</t>
  </si>
  <si>
    <t>ef7f83ef</t>
  </si>
  <si>
    <t>ee24f83c</t>
  </si>
  <si>
    <t>224ad231</t>
  </si>
  <si>
    <t>7f542fd8</t>
  </si>
  <si>
    <t>20968bed</t>
  </si>
  <si>
    <t>Exame</t>
  </si>
  <si>
    <t>655198b1</t>
  </si>
  <si>
    <t>Policia</t>
  </si>
  <si>
    <t>Carro de Regivaldo - TW</t>
  </si>
  <si>
    <t>d4163f8c</t>
  </si>
  <si>
    <t>Carro de Pereirinha - TW</t>
  </si>
  <si>
    <t>622f391d</t>
  </si>
  <si>
    <t>823d3b70</t>
  </si>
  <si>
    <t>01c49c94</t>
  </si>
  <si>
    <t>5bc4412c</t>
  </si>
  <si>
    <t>d4c7832a</t>
  </si>
  <si>
    <t>e0c38db3</t>
  </si>
  <si>
    <t>4678a241</t>
  </si>
  <si>
    <t>259f3c3a</t>
  </si>
  <si>
    <t>Passagem operador extratora</t>
  </si>
  <si>
    <t>4758b502</t>
  </si>
  <si>
    <t>b882fbfe</t>
  </si>
  <si>
    <t>84720ec1</t>
  </si>
  <si>
    <t>fa4a9211</t>
  </si>
  <si>
    <t>Localiza</t>
  </si>
  <si>
    <t>e57de966</t>
  </si>
  <si>
    <t>617c3da1</t>
  </si>
  <si>
    <t>446794b3</t>
  </si>
  <si>
    <t>7c933847</t>
  </si>
  <si>
    <t>a2c9fec1</t>
  </si>
  <si>
    <t>99320359</t>
  </si>
  <si>
    <t>57086a48</t>
  </si>
  <si>
    <t>2cc60366</t>
  </si>
  <si>
    <t>b826ac30</t>
  </si>
  <si>
    <t>3475c48f</t>
  </si>
  <si>
    <t>982a2d50</t>
  </si>
  <si>
    <t>2 Carros</t>
  </si>
  <si>
    <t>c3e3baae</t>
  </si>
  <si>
    <t>adc98027</t>
  </si>
  <si>
    <t>4fbc33c1</t>
  </si>
  <si>
    <t>97dbb9c7</t>
  </si>
  <si>
    <t>5ebd9191</t>
  </si>
  <si>
    <t>d240adb0</t>
  </si>
  <si>
    <t>f880569f</t>
  </si>
  <si>
    <t>69861892</t>
  </si>
  <si>
    <t>b448c7bd</t>
  </si>
  <si>
    <t>216ccb3a</t>
  </si>
  <si>
    <t>3e40ef4e</t>
  </si>
  <si>
    <t>b5c17d42</t>
  </si>
  <si>
    <t>63f37f4e</t>
  </si>
  <si>
    <t>IOF PJ CHEQUE ESPECIAL</t>
  </si>
  <si>
    <t>d8cfd14b</t>
  </si>
  <si>
    <t>f4cbd494</t>
  </si>
  <si>
    <t>70eb6dfb</t>
  </si>
  <si>
    <t>d265eb1b</t>
  </si>
  <si>
    <t>d9f10a8a</t>
  </si>
  <si>
    <t>66819836</t>
  </si>
  <si>
    <t>Balança de Gloria</t>
  </si>
  <si>
    <t>3100b22a</t>
  </si>
  <si>
    <t>6960b80b</t>
  </si>
  <si>
    <t>4dbeb6c8</t>
  </si>
  <si>
    <t>7aeb0ba5</t>
  </si>
  <si>
    <t>b6a310a2</t>
  </si>
  <si>
    <t>4e3b58ea</t>
  </si>
  <si>
    <t>56448f63</t>
  </si>
  <si>
    <t>436b8f35</t>
  </si>
  <si>
    <t>654b846b</t>
  </si>
  <si>
    <t>094903fd</t>
  </si>
  <si>
    <t>f1fd5b1f</t>
  </si>
  <si>
    <t>9ebd17a8</t>
  </si>
  <si>
    <t>Notas Fiscais Sr. José - Março</t>
  </si>
  <si>
    <t>95cd727f</t>
  </si>
  <si>
    <t>680a26c7</t>
  </si>
  <si>
    <t>9d8a6aa9</t>
  </si>
  <si>
    <t>06f20274</t>
  </si>
  <si>
    <t>b2b2d031</t>
  </si>
  <si>
    <t>428dd326</t>
  </si>
  <si>
    <t>4598689e</t>
  </si>
  <si>
    <t>50a6688c</t>
  </si>
  <si>
    <t>61035f04</t>
  </si>
  <si>
    <t>9c2b9968</t>
  </si>
  <si>
    <t>30005b6c</t>
  </si>
  <si>
    <t>Conserto Lona</t>
  </si>
  <si>
    <t>65ea65d1</t>
  </si>
  <si>
    <t>e55dc8a1</t>
  </si>
  <si>
    <t>829d895e</t>
  </si>
  <si>
    <t>f5c4cb18</t>
  </si>
  <si>
    <t>ab58a599</t>
  </si>
  <si>
    <t>33867506</t>
  </si>
  <si>
    <t>8a6db9fc</t>
  </si>
  <si>
    <t>a04b2aff</t>
  </si>
  <si>
    <t>da8c784d</t>
  </si>
  <si>
    <t>b2976168</t>
  </si>
  <si>
    <t>8d79d549</t>
  </si>
  <si>
    <t>d552bdb2</t>
  </si>
  <si>
    <t>05d8efad</t>
  </si>
  <si>
    <t>1702adf7</t>
  </si>
  <si>
    <t>daf944aa</t>
  </si>
  <si>
    <t>856a3cda</t>
  </si>
  <si>
    <t>5bbc8745</t>
  </si>
  <si>
    <t>7ad65944</t>
  </si>
  <si>
    <t>882723ae</t>
  </si>
  <si>
    <t>6862d6fc</t>
  </si>
  <si>
    <t>9f95dba4</t>
  </si>
  <si>
    <t>Seguro de Vida</t>
  </si>
  <si>
    <t>Seguro de Vida -  Sicredi</t>
  </si>
  <si>
    <t>dc5a1b88</t>
  </si>
  <si>
    <t>camisas + Chave</t>
  </si>
  <si>
    <t>8befef48</t>
  </si>
  <si>
    <t>778ee3c1</t>
  </si>
  <si>
    <t>4b5d0fd2</t>
  </si>
  <si>
    <t>69053cc0</t>
  </si>
  <si>
    <t>a4798d32</t>
  </si>
  <si>
    <t>5ccd9a57</t>
  </si>
  <si>
    <t>65dc6fbf</t>
  </si>
  <si>
    <t>Divivda antiga de Bruninho</t>
  </si>
  <si>
    <t>8b267627</t>
  </si>
  <si>
    <t>7be0b010</t>
  </si>
  <si>
    <t>c9ac8c5f</t>
  </si>
  <si>
    <t>e20b2a50</t>
  </si>
  <si>
    <t>e20b2a51</t>
  </si>
  <si>
    <t>Dia 29/04</t>
  </si>
  <si>
    <t>e20b2a52</t>
  </si>
  <si>
    <t>e20b2a53</t>
  </si>
  <si>
    <t>e20b2a54</t>
  </si>
  <si>
    <t>Dia 30/04</t>
  </si>
  <si>
    <t>e20b2a55</t>
  </si>
  <si>
    <t>e20b2a56</t>
  </si>
  <si>
    <t>e20b2a57</t>
  </si>
  <si>
    <t>b66ec396</t>
  </si>
  <si>
    <t>dff11c00</t>
  </si>
  <si>
    <t>a4ad92ef</t>
  </si>
  <si>
    <t>8c420de2</t>
  </si>
  <si>
    <t>VIAGEM Treinamento BRANCO</t>
  </si>
  <si>
    <t>793c2e7c</t>
  </si>
  <si>
    <t>a583fc96</t>
  </si>
  <si>
    <t>5426d77a</t>
  </si>
  <si>
    <t>24c31fb0</t>
  </si>
  <si>
    <t>932e6d46</t>
  </si>
  <si>
    <t>71d98413</t>
  </si>
  <si>
    <t>Convenio YELUM</t>
  </si>
  <si>
    <t>59fdbf71</t>
  </si>
  <si>
    <t>32e3f75d</t>
  </si>
  <si>
    <t>Carros, André e Alvaci</t>
  </si>
  <si>
    <t>9f925730</t>
  </si>
  <si>
    <t>Fatura Sicredi</t>
  </si>
  <si>
    <t>a0255f05</t>
  </si>
  <si>
    <t>b475c7d0</t>
  </si>
  <si>
    <t>b2374753</t>
  </si>
  <si>
    <t>6bf83049</t>
  </si>
  <si>
    <t>58dde343</t>
  </si>
  <si>
    <t>145be089</t>
  </si>
  <si>
    <t>02d0284c</t>
  </si>
  <si>
    <t>Titulo de Capitalização</t>
  </si>
  <si>
    <t>Titulo de Capitalização - Bradesco</t>
  </si>
  <si>
    <t>1b185c74</t>
  </si>
  <si>
    <t>7a14b9f0</t>
  </si>
  <si>
    <t>841b1398</t>
  </si>
  <si>
    <t>945a1b11</t>
  </si>
  <si>
    <t>f50adb2c</t>
  </si>
  <si>
    <t>b0b9391c</t>
  </si>
  <si>
    <t>49137d08</t>
  </si>
  <si>
    <t>cb304fd6</t>
  </si>
  <si>
    <t>60bba7ad</t>
  </si>
  <si>
    <t>Nota Amigo de Newtinho</t>
  </si>
  <si>
    <t>7253e6cb</t>
  </si>
  <si>
    <t>c8f2e437</t>
  </si>
  <si>
    <t>41d37cbd</t>
  </si>
  <si>
    <t>f28c64f2</t>
  </si>
  <si>
    <t>Cumbe</t>
  </si>
  <si>
    <t>6d7c9003</t>
  </si>
  <si>
    <t>Pé de Serra</t>
  </si>
  <si>
    <t>6f8b59ab</t>
  </si>
  <si>
    <t>bba5c82c</t>
  </si>
  <si>
    <t>3d230856</t>
  </si>
  <si>
    <t>10e2c472</t>
  </si>
  <si>
    <t>FGTS</t>
  </si>
  <si>
    <t>681566ad</t>
  </si>
  <si>
    <t>Suporte Bahia</t>
  </si>
  <si>
    <t>3fc79464</t>
  </si>
  <si>
    <t>35359d27</t>
  </si>
  <si>
    <t>2f3e4833</t>
  </si>
  <si>
    <t>436dad18</t>
  </si>
  <si>
    <t>Conserto Extratora</t>
  </si>
  <si>
    <t>d6e3d747</t>
  </si>
  <si>
    <t>409971d0</t>
  </si>
  <si>
    <t>c34e6feb</t>
  </si>
  <si>
    <t>b7ce530b</t>
  </si>
  <si>
    <t>Desconto</t>
  </si>
  <si>
    <t>8822425b</t>
  </si>
  <si>
    <t>a7b6b2b7</t>
  </si>
  <si>
    <t>Comissão Gabriel Balsas</t>
  </si>
  <si>
    <t>36355e9c</t>
  </si>
  <si>
    <t>ce6ac4e3</t>
  </si>
  <si>
    <t>063873af</t>
  </si>
  <si>
    <t>d125b573</t>
  </si>
  <si>
    <t>b8715b6a</t>
  </si>
  <si>
    <t>4e29d124</t>
  </si>
  <si>
    <t>f01d6e2e</t>
  </si>
  <si>
    <t>75a016b2</t>
  </si>
  <si>
    <t>225db8c9</t>
  </si>
  <si>
    <t>17af66ea</t>
  </si>
  <si>
    <t>ee2c7628</t>
  </si>
  <si>
    <t>3469fb13</t>
  </si>
  <si>
    <t>e1136581</t>
  </si>
  <si>
    <t>41527776</t>
  </si>
  <si>
    <t>1c23ddf3</t>
  </si>
  <si>
    <t>Comissão André</t>
  </si>
  <si>
    <t>95e961a2</t>
  </si>
  <si>
    <t>Juros Tio Patinhas</t>
  </si>
  <si>
    <t>9a847788</t>
  </si>
  <si>
    <t>5bbf6faa</t>
  </si>
  <si>
    <t>JUROS UTILZ. CHEQUE ESPECIAL</t>
  </si>
  <si>
    <t>bf206b0b</t>
  </si>
  <si>
    <t>Pedágio</t>
  </si>
  <si>
    <t>ce4fb7cb</t>
  </si>
  <si>
    <t>9e8db8e3</t>
  </si>
  <si>
    <t>Verttice</t>
  </si>
  <si>
    <t>03c324a1</t>
  </si>
  <si>
    <t>87c86e7f</t>
  </si>
  <si>
    <t>Notas George</t>
  </si>
  <si>
    <t>f02cff1a</t>
  </si>
  <si>
    <t>Ernesto</t>
  </si>
  <si>
    <t>729ace7f</t>
  </si>
  <si>
    <t>667fac29</t>
  </si>
  <si>
    <t>b2913a62</t>
  </si>
  <si>
    <t>Comissão Guilherme Balsas</t>
  </si>
  <si>
    <t>2a7fdb14</t>
  </si>
  <si>
    <t>83bdd724</t>
  </si>
  <si>
    <t>a706e8e2</t>
  </si>
  <si>
    <t>Zeando</t>
  </si>
  <si>
    <t>7745cbea</t>
  </si>
  <si>
    <t>13b8541c</t>
  </si>
  <si>
    <t>Diferença de Milho ILARIO - MARCELO</t>
  </si>
  <si>
    <t>39fe39f2</t>
  </si>
  <si>
    <t>07a04887</t>
  </si>
  <si>
    <t>d05939c9</t>
  </si>
  <si>
    <t>1a6b284d</t>
  </si>
  <si>
    <t>1dd1c547</t>
  </si>
  <si>
    <t>f8b88a2c</t>
  </si>
  <si>
    <t>6e429a37</t>
  </si>
  <si>
    <t>13efbe34</t>
  </si>
  <si>
    <t>1f12510f</t>
  </si>
  <si>
    <t>573ffc45</t>
  </si>
  <si>
    <t>a5d8060c</t>
  </si>
  <si>
    <t>f2fc1122</t>
  </si>
  <si>
    <t>186d2855</t>
  </si>
  <si>
    <t>7265dc38</t>
  </si>
  <si>
    <t>0ea1d693</t>
  </si>
  <si>
    <t>02dcd5eb</t>
  </si>
  <si>
    <t>0de3638d</t>
  </si>
  <si>
    <t>d8d189b8</t>
  </si>
  <si>
    <t>Guarda Alvaci</t>
  </si>
  <si>
    <t>4fa33221</t>
  </si>
  <si>
    <t>bac71829</t>
  </si>
  <si>
    <t>19a03a34</t>
  </si>
  <si>
    <t>887c2120</t>
  </si>
  <si>
    <t>434371fc</t>
  </si>
  <si>
    <t>b4277f06</t>
  </si>
  <si>
    <t>ea3e2bc2</t>
  </si>
  <si>
    <t>689582c9</t>
  </si>
  <si>
    <t>98dd38dc</t>
  </si>
  <si>
    <t>Viagem Wendoly</t>
  </si>
  <si>
    <t>01f55d08</t>
  </si>
  <si>
    <t>be0b7d92</t>
  </si>
  <si>
    <t>44b7b95d</t>
  </si>
  <si>
    <t>f040e45d</t>
  </si>
  <si>
    <t>00fc1a38</t>
  </si>
  <si>
    <t>d001c534</t>
  </si>
  <si>
    <t>b3233ebb</t>
  </si>
  <si>
    <t>e70cab5e</t>
  </si>
  <si>
    <t>8e5496a1</t>
  </si>
  <si>
    <t>63ad69d9</t>
  </si>
  <si>
    <t>71759ed9</t>
  </si>
  <si>
    <t>Zerar conta</t>
  </si>
  <si>
    <t>59c4bb94</t>
  </si>
  <si>
    <t>43cda31b</t>
  </si>
  <si>
    <t>71f6ac86</t>
  </si>
  <si>
    <t>741f57a4</t>
  </si>
  <si>
    <t>Custas Cartório</t>
  </si>
  <si>
    <t>Custas Cartório - 3 Corações</t>
  </si>
  <si>
    <t>2b4ab307</t>
  </si>
  <si>
    <t>d337f550</t>
  </si>
  <si>
    <t>81be2372</t>
  </si>
  <si>
    <t>57b51873</t>
  </si>
  <si>
    <t>Comprovante de 5.500,00</t>
  </si>
  <si>
    <t>b0e73876</t>
  </si>
  <si>
    <t>Tarifa 06/05</t>
  </si>
  <si>
    <t>34845ac9</t>
  </si>
  <si>
    <t>Tarifa Dia: 27/05</t>
  </si>
  <si>
    <t>abf2b0e2</t>
  </si>
  <si>
    <t>CHEQUE ESP. / Encargos C/ Garantia</t>
  </si>
  <si>
    <t>8aa53c1c</t>
  </si>
  <si>
    <t>Newtinho DIA: 16/06</t>
  </si>
  <si>
    <t>8fc58fb3</t>
  </si>
  <si>
    <t>cdbf27df</t>
  </si>
  <si>
    <t>dd7f936e</t>
  </si>
  <si>
    <t>feb80397</t>
  </si>
  <si>
    <t>855ffda6</t>
  </si>
  <si>
    <t>3db25028</t>
  </si>
  <si>
    <t>1b588a11</t>
  </si>
  <si>
    <t>1ce543a1</t>
  </si>
  <si>
    <t>90ac2e0f</t>
  </si>
  <si>
    <t>7b1d3075</t>
  </si>
  <si>
    <t>Abatimento + Emprestimo Michael Campina Grande</t>
  </si>
  <si>
    <t>e0dbd20a</t>
  </si>
  <si>
    <t>758a7777</t>
  </si>
  <si>
    <t>61844943</t>
  </si>
  <si>
    <t>c42372b0</t>
  </si>
  <si>
    <t>67356675</t>
  </si>
  <si>
    <t>Comissão Milho de Jorge</t>
  </si>
  <si>
    <t>60d0ca79</t>
  </si>
  <si>
    <t>Notas Fiscais Sr. José - Julho</t>
  </si>
  <si>
    <t>184cac14</t>
  </si>
  <si>
    <t>Alimentação</t>
  </si>
  <si>
    <t>a8b459b3</t>
  </si>
  <si>
    <t>a005734f</t>
  </si>
  <si>
    <t>8071cb8a</t>
  </si>
  <si>
    <t>fe3a08cb</t>
  </si>
  <si>
    <t>Classificação do milho</t>
  </si>
  <si>
    <t>448229a1</t>
  </si>
  <si>
    <t>Viagem Branco</t>
  </si>
  <si>
    <t>6e16b835</t>
  </si>
  <si>
    <t>f7734f5c</t>
  </si>
  <si>
    <t>f6aa9382</t>
  </si>
  <si>
    <t>Alysson</t>
  </si>
  <si>
    <t>05a3fc5f</t>
  </si>
  <si>
    <t>b5fdbc1f</t>
  </si>
  <si>
    <t>c8a6d664</t>
  </si>
  <si>
    <t>b8d48a5e</t>
  </si>
  <si>
    <t>5e63ff15</t>
  </si>
  <si>
    <t>3d2e3c5a</t>
  </si>
  <si>
    <t>9881b31c</t>
  </si>
  <si>
    <t>65e70b2d</t>
  </si>
  <si>
    <t>a85c02af</t>
  </si>
  <si>
    <t>dbfd104c</t>
  </si>
  <si>
    <t>e97ff4a6</t>
  </si>
  <si>
    <t>824b7e1e</t>
  </si>
  <si>
    <t>c4a2c29f</t>
  </si>
  <si>
    <t>69fcbaca</t>
  </si>
  <si>
    <t>f8c0a837</t>
  </si>
  <si>
    <t>4c668853</t>
  </si>
  <si>
    <t>d209c6bd</t>
  </si>
  <si>
    <t>Notas Daniel</t>
  </si>
  <si>
    <t>b6f6616f</t>
  </si>
  <si>
    <t>17713319</t>
  </si>
  <si>
    <t>42a84e93</t>
  </si>
  <si>
    <t>3e20e954</t>
  </si>
  <si>
    <t>c1784f6c</t>
  </si>
  <si>
    <t>0b63541a</t>
  </si>
  <si>
    <t>3dfe7c82</t>
  </si>
  <si>
    <t>059def36</t>
  </si>
  <si>
    <t>3007ed96</t>
  </si>
  <si>
    <t>8f696587</t>
  </si>
  <si>
    <t>4528cdce</t>
  </si>
  <si>
    <t>62e5e2fc</t>
  </si>
  <si>
    <t>db30d786</t>
  </si>
  <si>
    <t>9c18798e</t>
  </si>
  <si>
    <t>b2cad090</t>
  </si>
  <si>
    <t>4a19f478</t>
  </si>
  <si>
    <t>fbcdfcaa</t>
  </si>
  <si>
    <t>3530d83c</t>
  </si>
  <si>
    <t>ba0424f6</t>
  </si>
  <si>
    <t>86ac12c1</t>
  </si>
  <si>
    <t>7cfc99d7</t>
  </si>
  <si>
    <t>027d6c76</t>
  </si>
  <si>
    <t>c0eef7eb</t>
  </si>
  <si>
    <t>5455c72b</t>
  </si>
  <si>
    <t>060a9866</t>
  </si>
  <si>
    <t>c15d0708</t>
  </si>
  <si>
    <t>8c94bdf8</t>
  </si>
  <si>
    <t>424fbc20</t>
  </si>
  <si>
    <t>f930634a</t>
  </si>
  <si>
    <t>aece3ae0</t>
  </si>
  <si>
    <t>55690f94</t>
  </si>
  <si>
    <t>61f06d8e</t>
  </si>
  <si>
    <t>b9854496</t>
  </si>
  <si>
    <t>62b5ab12</t>
  </si>
  <si>
    <t>f0bac822</t>
  </si>
  <si>
    <t>eb362ba2</t>
  </si>
  <si>
    <t>be61491a</t>
  </si>
  <si>
    <t>Comissão Pedro</t>
  </si>
  <si>
    <t>beed8583</t>
  </si>
  <si>
    <t>255479f8</t>
  </si>
  <si>
    <t>Notas Fiscais Sr. José - Agosto</t>
  </si>
  <si>
    <t>72db688d</t>
  </si>
  <si>
    <t>afd63727</t>
  </si>
  <si>
    <t>c8f99679</t>
  </si>
  <si>
    <t>63a7eb73</t>
  </si>
  <si>
    <t>60f9dcc1</t>
  </si>
  <si>
    <t>33a4a1ab</t>
  </si>
  <si>
    <t>788144f6</t>
  </si>
  <si>
    <t>ddf8ad82</t>
  </si>
  <si>
    <t>c844cb6a</t>
  </si>
  <si>
    <t>0fe5840f</t>
  </si>
  <si>
    <t>9a03fc84</t>
  </si>
  <si>
    <t>86081ba7</t>
  </si>
  <si>
    <t>ab95a61a</t>
  </si>
  <si>
    <t>b14b5fc8</t>
  </si>
  <si>
    <t>2de549c1</t>
  </si>
  <si>
    <t>197b983c</t>
  </si>
  <si>
    <t>7f8b8fa9</t>
  </si>
  <si>
    <t>2cf8bd39</t>
  </si>
  <si>
    <t>bc640e10</t>
  </si>
  <si>
    <t>0312871c</t>
  </si>
  <si>
    <t>c2e99591</t>
  </si>
  <si>
    <t>Starlink</t>
  </si>
  <si>
    <t>855359da</t>
  </si>
  <si>
    <t>Suporte</t>
  </si>
  <si>
    <t>6c884c63</t>
  </si>
  <si>
    <t>9cb0c23e</t>
  </si>
  <si>
    <t>902e87c2</t>
  </si>
  <si>
    <t>ea55c4df</t>
  </si>
  <si>
    <t>8cd42a2b</t>
  </si>
  <si>
    <t>24222820</t>
  </si>
  <si>
    <t>388dd675</t>
  </si>
  <si>
    <t>e57969c0</t>
  </si>
  <si>
    <t>3a8cf906</t>
  </si>
  <si>
    <t>75b00c13</t>
  </si>
  <si>
    <t>dc839b02</t>
  </si>
  <si>
    <t>30c1f30a</t>
  </si>
  <si>
    <t>Alvaci</t>
  </si>
  <si>
    <t>acbbffab</t>
  </si>
  <si>
    <t>2b1959fb</t>
  </si>
  <si>
    <t>1fc5142a</t>
  </si>
  <si>
    <t>75c31928</t>
  </si>
  <si>
    <t>347bc038</t>
  </si>
  <si>
    <t>e9d20647</t>
  </si>
  <si>
    <t>9b660808</t>
  </si>
  <si>
    <t>CONVENIO SEFAMAD</t>
  </si>
  <si>
    <t>d28211eb</t>
  </si>
  <si>
    <t>74e4fffb</t>
  </si>
  <si>
    <t>f75c162e</t>
  </si>
  <si>
    <t>d27e9bd8</t>
  </si>
  <si>
    <t>7f7c4876</t>
  </si>
  <si>
    <t>Táxi</t>
  </si>
  <si>
    <t>dbf076f9</t>
  </si>
  <si>
    <t>ae6710d2</t>
  </si>
  <si>
    <t>68326584</t>
  </si>
  <si>
    <t>Despesa ExpoGloria</t>
  </si>
  <si>
    <t>5763b958</t>
  </si>
  <si>
    <t>2b6061e1</t>
  </si>
  <si>
    <t>b7fe72e9</t>
  </si>
  <si>
    <t>da5e611c</t>
  </si>
  <si>
    <t>71829faa</t>
  </si>
  <si>
    <t>b8ddf3fa</t>
  </si>
  <si>
    <t>829a3045</t>
  </si>
  <si>
    <t>a7678f3e</t>
  </si>
  <si>
    <t>2ebb0578</t>
  </si>
  <si>
    <t>19439a2f</t>
  </si>
  <si>
    <t>Descontar Sr. José</t>
  </si>
  <si>
    <t>6f7e67e8</t>
  </si>
  <si>
    <t>11d2c82e</t>
  </si>
  <si>
    <t>82221167</t>
  </si>
  <si>
    <t>f04c461f</t>
  </si>
  <si>
    <t>0cc14b13</t>
  </si>
  <si>
    <t>3339a0d9</t>
  </si>
  <si>
    <t>70a85ae8</t>
  </si>
  <si>
    <t>64379a6a</t>
  </si>
  <si>
    <t>c9965cc6</t>
  </si>
  <si>
    <t>0a1d1bd0</t>
  </si>
  <si>
    <t>Comprovante de 56.000,00</t>
  </si>
  <si>
    <t>aa660284</t>
  </si>
  <si>
    <t>18b3fcb7</t>
  </si>
  <si>
    <t>bf678617</t>
  </si>
  <si>
    <t>36397aef</t>
  </si>
  <si>
    <t>5a4a50b4</t>
  </si>
  <si>
    <t>1325256b</t>
  </si>
  <si>
    <t>5ad6be8d</t>
  </si>
  <si>
    <t>4bdc54bb</t>
  </si>
  <si>
    <t>d4bcaa2d</t>
  </si>
  <si>
    <t>b951d7fa</t>
  </si>
  <si>
    <t>6cc32338</t>
  </si>
  <si>
    <t>9fe5ac9b</t>
  </si>
  <si>
    <t>56e96aa2</t>
  </si>
  <si>
    <t>c63607d6</t>
  </si>
  <si>
    <t>195d1a05</t>
  </si>
  <si>
    <t>b5bdfb98</t>
  </si>
  <si>
    <t>34fae13a</t>
  </si>
  <si>
    <t>04bf1b91</t>
  </si>
  <si>
    <t>Notas Fiscais Sr. José - Setembro</t>
  </si>
  <si>
    <t>ab8344b9</t>
  </si>
  <si>
    <t>a384162e</t>
  </si>
  <si>
    <t>705784c4</t>
  </si>
  <si>
    <t>Doação</t>
  </si>
  <si>
    <t>0f479da7</t>
  </si>
  <si>
    <t>16120c81</t>
  </si>
  <si>
    <t>5adc7ece</t>
  </si>
  <si>
    <t>505fa9c8</t>
  </si>
  <si>
    <t>bce574f9</t>
  </si>
  <si>
    <t>e8a75a39</t>
  </si>
  <si>
    <t>f40e5d84</t>
  </si>
  <si>
    <t>f110e27d</t>
  </si>
  <si>
    <t>c498df30</t>
  </si>
  <si>
    <t>93e4ba61</t>
  </si>
  <si>
    <t>8013f609</t>
  </si>
  <si>
    <t>12eae82f</t>
  </si>
  <si>
    <t>db9d0c95</t>
  </si>
  <si>
    <t>8f33b4fb</t>
  </si>
  <si>
    <t>89104be1</t>
  </si>
  <si>
    <t>949d9bf6</t>
  </si>
  <si>
    <t>32781b7b</t>
  </si>
  <si>
    <t>8912e00c</t>
  </si>
  <si>
    <t>b7d1cdc0</t>
  </si>
  <si>
    <t>707759d7</t>
  </si>
  <si>
    <t>b9b54ee3</t>
  </si>
  <si>
    <t>f14d0c77</t>
  </si>
  <si>
    <t>bb6a1acf</t>
  </si>
  <si>
    <t>14e3d69c</t>
  </si>
  <si>
    <t>032c677d</t>
  </si>
  <si>
    <t>86b37f61</t>
  </si>
  <si>
    <t>3e567b7e</t>
  </si>
  <si>
    <t>b5cf615f</t>
  </si>
  <si>
    <t>1a1b691d</t>
  </si>
  <si>
    <t>503ef61f</t>
  </si>
  <si>
    <t>943dc4a2</t>
  </si>
  <si>
    <t>60d149c8</t>
  </si>
  <si>
    <t>8ecb3ccb</t>
  </si>
  <si>
    <t>61f5f0e8</t>
  </si>
  <si>
    <t>4ab3cff7</t>
  </si>
  <si>
    <t>0c4a16dc</t>
  </si>
  <si>
    <t>f0555851</t>
  </si>
  <si>
    <t>0e64ebe7</t>
  </si>
  <si>
    <t>69d7e243</t>
  </si>
  <si>
    <t>34799abb</t>
  </si>
  <si>
    <t>e0789a25</t>
  </si>
  <si>
    <t>6071d3fd</t>
  </si>
  <si>
    <t>6f386925</t>
  </si>
  <si>
    <t>17 DAE</t>
  </si>
  <si>
    <t>2149aa2e</t>
  </si>
  <si>
    <t>53aed5f6</t>
  </si>
  <si>
    <t>f17eebd4</t>
  </si>
  <si>
    <t>32cc5a9e</t>
  </si>
  <si>
    <t>51eb1248</t>
  </si>
  <si>
    <t>3f61c241</t>
  </si>
  <si>
    <t>1b76dff2</t>
  </si>
  <si>
    <t>26596696</t>
  </si>
  <si>
    <t>5e92f04a</t>
  </si>
  <si>
    <t>75a90d9f</t>
  </si>
  <si>
    <t>17c73867</t>
  </si>
  <si>
    <t>3b9ed420</t>
  </si>
  <si>
    <t>6187aa64</t>
  </si>
  <si>
    <t>5ff5e01d</t>
  </si>
  <si>
    <t>753ca938</t>
  </si>
  <si>
    <t>7bc6747b</t>
  </si>
  <si>
    <t>c64348a6</t>
  </si>
  <si>
    <t>d3a48ceb</t>
  </si>
  <si>
    <t>939c3c47</t>
  </si>
  <si>
    <t>9997486d</t>
  </si>
  <si>
    <t>c443a802</t>
  </si>
  <si>
    <t>e2a18d57</t>
  </si>
  <si>
    <t>f4734f9c</t>
  </si>
  <si>
    <t>8a2753a6</t>
  </si>
  <si>
    <t>8a16e699</t>
  </si>
  <si>
    <t>c3d882fe</t>
  </si>
  <si>
    <t>be7924d0</t>
  </si>
  <si>
    <t>019e9ffc</t>
  </si>
  <si>
    <t>59776d11</t>
  </si>
  <si>
    <t>c1da5f4c</t>
  </si>
  <si>
    <t>f2d41a07</t>
  </si>
  <si>
    <t>2868a858</t>
  </si>
  <si>
    <t>fb752f90</t>
  </si>
  <si>
    <t>f76c39c1</t>
  </si>
  <si>
    <t>4a847027</t>
  </si>
  <si>
    <t>02c813d2</t>
  </si>
  <si>
    <t>36c9be90</t>
  </si>
  <si>
    <t>6e1ff166</t>
  </si>
  <si>
    <t>74a042ca</t>
  </si>
  <si>
    <t>aef51cd5</t>
  </si>
  <si>
    <t>23de7f54</t>
  </si>
  <si>
    <t>2a27c363</t>
  </si>
  <si>
    <t>f064ea51</t>
  </si>
  <si>
    <t>b77b3c8e</t>
  </si>
  <si>
    <t>cf83666e</t>
  </si>
  <si>
    <t>3cb6ce64</t>
  </si>
  <si>
    <t>Patrocinio</t>
  </si>
  <si>
    <t>0ae43032</t>
  </si>
  <si>
    <t>cb565b47</t>
  </si>
  <si>
    <t>98f21d4a</t>
  </si>
  <si>
    <t>c4ad7566</t>
  </si>
  <si>
    <t>d67015b8</t>
  </si>
  <si>
    <t>ed6c9579</t>
  </si>
  <si>
    <t>e2a29e16</t>
  </si>
  <si>
    <t>Barreto</t>
  </si>
  <si>
    <t>799daece</t>
  </si>
  <si>
    <t>Emprestimo Wendoly</t>
  </si>
  <si>
    <t>1373b077</t>
  </si>
  <si>
    <t>b98aacf9</t>
  </si>
  <si>
    <t>35c410f5</t>
  </si>
  <si>
    <t>5b360e78</t>
  </si>
  <si>
    <t>399c3f22</t>
  </si>
  <si>
    <t>1b1f80d3</t>
  </si>
  <si>
    <t>d63d16b9</t>
  </si>
  <si>
    <t>6894e1f7</t>
  </si>
  <si>
    <t>b8e4e275</t>
  </si>
  <si>
    <t>Almoço</t>
  </si>
  <si>
    <t>Pessoal da Natto</t>
  </si>
  <si>
    <t>f798edd6</t>
  </si>
  <si>
    <t>Notas Fiscais Anhanguera</t>
  </si>
  <si>
    <t>Outubro</t>
  </si>
  <si>
    <t>164c7db9</t>
  </si>
  <si>
    <t>Natto</t>
  </si>
  <si>
    <t>6ba302a2</t>
  </si>
  <si>
    <t>e7aa9232</t>
  </si>
  <si>
    <t>b9b81b6c</t>
  </si>
  <si>
    <t>2d8d55f6</t>
  </si>
  <si>
    <t>d66df631</t>
  </si>
  <si>
    <t>eb3f5e71</t>
  </si>
  <si>
    <t>d2b6fb9e</t>
  </si>
  <si>
    <t>0dcf4a0c</t>
  </si>
  <si>
    <t>29/10</t>
  </si>
  <si>
    <t>487b6439</t>
  </si>
  <si>
    <t>2bf74de9</t>
  </si>
  <si>
    <t>d5dcc7c3</t>
  </si>
  <si>
    <t>f5c26ce5</t>
  </si>
  <si>
    <t>a73a7434</t>
  </si>
  <si>
    <t>90bd48ad</t>
  </si>
  <si>
    <t>e47ef486</t>
  </si>
  <si>
    <t>9141eaf6</t>
  </si>
  <si>
    <t>8eb5ea1e</t>
  </si>
  <si>
    <t>5739d446</t>
  </si>
  <si>
    <t>126978b1</t>
  </si>
  <si>
    <t>5d457e2f</t>
  </si>
  <si>
    <t>0bbeeb97</t>
  </si>
  <si>
    <t>a2f5d920</t>
  </si>
  <si>
    <t>fead5826</t>
  </si>
  <si>
    <t>43d0f259</t>
  </si>
  <si>
    <t>ba083f99</t>
  </si>
  <si>
    <t>238c67f4</t>
  </si>
  <si>
    <t>b3ac467a</t>
  </si>
  <si>
    <t>Elizabeth</t>
  </si>
  <si>
    <t>74f6c3bd</t>
  </si>
  <si>
    <t>caced65c</t>
  </si>
  <si>
    <t>d9071e3b</t>
  </si>
  <si>
    <t>ff38b7ea</t>
  </si>
  <si>
    <t>639af86c</t>
  </si>
  <si>
    <t>e0f6e4bf</t>
  </si>
  <si>
    <t>22ab6bce</t>
  </si>
  <si>
    <t>94e0f941</t>
  </si>
  <si>
    <t>0fd28e56</t>
  </si>
  <si>
    <t>b412a9e2</t>
  </si>
  <si>
    <t>9014dc42</t>
  </si>
  <si>
    <t>86197868</t>
  </si>
  <si>
    <t>Adesivo</t>
  </si>
  <si>
    <t>b5a959ef</t>
  </si>
  <si>
    <t>Notas Fiscais Sr. José - Outubro</t>
  </si>
  <si>
    <t>7f8a2d24</t>
  </si>
  <si>
    <t>b30de2e6</t>
  </si>
  <si>
    <t>7fbfaff6</t>
  </si>
  <si>
    <t>649d14b5</t>
  </si>
  <si>
    <t>9b73eff9</t>
  </si>
  <si>
    <t>44adf73d</t>
  </si>
  <si>
    <t>e0922515</t>
  </si>
  <si>
    <t>62e3b4ab</t>
  </si>
  <si>
    <t>2c76aef6</t>
  </si>
  <si>
    <t>2e82fb46</t>
  </si>
  <si>
    <t>ef9c575c</t>
  </si>
  <si>
    <t>cd9b1e45</t>
  </si>
  <si>
    <t>b3581b04</t>
  </si>
  <si>
    <t>59cfd6db</t>
  </si>
  <si>
    <t>038718cf</t>
  </si>
  <si>
    <t>55171688</t>
  </si>
  <si>
    <t>8efeab90</t>
  </si>
  <si>
    <t>ea25a515</t>
  </si>
  <si>
    <t>e84f0be8</t>
  </si>
  <si>
    <t>575bea30</t>
  </si>
  <si>
    <t>fab18445</t>
  </si>
  <si>
    <t>Passaro Canaã</t>
  </si>
  <si>
    <t>7f013eff</t>
  </si>
  <si>
    <t>26f419bd</t>
  </si>
  <si>
    <t>Advogado</t>
  </si>
  <si>
    <t>0a2f47fd</t>
  </si>
  <si>
    <t>Soma de todos os Boletos</t>
  </si>
  <si>
    <t>d52d47f6</t>
  </si>
  <si>
    <t>6f389f3e</t>
  </si>
  <si>
    <t>de2c6a2b</t>
  </si>
  <si>
    <t>a809bd98</t>
  </si>
  <si>
    <t>b8791576</t>
  </si>
  <si>
    <t>c5335cb8</t>
  </si>
  <si>
    <t>d4f51653</t>
  </si>
  <si>
    <t>a8902bcc</t>
  </si>
  <si>
    <t>f64ffce1</t>
  </si>
  <si>
    <t>a77c9e97</t>
  </si>
  <si>
    <t>af148bf3</t>
  </si>
  <si>
    <t>a3dc0a3c</t>
  </si>
  <si>
    <t>ef46abee</t>
  </si>
  <si>
    <t>036a5519</t>
  </si>
  <si>
    <t>ac08e735</t>
  </si>
  <si>
    <t>b1221c0c</t>
  </si>
  <si>
    <t>05aaa4b5</t>
  </si>
  <si>
    <t>5a8b418c</t>
  </si>
  <si>
    <t>612a7dc9</t>
  </si>
  <si>
    <t>1a5d06e6</t>
  </si>
  <si>
    <t>938c1a48</t>
  </si>
  <si>
    <t>14ea653c</t>
  </si>
  <si>
    <t>2d8ae752</t>
  </si>
  <si>
    <t>998c6093</t>
  </si>
  <si>
    <t>bf4a4007</t>
  </si>
  <si>
    <t>259713c7</t>
  </si>
  <si>
    <t>ce00fbc9</t>
  </si>
  <si>
    <t>e3df8dba</t>
  </si>
  <si>
    <t>f92eaba4</t>
  </si>
  <si>
    <t>85458943</t>
  </si>
  <si>
    <t>f0f3f842</t>
  </si>
  <si>
    <t>26aa0a2a</t>
  </si>
  <si>
    <t>67815867</t>
  </si>
  <si>
    <t>93d8edc9</t>
  </si>
  <si>
    <t>c8aebc30</t>
  </si>
  <si>
    <t>ed9efa16</t>
  </si>
  <si>
    <t>Resma</t>
  </si>
  <si>
    <t>ac3fc6e6</t>
  </si>
  <si>
    <t>51dee088</t>
  </si>
  <si>
    <t>8f30a190</t>
  </si>
  <si>
    <t>e4eea021</t>
  </si>
  <si>
    <t>9fc662a0</t>
  </si>
  <si>
    <t>082cb7b8</t>
  </si>
  <si>
    <t>9d609506</t>
  </si>
  <si>
    <t>4d433923</t>
  </si>
  <si>
    <t>29793338</t>
  </si>
  <si>
    <t>44870600</t>
  </si>
  <si>
    <t>e515fc8e</t>
  </si>
  <si>
    <t>8ea98228</t>
  </si>
  <si>
    <t>74ce84b5</t>
  </si>
  <si>
    <t>889882a1</t>
  </si>
  <si>
    <t>fb991b67</t>
  </si>
  <si>
    <t>2d0770ee</t>
  </si>
  <si>
    <t>d8239bf5</t>
  </si>
  <si>
    <t>9684bbfb</t>
  </si>
  <si>
    <t>d71f4533</t>
  </si>
  <si>
    <t>12d40cfb</t>
  </si>
  <si>
    <t>6dda8197</t>
  </si>
  <si>
    <t>830e0c97</t>
  </si>
  <si>
    <t>bfd01e5a</t>
  </si>
  <si>
    <t>cb325303</t>
  </si>
  <si>
    <t>Dae</t>
  </si>
  <si>
    <t>ab1f4084</t>
  </si>
  <si>
    <t>922abd9b</t>
  </si>
  <si>
    <t>702ddcc1</t>
  </si>
  <si>
    <t>4f364245</t>
  </si>
  <si>
    <t>e181d4d1</t>
  </si>
  <si>
    <t>aa848d14</t>
  </si>
  <si>
    <t>fbc35ccc</t>
  </si>
  <si>
    <t>077c7c97</t>
  </si>
  <si>
    <t>c8f13473</t>
  </si>
  <si>
    <t>e19275ce</t>
  </si>
  <si>
    <t>7a938039</t>
  </si>
  <si>
    <t>85bce5eb</t>
  </si>
  <si>
    <t>af2fb85a</t>
  </si>
  <si>
    <t>22c54507</t>
  </si>
  <si>
    <t>a93d516e</t>
  </si>
  <si>
    <t>92f1c54a</t>
  </si>
  <si>
    <t>2de22f20</t>
  </si>
  <si>
    <t>Dando baixa na conta, foi jogado como despesa de branco</t>
  </si>
  <si>
    <t>3d6b4010</t>
  </si>
  <si>
    <t>efb82481</t>
  </si>
  <si>
    <t>Notas Fiscais Sr. José - Novembro</t>
  </si>
  <si>
    <t>e7985a9c</t>
  </si>
  <si>
    <t>Branco CARRO</t>
  </si>
  <si>
    <t>dbc0c231</t>
  </si>
  <si>
    <t>2242e56b</t>
  </si>
  <si>
    <t>aab66c5d</t>
  </si>
  <si>
    <t>a67691b7</t>
  </si>
  <si>
    <t>0e1f77ec</t>
  </si>
  <si>
    <t>d8d24664</t>
  </si>
  <si>
    <t>fde23222</t>
  </si>
  <si>
    <t>cc77f059</t>
  </si>
  <si>
    <t>8c3ecc6d</t>
  </si>
  <si>
    <t>804d30c7</t>
  </si>
  <si>
    <t>e19519cd</t>
  </si>
  <si>
    <t>62a9babe</t>
  </si>
  <si>
    <t>aa02f377</t>
  </si>
  <si>
    <t>69cba295</t>
  </si>
  <si>
    <t>c4e1e7b7</t>
  </si>
  <si>
    <t>906623dc</t>
  </si>
  <si>
    <t>80b559b6</t>
  </si>
  <si>
    <t>bb53cf99</t>
  </si>
  <si>
    <t>58b61a5b</t>
  </si>
  <si>
    <t>4b17a98f</t>
  </si>
  <si>
    <t>25b8cf5c</t>
  </si>
  <si>
    <t>388c8ca5</t>
  </si>
  <si>
    <t>3b2384f9</t>
  </si>
  <si>
    <t>Despesa</t>
  </si>
  <si>
    <t>a87f2c49</t>
  </si>
  <si>
    <t>de70d598</t>
  </si>
  <si>
    <t>69a7d3e0</t>
  </si>
  <si>
    <t>70f9e2aa</t>
  </si>
  <si>
    <t>6b2c0696</t>
  </si>
  <si>
    <t>aabb85d3</t>
  </si>
  <si>
    <t>b1fdc32d</t>
  </si>
  <si>
    <t>1da73ca2</t>
  </si>
  <si>
    <t>48fe92fc</t>
  </si>
  <si>
    <t>Confraternização</t>
  </si>
  <si>
    <t>21c3e103</t>
  </si>
  <si>
    <t>310ee087</t>
  </si>
  <si>
    <t>7ea0ded7</t>
  </si>
  <si>
    <t>563f5b7d</t>
  </si>
  <si>
    <t>Ferias</t>
  </si>
  <si>
    <t>1a138279</t>
  </si>
  <si>
    <t>06a329af</t>
  </si>
  <si>
    <t>06633ab9</t>
  </si>
  <si>
    <t>Sao braz</t>
  </si>
  <si>
    <t>81badab3</t>
  </si>
  <si>
    <t>65bc65e3</t>
  </si>
  <si>
    <t>9533675f</t>
  </si>
  <si>
    <t>Bolsas</t>
  </si>
  <si>
    <t>668ce19c</t>
  </si>
  <si>
    <t>1cc2f3e2</t>
  </si>
  <si>
    <t>a6a1b1da</t>
  </si>
  <si>
    <t>26039ef8</t>
  </si>
  <si>
    <t>a996bfd5</t>
  </si>
  <si>
    <t>c25d0d86</t>
  </si>
  <si>
    <t>899a1863</t>
  </si>
  <si>
    <t>e3681f34</t>
  </si>
  <si>
    <t>756cefaa</t>
  </si>
  <si>
    <t>06ec03dc</t>
  </si>
  <si>
    <t>6ddaf93a</t>
  </si>
  <si>
    <t>679120ee</t>
  </si>
  <si>
    <t>96405fe7</t>
  </si>
  <si>
    <t>4e0dfa2c</t>
  </si>
  <si>
    <t>b4bf26c4</t>
  </si>
  <si>
    <t>bc33d502</t>
  </si>
  <si>
    <t>1f752cbf</t>
  </si>
  <si>
    <t>589ce1e9</t>
  </si>
  <si>
    <t>dbd29ff7</t>
  </si>
  <si>
    <t>2c3d2587</t>
  </si>
  <si>
    <t>070276fd</t>
  </si>
  <si>
    <t>eeb103c2</t>
  </si>
  <si>
    <t>67889ac1</t>
  </si>
  <si>
    <t>c815e2d0</t>
  </si>
  <si>
    <t>20f46c80</t>
  </si>
  <si>
    <t>08917c55</t>
  </si>
  <si>
    <t>d22efe6a</t>
  </si>
  <si>
    <t>7635492d</t>
  </si>
  <si>
    <t>7915a88e</t>
  </si>
  <si>
    <t>d76d2113</t>
  </si>
  <si>
    <t>aac4578a</t>
  </si>
  <si>
    <t>dc86c890</t>
  </si>
  <si>
    <t>cacd5770</t>
  </si>
  <si>
    <t>e6f5cd5a</t>
  </si>
  <si>
    <t>98766b56</t>
  </si>
  <si>
    <t>ebc2209e</t>
  </si>
  <si>
    <t>448b1882</t>
  </si>
  <si>
    <t>cdbb0473</t>
  </si>
  <si>
    <t>46fca6db</t>
  </si>
  <si>
    <t>0ffdf96d</t>
  </si>
  <si>
    <t>b4f76bb9</t>
  </si>
  <si>
    <t>2a80a340</t>
  </si>
  <si>
    <t>730a8a77</t>
  </si>
  <si>
    <t>8070a482</t>
  </si>
  <si>
    <t>b0bc8e42</t>
  </si>
  <si>
    <t>ae012c2f</t>
  </si>
  <si>
    <t>064581d0</t>
  </si>
  <si>
    <t>06fd0b33</t>
  </si>
  <si>
    <t>f3cb9146</t>
  </si>
  <si>
    <t>06e6ba7f</t>
  </si>
  <si>
    <t>bb90da9c</t>
  </si>
  <si>
    <t>f3564b0b</t>
  </si>
  <si>
    <t>574b9f92</t>
  </si>
  <si>
    <t>7251238d</t>
  </si>
  <si>
    <t>553e78fb</t>
  </si>
  <si>
    <t>38cbbcc6</t>
  </si>
  <si>
    <t>ad32cdb0</t>
  </si>
  <si>
    <t>b3e6a8fc</t>
  </si>
  <si>
    <t>6de2bd09</t>
  </si>
  <si>
    <t>ALVARA</t>
  </si>
  <si>
    <t>69a993ca</t>
  </si>
  <si>
    <t>Lavagem kwid</t>
  </si>
  <si>
    <t>622481bd</t>
  </si>
  <si>
    <t>ITABI</t>
  </si>
  <si>
    <t>a8350525</t>
  </si>
  <si>
    <t>db82d330</t>
  </si>
  <si>
    <t>cce85fef</t>
  </si>
  <si>
    <t>0b87c096</t>
  </si>
  <si>
    <t>b3e0efa0</t>
  </si>
  <si>
    <t>51d57001</t>
  </si>
  <si>
    <t>8937a83f</t>
  </si>
  <si>
    <t>97d41009</t>
  </si>
  <si>
    <t>Milho Moises</t>
  </si>
  <si>
    <t>06ee5886</t>
  </si>
  <si>
    <t>01f2aff6</t>
  </si>
  <si>
    <t>89159bdb</t>
  </si>
  <si>
    <t>1ddc64e0</t>
  </si>
  <si>
    <t>b620ccdf</t>
  </si>
  <si>
    <t>cf7c810b</t>
  </si>
  <si>
    <t>eaf0575c</t>
  </si>
  <si>
    <t>8b2bd2e3</t>
  </si>
  <si>
    <t>ef92bd9b</t>
  </si>
  <si>
    <t>ALUGUEL BAHIA</t>
  </si>
  <si>
    <t>c8a27ac3</t>
  </si>
  <si>
    <t>d5a8107d</t>
  </si>
  <si>
    <t>f90b0a51</t>
  </si>
  <si>
    <t>4e8c38dd</t>
  </si>
  <si>
    <t>b91db03e</t>
  </si>
  <si>
    <t>4b0b615e</t>
  </si>
  <si>
    <t>bfe8695f</t>
  </si>
  <si>
    <t>f9103fe9</t>
  </si>
  <si>
    <t>b16d5a88</t>
  </si>
  <si>
    <t>b4698564</t>
  </si>
  <si>
    <t>e7731ef2</t>
  </si>
  <si>
    <t>bad6042c</t>
  </si>
  <si>
    <t>08c8a413</t>
  </si>
  <si>
    <t>87bc858e</t>
  </si>
  <si>
    <t>a0d3bbd8</t>
  </si>
  <si>
    <t>ad5c15a1</t>
  </si>
  <si>
    <t>9c13f02c</t>
  </si>
  <si>
    <t>e36f0a09</t>
  </si>
  <si>
    <t>937efdab</t>
  </si>
  <si>
    <t>9cd4680e</t>
  </si>
  <si>
    <t>bb45b5ef</t>
  </si>
  <si>
    <t>73a689a3</t>
  </si>
  <si>
    <t>8ea4c363</t>
  </si>
  <si>
    <t>a3dc14e9</t>
  </si>
  <si>
    <t>edcdcb3e</t>
  </si>
  <si>
    <t>0a7161ee</t>
  </si>
  <si>
    <t>5bbc0329</t>
  </si>
  <si>
    <t>eac96cb5</t>
  </si>
  <si>
    <t>3bf24770</t>
  </si>
  <si>
    <t>2e795f4f</t>
  </si>
  <si>
    <t>07915d32</t>
  </si>
  <si>
    <t>c395ed0f</t>
  </si>
  <si>
    <t>ec27987e</t>
  </si>
  <si>
    <t>fa8982a8</t>
  </si>
  <si>
    <t>8c732ba1</t>
  </si>
  <si>
    <t>fc9b7635</t>
  </si>
  <si>
    <t>3690aa90</t>
  </si>
  <si>
    <t>2adb596d</t>
  </si>
  <si>
    <t>13bbf295</t>
  </si>
  <si>
    <t>5128bc3d</t>
  </si>
  <si>
    <t>a6a58378</t>
  </si>
  <si>
    <t>2979ad13</t>
  </si>
  <si>
    <t>b13ec38e</t>
  </si>
  <si>
    <t>3282a8fc</t>
  </si>
  <si>
    <t>ef6d445e</t>
  </si>
  <si>
    <t>c56c537c</t>
  </si>
  <si>
    <t>ec49a2bc</t>
  </si>
  <si>
    <t>610d4ff4</t>
  </si>
  <si>
    <t>5b5e076a</t>
  </si>
  <si>
    <t>1a0d968c</t>
  </si>
  <si>
    <t>27dd066e</t>
  </si>
  <si>
    <t>44792ba3</t>
  </si>
  <si>
    <t>bb16f64d</t>
  </si>
  <si>
    <t>f6d41419</t>
  </si>
  <si>
    <t>7bda26bc</t>
  </si>
  <si>
    <t>301a323a</t>
  </si>
  <si>
    <t>31031ee7</t>
  </si>
  <si>
    <t>f4959ad7</t>
  </si>
  <si>
    <t>717ce1c7</t>
  </si>
  <si>
    <t>4887e65d</t>
  </si>
  <si>
    <t>410011a1</t>
  </si>
  <si>
    <t>c1da60ff</t>
  </si>
  <si>
    <t>0d21a69c</t>
  </si>
  <si>
    <t>6a5f0997</t>
  </si>
  <si>
    <t>679ddb45</t>
  </si>
  <si>
    <t>484aca6f</t>
  </si>
  <si>
    <t>fbc48451</t>
  </si>
  <si>
    <t>d3dab4b4</t>
  </si>
  <si>
    <t>f8272ff8</t>
  </si>
  <si>
    <t>6cc91bb2</t>
  </si>
  <si>
    <t>4c498f1f</t>
  </si>
  <si>
    <t>d627d467</t>
  </si>
  <si>
    <t>971691f6</t>
  </si>
  <si>
    <t>6ebb23dc</t>
  </si>
  <si>
    <t>854d5e9f</t>
  </si>
  <si>
    <t>765e5b0a</t>
  </si>
  <si>
    <t>74258087</t>
  </si>
  <si>
    <t>NEWTINHO BAZUKA</t>
  </si>
  <si>
    <t>4021c060</t>
  </si>
  <si>
    <t>93f422a3</t>
  </si>
  <si>
    <t>31bc1e43</t>
  </si>
  <si>
    <t>0520dbde</t>
  </si>
  <si>
    <t>8a6d0ca0</t>
  </si>
  <si>
    <t>27fb3efe</t>
  </si>
  <si>
    <t>3b0da0a1</t>
  </si>
  <si>
    <t>8bf9f8a0</t>
  </si>
  <si>
    <t>98ab9d0d</t>
  </si>
  <si>
    <t>fb2a662a</t>
  </si>
  <si>
    <t>66b06c66</t>
  </si>
  <si>
    <t>e7fea59c</t>
  </si>
  <si>
    <t>4ec3b218</t>
  </si>
  <si>
    <t>90c2d5f0</t>
  </si>
  <si>
    <t>b150e59e</t>
  </si>
  <si>
    <t>1d5091b5</t>
  </si>
  <si>
    <t>f8035f57</t>
  </si>
  <si>
    <t>3176bf20</t>
  </si>
  <si>
    <t>a2a9ad06</t>
  </si>
  <si>
    <t>65713ee1</t>
  </si>
  <si>
    <t>f00b1259</t>
  </si>
  <si>
    <t>c0c12f4e</t>
  </si>
  <si>
    <t>15eff768</t>
  </si>
  <si>
    <t>FELIPE FONSECA</t>
  </si>
  <si>
    <t>ed42d48e</t>
  </si>
  <si>
    <t>44372fc2</t>
  </si>
  <si>
    <t>e7ee4aea</t>
  </si>
  <si>
    <t>8854af14</t>
  </si>
  <si>
    <t>b74fcb68</t>
  </si>
  <si>
    <t>cd169de4</t>
  </si>
  <si>
    <t>49450b69</t>
  </si>
  <si>
    <t>98eaf358</t>
  </si>
  <si>
    <t>61901ec3</t>
  </si>
  <si>
    <t>f1e9e27b</t>
  </si>
  <si>
    <t>039a9b17</t>
  </si>
  <si>
    <t>a5dfd663</t>
  </si>
  <si>
    <t>c8a6c9a8</t>
  </si>
  <si>
    <t>Newtinho</t>
  </si>
  <si>
    <t>866ab789</t>
  </si>
  <si>
    <t>bf908687</t>
  </si>
  <si>
    <t>e63b8d6a</t>
  </si>
  <si>
    <t>e724ee90</t>
  </si>
  <si>
    <t>dbd94e91</t>
  </si>
  <si>
    <t>e7194918</t>
  </si>
  <si>
    <t>a611d9c8</t>
  </si>
  <si>
    <t>76b692b0</t>
  </si>
  <si>
    <t>Reembolso Milho</t>
  </si>
  <si>
    <t>ec5ba393</t>
  </si>
  <si>
    <t>d71bfd4d</t>
  </si>
  <si>
    <t>cc350273</t>
  </si>
  <si>
    <t>bee5560b</t>
  </si>
  <si>
    <t>48e30c92</t>
  </si>
  <si>
    <t>bb5699c5</t>
  </si>
  <si>
    <t>4769c2b9</t>
  </si>
  <si>
    <t>Passaro Flomil</t>
  </si>
  <si>
    <t>9582f882</t>
  </si>
  <si>
    <t>e131de2a</t>
  </si>
  <si>
    <t>16a5dab6</t>
  </si>
  <si>
    <t>c6cad8cf</t>
  </si>
  <si>
    <t>9f1da2d2</t>
  </si>
  <si>
    <t>b1632baa</t>
  </si>
  <si>
    <t>3b73dda1</t>
  </si>
  <si>
    <t>0eadf04a</t>
  </si>
  <si>
    <t>7dca41ec</t>
  </si>
  <si>
    <t>f67b3e42</t>
  </si>
  <si>
    <t>d8fca3f5</t>
  </si>
  <si>
    <t>325dbe1d</t>
  </si>
  <si>
    <t>41def216</t>
  </si>
  <si>
    <t>19645c86</t>
  </si>
  <si>
    <t>414f1df3</t>
  </si>
  <si>
    <t>3e5fdeb1</t>
  </si>
  <si>
    <t>0a6bde65</t>
  </si>
  <si>
    <t>96ab977f</t>
  </si>
  <si>
    <t>bfb4c8a1</t>
  </si>
  <si>
    <t>7b547bbc</t>
  </si>
  <si>
    <t>6b3ddda1</t>
  </si>
  <si>
    <t>dceeb1d1</t>
  </si>
  <si>
    <t>final mês Fev.</t>
  </si>
  <si>
    <t>0ffee192</t>
  </si>
  <si>
    <t>15e0c083</t>
  </si>
  <si>
    <t>Consorcio</t>
  </si>
  <si>
    <t>0b5c3fc2</t>
  </si>
  <si>
    <t>e0ab6c0e</t>
  </si>
  <si>
    <t>fc958a5a</t>
  </si>
  <si>
    <t>0c582674</t>
  </si>
  <si>
    <t>999f33e0</t>
  </si>
  <si>
    <t>3a8f9c58</t>
  </si>
  <si>
    <t>d2f517d0</t>
  </si>
  <si>
    <t>90841eff</t>
  </si>
  <si>
    <t>babda59e</t>
  </si>
  <si>
    <t>FELIPE</t>
  </si>
  <si>
    <t>5579fabe</t>
  </si>
  <si>
    <t>e0820714</t>
  </si>
  <si>
    <t>2426fa3a</t>
  </si>
  <si>
    <t>420fa2ad</t>
  </si>
  <si>
    <t>84597f4c</t>
  </si>
  <si>
    <t>c37b2e35</t>
  </si>
  <si>
    <t>3ec5a013</t>
  </si>
  <si>
    <t>1fda1f28</t>
  </si>
  <si>
    <t>efd5f357</t>
  </si>
  <si>
    <t>9e42155d</t>
  </si>
  <si>
    <t>482a1bce</t>
  </si>
  <si>
    <t>e2d93238</t>
  </si>
  <si>
    <t>58eabf0a</t>
  </si>
  <si>
    <t>836abd45</t>
  </si>
  <si>
    <t>7aaa99b0</t>
  </si>
  <si>
    <t>d64592ef</t>
  </si>
  <si>
    <t>6638145a</t>
  </si>
  <si>
    <t>ee85bd88</t>
  </si>
  <si>
    <t>784a4723</t>
  </si>
  <si>
    <t>0e4eea62</t>
  </si>
  <si>
    <t>262aa4d1</t>
  </si>
  <si>
    <t>3f9533e3</t>
  </si>
  <si>
    <t>e2e8e541</t>
  </si>
  <si>
    <t>11a2f527</t>
  </si>
  <si>
    <t>d4a56b93</t>
  </si>
  <si>
    <t>5428e8a7</t>
  </si>
  <si>
    <t>0fbd28d3</t>
  </si>
  <si>
    <t>15ff43c5</t>
  </si>
  <si>
    <t>0ec9ef58</t>
  </si>
  <si>
    <t>151edf7c</t>
  </si>
  <si>
    <t>071e68cf</t>
  </si>
  <si>
    <t>bd62de9e</t>
  </si>
  <si>
    <t>08667cdb</t>
  </si>
  <si>
    <t>ec4113ed</t>
  </si>
  <si>
    <t>388664ea</t>
  </si>
  <si>
    <t>a6c7829c</t>
  </si>
  <si>
    <t>bdd8b5a7</t>
  </si>
  <si>
    <t>915b86ea</t>
  </si>
  <si>
    <t>18d7da12</t>
  </si>
  <si>
    <t>337f817d</t>
  </si>
  <si>
    <t>71746779</t>
  </si>
  <si>
    <t>e78375cc</t>
  </si>
  <si>
    <t>b5f6181c</t>
  </si>
  <si>
    <t>bb3ab78e</t>
  </si>
  <si>
    <t>6ff07e8f</t>
  </si>
  <si>
    <t>1bd3689b</t>
  </si>
  <si>
    <t>e684708a</t>
  </si>
  <si>
    <t>6d3034a3</t>
  </si>
  <si>
    <t>423ac4c9</t>
  </si>
  <si>
    <t>f6d9465d</t>
  </si>
  <si>
    <t>b2fa896c</t>
  </si>
  <si>
    <t>7e6d9df7</t>
  </si>
  <si>
    <t>06508d8e</t>
  </si>
  <si>
    <t>5bd58e3b</t>
  </si>
  <si>
    <t>669ceba4</t>
  </si>
  <si>
    <t>15638e4e</t>
  </si>
  <si>
    <t>4fc596e4</t>
  </si>
  <si>
    <t>a7dc6cb2</t>
  </si>
  <si>
    <t>63f25277</t>
  </si>
  <si>
    <t>38865ee7</t>
  </si>
  <si>
    <t>bd11034e</t>
  </si>
  <si>
    <t>3e1e9716</t>
  </si>
  <si>
    <t>e558aabc</t>
  </si>
  <si>
    <t>8edf55d0</t>
  </si>
  <si>
    <t>51f3457a</t>
  </si>
  <si>
    <t>f31d3ed4</t>
  </si>
  <si>
    <t>1a7dcc5b</t>
  </si>
  <si>
    <t>089a6327</t>
  </si>
  <si>
    <t>2edda65b</t>
  </si>
  <si>
    <t>eb115a61</t>
  </si>
  <si>
    <t>7b4d4772</t>
  </si>
  <si>
    <t>c7db643d</t>
  </si>
  <si>
    <t>e6786367</t>
  </si>
  <si>
    <t>d71be7d5</t>
  </si>
  <si>
    <t>22c04a17</t>
  </si>
  <si>
    <t>02dd197d</t>
  </si>
  <si>
    <t>920a035f</t>
  </si>
  <si>
    <t>5da7dc9e</t>
  </si>
  <si>
    <t>6013a3ac</t>
  </si>
  <si>
    <t>7da328d9</t>
  </si>
  <si>
    <t>fcfa1eea</t>
  </si>
  <si>
    <t>3c2bce07</t>
  </si>
  <si>
    <t>0a12def9</t>
  </si>
  <si>
    <t>8a2ef6e7</t>
  </si>
  <si>
    <t>c19e7129</t>
  </si>
  <si>
    <t>8a7cd1b3</t>
  </si>
  <si>
    <t>07368b71</t>
  </si>
  <si>
    <t>a0968727</t>
  </si>
  <si>
    <t>8957689c</t>
  </si>
  <si>
    <t>28ac040d</t>
  </si>
  <si>
    <t>3b64846f</t>
  </si>
  <si>
    <t>7898d8b9</t>
  </si>
  <si>
    <t>817551ce</t>
  </si>
  <si>
    <t>a3df2c8d</t>
  </si>
  <si>
    <t>3e004a40</t>
  </si>
  <si>
    <t>49009e1b</t>
  </si>
  <si>
    <t>COMPUTADOR</t>
  </si>
  <si>
    <t>4e7f86dc</t>
  </si>
  <si>
    <t>EXTENSÃO</t>
  </si>
  <si>
    <t>3ab5f89f</t>
  </si>
  <si>
    <t>759587ad</t>
  </si>
  <si>
    <t>970f0ff2</t>
  </si>
  <si>
    <t>6f06993f</t>
  </si>
  <si>
    <t>d5dcd108</t>
  </si>
  <si>
    <t>f5e194fe</t>
  </si>
  <si>
    <t>a83b9421</t>
  </si>
  <si>
    <t>8892fed5</t>
  </si>
  <si>
    <t>ecc19ffb</t>
  </si>
  <si>
    <t>baaf7caf</t>
  </si>
  <si>
    <t>BALANÇA BARRETO</t>
  </si>
  <si>
    <t>bea5ca0b</t>
  </si>
  <si>
    <t>51458995</t>
  </si>
  <si>
    <t>b1e5b9f8</t>
  </si>
  <si>
    <t>30/04</t>
  </si>
  <si>
    <t>17f9dff2</t>
  </si>
  <si>
    <t>ae0c99c2</t>
  </si>
  <si>
    <t>fc528f65</t>
  </si>
  <si>
    <t>ab08d9b0</t>
  </si>
  <si>
    <t>831ca31c</t>
  </si>
  <si>
    <t>484e37b6</t>
  </si>
  <si>
    <t>353423d9</t>
  </si>
  <si>
    <t>9ebebabb</t>
  </si>
  <si>
    <t>2af80c58</t>
  </si>
  <si>
    <t>99aa29d8</t>
  </si>
  <si>
    <t>2d6e526b</t>
  </si>
  <si>
    <t>b11fd0ad</t>
  </si>
  <si>
    <t>51c14bae</t>
  </si>
  <si>
    <t>1c538ec7</t>
  </si>
  <si>
    <t>ccc606ba</t>
  </si>
  <si>
    <t>752922b9</t>
  </si>
  <si>
    <t>2a2c12b6</t>
  </si>
  <si>
    <t>68d6cfcf</t>
  </si>
  <si>
    <t>e430e48f</t>
  </si>
  <si>
    <t>18c9493d</t>
  </si>
  <si>
    <t>4f486f6e</t>
  </si>
  <si>
    <t>f4b8a159</t>
  </si>
  <si>
    <t>4d6e1801</t>
  </si>
  <si>
    <t>f8891605</t>
  </si>
  <si>
    <t>984df969</t>
  </si>
  <si>
    <t>3c9529cd</t>
  </si>
  <si>
    <t>c0248265</t>
  </si>
  <si>
    <t>223729d8</t>
  </si>
  <si>
    <t>685633f9</t>
  </si>
  <si>
    <t>8bf06641</t>
  </si>
  <si>
    <t>d3a1a05e</t>
  </si>
  <si>
    <t>ecb1ffc1</t>
  </si>
  <si>
    <t>d3d35784</t>
  </si>
  <si>
    <t>07ca5b21</t>
  </si>
  <si>
    <t>963a9aa0</t>
  </si>
  <si>
    <t>c9df3099</t>
  </si>
  <si>
    <t>2e5a2787</t>
  </si>
  <si>
    <t>4751512c</t>
  </si>
  <si>
    <t>808a27c0</t>
  </si>
  <si>
    <t>f7bc9452</t>
  </si>
  <si>
    <t>16c25237</t>
  </si>
  <si>
    <t>59c9e47c</t>
  </si>
  <si>
    <t>46b6ad8b</t>
  </si>
  <si>
    <t>WESLEY</t>
  </si>
  <si>
    <t>7b4736e6</t>
  </si>
  <si>
    <t>1f438dda</t>
  </si>
  <si>
    <t>14755457</t>
  </si>
  <si>
    <t>c058b760</t>
  </si>
  <si>
    <t>02c2babe</t>
  </si>
  <si>
    <t>8b08ee46</t>
  </si>
  <si>
    <t>c02b3e1c</t>
  </si>
  <si>
    <t>51c01a3f</t>
  </si>
  <si>
    <t>HOTEL - BRANCO</t>
  </si>
  <si>
    <t>a1f253f1</t>
  </si>
  <si>
    <t>1b7af97b</t>
  </si>
  <si>
    <t>c8d5b63b</t>
  </si>
  <si>
    <t>640d8365</t>
  </si>
  <si>
    <t>15d689a6</t>
  </si>
  <si>
    <t>ec4e11ca</t>
  </si>
  <si>
    <t>25f20b91</t>
  </si>
  <si>
    <t>774fd36e</t>
  </si>
  <si>
    <t>8f353809</t>
  </si>
  <si>
    <t>7a9e7a75</t>
  </si>
  <si>
    <t>MATHEUS AGUIAR</t>
  </si>
  <si>
    <t>e2574413</t>
  </si>
  <si>
    <t>60b71345</t>
  </si>
  <si>
    <t>5c46b978</t>
  </si>
  <si>
    <t>be4068be</t>
  </si>
  <si>
    <t>a8aa10cb</t>
  </si>
  <si>
    <t>51aba816</t>
  </si>
  <si>
    <t>BARRETO</t>
  </si>
  <si>
    <t>f54ba954</t>
  </si>
  <si>
    <t>bd2d1de0</t>
  </si>
  <si>
    <t>c0a3f077</t>
  </si>
  <si>
    <t>a89f8280</t>
  </si>
  <si>
    <t>a2205014</t>
  </si>
  <si>
    <t>be4a4859</t>
  </si>
  <si>
    <t>5e0c0d5c</t>
  </si>
  <si>
    <t>TREVO</t>
  </si>
  <si>
    <t>cd89a45e</t>
  </si>
  <si>
    <t>6ca0965c</t>
  </si>
  <si>
    <t>6c550baa</t>
  </si>
  <si>
    <t>76ae93c0</t>
  </si>
  <si>
    <t>768d5825</t>
  </si>
  <si>
    <t>d5208d42</t>
  </si>
  <si>
    <t>644a7d94</t>
  </si>
  <si>
    <t>NoutrasDespeas</t>
  </si>
  <si>
    <t>zzzz001</t>
  </si>
  <si>
    <t>012526</t>
  </si>
  <si>
    <t>Empréstimo</t>
  </si>
  <si>
    <t>zzzz002</t>
  </si>
  <si>
    <t>012532</t>
  </si>
  <si>
    <t>zzzz003</t>
  </si>
  <si>
    <t>012543</t>
  </si>
  <si>
    <t>Jorge</t>
  </si>
  <si>
    <t>zzzz004</t>
  </si>
  <si>
    <t>022550</t>
  </si>
  <si>
    <t>zzzz005</t>
  </si>
  <si>
    <t>042567</t>
  </si>
  <si>
    <t>062578</t>
  </si>
  <si>
    <t>Yuri</t>
  </si>
  <si>
    <t>122584</t>
  </si>
  <si>
    <t>032695</t>
  </si>
  <si>
    <t>3b3950ad</t>
  </si>
  <si>
    <t>3c5ffad4</t>
  </si>
  <si>
    <t>a874eefe</t>
  </si>
  <si>
    <t>0d194749</t>
  </si>
  <si>
    <t>Juros Empréstimo</t>
  </si>
  <si>
    <t>f487b791</t>
  </si>
  <si>
    <t>Referente a Milho do Conde</t>
  </si>
  <si>
    <t>9058e1d0</t>
  </si>
  <si>
    <t>Referente Aluguel Carro Mês Fevereiro</t>
  </si>
  <si>
    <t>ca221a7b</t>
  </si>
  <si>
    <t>Referente Salario + Carro Fevereiro</t>
  </si>
  <si>
    <t>d62faa8d</t>
  </si>
  <si>
    <t>Milho Geneze - Sebastião do Posto</t>
  </si>
  <si>
    <t>fc2270bf</t>
  </si>
  <si>
    <t>Referente Aluguel Carro Mês Março</t>
  </si>
  <si>
    <t>def33ef5</t>
  </si>
  <si>
    <t>Referente Salario + Carro Março</t>
  </si>
  <si>
    <t>85e08a38</t>
  </si>
  <si>
    <t>ffc08c99</t>
  </si>
  <si>
    <t>Empréstimo de Newtinho para conta do BB/NORTE NORDESTE</t>
  </si>
  <si>
    <t>0d33cd94</t>
  </si>
  <si>
    <t>Referente Aluguel Carro Mês Abril</t>
  </si>
  <si>
    <t>7929d102</t>
  </si>
  <si>
    <t>Referente Salario + Carro Abril</t>
  </si>
  <si>
    <t>88bc27cf</t>
  </si>
  <si>
    <t>Referente Aluguel Carro Mês Maio</t>
  </si>
  <si>
    <t>8ab5bcb2</t>
  </si>
  <si>
    <t>36a36076</t>
  </si>
  <si>
    <t>874f45f1</t>
  </si>
  <si>
    <t>Referente Salario + Carro Maio</t>
  </si>
  <si>
    <t>d4ed20a0</t>
  </si>
  <si>
    <t>c909618d</t>
  </si>
  <si>
    <t>8a8bd0bf</t>
  </si>
  <si>
    <t>21beca11</t>
  </si>
  <si>
    <t>e1673991</t>
  </si>
  <si>
    <t>Auto Glass</t>
  </si>
  <si>
    <t>cf5b5547</t>
  </si>
  <si>
    <t>Revisão Ranger</t>
  </si>
  <si>
    <t>87c1fa7c</t>
  </si>
  <si>
    <t>Seguro Ranger Parcela 01/10</t>
  </si>
  <si>
    <t>57881177</t>
  </si>
  <si>
    <t>Seguro Ranger Parcela 02/10</t>
  </si>
  <si>
    <t>171f8227</t>
  </si>
  <si>
    <t>Seguro Ranger Parcela 03/10</t>
  </si>
  <si>
    <t>a4fc4c59</t>
  </si>
  <si>
    <t>95789656</t>
  </si>
  <si>
    <t>Referente Aluguel Carro Mês Junho</t>
  </si>
  <si>
    <t>e4b5e38d</t>
  </si>
  <si>
    <t>Seguro Ranger Parcela 04/10</t>
  </si>
  <si>
    <t>15d84241</t>
  </si>
  <si>
    <t>Referente Salario + Carro Junho</t>
  </si>
  <si>
    <t>ba3dfbb6</t>
  </si>
  <si>
    <t>0451311c</t>
  </si>
  <si>
    <t>Referente Aluguel Carro Mês Julho</t>
  </si>
  <si>
    <t>a550130a</t>
  </si>
  <si>
    <t>Seguro Ranger Parcela 05/10</t>
  </si>
  <si>
    <t>4c6174bb</t>
  </si>
  <si>
    <t>Referente Salario + Carro Julho</t>
  </si>
  <si>
    <t>9044b174</t>
  </si>
  <si>
    <t>Newtinho pegou emprestado</t>
  </si>
  <si>
    <t>acdefca4</t>
  </si>
  <si>
    <t>Mundo dos lubrificantes</t>
  </si>
  <si>
    <t>eb680066</t>
  </si>
  <si>
    <t>Patore pneus e rodas Dia 05/06</t>
  </si>
  <si>
    <t>635d53d2</t>
  </si>
  <si>
    <t>Patore pneus e rodas Dia 05/07</t>
  </si>
  <si>
    <t>ed27dd69</t>
  </si>
  <si>
    <t>4 Pneus Ranger</t>
  </si>
  <si>
    <t>a8631352</t>
  </si>
  <si>
    <t>Referente Salario + Carro Agosto</t>
  </si>
  <si>
    <t>2464327e</t>
  </si>
  <si>
    <t>Referente Aluguel Carro Mês Agosto</t>
  </si>
  <si>
    <t>095e7c70</t>
  </si>
  <si>
    <t>Seguro Ranger Parcela 06/10</t>
  </si>
  <si>
    <t>12c0eb64</t>
  </si>
  <si>
    <t>479d90c0</t>
  </si>
  <si>
    <t>0669712a</t>
  </si>
  <si>
    <t>87568787</t>
  </si>
  <si>
    <t>25ddabf1</t>
  </si>
  <si>
    <t>Referente Salario + Carro Setembro</t>
  </si>
  <si>
    <t>d9b7b63a</t>
  </si>
  <si>
    <t>Referente Aluguel Carro Mês Setembro</t>
  </si>
  <si>
    <t>a2cd51a2</t>
  </si>
  <si>
    <t>Seguro Ranger Parcela 07/10</t>
  </si>
  <si>
    <t>5651159b</t>
  </si>
  <si>
    <t>Referente Aluguel Carro Mês Outubro</t>
  </si>
  <si>
    <t>0d4c6c40</t>
  </si>
  <si>
    <t>Seguro Ranger Parcela 08/10</t>
  </si>
  <si>
    <t>9461eb00</t>
  </si>
  <si>
    <t>Referente Aluguel Carro Mês Novembro</t>
  </si>
  <si>
    <t>fa4e18a2</t>
  </si>
  <si>
    <t>Seguro Ranger Parcela 09/10</t>
  </si>
  <si>
    <t>8b6394f7</t>
  </si>
  <si>
    <t>Referente Aluguel Carro Mês Dezembro</t>
  </si>
  <si>
    <t>c76ffc04</t>
  </si>
  <si>
    <t>Seguro Ranger Parcela 10/10</t>
  </si>
  <si>
    <t>5274d137</t>
  </si>
  <si>
    <t>Desconto do saldo CONTA BRANCO BB</t>
  </si>
  <si>
    <t>88faee6f</t>
  </si>
  <si>
    <t>e07ef914</t>
  </si>
  <si>
    <t>3403ca77</t>
  </si>
  <si>
    <t>Cimavel</t>
  </si>
  <si>
    <t>26d1da3c</t>
  </si>
  <si>
    <t>Jose Daniel</t>
  </si>
  <si>
    <t>8aef8209</t>
  </si>
  <si>
    <t>Patore Pneus</t>
  </si>
  <si>
    <t>7a23e7c6</t>
  </si>
  <si>
    <t>3bfe7485</t>
  </si>
  <si>
    <t>SALDO JURANDA (WENDOLY)</t>
  </si>
  <si>
    <t>ac426a35</t>
  </si>
  <si>
    <t>5a2f3ba2</t>
  </si>
  <si>
    <t>cd1ae3c0</t>
  </si>
  <si>
    <t>41581c79</t>
  </si>
  <si>
    <t>8b9f1e41</t>
  </si>
  <si>
    <t>9c7a3bf1</t>
  </si>
  <si>
    <t>219e61eb</t>
  </si>
  <si>
    <t>8a0bdff4</t>
  </si>
  <si>
    <t>0f89b17b</t>
  </si>
  <si>
    <t>0b46cc16</t>
  </si>
  <si>
    <t>93faa00b</t>
  </si>
  <si>
    <t>b389d65f</t>
  </si>
  <si>
    <t>38370b63</t>
  </si>
  <si>
    <t>8fd934f2</t>
  </si>
  <si>
    <t>a70fc865</t>
  </si>
  <si>
    <t>c67ae074</t>
  </si>
  <si>
    <t>a6192307</t>
  </si>
  <si>
    <t>ce57b33e</t>
  </si>
  <si>
    <t>c886d920</t>
  </si>
  <si>
    <t>ef0d88b4</t>
  </si>
  <si>
    <t>b791b8a6</t>
  </si>
  <si>
    <t>98a32922</t>
  </si>
  <si>
    <t>7a008fae</t>
  </si>
  <si>
    <t>2eed61d4</t>
  </si>
  <si>
    <t>3f1586b3</t>
  </si>
  <si>
    <t>76d22fc4</t>
  </si>
  <si>
    <t>29ae5b29</t>
  </si>
  <si>
    <t>7eed4bb0</t>
  </si>
  <si>
    <t>9d7ef79f</t>
  </si>
  <si>
    <t>dfca3de6</t>
  </si>
  <si>
    <t>bf42b549</t>
  </si>
  <si>
    <t>343e6c0e</t>
  </si>
  <si>
    <t>fa3e9001</t>
  </si>
  <si>
    <t>dd0c3d48</t>
  </si>
  <si>
    <t>64976b0b</t>
  </si>
  <si>
    <t>1dc0a944</t>
  </si>
  <si>
    <t>5cd9bcb4</t>
  </si>
  <si>
    <t>d7083c15</t>
  </si>
  <si>
    <t>98c7631f</t>
  </si>
  <si>
    <t>3d0a06a1</t>
  </si>
  <si>
    <t>2bad84e4</t>
  </si>
  <si>
    <t>29cb7aa1</t>
  </si>
  <si>
    <t>e67f995d</t>
  </si>
  <si>
    <t>7cc0f3ce</t>
  </si>
  <si>
    <t>8f092135</t>
  </si>
  <si>
    <t>c0502a29</t>
  </si>
  <si>
    <t>NpedidoVenda</t>
  </si>
  <si>
    <t>Valor Carregado</t>
  </si>
  <si>
    <t>Valor Recebido</t>
  </si>
  <si>
    <t>Valor Sc</t>
  </si>
  <si>
    <t>QuantidadeSCContrato</t>
  </si>
  <si>
    <t>Valor Total Contrato</t>
  </si>
  <si>
    <t>Quantidade Carregada</t>
  </si>
  <si>
    <t>Quantidade Pendente</t>
  </si>
  <si>
    <t>Consultor</t>
  </si>
  <si>
    <t>Quantidade em Transito</t>
  </si>
  <si>
    <t>Quantidade Total</t>
  </si>
  <si>
    <t>Valor Trânsito</t>
  </si>
  <si>
    <t>88f90ed5</t>
  </si>
  <si>
    <t>PED0125WEN502</t>
  </si>
  <si>
    <t>ab20f406</t>
  </si>
  <si>
    <t>95bd638d</t>
  </si>
  <si>
    <t>4e30e755</t>
  </si>
  <si>
    <t>8b92cb6e</t>
  </si>
  <si>
    <t>ee41a80f</t>
  </si>
  <si>
    <t>a4358968</t>
  </si>
  <si>
    <t>2d0f0b66</t>
  </si>
  <si>
    <t>b3c59b56</t>
  </si>
  <si>
    <t>b82178f3</t>
  </si>
  <si>
    <t>a2e96d13</t>
  </si>
  <si>
    <t>9cb29908</t>
  </si>
  <si>
    <t>53517387</t>
  </si>
  <si>
    <t>2f424c3e</t>
  </si>
  <si>
    <t>887afb20</t>
  </si>
  <si>
    <t>6dfdccd3</t>
  </si>
  <si>
    <t>619e4bfa</t>
  </si>
  <si>
    <t>5396ff65</t>
  </si>
  <si>
    <t>97b792d4</t>
  </si>
  <si>
    <t>6a7f6801</t>
  </si>
  <si>
    <t>9e726dd5</t>
  </si>
  <si>
    <t>2aeb454c</t>
  </si>
  <si>
    <t>0b7d4100</t>
  </si>
  <si>
    <t>8f0a7faa</t>
  </si>
  <si>
    <t>63dc5153</t>
  </si>
  <si>
    <t>c00692fd</t>
  </si>
  <si>
    <t>2a8360c0</t>
  </si>
  <si>
    <t>02ba33b7</t>
  </si>
  <si>
    <t>P0125RON8332</t>
  </si>
  <si>
    <t>996704a9</t>
  </si>
  <si>
    <t>fe2f528e</t>
  </si>
  <si>
    <t>3261f212</t>
  </si>
  <si>
    <t>11547c23</t>
  </si>
  <si>
    <t>82e6850f</t>
  </si>
  <si>
    <t>9a3bdc8c</t>
  </si>
  <si>
    <t>766e7b56</t>
  </si>
  <si>
    <t>01373b53</t>
  </si>
  <si>
    <t>10 Carros</t>
  </si>
  <si>
    <t>8166f1cf</t>
  </si>
  <si>
    <t>b3deb6f0</t>
  </si>
  <si>
    <t>1608cb4c</t>
  </si>
  <si>
    <t>3505e17f</t>
  </si>
  <si>
    <t>d2618f78</t>
  </si>
  <si>
    <t>f0099de7</t>
  </si>
  <si>
    <t>a7d9d54b</t>
  </si>
  <si>
    <t>1bc58c27</t>
  </si>
  <si>
    <t>2424db47</t>
  </si>
  <si>
    <t>aaad105b</t>
  </si>
  <si>
    <t>b10c73c6</t>
  </si>
  <si>
    <t>9049371d</t>
  </si>
  <si>
    <t>2824d4f4</t>
  </si>
  <si>
    <t>7b35d335</t>
  </si>
  <si>
    <t>db264144</t>
  </si>
  <si>
    <t>0700a9f4</t>
  </si>
  <si>
    <t>318e2e69</t>
  </si>
  <si>
    <t>f1411a55</t>
  </si>
  <si>
    <t>97d588d1</t>
  </si>
  <si>
    <t>ad6b251a</t>
  </si>
  <si>
    <t>22574f61</t>
  </si>
  <si>
    <t>42ec6469</t>
  </si>
  <si>
    <t>a8158ff5</t>
  </si>
  <si>
    <t>c97e07f1</t>
  </si>
  <si>
    <t>a10e5ffb</t>
  </si>
  <si>
    <t>6ea9e0e3</t>
  </si>
  <si>
    <t>26f0ed55</t>
  </si>
  <si>
    <t>c4e3b01b</t>
  </si>
  <si>
    <t>5c389bbb</t>
  </si>
  <si>
    <t>fb50c997</t>
  </si>
  <si>
    <t>40db3760</t>
  </si>
  <si>
    <t>0,50 dá  Comissão</t>
  </si>
  <si>
    <t>31508113</t>
  </si>
  <si>
    <t>b37a02ab</t>
  </si>
  <si>
    <t>c35d4e71</t>
  </si>
  <si>
    <t>P0325NEW9975</t>
  </si>
  <si>
    <t>4903682a</t>
  </si>
  <si>
    <t>f49a8b78</t>
  </si>
  <si>
    <t>P0425RON9977</t>
  </si>
  <si>
    <t>1ed6bab2</t>
  </si>
  <si>
    <t>23b4f96f</t>
  </si>
  <si>
    <t>ae1ea848</t>
  </si>
  <si>
    <t>185c033f</t>
  </si>
  <si>
    <t>3691eba9</t>
  </si>
  <si>
    <t>30252a1d</t>
  </si>
  <si>
    <t>85da24a2</t>
  </si>
  <si>
    <t>2fc97404</t>
  </si>
  <si>
    <t>23203ec9</t>
  </si>
  <si>
    <t>482d52aa</t>
  </si>
  <si>
    <t>9dc29bf1</t>
  </si>
  <si>
    <t>c830fdb2</t>
  </si>
  <si>
    <t>a03fbf9b</t>
  </si>
  <si>
    <t>e2b047ea</t>
  </si>
  <si>
    <t>8e834b8a</t>
  </si>
  <si>
    <t>6a61b43f</t>
  </si>
  <si>
    <t>7669cfe7</t>
  </si>
  <si>
    <t>bc020af6</t>
  </si>
  <si>
    <t>29c61f92</t>
  </si>
  <si>
    <t>9aead123</t>
  </si>
  <si>
    <t>Preço Livre</t>
  </si>
  <si>
    <t>e9137834</t>
  </si>
  <si>
    <t>eb9e45bb</t>
  </si>
  <si>
    <t>dce07faf</t>
  </si>
  <si>
    <t>e54bea21</t>
  </si>
  <si>
    <t>de3f0100</t>
  </si>
  <si>
    <t>7df7d0f3</t>
  </si>
  <si>
    <t>1f9c4790</t>
  </si>
  <si>
    <t>e71c8882</t>
  </si>
  <si>
    <t>Ja com 0,50 de comissão</t>
  </si>
  <si>
    <t>2e7eff83</t>
  </si>
  <si>
    <t>1438b0c5</t>
  </si>
  <si>
    <t>Ja com Comissão dos 0,50</t>
  </si>
  <si>
    <t>a341e5d8</t>
  </si>
  <si>
    <t>fdf1f710</t>
  </si>
  <si>
    <t>3cd9cb4a</t>
  </si>
  <si>
    <t>2ec314f8</t>
  </si>
  <si>
    <t>e6c23be0</t>
  </si>
  <si>
    <t>ae03a226</t>
  </si>
  <si>
    <t>05c3dd20</t>
  </si>
  <si>
    <t>ac39aafe</t>
  </si>
  <si>
    <t>da82f1ed</t>
  </si>
  <si>
    <t>363ff184</t>
  </si>
  <si>
    <t>02b5268f</t>
  </si>
  <si>
    <t>37f7065e</t>
  </si>
  <si>
    <t>2cdc7226</t>
  </si>
  <si>
    <t>8fcd8047</t>
  </si>
  <si>
    <t>ef99dd79</t>
  </si>
  <si>
    <t>89eded97</t>
  </si>
  <si>
    <t>a2123072</t>
  </si>
  <si>
    <t>32f37c44</t>
  </si>
  <si>
    <t>a7deea90</t>
  </si>
  <si>
    <t>a162fef4</t>
  </si>
  <si>
    <t>f38af696</t>
  </si>
  <si>
    <t>e2e7fb9b</t>
  </si>
  <si>
    <t>732b3671</t>
  </si>
  <si>
    <t>d1ca1155</t>
  </si>
  <si>
    <t>6c8adff0</t>
  </si>
  <si>
    <t>b42c0b4c</t>
  </si>
  <si>
    <t>578b309a</t>
  </si>
  <si>
    <t>939e2e12</t>
  </si>
  <si>
    <t>d1fccdd8</t>
  </si>
  <si>
    <t>c631a84e</t>
  </si>
  <si>
    <t>c1262221</t>
  </si>
  <si>
    <t>346153cc</t>
  </si>
  <si>
    <t>51f334c2</t>
  </si>
  <si>
    <t>c73ad46d</t>
  </si>
  <si>
    <t>7f237c05</t>
  </si>
  <si>
    <t>c62f0db7</t>
  </si>
  <si>
    <t>10302472</t>
  </si>
  <si>
    <t>P0925RON89146</t>
  </si>
  <si>
    <t>3e283ef8</t>
  </si>
  <si>
    <t>f74d0cfa</t>
  </si>
  <si>
    <t>3ebbab73</t>
  </si>
  <si>
    <t>a53d7e5b</t>
  </si>
  <si>
    <t>d01f1188</t>
  </si>
  <si>
    <t>6d431e7a</t>
  </si>
  <si>
    <t>ce6ed045</t>
  </si>
  <si>
    <t>ee73164a</t>
  </si>
  <si>
    <t>defca400</t>
  </si>
  <si>
    <t>cc2342ef</t>
  </si>
  <si>
    <t>P1025NEW76156</t>
  </si>
  <si>
    <t>08dd0290</t>
  </si>
  <si>
    <t>36e6eec8</t>
  </si>
  <si>
    <t>92d5dd96</t>
  </si>
  <si>
    <t>f8ba13ab</t>
  </si>
  <si>
    <t>f4216e87</t>
  </si>
  <si>
    <t>418de79a</t>
  </si>
  <si>
    <t>58e414d6</t>
  </si>
  <si>
    <t>e739c3b4</t>
  </si>
  <si>
    <t>1fd068c0</t>
  </si>
  <si>
    <t>03df060d</t>
  </si>
  <si>
    <t>08a64294</t>
  </si>
  <si>
    <t>ee82ba94</t>
  </si>
  <si>
    <t>03bbe6a2</t>
  </si>
  <si>
    <t>fb95931b</t>
  </si>
  <si>
    <t>e7f38d1f</t>
  </si>
  <si>
    <t>b95fa6dd</t>
  </si>
  <si>
    <t>P1125NEW78172</t>
  </si>
  <si>
    <t>86da09ca</t>
  </si>
  <si>
    <t>797bb347</t>
  </si>
  <si>
    <t>d8f2b557</t>
  </si>
  <si>
    <t>9c20d42d</t>
  </si>
  <si>
    <t>9d58c3bd</t>
  </si>
  <si>
    <t>3ba9c268</t>
  </si>
  <si>
    <t>0c1f2bd0</t>
  </si>
  <si>
    <t>72d9b1ff</t>
  </si>
  <si>
    <t>7ccd232f</t>
  </si>
  <si>
    <t>f87567fd</t>
  </si>
  <si>
    <t>7d143b35</t>
  </si>
  <si>
    <t>f0b21adb</t>
  </si>
  <si>
    <t>c9999698</t>
  </si>
  <si>
    <t>e7ef2f9c</t>
  </si>
  <si>
    <t>53a6a6c0</t>
  </si>
  <si>
    <t>11b8d61a</t>
  </si>
  <si>
    <t>36155d1c</t>
  </si>
  <si>
    <t>d75fde67</t>
  </si>
  <si>
    <t>913c8bb1</t>
  </si>
  <si>
    <t>f4e20795</t>
  </si>
  <si>
    <t>944d5d55</t>
  </si>
  <si>
    <t>3fe28b30</t>
  </si>
  <si>
    <t>dfbabd43</t>
  </si>
  <si>
    <t>48bd8ed4</t>
  </si>
  <si>
    <t>47347f69</t>
  </si>
  <si>
    <t>3af0ddbe</t>
  </si>
  <si>
    <t>2ab9dcba</t>
  </si>
  <si>
    <t>49ffed64</t>
  </si>
  <si>
    <t>893d3f09</t>
  </si>
  <si>
    <t>d1f3bb2b</t>
  </si>
  <si>
    <t>036d0a92</t>
  </si>
  <si>
    <t>558ff8b2</t>
  </si>
  <si>
    <t>273aec78</t>
  </si>
  <si>
    <t>79fb258f</t>
  </si>
  <si>
    <t>5b858b24</t>
  </si>
  <si>
    <t>eb1aed73</t>
  </si>
  <si>
    <t>1cdcdf9c</t>
  </si>
  <si>
    <t>77f1df9c</t>
  </si>
  <si>
    <t>285a5eee</t>
  </si>
  <si>
    <t>8914c454</t>
  </si>
  <si>
    <t>0a90916f</t>
  </si>
  <si>
    <t>d9cf9576</t>
  </si>
  <si>
    <t>716c6b96</t>
  </si>
  <si>
    <t>bd78bf84</t>
  </si>
  <si>
    <t>6b00d814</t>
  </si>
  <si>
    <t>0162a0f2</t>
  </si>
  <si>
    <t>a30a6e15</t>
  </si>
  <si>
    <t>cb417480</t>
  </si>
  <si>
    <t>44081df5</t>
  </si>
  <si>
    <t>f522604c</t>
  </si>
  <si>
    <t>P0226NEW83222</t>
  </si>
  <si>
    <t>fdc089a0</t>
  </si>
  <si>
    <t>13f59206</t>
  </si>
  <si>
    <t>5a811170</t>
  </si>
  <si>
    <t>9523cb11</t>
  </si>
  <si>
    <t>3bdf2e3c</t>
  </si>
  <si>
    <t>f1f111ae</t>
  </si>
  <si>
    <t>247271fe</t>
  </si>
  <si>
    <t>ee304a63</t>
  </si>
  <si>
    <t>540653cd</t>
  </si>
  <si>
    <t>6edc46e6</t>
  </si>
  <si>
    <t>79d5b998</t>
  </si>
  <si>
    <t>e787cdfd</t>
  </si>
  <si>
    <t>77ff4aec</t>
  </si>
  <si>
    <t>18717a51</t>
  </si>
  <si>
    <t>4bf59842</t>
  </si>
  <si>
    <t>1efe1d67</t>
  </si>
  <si>
    <t>37613b6c</t>
  </si>
  <si>
    <t>f906ffc3</t>
  </si>
  <si>
    <t>22ab5fa4</t>
  </si>
  <si>
    <t>af455552</t>
  </si>
  <si>
    <t>deae771c</t>
  </si>
  <si>
    <t>831c48dd</t>
  </si>
  <si>
    <t>6822d5ad</t>
  </si>
  <si>
    <t>02885d2e</t>
  </si>
  <si>
    <t>e733fb81</t>
  </si>
  <si>
    <t>adbd66a3</t>
  </si>
  <si>
    <t>4b649c67</t>
  </si>
  <si>
    <t>0d6f758c</t>
  </si>
  <si>
    <t>4c1536db</t>
  </si>
  <si>
    <t>cc3bf993</t>
  </si>
  <si>
    <t>119dfe19</t>
  </si>
  <si>
    <t>df6f7da4</t>
  </si>
  <si>
    <t>5d805124</t>
  </si>
  <si>
    <t>4bae5e00</t>
  </si>
  <si>
    <t>a42dc89f</t>
  </si>
  <si>
    <t>df33343b</t>
  </si>
  <si>
    <t>641d2f71</t>
  </si>
  <si>
    <t>c294dffd</t>
  </si>
  <si>
    <t>91a12d5c</t>
  </si>
  <si>
    <t>59918efa</t>
  </si>
  <si>
    <t>24a1d9e0</t>
  </si>
  <si>
    <t>16481b6c</t>
  </si>
  <si>
    <t>752502af</t>
  </si>
  <si>
    <t>0b13acd5</t>
  </si>
  <si>
    <t>83b3abab</t>
  </si>
  <si>
    <t>246d5054</t>
  </si>
  <si>
    <t>5edbdb00</t>
  </si>
  <si>
    <t>49188f5b</t>
  </si>
  <si>
    <t>65baf1a7</t>
  </si>
  <si>
    <t>588ef001</t>
  </si>
  <si>
    <t>7387a679</t>
  </si>
  <si>
    <t>db33e491</t>
  </si>
  <si>
    <t>690b6342</t>
  </si>
  <si>
    <t>3d2ea4d5</t>
  </si>
  <si>
    <t>2c150e73</t>
  </si>
  <si>
    <t>a88df603</t>
  </si>
  <si>
    <t>UF</t>
  </si>
  <si>
    <t>Arapiraca</t>
  </si>
  <si>
    <t>AL</t>
  </si>
  <si>
    <t>Arapiraca/AL</t>
  </si>
  <si>
    <t>Batalha</t>
  </si>
  <si>
    <t>Belo Monte</t>
  </si>
  <si>
    <t>Belo Monte/AL</t>
  </si>
  <si>
    <t>Cacimbinhas</t>
  </si>
  <si>
    <t>Cacimbinhas/AL</t>
  </si>
  <si>
    <t>Cajueiro</t>
  </si>
  <si>
    <t>Cajueiro/AL</t>
  </si>
  <si>
    <t>Canhotinho</t>
  </si>
  <si>
    <t>Canhotinho/AL</t>
  </si>
  <si>
    <t>Carneiros</t>
  </si>
  <si>
    <t>Carneiros/AL</t>
  </si>
  <si>
    <t>Coruripe</t>
  </si>
  <si>
    <t>Coruripe/AL</t>
  </si>
  <si>
    <t>Craibas</t>
  </si>
  <si>
    <t>Craibas/AL</t>
  </si>
  <si>
    <t>Feira Grande</t>
  </si>
  <si>
    <t>Feira Grande/AL</t>
  </si>
  <si>
    <t>Flexeiras</t>
  </si>
  <si>
    <t>Flexeiras/AL</t>
  </si>
  <si>
    <t>Igaci</t>
  </si>
  <si>
    <t>Igaci/AL</t>
  </si>
  <si>
    <t>Igreja Nova</t>
  </si>
  <si>
    <t>Igreja Nova/AL</t>
  </si>
  <si>
    <t>Jacaré dos Homens</t>
  </si>
  <si>
    <t>Jacaré dos Homens/AL</t>
  </si>
  <si>
    <t>Jaramataia</t>
  </si>
  <si>
    <t>Jaramataia/AL</t>
  </si>
  <si>
    <t>Junqueiro</t>
  </si>
  <si>
    <t>Junqueiro/AL</t>
  </si>
  <si>
    <t>Major Isidoro</t>
  </si>
  <si>
    <t>Major Isidoro/AL</t>
  </si>
  <si>
    <t>Olho D'água das Flores</t>
  </si>
  <si>
    <t>Olho D'água das Flores/AL</t>
  </si>
  <si>
    <t>Olivença</t>
  </si>
  <si>
    <t>Olivença/AL</t>
  </si>
  <si>
    <t>Palestina</t>
  </si>
  <si>
    <t>Palestina/AL</t>
  </si>
  <si>
    <t>Palmeira dos índios</t>
  </si>
  <si>
    <t>Palmeira dos índios/AL</t>
  </si>
  <si>
    <t>Pão De Açúcar</t>
  </si>
  <si>
    <t>Pão De Açúcar/AL</t>
  </si>
  <si>
    <t>Pilar</t>
  </si>
  <si>
    <t>Pilar/AL</t>
  </si>
  <si>
    <t xml:space="preserve">Piranhas </t>
  </si>
  <si>
    <t>Piranhas /AL</t>
  </si>
  <si>
    <t>Poço das Trincheiras</t>
  </si>
  <si>
    <t>Poço das Trincheiras/AL</t>
  </si>
  <si>
    <t>São José da Tapera</t>
  </si>
  <si>
    <t>São José da Tapera/AL</t>
  </si>
  <si>
    <t>Sao Sebastião</t>
  </si>
  <si>
    <t>Sao Sebastião/AL</t>
  </si>
  <si>
    <t>Minador do Negrão</t>
  </si>
  <si>
    <t>Minador do Negrão/AL</t>
  </si>
  <si>
    <t>Santana do Ipanema</t>
  </si>
  <si>
    <t>Santana do Ipanema/AL</t>
  </si>
  <si>
    <t>Penedo</t>
  </si>
  <si>
    <t>Penedo/AL</t>
  </si>
  <si>
    <t>Senador Rui Palmeira</t>
  </si>
  <si>
    <t>Senador Rui Palmeira/AL</t>
  </si>
  <si>
    <t xml:space="preserve">Não Informado </t>
  </si>
  <si>
    <t>Não Informado/AL</t>
  </si>
  <si>
    <t>Adustina</t>
  </si>
  <si>
    <t>BA</t>
  </si>
  <si>
    <t>Adustina/BA</t>
  </si>
  <si>
    <t>Bom Jesus da Lapa</t>
  </si>
  <si>
    <t>Conde</t>
  </si>
  <si>
    <t>Coronel João Sá</t>
  </si>
  <si>
    <t>Coronel João Sá/BA</t>
  </si>
  <si>
    <t>Jeremoabo</t>
  </si>
  <si>
    <t>Pedro Alexandre</t>
  </si>
  <si>
    <t>Pedro Alexandre/BA</t>
  </si>
  <si>
    <t>Rio Real</t>
  </si>
  <si>
    <t>Rio Real/BA</t>
  </si>
  <si>
    <t>Santa Brigida</t>
  </si>
  <si>
    <t>Santa Brigida/BA</t>
  </si>
  <si>
    <t>Açailandia</t>
  </si>
  <si>
    <t>MA</t>
  </si>
  <si>
    <t>Açailandia/MA</t>
  </si>
  <si>
    <t>Bom Jesus das Selvas</t>
  </si>
  <si>
    <t>Buriti</t>
  </si>
  <si>
    <t>Buriti/MA</t>
  </si>
  <si>
    <t>Buriti Bravo</t>
  </si>
  <si>
    <t>Buriti Bravo/MA</t>
  </si>
  <si>
    <t>Imperatriz</t>
  </si>
  <si>
    <t>Imperatriz/MA</t>
  </si>
  <si>
    <t>Lago de Pedra</t>
  </si>
  <si>
    <t>Lago de Pedra/MA</t>
  </si>
  <si>
    <t>Morros</t>
  </si>
  <si>
    <t>Morros/MA</t>
  </si>
  <si>
    <t>Parnamara</t>
  </si>
  <si>
    <t>Parnamara/MA</t>
  </si>
  <si>
    <t>São Luís</t>
  </si>
  <si>
    <t>São Luís/MA</t>
  </si>
  <si>
    <t>Balsas</t>
  </si>
  <si>
    <t>Oeiras</t>
  </si>
  <si>
    <t>Buriticupu</t>
  </si>
  <si>
    <t>Campina Grande</t>
  </si>
  <si>
    <t>PB</t>
  </si>
  <si>
    <t>Pombal</t>
  </si>
  <si>
    <t>Azevem</t>
  </si>
  <si>
    <t>Azevem/PB</t>
  </si>
  <si>
    <t>Jupi</t>
  </si>
  <si>
    <t>PE</t>
  </si>
  <si>
    <t>Jupi/PE</t>
  </si>
  <si>
    <t>São Bento da Una</t>
  </si>
  <si>
    <t>Garanhuns</t>
  </si>
  <si>
    <t>PI</t>
  </si>
  <si>
    <t>Oeiras/PI</t>
  </si>
  <si>
    <t>São Francisco Do Piaui</t>
  </si>
  <si>
    <t>Aquidabã</t>
  </si>
  <si>
    <t>SE</t>
  </si>
  <si>
    <t>Aracaju</t>
  </si>
  <si>
    <t>Arauá</t>
  </si>
  <si>
    <t>Arauá/SE</t>
  </si>
  <si>
    <t>Areia Branca</t>
  </si>
  <si>
    <t>Areia Branca/SE</t>
  </si>
  <si>
    <t>Canhoba</t>
  </si>
  <si>
    <t>Canhoba/SE</t>
  </si>
  <si>
    <t>Caninde De São Francisco</t>
  </si>
  <si>
    <t>Caninde De São Francisco/SE</t>
  </si>
  <si>
    <t>Capela</t>
  </si>
  <si>
    <t>Capela/SE</t>
  </si>
  <si>
    <t>Carira</t>
  </si>
  <si>
    <t>Cristinapolis</t>
  </si>
  <si>
    <t>Divina Pastora</t>
  </si>
  <si>
    <t>Divina Pastora/SE</t>
  </si>
  <si>
    <t>Estância</t>
  </si>
  <si>
    <t>Estância/SE</t>
  </si>
  <si>
    <t>Feira Nova</t>
  </si>
  <si>
    <t>Frei Paulo</t>
  </si>
  <si>
    <t>Graccho Cardoso</t>
  </si>
  <si>
    <t>Indiaroba</t>
  </si>
  <si>
    <t>Indiaroba/SE</t>
  </si>
  <si>
    <t>Itabaiana</t>
  </si>
  <si>
    <t>Itabaianinha</t>
  </si>
  <si>
    <t>Lagarto</t>
  </si>
  <si>
    <t>Lagarto/SE</t>
  </si>
  <si>
    <t>Macambira</t>
  </si>
  <si>
    <t>Macambira/SE</t>
  </si>
  <si>
    <t>Moita Bonita</t>
  </si>
  <si>
    <t>Moita Bonita/SE</t>
  </si>
  <si>
    <t>Monte Alegre Sergipe</t>
  </si>
  <si>
    <t>Muribeca</t>
  </si>
  <si>
    <t>Muribeca/SE</t>
  </si>
  <si>
    <t>Nossa Senhora da Aparecida</t>
  </si>
  <si>
    <t>Nossa Senhora Glória</t>
  </si>
  <si>
    <t>Nossa Senhora das Dores</t>
  </si>
  <si>
    <t>Nossa Senhora das Dores/SE</t>
  </si>
  <si>
    <t>Nossa Senhora de Lourdes</t>
  </si>
  <si>
    <t>Pedra Mole</t>
  </si>
  <si>
    <t>Pedra Mole/SE</t>
  </si>
  <si>
    <t>Pinhão</t>
  </si>
  <si>
    <t>Pinhão/SE</t>
  </si>
  <si>
    <t>Poço Redondo</t>
  </si>
  <si>
    <t>Poço Redondo/SE</t>
  </si>
  <si>
    <t>Porto da Folha</t>
  </si>
  <si>
    <t>Porto da Folha/SE</t>
  </si>
  <si>
    <t>Própria</t>
  </si>
  <si>
    <t>Riachão do Dantas</t>
  </si>
  <si>
    <t>Ribeirópolis</t>
  </si>
  <si>
    <t>Santa Rosa</t>
  </si>
  <si>
    <t>Santa Rosa/SE</t>
  </si>
  <si>
    <t>Santo Amaro das Brotas</t>
  </si>
  <si>
    <t>Santo Amaro das Brotas/SE</t>
  </si>
  <si>
    <t>São Domingos</t>
  </si>
  <si>
    <t>São Domingos/SE</t>
  </si>
  <si>
    <t>São Francisco</t>
  </si>
  <si>
    <t>São Francisco/SE</t>
  </si>
  <si>
    <t>São Miguel do Aleixo</t>
  </si>
  <si>
    <t>São Miguel do Aleixo/SE</t>
  </si>
  <si>
    <t>Simão Dias</t>
  </si>
  <si>
    <t xml:space="preserve">Tomar Geru </t>
  </si>
  <si>
    <t>Tomar Geru /SE</t>
  </si>
  <si>
    <t>Umbaúba</t>
  </si>
  <si>
    <t>Umbaúba/SE</t>
  </si>
  <si>
    <t>Itaporanga</t>
  </si>
  <si>
    <t>Malhada Dos Bois</t>
  </si>
  <si>
    <t>Malhada Dos Bois/SE</t>
  </si>
  <si>
    <t>Rosário do Catete</t>
  </si>
  <si>
    <t>Rosário do Catete/SE</t>
  </si>
  <si>
    <t>Campo do Brito</t>
  </si>
  <si>
    <t>Campo do Brito/SE</t>
  </si>
  <si>
    <t>Siriri</t>
  </si>
  <si>
    <t>Não Informado</t>
  </si>
  <si>
    <t>Brejinho</t>
  </si>
  <si>
    <t>João Pessoa</t>
  </si>
  <si>
    <t>Nova Cruz</t>
  </si>
  <si>
    <t>RN</t>
  </si>
  <si>
    <t>Igarassu</t>
  </si>
  <si>
    <t>Luis Eduardo Magalhães</t>
  </si>
  <si>
    <t>Espirito Santo</t>
  </si>
  <si>
    <t>ES</t>
  </si>
  <si>
    <t>Sape</t>
  </si>
  <si>
    <t>Não informado</t>
  </si>
  <si>
    <t>TO</t>
  </si>
  <si>
    <t>Mossoró</t>
  </si>
  <si>
    <t>Caruaru</t>
  </si>
  <si>
    <t>Natal</t>
  </si>
  <si>
    <t>Bonito</t>
  </si>
  <si>
    <t>Cabo de Santo Agostinho</t>
  </si>
  <si>
    <t>Serra talhada</t>
  </si>
  <si>
    <t>Goiatins</t>
  </si>
  <si>
    <t>Cabedelo</t>
  </si>
  <si>
    <t>Gravatá</t>
  </si>
  <si>
    <t>S.Grão - BTG</t>
  </si>
  <si>
    <t>Saldo Contas</t>
  </si>
  <si>
    <t>Recebimento Pendente</t>
  </si>
  <si>
    <t>Recebimento Em Trânsito</t>
  </si>
  <si>
    <t>Implantação Crédito</t>
  </si>
  <si>
    <t>Receita Total</t>
  </si>
  <si>
    <t>Produtor Pendente</t>
  </si>
  <si>
    <t>Frete Pendente</t>
  </si>
  <si>
    <t>Outros Pendentes</t>
  </si>
  <si>
    <t>Comissão Pendente</t>
  </si>
  <si>
    <t>Implantação Débito</t>
  </si>
  <si>
    <t>Despesas Total</t>
  </si>
  <si>
    <t>Saldo Final</t>
  </si>
  <si>
    <t>saldo</t>
  </si>
  <si>
    <t>AASDAS001</t>
  </si>
  <si>
    <t>CXG-0125</t>
  </si>
  <si>
    <t>AASDAS002</t>
  </si>
  <si>
    <t>CXG-0225</t>
  </si>
  <si>
    <t>02/2025</t>
  </si>
  <si>
    <t>AASDAS003</t>
  </si>
  <si>
    <t>CXG-0325</t>
  </si>
  <si>
    <t>AASDAS004</t>
  </si>
  <si>
    <t>CXG-0425</t>
  </si>
  <si>
    <t>04/2025</t>
  </si>
  <si>
    <t>AASDAS005</t>
  </si>
  <si>
    <t>CXG-0525</t>
  </si>
  <si>
    <t>05/2025</t>
  </si>
  <si>
    <t>AASDAS006</t>
  </si>
  <si>
    <t>CXG-0625</t>
  </si>
  <si>
    <t>06/2025</t>
  </si>
  <si>
    <t>AASDAS007</t>
  </si>
  <si>
    <t>CXG-0725</t>
  </si>
  <si>
    <t>07/2025</t>
  </si>
  <si>
    <t>AASDAS008</t>
  </si>
  <si>
    <t>CXG-0825</t>
  </si>
  <si>
    <t>08/2025</t>
  </si>
  <si>
    <t>AASDAS009</t>
  </si>
  <si>
    <t>CXG-0925</t>
  </si>
  <si>
    <t>09/2025</t>
  </si>
  <si>
    <t>AASDAS010</t>
  </si>
  <si>
    <t>CXG-1025</t>
  </si>
  <si>
    <t>10/2025</t>
  </si>
  <si>
    <t>AASDAS011</t>
  </si>
  <si>
    <t>CXG-1125</t>
  </si>
  <si>
    <t>11/2025</t>
  </si>
  <si>
    <t>AASDAS012</t>
  </si>
  <si>
    <t>CXG-1225</t>
  </si>
  <si>
    <t>12/2025</t>
  </si>
  <si>
    <t>AASDAS013</t>
  </si>
  <si>
    <t>CXG-0126</t>
  </si>
  <si>
    <t>01/2026</t>
  </si>
  <si>
    <t>AASDAS014</t>
  </si>
  <si>
    <t>CXG-0226</t>
  </si>
  <si>
    <t>02/2026</t>
  </si>
  <si>
    <t>AASDAS015</t>
  </si>
  <si>
    <t>CXG-0326</t>
  </si>
  <si>
    <t>03/2026</t>
  </si>
  <si>
    <t>AASDAS016</t>
  </si>
  <si>
    <t>CXG-0426</t>
  </si>
  <si>
    <t>04/2026</t>
  </si>
  <si>
    <t>AASDAS017</t>
  </si>
  <si>
    <t>CXG-0526</t>
  </si>
  <si>
    <t>05/2026</t>
  </si>
  <si>
    <t>AASDAS018</t>
  </si>
  <si>
    <t>CXG-0626</t>
  </si>
  <si>
    <t>AASDAS019</t>
  </si>
  <si>
    <t>CXG-0726</t>
  </si>
  <si>
    <t>Quantidade Total Kg</t>
  </si>
  <si>
    <t>Quantidade Total SC</t>
  </si>
  <si>
    <t>Preço Médio SC</t>
  </si>
  <si>
    <t>Valor T/Compra</t>
  </si>
  <si>
    <t>Valor T/Fretes</t>
  </si>
  <si>
    <t>Valor Médio Venda</t>
  </si>
  <si>
    <t>Valor T/Venda</t>
  </si>
  <si>
    <t>Implatanção Crédito</t>
  </si>
  <si>
    <t>Saldo Inicial</t>
  </si>
  <si>
    <t>Despesas Comissão</t>
  </si>
  <si>
    <t>Despesas Produtor</t>
  </si>
  <si>
    <t>Despesas Fretes</t>
  </si>
  <si>
    <t>Despesas Gerais</t>
  </si>
  <si>
    <t>Despesas ExtraFrete</t>
  </si>
  <si>
    <t>Outras Despesas</t>
  </si>
  <si>
    <t>ImplantaçãoDebito</t>
  </si>
  <si>
    <t>Total Despesas</t>
  </si>
  <si>
    <t>gatilho</t>
  </si>
  <si>
    <t>PedidoVenda</t>
  </si>
  <si>
    <t>d11849f7</t>
  </si>
  <si>
    <t>fc5cd4e8</t>
  </si>
  <si>
    <t>16c38a36</t>
  </si>
  <si>
    <t>7 Comprovantes, (6.000; 2290; 32000; 49000; 3000; 75; 5617,50.)</t>
  </si>
  <si>
    <t>e7889292</t>
  </si>
  <si>
    <t>bd4f9179</t>
  </si>
  <si>
    <t>Comprovante de 205.627,50</t>
  </si>
  <si>
    <t>e2e8254d</t>
  </si>
  <si>
    <t>88784f63</t>
  </si>
  <si>
    <t>af030d8d</t>
  </si>
  <si>
    <t>f6b284f7</t>
  </si>
  <si>
    <t>9762b10b</t>
  </si>
  <si>
    <t>96ab6983</t>
  </si>
  <si>
    <t>6888a433</t>
  </si>
  <si>
    <t>30748d5d</t>
  </si>
  <si>
    <t>4dfb7802</t>
  </si>
  <si>
    <t>6 Comprovantes de 2.000,00</t>
  </si>
  <si>
    <t>0d069cd0</t>
  </si>
  <si>
    <t>8 Comprovantes de 2.000,00</t>
  </si>
  <si>
    <t>91cabab9</t>
  </si>
  <si>
    <t>5 Comprovantes de 1.900,00</t>
  </si>
  <si>
    <t>18d8b176</t>
  </si>
  <si>
    <t>5fdc7b84</t>
  </si>
  <si>
    <t>Impureza no Milho - Mot. Andre</t>
  </si>
  <si>
    <t>edd9938e</t>
  </si>
  <si>
    <t>d0acda13</t>
  </si>
  <si>
    <t>Carro do Mot. Andre</t>
  </si>
  <si>
    <t>d6e70d3f</t>
  </si>
  <si>
    <t>Carro do Mot. Jose Adeilson</t>
  </si>
  <si>
    <t>1de4e9ef</t>
  </si>
  <si>
    <t>60b2f0ff</t>
  </si>
  <si>
    <t>54daa75f</t>
  </si>
  <si>
    <t>15b34f54</t>
  </si>
  <si>
    <t>335c8f86</t>
  </si>
  <si>
    <t>fb2ba7d1</t>
  </si>
  <si>
    <t>709f5632</t>
  </si>
  <si>
    <t>c799572c</t>
  </si>
  <si>
    <t>4773d894</t>
  </si>
  <si>
    <t>2b731583</t>
  </si>
  <si>
    <t>058a811b</t>
  </si>
  <si>
    <t>eed406c0</t>
  </si>
  <si>
    <t>17bd8634</t>
  </si>
  <si>
    <t>603ed7de</t>
  </si>
  <si>
    <t>3a5fc23b</t>
  </si>
  <si>
    <t>1f9f8028</t>
  </si>
  <si>
    <t>a1582048</t>
  </si>
  <si>
    <t>a1c82420</t>
  </si>
  <si>
    <t>c96a1b65</t>
  </si>
  <si>
    <t>35dcc122</t>
  </si>
  <si>
    <t>3fd61abc</t>
  </si>
  <si>
    <t>d2827ee5</t>
  </si>
  <si>
    <t>15b7c12a</t>
  </si>
  <si>
    <t>3d0e441f</t>
  </si>
  <si>
    <t>1c098fae</t>
  </si>
  <si>
    <t>07213f24</t>
  </si>
  <si>
    <t>cec132fc</t>
  </si>
  <si>
    <t>177c45fa</t>
  </si>
  <si>
    <t>63f75dbe</t>
  </si>
  <si>
    <t>bcfafbd2</t>
  </si>
  <si>
    <t>677968c4</t>
  </si>
  <si>
    <t>839a0e71</t>
  </si>
  <si>
    <t>125c2109</t>
  </si>
  <si>
    <t>87d0ed9c</t>
  </si>
  <si>
    <t>e970ed4d</t>
  </si>
  <si>
    <t>8681d7ac</t>
  </si>
  <si>
    <t>47318a2f</t>
  </si>
  <si>
    <t>13b0556a</t>
  </si>
  <si>
    <t>415f9a8e</t>
  </si>
  <si>
    <t>90ff79be</t>
  </si>
  <si>
    <t>484e7e47</t>
  </si>
  <si>
    <t>7229a4b0</t>
  </si>
  <si>
    <t>4875934f</t>
  </si>
  <si>
    <t>385d3972</t>
  </si>
  <si>
    <t>4b20b09d</t>
  </si>
  <si>
    <t>b4e27314</t>
  </si>
  <si>
    <t>d8b26a64</t>
  </si>
  <si>
    <t>c4a6c115</t>
  </si>
  <si>
    <t>b6f2a026</t>
  </si>
  <si>
    <t>619cc22d</t>
  </si>
  <si>
    <t>2317d26e</t>
  </si>
  <si>
    <t>dbcb4bff</t>
  </si>
  <si>
    <t>9de342d8</t>
  </si>
  <si>
    <t>Carro de Oneide Tadeu</t>
  </si>
  <si>
    <t>0521fbab</t>
  </si>
  <si>
    <t>Desconto Antecipação Carro Oneide Tadeu</t>
  </si>
  <si>
    <t>cfc2c65a</t>
  </si>
  <si>
    <t>c499662f</t>
  </si>
  <si>
    <t>2d36eed1</t>
  </si>
  <si>
    <t>8052eb1d</t>
  </si>
  <si>
    <t>86619339</t>
  </si>
  <si>
    <t>168abb9b</t>
  </si>
  <si>
    <t>bfc62070</t>
  </si>
  <si>
    <t>f1a47b82</t>
  </si>
  <si>
    <t>02c62ca9</t>
  </si>
  <si>
    <t>Frete Tacio André</t>
  </si>
  <si>
    <t>5eeb6bb7</t>
  </si>
  <si>
    <t>2c2bcac0</t>
  </si>
  <si>
    <t>Informou Que o milho foi Fraco e n Precisa pagar os 0,50 de André</t>
  </si>
  <si>
    <t>9e640ff9</t>
  </si>
  <si>
    <t>fe6531fb</t>
  </si>
  <si>
    <t>de10afe5</t>
  </si>
  <si>
    <t>d0bec79d</t>
  </si>
  <si>
    <t>09f04bbf</t>
  </si>
  <si>
    <t>c81a941c</t>
  </si>
  <si>
    <t>4ea2952f</t>
  </si>
  <si>
    <t>Juros Carro de Marques</t>
  </si>
  <si>
    <t>a225ca16</t>
  </si>
  <si>
    <t>86e624fe</t>
  </si>
  <si>
    <t>99a597cc</t>
  </si>
  <si>
    <t>79e0170d</t>
  </si>
  <si>
    <t>6d2decc0</t>
  </si>
  <si>
    <t>001e4cfe</t>
  </si>
  <si>
    <t>efc2499b</t>
  </si>
  <si>
    <t>ec26e098</t>
  </si>
  <si>
    <t>6467d4a3</t>
  </si>
  <si>
    <t>Devolução dos DAE - BRUNA</t>
  </si>
  <si>
    <t>a9d7c7b4</t>
  </si>
  <si>
    <t>Fundo Rural - BRUNA</t>
  </si>
  <si>
    <t>37d7da20</t>
  </si>
  <si>
    <t>822796ac</t>
  </si>
  <si>
    <t>9d0e2e3f</t>
  </si>
  <si>
    <t>ad40832c</t>
  </si>
  <si>
    <t>ec25372b</t>
  </si>
  <si>
    <t>08f98adb</t>
  </si>
  <si>
    <t>97076a96</t>
  </si>
  <si>
    <t>f3eea816</t>
  </si>
  <si>
    <t>f7eead5e</t>
  </si>
  <si>
    <t>6f84d34e</t>
  </si>
  <si>
    <t>8fc260c9</t>
  </si>
  <si>
    <t>40f57779</t>
  </si>
  <si>
    <t>9cd714d5</t>
  </si>
  <si>
    <t>2b0542cb</t>
  </si>
  <si>
    <t>f4d3e0b3</t>
  </si>
  <si>
    <t>b25fde49</t>
  </si>
  <si>
    <t>672445f8</t>
  </si>
  <si>
    <t>3654c3da</t>
  </si>
  <si>
    <t>ab764fc1</t>
  </si>
  <si>
    <t>950b4d7e</t>
  </si>
  <si>
    <t>2bb48817</t>
  </si>
  <si>
    <t>0bffa5c9</t>
  </si>
  <si>
    <t>47cade94</t>
  </si>
  <si>
    <t>ef433037</t>
  </si>
  <si>
    <t>8203916f</t>
  </si>
  <si>
    <t>bb81cd06</t>
  </si>
  <si>
    <t>4752d638</t>
  </si>
  <si>
    <t>6cadfeb7</t>
  </si>
  <si>
    <t>8a4cc00b</t>
  </si>
  <si>
    <t>6e787db8</t>
  </si>
  <si>
    <t>25 Pagamentos "Comprovantes"</t>
  </si>
  <si>
    <t>747201f5</t>
  </si>
  <si>
    <t>f977f7f5</t>
  </si>
  <si>
    <t>dbf9752b</t>
  </si>
  <si>
    <t>5fa1063b</t>
  </si>
  <si>
    <t>204c1822</t>
  </si>
  <si>
    <t>3928c00d</t>
  </si>
  <si>
    <t>db9078d7</t>
  </si>
  <si>
    <t>17923ca0</t>
  </si>
  <si>
    <t>b3db5c7a</t>
  </si>
  <si>
    <t>e121af7a</t>
  </si>
  <si>
    <t>a6ff305a</t>
  </si>
  <si>
    <t>88283a9c</t>
  </si>
  <si>
    <t>b1bf9895</t>
  </si>
  <si>
    <t>367e020c</t>
  </si>
  <si>
    <t>9be37647</t>
  </si>
  <si>
    <t>8ce42a80</t>
  </si>
  <si>
    <t>b1ec933c</t>
  </si>
  <si>
    <t>22d66c27</t>
  </si>
  <si>
    <t>4842b4cb</t>
  </si>
  <si>
    <t>f02ea49d</t>
  </si>
  <si>
    <t>7af00c23</t>
  </si>
  <si>
    <t>5f4d5e32</t>
  </si>
  <si>
    <t>b6dde5a6</t>
  </si>
  <si>
    <t>133c97d7</t>
  </si>
  <si>
    <t>faaaffb1</t>
  </si>
  <si>
    <t>1f62da1f</t>
  </si>
  <si>
    <t>6b2bbad5</t>
  </si>
  <si>
    <t>54b9ff84</t>
  </si>
  <si>
    <t>dcdf1a15</t>
  </si>
  <si>
    <t>2b289d74</t>
  </si>
  <si>
    <t>9598b6e8</t>
  </si>
  <si>
    <t>b20839d8</t>
  </si>
  <si>
    <t>10c36b5f</t>
  </si>
  <si>
    <t>7c05bbeb</t>
  </si>
  <si>
    <t>1d42b588</t>
  </si>
  <si>
    <t>1fc9da68</t>
  </si>
  <si>
    <t>ff47da08</t>
  </si>
  <si>
    <t>34aa63b9</t>
  </si>
  <si>
    <t>4b4a059c</t>
  </si>
  <si>
    <t>fbc48567</t>
  </si>
  <si>
    <t>77ee6826</t>
  </si>
  <si>
    <t>Referente ao Carro de Alvaci</t>
  </si>
  <si>
    <t>813e5ed6</t>
  </si>
  <si>
    <t>Diferença da comissão do primeiro Carro de Alvaci</t>
  </si>
  <si>
    <t>267218a4</t>
  </si>
  <si>
    <t>45adb163</t>
  </si>
  <si>
    <t>4e3acf82</t>
  </si>
  <si>
    <t>8a828f55</t>
  </si>
  <si>
    <t>92397ec2</t>
  </si>
  <si>
    <t>Juros Carro de John TW</t>
  </si>
  <si>
    <t>b2f0933f</t>
  </si>
  <si>
    <t>Carro de John TW</t>
  </si>
  <si>
    <t>2d2f6b87</t>
  </si>
  <si>
    <t>f9ecc2a0</t>
  </si>
  <si>
    <t>29 Comprovantes de Pagamentos</t>
  </si>
  <si>
    <t>9b031962</t>
  </si>
  <si>
    <t>cdb9a285</t>
  </si>
  <si>
    <t>3c73d211</t>
  </si>
  <si>
    <t>923372ab</t>
  </si>
  <si>
    <t>44a97d64</t>
  </si>
  <si>
    <t>8a468eb0</t>
  </si>
  <si>
    <t>002a3228</t>
  </si>
  <si>
    <t>2d4e8860</t>
  </si>
  <si>
    <t>Pago por Carlinhos</t>
  </si>
  <si>
    <t>6672cf5f</t>
  </si>
  <si>
    <t>c1d8aa1a</t>
  </si>
  <si>
    <t>3b5c7785</t>
  </si>
  <si>
    <t>8f897e99</t>
  </si>
  <si>
    <t>Referente a 27 Comprovantes</t>
  </si>
  <si>
    <t>84f39eac</t>
  </si>
  <si>
    <t>a1476e51</t>
  </si>
  <si>
    <t>78203185</t>
  </si>
  <si>
    <t>c8cfb56a</t>
  </si>
  <si>
    <t>Carros de Carlos e Douglas, Juros %</t>
  </si>
  <si>
    <t>0e8818d4</t>
  </si>
  <si>
    <t>b2d9ad97</t>
  </si>
  <si>
    <t>6203db1a</t>
  </si>
  <si>
    <t>765db9da</t>
  </si>
  <si>
    <t>df9e8926</t>
  </si>
  <si>
    <t>14 Comprovantes</t>
  </si>
  <si>
    <t>74db9538</t>
  </si>
  <si>
    <t>ae77c9aa</t>
  </si>
  <si>
    <t>Comprovante que estava na Carga de Brejinho</t>
  </si>
  <si>
    <t>fd2ec416</t>
  </si>
  <si>
    <t>b8cb702e</t>
  </si>
  <si>
    <t>8045552c</t>
  </si>
  <si>
    <t>075fec85</t>
  </si>
  <si>
    <t>Comprovante de 47.678,33 / Sobrou esse valor dos 46.000,00 Cadastrados na Implantação</t>
  </si>
  <si>
    <t>e1907eaa</t>
  </si>
  <si>
    <t>b8bc0098</t>
  </si>
  <si>
    <t>1ce58fdd</t>
  </si>
  <si>
    <t>Milho a 80,00</t>
  </si>
  <si>
    <t>61bf0df8</t>
  </si>
  <si>
    <t>Quebra de Peso do Segundo Carro</t>
  </si>
  <si>
    <t>d0cbde2a</t>
  </si>
  <si>
    <t>4a99a092</t>
  </si>
  <si>
    <t>89429976</t>
  </si>
  <si>
    <t>559c8f40</t>
  </si>
  <si>
    <t>d751255d</t>
  </si>
  <si>
    <t>17fba959</t>
  </si>
  <si>
    <t>e03d5dac</t>
  </si>
  <si>
    <t>a69c5a9b</t>
  </si>
  <si>
    <t>Juros Carro de Gustavo</t>
  </si>
  <si>
    <t>d4e8ccec</t>
  </si>
  <si>
    <t>a84dcf1f</t>
  </si>
  <si>
    <t>6bb4f6b6</t>
  </si>
  <si>
    <t>4a7c0da7</t>
  </si>
  <si>
    <t>f55c9b6f</t>
  </si>
  <si>
    <t>bd61277d</t>
  </si>
  <si>
    <t>Ref. a 4 Comprovantes</t>
  </si>
  <si>
    <t>959dd2d0</t>
  </si>
  <si>
    <t>21a9ac0e</t>
  </si>
  <si>
    <t>cdeb4282</t>
  </si>
  <si>
    <t>ae21a9e0</t>
  </si>
  <si>
    <t>10103f7e</t>
  </si>
  <si>
    <t>bc3ee017</t>
  </si>
  <si>
    <t>fc172e92</t>
  </si>
  <si>
    <t>5e9766b9</t>
  </si>
  <si>
    <t>59f03d3b</t>
  </si>
  <si>
    <t>b1c3a602</t>
  </si>
  <si>
    <t>70.000,00 Dinheiro e 20.000,00 Cheque</t>
  </si>
  <si>
    <t>fc5dc094</t>
  </si>
  <si>
    <t>c542c437</t>
  </si>
  <si>
    <t>8d8ca585</t>
  </si>
  <si>
    <t>533cc7e2</t>
  </si>
  <si>
    <t>494d43df</t>
  </si>
  <si>
    <t>b9b5537b</t>
  </si>
  <si>
    <t>9bda6570</t>
  </si>
  <si>
    <t>42603760</t>
  </si>
  <si>
    <t>Referente a 9 Comprovantes</t>
  </si>
  <si>
    <t>56105ae6</t>
  </si>
  <si>
    <t>Devolução Balanças Thiago Feira Nova</t>
  </si>
  <si>
    <t>2d2ef618</t>
  </si>
  <si>
    <t>7484f2bc</t>
  </si>
  <si>
    <t>3 Comprovantes</t>
  </si>
  <si>
    <t>8d148771</t>
  </si>
  <si>
    <t>f43aaa4b</t>
  </si>
  <si>
    <t>943bd993</t>
  </si>
  <si>
    <t>0b4aff20</t>
  </si>
  <si>
    <t>Juros dos 3 Carros</t>
  </si>
  <si>
    <t>0dc3f714</t>
  </si>
  <si>
    <t>82da2dc1</t>
  </si>
  <si>
    <t>23a86b07</t>
  </si>
  <si>
    <t>06dd4a61</t>
  </si>
  <si>
    <t>995b97c1</t>
  </si>
  <si>
    <t>539cea34</t>
  </si>
  <si>
    <t>Referente a 6 comprovantes</t>
  </si>
  <si>
    <t>82919c98</t>
  </si>
  <si>
    <t>3a8246db</t>
  </si>
  <si>
    <t>3f8f4421</t>
  </si>
  <si>
    <t>56389ebd</t>
  </si>
  <si>
    <t>40288375</t>
  </si>
  <si>
    <t>Cheque do dia 29/01</t>
  </si>
  <si>
    <t>a8846349</t>
  </si>
  <si>
    <t>0c4ecbff</t>
  </si>
  <si>
    <t>82780697</t>
  </si>
  <si>
    <t>50997a19</t>
  </si>
  <si>
    <t>eb0e6a21</t>
  </si>
  <si>
    <t>f356b4dd</t>
  </si>
  <si>
    <t>33a30647</t>
  </si>
  <si>
    <t>3b60009c</t>
  </si>
  <si>
    <t>d6e525b3</t>
  </si>
  <si>
    <t>Comissão de todos os Carros ate o dia 06/03 de André.</t>
  </si>
  <si>
    <t>0e207d45</t>
  </si>
  <si>
    <t>7578b042</t>
  </si>
  <si>
    <t>Devolução Guilherme Balsas</t>
  </si>
  <si>
    <t>f5b0f03e</t>
  </si>
  <si>
    <t>cdcb04f9</t>
  </si>
  <si>
    <t>f4bbc5cc</t>
  </si>
  <si>
    <t>271af16f</t>
  </si>
  <si>
    <t>91c816c1</t>
  </si>
  <si>
    <t>89f699b5</t>
  </si>
  <si>
    <t>cd4e6f75</t>
  </si>
  <si>
    <t>fe99383f</t>
  </si>
  <si>
    <t>5bcdea3a</t>
  </si>
  <si>
    <t>964ee77c</t>
  </si>
  <si>
    <t>0ee3c3d2</t>
  </si>
  <si>
    <t>93de58da</t>
  </si>
  <si>
    <t>da0c72d9</t>
  </si>
  <si>
    <t>8c97a9ca</t>
  </si>
  <si>
    <t>8716d362</t>
  </si>
  <si>
    <t>5ffdd2ac</t>
  </si>
  <si>
    <t>33be0039</t>
  </si>
  <si>
    <t>de3c4c50</t>
  </si>
  <si>
    <t>d6c8c2e5</t>
  </si>
  <si>
    <t>8cba4ee9</t>
  </si>
  <si>
    <t>ede68931</t>
  </si>
  <si>
    <t>c509085d</t>
  </si>
  <si>
    <t>27b4663c</t>
  </si>
  <si>
    <t>Empréstimo de Newtinho</t>
  </si>
  <si>
    <t>71056794</t>
  </si>
  <si>
    <t>6d97945b</t>
  </si>
  <si>
    <t>c77afa9e</t>
  </si>
  <si>
    <t>Pagou a mais 1.910,00</t>
  </si>
  <si>
    <t>629bed2a</t>
  </si>
  <si>
    <t>73d60b63</t>
  </si>
  <si>
    <t>bf0ab0ed</t>
  </si>
  <si>
    <t>7f0ed57a</t>
  </si>
  <si>
    <t>f697ad4f</t>
  </si>
  <si>
    <t>ca5d05db</t>
  </si>
  <si>
    <t>041de4bb</t>
  </si>
  <si>
    <t>22b6a5bc</t>
  </si>
  <si>
    <t>8c3fff84</t>
  </si>
  <si>
    <t>df87d323</t>
  </si>
  <si>
    <t>61340f2e</t>
  </si>
  <si>
    <t>cd22119c</t>
  </si>
  <si>
    <t>30 Comprovantes</t>
  </si>
  <si>
    <t>27ec703d</t>
  </si>
  <si>
    <t>4dffab66</t>
  </si>
  <si>
    <t>faca764d</t>
  </si>
  <si>
    <t>17bc07e2</t>
  </si>
  <si>
    <t>c6690ca8</t>
  </si>
  <si>
    <t>Comprovante de 90.000,00 dia 13/03/25</t>
  </si>
  <si>
    <t>2eeef279</t>
  </si>
  <si>
    <t>f13f7134</t>
  </si>
  <si>
    <t>457016f0</t>
  </si>
  <si>
    <t>107bb338</t>
  </si>
  <si>
    <t>425b2117</t>
  </si>
  <si>
    <t>6bc4b765</t>
  </si>
  <si>
    <t>d3ceb8af</t>
  </si>
  <si>
    <t>e3314be1</t>
  </si>
  <si>
    <t>faf6f340</t>
  </si>
  <si>
    <t>Agendado pra dia 17/03</t>
  </si>
  <si>
    <t>cb9fbbc8</t>
  </si>
  <si>
    <t>6 Comprovantes</t>
  </si>
  <si>
    <t>f2922e2d</t>
  </si>
  <si>
    <t>aed6edc3</t>
  </si>
  <si>
    <t>8ce45db9</t>
  </si>
  <si>
    <t>fa1fc539</t>
  </si>
  <si>
    <t>b041e2fd</t>
  </si>
  <si>
    <t>0aa2dbf3</t>
  </si>
  <si>
    <t>a0802002</t>
  </si>
  <si>
    <t>df256d75</t>
  </si>
  <si>
    <t>4bf1a054</t>
  </si>
  <si>
    <t>2d9b4126</t>
  </si>
  <si>
    <t>bd97f48a</t>
  </si>
  <si>
    <t>80e2015c</t>
  </si>
  <si>
    <t>d6d3df42</t>
  </si>
  <si>
    <t>cae36034</t>
  </si>
  <si>
    <t>901462ce</t>
  </si>
  <si>
    <t>fe410182</t>
  </si>
  <si>
    <t>fcb22941</t>
  </si>
  <si>
    <t>38acf29f</t>
  </si>
  <si>
    <t>75228949</t>
  </si>
  <si>
    <t>5cf16f29</t>
  </si>
  <si>
    <t>Carro de Antonio Augusto</t>
  </si>
  <si>
    <t>fb9ec372</t>
  </si>
  <si>
    <t>fd53925b</t>
  </si>
  <si>
    <t>18 Comprovantes</t>
  </si>
  <si>
    <t>080d0d10</t>
  </si>
  <si>
    <t>02bb39af</t>
  </si>
  <si>
    <t>d709d252</t>
  </si>
  <si>
    <t>39760176</t>
  </si>
  <si>
    <t>4e10b7ac</t>
  </si>
  <si>
    <t>b26a4097</t>
  </si>
  <si>
    <t>458c7538</t>
  </si>
  <si>
    <t>72e9437d</t>
  </si>
  <si>
    <t>f2b6cd44</t>
  </si>
  <si>
    <t>ed2f85c1</t>
  </si>
  <si>
    <t>061d917a</t>
  </si>
  <si>
    <t>26a1b267</t>
  </si>
  <si>
    <t>b255db96</t>
  </si>
  <si>
    <t>5ec96cb5</t>
  </si>
  <si>
    <t>4608264c</t>
  </si>
  <si>
    <t>29090a6b</t>
  </si>
  <si>
    <t>59866471</t>
  </si>
  <si>
    <t>c1860b00</t>
  </si>
  <si>
    <t>f11ef215</t>
  </si>
  <si>
    <t>4fff8d3d</t>
  </si>
  <si>
    <t>8e7b1742</t>
  </si>
  <si>
    <t>8220c963</t>
  </si>
  <si>
    <t>69a471fb</t>
  </si>
  <si>
    <t>5d166f2d</t>
  </si>
  <si>
    <t>c5b1f92c</t>
  </si>
  <si>
    <t>2cc366db</t>
  </si>
  <si>
    <t>0cbac050</t>
  </si>
  <si>
    <t>dbeadbb1</t>
  </si>
  <si>
    <t>73e720c0</t>
  </si>
  <si>
    <t>fe24e064</t>
  </si>
  <si>
    <t>235ef5a0</t>
  </si>
  <si>
    <t>57bbdfd2</t>
  </si>
  <si>
    <t>5460ef31</t>
  </si>
  <si>
    <t>490651bf</t>
  </si>
  <si>
    <t>3022d584</t>
  </si>
  <si>
    <t>718c895f</t>
  </si>
  <si>
    <t>b881719a</t>
  </si>
  <si>
    <t>8f3a2f07</t>
  </si>
  <si>
    <t>61b7d1ab</t>
  </si>
  <si>
    <t>25 Comprovantes</t>
  </si>
  <si>
    <t>ba77de93</t>
  </si>
  <si>
    <t>1caf5827</t>
  </si>
  <si>
    <t>1c88a39e</t>
  </si>
  <si>
    <t>0afaa548</t>
  </si>
  <si>
    <t>ceebe174</t>
  </si>
  <si>
    <t>5693d777</t>
  </si>
  <si>
    <t>f59ba393</t>
  </si>
  <si>
    <t>98427170</t>
  </si>
  <si>
    <t>41792790</t>
  </si>
  <si>
    <t>660170f5</t>
  </si>
  <si>
    <t>db86f277</t>
  </si>
  <si>
    <t>0b92338c</t>
  </si>
  <si>
    <t>88390c3d</t>
  </si>
  <si>
    <t>fe297464</t>
  </si>
  <si>
    <t>697593c3</t>
  </si>
  <si>
    <t>b9cead62</t>
  </si>
  <si>
    <t>91931675</t>
  </si>
  <si>
    <t>f27f0f14</t>
  </si>
  <si>
    <t>a0b7f2b0</t>
  </si>
  <si>
    <t>0393a2eb</t>
  </si>
  <si>
    <t>cee2de56</t>
  </si>
  <si>
    <t>a4274d80</t>
  </si>
  <si>
    <t>2eda9836</t>
  </si>
  <si>
    <t>0729173a</t>
  </si>
  <si>
    <t>3340ca67</t>
  </si>
  <si>
    <t>01da5f81</t>
  </si>
  <si>
    <t>6f6b9c58</t>
  </si>
  <si>
    <t>86550da6</t>
  </si>
  <si>
    <t>e5c17b00</t>
  </si>
  <si>
    <t>da28469a</t>
  </si>
  <si>
    <t>74781111</t>
  </si>
  <si>
    <t>9670cfff</t>
  </si>
  <si>
    <t>805e591b</t>
  </si>
  <si>
    <t>35653fa9</t>
  </si>
  <si>
    <t>578e12d4</t>
  </si>
  <si>
    <t>2e47074a</t>
  </si>
  <si>
    <t>a0b99bb7</t>
  </si>
  <si>
    <t>b245b1ef</t>
  </si>
  <si>
    <t>ac61fdf9</t>
  </si>
  <si>
    <t>9b18e35d</t>
  </si>
  <si>
    <t>dd8bba2e</t>
  </si>
  <si>
    <t>Juros, Carros (Marcoires, Douglas e John)</t>
  </si>
  <si>
    <t>075660a9</t>
  </si>
  <si>
    <t>8856dc66</t>
  </si>
  <si>
    <t>9a8a0e6b</t>
  </si>
  <si>
    <t>9e9d6648</t>
  </si>
  <si>
    <t>4a4d54a2</t>
  </si>
  <si>
    <t>8c128990</t>
  </si>
  <si>
    <t>386b230f</t>
  </si>
  <si>
    <t>fa1254be</t>
  </si>
  <si>
    <t>Sobras Bancarias</t>
  </si>
  <si>
    <t>169bf268</t>
  </si>
  <si>
    <t>d2e5c33f</t>
  </si>
  <si>
    <t>86e0f377</t>
  </si>
  <si>
    <t>621be6d2</t>
  </si>
  <si>
    <t>4bf5fa30</t>
  </si>
  <si>
    <t>eccbf9ce</t>
  </si>
  <si>
    <t>c4abab7b</t>
  </si>
  <si>
    <t>Juros do Carro de Francilio</t>
  </si>
  <si>
    <t>8dde986a</t>
  </si>
  <si>
    <t>f4cb1b43</t>
  </si>
  <si>
    <t>600a9093</t>
  </si>
  <si>
    <t>33062082</t>
  </si>
  <si>
    <t>fc61357f</t>
  </si>
  <si>
    <t>36cf85fd</t>
  </si>
  <si>
    <t>8e1106b9</t>
  </si>
  <si>
    <t>6ac38022</t>
  </si>
  <si>
    <t>76f9b218</t>
  </si>
  <si>
    <t>8595591f</t>
  </si>
  <si>
    <t>d6ddecfe</t>
  </si>
  <si>
    <t>0e47e8af</t>
  </si>
  <si>
    <t>471c54b8</t>
  </si>
  <si>
    <t>253def36</t>
  </si>
  <si>
    <t>496a68f7</t>
  </si>
  <si>
    <t>e74e69d4</t>
  </si>
  <si>
    <t>ca96ce03</t>
  </si>
  <si>
    <t>0d9cce7a</t>
  </si>
  <si>
    <t>908059b9</t>
  </si>
  <si>
    <t>080c77a3</t>
  </si>
  <si>
    <t>fcd74280</t>
  </si>
  <si>
    <t>21c7030b</t>
  </si>
  <si>
    <t>e8ae304d</t>
  </si>
  <si>
    <t>68bb7a9b</t>
  </si>
  <si>
    <t>14b0243e</t>
  </si>
  <si>
    <t>d97e3f94</t>
  </si>
  <si>
    <t>2c4856ee</t>
  </si>
  <si>
    <t>467e63cf</t>
  </si>
  <si>
    <t>23a44bdc</t>
  </si>
  <si>
    <t>e633d699</t>
  </si>
  <si>
    <t>75735179</t>
  </si>
  <si>
    <t>7cbf87e1</t>
  </si>
  <si>
    <t>6df8cf70</t>
  </si>
  <si>
    <t>ae8f7c96</t>
  </si>
  <si>
    <t>e014a6cb</t>
  </si>
  <si>
    <t>Desconto 3 Carros Edson, André Brito e Marcoires</t>
  </si>
  <si>
    <t>ea1767ad</t>
  </si>
  <si>
    <t>Desconto Carro de Douglas</t>
  </si>
  <si>
    <t>ae732353</t>
  </si>
  <si>
    <t>dff3fdf7</t>
  </si>
  <si>
    <t>fa5da1f0</t>
  </si>
  <si>
    <t>42e2a9fd</t>
  </si>
  <si>
    <t>48ea38e8</t>
  </si>
  <si>
    <t>2d3a717a</t>
  </si>
  <si>
    <t>fb368dd9</t>
  </si>
  <si>
    <t>5aada761</t>
  </si>
  <si>
    <t>a039d7a8</t>
  </si>
  <si>
    <t>b03eb9a3</t>
  </si>
  <si>
    <t>4cdf3ef0</t>
  </si>
  <si>
    <t>a399c046</t>
  </si>
  <si>
    <t>acd245c2</t>
  </si>
  <si>
    <t>847f71b5</t>
  </si>
  <si>
    <t>fd20cfcb</t>
  </si>
  <si>
    <t>e77a7b11</t>
  </si>
  <si>
    <t>9b9a25bc</t>
  </si>
  <si>
    <t>9764c4fa</t>
  </si>
  <si>
    <t>6729a3a4</t>
  </si>
  <si>
    <t>533cf9d9</t>
  </si>
  <si>
    <t>70d00834</t>
  </si>
  <si>
    <t>a1183784</t>
  </si>
  <si>
    <t>Juros Carreta de JOHN</t>
  </si>
  <si>
    <t>61750221</t>
  </si>
  <si>
    <t>0f12ccf1</t>
  </si>
  <si>
    <t>df002b9f</t>
  </si>
  <si>
    <t>63b4e4c8</t>
  </si>
  <si>
    <t>efae530b</t>
  </si>
  <si>
    <t>b0a46275</t>
  </si>
  <si>
    <t>b798a701</t>
  </si>
  <si>
    <t>a06068f1</t>
  </si>
  <si>
    <t>HF Cereais</t>
  </si>
  <si>
    <t>6bf29f75</t>
  </si>
  <si>
    <t>e2fb0b64</t>
  </si>
  <si>
    <t>6a56b8e6</t>
  </si>
  <si>
    <t>Juros Carro de Oswaldo</t>
  </si>
  <si>
    <t>f43fdf33</t>
  </si>
  <si>
    <t>Rios Cereais</t>
  </si>
  <si>
    <t>d62caea2</t>
  </si>
  <si>
    <t>f6e4ab7b</t>
  </si>
  <si>
    <t>e04242f0</t>
  </si>
  <si>
    <t>f551c6ae</t>
  </si>
  <si>
    <t>d14f85b5</t>
  </si>
  <si>
    <t>a7d87315</t>
  </si>
  <si>
    <t>16156851</t>
  </si>
  <si>
    <t>ad3a5ac1</t>
  </si>
  <si>
    <t>6b0a1830</t>
  </si>
  <si>
    <t>4899fdf8</t>
  </si>
  <si>
    <t>Pagamento do dia 24/03</t>
  </si>
  <si>
    <t>917c14b6</t>
  </si>
  <si>
    <t>64ae5e27</t>
  </si>
  <si>
    <t>f9ba7839</t>
  </si>
  <si>
    <t>95d81473</t>
  </si>
  <si>
    <t>d2dc1ca8</t>
  </si>
  <si>
    <t>7df9186d</t>
  </si>
  <si>
    <t>487fe939</t>
  </si>
  <si>
    <t>195ce009</t>
  </si>
  <si>
    <t>7c38c2b3</t>
  </si>
  <si>
    <t>56743482</t>
  </si>
  <si>
    <t>5a49902c</t>
  </si>
  <si>
    <t>c893d765</t>
  </si>
  <si>
    <t>d5127442</t>
  </si>
  <si>
    <t>338dad91</t>
  </si>
  <si>
    <t>4dccaf64</t>
  </si>
  <si>
    <t>a710c614</t>
  </si>
  <si>
    <t>9 Comprovantes</t>
  </si>
  <si>
    <t>27d8fa96</t>
  </si>
  <si>
    <t>6499b3b6</t>
  </si>
  <si>
    <t>58077a3c</t>
  </si>
  <si>
    <t>70f37368</t>
  </si>
  <si>
    <t>3389116a</t>
  </si>
  <si>
    <t>aeb659bb</t>
  </si>
  <si>
    <t>ea52fbdd</t>
  </si>
  <si>
    <t>4027ee9f</t>
  </si>
  <si>
    <t>745581f4</t>
  </si>
  <si>
    <t>6d13c79e</t>
  </si>
  <si>
    <t>b2d986cc</t>
  </si>
  <si>
    <t>68a36e4c</t>
  </si>
  <si>
    <t>ff116b4b</t>
  </si>
  <si>
    <t>a1a3a340</t>
  </si>
  <si>
    <t>a0a5c1e7</t>
  </si>
  <si>
    <t>0846bcbb</t>
  </si>
  <si>
    <t>32ca1d93</t>
  </si>
  <si>
    <t>1891ec19</t>
  </si>
  <si>
    <t>8b6c534f</t>
  </si>
  <si>
    <t>3f51e678</t>
  </si>
  <si>
    <t>c71c3f05</t>
  </si>
  <si>
    <t>a824c1c7</t>
  </si>
  <si>
    <t>3d9df69a</t>
  </si>
  <si>
    <t>5a2f57fb</t>
  </si>
  <si>
    <t>bed292c0</t>
  </si>
  <si>
    <t>3fba0a6d</t>
  </si>
  <si>
    <t>7191969b</t>
  </si>
  <si>
    <t>6df51b86</t>
  </si>
  <si>
    <t>c363a1e6</t>
  </si>
  <si>
    <t>caa7d330</t>
  </si>
  <si>
    <t>526a37e7</t>
  </si>
  <si>
    <t>d13e1a6d</t>
  </si>
  <si>
    <t>69a472cc</t>
  </si>
  <si>
    <t>51aff03e</t>
  </si>
  <si>
    <t>7cfdb3d5</t>
  </si>
  <si>
    <t>81898d75</t>
  </si>
  <si>
    <t>85a70b0f</t>
  </si>
  <si>
    <t>1a1e4ec0</t>
  </si>
  <si>
    <t>f3429410</t>
  </si>
  <si>
    <t>89ffff7f</t>
  </si>
  <si>
    <t>bf1720bc</t>
  </si>
  <si>
    <t>d291414b</t>
  </si>
  <si>
    <t>Comprovante de 30.000,00 dia 21/04</t>
  </si>
  <si>
    <t>97dd56e9</t>
  </si>
  <si>
    <t>47b2cabb</t>
  </si>
  <si>
    <t>b6e11201</t>
  </si>
  <si>
    <t>723c249f</t>
  </si>
  <si>
    <t>ff40da51</t>
  </si>
  <si>
    <t>3b5620c1</t>
  </si>
  <si>
    <t>10 Comprovantes de 2 Mil</t>
  </si>
  <si>
    <t>c00c3521</t>
  </si>
  <si>
    <t>f841c199</t>
  </si>
  <si>
    <t>23e45dd8</t>
  </si>
  <si>
    <t>ea299da1</t>
  </si>
  <si>
    <t>7 Comprovantes</t>
  </si>
  <si>
    <t>f85daf1f</t>
  </si>
  <si>
    <t>c0434179</t>
  </si>
  <si>
    <t>154abaee</t>
  </si>
  <si>
    <t>e629e9ae</t>
  </si>
  <si>
    <t>d3e905b9</t>
  </si>
  <si>
    <t>6a0b0cf6</t>
  </si>
  <si>
    <t>2e92cf01</t>
  </si>
  <si>
    <t>d7143b36</t>
  </si>
  <si>
    <t>5b953317</t>
  </si>
  <si>
    <t>Cheque Pagou a TW Abril</t>
  </si>
  <si>
    <t>3ea64fc4</t>
  </si>
  <si>
    <t>Cheque pagou a Fretes TW Abril</t>
  </si>
  <si>
    <t>eb6b9fa0</t>
  </si>
  <si>
    <t>Pagamento dia 24/03</t>
  </si>
  <si>
    <t>e53b258b</t>
  </si>
  <si>
    <t>edb7a16f</t>
  </si>
  <si>
    <t>f05bbf0b</t>
  </si>
  <si>
    <t>a040379d</t>
  </si>
  <si>
    <t>6f0d8ecb</t>
  </si>
  <si>
    <t>954ab9c6</t>
  </si>
  <si>
    <t>fa588a26</t>
  </si>
  <si>
    <t>Desconto do Milho ruim</t>
  </si>
  <si>
    <t>749dd447</t>
  </si>
  <si>
    <t>cbf8eb64</t>
  </si>
  <si>
    <t>48d3e5ba</t>
  </si>
  <si>
    <t>f53c27b6</t>
  </si>
  <si>
    <t>21 comprovantes</t>
  </si>
  <si>
    <t>7677c157</t>
  </si>
  <si>
    <t>098827f5</t>
  </si>
  <si>
    <t>534ecd3f</t>
  </si>
  <si>
    <t>83d180ba</t>
  </si>
  <si>
    <t>21aaa7f1</t>
  </si>
  <si>
    <t>2862f6de</t>
  </si>
  <si>
    <t>9a3c10f4</t>
  </si>
  <si>
    <t>3eca4b04</t>
  </si>
  <si>
    <t>b3fefbb9</t>
  </si>
  <si>
    <t>02342a22</t>
  </si>
  <si>
    <t>9e926a13</t>
  </si>
  <si>
    <t>e6f10c86</t>
  </si>
  <si>
    <t>4261c457</t>
  </si>
  <si>
    <t>1b0c67c6</t>
  </si>
  <si>
    <t>d05fc231</t>
  </si>
  <si>
    <t>cc100f09</t>
  </si>
  <si>
    <t>ae5139d8</t>
  </si>
  <si>
    <t>92e3e3b2</t>
  </si>
  <si>
    <t>1b11c1ae</t>
  </si>
  <si>
    <t>46887de0</t>
  </si>
  <si>
    <t>cb35b4d4</t>
  </si>
  <si>
    <t>e1a02b94</t>
  </si>
  <si>
    <t>7cb93fa5</t>
  </si>
  <si>
    <t>67931669</t>
  </si>
  <si>
    <t>b9f9ae6c</t>
  </si>
  <si>
    <t>7a616248</t>
  </si>
  <si>
    <t>baa9f400</t>
  </si>
  <si>
    <t>37459c0a</t>
  </si>
  <si>
    <t>15 Comprovantes de Cheque</t>
  </si>
  <si>
    <t>eb38e882</t>
  </si>
  <si>
    <t>b53360ce</t>
  </si>
  <si>
    <t>340ece61</t>
  </si>
  <si>
    <t>e9125de4</t>
  </si>
  <si>
    <t>183bed5d</t>
  </si>
  <si>
    <t>9b48cf9f</t>
  </si>
  <si>
    <t>8f4fd4fa</t>
  </si>
  <si>
    <t>e737a63b</t>
  </si>
  <si>
    <t>dc304cd9</t>
  </si>
  <si>
    <t>0f2e6af9</t>
  </si>
  <si>
    <t>846dfee0</t>
  </si>
  <si>
    <t>debce6ef</t>
  </si>
  <si>
    <t>9d077f99</t>
  </si>
  <si>
    <t>f52075c0</t>
  </si>
  <si>
    <t>63d8c9b2</t>
  </si>
  <si>
    <t>bdec6932</t>
  </si>
  <si>
    <t>c01227eb</t>
  </si>
  <si>
    <t>b4e467a3</t>
  </si>
  <si>
    <t>a3e1f286</t>
  </si>
  <si>
    <t>bf539355</t>
  </si>
  <si>
    <t>d31fcc03</t>
  </si>
  <si>
    <t>02777fa4</t>
  </si>
  <si>
    <t>61c7eb93</t>
  </si>
  <si>
    <t>2e358b66</t>
  </si>
  <si>
    <t>82220ea1</t>
  </si>
  <si>
    <t>623d12f8</t>
  </si>
  <si>
    <t>da78aa8a</t>
  </si>
  <si>
    <t>b31cecdd</t>
  </si>
  <si>
    <t>d4540550</t>
  </si>
  <si>
    <t>0b6fb050</t>
  </si>
  <si>
    <t>3b2c5584</t>
  </si>
  <si>
    <t>bc4f9f1b</t>
  </si>
  <si>
    <t>3980f43b</t>
  </si>
  <si>
    <t>ff4cf93f</t>
  </si>
  <si>
    <t>2424c7b1</t>
  </si>
  <si>
    <t>2a880698</t>
  </si>
  <si>
    <t>771a7efe</t>
  </si>
  <si>
    <t>69e14f95</t>
  </si>
  <si>
    <t>5cc0e32d</t>
  </si>
  <si>
    <t>efc31744</t>
  </si>
  <si>
    <t>2f3f9886</t>
  </si>
  <si>
    <t>47ea9eba</t>
  </si>
  <si>
    <t>a492b871</t>
  </si>
  <si>
    <t>b10c901c</t>
  </si>
  <si>
    <t>fd456be9</t>
  </si>
  <si>
    <t>f037f4c8</t>
  </si>
  <si>
    <t>0d77813f</t>
  </si>
  <si>
    <t>24f081f7</t>
  </si>
  <si>
    <t>639b94c8</t>
  </si>
  <si>
    <t>ec302fdf</t>
  </si>
  <si>
    <t>160b3dec</t>
  </si>
  <si>
    <t>e3fc8a18</t>
  </si>
  <si>
    <t>f4a36c6e</t>
  </si>
  <si>
    <t>dc14c0d0</t>
  </si>
  <si>
    <t>05f436eb</t>
  </si>
  <si>
    <t>b2e0bd33</t>
  </si>
  <si>
    <t>df1aae91</t>
  </si>
  <si>
    <t>071c7ff6</t>
  </si>
  <si>
    <t>eba2c345</t>
  </si>
  <si>
    <t>da363dc1</t>
  </si>
  <si>
    <t>e5811931</t>
  </si>
  <si>
    <t>af6b41cb</t>
  </si>
  <si>
    <t>9e49845d</t>
  </si>
  <si>
    <t>f78abbcb</t>
  </si>
  <si>
    <t>c82a3e7b</t>
  </si>
  <si>
    <t>489ef0ea</t>
  </si>
  <si>
    <t>1336dd48</t>
  </si>
  <si>
    <t>19 Comprovantes ENVELOPE</t>
  </si>
  <si>
    <t>090f44cf</t>
  </si>
  <si>
    <t>0e0b1e45</t>
  </si>
  <si>
    <t>d56d8dc1</t>
  </si>
  <si>
    <t>204a6406</t>
  </si>
  <si>
    <t>b8873225</t>
  </si>
  <si>
    <t>ff36fa17</t>
  </si>
  <si>
    <t>499130f1</t>
  </si>
  <si>
    <t>f42851c8</t>
  </si>
  <si>
    <t>ad41b462</t>
  </si>
  <si>
    <t>12 Comprovantes</t>
  </si>
  <si>
    <t>aa8b13b2</t>
  </si>
  <si>
    <t>fc85e06c</t>
  </si>
  <si>
    <t>10677a78</t>
  </si>
  <si>
    <t>bba70f3a</t>
  </si>
  <si>
    <t>9b77a289</t>
  </si>
  <si>
    <t>cbc2af38</t>
  </si>
  <si>
    <t>dfbf6fd3</t>
  </si>
  <si>
    <t>ed40c062</t>
  </si>
  <si>
    <t>5b7b767c</t>
  </si>
  <si>
    <t>Cheque compensou 12/05</t>
  </si>
  <si>
    <t>9decb332</t>
  </si>
  <si>
    <t>b7a6c317</t>
  </si>
  <si>
    <t>9af0d370</t>
  </si>
  <si>
    <t>cba1c4d3</t>
  </si>
  <si>
    <t>198ca4b5</t>
  </si>
  <si>
    <t>c07d7992</t>
  </si>
  <si>
    <t>4 comprovantes</t>
  </si>
  <si>
    <t>e9cd6905</t>
  </si>
  <si>
    <t>19 Comprovantes</t>
  </si>
  <si>
    <t>d0d7ce27</t>
  </si>
  <si>
    <t>127f84af</t>
  </si>
  <si>
    <t>e5efff47</t>
  </si>
  <si>
    <t>d347b20d</t>
  </si>
  <si>
    <t>c7f31fea</t>
  </si>
  <si>
    <t>8410caef</t>
  </si>
  <si>
    <t>b7d95507</t>
  </si>
  <si>
    <t>2815dca9</t>
  </si>
  <si>
    <t>Compensou dia 14</t>
  </si>
  <si>
    <t>78d9fb36</t>
  </si>
  <si>
    <t>ed3f6277</t>
  </si>
  <si>
    <t>45467eb9</t>
  </si>
  <si>
    <t>Jr. Grão</t>
  </si>
  <si>
    <t>f62adbbe</t>
  </si>
  <si>
    <t>ff57da42</t>
  </si>
  <si>
    <t>0a5e8b9a</t>
  </si>
  <si>
    <t>8f2e8af1</t>
  </si>
  <si>
    <t>8d468fab</t>
  </si>
  <si>
    <t>b034f9af</t>
  </si>
  <si>
    <t>3b96a5ca</t>
  </si>
  <si>
    <t>e58bfa6b</t>
  </si>
  <si>
    <t>5a41972b</t>
  </si>
  <si>
    <t>43de9cf4</t>
  </si>
  <si>
    <t>2ce58dd8</t>
  </si>
  <si>
    <t>a5e0137c</t>
  </si>
  <si>
    <t>74485656</t>
  </si>
  <si>
    <t>02fd8081</t>
  </si>
  <si>
    <t>TW - Maio</t>
  </si>
  <si>
    <t>a599a2a0</t>
  </si>
  <si>
    <t>ca5e8517</t>
  </si>
  <si>
    <t>4386b133</t>
  </si>
  <si>
    <t>3472498f</t>
  </si>
  <si>
    <t>3e8c84ec</t>
  </si>
  <si>
    <t>Comprovante do cheque 53.332,33</t>
  </si>
  <si>
    <t>487b7d64</t>
  </si>
  <si>
    <t>6a127715</t>
  </si>
  <si>
    <t>20133ace</t>
  </si>
  <si>
    <t>7d02c81e</t>
  </si>
  <si>
    <t>003ee152</t>
  </si>
  <si>
    <t>5b0446e8</t>
  </si>
  <si>
    <t>fcbed095</t>
  </si>
  <si>
    <t>0c382f17</t>
  </si>
  <si>
    <t>cd511b99</t>
  </si>
  <si>
    <t>42d4e9a1</t>
  </si>
  <si>
    <t>1d579b9c</t>
  </si>
  <si>
    <t>a1d1eddd</t>
  </si>
  <si>
    <t>1cba4695</t>
  </si>
  <si>
    <t>00d04f17</t>
  </si>
  <si>
    <t>5f5bea22</t>
  </si>
  <si>
    <t>bdba3eeb</t>
  </si>
  <si>
    <t>a4008d67</t>
  </si>
  <si>
    <t>2808c038</t>
  </si>
  <si>
    <t>3cb1562b</t>
  </si>
  <si>
    <t>62fa64fd</t>
  </si>
  <si>
    <t>São Braz - HF - Pgts. zerados anteriormente, Faltando só esse receber Sr. José</t>
  </si>
  <si>
    <t>401f586e</t>
  </si>
  <si>
    <t>7e5d7d58</t>
  </si>
  <si>
    <t>7924cb3e</t>
  </si>
  <si>
    <t>345006cd</t>
  </si>
  <si>
    <t>ae4e2a87</t>
  </si>
  <si>
    <t>a091dc1f</t>
  </si>
  <si>
    <t>c1db6185</t>
  </si>
  <si>
    <t>a6c77a7b</t>
  </si>
  <si>
    <t>7983b3fa</t>
  </si>
  <si>
    <t>d59fd9c5</t>
  </si>
  <si>
    <t>Finalizou Carro de Benilson</t>
  </si>
  <si>
    <t>20aa8cc3</t>
  </si>
  <si>
    <t>901e3c0d</t>
  </si>
  <si>
    <t>732c98e5</t>
  </si>
  <si>
    <t>e4e5b8ac</t>
  </si>
  <si>
    <t>59d01596</t>
  </si>
  <si>
    <t>ef2e036b</t>
  </si>
  <si>
    <t>2b2f9578</t>
  </si>
  <si>
    <t>Zerado até 28/05</t>
  </si>
  <si>
    <t>3379bd6b</t>
  </si>
  <si>
    <t>ed8be4da</t>
  </si>
  <si>
    <t>f1fefd0c</t>
  </si>
  <si>
    <t>42d67064</t>
  </si>
  <si>
    <t>eb10fb5b</t>
  </si>
  <si>
    <t>29c51515</t>
  </si>
  <si>
    <t>1550800f</t>
  </si>
  <si>
    <t>ad9f635a</t>
  </si>
  <si>
    <t>Cheque</t>
  </si>
  <si>
    <t>5f9def91</t>
  </si>
  <si>
    <t>5a9043ec</t>
  </si>
  <si>
    <t>75ebc258</t>
  </si>
  <si>
    <t>6a09452f</t>
  </si>
  <si>
    <t>1771bd33</t>
  </si>
  <si>
    <t>2157fea0</t>
  </si>
  <si>
    <t>93ad4d58</t>
  </si>
  <si>
    <t>a9c1c8a1</t>
  </si>
  <si>
    <t>c33fd849</t>
  </si>
  <si>
    <t>f690ac38</t>
  </si>
  <si>
    <t>54f59999</t>
  </si>
  <si>
    <t>f5718b6c</t>
  </si>
  <si>
    <t>2c6a8aa4</t>
  </si>
  <si>
    <t>TW - Junho</t>
  </si>
  <si>
    <t>fc455a24</t>
  </si>
  <si>
    <t>18d09613</t>
  </si>
  <si>
    <t>535b86ba</t>
  </si>
  <si>
    <t>0c8de295</t>
  </si>
  <si>
    <t>5593762e</t>
  </si>
  <si>
    <t>726c4bc0</t>
  </si>
  <si>
    <t>24287640</t>
  </si>
  <si>
    <t>5967dff0</t>
  </si>
  <si>
    <t>Santiagro dia 09/06</t>
  </si>
  <si>
    <t>39ad6972</t>
  </si>
  <si>
    <t>Rios dia 09/06</t>
  </si>
  <si>
    <t>b3c0191c</t>
  </si>
  <si>
    <t>c0c8361e</t>
  </si>
  <si>
    <t>f658cb3c</t>
  </si>
  <si>
    <t>de331628</t>
  </si>
  <si>
    <t>03caf043</t>
  </si>
  <si>
    <t>370377a3</t>
  </si>
  <si>
    <t>f13f4c26</t>
  </si>
  <si>
    <t>Santiagro Entra dia 10/06</t>
  </si>
  <si>
    <t>034b5518</t>
  </si>
  <si>
    <t>f87470b8</t>
  </si>
  <si>
    <t>e2d77d13</t>
  </si>
  <si>
    <t>5e50b162</t>
  </si>
  <si>
    <t>Santiagro Entra dia 12/06</t>
  </si>
  <si>
    <t>10ba8ecc</t>
  </si>
  <si>
    <t>e9a1b245</t>
  </si>
  <si>
    <t>dbe5c6d8</t>
  </si>
  <si>
    <t>96e841ea</t>
  </si>
  <si>
    <t>fe038cfe</t>
  </si>
  <si>
    <t>4e5814a9</t>
  </si>
  <si>
    <t>bcfed49f</t>
  </si>
  <si>
    <t>Envelope</t>
  </si>
  <si>
    <t>9741dab5</t>
  </si>
  <si>
    <t>604e76b9</t>
  </si>
  <si>
    <t>Santiagro - Entra dia 13/06</t>
  </si>
  <si>
    <t>eb42da19</t>
  </si>
  <si>
    <t>99a6d63e</t>
  </si>
  <si>
    <t>17fc6157</t>
  </si>
  <si>
    <t>4e7a984b</t>
  </si>
  <si>
    <t>428460a6</t>
  </si>
  <si>
    <t>72183202</t>
  </si>
  <si>
    <t>42142892</t>
  </si>
  <si>
    <t>8a29f3e0</t>
  </si>
  <si>
    <t>fe6529be</t>
  </si>
  <si>
    <t>095deb53</t>
  </si>
  <si>
    <t>98c7ba35</t>
  </si>
  <si>
    <t>f09b637b</t>
  </si>
  <si>
    <t>8f9bc3b4</t>
  </si>
  <si>
    <t>8620941c</t>
  </si>
  <si>
    <t>5385f9f9</t>
  </si>
  <si>
    <t>41795db3</t>
  </si>
  <si>
    <t>5e07c63d</t>
  </si>
  <si>
    <t>Santiagro - Entra dia 18/06</t>
  </si>
  <si>
    <t>d5af20c6</t>
  </si>
  <si>
    <t>dc35e179</t>
  </si>
  <si>
    <t>8334e85a</t>
  </si>
  <si>
    <t>1739cd97</t>
  </si>
  <si>
    <t>fedb4dd7</t>
  </si>
  <si>
    <t>98c866e5</t>
  </si>
  <si>
    <t>bb8e8204</t>
  </si>
  <si>
    <t>Pagou Frete</t>
  </si>
  <si>
    <t>f1045730</t>
  </si>
  <si>
    <t>fced2534</t>
  </si>
  <si>
    <t>624b9079</t>
  </si>
  <si>
    <t>e4165395</t>
  </si>
  <si>
    <t>abc36bf2</t>
  </si>
  <si>
    <t>3c4dd7c5</t>
  </si>
  <si>
    <t>6d76286b</t>
  </si>
  <si>
    <t>9572ee75</t>
  </si>
  <si>
    <t>66177d5e</t>
  </si>
  <si>
    <t>00e892d2</t>
  </si>
  <si>
    <t>3c21825e</t>
  </si>
  <si>
    <t>e3de45e5</t>
  </si>
  <si>
    <t>4df254bc</t>
  </si>
  <si>
    <t>Recebimento Milho Gabriel Balsas/Marcos</t>
  </si>
  <si>
    <t>161e9fa2</t>
  </si>
  <si>
    <t>f2985bff</t>
  </si>
  <si>
    <t>abb784d0</t>
  </si>
  <si>
    <t>da5d2320</t>
  </si>
  <si>
    <t>Fretes TW</t>
  </si>
  <si>
    <t>6009a5e2</t>
  </si>
  <si>
    <t>513443f5</t>
  </si>
  <si>
    <t>ba5bcd28</t>
  </si>
  <si>
    <t>2e94f6de</t>
  </si>
  <si>
    <t>758da4bf</t>
  </si>
  <si>
    <t>c2302bc0</t>
  </si>
  <si>
    <t>5bf2c4ed</t>
  </si>
  <si>
    <t>c259228e</t>
  </si>
  <si>
    <t>404bba68</t>
  </si>
  <si>
    <t>ff2b1fab</t>
  </si>
  <si>
    <t>9f72bfde</t>
  </si>
  <si>
    <t>8c92c34d</t>
  </si>
  <si>
    <t>84c838ee</t>
  </si>
  <si>
    <t>6cb30b68</t>
  </si>
  <si>
    <t>b0e56899</t>
  </si>
  <si>
    <t>caf45a51</t>
  </si>
  <si>
    <t>b8bdc6f2</t>
  </si>
  <si>
    <t>d144f7e8</t>
  </si>
  <si>
    <t>9393b60f</t>
  </si>
  <si>
    <t>58da971e</t>
  </si>
  <si>
    <t>5ac0b49f</t>
  </si>
  <si>
    <t>6a032c10</t>
  </si>
  <si>
    <t>bd7fd422</t>
  </si>
  <si>
    <t>876eaf70</t>
  </si>
  <si>
    <t>d353494f</t>
  </si>
  <si>
    <t>d2c91924</t>
  </si>
  <si>
    <t>e2eab01a</t>
  </si>
  <si>
    <t>3ad56d36</t>
  </si>
  <si>
    <t>7002c266</t>
  </si>
  <si>
    <t>a715c2a9</t>
  </si>
  <si>
    <t>4206b3ef</t>
  </si>
  <si>
    <t>77d3c00f</t>
  </si>
  <si>
    <t>20a5105b</t>
  </si>
  <si>
    <t>90d1e959</t>
  </si>
  <si>
    <t>d42a0ee5</t>
  </si>
  <si>
    <t>7b25edd0</t>
  </si>
  <si>
    <t>f22ee1a0</t>
  </si>
  <si>
    <t>cfcf924c</t>
  </si>
  <si>
    <t>37545496</t>
  </si>
  <si>
    <t>7084f23e</t>
  </si>
  <si>
    <t>25eb7eee</t>
  </si>
  <si>
    <t>6d8c798a</t>
  </si>
  <si>
    <t>fbf3b467</t>
  </si>
  <si>
    <t>0fd355dd</t>
  </si>
  <si>
    <t>f4eea49e</t>
  </si>
  <si>
    <t>5d0d8ad2</t>
  </si>
  <si>
    <t>Milho Húmido nos últimos dois carros</t>
  </si>
  <si>
    <t>c5b15f3a</t>
  </si>
  <si>
    <t>e1790f1b</t>
  </si>
  <si>
    <t>35062735</t>
  </si>
  <si>
    <t>83b7ba9f</t>
  </si>
  <si>
    <t>2d0c7e65</t>
  </si>
  <si>
    <t>07f6981e</t>
  </si>
  <si>
    <t>3d3789ce</t>
  </si>
  <si>
    <t>Juros dos 2 primeiros carros</t>
  </si>
  <si>
    <t>45e52e00</t>
  </si>
  <si>
    <t>dae457d1</t>
  </si>
  <si>
    <t>TW - Julho</t>
  </si>
  <si>
    <t>71ec0135</t>
  </si>
  <si>
    <t>TW - Julho / Cheque</t>
  </si>
  <si>
    <t>d57b6a00</t>
  </si>
  <si>
    <t>2abe85a5</t>
  </si>
  <si>
    <t>525521cb</t>
  </si>
  <si>
    <t>2404f690</t>
  </si>
  <si>
    <t>c7b6d8a7</t>
  </si>
  <si>
    <t>fbdff693</t>
  </si>
  <si>
    <t>1725987f</t>
  </si>
  <si>
    <t>Santiagro - DIA 08/07</t>
  </si>
  <si>
    <t>93291d79</t>
  </si>
  <si>
    <t>8b32864b</t>
  </si>
  <si>
    <t>f047ee0d</t>
  </si>
  <si>
    <t>TW - JULHO</t>
  </si>
  <si>
    <t>a61fd967</t>
  </si>
  <si>
    <t>41dc3aae</t>
  </si>
  <si>
    <t>Santiagro Entra Dia 10/07</t>
  </si>
  <si>
    <t>eff97401</t>
  </si>
  <si>
    <t>b5154a66</t>
  </si>
  <si>
    <t>be6dcb4e</t>
  </si>
  <si>
    <t>Pagou a Mais na planilha anterior</t>
  </si>
  <si>
    <t>b40d9e1d</t>
  </si>
  <si>
    <t>029481bd</t>
  </si>
  <si>
    <t>41a9947b</t>
  </si>
  <si>
    <t>f9abca8f</t>
  </si>
  <si>
    <t>afcee8c2</t>
  </si>
  <si>
    <t>02de206d</t>
  </si>
  <si>
    <t>Zerado até Aurélio dia 04/07</t>
  </si>
  <si>
    <t>90a06685</t>
  </si>
  <si>
    <t>3cc202cc</t>
  </si>
  <si>
    <t>Santiagro - Entra dia 11/07</t>
  </si>
  <si>
    <t>e77fd4d6</t>
  </si>
  <si>
    <t>25fb419c</t>
  </si>
  <si>
    <t>Irineu/Suporte recebeu Via Boleto</t>
  </si>
  <si>
    <t>53a3f911</t>
  </si>
  <si>
    <t>3d3a4be0</t>
  </si>
  <si>
    <t>Santiagro entra dia 14/07</t>
  </si>
  <si>
    <t>f9f3fad3</t>
  </si>
  <si>
    <t>5f819fd6</t>
  </si>
  <si>
    <t>Devolução Milho Jorge</t>
  </si>
  <si>
    <t>a35970f8</t>
  </si>
  <si>
    <t>b00f95a8</t>
  </si>
  <si>
    <t>TW - Cheque</t>
  </si>
  <si>
    <t>9c271d94</t>
  </si>
  <si>
    <t>Santiagro - Entra dia 15/07</t>
  </si>
  <si>
    <t>adcfd0a5</t>
  </si>
  <si>
    <t>ae513913</t>
  </si>
  <si>
    <t>1422f92e</t>
  </si>
  <si>
    <t>Zerando pq pagou a mais</t>
  </si>
  <si>
    <t>b952e80b</t>
  </si>
  <si>
    <t>Irineu/Suporte entra dia 16/07 Via boleto</t>
  </si>
  <si>
    <t>417f4a11</t>
  </si>
  <si>
    <t>1f441f37</t>
  </si>
  <si>
    <t>62ce54b9</t>
  </si>
  <si>
    <t>TW Cheque</t>
  </si>
  <si>
    <t>31ccdd82</t>
  </si>
  <si>
    <t>TW</t>
  </si>
  <si>
    <t>0e09ac8c</t>
  </si>
  <si>
    <t>caca5782</t>
  </si>
  <si>
    <t>Santiagro entra dia 17/07</t>
  </si>
  <si>
    <t>d61971e6</t>
  </si>
  <si>
    <t>TW pagou em Cheque</t>
  </si>
  <si>
    <t>acf801e8</t>
  </si>
  <si>
    <t>c5a3c3c1</t>
  </si>
  <si>
    <t>Zerando até Pokatelha</t>
  </si>
  <si>
    <t>74b0a594</t>
  </si>
  <si>
    <t>702f9f60</t>
  </si>
  <si>
    <t>Passou no PDF passado</t>
  </si>
  <si>
    <t>58782040</t>
  </si>
  <si>
    <t>Passou</t>
  </si>
  <si>
    <t>e7a5e69f</t>
  </si>
  <si>
    <t>c01f2d65</t>
  </si>
  <si>
    <t>bd439b43</t>
  </si>
  <si>
    <t>Pagou a mais do PDF anterior</t>
  </si>
  <si>
    <t>5708afe8</t>
  </si>
  <si>
    <t>Santiagro entra dia 18/07</t>
  </si>
  <si>
    <t>8243aa1e</t>
  </si>
  <si>
    <t>ef6c9b23</t>
  </si>
  <si>
    <t>e06cfe4d</t>
  </si>
  <si>
    <t>db8040bc</t>
  </si>
  <si>
    <t>23069782</t>
  </si>
  <si>
    <t>108bef92</t>
  </si>
  <si>
    <t>b13fd542</t>
  </si>
  <si>
    <t>Santiagro entra dia 21/07</t>
  </si>
  <si>
    <t>354b9cc1</t>
  </si>
  <si>
    <t>adaf145e</t>
  </si>
  <si>
    <t>5d337c14</t>
  </si>
  <si>
    <t>Santiagro entra dia 22/07</t>
  </si>
  <si>
    <t>e72bb746</t>
  </si>
  <si>
    <t>Irineu via boleto</t>
  </si>
  <si>
    <t>bdd18d71</t>
  </si>
  <si>
    <t>0c771bb2</t>
  </si>
  <si>
    <t>c5ff1ad1</t>
  </si>
  <si>
    <t>Pagou a mais no PDF anterior</t>
  </si>
  <si>
    <t>22827188</t>
  </si>
  <si>
    <t>c815af8f</t>
  </si>
  <si>
    <t>f35d1b09</t>
  </si>
  <si>
    <t>14857ce4</t>
  </si>
  <si>
    <t>c74295c9</t>
  </si>
  <si>
    <t>da3192e6</t>
  </si>
  <si>
    <t>cb946759</t>
  </si>
  <si>
    <t>Irineu via Boleto</t>
  </si>
  <si>
    <t>d23aa303</t>
  </si>
  <si>
    <t>e0ef8aef</t>
  </si>
  <si>
    <t>440799ad</t>
  </si>
  <si>
    <t>24157429</t>
  </si>
  <si>
    <t>60054720</t>
  </si>
  <si>
    <t>TW - REF: 17 Comprovantes</t>
  </si>
  <si>
    <t>638c3225</t>
  </si>
  <si>
    <t>Santiagro Entra dia 24/07</t>
  </si>
  <si>
    <t>ab4d91d5</t>
  </si>
  <si>
    <t>37ce4756</t>
  </si>
  <si>
    <t>32333365</t>
  </si>
  <si>
    <t>bb863b0a</t>
  </si>
  <si>
    <t>8d10ac0c</t>
  </si>
  <si>
    <t>Juros que entra</t>
  </si>
  <si>
    <t>dbb5cb08</t>
  </si>
  <si>
    <t>beb97aa8</t>
  </si>
  <si>
    <t>d1d7b733</t>
  </si>
  <si>
    <t>Santiagro entra dia 25/07</t>
  </si>
  <si>
    <t>e1f22d2f</t>
  </si>
  <si>
    <t>TW -  Cheque</t>
  </si>
  <si>
    <t>2653e3e4</t>
  </si>
  <si>
    <t>Santiagro entra dia 28/07</t>
  </si>
  <si>
    <t>51c8007d</t>
  </si>
  <si>
    <t>239958a3</t>
  </si>
  <si>
    <t>58e66d72</t>
  </si>
  <si>
    <t>4b198c8c</t>
  </si>
  <si>
    <t>df0b8b44</t>
  </si>
  <si>
    <t>f5003ecf</t>
  </si>
  <si>
    <t>92e9a4ee</t>
  </si>
  <si>
    <t>Devolução Milho Gabriel/Irineu</t>
  </si>
  <si>
    <t>7fd976a8</t>
  </si>
  <si>
    <t>642a6f57</t>
  </si>
  <si>
    <t>Irineu/Suporte via Boleto</t>
  </si>
  <si>
    <t>c3c835be</t>
  </si>
  <si>
    <t>Irineu/Suporte Via Boleto</t>
  </si>
  <si>
    <t>ccd34f0e</t>
  </si>
  <si>
    <t>fe224a41</t>
  </si>
  <si>
    <t>12be9ce3</t>
  </si>
  <si>
    <t>c8f4c245</t>
  </si>
  <si>
    <t>2bb53811</t>
  </si>
  <si>
    <t>Zerado até Pereirinha 24/07</t>
  </si>
  <si>
    <t>09bdb988</t>
  </si>
  <si>
    <t>Santiagro entra dia 01/08</t>
  </si>
  <si>
    <t>5aade44d</t>
  </si>
  <si>
    <t>e3dd7fd5</t>
  </si>
  <si>
    <t>d13456b6</t>
  </si>
  <si>
    <t>TW Julho/Agosto</t>
  </si>
  <si>
    <t>f0680a2d</t>
  </si>
  <si>
    <t>ac77b566</t>
  </si>
  <si>
    <t>10fe6372</t>
  </si>
  <si>
    <t>76a0ad0a</t>
  </si>
  <si>
    <t>ce73ee56</t>
  </si>
  <si>
    <t>659c6249</t>
  </si>
  <si>
    <t>04ee63b8</t>
  </si>
  <si>
    <t>77fdb994</t>
  </si>
  <si>
    <t>10b6de96</t>
  </si>
  <si>
    <t>b30ecbec</t>
  </si>
  <si>
    <t>Entra dia 04/08</t>
  </si>
  <si>
    <t>d1897ffc</t>
  </si>
  <si>
    <t>803bf80c</t>
  </si>
  <si>
    <t>1b987c93</t>
  </si>
  <si>
    <t>40f51d98</t>
  </si>
  <si>
    <t>3ac74f93</t>
  </si>
  <si>
    <t>4cc16d1d</t>
  </si>
  <si>
    <t>54a6ee2d</t>
  </si>
  <si>
    <t>Entra dia 07/08</t>
  </si>
  <si>
    <t>04a3b6f8</t>
  </si>
  <si>
    <t>3d9d26e2</t>
  </si>
  <si>
    <t>596dcbdb</t>
  </si>
  <si>
    <t>19084afa</t>
  </si>
  <si>
    <t>24e06f36</t>
  </si>
  <si>
    <t>c4772d40</t>
  </si>
  <si>
    <t>dcd7e016</t>
  </si>
  <si>
    <t>6e334ae0</t>
  </si>
  <si>
    <t>36ab214e</t>
  </si>
  <si>
    <t>363eb937</t>
  </si>
  <si>
    <t>2d72c44a</t>
  </si>
  <si>
    <t>Entra dia 12/08</t>
  </si>
  <si>
    <t>5f895797</t>
  </si>
  <si>
    <t>920f92fb</t>
  </si>
  <si>
    <t>Entra dia 13/08</t>
  </si>
  <si>
    <t>00f2963c</t>
  </si>
  <si>
    <t>6fa74a3f</t>
  </si>
  <si>
    <t>3b54047f</t>
  </si>
  <si>
    <t>09fb8fee</t>
  </si>
  <si>
    <t>3ae1d724</t>
  </si>
  <si>
    <t>92c0c3bb</t>
  </si>
  <si>
    <t>1df3f6a0</t>
  </si>
  <si>
    <t>991198b6</t>
  </si>
  <si>
    <t>51b1eb9a</t>
  </si>
  <si>
    <t>20a4247b</t>
  </si>
  <si>
    <t>94247925</t>
  </si>
  <si>
    <t>50a7d52a</t>
  </si>
  <si>
    <t>68f42311</t>
  </si>
  <si>
    <t>b2c67294</t>
  </si>
  <si>
    <t>08ec2ea2</t>
  </si>
  <si>
    <t>ae7e5874</t>
  </si>
  <si>
    <t>5bdf29d3</t>
  </si>
  <si>
    <t>148cea70</t>
  </si>
  <si>
    <t>97ca3339</t>
  </si>
  <si>
    <t>a34dc306</t>
  </si>
  <si>
    <t>Entra dia 20/08</t>
  </si>
  <si>
    <t>de5d8ff1</t>
  </si>
  <si>
    <t>971627fb</t>
  </si>
  <si>
    <t>c282de10</t>
  </si>
  <si>
    <t>6944caa1</t>
  </si>
  <si>
    <t>Entra dia 21/08</t>
  </si>
  <si>
    <t>99d22b96</t>
  </si>
  <si>
    <t>Diferença do milho</t>
  </si>
  <si>
    <t>00defb34</t>
  </si>
  <si>
    <t>ceac653c</t>
  </si>
  <si>
    <t>b901fc55</t>
  </si>
  <si>
    <t>09cd8576</t>
  </si>
  <si>
    <t>80bdf2c4</t>
  </si>
  <si>
    <t>87b8e28c</t>
  </si>
  <si>
    <t>Entra dia 25/08</t>
  </si>
  <si>
    <t>aa2a5994</t>
  </si>
  <si>
    <t>a8c740dc</t>
  </si>
  <si>
    <t>cc43b01b</t>
  </si>
  <si>
    <t>fe455493</t>
  </si>
  <si>
    <t>8e0813c7</t>
  </si>
  <si>
    <t>177beed3</t>
  </si>
  <si>
    <t>8dbb8059</t>
  </si>
  <si>
    <t>Entra dia 26/08</t>
  </si>
  <si>
    <t>0febab31</t>
  </si>
  <si>
    <t>75922136</t>
  </si>
  <si>
    <t>a563acdd</t>
  </si>
  <si>
    <t>66455f71</t>
  </si>
  <si>
    <t>Entra dia 27/08</t>
  </si>
  <si>
    <t>9a6810f0</t>
  </si>
  <si>
    <t>037d0260</t>
  </si>
  <si>
    <t>0df9ad6c</t>
  </si>
  <si>
    <t>3ee640ff</t>
  </si>
  <si>
    <t>425601ab</t>
  </si>
  <si>
    <t>1bd08c70</t>
  </si>
  <si>
    <t>Entra dia 29/08</t>
  </si>
  <si>
    <t>29bf277f</t>
  </si>
  <si>
    <t>23527a76</t>
  </si>
  <si>
    <t>c76f9bec</t>
  </si>
  <si>
    <t>004daa39</t>
  </si>
  <si>
    <t>9376fed0</t>
  </si>
  <si>
    <t>e4437e19</t>
  </si>
  <si>
    <t>f8517f82</t>
  </si>
  <si>
    <t>9f62f65f</t>
  </si>
  <si>
    <t>ca0f40a7</t>
  </si>
  <si>
    <t>b42291f2</t>
  </si>
  <si>
    <t>Entra dia 02/09</t>
  </si>
  <si>
    <t>efe5bff3</t>
  </si>
  <si>
    <t>Entra dia 03/09</t>
  </si>
  <si>
    <t>d06a6afd</t>
  </si>
  <si>
    <t>11322c67</t>
  </si>
  <si>
    <t>911f01b5</t>
  </si>
  <si>
    <t>14ed277f</t>
  </si>
  <si>
    <t>af02c608</t>
  </si>
  <si>
    <t>9963881f</t>
  </si>
  <si>
    <t>86f8ee4d</t>
  </si>
  <si>
    <t>Entra dia 04/09</t>
  </si>
  <si>
    <t>95f47427</t>
  </si>
  <si>
    <t>9bcd6807</t>
  </si>
  <si>
    <t>Entra dia 05/09</t>
  </si>
  <si>
    <t>2d180673</t>
  </si>
  <si>
    <t>Tw</t>
  </si>
  <si>
    <t>a12e0081</t>
  </si>
  <si>
    <t>fd194760</t>
  </si>
  <si>
    <t>bc1492e4</t>
  </si>
  <si>
    <t>9fd5b7b5</t>
  </si>
  <si>
    <t>e43e2b87</t>
  </si>
  <si>
    <t>2fd1eee0</t>
  </si>
  <si>
    <t>98f03f43</t>
  </si>
  <si>
    <t>5e74819f</t>
  </si>
  <si>
    <t>e3de8814</t>
  </si>
  <si>
    <t>8afe34ed</t>
  </si>
  <si>
    <t>TW - Comprovante 21.080,00</t>
  </si>
  <si>
    <t>3e05a938</t>
  </si>
  <si>
    <t>2fd10e40</t>
  </si>
  <si>
    <t>95f600e5</t>
  </si>
  <si>
    <t>182ae8da</t>
  </si>
  <si>
    <t>24c57ccf</t>
  </si>
  <si>
    <t>42b1d118</t>
  </si>
  <si>
    <t>2ede1cb0</t>
  </si>
  <si>
    <t>Entra dia 09/09</t>
  </si>
  <si>
    <t>74170520</t>
  </si>
  <si>
    <t>228feb10</t>
  </si>
  <si>
    <t>ec026ce2</t>
  </si>
  <si>
    <t>49c1c634</t>
  </si>
  <si>
    <t>adbeb3ea</t>
  </si>
  <si>
    <t>75960484</t>
  </si>
  <si>
    <t>9bfd993c</t>
  </si>
  <si>
    <t>6997feeb</t>
  </si>
  <si>
    <t>edcf8ac8</t>
  </si>
  <si>
    <t>8dbaf4e2</t>
  </si>
  <si>
    <t>Entra dia 12/09</t>
  </si>
  <si>
    <t>987174cd</t>
  </si>
  <si>
    <t>6cbbe842</t>
  </si>
  <si>
    <t>Entra Dia 15/09</t>
  </si>
  <si>
    <t>19c3f749</t>
  </si>
  <si>
    <t>fc5e9d60</t>
  </si>
  <si>
    <t>55aaff0b</t>
  </si>
  <si>
    <t>Entra dia 15/09</t>
  </si>
  <si>
    <t>b9858a8e</t>
  </si>
  <si>
    <t>e88e290e</t>
  </si>
  <si>
    <t>619157d5</t>
  </si>
  <si>
    <t>a9921170</t>
  </si>
  <si>
    <t>aeb260a2</t>
  </si>
  <si>
    <t>Entra dia 16/09</t>
  </si>
  <si>
    <t>35e45d2b</t>
  </si>
  <si>
    <t>94aa7414</t>
  </si>
  <si>
    <t>97ab5679</t>
  </si>
  <si>
    <t>7ed74630</t>
  </si>
  <si>
    <t>fab23719</t>
  </si>
  <si>
    <t>Entra dia 17/09</t>
  </si>
  <si>
    <t>a257b299</t>
  </si>
  <si>
    <t>d1ed7b27</t>
  </si>
  <si>
    <t>b72045cc</t>
  </si>
  <si>
    <t>c81c4a30</t>
  </si>
  <si>
    <t>Entra dia 18/09</t>
  </si>
  <si>
    <t>88292148</t>
  </si>
  <si>
    <t>705dc3e3</t>
  </si>
  <si>
    <t>4abe7707</t>
  </si>
  <si>
    <t>94124b24</t>
  </si>
  <si>
    <t>a3909d2d</t>
  </si>
  <si>
    <t>f8820589</t>
  </si>
  <si>
    <t>Entra dia 22/09</t>
  </si>
  <si>
    <t>fea942e9</t>
  </si>
  <si>
    <t>13392019</t>
  </si>
  <si>
    <t>Entra dia 23/09</t>
  </si>
  <si>
    <t>6811c32e</t>
  </si>
  <si>
    <t>6bda0bd7</t>
  </si>
  <si>
    <t>c5328084</t>
  </si>
  <si>
    <t>e830006b</t>
  </si>
  <si>
    <t>Entra dia 24/09</t>
  </si>
  <si>
    <t>834cc8b0</t>
  </si>
  <si>
    <t>36350690</t>
  </si>
  <si>
    <t>7fc5d826</t>
  </si>
  <si>
    <t>bf34a722</t>
  </si>
  <si>
    <t>f1b29220</t>
  </si>
  <si>
    <t>TW - Comprovante de 7.400</t>
  </si>
  <si>
    <t>4f8ab72b</t>
  </si>
  <si>
    <t>5c75f6b0</t>
  </si>
  <si>
    <t>9ff8f6c3</t>
  </si>
  <si>
    <t>f21ad321</t>
  </si>
  <si>
    <t>3b571637</t>
  </si>
  <si>
    <t>7e8354f0</t>
  </si>
  <si>
    <t>a7f22216</t>
  </si>
  <si>
    <t>a60d0b8e</t>
  </si>
  <si>
    <t>Entra dia 25/09</t>
  </si>
  <si>
    <t>17540389</t>
  </si>
  <si>
    <t>f45d034d</t>
  </si>
  <si>
    <t>2ba93f68</t>
  </si>
  <si>
    <t>29/09</t>
  </si>
  <si>
    <t>c28cbf6e</t>
  </si>
  <si>
    <t>9a430392</t>
  </si>
  <si>
    <t>6fad01a5</t>
  </si>
  <si>
    <t>f211e7aa</t>
  </si>
  <si>
    <t>e725cbb3</t>
  </si>
  <si>
    <t>4b7fa9c1</t>
  </si>
  <si>
    <t>43213ac7</t>
  </si>
  <si>
    <t>fc709b40</t>
  </si>
  <si>
    <t>010e4fe9</t>
  </si>
  <si>
    <t>Comissão e Zerando.</t>
  </si>
  <si>
    <t>a6c7c28e</t>
  </si>
  <si>
    <t>2fea9847</t>
  </si>
  <si>
    <t>14b53245</t>
  </si>
  <si>
    <t>8a12773a</t>
  </si>
  <si>
    <t>918fd26a</t>
  </si>
  <si>
    <t>Entra dia 03/10</t>
  </si>
  <si>
    <t>a34fc862</t>
  </si>
  <si>
    <t>5cab61f0</t>
  </si>
  <si>
    <t>2f6d40ad</t>
  </si>
  <si>
    <t>Entra dia 07/10</t>
  </si>
  <si>
    <t>37e2ccea</t>
  </si>
  <si>
    <t>Entra 08/10</t>
  </si>
  <si>
    <t>cd20bcf3</t>
  </si>
  <si>
    <t>ee77c1c8</t>
  </si>
  <si>
    <t>ae806f82</t>
  </si>
  <si>
    <t>e5e4e319</t>
  </si>
  <si>
    <t>ENTRA DIA 09/10</t>
  </si>
  <si>
    <t>f06f88b9</t>
  </si>
  <si>
    <t>693b0431</t>
  </si>
  <si>
    <t>4310d655</t>
  </si>
  <si>
    <t>233ff662</t>
  </si>
  <si>
    <t>ENTRA 10/10</t>
  </si>
  <si>
    <t>c181130e</t>
  </si>
  <si>
    <t>02d45f2d</t>
  </si>
  <si>
    <t>Entra dia 13/10</t>
  </si>
  <si>
    <t>d956fad8</t>
  </si>
  <si>
    <t>1f880c0f</t>
  </si>
  <si>
    <t>916431a2</t>
  </si>
  <si>
    <t>bdf08136</t>
  </si>
  <si>
    <t>Zerando pq n pagou!</t>
  </si>
  <si>
    <t>3b42a00d</t>
  </si>
  <si>
    <t>Entra 14/10</t>
  </si>
  <si>
    <t>dc6e2c40</t>
  </si>
  <si>
    <t>Entra dia 15/10</t>
  </si>
  <si>
    <t>75109592</t>
  </si>
  <si>
    <t>2c346d6e</t>
  </si>
  <si>
    <t>Entra 15/10</t>
  </si>
  <si>
    <t>9649e02c</t>
  </si>
  <si>
    <t>8c2ef792</t>
  </si>
  <si>
    <t>63d8b734</t>
  </si>
  <si>
    <t>23638b46</t>
  </si>
  <si>
    <t>6f8efb6e</t>
  </si>
  <si>
    <t>23aa486f</t>
  </si>
  <si>
    <t>2145d7bf</t>
  </si>
  <si>
    <t>Devolução Pedro</t>
  </si>
  <si>
    <t>44bbbf6f</t>
  </si>
  <si>
    <t>Dia 17/10</t>
  </si>
  <si>
    <t>a0c6a78e</t>
  </si>
  <si>
    <t>Dia 20/10</t>
  </si>
  <si>
    <t>75edb3a4</t>
  </si>
  <si>
    <t>Dia 22/10 Boleto</t>
  </si>
  <si>
    <t>216dcbbe</t>
  </si>
  <si>
    <t>0863cc29</t>
  </si>
  <si>
    <t>9ca66908</t>
  </si>
  <si>
    <t>74861485</t>
  </si>
  <si>
    <t>f765f9d6</t>
  </si>
  <si>
    <t>fa978dc4</t>
  </si>
  <si>
    <t>7b920ba3</t>
  </si>
  <si>
    <t>37b97189</t>
  </si>
  <si>
    <t>ab7ed785</t>
  </si>
  <si>
    <t>a8adc1a7</t>
  </si>
  <si>
    <t>c0633df3</t>
  </si>
  <si>
    <t>1ba19050</t>
  </si>
  <si>
    <t>17dfcc6b</t>
  </si>
  <si>
    <t>ad3dd710</t>
  </si>
  <si>
    <t>6c40023a</t>
  </si>
  <si>
    <t>306073a3</t>
  </si>
  <si>
    <t>d0d5d103</t>
  </si>
  <si>
    <t>Dia 22/10</t>
  </si>
  <si>
    <t>c1f208cf</t>
  </si>
  <si>
    <t>92c4d85f</t>
  </si>
  <si>
    <t>7316ec31</t>
  </si>
  <si>
    <t>84ba3e6b</t>
  </si>
  <si>
    <t>16ce820e</t>
  </si>
  <si>
    <t>41ac8b8a</t>
  </si>
  <si>
    <t>ca2daf84</t>
  </si>
  <si>
    <t>448c33af</t>
  </si>
  <si>
    <t>123ecf9e</t>
  </si>
  <si>
    <t>e5a9b140</t>
  </si>
  <si>
    <t>da3b9e84</t>
  </si>
  <si>
    <t>21dbb727</t>
  </si>
  <si>
    <t>26dc7ce6</t>
  </si>
  <si>
    <t>7d24439f</t>
  </si>
  <si>
    <t>7fbf3e0d</t>
  </si>
  <si>
    <t>baf64853</t>
  </si>
  <si>
    <t>4003c6b9</t>
  </si>
  <si>
    <t>07917afc</t>
  </si>
  <si>
    <t>252e3cf8</t>
  </si>
  <si>
    <t>4dd437c9</t>
  </si>
  <si>
    <t>35e9d30c</t>
  </si>
  <si>
    <t>5007d099</t>
  </si>
  <si>
    <t>38f6a2f6</t>
  </si>
  <si>
    <t>e430fafe</t>
  </si>
  <si>
    <t>5d7c68d8</t>
  </si>
  <si>
    <t>3a5138b1</t>
  </si>
  <si>
    <t>e26304a0</t>
  </si>
  <si>
    <t>e7b9fa8d</t>
  </si>
  <si>
    <t>828e6c38</t>
  </si>
  <si>
    <t>f7c4e1c0</t>
  </si>
  <si>
    <t>fffd8e97</t>
  </si>
  <si>
    <t>b60a50be</t>
  </si>
  <si>
    <t>6cd03c0e</t>
  </si>
  <si>
    <t>5ff98e66</t>
  </si>
  <si>
    <t>21eacde5</t>
  </si>
  <si>
    <t>96b9e0d3</t>
  </si>
  <si>
    <t>639c6b3f</t>
  </si>
  <si>
    <t>5cc04d43</t>
  </si>
  <si>
    <t>f51b81cc</t>
  </si>
  <si>
    <t>93141d61</t>
  </si>
  <si>
    <t>32521156</t>
  </si>
  <si>
    <t>020ce922</t>
  </si>
  <si>
    <t>c98a42b5</t>
  </si>
  <si>
    <t>c73952ff</t>
  </si>
  <si>
    <t>1c0004d7</t>
  </si>
  <si>
    <t>6f8c939d</t>
  </si>
  <si>
    <t>54f77dd2</t>
  </si>
  <si>
    <t>2b95dce0</t>
  </si>
  <si>
    <t>935decc0</t>
  </si>
  <si>
    <t>87a01781</t>
  </si>
  <si>
    <t>6f3de874</t>
  </si>
  <si>
    <t>1c2fdd72</t>
  </si>
  <si>
    <t>8effd123</t>
  </si>
  <si>
    <t>e23a752c</t>
  </si>
  <si>
    <t>b5474286</t>
  </si>
  <si>
    <t>8ac4deea</t>
  </si>
  <si>
    <t>5700dae1</t>
  </si>
  <si>
    <t>8ef34413</t>
  </si>
  <si>
    <t>14234ebc</t>
  </si>
  <si>
    <t>4fc51652</t>
  </si>
  <si>
    <t>b2764975</t>
  </si>
  <si>
    <t>522d42f5</t>
  </si>
  <si>
    <t>4e8e65bf</t>
  </si>
  <si>
    <t>773b29ff</t>
  </si>
  <si>
    <t>cd5f07e7</t>
  </si>
  <si>
    <t>96eb602d</t>
  </si>
  <si>
    <t>a0d12325</t>
  </si>
  <si>
    <t>f305fb4a</t>
  </si>
  <si>
    <t>4a394220</t>
  </si>
  <si>
    <t>65092cf2</t>
  </si>
  <si>
    <t>a1b7ba6f</t>
  </si>
  <si>
    <t>3e600a89</t>
  </si>
  <si>
    <t>7f3a3d9c</t>
  </si>
  <si>
    <t>ff8ee01d</t>
  </si>
  <si>
    <t>050f65df</t>
  </si>
  <si>
    <t>47c3d35d</t>
  </si>
  <si>
    <t>d32117fd</t>
  </si>
  <si>
    <t>f12783c9</t>
  </si>
  <si>
    <t>f2a3fed8</t>
  </si>
  <si>
    <t>cf610f3e</t>
  </si>
  <si>
    <t>39f67455</t>
  </si>
  <si>
    <t>0a5a46d2</t>
  </si>
  <si>
    <t>768a72c8</t>
  </si>
  <si>
    <t>401640cd</t>
  </si>
  <si>
    <t>ab2df3d4</t>
  </si>
  <si>
    <t>Entra dia 06/11</t>
  </si>
  <si>
    <t>e3f6e646</t>
  </si>
  <si>
    <t>81641edf</t>
  </si>
  <si>
    <t>9d15c49d</t>
  </si>
  <si>
    <t>f8f24370</t>
  </si>
  <si>
    <t>426de87a</t>
  </si>
  <si>
    <t>ed12d081</t>
  </si>
  <si>
    <t>8565c32d</t>
  </si>
  <si>
    <t>f0c4d63a</t>
  </si>
  <si>
    <t>b2018b21</t>
  </si>
  <si>
    <t>0e4c7180</t>
  </si>
  <si>
    <t>6f7890a3</t>
  </si>
  <si>
    <t>6755dd26</t>
  </si>
  <si>
    <t>503e6f64</t>
  </si>
  <si>
    <t>53415fc3</t>
  </si>
  <si>
    <t>8ab09282</t>
  </si>
  <si>
    <t>b5002f62</t>
  </si>
  <si>
    <t>cb574dae</t>
  </si>
  <si>
    <t>05b6e772</t>
  </si>
  <si>
    <t>c2498cb7</t>
  </si>
  <si>
    <t>651677f1</t>
  </si>
  <si>
    <t>e1b8cfb8</t>
  </si>
  <si>
    <t>d379d541</t>
  </si>
  <si>
    <t>Entra dia 11/11</t>
  </si>
  <si>
    <t>7504e7f4</t>
  </si>
  <si>
    <t>b39ae19f</t>
  </si>
  <si>
    <t>34e02cac</t>
  </si>
  <si>
    <t>a14038cf</t>
  </si>
  <si>
    <t>b92cc13e</t>
  </si>
  <si>
    <t>Entra dia 12/11</t>
  </si>
  <si>
    <t>2d618c99</t>
  </si>
  <si>
    <t>8903876b</t>
  </si>
  <si>
    <t>d6d874b5</t>
  </si>
  <si>
    <t>f2260c77</t>
  </si>
  <si>
    <t>89f8ac4c</t>
  </si>
  <si>
    <t>7b9a8afe</t>
  </si>
  <si>
    <t>31591fa1</t>
  </si>
  <si>
    <t>39b1f8a8</t>
  </si>
  <si>
    <t>d3acacbd</t>
  </si>
  <si>
    <t>e37ff41f</t>
  </si>
  <si>
    <t>Boleto dia 13/11</t>
  </si>
  <si>
    <t>af1e6b25</t>
  </si>
  <si>
    <t>48c1a328</t>
  </si>
  <si>
    <t>1796ff36</t>
  </si>
  <si>
    <t>5b40cad3</t>
  </si>
  <si>
    <t>Entra dia 14/11</t>
  </si>
  <si>
    <t>86ee2136</t>
  </si>
  <si>
    <t>6c1e6693</t>
  </si>
  <si>
    <t>be0dc94a</t>
  </si>
  <si>
    <t>1742f92e</t>
  </si>
  <si>
    <t>3a56d28f</t>
  </si>
  <si>
    <t>239a133a</t>
  </si>
  <si>
    <t>0f1f4e24</t>
  </si>
  <si>
    <t>8b9be9e5</t>
  </si>
  <si>
    <t>ff4b8b2a</t>
  </si>
  <si>
    <t>f62000bf</t>
  </si>
  <si>
    <t>cd95ac29</t>
  </si>
  <si>
    <t>5bd66190</t>
  </si>
  <si>
    <t>8c59f441</t>
  </si>
  <si>
    <t>6d4b3d2a</t>
  </si>
  <si>
    <t>21ac3450</t>
  </si>
  <si>
    <t>Entra dia 18/11</t>
  </si>
  <si>
    <t>a6e2f79c</t>
  </si>
  <si>
    <t>5b3eea86</t>
  </si>
  <si>
    <t>e0f29515</t>
  </si>
  <si>
    <t>ae1d1cab</t>
  </si>
  <si>
    <t>acd39234</t>
  </si>
  <si>
    <t>427a2b45</t>
  </si>
  <si>
    <t>Dia 19/11</t>
  </si>
  <si>
    <t>dbc60dcb</t>
  </si>
  <si>
    <t>64bfb54d</t>
  </si>
  <si>
    <t>2e23ae65</t>
  </si>
  <si>
    <t>994aaeda</t>
  </si>
  <si>
    <t>ee696b57</t>
  </si>
  <si>
    <t>12834a71</t>
  </si>
  <si>
    <t>Dia 20/11</t>
  </si>
  <si>
    <t>2f174fdd</t>
  </si>
  <si>
    <t>06ced156</t>
  </si>
  <si>
    <t>2a72ec6b</t>
  </si>
  <si>
    <t>dede5269</t>
  </si>
  <si>
    <t>e54c4f47</t>
  </si>
  <si>
    <t>b91420fa</t>
  </si>
  <si>
    <t>e8fc5069</t>
  </si>
  <si>
    <t>858de6b3</t>
  </si>
  <si>
    <t>b27c17f8</t>
  </si>
  <si>
    <t>c0f80d6f</t>
  </si>
  <si>
    <t>663dc94b</t>
  </si>
  <si>
    <t>b3a87f89</t>
  </si>
  <si>
    <t>9e08842b</t>
  </si>
  <si>
    <t>51b0fdc7</t>
  </si>
  <si>
    <t>d9d8e310</t>
  </si>
  <si>
    <t>dia 30/10</t>
  </si>
  <si>
    <t>437dc3d5</t>
  </si>
  <si>
    <t>dia 31/10</t>
  </si>
  <si>
    <t>0cb1d0f9</t>
  </si>
  <si>
    <t>c457ae87</t>
  </si>
  <si>
    <t>bba969ef</t>
  </si>
  <si>
    <t>Dia 24/11</t>
  </si>
  <si>
    <t>5c9dc34f</t>
  </si>
  <si>
    <t>357f2de7</t>
  </si>
  <si>
    <t>ff5a2502</t>
  </si>
  <si>
    <t>fe489495</t>
  </si>
  <si>
    <t>5b368168</t>
  </si>
  <si>
    <t>PH Commodities dia 24/11</t>
  </si>
  <si>
    <t>10d7bf43</t>
  </si>
  <si>
    <t>PH Commodities dia 25/11</t>
  </si>
  <si>
    <t>1a690c9d</t>
  </si>
  <si>
    <t>636b635f</t>
  </si>
  <si>
    <t>695153d9</t>
  </si>
  <si>
    <t>7f75a83a</t>
  </si>
  <si>
    <t>f5510911</t>
  </si>
  <si>
    <t>68ed21b3</t>
  </si>
  <si>
    <t>f7edade4</t>
  </si>
  <si>
    <t>adc702d3</t>
  </si>
  <si>
    <t>27a22c1c</t>
  </si>
  <si>
    <t>47bf69dd</t>
  </si>
  <si>
    <t>ec427b9e</t>
  </si>
  <si>
    <t>684df138</t>
  </si>
  <si>
    <t>38ca20c0</t>
  </si>
  <si>
    <t>02d9701f</t>
  </si>
  <si>
    <t>a7b22648</t>
  </si>
  <si>
    <t>52ab39f6</t>
  </si>
  <si>
    <t>36ac3185</t>
  </si>
  <si>
    <t>f1ef4673</t>
  </si>
  <si>
    <t>3e9e00f0</t>
  </si>
  <si>
    <t>Dia 26/11</t>
  </si>
  <si>
    <t>87dc9361</t>
  </si>
  <si>
    <t>5602f7e3</t>
  </si>
  <si>
    <t>bee16c4d</t>
  </si>
  <si>
    <t>613b4fdb</t>
  </si>
  <si>
    <t>dc4238c6</t>
  </si>
  <si>
    <t>9b944fdb</t>
  </si>
  <si>
    <t>fc4a4c3d</t>
  </si>
  <si>
    <t>708eefee</t>
  </si>
  <si>
    <t>1d60fa1b</t>
  </si>
  <si>
    <t>8c1a2dd6</t>
  </si>
  <si>
    <t>27/11</t>
  </si>
  <si>
    <t>dc23967d</t>
  </si>
  <si>
    <t>9cb4959a</t>
  </si>
  <si>
    <t>2f90ba1b</t>
  </si>
  <si>
    <t>d60a1a71</t>
  </si>
  <si>
    <t>bb9a19b8</t>
  </si>
  <si>
    <t>82551271</t>
  </si>
  <si>
    <t>735018bb</t>
  </si>
  <si>
    <t>69d4c184</t>
  </si>
  <si>
    <t>faf1a0e4</t>
  </si>
  <si>
    <t>8787c50e</t>
  </si>
  <si>
    <t>Contrato 80,00 (NF: 2545, 2568, 2544, 2594)</t>
  </si>
  <si>
    <t>23671255</t>
  </si>
  <si>
    <t>2b508d2a</t>
  </si>
  <si>
    <t>5e521a4d</t>
  </si>
  <si>
    <t>ae42709c</t>
  </si>
  <si>
    <t>bbe21461</t>
  </si>
  <si>
    <t>Dia 28/11</t>
  </si>
  <si>
    <t>b889b6ac</t>
  </si>
  <si>
    <t>ca58302e</t>
  </si>
  <si>
    <t>PH Dia 01/12</t>
  </si>
  <si>
    <t>9bb6ae8d</t>
  </si>
  <si>
    <t>Dia 01/12</t>
  </si>
  <si>
    <t>8969be2f</t>
  </si>
  <si>
    <t>d12768d1</t>
  </si>
  <si>
    <t>Dia 02/12</t>
  </si>
  <si>
    <t>0cd26a48</t>
  </si>
  <si>
    <t>Dia 27/11</t>
  </si>
  <si>
    <t>cc63ee8c</t>
  </si>
  <si>
    <t>93000e4d</t>
  </si>
  <si>
    <t>1d095dbc</t>
  </si>
  <si>
    <t>354bf591</t>
  </si>
  <si>
    <t>43b3c1ca</t>
  </si>
  <si>
    <t>9573da6c</t>
  </si>
  <si>
    <t>11316f54</t>
  </si>
  <si>
    <t>PH Dia 03/12</t>
  </si>
  <si>
    <t>0210db2e</t>
  </si>
  <si>
    <t>c4cf1495</t>
  </si>
  <si>
    <t>Fica referente ao milho que Wendoly teria que devolver</t>
  </si>
  <si>
    <t>b3610a1f</t>
  </si>
  <si>
    <t>4e8b3f02</t>
  </si>
  <si>
    <t>23f2b2b7</t>
  </si>
  <si>
    <t>f884bd31</t>
  </si>
  <si>
    <t>d9570a82</t>
  </si>
  <si>
    <t>fae0af3e</t>
  </si>
  <si>
    <t>0ec76b49</t>
  </si>
  <si>
    <t>30cfad6b</t>
  </si>
  <si>
    <t>92b4d561</t>
  </si>
  <si>
    <t>8d7e80cd</t>
  </si>
  <si>
    <t>7b3d2ad2</t>
  </si>
  <si>
    <t>7cadc5a8</t>
  </si>
  <si>
    <t>5eea99f6</t>
  </si>
  <si>
    <t>dcde4bb6</t>
  </si>
  <si>
    <t>d66f270f</t>
  </si>
  <si>
    <t>cbfe9291</t>
  </si>
  <si>
    <t>ce6803f4</t>
  </si>
  <si>
    <t>e6944ee6</t>
  </si>
  <si>
    <t>7428f523</t>
  </si>
  <si>
    <t>4d9f8d70</t>
  </si>
  <si>
    <t>3bb4eb65</t>
  </si>
  <si>
    <t>PH Dia 05/12</t>
  </si>
  <si>
    <t>9cc1fc42</t>
  </si>
  <si>
    <t>07e3ca3b</t>
  </si>
  <si>
    <t>b5fbdc05</t>
  </si>
  <si>
    <t>186a7c20</t>
  </si>
  <si>
    <t>81453d3f</t>
  </si>
  <si>
    <t>Dia 08/12</t>
  </si>
  <si>
    <t>21851b21</t>
  </si>
  <si>
    <t>d16211fd</t>
  </si>
  <si>
    <t>b82d9217</t>
  </si>
  <si>
    <t>c58db204</t>
  </si>
  <si>
    <t>885f6885</t>
  </si>
  <si>
    <t>5c3c88db</t>
  </si>
  <si>
    <t>d5fa50bc</t>
  </si>
  <si>
    <t>415a9753</t>
  </si>
  <si>
    <t>a492312d</t>
  </si>
  <si>
    <t>f54a2da0</t>
  </si>
  <si>
    <t>fe526c19</t>
  </si>
  <si>
    <t>9ed51fe2</t>
  </si>
  <si>
    <t>8cf1a83b</t>
  </si>
  <si>
    <t>0bfed449</t>
  </si>
  <si>
    <t>b5f286b4</t>
  </si>
  <si>
    <t>d35d2b71</t>
  </si>
  <si>
    <t>8c914f0e</t>
  </si>
  <si>
    <t>4cf847c7</t>
  </si>
  <si>
    <t>8cfb9a29</t>
  </si>
  <si>
    <t>b5e912bf</t>
  </si>
  <si>
    <t>0934061d</t>
  </si>
  <si>
    <t>a39f0170</t>
  </si>
  <si>
    <t>236a0184</t>
  </si>
  <si>
    <t>876501da</t>
  </si>
  <si>
    <t>f99bff05</t>
  </si>
  <si>
    <t>403d4fcc</t>
  </si>
  <si>
    <t>c4fa94ca</t>
  </si>
  <si>
    <t>88d26fa3</t>
  </si>
  <si>
    <t>b31b0586</t>
  </si>
  <si>
    <t>d5e19597</t>
  </si>
  <si>
    <t>0adfda1f</t>
  </si>
  <si>
    <t>PH DIA 12/12</t>
  </si>
  <si>
    <t>1be0e895</t>
  </si>
  <si>
    <t>4bfb35a9</t>
  </si>
  <si>
    <t>7c44ab8c</t>
  </si>
  <si>
    <t>2b852276</t>
  </si>
  <si>
    <t>076225b7</t>
  </si>
  <si>
    <t>d01aab26</t>
  </si>
  <si>
    <t>f1a16e63</t>
  </si>
  <si>
    <t>7cf987c3</t>
  </si>
  <si>
    <t>139da9f6</t>
  </si>
  <si>
    <t>85813bbc</t>
  </si>
  <si>
    <t>be56a53a</t>
  </si>
  <si>
    <t>ae443263</t>
  </si>
  <si>
    <t>387a04bc</t>
  </si>
  <si>
    <t>541f617e</t>
  </si>
  <si>
    <t>73e7cdf1</t>
  </si>
  <si>
    <t>3c92ab5c</t>
  </si>
  <si>
    <t>15df2524</t>
  </si>
  <si>
    <t>abbe7824</t>
  </si>
  <si>
    <t>a7ad6250</t>
  </si>
  <si>
    <t>66a5ab14</t>
  </si>
  <si>
    <t>f24a79dd</t>
  </si>
  <si>
    <t>9bdd86a9</t>
  </si>
  <si>
    <t>7a4ac363</t>
  </si>
  <si>
    <t>Dia 15/12</t>
  </si>
  <si>
    <t>3a3017a6</t>
  </si>
  <si>
    <t>152eecb0</t>
  </si>
  <si>
    <t>DIA 16/12</t>
  </si>
  <si>
    <t>f414aca9</t>
  </si>
  <si>
    <t>PH - DIA 16/12</t>
  </si>
  <si>
    <t>d856defb</t>
  </si>
  <si>
    <t>724a67df</t>
  </si>
  <si>
    <t>fbf115aa</t>
  </si>
  <si>
    <t>eeb66f9e</t>
  </si>
  <si>
    <t>f8d559c1</t>
  </si>
  <si>
    <t>98c19fa1</t>
  </si>
  <si>
    <t>1457360b</t>
  </si>
  <si>
    <t>9c99ef68</t>
  </si>
  <si>
    <t>44c6e19d</t>
  </si>
  <si>
    <t>f33df48c</t>
  </si>
  <si>
    <t>78956f74</t>
  </si>
  <si>
    <t>888f540c</t>
  </si>
  <si>
    <t>f96e17a8</t>
  </si>
  <si>
    <t>efd2edc6</t>
  </si>
  <si>
    <t>c1819480</t>
  </si>
  <si>
    <t>f1ee5bf7</t>
  </si>
  <si>
    <t>d1becbdb</t>
  </si>
  <si>
    <t>b90233be</t>
  </si>
  <si>
    <t>ee907d1b</t>
  </si>
  <si>
    <t>1b8744b4</t>
  </si>
  <si>
    <t>bd821d98</t>
  </si>
  <si>
    <t>51167731</t>
  </si>
  <si>
    <t>62ca3140</t>
  </si>
  <si>
    <t>853035b9</t>
  </si>
  <si>
    <t>b5d2d152</t>
  </si>
  <si>
    <t>c05c59b2</t>
  </si>
  <si>
    <t>b36e7e60</t>
  </si>
  <si>
    <t>255d46d5</t>
  </si>
  <si>
    <t>3647b9ec</t>
  </si>
  <si>
    <t>ae9d626a</t>
  </si>
  <si>
    <t>a66ec174</t>
  </si>
  <si>
    <t>c2c4393f</t>
  </si>
  <si>
    <t>7c62f477</t>
  </si>
  <si>
    <t>029f685d</t>
  </si>
  <si>
    <t>a201ead9</t>
  </si>
  <si>
    <t>9de17c15</t>
  </si>
  <si>
    <t>af2cd07f</t>
  </si>
  <si>
    <t>5aa45049</t>
  </si>
  <si>
    <t>Dia 19/12</t>
  </si>
  <si>
    <t>dd535b86</t>
  </si>
  <si>
    <t>490687ee</t>
  </si>
  <si>
    <t>9a8a3edf</t>
  </si>
  <si>
    <t>84b7eb12</t>
  </si>
  <si>
    <t>d9c1abe0</t>
  </si>
  <si>
    <t>a47841f9</t>
  </si>
  <si>
    <t>192f5928</t>
  </si>
  <si>
    <t>952c7a88</t>
  </si>
  <si>
    <t>d4d2a7b3</t>
  </si>
  <si>
    <t>c696ab93</t>
  </si>
  <si>
    <t>fe97aa61</t>
  </si>
  <si>
    <t>b42b488b</t>
  </si>
  <si>
    <t>PH DIA 23/12</t>
  </si>
  <si>
    <t>286f6b80</t>
  </si>
  <si>
    <t>DIA 23/12</t>
  </si>
  <si>
    <t>4a4a1e51</t>
  </si>
  <si>
    <t>33911083</t>
  </si>
  <si>
    <t>1a3522d0</t>
  </si>
  <si>
    <t>Dia 26/12</t>
  </si>
  <si>
    <t>96e5e12d</t>
  </si>
  <si>
    <t>3d48d1b2</t>
  </si>
  <si>
    <t>4a09242f</t>
  </si>
  <si>
    <t>6327c961</t>
  </si>
  <si>
    <t>93f09e2e</t>
  </si>
  <si>
    <t>c7dfd00f</t>
  </si>
  <si>
    <t>f579eb88</t>
  </si>
  <si>
    <t>0ad3355a</t>
  </si>
  <si>
    <t>fa6bf2bd</t>
  </si>
  <si>
    <t>d80775fe</t>
  </si>
  <si>
    <t>db0411d3</t>
  </si>
  <si>
    <t>0020dac9</t>
  </si>
  <si>
    <t>281a204b</t>
  </si>
  <si>
    <t>89574d98</t>
  </si>
  <si>
    <t>9cce75a0</t>
  </si>
  <si>
    <t>ab91bc9c</t>
  </si>
  <si>
    <t>8421111b</t>
  </si>
  <si>
    <t>Dia 30/12</t>
  </si>
  <si>
    <t>562cf9cb</t>
  </si>
  <si>
    <t>36a6c7ab</t>
  </si>
  <si>
    <t>31758d25</t>
  </si>
  <si>
    <t>f6990740</t>
  </si>
  <si>
    <t>53b301a6</t>
  </si>
  <si>
    <t>8eddcc86</t>
  </si>
  <si>
    <t>cbe3aec2</t>
  </si>
  <si>
    <t>Dia 02/01</t>
  </si>
  <si>
    <t>29ece54c</t>
  </si>
  <si>
    <t>541966ca</t>
  </si>
  <si>
    <t>Dia 05/01</t>
  </si>
  <si>
    <t>1457b5e7</t>
  </si>
  <si>
    <t>89fcef27</t>
  </si>
  <si>
    <t>5480003e</t>
  </si>
  <si>
    <t>c33a6d1a</t>
  </si>
  <si>
    <t>b55601c6</t>
  </si>
  <si>
    <t>68255857</t>
  </si>
  <si>
    <t>90e286b1</t>
  </si>
  <si>
    <t>95a23315</t>
  </si>
  <si>
    <t>b455feea</t>
  </si>
  <si>
    <t>d4adc14e</t>
  </si>
  <si>
    <t>bfbfcfcc</t>
  </si>
  <si>
    <t>2777855d</t>
  </si>
  <si>
    <t>d47f421c</t>
  </si>
  <si>
    <t>4828cd97</t>
  </si>
  <si>
    <t>8e8e5f4c</t>
  </si>
  <si>
    <t>e1410f22</t>
  </si>
  <si>
    <t>76c0f6b2</t>
  </si>
  <si>
    <t>4a10287e</t>
  </si>
  <si>
    <t>7d144edd</t>
  </si>
  <si>
    <t>DIA 08/01</t>
  </si>
  <si>
    <t>1490ea90</t>
  </si>
  <si>
    <t>6c7feeb6</t>
  </si>
  <si>
    <t>f7b679ab</t>
  </si>
  <si>
    <t>4a646356</t>
  </si>
  <si>
    <t>DATA 12/01</t>
  </si>
  <si>
    <t>3bc8fb77</t>
  </si>
  <si>
    <t>fa3af66b</t>
  </si>
  <si>
    <t>c88d534f</t>
  </si>
  <si>
    <t>1c069be5</t>
  </si>
  <si>
    <t>be300744</t>
  </si>
  <si>
    <t>fdf69d87</t>
  </si>
  <si>
    <t>639566dd</t>
  </si>
  <si>
    <t>be153eff</t>
  </si>
  <si>
    <t>c336598d</t>
  </si>
  <si>
    <t>DIA 14/01</t>
  </si>
  <si>
    <t>f9a27770</t>
  </si>
  <si>
    <t>30d400e8</t>
  </si>
  <si>
    <t>58f087ae</t>
  </si>
  <si>
    <t>30a41504</t>
  </si>
  <si>
    <t>BOLETO</t>
  </si>
  <si>
    <t>fc8d7b21</t>
  </si>
  <si>
    <t>43b6565b</t>
  </si>
  <si>
    <t>a96654ed</t>
  </si>
  <si>
    <t>da8005ef</t>
  </si>
  <si>
    <t>a692523a</t>
  </si>
  <si>
    <t>ca629691</t>
  </si>
  <si>
    <t>DIA 16/01</t>
  </si>
  <si>
    <t>2a459abd</t>
  </si>
  <si>
    <t>69d39c8a</t>
  </si>
  <si>
    <t>6f3e35d9</t>
  </si>
  <si>
    <t>2885d597</t>
  </si>
  <si>
    <t>12b6bcf1</t>
  </si>
  <si>
    <t>7e77e2db</t>
  </si>
  <si>
    <t>DIA 21/01</t>
  </si>
  <si>
    <t>ec6b7450</t>
  </si>
  <si>
    <t>0a8ee228</t>
  </si>
  <si>
    <t>b9d549f2</t>
  </si>
  <si>
    <t>6d71f893</t>
  </si>
  <si>
    <t>MULTAS</t>
  </si>
  <si>
    <t>450a1105</t>
  </si>
  <si>
    <t>NOTAS SR. JOSE</t>
  </si>
  <si>
    <t>99f1c6a6</t>
  </si>
  <si>
    <t>ab15c28f</t>
  </si>
  <si>
    <t>21e2866b</t>
  </si>
  <si>
    <t>DIA 22/01</t>
  </si>
  <si>
    <t>ede062d3</t>
  </si>
  <si>
    <t>ad3f7108</t>
  </si>
  <si>
    <t>89c8bb13</t>
  </si>
  <si>
    <t>ZE DE GIRINO</t>
  </si>
  <si>
    <t>65bcbee5</t>
  </si>
  <si>
    <t>09339b9d</t>
  </si>
  <si>
    <t>7ffde8a7</t>
  </si>
  <si>
    <t>e34640cd</t>
  </si>
  <si>
    <t>NOTAS SR JOSE</t>
  </si>
  <si>
    <t>5b273c00</t>
  </si>
  <si>
    <t>930a4046</t>
  </si>
  <si>
    <t>ba83e60b</t>
  </si>
  <si>
    <t>5b46dd0a</t>
  </si>
  <si>
    <t>Ze de Girino</t>
  </si>
  <si>
    <t>edd4a047</t>
  </si>
  <si>
    <t>5fe11d5d</t>
  </si>
  <si>
    <t>Saldo do PDF anterior</t>
  </si>
  <si>
    <t>bc5b58a7</t>
  </si>
  <si>
    <t>Passando o saldo p/ o próximo PDF</t>
  </si>
  <si>
    <t>e6a5a851</t>
  </si>
  <si>
    <t>35e260ac</t>
  </si>
  <si>
    <t>3717888a</t>
  </si>
  <si>
    <t>9091bda5</t>
  </si>
  <si>
    <t>3f6550aa</t>
  </si>
  <si>
    <t>cf39b6c6</t>
  </si>
  <si>
    <t>DIA 27/01</t>
  </si>
  <si>
    <t>698e080b</t>
  </si>
  <si>
    <t>589afdff</t>
  </si>
  <si>
    <t>42872e8b</t>
  </si>
  <si>
    <t>c8433600</t>
  </si>
  <si>
    <t>0bf2bcc1</t>
  </si>
  <si>
    <t>15 COMPROVANTES DE 2.000,00</t>
  </si>
  <si>
    <t>aa0b7cc2</t>
  </si>
  <si>
    <t>ZE DE GERINO</t>
  </si>
  <si>
    <t>2a86fb9c</t>
  </si>
  <si>
    <t>d6fd9ecd</t>
  </si>
  <si>
    <t>8ff30f26</t>
  </si>
  <si>
    <t>DIA 28/01</t>
  </si>
  <si>
    <t>b80cf4d2</t>
  </si>
  <si>
    <t>YELUM</t>
  </si>
  <si>
    <t>c9994684</t>
  </si>
  <si>
    <t>d7098bc1</t>
  </si>
  <si>
    <t>b254ecba</t>
  </si>
  <si>
    <t>c1da9ccd</t>
  </si>
  <si>
    <t>9ee607d8</t>
  </si>
  <si>
    <t>Francisco Bemjamin</t>
  </si>
  <si>
    <t>f159d4db</t>
  </si>
  <si>
    <t>13696d7b</t>
  </si>
  <si>
    <t>c32609cd</t>
  </si>
  <si>
    <t>5f1ed18e</t>
  </si>
  <si>
    <t>7c07b196</t>
  </si>
  <si>
    <t>2e43406b</t>
  </si>
  <si>
    <t>Dando desconto pra ficar zerado, liberado por newtinho</t>
  </si>
  <si>
    <t>476077ad</t>
  </si>
  <si>
    <t>0c30fbb4</t>
  </si>
  <si>
    <t>daa15b23</t>
  </si>
  <si>
    <t>Dia 29/01</t>
  </si>
  <si>
    <t>26364c4b</t>
  </si>
  <si>
    <t>0659c441</t>
  </si>
  <si>
    <t>e393be32</t>
  </si>
  <si>
    <t>8cd0f200</t>
  </si>
  <si>
    <t>6900566c</t>
  </si>
  <si>
    <t>ae315f27</t>
  </si>
  <si>
    <t>25b99f80</t>
  </si>
  <si>
    <t>FRANCISCO BENJAMIN</t>
  </si>
  <si>
    <t>d2bb3dd3</t>
  </si>
  <si>
    <t>e26321f8</t>
  </si>
  <si>
    <t>b3b00819</t>
  </si>
  <si>
    <t>MILHO RUIM</t>
  </si>
  <si>
    <t>c9fe6ce2</t>
  </si>
  <si>
    <t>FRANCISCO BENJAMIN - 16 COMPROVANTES</t>
  </si>
  <si>
    <t>b3e7ea8b</t>
  </si>
  <si>
    <t>3267957a</t>
  </si>
  <si>
    <t>FRANCISCO BENJAMIN - 14 COMPROVANTES</t>
  </si>
  <si>
    <t>b0f77faa</t>
  </si>
  <si>
    <t>ba59b123</t>
  </si>
  <si>
    <t>6b975f75</t>
  </si>
  <si>
    <t>cardoso</t>
  </si>
  <si>
    <t>3edcdf69</t>
  </si>
  <si>
    <t>95fdc148</t>
  </si>
  <si>
    <t>CARDOSO</t>
  </si>
  <si>
    <t>de302b62</t>
  </si>
  <si>
    <t>79cb0b8e</t>
  </si>
  <si>
    <t>Dia 02/02</t>
  </si>
  <si>
    <t>5f97c057</t>
  </si>
  <si>
    <t>1d955d8d</t>
  </si>
  <si>
    <t>a7e23eab</t>
  </si>
  <si>
    <t>05b03c6c</t>
  </si>
  <si>
    <t>6eb8cd34</t>
  </si>
  <si>
    <t>911a3132</t>
  </si>
  <si>
    <t>f7d78f35</t>
  </si>
  <si>
    <t>6cfd7603</t>
  </si>
  <si>
    <t>f71c58e3</t>
  </si>
  <si>
    <t>e1cfe478</t>
  </si>
  <si>
    <t>IZAU PDF</t>
  </si>
  <si>
    <t>8ff02d9b</t>
  </si>
  <si>
    <t>b3e4d3ae</t>
  </si>
  <si>
    <t>DIA 03/02</t>
  </si>
  <si>
    <t>e9b24dc5</t>
  </si>
  <si>
    <t>77d795c7</t>
  </si>
  <si>
    <t>DIA 04/02</t>
  </si>
  <si>
    <t>850b7441</t>
  </si>
  <si>
    <t>FRANCISCI BENJAMIN 7 COMPROVANTES</t>
  </si>
  <si>
    <t>e413855d</t>
  </si>
  <si>
    <t>60d2b81f</t>
  </si>
  <si>
    <t>4795e57e</t>
  </si>
  <si>
    <t>cea4b9fb</t>
  </si>
  <si>
    <t>a48639b3</t>
  </si>
  <si>
    <t>c7dd021c</t>
  </si>
  <si>
    <t>1a8e584a</t>
  </si>
  <si>
    <t>c2441ea6</t>
  </si>
  <si>
    <t>MATHEUS PEREIRA</t>
  </si>
  <si>
    <t>921fbaab</t>
  </si>
  <si>
    <t>IZAU</t>
  </si>
  <si>
    <t>f0dd5a4d</t>
  </si>
  <si>
    <t>DIA 05/02</t>
  </si>
  <si>
    <t>d0e4c5b1</t>
  </si>
  <si>
    <t>7b70af12</t>
  </si>
  <si>
    <t>DOUGLAS</t>
  </si>
  <si>
    <t>9cd5af6f</t>
  </si>
  <si>
    <t>3a4954be</t>
  </si>
  <si>
    <t>3d93ba5c</t>
  </si>
  <si>
    <t>TW - 7 COMPROVANTES</t>
  </si>
  <si>
    <t>ac48526e</t>
  </si>
  <si>
    <t>FRANCISCI BENJAMIN</t>
  </si>
  <si>
    <t>184fc386</t>
  </si>
  <si>
    <t>ZE MAIA</t>
  </si>
  <si>
    <t>92d00f8a</t>
  </si>
  <si>
    <t>2b76281d</t>
  </si>
  <si>
    <t>06/02</t>
  </si>
  <si>
    <t>cfe92d8d</t>
  </si>
  <si>
    <t>4a46ab52</t>
  </si>
  <si>
    <t>aa256404</t>
  </si>
  <si>
    <t>a8987de7</t>
  </si>
  <si>
    <t>db31b856</t>
  </si>
  <si>
    <t>c579112d</t>
  </si>
  <si>
    <t>Dia 09/02</t>
  </si>
  <si>
    <t>28c28650</t>
  </si>
  <si>
    <t>1faef636</t>
  </si>
  <si>
    <t>db06a1ed</t>
  </si>
  <si>
    <t>b63f60dc</t>
  </si>
  <si>
    <t>8a50d7ac</t>
  </si>
  <si>
    <t>Izau 18 comprovantes</t>
  </si>
  <si>
    <t>9e4c1495</t>
  </si>
  <si>
    <t>58462a67</t>
  </si>
  <si>
    <t>b354fee8</t>
  </si>
  <si>
    <t>f57940ec</t>
  </si>
  <si>
    <t>d2f26b60</t>
  </si>
  <si>
    <t>45207ac9</t>
  </si>
  <si>
    <t>f229347d</t>
  </si>
  <si>
    <t>10/02</t>
  </si>
  <si>
    <t>a918a798</t>
  </si>
  <si>
    <t>3acfbca2</t>
  </si>
  <si>
    <t>c04fff3f</t>
  </si>
  <si>
    <t>9068412b</t>
  </si>
  <si>
    <t>46c5580e</t>
  </si>
  <si>
    <t>9c784a07</t>
  </si>
  <si>
    <t>5d2574d7</t>
  </si>
  <si>
    <t>11/02</t>
  </si>
  <si>
    <t>b417b77c</t>
  </si>
  <si>
    <t>c98e26d2</t>
  </si>
  <si>
    <t>RAMON</t>
  </si>
  <si>
    <t>fc154d97</t>
  </si>
  <si>
    <t>d840f6f0</t>
  </si>
  <si>
    <t>85ac75fc</t>
  </si>
  <si>
    <t>e10fa242</t>
  </si>
  <si>
    <t>7603bcce</t>
  </si>
  <si>
    <t>289352f1</t>
  </si>
  <si>
    <t>7d95e488</t>
  </si>
  <si>
    <t>13/02</t>
  </si>
  <si>
    <t>b7fdb4c9</t>
  </si>
  <si>
    <t>Dia 13/02</t>
  </si>
  <si>
    <t>853e648b</t>
  </si>
  <si>
    <t>76f04b7d</t>
  </si>
  <si>
    <t>a81d51c5</t>
  </si>
  <si>
    <t>FREI PAULO</t>
  </si>
  <si>
    <t>ed9016b5</t>
  </si>
  <si>
    <t>18/02</t>
  </si>
  <si>
    <t>5112a4d4</t>
  </si>
  <si>
    <t>d1636b0e</t>
  </si>
  <si>
    <t>86f5aaec</t>
  </si>
  <si>
    <t>a45b9284</t>
  </si>
  <si>
    <t>1270ec24</t>
  </si>
  <si>
    <t>a9be9434</t>
  </si>
  <si>
    <t>6ca92da9</t>
  </si>
  <si>
    <t>19a8801f</t>
  </si>
  <si>
    <t>e4bae85b</t>
  </si>
  <si>
    <t>c3150fd3</t>
  </si>
  <si>
    <t>2c61c6ef</t>
  </si>
  <si>
    <t>19/02</t>
  </si>
  <si>
    <t>03c9ebae</t>
  </si>
  <si>
    <t>18aab729</t>
  </si>
  <si>
    <t>dd022abb</t>
  </si>
  <si>
    <t>fbcb1516</t>
  </si>
  <si>
    <t>fb8a8a62</t>
  </si>
  <si>
    <t>fe18dbd7</t>
  </si>
  <si>
    <t>e9b07164</t>
  </si>
  <si>
    <t>c983be5f</t>
  </si>
  <si>
    <t>ELQUIA</t>
  </si>
  <si>
    <t>1e18143c</t>
  </si>
  <si>
    <t>c53d2713</t>
  </si>
  <si>
    <t>772cd4bb</t>
  </si>
  <si>
    <t>e2f7647e</t>
  </si>
  <si>
    <t>766f1526</t>
  </si>
  <si>
    <t>CARLOS AUGUSTO / NETO FREI PAULO</t>
  </si>
  <si>
    <t>98eeadd2</t>
  </si>
  <si>
    <t>NETO FREI PAULO</t>
  </si>
  <si>
    <t>8a8d592e</t>
  </si>
  <si>
    <t>NETO FREI PAULO - 23 COMPROVANTES</t>
  </si>
  <si>
    <t>eae551b9</t>
  </si>
  <si>
    <t>ELQUIA - 9 COMPROVANTES</t>
  </si>
  <si>
    <t>2c229ae0</t>
  </si>
  <si>
    <t>Joao Lem</t>
  </si>
  <si>
    <t>60191d62</t>
  </si>
  <si>
    <t>Gileno</t>
  </si>
  <si>
    <t>cf247bbd</t>
  </si>
  <si>
    <t>60ce0d83</t>
  </si>
  <si>
    <t>8177f097</t>
  </si>
  <si>
    <t>2e0744b1</t>
  </si>
  <si>
    <t>154b5a74</t>
  </si>
  <si>
    <t>5927a25b</t>
  </si>
  <si>
    <t>fdc1f547</t>
  </si>
  <si>
    <t>f8569fc5</t>
  </si>
  <si>
    <t>8a27741b</t>
  </si>
  <si>
    <t>2230b497</t>
  </si>
  <si>
    <t>Lucas Lem</t>
  </si>
  <si>
    <t>75ceee36</t>
  </si>
  <si>
    <t>3f64f4a2</t>
  </si>
  <si>
    <t>46e0f2a2</t>
  </si>
  <si>
    <t>5541ee7a</t>
  </si>
  <si>
    <t>9c093c1f</t>
  </si>
  <si>
    <t>JOÃO LEM</t>
  </si>
  <si>
    <t>6b148d89</t>
  </si>
  <si>
    <t>da1d6a3f</t>
  </si>
  <si>
    <t>FLAVIO</t>
  </si>
  <si>
    <t>f5bf2548</t>
  </si>
  <si>
    <t>54c97fd4</t>
  </si>
  <si>
    <t>b186c802</t>
  </si>
  <si>
    <t>893b415a</t>
  </si>
  <si>
    <t>25/02</t>
  </si>
  <si>
    <t>30b1e0ab</t>
  </si>
  <si>
    <t>07cf8c62</t>
  </si>
  <si>
    <t>038d3f01</t>
  </si>
  <si>
    <t>cb6c816a</t>
  </si>
  <si>
    <t>2fa78590</t>
  </si>
  <si>
    <t>70594c01</t>
  </si>
  <si>
    <t>b8b7b06a</t>
  </si>
  <si>
    <t>ac5bdd59</t>
  </si>
  <si>
    <t>16ce57a0</t>
  </si>
  <si>
    <t>7f38b914</t>
  </si>
  <si>
    <t>18b9ac1a</t>
  </si>
  <si>
    <t>dced16cd</t>
  </si>
  <si>
    <t>26/02</t>
  </si>
  <si>
    <t>059201c1</t>
  </si>
  <si>
    <t>9d38fe90</t>
  </si>
  <si>
    <t>a1b00adb</t>
  </si>
  <si>
    <t>a2ce3da6</t>
  </si>
  <si>
    <t>9b1d8146</t>
  </si>
  <si>
    <t>990f7352</t>
  </si>
  <si>
    <t>Joao Lem 3 comprovantes</t>
  </si>
  <si>
    <t>07d43adf</t>
  </si>
  <si>
    <t>0ba02a5e</t>
  </si>
  <si>
    <t>3ecce1de</t>
  </si>
  <si>
    <t>7de5d57f</t>
  </si>
  <si>
    <t>4d026097</t>
  </si>
  <si>
    <t>32122397</t>
  </si>
  <si>
    <t>679aa98b</t>
  </si>
  <si>
    <t>bf7fa3e3</t>
  </si>
  <si>
    <t>5aa9e34b</t>
  </si>
  <si>
    <t>Ramon Lem</t>
  </si>
  <si>
    <t>e4e86587</t>
  </si>
  <si>
    <t>897fe19b</t>
  </si>
  <si>
    <t>Cleverton Dores</t>
  </si>
  <si>
    <t>592d69f7</t>
  </si>
  <si>
    <t>5ecce0f8</t>
  </si>
  <si>
    <t>906b4ac9</t>
  </si>
  <si>
    <t>Carro 1</t>
  </si>
  <si>
    <t>07a86aef</t>
  </si>
  <si>
    <t>Cleverton</t>
  </si>
  <si>
    <t>065e7c97</t>
  </si>
  <si>
    <t>562eb0f3</t>
  </si>
  <si>
    <t>47cb80a8</t>
  </si>
  <si>
    <t>Mot. Junior</t>
  </si>
  <si>
    <t>4f7dd5fc</t>
  </si>
  <si>
    <t>Mot. Igor e Junior</t>
  </si>
  <si>
    <t>cf2aebc5</t>
  </si>
  <si>
    <t>CLEVERTON</t>
  </si>
  <si>
    <t>7c8c977b</t>
  </si>
  <si>
    <t>ELQUIA LEM</t>
  </si>
  <si>
    <t>2e5fafb4</t>
  </si>
  <si>
    <t>f615baec</t>
  </si>
  <si>
    <t>0e9f89cf</t>
  </si>
  <si>
    <t>dcacaef7</t>
  </si>
  <si>
    <t>ac3f0213</t>
  </si>
  <si>
    <t>7aa1ca5c</t>
  </si>
  <si>
    <t>f0342170</t>
  </si>
  <si>
    <t>52d4b3d6</t>
  </si>
  <si>
    <t>RAMON LEM</t>
  </si>
  <si>
    <t>4e6ddf1b</t>
  </si>
  <si>
    <t>6df436b1</t>
  </si>
  <si>
    <t>7363c839</t>
  </si>
  <si>
    <t>481a8f6a</t>
  </si>
  <si>
    <t>GALEGUINHO</t>
  </si>
  <si>
    <t>e43663a9</t>
  </si>
  <si>
    <t>3b4ec9ee</t>
  </si>
  <si>
    <t>059d64cb</t>
  </si>
  <si>
    <t>a0daeb66</t>
  </si>
  <si>
    <t>a4bf1532</t>
  </si>
  <si>
    <t>357a48ce</t>
  </si>
  <si>
    <t>f0692c43</t>
  </si>
  <si>
    <t>7af6285c</t>
  </si>
  <si>
    <t>19badb30</t>
  </si>
  <si>
    <t>4553632a</t>
  </si>
  <si>
    <t>MATEUS</t>
  </si>
  <si>
    <t>ceaedc27</t>
  </si>
  <si>
    <t>bd78764f</t>
  </si>
  <si>
    <t>BRANCO</t>
  </si>
  <si>
    <t>dcfb7385</t>
  </si>
  <si>
    <t>NEWTINHO</t>
  </si>
  <si>
    <t>85b1de79</t>
  </si>
  <si>
    <t>6b021ded</t>
  </si>
  <si>
    <t>211ba42b</t>
  </si>
  <si>
    <t>79e0f5b5</t>
  </si>
  <si>
    <t>c6859b04</t>
  </si>
  <si>
    <t>TW 6 COMPROVANTES</t>
  </si>
  <si>
    <t>a29480f6</t>
  </si>
  <si>
    <t>6cc5beb2</t>
  </si>
  <si>
    <t>cd4f08e3</t>
  </si>
  <si>
    <t>86e81d49</t>
  </si>
  <si>
    <t>BENINHO 6 COMPROVANTES</t>
  </si>
  <si>
    <t>55612087</t>
  </si>
  <si>
    <t>23b3a6bf</t>
  </si>
  <si>
    <t>4c4c6058</t>
  </si>
  <si>
    <t>f2f78d43</t>
  </si>
  <si>
    <t>BENINHO</t>
  </si>
  <si>
    <t>adb61505</t>
  </si>
  <si>
    <t>572be486</t>
  </si>
  <si>
    <t>ea1102cc</t>
  </si>
  <si>
    <t>Elquia 11 comprovantes</t>
  </si>
  <si>
    <t>0f7257fa</t>
  </si>
  <si>
    <t>1d5f46fd</t>
  </si>
  <si>
    <t>ELQUIA 6 COMPROVANTES</t>
  </si>
  <si>
    <t>b5369880</t>
  </si>
  <si>
    <t>2844a26f</t>
  </si>
  <si>
    <t>27534453</t>
  </si>
  <si>
    <t>b3a79976</t>
  </si>
  <si>
    <t>404ad7a3</t>
  </si>
  <si>
    <t>0e28cfad</t>
  </si>
  <si>
    <t>86c803c2</t>
  </si>
  <si>
    <t>01f62f6a</t>
  </si>
  <si>
    <t>6fcd1f0e</t>
  </si>
  <si>
    <t>5d2a03b6</t>
  </si>
  <si>
    <t>GABRIEL ITABI</t>
  </si>
  <si>
    <t>b4c6b8b4</t>
  </si>
  <si>
    <t>df4c8fc0</t>
  </si>
  <si>
    <t>d6104b92</t>
  </si>
  <si>
    <t>6f85430c</t>
  </si>
  <si>
    <t>a75a9652</t>
  </si>
  <si>
    <t>f248c520</t>
  </si>
  <si>
    <t>fdb6ba5e</t>
  </si>
  <si>
    <t>f4fd8a0b</t>
  </si>
  <si>
    <t>d8b18d2f</t>
  </si>
  <si>
    <t>f87c43f3</t>
  </si>
  <si>
    <t>c2b117cb</t>
  </si>
  <si>
    <t>Kwid voltando</t>
  </si>
  <si>
    <t>8a0c5144</t>
  </si>
  <si>
    <t>21d13aab</t>
  </si>
  <si>
    <t>af5959b8</t>
  </si>
  <si>
    <t>6e641e61</t>
  </si>
  <si>
    <t>295ce080</t>
  </si>
  <si>
    <t>LUCAS SOBRAL</t>
  </si>
  <si>
    <t>e483f063</t>
  </si>
  <si>
    <t>8ab842b5</t>
  </si>
  <si>
    <t>fb8a30a8</t>
  </si>
  <si>
    <t>20e0630c</t>
  </si>
  <si>
    <t>1638701b</t>
  </si>
  <si>
    <t>46d20cfa</t>
  </si>
  <si>
    <t>413ac9b9</t>
  </si>
  <si>
    <t>737056b9</t>
  </si>
  <si>
    <t>3f70f995</t>
  </si>
  <si>
    <t>WANDERBERG</t>
  </si>
  <si>
    <t>22af2152</t>
  </si>
  <si>
    <t>c0704bec</t>
  </si>
  <si>
    <t>6a8be2b3</t>
  </si>
  <si>
    <t>f666a74f</t>
  </si>
  <si>
    <t>Galeguinho</t>
  </si>
  <si>
    <t>07f9b42d</t>
  </si>
  <si>
    <t>019476b3</t>
  </si>
  <si>
    <t>88673a3d</t>
  </si>
  <si>
    <t>cf0c5816</t>
  </si>
  <si>
    <t>a8170b87</t>
  </si>
  <si>
    <t>d20baafd</t>
  </si>
  <si>
    <t>75c02726</t>
  </si>
  <si>
    <t>0fa5cd24</t>
  </si>
  <si>
    <t>260ebf82</t>
  </si>
  <si>
    <t>faeff998</t>
  </si>
  <si>
    <t>36f68255</t>
  </si>
  <si>
    <t>a6d474ce</t>
  </si>
  <si>
    <t>a2c8afff</t>
  </si>
  <si>
    <t>9f50d66c</t>
  </si>
  <si>
    <t>990eccde</t>
  </si>
  <si>
    <t>Waltenberg</t>
  </si>
  <si>
    <t>95f795bf</t>
  </si>
  <si>
    <t>f1857885</t>
  </si>
  <si>
    <t>79306d5a</t>
  </si>
  <si>
    <t>00033fc4</t>
  </si>
  <si>
    <t>6aae6820</t>
  </si>
  <si>
    <t>5ee1a731</t>
  </si>
  <si>
    <t>2c79ca96</t>
  </si>
  <si>
    <t>7804aa16</t>
  </si>
  <si>
    <t>15d1bbd9</t>
  </si>
  <si>
    <t>d9557b74</t>
  </si>
  <si>
    <t>25382f98</t>
  </si>
  <si>
    <t>65738182</t>
  </si>
  <si>
    <t>Waltemberg</t>
  </si>
  <si>
    <t>2ab5547f</t>
  </si>
  <si>
    <t>e4a90f77</t>
  </si>
  <si>
    <t>76d92393</t>
  </si>
  <si>
    <t>fb3fd3eb</t>
  </si>
  <si>
    <t>FEIRA NOVA</t>
  </si>
  <si>
    <t>d93f7bf2</t>
  </si>
  <si>
    <t>fba77793</t>
  </si>
  <si>
    <t>LEO FEIRA NOVA</t>
  </si>
  <si>
    <t>62b88b49</t>
  </si>
  <si>
    <t>10537449</t>
  </si>
  <si>
    <t>f6a57016</t>
  </si>
  <si>
    <t>4bf46a0c</t>
  </si>
  <si>
    <t>a77e8391</t>
  </si>
  <si>
    <t>2cf01887</t>
  </si>
  <si>
    <t>b9c9f0cf</t>
  </si>
  <si>
    <t>4a523026</t>
  </si>
  <si>
    <t>e328619d</t>
  </si>
  <si>
    <t>4e95423c</t>
  </si>
  <si>
    <t>6595c8b4</t>
  </si>
  <si>
    <t>7116ce01</t>
  </si>
  <si>
    <t>3d738759</t>
  </si>
  <si>
    <t>b972d9b0</t>
  </si>
  <si>
    <t>4df87449</t>
  </si>
  <si>
    <t>e2650958</t>
  </si>
  <si>
    <t>7395ed29</t>
  </si>
  <si>
    <t>eb0bc95e</t>
  </si>
  <si>
    <t>32480f54</t>
  </si>
  <si>
    <t>13529613</t>
  </si>
  <si>
    <t>DEVOLUÇÃO LUCS SOBRAL</t>
  </si>
  <si>
    <t>72720690</t>
  </si>
  <si>
    <t>0deedc46</t>
  </si>
  <si>
    <t>4dac323e</t>
  </si>
  <si>
    <t>78e9d535</t>
  </si>
  <si>
    <t>48f86c92</t>
  </si>
  <si>
    <t>9c4ce9e7</t>
  </si>
  <si>
    <t>4e0750fe</t>
  </si>
  <si>
    <t>76877250</t>
  </si>
  <si>
    <t>afa02e5c</t>
  </si>
  <si>
    <t>9d96d6ec</t>
  </si>
  <si>
    <t>77ba39cd</t>
  </si>
  <si>
    <t>66f0a56c</t>
  </si>
  <si>
    <t>LAERTE</t>
  </si>
  <si>
    <t>803c2928</t>
  </si>
  <si>
    <t>Laerte comprovante de 20.000,00</t>
  </si>
  <si>
    <t>53e8695e</t>
  </si>
  <si>
    <t>63ff2b78</t>
  </si>
  <si>
    <t>f999a2c0</t>
  </si>
  <si>
    <t>9752b0f9</t>
  </si>
  <si>
    <t>f8c46a75</t>
  </si>
  <si>
    <t>f8bfcb33</t>
  </si>
  <si>
    <t>de7460f2</t>
  </si>
  <si>
    <t>f0d04967</t>
  </si>
  <si>
    <t>bb6acc1a</t>
  </si>
  <si>
    <t>936de48c</t>
  </si>
  <si>
    <t>05550d1c</t>
  </si>
  <si>
    <t>fa8d8c1e</t>
  </si>
  <si>
    <t>c85e568e</t>
  </si>
  <si>
    <t>05e8d5aa</t>
  </si>
  <si>
    <t>ca951ddb</t>
  </si>
  <si>
    <t>313f10e8</t>
  </si>
  <si>
    <t>LAERTE ITABI</t>
  </si>
  <si>
    <t>2f3ab326</t>
  </si>
  <si>
    <t>b76fe316</t>
  </si>
  <si>
    <t>a564a6e4</t>
  </si>
  <si>
    <t>0e83226f</t>
  </si>
  <si>
    <t>57c56864</t>
  </si>
  <si>
    <t>515d996d</t>
  </si>
  <si>
    <t>2e89cefe</t>
  </si>
  <si>
    <t>Laerte</t>
  </si>
  <si>
    <t>52a76c86</t>
  </si>
  <si>
    <t>37839929</t>
  </si>
  <si>
    <t>e5dcefd6</t>
  </si>
  <si>
    <t>DISTRIBUIÇÃO RESULTADOS SOBRAS</t>
  </si>
  <si>
    <t>fee3ea2c</t>
  </si>
  <si>
    <t>82a16b6f</t>
  </si>
  <si>
    <t>88a70f6f</t>
  </si>
  <si>
    <t>a5db60ef</t>
  </si>
  <si>
    <t>fc5b5970</t>
  </si>
  <si>
    <t>6635074a</t>
  </si>
  <si>
    <t>4d4f65c4</t>
  </si>
  <si>
    <t>871747ca</t>
  </si>
  <si>
    <t>a06a5022</t>
  </si>
  <si>
    <t>314c375c</t>
  </si>
  <si>
    <t>cca4f49d</t>
  </si>
  <si>
    <t>2edae440</t>
  </si>
  <si>
    <t>b5a427d4</t>
  </si>
  <si>
    <t>2023a68e</t>
  </si>
  <si>
    <t>cb289fad</t>
  </si>
  <si>
    <t>NÃO IDENTIDICADO</t>
  </si>
  <si>
    <t>5a23e1c4</t>
  </si>
  <si>
    <t>339c6082</t>
  </si>
  <si>
    <t>63b60ddd</t>
  </si>
  <si>
    <t>Tio patinhas emprestou</t>
  </si>
  <si>
    <t>84da605b</t>
  </si>
  <si>
    <t>d6aaf61e</t>
  </si>
  <si>
    <t>Wendoly devolveu</t>
  </si>
  <si>
    <t>817349b4</t>
  </si>
  <si>
    <t>1e85a1a0</t>
  </si>
  <si>
    <t>de80203b</t>
  </si>
  <si>
    <t>KWID</t>
  </si>
  <si>
    <t>234beccb</t>
  </si>
  <si>
    <t>169d92aa</t>
  </si>
  <si>
    <t>19fdcec1</t>
  </si>
  <si>
    <t>71d33a3f</t>
  </si>
  <si>
    <t>d6bc43f4</t>
  </si>
  <si>
    <t>4cd228bb</t>
  </si>
  <si>
    <t>99e9b11e</t>
  </si>
  <si>
    <t>ba6457bb</t>
  </si>
  <si>
    <t>ea10b647</t>
  </si>
  <si>
    <t>9055f65f</t>
  </si>
  <si>
    <t>0e0095f3</t>
  </si>
  <si>
    <t>40b4108f</t>
  </si>
  <si>
    <t>cdab95f9</t>
  </si>
  <si>
    <t>82e39e75</t>
  </si>
  <si>
    <t>cd7f532d</t>
  </si>
  <si>
    <t>05f4deae</t>
  </si>
  <si>
    <t>bd68517f</t>
  </si>
  <si>
    <t>cef30bc3</t>
  </si>
  <si>
    <t>abc049da</t>
  </si>
  <si>
    <t>bb42b706</t>
  </si>
  <si>
    <t>3ebf6b9f</t>
  </si>
  <si>
    <t>Thiago Sao Mateus</t>
  </si>
  <si>
    <t>71ac093f</t>
  </si>
  <si>
    <t>7d7e6ee3</t>
  </si>
  <si>
    <t>139ee97c</t>
  </si>
  <si>
    <t>369217bc</t>
  </si>
  <si>
    <t>b31fc77b</t>
  </si>
  <si>
    <t>DEVOLUÇÃO JOÃO LEM</t>
  </si>
  <si>
    <t>9ea1f563</t>
  </si>
  <si>
    <t>66f4407f</t>
  </si>
  <si>
    <t>ee7180fd</t>
  </si>
  <si>
    <t>ffe86f95</t>
  </si>
  <si>
    <t>888e04c3</t>
  </si>
  <si>
    <t>3404d100</t>
  </si>
  <si>
    <t>2acd9e45</t>
  </si>
  <si>
    <t>e4f82b0b</t>
  </si>
  <si>
    <t>d2c5506b</t>
  </si>
  <si>
    <t>eae0562a</t>
  </si>
  <si>
    <t>baf7f131</t>
  </si>
  <si>
    <t>5aa68b54</t>
  </si>
  <si>
    <t>7379cad4</t>
  </si>
  <si>
    <t>acb7356d</t>
  </si>
  <si>
    <t>88e8ab3c</t>
  </si>
  <si>
    <t>8a6f57b7</t>
  </si>
  <si>
    <t>50c8f0c0</t>
  </si>
  <si>
    <t>4158406c</t>
  </si>
  <si>
    <t>ec4418c6</t>
  </si>
  <si>
    <t>b75f1e23</t>
  </si>
  <si>
    <t>fe8cadaa</t>
  </si>
  <si>
    <t>b7b3238d</t>
  </si>
  <si>
    <t>c7f7d57f</t>
  </si>
  <si>
    <t>1º E 2º CARRO</t>
  </si>
  <si>
    <t>0ae8954d</t>
  </si>
  <si>
    <t>16b1fab3</t>
  </si>
  <si>
    <t>591d049e</t>
  </si>
  <si>
    <t>303d0f3c</t>
  </si>
  <si>
    <t>18c1ac0b</t>
  </si>
  <si>
    <t>GABRIEL CARIRA</t>
  </si>
  <si>
    <t>ba0fbff0</t>
  </si>
  <si>
    <t>de20b194</t>
  </si>
  <si>
    <t>3c706fbe</t>
  </si>
  <si>
    <t>b96e853f</t>
  </si>
  <si>
    <t>70182261</t>
  </si>
  <si>
    <t>83f7fb9c</t>
  </si>
  <si>
    <t>4cbbfc38</t>
  </si>
  <si>
    <t>b907e07c</t>
  </si>
  <si>
    <t>b99c49c7</t>
  </si>
  <si>
    <t>ff7ab314</t>
  </si>
  <si>
    <t>8c190f9c</t>
  </si>
  <si>
    <t>10d01080</t>
  </si>
  <si>
    <t>1b4c6459</t>
  </si>
  <si>
    <t>c53c442f</t>
  </si>
  <si>
    <t>07f75b6f</t>
  </si>
  <si>
    <t>4494baef</t>
  </si>
  <si>
    <t>e0b8c6e9</t>
  </si>
  <si>
    <t>d4519914</t>
  </si>
  <si>
    <t>b5e18522</t>
  </si>
  <si>
    <t>b5988207</t>
  </si>
  <si>
    <t>a41faa75</t>
  </si>
  <si>
    <t>WENDOLY AMARAL</t>
  </si>
  <si>
    <t>7e2aae7a</t>
  </si>
  <si>
    <t>c8c226fb</t>
  </si>
  <si>
    <t>ce0f7179</t>
  </si>
  <si>
    <t>777e42d2</t>
  </si>
  <si>
    <t>af17a363</t>
  </si>
  <si>
    <t>fe23207a</t>
  </si>
  <si>
    <t>78283934</t>
  </si>
  <si>
    <t>4336dbed</t>
  </si>
  <si>
    <t>JOÃO EMILIO</t>
  </si>
  <si>
    <t>620fb517</t>
  </si>
  <si>
    <t>9f871358</t>
  </si>
  <si>
    <t>712f69f4</t>
  </si>
  <si>
    <t>04aade16</t>
  </si>
  <si>
    <t>4af67a4d</t>
  </si>
  <si>
    <t>78e5e532</t>
  </si>
  <si>
    <t>3617355e</t>
  </si>
  <si>
    <t>NOTA DEVOLUÇÃO</t>
  </si>
  <si>
    <t>242b9219</t>
  </si>
  <si>
    <t>CERRADO / ELQUIA LEM</t>
  </si>
  <si>
    <t>24f71655</t>
  </si>
  <si>
    <t>71304a3f</t>
  </si>
  <si>
    <t>DIA 24/04</t>
  </si>
  <si>
    <t>41408178</t>
  </si>
  <si>
    <t>88546239</t>
  </si>
  <si>
    <t>a9b58adf</t>
  </si>
  <si>
    <t>9715d1c3</t>
  </si>
  <si>
    <t>c5ee5a91</t>
  </si>
  <si>
    <t>Caçambeiro</t>
  </si>
  <si>
    <t>9e08f3c4</t>
  </si>
  <si>
    <t>Marconi</t>
  </si>
  <si>
    <t>9355c2cf</t>
  </si>
  <si>
    <t>090634f1</t>
  </si>
  <si>
    <t>67567fce</t>
  </si>
  <si>
    <t>ffa54464</t>
  </si>
  <si>
    <t>FELIPE BOSCO</t>
  </si>
  <si>
    <t>67419c61</t>
  </si>
  <si>
    <t>DIA 28/04</t>
  </si>
  <si>
    <t>3246be1d</t>
  </si>
  <si>
    <t>91ca6d4b</t>
  </si>
  <si>
    <t>500971df</t>
  </si>
  <si>
    <t>e8c85028</t>
  </si>
  <si>
    <t>fe1255e9</t>
  </si>
  <si>
    <t>16b9ffb8</t>
  </si>
  <si>
    <t>1113e7d4</t>
  </si>
  <si>
    <t>cee96aae</t>
  </si>
  <si>
    <t>9b286905</t>
  </si>
  <si>
    <t>9a74f1c2</t>
  </si>
  <si>
    <t>e200f22f</t>
  </si>
  <si>
    <t>f9f6821a</t>
  </si>
  <si>
    <t>58533677</t>
  </si>
  <si>
    <t>5 comprovantes - TW</t>
  </si>
  <si>
    <t>a2563d58</t>
  </si>
  <si>
    <t>b08b81de</t>
  </si>
  <si>
    <t>06c6bb70</t>
  </si>
  <si>
    <t>b33b49e8</t>
  </si>
  <si>
    <t>8cbc060b</t>
  </si>
  <si>
    <t>cae55c9b</t>
  </si>
  <si>
    <t>0a3589ab</t>
  </si>
  <si>
    <t>9cf99356</t>
  </si>
  <si>
    <t>310174d3</t>
  </si>
  <si>
    <t>82b0256f</t>
  </si>
  <si>
    <t>5cc45540</t>
  </si>
  <si>
    <t>DIA 04/05</t>
  </si>
  <si>
    <t>be3cc67d</t>
  </si>
  <si>
    <t>DIA 05/05</t>
  </si>
  <si>
    <t>5d4f7411</t>
  </si>
  <si>
    <t>TW DIA 30/04</t>
  </si>
  <si>
    <t>40164779</t>
  </si>
  <si>
    <t>91740613</t>
  </si>
  <si>
    <t>2db48923</t>
  </si>
  <si>
    <t>b57abae8</t>
  </si>
  <si>
    <t>7a024746</t>
  </si>
  <si>
    <t>3fc5bcb6</t>
  </si>
  <si>
    <t>f4d71ce0</t>
  </si>
  <si>
    <t>802a3eae</t>
  </si>
  <si>
    <t>b151fb70</t>
  </si>
  <si>
    <t>5cdb5d9e</t>
  </si>
  <si>
    <t>b64a8cf6</t>
  </si>
  <si>
    <t>dia 06/05</t>
  </si>
  <si>
    <t>f6c1781f</t>
  </si>
  <si>
    <t>1f5c287e</t>
  </si>
  <si>
    <t>87df3451</t>
  </si>
  <si>
    <t>42056a26</t>
  </si>
  <si>
    <t>8bd6bcca</t>
  </si>
  <si>
    <t>b706d4c3</t>
  </si>
  <si>
    <t>8b7e25f4</t>
  </si>
  <si>
    <t>6562538d</t>
  </si>
  <si>
    <t>501b0db0</t>
  </si>
  <si>
    <t>12 comprovantes</t>
  </si>
  <si>
    <t>90e31da0</t>
  </si>
  <si>
    <t>55a68ea4</t>
  </si>
  <si>
    <t>ad52d9ac</t>
  </si>
  <si>
    <t>d2be57ae</t>
  </si>
  <si>
    <t>761e391a</t>
  </si>
  <si>
    <t>288fa646</t>
  </si>
  <si>
    <t>ae7441d5</t>
  </si>
  <si>
    <t>ec0dde1b</t>
  </si>
  <si>
    <t>c804089b</t>
  </si>
  <si>
    <t>d9a6ab78</t>
  </si>
  <si>
    <t>286ac3dd</t>
  </si>
  <si>
    <t>51fd490d</t>
  </si>
  <si>
    <t>0ebc8167</t>
  </si>
  <si>
    <t>1a8de899</t>
  </si>
  <si>
    <t>e2f47889</t>
  </si>
  <si>
    <t>CERRADO / ELQUIA</t>
  </si>
  <si>
    <t>9d0cd21d</t>
  </si>
  <si>
    <t>36408dd4</t>
  </si>
  <si>
    <t>13 comprovantes</t>
  </si>
  <si>
    <t>b20b6d6a</t>
  </si>
  <si>
    <t>017be3f8</t>
  </si>
  <si>
    <t>ca1c4eb8</t>
  </si>
  <si>
    <t>ff61b048</t>
  </si>
  <si>
    <t>c4a43a00</t>
  </si>
  <si>
    <t>L. Sobral</t>
  </si>
  <si>
    <t>a6dd60f5</t>
  </si>
  <si>
    <t>2996da49</t>
  </si>
  <si>
    <t>3147ac32</t>
  </si>
  <si>
    <t>0f6814ff</t>
  </si>
  <si>
    <t>0dd1560c</t>
  </si>
  <si>
    <t>dia 12/05</t>
  </si>
  <si>
    <t>93845b1e</t>
  </si>
  <si>
    <t>e388b6ec</t>
  </si>
  <si>
    <t>ec3a5fa7</t>
  </si>
  <si>
    <t>efed8138</t>
  </si>
  <si>
    <t>1637332e</t>
  </si>
  <si>
    <t>860b80b5</t>
  </si>
  <si>
    <t>632713bf</t>
  </si>
  <si>
    <t>DESCONTO MILHO A 75,00</t>
  </si>
  <si>
    <t>ef0a50ca</t>
  </si>
  <si>
    <t>0c9f7129</t>
  </si>
  <si>
    <t>8a3a149e</t>
  </si>
  <si>
    <t>DIA 13/05</t>
  </si>
  <si>
    <t>67fd9d46</t>
  </si>
  <si>
    <t>a75d62be</t>
  </si>
  <si>
    <t>5f8e0cd3</t>
  </si>
  <si>
    <t>e42da6b9</t>
  </si>
  <si>
    <t>d207a311</t>
  </si>
  <si>
    <t>c21b4c31</t>
  </si>
  <si>
    <t>526b1e7d</t>
  </si>
  <si>
    <t>Dia 15</t>
  </si>
  <si>
    <t>e0f15f83</t>
  </si>
  <si>
    <t>Dia 15/05</t>
  </si>
  <si>
    <t>f8152a21</t>
  </si>
  <si>
    <t>a0f154e4</t>
  </si>
  <si>
    <t>d8a0afa9</t>
  </si>
  <si>
    <t>1fe6217f</t>
  </si>
  <si>
    <t>eaa052ac</t>
  </si>
  <si>
    <t>71e94e88</t>
  </si>
  <si>
    <t>5df7cf52</t>
  </si>
  <si>
    <t>dia 20/05</t>
  </si>
  <si>
    <t>7c017fb8</t>
  </si>
  <si>
    <t>0b5e0247</t>
  </si>
  <si>
    <t>32807aab</t>
  </si>
  <si>
    <t>0df2d203</t>
  </si>
  <si>
    <t>7c7a4681</t>
  </si>
  <si>
    <t>fda01329</t>
  </si>
  <si>
    <t>e56fc517</t>
  </si>
  <si>
    <t>25acb96f</t>
  </si>
  <si>
    <t>aa1d12b7</t>
  </si>
  <si>
    <t>a0227cdb</t>
  </si>
  <si>
    <t>cc4cb420</t>
  </si>
  <si>
    <t>DIA 22/05</t>
  </si>
  <si>
    <t>44df296c</t>
  </si>
  <si>
    <t>65aaf2db</t>
  </si>
  <si>
    <t>06546bd0</t>
  </si>
  <si>
    <t>14f304ec</t>
  </si>
  <si>
    <t>18dc2dfb</t>
  </si>
  <si>
    <t>db04edac</t>
  </si>
  <si>
    <t>c0394994</t>
  </si>
  <si>
    <t>76fb7a9d</t>
  </si>
  <si>
    <t>a763396f</t>
  </si>
  <si>
    <t>fe3775d0</t>
  </si>
  <si>
    <t>21ee1a21</t>
  </si>
  <si>
    <t>78028295</t>
  </si>
  <si>
    <t>Dia 25/05</t>
  </si>
  <si>
    <t>706e975e</t>
  </si>
  <si>
    <t>c4aa1f92</t>
  </si>
  <si>
    <t>3f6e5b33</t>
  </si>
  <si>
    <t>CERRADO GRAOS</t>
  </si>
  <si>
    <t>65ceaea9</t>
  </si>
  <si>
    <t>DIA 26/05</t>
  </si>
  <si>
    <t>f2157703</t>
  </si>
  <si>
    <t>2b4489e5</t>
  </si>
  <si>
    <t>f54d7944</t>
  </si>
  <si>
    <t>b31469e7</t>
  </si>
  <si>
    <t>7be86813</t>
  </si>
  <si>
    <t>DIA 27/05</t>
  </si>
  <si>
    <t>e7f6367f</t>
  </si>
  <si>
    <t>434f9c61</t>
  </si>
  <si>
    <t>0463b101</t>
  </si>
  <si>
    <t>6ef7efe0</t>
  </si>
  <si>
    <t>1e75fa83</t>
  </si>
  <si>
    <t>c24ed1ae</t>
  </si>
  <si>
    <t>f15034ca</t>
  </si>
  <si>
    <t>4d5b05f8</t>
  </si>
  <si>
    <t>8bd2d4d1</t>
  </si>
  <si>
    <t>055ba152</t>
  </si>
  <si>
    <t>7212b09c</t>
  </si>
  <si>
    <t>06775ef9</t>
  </si>
  <si>
    <t>6e04639f</t>
  </si>
  <si>
    <t>311aa2d8</t>
  </si>
  <si>
    <t>7128eaaa</t>
  </si>
  <si>
    <t>15b16d1e</t>
  </si>
  <si>
    <t>7f86c21f</t>
  </si>
  <si>
    <t>33845851</t>
  </si>
  <si>
    <t>52511b57</t>
  </si>
  <si>
    <t>464bec30</t>
  </si>
  <si>
    <t>DIA 28/05</t>
  </si>
  <si>
    <t>b14fa44a</t>
  </si>
  <si>
    <t>7f490500</t>
  </si>
  <si>
    <t>99dc62c7</t>
  </si>
  <si>
    <t>2087dea3</t>
  </si>
  <si>
    <t>b27f28bc</t>
  </si>
  <si>
    <t>d8ce5e9e</t>
  </si>
  <si>
    <t>7524bdcb</t>
  </si>
  <si>
    <t>4573946b</t>
  </si>
  <si>
    <t>e3d9b04e</t>
  </si>
  <si>
    <t>63c7fb7b</t>
  </si>
  <si>
    <t>ba4c0d2c</t>
  </si>
  <si>
    <t>da41380a</t>
  </si>
  <si>
    <t>03e94f31</t>
  </si>
  <si>
    <t>DIFERENÇA DA PLANILHA</t>
  </si>
  <si>
    <t>5cc7c114</t>
  </si>
  <si>
    <t>DIA 29/05</t>
  </si>
  <si>
    <t>c50f16b0</t>
  </si>
  <si>
    <t>c6fb65ea</t>
  </si>
  <si>
    <t>be6eaccc</t>
  </si>
  <si>
    <t>2be28d41</t>
  </si>
  <si>
    <t>500778ec</t>
  </si>
  <si>
    <t>d070c32d</t>
  </si>
  <si>
    <t>6e469e83</t>
  </si>
  <si>
    <t>1ca802af</t>
  </si>
  <si>
    <t>b6c12c85</t>
  </si>
  <si>
    <t>c14cfb3b</t>
  </si>
  <si>
    <t>27c9de55</t>
  </si>
  <si>
    <t>e19f5913</t>
  </si>
  <si>
    <t>bd518f54</t>
  </si>
  <si>
    <t>02/06</t>
  </si>
  <si>
    <t>7dad7906</t>
  </si>
  <si>
    <t>Dia 02/06</t>
  </si>
  <si>
    <t>7b441c80</t>
  </si>
  <si>
    <t>29fe6dae</t>
  </si>
  <si>
    <t>808050fc</t>
  </si>
  <si>
    <t>d3fe5280</t>
  </si>
  <si>
    <t>3ed5454d</t>
  </si>
  <si>
    <t>DIA 02/06</t>
  </si>
  <si>
    <t>ebdde245</t>
  </si>
  <si>
    <t>5f63c1fd</t>
  </si>
  <si>
    <t>3eaf4293</t>
  </si>
  <si>
    <t>71f9b347</t>
  </si>
  <si>
    <t>75d800d8</t>
  </si>
  <si>
    <t>83fc903b</t>
  </si>
  <si>
    <t>Implantacao</t>
  </si>
  <si>
    <t>ffad1545</t>
  </si>
  <si>
    <t>Crédito</t>
  </si>
  <si>
    <t>Petronio da Mata</t>
  </si>
  <si>
    <t>ffad1542</t>
  </si>
  <si>
    <t>ffad1559</t>
  </si>
  <si>
    <t>Débito</t>
  </si>
  <si>
    <t>ffad1525</t>
  </si>
  <si>
    <t>Mateus Aguiar Fretes</t>
  </si>
  <si>
    <t>ffad1526</t>
  </si>
  <si>
    <t>TW Fretes</t>
  </si>
  <si>
    <t>Jhon e Regivaldo</t>
  </si>
  <si>
    <t>ffad1527</t>
  </si>
  <si>
    <t>Caio Xavier Fretes</t>
  </si>
  <si>
    <t>ffad1528</t>
  </si>
  <si>
    <t>Sérgio Rocha Fretes</t>
  </si>
  <si>
    <t>Comprovante de R$ 67.305,00 diferença pago no Frete Lançado.</t>
  </si>
  <si>
    <t>ffad1529</t>
  </si>
  <si>
    <t>Imposto NF</t>
  </si>
  <si>
    <t>Imposto Dezembro 2024 - Sr José</t>
  </si>
  <si>
    <t>ffad1532</t>
  </si>
  <si>
    <t>Andre Macaibas</t>
  </si>
  <si>
    <t>ffad1533</t>
  </si>
  <si>
    <t>Andre Mamanguape</t>
  </si>
  <si>
    <t>ffad1534</t>
  </si>
  <si>
    <t>Andre Timbauba</t>
  </si>
  <si>
    <t>ffad1536</t>
  </si>
  <si>
    <t>ffad1538</t>
  </si>
  <si>
    <t>Diego atacadao racao</t>
  </si>
  <si>
    <t>ffad1539</t>
  </si>
  <si>
    <t>Ferraz</t>
  </si>
  <si>
    <t>ffad1541</t>
  </si>
  <si>
    <t>ffad1544</t>
  </si>
  <si>
    <t>ffad1547</t>
  </si>
  <si>
    <t>Sao Braz</t>
  </si>
  <si>
    <t>ffad1550</t>
  </si>
  <si>
    <t>ffad1551</t>
  </si>
  <si>
    <t>Elbinho Monte Alegre</t>
  </si>
  <si>
    <t>ffad1552</t>
  </si>
  <si>
    <t>ffad1553</t>
  </si>
  <si>
    <t>Desconto - Foi pago em Despesas Geral no Valor Cheio de 5 Mil</t>
  </si>
  <si>
    <t>ffad1554</t>
  </si>
  <si>
    <t>Geovane Dias</t>
  </si>
  <si>
    <t>ffad1555</t>
  </si>
  <si>
    <t>Gilmar Monte Alegre</t>
  </si>
  <si>
    <t>ffad1556</t>
  </si>
  <si>
    <t>Gilton Glória</t>
  </si>
  <si>
    <t>ffad1557</t>
  </si>
  <si>
    <t>Jorge Monte Alegre</t>
  </si>
  <si>
    <t>ffad1558</t>
  </si>
  <si>
    <t>Luciano Gracco</t>
  </si>
  <si>
    <t>ffad1560</t>
  </si>
  <si>
    <t>reinaldo</t>
  </si>
  <si>
    <t>R$ 7015,00 Estono Conta Branco</t>
  </si>
  <si>
    <t>ffad1561</t>
  </si>
  <si>
    <t>0c3e9e26</t>
  </si>
  <si>
    <t>3 - André - 50% MULTAS</t>
  </si>
  <si>
    <t>2 Multas no valor de 5.754,72, 50% André vai pagar.</t>
  </si>
  <si>
    <t>156e793b</t>
  </si>
  <si>
    <t>41c8efda</t>
  </si>
  <si>
    <t>Trânsferencia TED</t>
  </si>
  <si>
    <t>ffad1549</t>
  </si>
  <si>
    <t>Vanilson</t>
  </si>
  <si>
    <t>ffad1543</t>
  </si>
  <si>
    <t>ffad1540</t>
  </si>
  <si>
    <t>ffad1546</t>
  </si>
  <si>
    <t>ffad1537</t>
  </si>
  <si>
    <t>Daniel Batalha</t>
  </si>
  <si>
    <t>ffad1548</t>
  </si>
  <si>
    <t>012597</t>
  </si>
  <si>
    <t>Sebastião do Posto</t>
  </si>
  <si>
    <t>61ede39d</t>
  </si>
  <si>
    <t>0425433</t>
  </si>
  <si>
    <t>Geraldo Arapiraca</t>
  </si>
  <si>
    <t>Milho Vendido</t>
  </si>
  <si>
    <t>ffad1535</t>
  </si>
  <si>
    <t>012584</t>
  </si>
  <si>
    <t>Caruaru j2</t>
  </si>
  <si>
    <t>d90c47ca</t>
  </si>
  <si>
    <t>0325423</t>
  </si>
  <si>
    <t>Carlos Henrique - SOM</t>
  </si>
  <si>
    <t>5 Mil a mais do SOM</t>
  </si>
  <si>
    <t>ffad1531</t>
  </si>
  <si>
    <t>a8d50e95</t>
  </si>
  <si>
    <t>0225392</t>
  </si>
  <si>
    <t>2 - Ernesto</t>
  </si>
  <si>
    <t>f0a3d668</t>
  </si>
  <si>
    <t>0225401</t>
  </si>
  <si>
    <t>1 - Jorge Amarok</t>
  </si>
  <si>
    <t>aefa3805</t>
  </si>
  <si>
    <t>0625452</t>
  </si>
  <si>
    <t>3 - SW4</t>
  </si>
  <si>
    <t>e8cbb1d3</t>
  </si>
  <si>
    <t>0625468</t>
  </si>
  <si>
    <t>107b7f01</t>
  </si>
  <si>
    <t>0725472</t>
  </si>
  <si>
    <t>Empréstimo Feito para ele</t>
  </si>
  <si>
    <t>107b7f012</t>
  </si>
  <si>
    <t>0825472</t>
  </si>
  <si>
    <t>d9e4ecc0</t>
  </si>
  <si>
    <t>0825503</t>
  </si>
  <si>
    <t>0c8a3185</t>
  </si>
  <si>
    <t>0825514</t>
  </si>
  <si>
    <t>Yuri 30</t>
  </si>
  <si>
    <t>52bac8bd</t>
  </si>
  <si>
    <t>1025521</t>
  </si>
  <si>
    <t>Wendoly Pegou EMPRÉSTIMO</t>
  </si>
  <si>
    <t>96692562</t>
  </si>
  <si>
    <t>1225538</t>
  </si>
  <si>
    <t>4 - Branco CARRO</t>
  </si>
  <si>
    <t>Comprovante de 134.486,77 Carro, Abateu 35.965,57 Branco tinha de Saldo.</t>
  </si>
  <si>
    <t>2bdc7c75</t>
  </si>
  <si>
    <t>0226541</t>
  </si>
  <si>
    <t>5 - WENDOLY / (100 GABRIEL BALSAS) ( 24 SALDO DOS 59) (90 SALDO JURANDA)</t>
  </si>
  <si>
    <t>686ef842</t>
  </si>
  <si>
    <t>0226553</t>
  </si>
  <si>
    <t>Newtinho BAZUKA</t>
  </si>
  <si>
    <t>anexo</t>
  </si>
  <si>
    <t>tipo</t>
  </si>
  <si>
    <t>394e57e3</t>
  </si>
  <si>
    <t>012598</t>
  </si>
  <si>
    <t>716df65d</t>
  </si>
  <si>
    <t>012607</t>
  </si>
  <si>
    <t>1c06ad3d</t>
  </si>
  <si>
    <t>68289b65</t>
  </si>
  <si>
    <t>0508787e</t>
  </si>
  <si>
    <t>ec79347d</t>
  </si>
  <si>
    <t>012592</t>
  </si>
  <si>
    <t>77288c4c</t>
  </si>
  <si>
    <t>012596</t>
  </si>
  <si>
    <t>69f86d5f</t>
  </si>
  <si>
    <t>012591</t>
  </si>
  <si>
    <t>00ab6bc9</t>
  </si>
  <si>
    <t>fbc51c4a</t>
  </si>
  <si>
    <t>4bd2f229</t>
  </si>
  <si>
    <t>b32dfa82</t>
  </si>
  <si>
    <t>012603</t>
  </si>
  <si>
    <t>be981c09</t>
  </si>
  <si>
    <t>012609</t>
  </si>
  <si>
    <t>6212f909</t>
  </si>
  <si>
    <t>012602</t>
  </si>
  <si>
    <t>4c934142</t>
  </si>
  <si>
    <t>Estorno Reinaldo</t>
  </si>
  <si>
    <t>ee171c6b</t>
  </si>
  <si>
    <t>012582</t>
  </si>
  <si>
    <t>6f607527</t>
  </si>
  <si>
    <t>012593</t>
  </si>
  <si>
    <t>1256eec6</t>
  </si>
  <si>
    <t>61af6887</t>
  </si>
  <si>
    <t>012585</t>
  </si>
  <si>
    <t>b0f0254a</t>
  </si>
  <si>
    <t>012608</t>
  </si>
  <si>
    <t>1e081be3</t>
  </si>
  <si>
    <t>b847e765</t>
  </si>
  <si>
    <t>Empréstimo Wendoly</t>
  </si>
  <si>
    <t>748f584f</t>
  </si>
  <si>
    <t>f39bf3e5</t>
  </si>
  <si>
    <t>92b3710b</t>
  </si>
  <si>
    <t>a0645349</t>
  </si>
  <si>
    <t>Gabriel Irineu</t>
  </si>
  <si>
    <t>0125407</t>
  </si>
  <si>
    <t>439b0aa5</t>
  </si>
  <si>
    <t>012521</t>
  </si>
  <si>
    <t>2efbdfa7</t>
  </si>
  <si>
    <t>a2c18056</t>
  </si>
  <si>
    <t>012562</t>
  </si>
  <si>
    <t>54286fe3</t>
  </si>
  <si>
    <t>012590</t>
  </si>
  <si>
    <t>8252b638</t>
  </si>
  <si>
    <t>012581</t>
  </si>
  <si>
    <t>23806f13</t>
  </si>
  <si>
    <t>Multa Regivaldo</t>
  </si>
  <si>
    <t>0125412</t>
  </si>
  <si>
    <t>7e4c813f</t>
  </si>
  <si>
    <t>746de7a1</t>
  </si>
  <si>
    <t>f4b436e1</t>
  </si>
  <si>
    <t>3e6e800a</t>
  </si>
  <si>
    <t>7f1541ed</t>
  </si>
  <si>
    <t>012601</t>
  </si>
  <si>
    <t>c18fb461</t>
  </si>
  <si>
    <t>012546</t>
  </si>
  <si>
    <t>53c590b4</t>
  </si>
  <si>
    <t>012557</t>
  </si>
  <si>
    <t>bfdd55c1</t>
  </si>
  <si>
    <t>47a5cf73</t>
  </si>
  <si>
    <t>012583</t>
  </si>
  <si>
    <t>ae054b10</t>
  </si>
  <si>
    <t>fa4a4258</t>
  </si>
  <si>
    <t>0125430</t>
  </si>
  <si>
    <t>d31e52a9</t>
  </si>
  <si>
    <t>012586</t>
  </si>
  <si>
    <t>e51866ff</t>
  </si>
  <si>
    <t>f928af9a</t>
  </si>
  <si>
    <t>53f036a4</t>
  </si>
  <si>
    <t>0125466</t>
  </si>
  <si>
    <t>cc1a3dc7</t>
  </si>
  <si>
    <t>c1b2202b</t>
  </si>
  <si>
    <t>012587</t>
  </si>
  <si>
    <t>94183a62</t>
  </si>
  <si>
    <t>da27dfc2</t>
  </si>
  <si>
    <t>e9345623</t>
  </si>
  <si>
    <t>012594</t>
  </si>
  <si>
    <t>576765d9</t>
  </si>
  <si>
    <t>0d3b541a</t>
  </si>
  <si>
    <t>012589</t>
  </si>
  <si>
    <t>3d7d3815</t>
  </si>
  <si>
    <t>498809cb</t>
  </si>
  <si>
    <t>012606</t>
  </si>
  <si>
    <t>c3e64b27</t>
  </si>
  <si>
    <t>012600</t>
  </si>
  <si>
    <t>c0b21e61</t>
  </si>
  <si>
    <t>012604</t>
  </si>
  <si>
    <t>13c37b74</t>
  </si>
  <si>
    <t>c2c3fb66</t>
  </si>
  <si>
    <t>1499963c</t>
  </si>
  <si>
    <t>2ba91ada</t>
  </si>
  <si>
    <t>62e3c7f7</t>
  </si>
  <si>
    <t>57f0c76c</t>
  </si>
  <si>
    <t>012605</t>
  </si>
  <si>
    <t>4dbdafe8</t>
  </si>
  <si>
    <t>c14ef342</t>
  </si>
  <si>
    <t>e9f03ea1</t>
  </si>
  <si>
    <t>79646238</t>
  </si>
  <si>
    <t>fe27642a</t>
  </si>
  <si>
    <t>4b6df4c9</t>
  </si>
  <si>
    <t>151bece5</t>
  </si>
  <si>
    <t>805d066f</t>
  </si>
  <si>
    <t>795b3ed8</t>
  </si>
  <si>
    <t>c3d0a94a</t>
  </si>
  <si>
    <t>920e8ff4</t>
  </si>
  <si>
    <t>0575924b</t>
  </si>
  <si>
    <t>78f4b620</t>
  </si>
  <si>
    <t>2cac0091</t>
  </si>
  <si>
    <t>87fc8fcc</t>
  </si>
  <si>
    <t>076e764b</t>
  </si>
  <si>
    <t>21a1ba8b</t>
  </si>
  <si>
    <t>7f9304fd</t>
  </si>
  <si>
    <t>e2364628</t>
  </si>
  <si>
    <t>070c8230</t>
  </si>
  <si>
    <t>03b16126</t>
  </si>
  <si>
    <t>d2b98d73</t>
  </si>
  <si>
    <t>2b5e9929</t>
  </si>
  <si>
    <t>6a80729d</t>
  </si>
  <si>
    <t>9def7399</t>
  </si>
  <si>
    <t>f15ee635</t>
  </si>
  <si>
    <t>012533</t>
  </si>
  <si>
    <t>a616a4b5</t>
  </si>
  <si>
    <t>ab2f5299</t>
  </si>
  <si>
    <t>012580</t>
  </si>
  <si>
    <t>7693a9c1</t>
  </si>
  <si>
    <t>de0abbd8</t>
  </si>
  <si>
    <t>012588</t>
  </si>
  <si>
    <t>d91ac059</t>
  </si>
  <si>
    <t>5d38396c</t>
  </si>
  <si>
    <t>24117c7e</t>
  </si>
  <si>
    <t>0d7e5fe5</t>
  </si>
  <si>
    <t>fbec6a56</t>
  </si>
  <si>
    <t>1d0a6701</t>
  </si>
  <si>
    <t>53f6d6e6</t>
  </si>
  <si>
    <t>fccfc551</t>
  </si>
  <si>
    <t>eaad7100</t>
  </si>
  <si>
    <t>8976f3cc</t>
  </si>
  <si>
    <t>1b9330fe</t>
  </si>
  <si>
    <t>2c5610e9</t>
  </si>
  <si>
    <t>012599</t>
  </si>
  <si>
    <t>234ff851</t>
  </si>
  <si>
    <t>012595</t>
  </si>
  <si>
    <t>f9935fc7</t>
  </si>
  <si>
    <t>0225419</t>
  </si>
  <si>
    <t>72c7999e</t>
  </si>
  <si>
    <t>e650eb21</t>
  </si>
  <si>
    <t>f1eaff13</t>
  </si>
  <si>
    <t>5b3a4e16</t>
  </si>
  <si>
    <t>ecbcd21d</t>
  </si>
  <si>
    <t>20c651c9</t>
  </si>
  <si>
    <t>55b48ef6</t>
  </si>
  <si>
    <t>Wandeley</t>
  </si>
  <si>
    <t>5da59774</t>
  </si>
  <si>
    <t>bd996e90</t>
  </si>
  <si>
    <t>d8fc99b9</t>
  </si>
  <si>
    <t>e2f95a9a</t>
  </si>
  <si>
    <t>e1f3bad4</t>
  </si>
  <si>
    <t>20e446b9</t>
  </si>
  <si>
    <t>dbfb6b2a</t>
  </si>
  <si>
    <t>0425442</t>
  </si>
  <si>
    <t>655edc13</t>
  </si>
  <si>
    <t>32dff67a</t>
  </si>
  <si>
    <t>698b25e2</t>
  </si>
  <si>
    <t>991b5854</t>
  </si>
  <si>
    <t>b0207e45</t>
  </si>
  <si>
    <t>45364217</t>
  </si>
  <si>
    <t>e3ccca9d</t>
  </si>
  <si>
    <t>136efdd2</t>
  </si>
  <si>
    <t>012610</t>
  </si>
  <si>
    <t>01b108ec</t>
  </si>
  <si>
    <t>4d2dd84d</t>
  </si>
  <si>
    <t>70b62fda</t>
  </si>
  <si>
    <t>de693bf0</t>
  </si>
  <si>
    <t>894ed5e1</t>
  </si>
  <si>
    <t>8eafa7b4</t>
  </si>
  <si>
    <t>b42556ad</t>
  </si>
  <si>
    <t>234f46a1</t>
  </si>
  <si>
    <t>97a060f3</t>
  </si>
  <si>
    <t>13bb6b5d</t>
  </si>
  <si>
    <t>b5b4319d</t>
  </si>
  <si>
    <t>89f02b6f</t>
  </si>
  <si>
    <t>cafaaff1</t>
  </si>
  <si>
    <t>aea9a0cf</t>
  </si>
  <si>
    <t>7bbc4d5c</t>
  </si>
  <si>
    <t>d8ae680d</t>
  </si>
  <si>
    <t>059b615a</t>
  </si>
  <si>
    <t>2c7d83b4</t>
  </si>
  <si>
    <t>e0d126ba</t>
  </si>
  <si>
    <t>af2be5b4</t>
  </si>
  <si>
    <t>fe026dbe</t>
  </si>
  <si>
    <t>2e3242d4</t>
  </si>
  <si>
    <t>16b18e34</t>
  </si>
  <si>
    <t>828f3d87</t>
  </si>
  <si>
    <t>8ebf7446</t>
  </si>
  <si>
    <t>9e276b3f</t>
  </si>
  <si>
    <t>6f51bad2</t>
  </si>
  <si>
    <t>29620391</t>
  </si>
  <si>
    <t>750c99b4</t>
  </si>
  <si>
    <t>a9aaab9d</t>
  </si>
  <si>
    <t>5feaac80</t>
  </si>
  <si>
    <t>5 - WENDOLY / GABRIEL BALSAS</t>
  </si>
  <si>
    <t>dc13a2b9</t>
  </si>
  <si>
    <t>5 - WENDOLY / (100 GABRIEL BALSAS) ( 24 SALDO DOS 59)</t>
  </si>
  <si>
    <t>1a5e082c</t>
  </si>
  <si>
    <t>f24b41a2</t>
  </si>
  <si>
    <t>ImplantacaoCredito</t>
  </si>
  <si>
    <t>SaldoInicial</t>
  </si>
  <si>
    <t>Receitas</t>
  </si>
  <si>
    <t>EntradaTransferencia</t>
  </si>
  <si>
    <t>Saida Transferencia</t>
  </si>
  <si>
    <t>Saldo</t>
  </si>
  <si>
    <t>aaaa0001</t>
  </si>
  <si>
    <t>aaaa0002</t>
  </si>
  <si>
    <t>aaaa0003</t>
  </si>
  <si>
    <t>aaaa0004</t>
  </si>
  <si>
    <t>aaaa0005</t>
  </si>
  <si>
    <t>aaaa0006</t>
  </si>
  <si>
    <t>aaaa0007</t>
  </si>
  <si>
    <t>aaaa0008</t>
  </si>
  <si>
    <t>aaaa0009</t>
  </si>
  <si>
    <t>aaaa0010</t>
  </si>
  <si>
    <t>aaaa0011</t>
  </si>
  <si>
    <t>aaaa0013</t>
  </si>
  <si>
    <t>aaaa0014</t>
  </si>
  <si>
    <t>aaaa0015</t>
  </si>
  <si>
    <t>aaaa0016</t>
  </si>
  <si>
    <t>aaaa0017</t>
  </si>
  <si>
    <t>aaaa0018</t>
  </si>
  <si>
    <t>aaaa0019</t>
  </si>
  <si>
    <t>aaaa0020</t>
  </si>
  <si>
    <t>aaaa0021</t>
  </si>
  <si>
    <t>aaaa0022</t>
  </si>
  <si>
    <t>aaaa0023</t>
  </si>
  <si>
    <t>aaaa0025</t>
  </si>
  <si>
    <t>aaaa0026</t>
  </si>
  <si>
    <t>aaaa0027</t>
  </si>
  <si>
    <t>aaaa0028</t>
  </si>
  <si>
    <t>aaaa0029</t>
  </si>
  <si>
    <t>aaaa0030</t>
  </si>
  <si>
    <t>aaaa0031</t>
  </si>
  <si>
    <t>aaaa0032</t>
  </si>
  <si>
    <t>aaaa0033</t>
  </si>
  <si>
    <t>aaaa0034</t>
  </si>
  <si>
    <t>aaaa0035</t>
  </si>
  <si>
    <t>aaaa0036</t>
  </si>
  <si>
    <t>aaaa0037</t>
  </si>
  <si>
    <t>aaaa0038</t>
  </si>
  <si>
    <t>aaaa0039</t>
  </si>
  <si>
    <t>aaaa0040</t>
  </si>
  <si>
    <t>aaaa0041</t>
  </si>
  <si>
    <t>aaaa0042</t>
  </si>
  <si>
    <t>aaaa0043</t>
  </si>
  <si>
    <t>aaaa0044</t>
  </si>
  <si>
    <t>aaaa0045</t>
  </si>
  <si>
    <t>aaaa0046</t>
  </si>
  <si>
    <t>aaaaa25478</t>
  </si>
  <si>
    <t>aaaa0047</t>
  </si>
  <si>
    <t>aaaa0048</t>
  </si>
  <si>
    <t>aaaa0049</t>
  </si>
  <si>
    <t>aaaa0050</t>
  </si>
  <si>
    <t>aaaa0051</t>
  </si>
  <si>
    <t>aaaa0052</t>
  </si>
  <si>
    <t>aaaa0053</t>
  </si>
  <si>
    <t>aaaa0054</t>
  </si>
  <si>
    <t>aaaa0055</t>
  </si>
  <si>
    <t>aaaa0056</t>
  </si>
  <si>
    <t>aaaa0057</t>
  </si>
  <si>
    <t>aaaa0058</t>
  </si>
  <si>
    <t>aaaa0059</t>
  </si>
  <si>
    <t>aaaa0060</t>
  </si>
  <si>
    <t>aaaa0061</t>
  </si>
  <si>
    <t>aaaa0062</t>
  </si>
  <si>
    <t>aaaa0063</t>
  </si>
  <si>
    <t>aaaa0064</t>
  </si>
  <si>
    <t>aaaa0065</t>
  </si>
  <si>
    <t>aaaa0066</t>
  </si>
  <si>
    <t>aaaa0067</t>
  </si>
  <si>
    <t>aaaa0068</t>
  </si>
  <si>
    <t>aaaa0069</t>
  </si>
  <si>
    <t>aaaa0070</t>
  </si>
  <si>
    <t>aaaa0071</t>
  </si>
  <si>
    <t>aaaa0072</t>
  </si>
  <si>
    <t>aaaa0073</t>
  </si>
  <si>
    <t>aaaa0074</t>
  </si>
  <si>
    <t>aaaa0075</t>
  </si>
  <si>
    <t>aaaa0076</t>
  </si>
  <si>
    <t>aaaa0077</t>
  </si>
  <si>
    <t>aaaa0078</t>
  </si>
  <si>
    <t>aaaa0079</t>
  </si>
  <si>
    <t>aaaa0080</t>
  </si>
  <si>
    <t>aaaa0081</t>
  </si>
  <si>
    <t>aaaa0082</t>
  </si>
  <si>
    <t>aaaa0083</t>
  </si>
  <si>
    <t>aaaa0084</t>
  </si>
  <si>
    <t>aaaa0085</t>
  </si>
  <si>
    <t>aaaa0086</t>
  </si>
  <si>
    <t>aaaa0087</t>
  </si>
  <si>
    <t>aaaa0088</t>
  </si>
  <si>
    <t>aaaa0089</t>
  </si>
  <si>
    <t>aaaa0090</t>
  </si>
  <si>
    <t>aaaa0091</t>
  </si>
  <si>
    <t>aaaa0092</t>
  </si>
  <si>
    <t>aaaa0093</t>
  </si>
  <si>
    <t>aaaa0094</t>
  </si>
  <si>
    <t>aaaa0095</t>
  </si>
  <si>
    <t>aaaa0096</t>
  </si>
  <si>
    <t>aaaa0097</t>
  </si>
  <si>
    <t>aaaa0098</t>
  </si>
  <si>
    <t>aaaa0099</t>
  </si>
  <si>
    <t>aaaa0100</t>
  </si>
  <si>
    <t>aaaa0101</t>
  </si>
  <si>
    <t>aaaa0102</t>
  </si>
  <si>
    <t>aaaa0103</t>
  </si>
  <si>
    <t>aaaa0104</t>
  </si>
  <si>
    <t>aaaa0105</t>
  </si>
  <si>
    <t>aaaa0106</t>
  </si>
  <si>
    <t>aaaa0107</t>
  </si>
  <si>
    <t>aaaa0108</t>
  </si>
  <si>
    <t>aaaa0109</t>
  </si>
  <si>
    <t>aaaa0110</t>
  </si>
  <si>
    <t>aaaa0111</t>
  </si>
  <si>
    <t>aaaa0112</t>
  </si>
  <si>
    <t>aaaa0113</t>
  </si>
  <si>
    <t>aaaa0114</t>
  </si>
  <si>
    <t>aaaa0115</t>
  </si>
  <si>
    <t>aaaa0116</t>
  </si>
  <si>
    <t>aaaa0117</t>
  </si>
  <si>
    <t>aaaa0118</t>
  </si>
  <si>
    <t>aaaa0119</t>
  </si>
  <si>
    <t>aaaa0120</t>
  </si>
  <si>
    <t>aaaa0121</t>
  </si>
  <si>
    <t>aaaa0122</t>
  </si>
  <si>
    <t>aaaa0123</t>
  </si>
  <si>
    <t>aaaa0124</t>
  </si>
  <si>
    <t>aaaa0125</t>
  </si>
  <si>
    <t>aaaa0126</t>
  </si>
  <si>
    <t>aaaa0127</t>
  </si>
  <si>
    <t>aaaa0128</t>
  </si>
  <si>
    <t>aaaa0129</t>
  </si>
  <si>
    <t>aaaa0130</t>
  </si>
  <si>
    <t>aaaa0131</t>
  </si>
  <si>
    <t>aaaa0132</t>
  </si>
  <si>
    <t>aaaa0133</t>
  </si>
  <si>
    <t>aaaa0134</t>
  </si>
  <si>
    <t>aaaa0135</t>
  </si>
  <si>
    <t>aaaa0136</t>
  </si>
  <si>
    <t>aaaa0137</t>
  </si>
  <si>
    <t>aaaa0138</t>
  </si>
  <si>
    <t>aaaa0139</t>
  </si>
  <si>
    <t>aaaa0140</t>
  </si>
  <si>
    <t>aaaa0141</t>
  </si>
  <si>
    <t>aaaa0142</t>
  </si>
  <si>
    <t>aaaa0143</t>
  </si>
  <si>
    <t>aaaa0144</t>
  </si>
  <si>
    <t>aaaa0145</t>
  </si>
  <si>
    <t>aaaa0146</t>
  </si>
  <si>
    <t>aaaa0147</t>
  </si>
  <si>
    <t>aaaa0148</t>
  </si>
  <si>
    <t>aaaa0149</t>
  </si>
  <si>
    <t>aaaa0150</t>
  </si>
  <si>
    <t>aaaa0151</t>
  </si>
  <si>
    <t>aaaa0152</t>
  </si>
  <si>
    <t>aaaa0153</t>
  </si>
  <si>
    <t>aaaa0154</t>
  </si>
  <si>
    <t>aaaa0155</t>
  </si>
  <si>
    <t>aaaa0156</t>
  </si>
  <si>
    <t>aaaa0157</t>
  </si>
  <si>
    <t>aaaa0158</t>
  </si>
  <si>
    <t>aaaa0159</t>
  </si>
  <si>
    <t>aaaa0160</t>
  </si>
  <si>
    <t>aaaa0161</t>
  </si>
  <si>
    <t>aaaa0162</t>
  </si>
  <si>
    <t>aaaa0163</t>
  </si>
  <si>
    <t>aaaa0164</t>
  </si>
  <si>
    <t>aaaa0165</t>
  </si>
  <si>
    <t>aaaa0166</t>
  </si>
  <si>
    <t>aaaa0167</t>
  </si>
  <si>
    <t>aaaa0168</t>
  </si>
  <si>
    <t>aaaa0169</t>
  </si>
  <si>
    <t>aaaa0170</t>
  </si>
  <si>
    <t>aaaa0171</t>
  </si>
  <si>
    <t>aaaa0172</t>
  </si>
  <si>
    <t>aaaa0173</t>
  </si>
  <si>
    <t>aaaa0174</t>
  </si>
  <si>
    <t>aaaa0175</t>
  </si>
  <si>
    <t>aaaa0176</t>
  </si>
  <si>
    <t>aaaa0177</t>
  </si>
  <si>
    <t>aaaa0178</t>
  </si>
  <si>
    <t>aaaa0179</t>
  </si>
  <si>
    <t>aaaa0180</t>
  </si>
  <si>
    <t>aaaa0181</t>
  </si>
  <si>
    <t>aaaa0182</t>
  </si>
  <si>
    <t>aaaa0183</t>
  </si>
  <si>
    <t>aaaa0184</t>
  </si>
  <si>
    <t>aaaa0185</t>
  </si>
  <si>
    <t>aaaa0186</t>
  </si>
  <si>
    <t>aaaa0187</t>
  </si>
  <si>
    <t>aaaa0188</t>
  </si>
  <si>
    <t>aaaa0189</t>
  </si>
  <si>
    <t>aaaa0190</t>
  </si>
  <si>
    <t>aaaa0191</t>
  </si>
  <si>
    <t>aaaa0192</t>
  </si>
  <si>
    <t>aaaa0193</t>
  </si>
  <si>
    <t>aaaa0194</t>
  </si>
  <si>
    <t>aaaa0195</t>
  </si>
  <si>
    <t>aaaa0196</t>
  </si>
  <si>
    <t>aaaa0197</t>
  </si>
  <si>
    <t>aaaa0198</t>
  </si>
  <si>
    <t>aaaa0199</t>
  </si>
  <si>
    <t>aaaa0200</t>
  </si>
  <si>
    <t>aaaa0201</t>
  </si>
  <si>
    <t>aaaa0202</t>
  </si>
  <si>
    <t>aaaa0203</t>
  </si>
  <si>
    <t>aaaa0204</t>
  </si>
  <si>
    <t>aaaa0205</t>
  </si>
  <si>
    <t>aaaa0206</t>
  </si>
  <si>
    <t>aaaa0207</t>
  </si>
  <si>
    <t>aaaa0208</t>
  </si>
  <si>
    <t>aaaa0209</t>
  </si>
  <si>
    <t>aaaa0210</t>
  </si>
  <si>
    <t>aaaa0211</t>
  </si>
  <si>
    <t>aaaa0212</t>
  </si>
  <si>
    <t>aaaa0213</t>
  </si>
  <si>
    <t>aaaa0214</t>
  </si>
  <si>
    <t>aaaa0215</t>
  </si>
  <si>
    <t>aaaa0216</t>
  </si>
  <si>
    <t>aaaa0217</t>
  </si>
  <si>
    <t>aaaa0218</t>
  </si>
  <si>
    <t>aaaa0219</t>
  </si>
  <si>
    <t>aaaa0220</t>
  </si>
  <si>
    <t>aaaa0221</t>
  </si>
  <si>
    <t>aaaa0222</t>
  </si>
  <si>
    <t>aaaa0223</t>
  </si>
  <si>
    <t>aaaa0224</t>
  </si>
  <si>
    <t>aaaa0225</t>
  </si>
  <si>
    <t>Conta de Origem</t>
  </si>
  <si>
    <t>Conta de Destino</t>
  </si>
  <si>
    <t>34db511b</t>
  </si>
  <si>
    <t>7c2ce30f</t>
  </si>
  <si>
    <t>dda5682e</t>
  </si>
  <si>
    <t>a24a8bb9</t>
  </si>
  <si>
    <t>fea95e97</t>
  </si>
  <si>
    <t>36ab112d</t>
  </si>
  <si>
    <t>b0038a59</t>
  </si>
  <si>
    <t>1431313a</t>
  </si>
  <si>
    <t>Enviado para Wendoly Guardar.</t>
  </si>
  <si>
    <t>12b8c921</t>
  </si>
  <si>
    <t>Enviado para Newtinho guardar</t>
  </si>
  <si>
    <t>2b1ef632</t>
  </si>
  <si>
    <t>Enviado para newtinho guardar</t>
  </si>
  <si>
    <t>3f72e499</t>
  </si>
  <si>
    <t>Devolução 51.000,00</t>
  </si>
  <si>
    <t>f694ea15</t>
  </si>
  <si>
    <t>Enviado para Branco guardar</t>
  </si>
  <si>
    <t>8bbe439a</t>
  </si>
  <si>
    <t>7fe2d727</t>
  </si>
  <si>
    <t>1a10c0dc</t>
  </si>
  <si>
    <t>f8637996</t>
  </si>
  <si>
    <t>519705c3</t>
  </si>
  <si>
    <t>d5c1dd68</t>
  </si>
  <si>
    <t>430c4eba</t>
  </si>
  <si>
    <t>538e70d7</t>
  </si>
  <si>
    <t>ad5da4f5</t>
  </si>
  <si>
    <t>d6369287</t>
  </si>
  <si>
    <t>6bf1f240</t>
  </si>
  <si>
    <t>d0ce7db1</t>
  </si>
  <si>
    <t>b8a61848</t>
  </si>
  <si>
    <t>7df12932</t>
  </si>
  <si>
    <t>744d16ba</t>
  </si>
  <si>
    <t>441d7e99</t>
  </si>
  <si>
    <t>11a8a220</t>
  </si>
  <si>
    <t>e590136a</t>
  </si>
  <si>
    <t>d7be9339</t>
  </si>
  <si>
    <t>34386a47</t>
  </si>
  <si>
    <t>84ce00ce</t>
  </si>
  <si>
    <t>Norte Nordeste - Sr. José</t>
  </si>
  <si>
    <t>c2c6b36b</t>
  </si>
  <si>
    <t>Norte Nordeste - Santander</t>
  </si>
  <si>
    <t>a88a0bdf</t>
  </si>
  <si>
    <t>e44452da</t>
  </si>
  <si>
    <t>7c625847</t>
  </si>
  <si>
    <t>3514f1bd</t>
  </si>
  <si>
    <t>fecb30e7</t>
  </si>
  <si>
    <t>Santiagro / Sicredi</t>
  </si>
  <si>
    <t>599f29e0</t>
  </si>
  <si>
    <t>440aa30d</t>
  </si>
  <si>
    <t>Passando para o Sicredi o saldo para Bater com o Extrato</t>
  </si>
  <si>
    <t>ea75ac41</t>
  </si>
  <si>
    <t>4c66fa5c</t>
  </si>
  <si>
    <t>Jogando saldo</t>
  </si>
  <si>
    <t>7ac8cec7</t>
  </si>
  <si>
    <t>Santiagro/Sicredi</t>
  </si>
  <si>
    <t>f488ceeb</t>
  </si>
  <si>
    <t>77ccafd1</t>
  </si>
  <si>
    <t>Santiagro/Bradesco</t>
  </si>
  <si>
    <t>4b6e2697</t>
  </si>
  <si>
    <t>364e9cb1</t>
  </si>
  <si>
    <t>546d91ad</t>
  </si>
  <si>
    <t>9810c55a</t>
  </si>
  <si>
    <t>cf0a8547</t>
  </si>
  <si>
    <t>e00d5893</t>
  </si>
  <si>
    <t>b5f7ce3f</t>
  </si>
  <si>
    <t>701a47dd</t>
  </si>
  <si>
    <t>2f3a9bbb</t>
  </si>
  <si>
    <t>19f5ba3b</t>
  </si>
  <si>
    <t>dd0c1fc5</t>
  </si>
  <si>
    <t>b030ac72</t>
  </si>
  <si>
    <t>2f8faff0</t>
  </si>
  <si>
    <t>48230892</t>
  </si>
  <si>
    <t>3247a130</t>
  </si>
  <si>
    <t>6eb030c9</t>
  </si>
  <si>
    <t>df169cb4</t>
  </si>
  <si>
    <t>f57e8a8b</t>
  </si>
  <si>
    <t>9c0d073e</t>
  </si>
  <si>
    <t>e41d5e2f</t>
  </si>
  <si>
    <t>0f3edc12</t>
  </si>
  <si>
    <t>a9497988</t>
  </si>
  <si>
    <t>e2072c77</t>
  </si>
  <si>
    <t>Dinheiro Guardado no Sicredi</t>
  </si>
  <si>
    <t>e2e7e6d6</t>
  </si>
  <si>
    <t>03d16cdb</t>
  </si>
  <si>
    <t>010cc3b5</t>
  </si>
  <si>
    <t>a0997442</t>
  </si>
  <si>
    <t>Emprestimo</t>
  </si>
  <si>
    <t>3e7f919b</t>
  </si>
  <si>
    <t>aad41c0f</t>
  </si>
  <si>
    <t>46b484d1</t>
  </si>
  <si>
    <t>8df192d7</t>
  </si>
  <si>
    <t>b076a77f</t>
  </si>
  <si>
    <t>84a8d474</t>
  </si>
  <si>
    <t>27b37a85</t>
  </si>
  <si>
    <t>4bf24337</t>
  </si>
  <si>
    <t>aaaa0012</t>
  </si>
  <si>
    <t>aaaa0024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</si>
</sst>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/yyyy"/>
    <numFmt numFmtId="166" formatCode="dd/mm/yyyy hh:mm:ss"/>
    <numFmt numFmtId="167" formatCode="d/m/yyyy hh:mm:ss"/>
    <numFmt numFmtId="168" formatCode="d/m/yyyy"/>
    <numFmt numFmtId="169" formatCode="dd/MM/yyyy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FF0000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rgb="FFF3F3F3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165" xfId="0" applyAlignment="1" applyFont="1" applyNumberFormat="1">
      <alignment horizontal="right" readingOrder="0" vertical="bottom"/>
    </xf>
    <xf quotePrefix="1"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Font="1"/>
    <xf quotePrefix="1"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0" fillId="4" fontId="6" numFmtId="0" xfId="0" applyAlignment="1" applyFill="1" applyFont="1">
      <alignment readingOrder="0"/>
    </xf>
    <xf borderId="0" fillId="4" fontId="6" numFmtId="164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2" numFmtId="2" xfId="0" applyAlignment="1" applyFont="1" applyNumberFormat="1">
      <alignment readingOrder="0"/>
    </xf>
    <xf borderId="0" fillId="5" fontId="6" numFmtId="0" xfId="0" applyAlignment="1" applyFill="1" applyFont="1">
      <alignment readingOrder="0"/>
    </xf>
    <xf borderId="0" fillId="5" fontId="6" numFmtId="164" xfId="0" applyAlignment="1" applyFont="1" applyNumberFormat="1">
      <alignment horizontal="center" readingOrder="0"/>
    </xf>
    <xf borderId="0" fillId="6" fontId="2" numFmtId="0" xfId="0" applyAlignment="1" applyFill="1" applyFont="1">
      <alignment readingOrder="0"/>
    </xf>
    <xf borderId="0" fillId="6" fontId="2" numFmtId="165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6" fontId="2" numFmtId="0" xfId="0" applyFont="1"/>
    <xf quotePrefix="1" borderId="0" fillId="6" fontId="2" numFmtId="0" xfId="0" applyAlignment="1" applyFont="1">
      <alignment readingOrder="0"/>
    </xf>
    <xf borderId="0" fillId="6" fontId="2" numFmtId="2" xfId="0" applyAlignment="1" applyFont="1" applyNumberFormat="1">
      <alignment readingOrder="0"/>
    </xf>
    <xf borderId="0" fillId="6" fontId="2" numFmtId="164" xfId="0" applyAlignment="1" applyFont="1" applyNumberFormat="1">
      <alignment horizontal="center" readingOrder="0"/>
    </xf>
    <xf borderId="0" fillId="6" fontId="2" numFmtId="164" xfId="0" applyAlignment="1" applyFont="1" applyNumberFormat="1">
      <alignment horizontal="center"/>
    </xf>
    <xf quotePrefix="1" borderId="0" fillId="3" fontId="2" numFmtId="0" xfId="0" applyAlignment="1" applyFon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3" fontId="2" numFmtId="164" xfId="0" applyAlignment="1" applyFont="1" applyNumberFormat="1">
      <alignment horizontal="center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2" numFmtId="2" xfId="0" applyFont="1" applyNumberFormat="1"/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8" numFmtId="0" xfId="0" applyFont="1"/>
    <xf borderId="0" fillId="3" fontId="6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3" fontId="2" numFmtId="164" xfId="0" applyFont="1" applyNumberFormat="1"/>
    <xf borderId="0" fillId="3" fontId="2" numFmtId="4" xfId="0" applyFont="1" applyNumberFormat="1"/>
    <xf borderId="0" fillId="3" fontId="6" numFmtId="0" xfId="0" applyFont="1"/>
    <xf borderId="0" fillId="0" fontId="2" numFmtId="4" xfId="0" applyFont="1" applyNumberFormat="1"/>
    <xf borderId="0" fillId="2" fontId="9" numFmtId="0" xfId="0" applyAlignment="1" applyFont="1">
      <alignment horizontal="center" vertical="bottom"/>
    </xf>
    <xf borderId="0" fillId="2" fontId="7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5" fontId="2" numFmtId="164" xfId="0" applyAlignment="1" applyFont="1" applyNumberFormat="1">
      <alignment horizontal="left"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5" fontId="2" numFmtId="164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5" fontId="2" numFmtId="164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69" xfId="0" applyAlignment="1" applyFont="1" applyNumberFormat="1">
      <alignment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164" xfId="0" applyAlignment="1" applyFont="1" applyNumberFormat="1">
      <alignment shrinkToFit="0" vertical="center" wrapText="0"/>
    </xf>
    <xf borderId="0" fillId="3" fontId="2" numFmtId="166" xfId="0" applyAlignment="1" applyFont="1" applyNumberFormat="1">
      <alignment readingOrder="0" shrinkToFit="0" vertical="center" wrapText="0"/>
    </xf>
    <xf borderId="0" fillId="5" fontId="2" numFmtId="164" xfId="0" applyFont="1" applyNumberFormat="1"/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3" fontId="2" numFmtId="169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164" xfId="0" applyAlignment="1" applyFont="1" applyNumberFormat="1">
      <alignment horizontal="center" shrinkToFit="0" vertical="center" wrapText="0"/>
    </xf>
    <xf borderId="0" fillId="0" fontId="2" numFmtId="169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vertical="bottom"/>
    </xf>
    <xf borderId="0" fillId="3" fontId="10" numFmtId="0" xfId="0" applyAlignment="1" applyFont="1">
      <alignment horizontal="center" vertical="bottom"/>
    </xf>
    <xf borderId="0" fillId="3" fontId="10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0" fillId="0" fontId="2" numFmtId="0" xfId="0" applyFont="1"/>
    <xf borderId="0" fillId="0" fontId="2" numFmtId="165" xfId="0" applyAlignment="1" applyFont="1" applyNumberFormat="1">
      <alignment horizontal="center" readingOrder="0"/>
    </xf>
    <xf borderId="0" fillId="3" fontId="2" numFmtId="2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7" fontId="4" numFmtId="0" xfId="0" applyAlignment="1" applyFill="1" applyFont="1">
      <alignment readingOrder="0" vertical="bottom"/>
    </xf>
    <xf borderId="0" fillId="7" fontId="4" numFmtId="165" xfId="0" applyAlignment="1" applyFont="1" applyNumberFormat="1">
      <alignment horizontal="right" readingOrder="0" vertical="bottom"/>
    </xf>
    <xf borderId="0" fillId="7" fontId="4" numFmtId="164" xfId="0" applyAlignment="1" applyFont="1" applyNumberFormat="1">
      <alignment horizontal="right" readingOrder="0"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readingOrder="0" shrinkToFit="0" wrapText="0"/>
    </xf>
    <xf borderId="0" fillId="7" fontId="2" numFmtId="0" xfId="0" applyFont="1"/>
    <xf borderId="0" fillId="7" fontId="2" numFmtId="0" xfId="0" applyAlignment="1" applyFont="1">
      <alignment readingOrder="0"/>
    </xf>
    <xf borderId="0" fillId="7" fontId="2" numFmtId="165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/>
    </xf>
    <xf borderId="0" fillId="4" fontId="6" numFmtId="164" xfId="0" applyAlignment="1" applyFont="1" applyNumberFormat="1">
      <alignment horizontal="center" readingOrder="0"/>
    </xf>
    <xf borderId="0" fillId="4" fontId="6" numFmtId="164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ixaG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ixaVariave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1" displayName="Tabela_1" name="Tabela_1" id="1">
  <tableColumns count="20">
    <tableColumn name="id" id="1"/>
    <tableColumn name="Data" id="2"/>
    <tableColumn name="PedCxMensal" id="3"/>
    <tableColumn name="Anotações" id="4"/>
    <tableColumn name="Saldo Contas" id="5"/>
    <tableColumn name="Recebimento Pendente" id="6"/>
    <tableColumn name="Recebimento Em Trânsito" id="7"/>
    <tableColumn name="Implantação Crédito" id="8"/>
    <tableColumn name="Receita Total" id="9"/>
    <tableColumn name="Produtor Pendente" id="10"/>
    <tableColumn name="Frete Pendente" id="11"/>
    <tableColumn name="Outros Pendentes" id="12"/>
    <tableColumn name="Comissão Pendente" id="13"/>
    <tableColumn name="Implantação Débito" id="14"/>
    <tableColumn name="Despesas Total" id="15"/>
    <tableColumn name="MesAno" id="16"/>
    <tableColumn name="Saldo Final" id="17"/>
    <tableColumn name="Status" id="18"/>
    <tableColumn name="Gatilho" id="19"/>
    <tableColumn name="saldo" id="20"/>
  </tableColumns>
  <tableStyleInfo name="CaixaGeral-style" showColumnStripes="0" showFirstColumn="1" showLastColumn="1" showRowStripes="1"/>
</table>
</file>

<file path=xl/tables/table2.xml><?xml version="1.0" encoding="utf-8"?>
<table xmlns="http://schemas.openxmlformats.org/spreadsheetml/2006/main" ref="A1:T21" displayName="Tabela" name="Tabela" id="2">
  <tableColumns count="20">
    <tableColumn name="id" id="1"/>
    <tableColumn name="Data" id="2"/>
    <tableColumn name="PedCxMensal" id="3"/>
    <tableColumn name="Anotações" id="4"/>
    <tableColumn name="Saldo Contas" id="5"/>
    <tableColumn name="Recebimento Pendente" id="6"/>
    <tableColumn name="Recebimento Em Trânsito" id="7"/>
    <tableColumn name="Implantação Crédito" id="8"/>
    <tableColumn name="Receita Total" id="9"/>
    <tableColumn name="Produtor Pendente" id="10"/>
    <tableColumn name="Frete Pendente" id="11"/>
    <tableColumn name="Outros Pendentes" id="12"/>
    <tableColumn name="Comissão Pendente" id="13"/>
    <tableColumn name="Implantação Débito" id="14"/>
    <tableColumn name="Despesas Total" id="15"/>
    <tableColumn name="MesAno" id="16"/>
    <tableColumn name="Saldo Final" id="17"/>
    <tableColumn name="Status" id="18"/>
    <tableColumn name="Gatilho" id="19"/>
    <tableColumn name="saldo" id="20"/>
  </tableColumns>
  <tableStyleInfo name="CaixaVariav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23.63"/>
    <col customWidth="1" min="4" max="4" width="20.5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/>
      <c r="D2" s="4"/>
      <c r="E2" s="4"/>
      <c r="F2" s="5">
        <f>SUMIFS(PedidodeVenda!E:E,PedidodeVenda!D:D,B:B)</f>
        <v>0</v>
      </c>
      <c r="G2" s="5">
        <f>SUMIFS(PedidodeVenda!F:F,PedidodeVenda!D:D,B:B)</f>
        <v>0</v>
      </c>
      <c r="H2" s="5">
        <f t="shared" ref="H2:H117" si="1">F2-G2</f>
        <v>0</v>
      </c>
    </row>
    <row r="3">
      <c r="A3" s="3" t="s">
        <v>10</v>
      </c>
      <c r="B3" s="3" t="s">
        <v>11</v>
      </c>
      <c r="C3" s="4"/>
      <c r="D3" s="4"/>
      <c r="E3" s="4"/>
      <c r="F3" s="5">
        <f>SUMIFS(PedidodeVenda!E:E,PedidodeVenda!D:D,B:B)</f>
        <v>0</v>
      </c>
      <c r="G3" s="5">
        <f>SUMIFS(PedidodeVenda!F:F,PedidodeVenda!D:D,B:B)</f>
        <v>0</v>
      </c>
      <c r="H3" s="5">
        <f t="shared" si="1"/>
        <v>0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4"/>
      <c r="F4" s="5">
        <f>SUMIFS(PedidodeVenda!E:E,PedidodeVenda!D:D,B:B)</f>
        <v>0</v>
      </c>
      <c r="G4" s="5">
        <f>SUMIFS(PedidodeVenda!F:F,PedidodeVenda!D:D,B:B)</f>
        <v>0</v>
      </c>
      <c r="H4" s="5">
        <f t="shared" si="1"/>
        <v>0</v>
      </c>
    </row>
    <row r="5">
      <c r="A5" s="3" t="s">
        <v>16</v>
      </c>
      <c r="B5" s="3" t="s">
        <v>17</v>
      </c>
      <c r="C5" s="4"/>
      <c r="D5" s="4"/>
      <c r="E5" s="4"/>
      <c r="F5" s="5">
        <f>SUMIFS(PedidodeVenda!E:E,PedidodeVenda!D:D,B:B)</f>
        <v>54131.19</v>
      </c>
      <c r="G5" s="5">
        <f>SUMIFS(PedidodeVenda!F:F,PedidodeVenda!D:D,B:B)</f>
        <v>54131.19</v>
      </c>
      <c r="H5" s="5">
        <f t="shared" si="1"/>
        <v>0</v>
      </c>
    </row>
    <row r="6">
      <c r="A6" s="3" t="s">
        <v>18</v>
      </c>
      <c r="B6" s="3" t="s">
        <v>19</v>
      </c>
      <c r="C6" s="4"/>
      <c r="D6" s="4"/>
      <c r="E6" s="4"/>
      <c r="F6" s="5">
        <f>SUMIFS(PedidodeVenda!E:E,PedidodeVenda!D:D,B:B)</f>
        <v>0</v>
      </c>
      <c r="G6" s="5">
        <f>SUMIFS(PedidodeVenda!F:F,PedidodeVenda!D:D,B:B)</f>
        <v>0</v>
      </c>
      <c r="H6" s="5">
        <f t="shared" si="1"/>
        <v>0</v>
      </c>
    </row>
    <row r="7">
      <c r="A7" s="3" t="s">
        <v>20</v>
      </c>
      <c r="B7" s="3" t="s">
        <v>21</v>
      </c>
      <c r="C7" s="4"/>
      <c r="D7" s="4"/>
      <c r="E7" s="4"/>
      <c r="F7" s="5">
        <f>SUMIFS(PedidodeVenda!E:E,PedidodeVenda!D:D,B:B)</f>
        <v>0</v>
      </c>
      <c r="G7" s="5">
        <f>SUMIFS(PedidodeVenda!F:F,PedidodeVenda!D:D,B:B)</f>
        <v>0</v>
      </c>
      <c r="H7" s="5">
        <f t="shared" si="1"/>
        <v>0</v>
      </c>
    </row>
    <row r="8">
      <c r="A8" s="3" t="s">
        <v>22</v>
      </c>
      <c r="B8" s="3" t="s">
        <v>23</v>
      </c>
      <c r="C8" s="4"/>
      <c r="D8" s="4"/>
      <c r="E8" s="4"/>
      <c r="F8" s="5">
        <f>SUMIFS(PedidodeVenda!E:E,PedidodeVenda!D:D,B:B)</f>
        <v>9143744.75</v>
      </c>
      <c r="G8" s="5">
        <f>SUMIFS(PedidodeVenda!F:F,PedidodeVenda!D:D,B:B)</f>
        <v>9113073.41</v>
      </c>
      <c r="H8" s="5">
        <f t="shared" si="1"/>
        <v>30671.34</v>
      </c>
    </row>
    <row r="9">
      <c r="A9" s="3" t="s">
        <v>24</v>
      </c>
      <c r="B9" s="3" t="s">
        <v>25</v>
      </c>
      <c r="C9" s="4"/>
      <c r="D9" s="4"/>
      <c r="E9" s="4"/>
      <c r="F9" s="5">
        <f>SUMIFS(PedidodeVenda!E:E,PedidodeVenda!D:D,B:B)</f>
        <v>363744</v>
      </c>
      <c r="G9" s="5">
        <f>SUMIFS(PedidodeVenda!F:F,PedidodeVenda!D:D,B:B)</f>
        <v>363744</v>
      </c>
      <c r="H9" s="5">
        <f t="shared" si="1"/>
        <v>0</v>
      </c>
    </row>
    <row r="10">
      <c r="A10" s="3" t="s">
        <v>26</v>
      </c>
      <c r="B10" s="3" t="s">
        <v>27</v>
      </c>
      <c r="C10" s="4"/>
      <c r="D10" s="4"/>
      <c r="E10" s="4"/>
      <c r="F10" s="5">
        <f>SUMIFS(PedidodeVenda!E:E,PedidodeVenda!D:D,B:B)</f>
        <v>4263252.01</v>
      </c>
      <c r="G10" s="5">
        <f>SUMIFS(PedidodeVenda!F:F,PedidodeVenda!D:D,B:B)</f>
        <v>4263252.01</v>
      </c>
      <c r="H10" s="5">
        <f t="shared" si="1"/>
        <v>0</v>
      </c>
    </row>
    <row r="11">
      <c r="A11" s="3" t="s">
        <v>28</v>
      </c>
      <c r="B11" s="3" t="s">
        <v>29</v>
      </c>
      <c r="C11" s="4"/>
      <c r="D11" s="4"/>
      <c r="E11" s="4"/>
      <c r="F11" s="5">
        <f>SUMIFS(PedidodeVenda!E:E,PedidodeVenda!D:D,B:B)</f>
        <v>0</v>
      </c>
      <c r="G11" s="5">
        <f>SUMIFS(PedidodeVenda!F:F,PedidodeVenda!D:D,B:B)</f>
        <v>0</v>
      </c>
      <c r="H11" s="5">
        <f t="shared" si="1"/>
        <v>0</v>
      </c>
    </row>
    <row r="12">
      <c r="A12" s="3" t="s">
        <v>30</v>
      </c>
      <c r="B12" s="3" t="s">
        <v>31</v>
      </c>
      <c r="C12" s="4"/>
      <c r="D12" s="4"/>
      <c r="E12" s="4"/>
      <c r="F12" s="5">
        <f>SUMIFS(PedidodeVenda!E:E,PedidodeVenda!D:D,B:B)</f>
        <v>0</v>
      </c>
      <c r="G12" s="5">
        <f>SUMIFS(PedidodeVenda!F:F,PedidodeVenda!D:D,B:B)</f>
        <v>0</v>
      </c>
      <c r="H12" s="5">
        <f t="shared" si="1"/>
        <v>0</v>
      </c>
    </row>
    <row r="13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5">
        <f>SUMIFS(PedidodeVenda!E:E,PedidodeVenda!D:D,B:B)</f>
        <v>0</v>
      </c>
      <c r="G13" s="5">
        <f>SUMIFS(PedidodeVenda!F:F,PedidodeVenda!D:D,B:B)</f>
        <v>0</v>
      </c>
      <c r="H13" s="5">
        <f t="shared" si="1"/>
        <v>0</v>
      </c>
    </row>
    <row r="14">
      <c r="A14" s="3" t="s">
        <v>36</v>
      </c>
      <c r="B14" s="3" t="s">
        <v>37</v>
      </c>
      <c r="C14" s="4"/>
      <c r="D14" s="4"/>
      <c r="E14" s="4"/>
      <c r="F14" s="5">
        <f>SUMIFS(PedidodeVenda!E:E,PedidodeVenda!D:D,B:B)</f>
        <v>2440901.71</v>
      </c>
      <c r="G14" s="5">
        <f>SUMIFS(PedidodeVenda!F:F,PedidodeVenda!D:D,B:B)</f>
        <v>2440901.71</v>
      </c>
      <c r="H14" s="5">
        <f t="shared" si="1"/>
        <v>0</v>
      </c>
    </row>
    <row r="15">
      <c r="A15" s="3" t="s">
        <v>38</v>
      </c>
      <c r="B15" s="3" t="s">
        <v>39</v>
      </c>
      <c r="C15" s="4"/>
      <c r="D15" s="4"/>
      <c r="E15" s="4"/>
      <c r="F15" s="5">
        <f>SUMIFS(PedidodeVenda!E:E,PedidodeVenda!D:D,B:B)</f>
        <v>485105.74</v>
      </c>
      <c r="G15" s="5">
        <f>SUMIFS(PedidodeVenda!F:F,PedidodeVenda!D:D,B:B)</f>
        <v>485105.74</v>
      </c>
      <c r="H15" s="5">
        <f t="shared" si="1"/>
        <v>0</v>
      </c>
    </row>
    <row r="16">
      <c r="A16" s="3" t="s">
        <v>40</v>
      </c>
      <c r="B16" s="3" t="s">
        <v>41</v>
      </c>
      <c r="C16" s="4"/>
      <c r="D16" s="4"/>
      <c r="E16" s="4"/>
      <c r="F16" s="5">
        <f>SUMIFS(PedidodeVenda!E:E,PedidodeVenda!D:D,B:B)</f>
        <v>2927598.82</v>
      </c>
      <c r="G16" s="5">
        <f>SUMIFS(PedidodeVenda!F:F,PedidodeVenda!D:D,B:B)</f>
        <v>2927598.82</v>
      </c>
      <c r="H16" s="5">
        <f t="shared" si="1"/>
        <v>0</v>
      </c>
    </row>
    <row r="17">
      <c r="A17" s="3" t="s">
        <v>42</v>
      </c>
      <c r="B17" s="3" t="s">
        <v>43</v>
      </c>
      <c r="C17" s="4"/>
      <c r="D17" s="4"/>
      <c r="E17" s="4"/>
      <c r="F17" s="5">
        <f>SUMIFS(PedidodeVenda!E:E,PedidodeVenda!D:D,B:B)</f>
        <v>1220579.32</v>
      </c>
      <c r="G17" s="5">
        <f>SUMIFS(PedidodeVenda!F:F,PedidodeVenda!D:D,B:B)</f>
        <v>1220579.32</v>
      </c>
      <c r="H17" s="5">
        <f t="shared" si="1"/>
        <v>-0.0000000002328306437</v>
      </c>
    </row>
    <row r="18">
      <c r="A18" s="3" t="s">
        <v>44</v>
      </c>
      <c r="B18" s="3" t="s">
        <v>45</v>
      </c>
      <c r="C18" s="3" t="s">
        <v>46</v>
      </c>
      <c r="D18" s="3" t="s">
        <v>47</v>
      </c>
      <c r="E18" s="4"/>
      <c r="F18" s="5">
        <f>SUMIFS(PedidodeVenda!E:E,PedidodeVenda!D:D,B:B)</f>
        <v>0</v>
      </c>
      <c r="G18" s="5">
        <f>SUMIFS(PedidodeVenda!F:F,PedidodeVenda!D:D,B:B)</f>
        <v>0</v>
      </c>
      <c r="H18" s="5">
        <f t="shared" si="1"/>
        <v>0</v>
      </c>
    </row>
    <row r="19">
      <c r="A19" s="3" t="s">
        <v>48</v>
      </c>
      <c r="B19" s="3" t="s">
        <v>49</v>
      </c>
      <c r="C19" s="4"/>
      <c r="D19" s="4"/>
      <c r="E19" s="4"/>
      <c r="F19" s="5">
        <f>SUMIFS(PedidodeVenda!E:E,PedidodeVenda!D:D,B:B)</f>
        <v>0</v>
      </c>
      <c r="G19" s="5">
        <f>SUMIFS(PedidodeVenda!F:F,PedidodeVenda!D:D,B:B)</f>
        <v>0</v>
      </c>
      <c r="H19" s="5">
        <f t="shared" si="1"/>
        <v>0</v>
      </c>
    </row>
    <row r="20">
      <c r="A20" s="3" t="s">
        <v>50</v>
      </c>
      <c r="B20" s="3" t="s">
        <v>51</v>
      </c>
      <c r="C20" s="4"/>
      <c r="D20" s="4"/>
      <c r="E20" s="4"/>
      <c r="F20" s="5">
        <f>SUMIFS(PedidodeVenda!E:E,PedidodeVenda!D:D,B:B)</f>
        <v>3358421.9</v>
      </c>
      <c r="G20" s="5">
        <f>SUMIFS(PedidodeVenda!F:F,PedidodeVenda!D:D,B:B)</f>
        <v>3358421.9</v>
      </c>
      <c r="H20" s="5">
        <f t="shared" si="1"/>
        <v>0</v>
      </c>
    </row>
    <row r="21">
      <c r="A21" s="3" t="s">
        <v>52</v>
      </c>
      <c r="B21" s="3" t="s">
        <v>53</v>
      </c>
      <c r="C21" s="3" t="s">
        <v>54</v>
      </c>
      <c r="D21" s="3" t="s">
        <v>55</v>
      </c>
      <c r="E21" s="4"/>
      <c r="F21" s="5">
        <f>SUMIFS(PedidodeVenda!E:E,PedidodeVenda!D:D,B:B)</f>
        <v>8538483.82</v>
      </c>
      <c r="G21" s="5">
        <f>SUMIFS(PedidodeVenda!F:F,PedidodeVenda!D:D,B:B)</f>
        <v>8537819.7</v>
      </c>
      <c r="H21" s="5">
        <f t="shared" si="1"/>
        <v>664.12</v>
      </c>
    </row>
    <row r="22">
      <c r="A22" s="3" t="s">
        <v>56</v>
      </c>
      <c r="B22" s="3" t="s">
        <v>57</v>
      </c>
      <c r="C22" s="4"/>
      <c r="D22" s="4"/>
      <c r="E22" s="4"/>
      <c r="F22" s="5">
        <f>SUMIFS(PedidodeVenda!E:E,PedidodeVenda!D:D,B:B)</f>
        <v>1562176.18</v>
      </c>
      <c r="G22" s="5">
        <f>SUMIFS(PedidodeVenda!F:F,PedidodeVenda!D:D,B:B)</f>
        <v>1456011.18</v>
      </c>
      <c r="H22" s="5">
        <f t="shared" si="1"/>
        <v>106165</v>
      </c>
    </row>
    <row r="23">
      <c r="A23" s="3" t="s">
        <v>58</v>
      </c>
      <c r="B23" s="3" t="s">
        <v>59</v>
      </c>
      <c r="C23" s="4"/>
      <c r="D23" s="4"/>
      <c r="E23" s="4"/>
      <c r="F23" s="5">
        <f>SUMIFS(PedidodeVenda!E:E,PedidodeVenda!D:D,B:B)</f>
        <v>0</v>
      </c>
      <c r="G23" s="5">
        <f>SUMIFS(PedidodeVenda!F:F,PedidodeVenda!D:D,B:B)</f>
        <v>0</v>
      </c>
      <c r="H23" s="5">
        <f t="shared" si="1"/>
        <v>0</v>
      </c>
    </row>
    <row r="24">
      <c r="A24" s="3" t="s">
        <v>60</v>
      </c>
      <c r="B24" s="3" t="s">
        <v>61</v>
      </c>
      <c r="C24" s="4"/>
      <c r="D24" s="4"/>
      <c r="E24" s="4"/>
      <c r="F24" s="5">
        <f>SUMIFS(PedidodeVenda!E:E,PedidodeVenda!D:D,B:B)</f>
        <v>1670987.98</v>
      </c>
      <c r="G24" s="5">
        <f>SUMIFS(PedidodeVenda!F:F,PedidodeVenda!D:D,B:B)</f>
        <v>1670987.98</v>
      </c>
      <c r="H24" s="5">
        <f t="shared" si="1"/>
        <v>0</v>
      </c>
    </row>
    <row r="25">
      <c r="A25" s="3" t="s">
        <v>62</v>
      </c>
      <c r="B25" s="3" t="s">
        <v>63</v>
      </c>
      <c r="C25" s="4"/>
      <c r="D25" s="4"/>
      <c r="E25" s="4"/>
      <c r="F25" s="5">
        <f>SUMIFS(PedidodeVenda!E:E,PedidodeVenda!D:D,B:B)</f>
        <v>489282.02</v>
      </c>
      <c r="G25" s="5">
        <f>SUMIFS(PedidodeVenda!F:F,PedidodeVenda!D:D,B:B)</f>
        <v>489282.02</v>
      </c>
      <c r="H25" s="5">
        <f t="shared" si="1"/>
        <v>0</v>
      </c>
    </row>
    <row r="26">
      <c r="A26" s="3" t="s">
        <v>64</v>
      </c>
      <c r="B26" s="3" t="s">
        <v>65</v>
      </c>
      <c r="C26" s="3" t="s">
        <v>66</v>
      </c>
      <c r="D26" s="3" t="s">
        <v>67</v>
      </c>
      <c r="E26" s="4"/>
      <c r="F26" s="5">
        <f>SUMIFS(PedidodeVenda!E:E,PedidodeVenda!D:D,B:B)</f>
        <v>2321404.05</v>
      </c>
      <c r="G26" s="5">
        <f>SUMIFS(PedidodeVenda!F:F,PedidodeVenda!D:D,B:B)</f>
        <v>2319272.22</v>
      </c>
      <c r="H26" s="5">
        <f t="shared" si="1"/>
        <v>2131.83</v>
      </c>
    </row>
    <row r="27">
      <c r="A27" s="3" t="s">
        <v>68</v>
      </c>
      <c r="B27" s="3" t="s">
        <v>69</v>
      </c>
      <c r="C27" s="4"/>
      <c r="D27" s="4"/>
      <c r="E27" s="4"/>
      <c r="F27" s="5">
        <f>SUMIFS(PedidodeVenda!E:E,PedidodeVenda!D:D,B:B)</f>
        <v>0</v>
      </c>
      <c r="G27" s="5">
        <f>SUMIFS(PedidodeVenda!F:F,PedidodeVenda!D:D,B:B)</f>
        <v>0</v>
      </c>
      <c r="H27" s="5">
        <f t="shared" si="1"/>
        <v>0</v>
      </c>
    </row>
    <row r="28">
      <c r="A28" s="3" t="s">
        <v>70</v>
      </c>
      <c r="B28" s="3" t="s">
        <v>71</v>
      </c>
      <c r="C28" s="4"/>
      <c r="D28" s="4"/>
      <c r="E28" s="4"/>
      <c r="F28" s="5">
        <f>SUMIFS(PedidodeVenda!E:E,PedidodeVenda!D:D,B:B)</f>
        <v>0</v>
      </c>
      <c r="G28" s="5">
        <f>SUMIFS(PedidodeVenda!F:F,PedidodeVenda!D:D,B:B)</f>
        <v>0</v>
      </c>
      <c r="H28" s="5">
        <f t="shared" si="1"/>
        <v>0</v>
      </c>
    </row>
    <row r="29">
      <c r="A29" s="3" t="s">
        <v>72</v>
      </c>
      <c r="B29" s="3" t="s">
        <v>73</v>
      </c>
      <c r="C29" s="3" t="s">
        <v>74</v>
      </c>
      <c r="D29" s="3" t="s">
        <v>75</v>
      </c>
      <c r="E29" s="4"/>
      <c r="F29" s="5">
        <f>SUMIFS(PedidodeVenda!E:E,PedidodeVenda!D:D,B:B)</f>
        <v>32158026.12</v>
      </c>
      <c r="G29" s="5">
        <f>SUMIFS(PedidodeVenda!F:F,PedidodeVenda!D:D,B:B)</f>
        <v>31678764.48</v>
      </c>
      <c r="H29" s="5">
        <f t="shared" si="1"/>
        <v>479261.64</v>
      </c>
    </row>
    <row r="30">
      <c r="A30" s="3" t="s">
        <v>76</v>
      </c>
      <c r="B30" s="3" t="s">
        <v>77</v>
      </c>
      <c r="C30" s="4"/>
      <c r="D30" s="4"/>
      <c r="E30" s="4"/>
      <c r="F30" s="5">
        <f>SUMIFS(PedidodeVenda!E:E,PedidodeVenda!D:D,B:B)</f>
        <v>0</v>
      </c>
      <c r="G30" s="5">
        <f>SUMIFS(PedidodeVenda!F:F,PedidodeVenda!D:D,B:B)</f>
        <v>0</v>
      </c>
      <c r="H30" s="5">
        <f t="shared" si="1"/>
        <v>0</v>
      </c>
    </row>
    <row r="31">
      <c r="A31" s="3" t="s">
        <v>78</v>
      </c>
      <c r="B31" s="3" t="s">
        <v>79</v>
      </c>
      <c r="C31" s="4"/>
      <c r="D31" s="4"/>
      <c r="E31" s="4"/>
      <c r="F31" s="5">
        <f>SUMIFS(PedidodeVenda!E:E,PedidodeVenda!D:D,B:B)</f>
        <v>1103947.14</v>
      </c>
      <c r="G31" s="5">
        <f>SUMIFS(PedidodeVenda!F:F,PedidodeVenda!D:D,B:B)</f>
        <v>1103947.14</v>
      </c>
      <c r="H31" s="5">
        <f t="shared" si="1"/>
        <v>0</v>
      </c>
    </row>
    <row r="32">
      <c r="A32" s="3" t="s">
        <v>80</v>
      </c>
      <c r="B32" s="3" t="s">
        <v>81</v>
      </c>
      <c r="C32" s="4"/>
      <c r="D32" s="3" t="s">
        <v>55</v>
      </c>
      <c r="E32" s="4"/>
      <c r="F32" s="5">
        <f>SUMIFS(PedidodeVenda!E:E,PedidodeVenda!D:D,B:B)</f>
        <v>703352.51</v>
      </c>
      <c r="G32" s="5">
        <f>SUMIFS(PedidodeVenda!F:F,PedidodeVenda!D:D,B:B)</f>
        <v>703352.51</v>
      </c>
      <c r="H32" s="5">
        <f t="shared" si="1"/>
        <v>0</v>
      </c>
    </row>
    <row r="33">
      <c r="A33" s="3" t="s">
        <v>82</v>
      </c>
      <c r="B33" s="3" t="s">
        <v>83</v>
      </c>
      <c r="C33" s="3" t="s">
        <v>84</v>
      </c>
      <c r="D33" s="3" t="s">
        <v>55</v>
      </c>
      <c r="E33" s="4"/>
      <c r="F33" s="5">
        <f>SUMIFS(PedidodeVenda!E:E,PedidodeVenda!D:D,B:B)</f>
        <v>5652731.67</v>
      </c>
      <c r="G33" s="5">
        <f>SUMIFS(PedidodeVenda!F:F,PedidodeVenda!D:D,B:B)</f>
        <v>5652731.67</v>
      </c>
      <c r="H33" s="5">
        <f t="shared" si="1"/>
        <v>0</v>
      </c>
    </row>
    <row r="34">
      <c r="A34" s="3" t="s">
        <v>85</v>
      </c>
      <c r="B34" s="3" t="s">
        <v>86</v>
      </c>
      <c r="C34" s="4"/>
      <c r="D34" s="3" t="s">
        <v>87</v>
      </c>
      <c r="E34" s="4"/>
      <c r="F34" s="5">
        <f>SUMIFS(PedidodeVenda!E:E,PedidodeVenda!D:D,B:B)</f>
        <v>2359757.69</v>
      </c>
      <c r="G34" s="5">
        <f>SUMIFS(PedidodeVenda!F:F,PedidodeVenda!D:D,B:B)</f>
        <v>2258453.62</v>
      </c>
      <c r="H34" s="5">
        <f t="shared" si="1"/>
        <v>101304.07</v>
      </c>
    </row>
    <row r="35">
      <c r="A35" s="3" t="s">
        <v>88</v>
      </c>
      <c r="B35" s="3" t="s">
        <v>89</v>
      </c>
      <c r="C35" s="4"/>
      <c r="D35" s="3" t="s">
        <v>90</v>
      </c>
      <c r="E35" s="4"/>
      <c r="F35" s="5">
        <f>SUMIFS(PedidodeVenda!E:E,PedidodeVenda!D:D,B:B)</f>
        <v>940078.7</v>
      </c>
      <c r="G35" s="5">
        <f>SUMIFS(PedidodeVenda!F:F,PedidodeVenda!D:D,B:B)</f>
        <v>940078.7</v>
      </c>
      <c r="H35" s="5">
        <f t="shared" si="1"/>
        <v>0</v>
      </c>
    </row>
    <row r="36">
      <c r="A36" s="3" t="s">
        <v>91</v>
      </c>
      <c r="B36" s="3" t="s">
        <v>92</v>
      </c>
      <c r="C36" s="4"/>
      <c r="D36" s="3" t="s">
        <v>93</v>
      </c>
      <c r="E36" s="4"/>
      <c r="F36" s="5">
        <f>SUMIFS(PedidodeVenda!E:E,PedidodeVenda!D:D,B:B)</f>
        <v>192205.94</v>
      </c>
      <c r="G36" s="5">
        <f>SUMIFS(PedidodeVenda!F:F,PedidodeVenda!D:D,B:B)</f>
        <v>192205.94</v>
      </c>
      <c r="H36" s="5">
        <f t="shared" si="1"/>
        <v>0</v>
      </c>
    </row>
    <row r="37">
      <c r="A37" s="3" t="s">
        <v>94</v>
      </c>
      <c r="B37" s="3" t="s">
        <v>95</v>
      </c>
      <c r="C37" s="4"/>
      <c r="D37" s="3" t="s">
        <v>96</v>
      </c>
      <c r="E37" s="4"/>
      <c r="F37" s="5">
        <f>SUMIFS(PedidodeVenda!E:E,PedidodeVenda!D:D,B:B)</f>
        <v>1095882.49</v>
      </c>
      <c r="G37" s="5">
        <f>SUMIFS(PedidodeVenda!F:F,PedidodeVenda!D:D,B:B)</f>
        <v>1095882.49</v>
      </c>
      <c r="H37" s="5">
        <f t="shared" si="1"/>
        <v>0</v>
      </c>
    </row>
    <row r="38">
      <c r="A38" s="3">
        <v>9.6061475E7</v>
      </c>
      <c r="B38" s="3" t="s">
        <v>97</v>
      </c>
      <c r="C38" s="4"/>
      <c r="D38" s="3" t="s">
        <v>55</v>
      </c>
      <c r="E38" s="4"/>
      <c r="F38" s="5">
        <f>SUMIFS(PedidodeVenda!E:E,PedidodeVenda!D:D,B:B)</f>
        <v>2011585.41</v>
      </c>
      <c r="G38" s="5">
        <f>SUMIFS(PedidodeVenda!F:F,PedidodeVenda!D:D,B:B)</f>
        <v>2010559.01</v>
      </c>
      <c r="H38" s="5">
        <f t="shared" si="1"/>
        <v>1026.4</v>
      </c>
    </row>
    <row r="39">
      <c r="A39" s="3" t="s">
        <v>98</v>
      </c>
      <c r="B39" s="3" t="s">
        <v>99</v>
      </c>
      <c r="C39" s="4"/>
      <c r="D39" s="3" t="s">
        <v>100</v>
      </c>
      <c r="E39" s="4"/>
      <c r="F39" s="5">
        <f>SUMIFS(PedidodeVenda!E:E,PedidodeVenda!D:D,B:B)</f>
        <v>495390.98</v>
      </c>
      <c r="G39" s="5">
        <f>SUMIFS(PedidodeVenda!F:F,PedidodeVenda!D:D,B:B)</f>
        <v>495390.98</v>
      </c>
      <c r="H39" s="5">
        <f t="shared" si="1"/>
        <v>0</v>
      </c>
    </row>
    <row r="40">
      <c r="A40" s="3" t="s">
        <v>101</v>
      </c>
      <c r="B40" s="3" t="s">
        <v>102</v>
      </c>
      <c r="C40" s="4"/>
      <c r="D40" s="3" t="s">
        <v>103</v>
      </c>
      <c r="E40" s="4"/>
      <c r="F40" s="5">
        <f>SUMIFS(PedidodeVenda!E:E,PedidodeVenda!D:D,B:B)</f>
        <v>1619564.11</v>
      </c>
      <c r="G40" s="5">
        <f>SUMIFS(PedidodeVenda!F:F,PedidodeVenda!D:D,B:B)</f>
        <v>1619564.11</v>
      </c>
      <c r="H40" s="5">
        <f t="shared" si="1"/>
        <v>0</v>
      </c>
    </row>
    <row r="41">
      <c r="A41" s="3" t="s">
        <v>104</v>
      </c>
      <c r="B41" s="3" t="s">
        <v>105</v>
      </c>
      <c r="C41" s="4"/>
      <c r="D41" s="3" t="s">
        <v>106</v>
      </c>
      <c r="E41" s="4"/>
      <c r="F41" s="5">
        <f>SUMIFS(PedidodeVenda!E:E,PedidodeVenda!D:D,B:B)</f>
        <v>2168171.87</v>
      </c>
      <c r="G41" s="5">
        <f>SUMIFS(PedidodeVenda!F:F,PedidodeVenda!D:D,B:B)</f>
        <v>2168171.87</v>
      </c>
      <c r="H41" s="5">
        <f t="shared" si="1"/>
        <v>0</v>
      </c>
    </row>
    <row r="42">
      <c r="A42" s="3" t="s">
        <v>107</v>
      </c>
      <c r="B42" s="3" t="s">
        <v>108</v>
      </c>
      <c r="C42" s="4"/>
      <c r="D42" s="3" t="s">
        <v>109</v>
      </c>
      <c r="E42" s="4"/>
      <c r="F42" s="5">
        <f>SUMIFS(PedidodeVenda!E:E,PedidodeVenda!D:D,B:B)</f>
        <v>70882</v>
      </c>
      <c r="G42" s="5">
        <f>SUMIFS(PedidodeVenda!F:F,PedidodeVenda!D:D,B:B)</f>
        <v>70882</v>
      </c>
      <c r="H42" s="5">
        <f t="shared" si="1"/>
        <v>0</v>
      </c>
    </row>
    <row r="43">
      <c r="A43" s="3" t="s">
        <v>110</v>
      </c>
      <c r="B43" s="3" t="s">
        <v>111</v>
      </c>
      <c r="C43" s="4"/>
      <c r="D43" s="3" t="s">
        <v>55</v>
      </c>
      <c r="E43" s="4"/>
      <c r="F43" s="5">
        <f>SUMIFS(PedidodeVenda!E:E,PedidodeVenda!D:D,B:B)</f>
        <v>1337038.7</v>
      </c>
      <c r="G43" s="5">
        <f>SUMIFS(PedidodeVenda!F:F,PedidodeVenda!D:D,B:B)</f>
        <v>1337038.7</v>
      </c>
      <c r="H43" s="5">
        <f t="shared" si="1"/>
        <v>0.0000000002328306437</v>
      </c>
    </row>
    <row r="44">
      <c r="A44" s="3" t="s">
        <v>112</v>
      </c>
      <c r="B44" s="3" t="s">
        <v>113</v>
      </c>
      <c r="C44" s="4"/>
      <c r="D44" s="3" t="s">
        <v>106</v>
      </c>
      <c r="E44" s="3"/>
      <c r="F44" s="5">
        <f>SUMIFS(PedidodeVenda!E:E,PedidodeVenda!D:D,B:B)</f>
        <v>760185.55</v>
      </c>
      <c r="G44" s="5">
        <f>SUMIFS(PedidodeVenda!F:F,PedidodeVenda!D:D,B:B)</f>
        <v>760185.55</v>
      </c>
      <c r="H44" s="5">
        <f t="shared" si="1"/>
        <v>-0.0000000001164153218</v>
      </c>
    </row>
    <row r="45">
      <c r="A45" s="3" t="s">
        <v>114</v>
      </c>
      <c r="B45" s="3" t="s">
        <v>115</v>
      </c>
      <c r="C45" s="4"/>
      <c r="D45" s="3" t="s">
        <v>116</v>
      </c>
      <c r="E45" s="4"/>
      <c r="F45" s="5">
        <f>SUMIFS(PedidodeVenda!E:E,PedidodeVenda!D:D,B:B)</f>
        <v>811173.48</v>
      </c>
      <c r="G45" s="5">
        <f>SUMIFS(PedidodeVenda!F:F,PedidodeVenda!D:D,B:B)</f>
        <v>811173.48</v>
      </c>
      <c r="H45" s="5">
        <f t="shared" si="1"/>
        <v>0</v>
      </c>
    </row>
    <row r="46">
      <c r="A46" s="3" t="s">
        <v>117</v>
      </c>
      <c r="B46" s="3" t="s">
        <v>118</v>
      </c>
      <c r="C46" s="4"/>
      <c r="D46" s="3" t="s">
        <v>119</v>
      </c>
      <c r="E46" s="4"/>
      <c r="F46" s="5">
        <f>SUMIFS(PedidodeVenda!E:E,PedidodeVenda!D:D,B:B)</f>
        <v>80822.77</v>
      </c>
      <c r="G46" s="5">
        <f>SUMIFS(PedidodeVenda!F:F,PedidodeVenda!D:D,B:B)</f>
        <v>80822.77</v>
      </c>
      <c r="H46" s="5">
        <f t="shared" si="1"/>
        <v>0</v>
      </c>
    </row>
    <row r="47">
      <c r="A47" s="3" t="s">
        <v>120</v>
      </c>
      <c r="B47" s="3" t="s">
        <v>121</v>
      </c>
      <c r="C47" s="4"/>
      <c r="D47" s="3" t="s">
        <v>122</v>
      </c>
      <c r="E47" s="4"/>
      <c r="F47" s="5">
        <f>SUMIFS(PedidodeVenda!E:E,PedidodeVenda!D:D,B:B)</f>
        <v>800861.95</v>
      </c>
      <c r="G47" s="5">
        <f>SUMIFS(PedidodeVenda!F:F,PedidodeVenda!D:D,B:B)</f>
        <v>650877.19</v>
      </c>
      <c r="H47" s="5">
        <f t="shared" si="1"/>
        <v>149984.76</v>
      </c>
    </row>
    <row r="48">
      <c r="A48" s="3" t="s">
        <v>123</v>
      </c>
      <c r="B48" s="3" t="s">
        <v>124</v>
      </c>
      <c r="C48" s="4"/>
      <c r="D48" s="3" t="s">
        <v>125</v>
      </c>
      <c r="E48" s="4"/>
      <c r="F48" s="5">
        <f>SUMIFS(PedidodeVenda!E:E,PedidodeVenda!D:D,B:B)</f>
        <v>212381.95</v>
      </c>
      <c r="G48" s="5">
        <f>SUMIFS(PedidodeVenda!F:F,PedidodeVenda!D:D,B:B)</f>
        <v>212381.95</v>
      </c>
      <c r="H48" s="5">
        <f t="shared" si="1"/>
        <v>0</v>
      </c>
    </row>
    <row r="49">
      <c r="A49" s="3" t="s">
        <v>126</v>
      </c>
      <c r="B49" s="3" t="s">
        <v>127</v>
      </c>
      <c r="C49" s="4"/>
      <c r="D49" s="3" t="s">
        <v>128</v>
      </c>
      <c r="E49" s="4"/>
      <c r="F49" s="5">
        <f>SUMIFS(PedidodeVenda!E:E,PedidodeVenda!D:D,B:B)</f>
        <v>789944.4</v>
      </c>
      <c r="G49" s="5">
        <f>SUMIFS(PedidodeVenda!F:F,PedidodeVenda!D:D,B:B)</f>
        <v>789944.4</v>
      </c>
      <c r="H49" s="5">
        <f t="shared" si="1"/>
        <v>-0.0000000001164153218</v>
      </c>
    </row>
    <row r="50">
      <c r="A50" s="3" t="s">
        <v>129</v>
      </c>
      <c r="B50" s="3" t="s">
        <v>130</v>
      </c>
      <c r="C50" s="4"/>
      <c r="D50" s="3" t="s">
        <v>116</v>
      </c>
      <c r="E50" s="4"/>
      <c r="F50" s="5">
        <f>SUMIFS(PedidodeVenda!E:E,PedidodeVenda!D:D,B:B)</f>
        <v>2179096.16</v>
      </c>
      <c r="G50" s="5">
        <f>SUMIFS(PedidodeVenda!F:F,PedidodeVenda!D:D,B:B)</f>
        <v>2179096.16</v>
      </c>
      <c r="H50" s="5">
        <f t="shared" si="1"/>
        <v>0</v>
      </c>
    </row>
    <row r="51">
      <c r="A51" s="3" t="s">
        <v>131</v>
      </c>
      <c r="B51" s="3" t="s">
        <v>132</v>
      </c>
      <c r="C51" s="4"/>
      <c r="D51" s="3" t="s">
        <v>133</v>
      </c>
      <c r="E51" s="4"/>
      <c r="F51" s="5">
        <f>SUMIFS(PedidodeVenda!E:E,PedidodeVenda!D:D,B:B)</f>
        <v>284579.73</v>
      </c>
      <c r="G51" s="5">
        <f>SUMIFS(PedidodeVenda!F:F,PedidodeVenda!D:D,B:B)</f>
        <v>284579.73</v>
      </c>
      <c r="H51" s="5">
        <f t="shared" si="1"/>
        <v>0</v>
      </c>
    </row>
    <row r="52">
      <c r="A52" s="3" t="s">
        <v>134</v>
      </c>
      <c r="B52" s="3" t="s">
        <v>135</v>
      </c>
      <c r="C52" s="4"/>
      <c r="D52" s="3" t="s">
        <v>136</v>
      </c>
      <c r="E52" s="4"/>
      <c r="F52" s="5">
        <f>SUMIFS(PedidodeVenda!E:E,PedidodeVenda!D:D,B:B)</f>
        <v>1028308.22</v>
      </c>
      <c r="G52" s="5">
        <f>SUMIFS(PedidodeVenda!F:F,PedidodeVenda!D:D,B:B)</f>
        <v>1028308.22</v>
      </c>
      <c r="H52" s="5">
        <f t="shared" si="1"/>
        <v>0</v>
      </c>
    </row>
    <row r="53">
      <c r="A53" s="3" t="s">
        <v>137</v>
      </c>
      <c r="B53" s="3" t="s">
        <v>138</v>
      </c>
      <c r="C53" s="4"/>
      <c r="D53" s="3" t="s">
        <v>116</v>
      </c>
      <c r="E53" s="4"/>
      <c r="F53" s="5">
        <f>SUMIFS(PedidodeVenda!E:E,PedidodeVenda!D:D,B:B)</f>
        <v>3659671.08</v>
      </c>
      <c r="G53" s="5">
        <f>SUMIFS(PedidodeVenda!F:F,PedidodeVenda!D:D,B:B)</f>
        <v>3659671.08</v>
      </c>
      <c r="H53" s="5">
        <f t="shared" si="1"/>
        <v>0</v>
      </c>
    </row>
    <row r="54">
      <c r="A54" s="3" t="s">
        <v>139</v>
      </c>
      <c r="B54" s="3" t="s">
        <v>140</v>
      </c>
      <c r="C54" s="4"/>
      <c r="D54" s="3" t="s">
        <v>116</v>
      </c>
      <c r="E54" s="4"/>
      <c r="F54" s="5">
        <f>SUMIFS(PedidodeVenda!E:E,PedidodeVenda!D:D,B:B)</f>
        <v>370373.08</v>
      </c>
      <c r="G54" s="5">
        <f>SUMIFS(PedidodeVenda!F:F,PedidodeVenda!D:D,B:B)</f>
        <v>370373.08</v>
      </c>
      <c r="H54" s="5">
        <f t="shared" si="1"/>
        <v>0</v>
      </c>
    </row>
    <row r="55">
      <c r="A55" s="3" t="s">
        <v>141</v>
      </c>
      <c r="B55" s="3" t="s">
        <v>142</v>
      </c>
      <c r="C55" s="4"/>
      <c r="D55" s="3" t="s">
        <v>116</v>
      </c>
      <c r="E55" s="4"/>
      <c r="F55" s="5">
        <f>SUMIFS(PedidodeVenda!E:E,PedidodeVenda!D:D,B:B)</f>
        <v>0</v>
      </c>
      <c r="G55" s="5">
        <f>SUMIFS(PedidodeVenda!F:F,PedidodeVenda!D:D,B:B)</f>
        <v>0</v>
      </c>
      <c r="H55" s="5">
        <f t="shared" si="1"/>
        <v>0</v>
      </c>
    </row>
    <row r="56">
      <c r="A56" s="3" t="s">
        <v>143</v>
      </c>
      <c r="B56" s="3" t="s">
        <v>144</v>
      </c>
      <c r="C56" s="4"/>
      <c r="D56" s="3" t="s">
        <v>145</v>
      </c>
      <c r="E56" s="4"/>
      <c r="F56" s="5">
        <f>SUMIFS(PedidodeVenda!E:E,PedidodeVenda!D:D,B:B)</f>
        <v>94040</v>
      </c>
      <c r="G56" s="5">
        <f>SUMIFS(PedidodeVenda!F:F,PedidodeVenda!D:D,B:B)</f>
        <v>94040</v>
      </c>
      <c r="H56" s="5">
        <f t="shared" si="1"/>
        <v>0</v>
      </c>
    </row>
    <row r="57">
      <c r="A57" s="3" t="s">
        <v>146</v>
      </c>
      <c r="B57" s="3" t="s">
        <v>147</v>
      </c>
      <c r="C57" s="4"/>
      <c r="D57" s="3" t="s">
        <v>148</v>
      </c>
      <c r="E57" s="4"/>
      <c r="F57" s="5">
        <f>SUMIFS(PedidodeVenda!E:E,PedidodeVenda!D:D,B:B)</f>
        <v>2468709.45</v>
      </c>
      <c r="G57" s="5">
        <f>SUMIFS(PedidodeVenda!F:F,PedidodeVenda!D:D,B:B)</f>
        <v>2343253.13</v>
      </c>
      <c r="H57" s="5">
        <f t="shared" si="1"/>
        <v>125456.32</v>
      </c>
    </row>
    <row r="58">
      <c r="A58" s="3" t="s">
        <v>149</v>
      </c>
      <c r="B58" s="3" t="s">
        <v>150</v>
      </c>
      <c r="C58" s="4"/>
      <c r="D58" s="3" t="s">
        <v>151</v>
      </c>
      <c r="E58" s="4"/>
      <c r="F58" s="5">
        <f>SUMIFS(PedidodeVenda!E:E,PedidodeVenda!D:D,B:B)</f>
        <v>0</v>
      </c>
      <c r="G58" s="5">
        <f>SUMIFS(PedidodeVenda!F:F,PedidodeVenda!D:D,B:B)</f>
        <v>0</v>
      </c>
      <c r="H58" s="5">
        <f t="shared" si="1"/>
        <v>0</v>
      </c>
    </row>
    <row r="59">
      <c r="A59" s="3" t="s">
        <v>152</v>
      </c>
      <c r="B59" s="3" t="s">
        <v>153</v>
      </c>
      <c r="C59" s="4"/>
      <c r="D59" s="3" t="s">
        <v>151</v>
      </c>
      <c r="E59" s="4"/>
      <c r="F59" s="5">
        <f>SUMIFS(PedidodeVenda!E:E,PedidodeVenda!D:D,B:B)</f>
        <v>0</v>
      </c>
      <c r="G59" s="5">
        <f>SUMIFS(PedidodeVenda!F:F,PedidodeVenda!D:D,B:B)</f>
        <v>0</v>
      </c>
      <c r="H59" s="5">
        <f t="shared" si="1"/>
        <v>0</v>
      </c>
    </row>
    <row r="60">
      <c r="A60" s="3" t="s">
        <v>154</v>
      </c>
      <c r="B60" s="3" t="s">
        <v>155</v>
      </c>
      <c r="C60" s="4"/>
      <c r="D60" s="3" t="s">
        <v>151</v>
      </c>
      <c r="E60" s="4"/>
      <c r="F60" s="5">
        <f>SUMIFS(PedidodeVenda!E:E,PedidodeVenda!D:D,B:B)</f>
        <v>0</v>
      </c>
      <c r="G60" s="5">
        <f>SUMIFS(PedidodeVenda!F:F,PedidodeVenda!D:D,B:B)</f>
        <v>0</v>
      </c>
      <c r="H60" s="5">
        <f t="shared" si="1"/>
        <v>0</v>
      </c>
    </row>
    <row r="61">
      <c r="A61" s="3" t="s">
        <v>156</v>
      </c>
      <c r="B61" s="3" t="s">
        <v>157</v>
      </c>
      <c r="C61" s="4"/>
      <c r="D61" s="3" t="s">
        <v>158</v>
      </c>
      <c r="E61" s="4"/>
      <c r="F61" s="5">
        <f>SUMIFS(PedidodeVenda!E:E,PedidodeVenda!D:D,B:B)</f>
        <v>95912.94</v>
      </c>
      <c r="G61" s="5">
        <f>SUMIFS(PedidodeVenda!F:F,PedidodeVenda!D:D,B:B)</f>
        <v>95912.94</v>
      </c>
      <c r="H61" s="5">
        <f t="shared" si="1"/>
        <v>0</v>
      </c>
    </row>
    <row r="62">
      <c r="A62" s="3" t="s">
        <v>159</v>
      </c>
      <c r="B62" s="3" t="s">
        <v>160</v>
      </c>
      <c r="C62" s="4"/>
      <c r="D62" s="3" t="s">
        <v>148</v>
      </c>
      <c r="E62" s="3" t="s">
        <v>161</v>
      </c>
      <c r="F62" s="5">
        <f>SUMIFS(PedidodeVenda!E:E,PedidodeVenda!D:D,B:B)</f>
        <v>0</v>
      </c>
      <c r="G62" s="5">
        <f>SUMIFS(PedidodeVenda!F:F,PedidodeVenda!D:D,B:B)</f>
        <v>0</v>
      </c>
      <c r="H62" s="5">
        <f t="shared" si="1"/>
        <v>0</v>
      </c>
    </row>
    <row r="63">
      <c r="A63" s="3" t="s">
        <v>162</v>
      </c>
      <c r="B63" s="3" t="s">
        <v>163</v>
      </c>
      <c r="C63" s="4"/>
      <c r="D63" s="3" t="s">
        <v>148</v>
      </c>
      <c r="E63" s="3" t="s">
        <v>164</v>
      </c>
      <c r="F63" s="5">
        <f>SUMIFS(PedidodeVenda!E:E,PedidodeVenda!D:D,B:B)</f>
        <v>0</v>
      </c>
      <c r="G63" s="5">
        <f>SUMIFS(PedidodeVenda!F:F,PedidodeVenda!D:D,B:B)</f>
        <v>0</v>
      </c>
      <c r="H63" s="5">
        <f t="shared" si="1"/>
        <v>0</v>
      </c>
    </row>
    <row r="64">
      <c r="A64" s="3" t="s">
        <v>165</v>
      </c>
      <c r="B64" s="3" t="s">
        <v>166</v>
      </c>
      <c r="C64" s="4"/>
      <c r="D64" s="3" t="s">
        <v>151</v>
      </c>
      <c r="E64" s="4"/>
      <c r="F64" s="5">
        <f>SUMIFS(PedidodeVenda!E:E,PedidodeVenda!D:D,B:B)</f>
        <v>556864.28</v>
      </c>
      <c r="G64" s="5">
        <f>SUMIFS(PedidodeVenda!F:F,PedidodeVenda!D:D,B:B)</f>
        <v>556864.28</v>
      </c>
      <c r="H64" s="5">
        <f t="shared" si="1"/>
        <v>0</v>
      </c>
    </row>
    <row r="65">
      <c r="A65" s="3" t="s">
        <v>167</v>
      </c>
      <c r="B65" s="3" t="s">
        <v>168</v>
      </c>
      <c r="C65" s="4"/>
      <c r="D65" s="3" t="s">
        <v>169</v>
      </c>
      <c r="E65" s="4"/>
      <c r="F65" s="5">
        <f>SUMIFS(PedidodeVenda!E:E,PedidodeVenda!D:D,B:B)</f>
        <v>226603.38</v>
      </c>
      <c r="G65" s="5">
        <f>SUMIFS(PedidodeVenda!F:F,PedidodeVenda!D:D,B:B)</f>
        <v>226603.38</v>
      </c>
      <c r="H65" s="5">
        <f t="shared" si="1"/>
        <v>0</v>
      </c>
    </row>
    <row r="66">
      <c r="A66" s="3" t="s">
        <v>170</v>
      </c>
      <c r="B66" s="3" t="s">
        <v>171</v>
      </c>
      <c r="C66" s="4"/>
      <c r="D66" s="3" t="s">
        <v>172</v>
      </c>
      <c r="E66" s="4"/>
      <c r="F66" s="5">
        <f>SUMIFS(PedidodeVenda!E:E,PedidodeVenda!D:D,B:B)</f>
        <v>158812.51</v>
      </c>
      <c r="G66" s="5">
        <f>SUMIFS(PedidodeVenda!F:F,PedidodeVenda!D:D,B:B)</f>
        <v>158812.51</v>
      </c>
      <c r="H66" s="5">
        <f t="shared" si="1"/>
        <v>0</v>
      </c>
    </row>
    <row r="67">
      <c r="A67" s="3" t="s">
        <v>173</v>
      </c>
      <c r="B67" s="3" t="s">
        <v>174</v>
      </c>
      <c r="C67" s="4"/>
      <c r="D67" s="3" t="s">
        <v>151</v>
      </c>
      <c r="E67" s="4"/>
      <c r="F67" s="5">
        <f>SUMIFS(PedidodeVenda!E:E,PedidodeVenda!D:D,B:B)</f>
        <v>197743.04</v>
      </c>
      <c r="G67" s="5">
        <f>SUMIFS(PedidodeVenda!F:F,PedidodeVenda!D:D,B:B)</f>
        <v>197743.04</v>
      </c>
      <c r="H67" s="5">
        <f t="shared" si="1"/>
        <v>0</v>
      </c>
    </row>
    <row r="68">
      <c r="A68" s="3" t="s">
        <v>175</v>
      </c>
      <c r="B68" s="3" t="s">
        <v>176</v>
      </c>
      <c r="C68" s="4"/>
      <c r="D68" s="3" t="s">
        <v>169</v>
      </c>
      <c r="E68" s="4"/>
      <c r="F68" s="5">
        <f>SUMIFS(PedidodeVenda!E:E,PedidodeVenda!D:D,B:B)</f>
        <v>237226.99</v>
      </c>
      <c r="G68" s="5">
        <f>SUMIFS(PedidodeVenda!F:F,PedidodeVenda!D:D,B:B)</f>
        <v>237226.99</v>
      </c>
      <c r="H68" s="5">
        <f t="shared" si="1"/>
        <v>0</v>
      </c>
    </row>
    <row r="69">
      <c r="A69" s="3" t="s">
        <v>177</v>
      </c>
      <c r="B69" s="3" t="s">
        <v>178</v>
      </c>
      <c r="C69" s="4"/>
      <c r="D69" s="3" t="s">
        <v>116</v>
      </c>
      <c r="E69" s="4"/>
      <c r="F69" s="5">
        <f>SUMIFS(PedidodeVenda!E:E,PedidodeVenda!D:D,B:B)</f>
        <v>92688.65</v>
      </c>
      <c r="G69" s="5">
        <f>SUMIFS(PedidodeVenda!F:F,PedidodeVenda!D:D,B:B)</f>
        <v>92688.65</v>
      </c>
      <c r="H69" s="5">
        <f t="shared" si="1"/>
        <v>0</v>
      </c>
    </row>
    <row r="70">
      <c r="A70" s="3" t="s">
        <v>179</v>
      </c>
      <c r="B70" s="3" t="s">
        <v>180</v>
      </c>
      <c r="C70" s="4"/>
      <c r="D70" s="3" t="s">
        <v>181</v>
      </c>
      <c r="E70" s="4"/>
      <c r="F70" s="5">
        <f>SUMIFS(PedidodeVenda!E:E,PedidodeVenda!D:D,B:B)</f>
        <v>2964507.8</v>
      </c>
      <c r="G70" s="5">
        <f>SUMIFS(PedidodeVenda!F:F,PedidodeVenda!D:D,B:B)</f>
        <v>2964859.21</v>
      </c>
      <c r="H70" s="5">
        <f t="shared" si="1"/>
        <v>-351.41</v>
      </c>
    </row>
    <row r="71">
      <c r="A71" s="3" t="s">
        <v>182</v>
      </c>
      <c r="B71" s="3" t="s">
        <v>183</v>
      </c>
      <c r="C71" s="4"/>
      <c r="D71" s="3" t="s">
        <v>184</v>
      </c>
      <c r="E71" s="4"/>
      <c r="F71" s="5">
        <f>SUMIFS(PedidodeVenda!E:E,PedidodeVenda!D:D,B:B)</f>
        <v>0</v>
      </c>
      <c r="G71" s="5">
        <f>SUMIFS(PedidodeVenda!F:F,PedidodeVenda!D:D,B:B)</f>
        <v>0</v>
      </c>
      <c r="H71" s="5">
        <f t="shared" si="1"/>
        <v>0</v>
      </c>
    </row>
    <row r="72">
      <c r="A72" s="3" t="s">
        <v>185</v>
      </c>
      <c r="B72" s="3" t="s">
        <v>186</v>
      </c>
      <c r="C72" s="4"/>
      <c r="D72" s="3" t="s">
        <v>184</v>
      </c>
      <c r="E72" s="4"/>
      <c r="F72" s="5">
        <f>SUMIFS(PedidodeVenda!E:E,PedidodeVenda!D:D,B:B)</f>
        <v>0</v>
      </c>
      <c r="G72" s="5">
        <f>SUMIFS(PedidodeVenda!F:F,PedidodeVenda!D:D,B:B)</f>
        <v>0</v>
      </c>
      <c r="H72" s="5">
        <f t="shared" si="1"/>
        <v>0</v>
      </c>
    </row>
    <row r="73">
      <c r="A73" s="3" t="s">
        <v>187</v>
      </c>
      <c r="B73" s="3" t="s">
        <v>188</v>
      </c>
      <c r="C73" s="4"/>
      <c r="D73" s="3" t="s">
        <v>169</v>
      </c>
      <c r="E73" s="4"/>
      <c r="F73" s="5">
        <f>SUMIFS(PedidodeVenda!E:E,PedidodeVenda!D:D,B:B)</f>
        <v>114474.75</v>
      </c>
      <c r="G73" s="5">
        <f>SUMIFS(PedidodeVenda!F:F,PedidodeVenda!D:D,B:B)</f>
        <v>114474.75</v>
      </c>
      <c r="H73" s="5">
        <f t="shared" si="1"/>
        <v>0</v>
      </c>
    </row>
    <row r="74">
      <c r="A74" s="3" t="s">
        <v>189</v>
      </c>
      <c r="B74" s="3" t="s">
        <v>190</v>
      </c>
      <c r="C74" s="4"/>
      <c r="D74" s="3" t="s">
        <v>116</v>
      </c>
      <c r="E74" s="4"/>
      <c r="F74" s="5">
        <f>SUMIFS(PedidodeVenda!E:E,PedidodeVenda!D:D,B:B)</f>
        <v>0</v>
      </c>
      <c r="G74" s="5">
        <f>SUMIFS(PedidodeVenda!F:F,PedidodeVenda!D:D,B:B)</f>
        <v>0</v>
      </c>
      <c r="H74" s="5">
        <f t="shared" si="1"/>
        <v>0</v>
      </c>
    </row>
    <row r="75">
      <c r="A75" s="3" t="s">
        <v>191</v>
      </c>
      <c r="B75" s="3" t="s">
        <v>192</v>
      </c>
      <c r="C75" s="4"/>
      <c r="D75" s="3" t="s">
        <v>151</v>
      </c>
      <c r="E75" s="4"/>
      <c r="F75" s="5">
        <f>SUMIFS(PedidodeVenda!E:E,PedidodeVenda!D:D,B:B)</f>
        <v>123664.32</v>
      </c>
      <c r="G75" s="5">
        <f>SUMIFS(PedidodeVenda!F:F,PedidodeVenda!D:D,B:B)</f>
        <v>123664.32</v>
      </c>
      <c r="H75" s="5">
        <f t="shared" si="1"/>
        <v>0</v>
      </c>
    </row>
    <row r="76">
      <c r="A76" s="3" t="s">
        <v>193</v>
      </c>
      <c r="B76" s="3" t="s">
        <v>194</v>
      </c>
      <c r="C76" s="4"/>
      <c r="D76" s="3" t="s">
        <v>116</v>
      </c>
      <c r="E76" s="4"/>
      <c r="F76" s="5">
        <f>SUMIFS(PedidodeVenda!E:E,PedidodeVenda!D:D,B:B)</f>
        <v>129302.34</v>
      </c>
      <c r="G76" s="5">
        <f>SUMIFS(PedidodeVenda!F:F,PedidodeVenda!D:D,B:B)</f>
        <v>129302.34</v>
      </c>
      <c r="H76" s="5">
        <f t="shared" si="1"/>
        <v>0</v>
      </c>
    </row>
    <row r="77">
      <c r="A77" s="3" t="s">
        <v>195</v>
      </c>
      <c r="B77" s="3" t="s">
        <v>196</v>
      </c>
      <c r="C77" s="4"/>
      <c r="D77" s="3" t="s">
        <v>116</v>
      </c>
      <c r="E77" s="4"/>
      <c r="F77" s="5">
        <f>SUMIFS(PedidodeVenda!E:E,PedidodeVenda!D:D,B:B)</f>
        <v>0</v>
      </c>
      <c r="G77" s="5">
        <f>SUMIFS(PedidodeVenda!F:F,PedidodeVenda!D:D,B:B)</f>
        <v>0</v>
      </c>
      <c r="H77" s="5">
        <f t="shared" si="1"/>
        <v>0</v>
      </c>
    </row>
    <row r="78">
      <c r="A78" s="3" t="s">
        <v>197</v>
      </c>
      <c r="B78" s="3" t="s">
        <v>198</v>
      </c>
      <c r="C78" s="4"/>
      <c r="D78" s="3" t="s">
        <v>199</v>
      </c>
      <c r="E78" s="4"/>
      <c r="F78" s="5">
        <f>SUMIFS(PedidodeVenda!E:E,PedidodeVenda!D:D,B:B)</f>
        <v>279348.8</v>
      </c>
      <c r="G78" s="5">
        <f>SUMIFS(PedidodeVenda!F:F,PedidodeVenda!D:D,B:B)</f>
        <v>279348.8</v>
      </c>
      <c r="H78" s="5">
        <f t="shared" si="1"/>
        <v>0</v>
      </c>
    </row>
    <row r="79">
      <c r="A79" s="3" t="s">
        <v>200</v>
      </c>
      <c r="B79" s="3" t="s">
        <v>201</v>
      </c>
      <c r="C79" s="4"/>
      <c r="D79" s="3" t="s">
        <v>202</v>
      </c>
      <c r="E79" s="4"/>
      <c r="F79" s="5">
        <f>SUMIFS(PedidodeVenda!E:E,PedidodeVenda!D:D,B:B)</f>
        <v>223086.6</v>
      </c>
      <c r="G79" s="5">
        <f>SUMIFS(PedidodeVenda!F:F,PedidodeVenda!D:D,B:B)</f>
        <v>223086.6</v>
      </c>
      <c r="H79" s="5">
        <f t="shared" si="1"/>
        <v>0</v>
      </c>
    </row>
    <row r="80">
      <c r="A80" s="3" t="s">
        <v>203</v>
      </c>
      <c r="B80" s="3" t="s">
        <v>204</v>
      </c>
      <c r="C80" s="4"/>
      <c r="D80" s="3" t="s">
        <v>148</v>
      </c>
      <c r="E80" s="4"/>
      <c r="F80" s="5">
        <f>SUMIFS(PedidodeVenda!E:E,PedidodeVenda!D:D,B:B)</f>
        <v>105173.05</v>
      </c>
      <c r="G80" s="5">
        <f>SUMIFS(PedidodeVenda!F:F,PedidodeVenda!D:D,B:B)</f>
        <v>105173.05</v>
      </c>
      <c r="H80" s="5">
        <f t="shared" si="1"/>
        <v>0</v>
      </c>
    </row>
    <row r="81">
      <c r="A81" s="3" t="s">
        <v>205</v>
      </c>
      <c r="B81" s="3" t="s">
        <v>206</v>
      </c>
      <c r="C81" s="4"/>
      <c r="D81" s="3" t="s">
        <v>116</v>
      </c>
      <c r="E81" s="4"/>
      <c r="F81" s="5">
        <f>SUMIFS(PedidodeVenda!E:E,PedidodeVenda!D:D,B:B)</f>
        <v>489324.81</v>
      </c>
      <c r="G81" s="5">
        <f>SUMIFS(PedidodeVenda!F:F,PedidodeVenda!D:D,B:B)</f>
        <v>489324.81</v>
      </c>
      <c r="H81" s="5">
        <f t="shared" si="1"/>
        <v>0</v>
      </c>
    </row>
    <row r="82">
      <c r="A82" s="3" t="s">
        <v>207</v>
      </c>
      <c r="B82" s="3" t="s">
        <v>208</v>
      </c>
      <c r="C82" s="4"/>
      <c r="D82" s="3" t="s">
        <v>209</v>
      </c>
      <c r="E82" s="4"/>
      <c r="F82" s="5">
        <f>SUMIFS(PedidodeVenda!E:E,PedidodeVenda!D:D,B:B)</f>
        <v>362950.95</v>
      </c>
      <c r="G82" s="5">
        <f>SUMIFS(PedidodeVenda!F:F,PedidodeVenda!D:D,B:B)</f>
        <v>362950.95</v>
      </c>
      <c r="H82" s="5">
        <f t="shared" si="1"/>
        <v>0</v>
      </c>
    </row>
    <row r="83">
      <c r="A83" s="3" t="s">
        <v>210</v>
      </c>
      <c r="B83" s="3" t="s">
        <v>211</v>
      </c>
      <c r="C83" s="4"/>
      <c r="D83" s="3" t="s">
        <v>122</v>
      </c>
      <c r="E83" s="4"/>
      <c r="F83" s="5">
        <f>SUMIFS(PedidodeVenda!E:E,PedidodeVenda!D:D,B:B)</f>
        <v>85617</v>
      </c>
      <c r="G83" s="5">
        <f>SUMIFS(PedidodeVenda!F:F,PedidodeVenda!D:D,B:B)</f>
        <v>85617</v>
      </c>
      <c r="H83" s="5">
        <f t="shared" si="1"/>
        <v>0</v>
      </c>
    </row>
    <row r="84">
      <c r="A84" s="3" t="s">
        <v>212</v>
      </c>
      <c r="B84" s="3" t="s">
        <v>213</v>
      </c>
      <c r="C84" s="4"/>
      <c r="D84" s="3" t="s">
        <v>116</v>
      </c>
      <c r="E84" s="4"/>
      <c r="F84" s="5">
        <f>SUMIFS(PedidodeVenda!E:E,PedidodeVenda!D:D,B:B)</f>
        <v>330100.93</v>
      </c>
      <c r="G84" s="5">
        <f>SUMIFS(PedidodeVenda!F:F,PedidodeVenda!D:D,B:B)</f>
        <v>330100.93</v>
      </c>
      <c r="H84" s="5">
        <f t="shared" si="1"/>
        <v>0</v>
      </c>
    </row>
    <row r="85">
      <c r="A85" s="3" t="s">
        <v>214</v>
      </c>
      <c r="B85" s="3" t="s">
        <v>215</v>
      </c>
      <c r="C85" s="4"/>
      <c r="D85" s="3" t="s">
        <v>216</v>
      </c>
      <c r="E85" s="4"/>
      <c r="F85" s="5">
        <f>SUMIFS(PedidodeVenda!E:E,PedidodeVenda!D:D,B:B)</f>
        <v>0</v>
      </c>
      <c r="G85" s="5">
        <f>SUMIFS(PedidodeVenda!F:F,PedidodeVenda!D:D,B:B)</f>
        <v>0</v>
      </c>
      <c r="H85" s="5">
        <f t="shared" si="1"/>
        <v>0</v>
      </c>
    </row>
    <row r="86">
      <c r="A86" s="3" t="s">
        <v>217</v>
      </c>
      <c r="B86" s="3" t="s">
        <v>218</v>
      </c>
      <c r="C86" s="4"/>
      <c r="D86" s="3" t="s">
        <v>116</v>
      </c>
      <c r="E86" s="4"/>
      <c r="F86" s="5">
        <f>SUMIFS(PedidodeVenda!E:E,PedidodeVenda!D:D,B:B)</f>
        <v>374931.88</v>
      </c>
      <c r="G86" s="5">
        <f>SUMIFS(PedidodeVenda!F:F,PedidodeVenda!D:D,B:B)</f>
        <v>374931.88</v>
      </c>
      <c r="H86" s="5">
        <f t="shared" si="1"/>
        <v>0</v>
      </c>
    </row>
    <row r="87">
      <c r="A87" s="3" t="s">
        <v>219</v>
      </c>
      <c r="B87" s="3" t="s">
        <v>220</v>
      </c>
      <c r="C87" s="4"/>
      <c r="D87" s="3" t="s">
        <v>75</v>
      </c>
      <c r="E87" s="4"/>
      <c r="F87" s="5">
        <f>SUMIFS(PedidodeVenda!E:E,PedidodeVenda!D:D,B:B)</f>
        <v>1570263.72</v>
      </c>
      <c r="G87" s="5">
        <f>SUMIFS(PedidodeVenda!F:F,PedidodeVenda!D:D,B:B)</f>
        <v>1570263.72</v>
      </c>
      <c r="H87" s="5">
        <f t="shared" si="1"/>
        <v>0</v>
      </c>
    </row>
    <row r="88">
      <c r="A88" s="3" t="s">
        <v>221</v>
      </c>
      <c r="B88" s="3" t="s">
        <v>222</v>
      </c>
      <c r="C88" s="4"/>
      <c r="D88" s="3" t="s">
        <v>148</v>
      </c>
      <c r="E88" s="4"/>
      <c r="F88" s="5">
        <f>SUMIFS(PedidodeVenda!E:E,PedidodeVenda!D:D,B:B)</f>
        <v>27289.8</v>
      </c>
      <c r="G88" s="5">
        <f>SUMIFS(PedidodeVenda!F:F,PedidodeVenda!D:D,B:B)</f>
        <v>27289.8</v>
      </c>
      <c r="H88" s="5">
        <f t="shared" si="1"/>
        <v>0</v>
      </c>
    </row>
    <row r="89">
      <c r="A89" s="3" t="s">
        <v>223</v>
      </c>
      <c r="B89" s="3" t="s">
        <v>224</v>
      </c>
      <c r="C89" s="4"/>
      <c r="D89" s="3" t="s">
        <v>169</v>
      </c>
      <c r="E89" s="4"/>
      <c r="F89" s="5">
        <f>SUMIFS(PedidodeVenda!E:E,PedidodeVenda!D:D,B:B)</f>
        <v>3047019.38</v>
      </c>
      <c r="G89" s="5">
        <f>SUMIFS(PedidodeVenda!F:F,PedidodeVenda!D:D,B:B)</f>
        <v>2970876.88</v>
      </c>
      <c r="H89" s="5">
        <f t="shared" si="1"/>
        <v>76142.5</v>
      </c>
    </row>
    <row r="90">
      <c r="A90" s="3" t="s">
        <v>225</v>
      </c>
      <c r="B90" s="3" t="s">
        <v>226</v>
      </c>
      <c r="C90" s="4"/>
      <c r="D90" s="3" t="s">
        <v>116</v>
      </c>
      <c r="E90" s="4"/>
      <c r="F90" s="5">
        <f>SUMIFS(PedidodeVenda!E:E,PedidodeVenda!D:D,B:B)</f>
        <v>242722.42</v>
      </c>
      <c r="G90" s="5">
        <f>SUMIFS(PedidodeVenda!F:F,PedidodeVenda!D:D,B:B)</f>
        <v>242722.42</v>
      </c>
      <c r="H90" s="5">
        <f t="shared" si="1"/>
        <v>0</v>
      </c>
    </row>
    <row r="91">
      <c r="A91" s="3" t="s">
        <v>227</v>
      </c>
      <c r="B91" s="3" t="s">
        <v>228</v>
      </c>
      <c r="C91" s="4"/>
      <c r="D91" s="3" t="s">
        <v>148</v>
      </c>
      <c r="E91" s="4"/>
      <c r="F91" s="5">
        <f>SUMIFS(PedidodeVenda!E:E,PedidodeVenda!D:D,B:B)</f>
        <v>0</v>
      </c>
      <c r="G91" s="5">
        <f>SUMIFS(PedidodeVenda!F:F,PedidodeVenda!D:D,B:B)</f>
        <v>0</v>
      </c>
      <c r="H91" s="5">
        <f t="shared" si="1"/>
        <v>0</v>
      </c>
    </row>
    <row r="92">
      <c r="A92" s="3" t="s">
        <v>229</v>
      </c>
      <c r="B92" s="3" t="s">
        <v>230</v>
      </c>
      <c r="C92" s="4"/>
      <c r="D92" s="3" t="s">
        <v>148</v>
      </c>
      <c r="E92" s="4"/>
      <c r="F92" s="5">
        <f>SUMIFS(PedidodeVenda!E:E,PedidodeVenda!D:D,B:B)</f>
        <v>18501.78</v>
      </c>
      <c r="G92" s="5">
        <f>SUMIFS(PedidodeVenda!F:F,PedidodeVenda!D:D,B:B)</f>
        <v>18501.78</v>
      </c>
      <c r="H92" s="5">
        <f t="shared" si="1"/>
        <v>0</v>
      </c>
    </row>
    <row r="93">
      <c r="A93" s="3" t="s">
        <v>231</v>
      </c>
      <c r="B93" s="3" t="s">
        <v>232</v>
      </c>
      <c r="C93" s="4"/>
      <c r="D93" s="3" t="s">
        <v>116</v>
      </c>
      <c r="E93" s="4"/>
      <c r="F93" s="5">
        <f>SUMIFS(PedidodeVenda!E:E,PedidodeVenda!D:D,B:B)</f>
        <v>100805.06</v>
      </c>
      <c r="G93" s="5">
        <f>SUMIFS(PedidodeVenda!F:F,PedidodeVenda!D:D,B:B)</f>
        <v>100805.06</v>
      </c>
      <c r="H93" s="5">
        <f t="shared" si="1"/>
        <v>0</v>
      </c>
    </row>
    <row r="94">
      <c r="A94" s="3" t="s">
        <v>233</v>
      </c>
      <c r="B94" s="3" t="s">
        <v>234</v>
      </c>
      <c r="C94" s="4"/>
      <c r="D94" s="3" t="s">
        <v>148</v>
      </c>
      <c r="E94" s="4"/>
      <c r="F94" s="5">
        <f>SUMIFS(PedidodeVenda!E:E,PedidodeVenda!D:D,B:B)</f>
        <v>206036.06</v>
      </c>
      <c r="G94" s="5">
        <f>SUMIFS(PedidodeVenda!F:F,PedidodeVenda!D:D,B:B)</f>
        <v>206036.06</v>
      </c>
      <c r="H94" s="5">
        <f t="shared" si="1"/>
        <v>0</v>
      </c>
    </row>
    <row r="95">
      <c r="A95" s="3" t="s">
        <v>235</v>
      </c>
      <c r="B95" s="3" t="s">
        <v>236</v>
      </c>
      <c r="C95" s="4"/>
      <c r="D95" s="3" t="s">
        <v>116</v>
      </c>
      <c r="E95" s="4"/>
      <c r="F95" s="5">
        <f>SUMIFS(PedidodeVenda!E:E,PedidodeVenda!D:D,B:B)</f>
        <v>92100</v>
      </c>
      <c r="G95" s="5">
        <f>SUMIFS(PedidodeVenda!F:F,PedidodeVenda!D:D,B:B)</f>
        <v>92100</v>
      </c>
      <c r="H95" s="5">
        <f t="shared" si="1"/>
        <v>0</v>
      </c>
    </row>
    <row r="96">
      <c r="A96" s="3" t="s">
        <v>237</v>
      </c>
      <c r="B96" s="3" t="s">
        <v>238</v>
      </c>
      <c r="C96" s="4"/>
      <c r="D96" s="3" t="s">
        <v>116</v>
      </c>
      <c r="E96" s="4"/>
      <c r="F96" s="5">
        <f>SUMIFS(PedidodeVenda!E:E,PedidodeVenda!D:D,B:B)</f>
        <v>0</v>
      </c>
      <c r="G96" s="5">
        <f>SUMIFS(PedidodeVenda!F:F,PedidodeVenda!D:D,B:B)</f>
        <v>0</v>
      </c>
      <c r="H96" s="5">
        <f t="shared" si="1"/>
        <v>0</v>
      </c>
    </row>
    <row r="97">
      <c r="A97" s="3" t="s">
        <v>239</v>
      </c>
      <c r="B97" s="3" t="s">
        <v>240</v>
      </c>
      <c r="C97" s="4"/>
      <c r="D97" s="3" t="s">
        <v>116</v>
      </c>
      <c r="E97" s="4"/>
      <c r="F97" s="5">
        <f>SUMIFS(PedidodeVenda!E:E,PedidodeVenda!D:D,B:B)</f>
        <v>389873.63</v>
      </c>
      <c r="G97" s="5">
        <f>SUMIFS(PedidodeVenda!F:F,PedidodeVenda!D:D,B:B)</f>
        <v>389873.63</v>
      </c>
      <c r="H97" s="5">
        <f t="shared" si="1"/>
        <v>0</v>
      </c>
    </row>
    <row r="98">
      <c r="A98" s="3" t="s">
        <v>241</v>
      </c>
      <c r="B98" s="3" t="s">
        <v>242</v>
      </c>
      <c r="C98" s="4"/>
      <c r="D98" s="3" t="s">
        <v>116</v>
      </c>
      <c r="E98" s="4"/>
      <c r="F98" s="5">
        <f>SUMIFS(PedidodeVenda!E:E,PedidodeVenda!D:D,B:B)</f>
        <v>405011.73</v>
      </c>
      <c r="G98" s="5">
        <f>SUMIFS(PedidodeVenda!F:F,PedidodeVenda!D:D,B:B)</f>
        <v>405011.73</v>
      </c>
      <c r="H98" s="5">
        <f t="shared" si="1"/>
        <v>0</v>
      </c>
    </row>
    <row r="99">
      <c r="A99" s="3" t="s">
        <v>243</v>
      </c>
      <c r="B99" s="3" t="s">
        <v>244</v>
      </c>
      <c r="C99" s="4"/>
      <c r="D99" s="3" t="s">
        <v>116</v>
      </c>
      <c r="E99" s="4"/>
      <c r="F99" s="5">
        <f>SUMIFS(PedidodeVenda!E:E,PedidodeVenda!D:D,B:B)</f>
        <v>681976.69</v>
      </c>
      <c r="G99" s="5">
        <f>SUMIFS(PedidodeVenda!F:F,PedidodeVenda!D:D,B:B)</f>
        <v>681976.69</v>
      </c>
      <c r="H99" s="5">
        <f t="shared" si="1"/>
        <v>0</v>
      </c>
    </row>
    <row r="100">
      <c r="A100" s="3" t="s">
        <v>245</v>
      </c>
      <c r="B100" s="3" t="s">
        <v>246</v>
      </c>
      <c r="C100" s="4"/>
      <c r="D100" s="3" t="s">
        <v>181</v>
      </c>
      <c r="E100" s="4"/>
      <c r="F100" s="5">
        <f>SUMIFS(PedidodeVenda!E:E,PedidodeVenda!D:D,B:B)</f>
        <v>381163.09</v>
      </c>
      <c r="G100" s="5">
        <f>SUMIFS(PedidodeVenda!F:F,PedidodeVenda!D:D,B:B)</f>
        <v>381163.09</v>
      </c>
      <c r="H100" s="5">
        <f t="shared" si="1"/>
        <v>0</v>
      </c>
    </row>
    <row r="101">
      <c r="A101" s="3" t="s">
        <v>247</v>
      </c>
      <c r="B101" s="3" t="s">
        <v>248</v>
      </c>
      <c r="C101" s="4"/>
      <c r="D101" s="3" t="s">
        <v>249</v>
      </c>
      <c r="E101" s="4"/>
      <c r="F101" s="5">
        <f>SUMIFS(PedidodeVenda!E:E,PedidodeVenda!D:D,B:B)</f>
        <v>94003.75</v>
      </c>
      <c r="G101" s="5">
        <f>SUMIFS(PedidodeVenda!F:F,PedidodeVenda!D:D,B:B)</f>
        <v>94003.75</v>
      </c>
      <c r="H101" s="5">
        <f t="shared" si="1"/>
        <v>0</v>
      </c>
    </row>
    <row r="102">
      <c r="A102" s="3" t="s">
        <v>250</v>
      </c>
      <c r="B102" s="3" t="s">
        <v>251</v>
      </c>
      <c r="C102" s="4"/>
      <c r="D102" s="3" t="s">
        <v>116</v>
      </c>
      <c r="E102" s="4"/>
      <c r="F102" s="5">
        <f>SUMIFS(PedidodeVenda!E:E,PedidodeVenda!D:D,B:B)</f>
        <v>94579.25</v>
      </c>
      <c r="G102" s="5">
        <f>SUMIFS(PedidodeVenda!F:F,PedidodeVenda!D:D,B:B)</f>
        <v>94579.25</v>
      </c>
      <c r="H102" s="5">
        <f t="shared" si="1"/>
        <v>0</v>
      </c>
    </row>
    <row r="103">
      <c r="A103" s="3" t="s">
        <v>252</v>
      </c>
      <c r="B103" s="3" t="s">
        <v>253</v>
      </c>
      <c r="C103" s="4"/>
      <c r="D103" s="3" t="s">
        <v>116</v>
      </c>
      <c r="E103" s="4"/>
      <c r="F103" s="5">
        <f>SUMIFS(PedidodeVenda!E:E,PedidodeVenda!D:D,B:B)</f>
        <v>81634.62</v>
      </c>
      <c r="G103" s="5">
        <f>SUMIFS(PedidodeVenda!F:F,PedidodeVenda!D:D,B:B)</f>
        <v>78750</v>
      </c>
      <c r="H103" s="5">
        <f t="shared" si="1"/>
        <v>2884.62</v>
      </c>
    </row>
    <row r="104">
      <c r="A104" s="3" t="s">
        <v>254</v>
      </c>
      <c r="B104" s="3" t="s">
        <v>255</v>
      </c>
      <c r="C104" s="4"/>
      <c r="D104" s="3" t="s">
        <v>116</v>
      </c>
      <c r="E104" s="4"/>
      <c r="F104" s="5">
        <f>SUMIFS(PedidodeVenda!E:E,PedidodeVenda!D:D,B:B)</f>
        <v>1007490.36</v>
      </c>
      <c r="G104" s="5">
        <f>SUMIFS(PedidodeVenda!F:F,PedidodeVenda!D:D,B:B)</f>
        <v>1007490.36</v>
      </c>
      <c r="H104" s="5">
        <f t="shared" si="1"/>
        <v>-0.0000000002328306437</v>
      </c>
    </row>
    <row r="105">
      <c r="A105" s="3" t="s">
        <v>256</v>
      </c>
      <c r="B105" s="3" t="s">
        <v>257</v>
      </c>
      <c r="C105" s="4"/>
      <c r="D105" s="3" t="s">
        <v>116</v>
      </c>
      <c r="E105" s="4"/>
      <c r="F105" s="5">
        <f>SUMIFS(PedidodeVenda!E:E,PedidodeVenda!D:D,B:B)</f>
        <v>248497.25</v>
      </c>
      <c r="G105" s="5">
        <f>SUMIFS(PedidodeVenda!F:F,PedidodeVenda!D:D,B:B)</f>
        <v>248497.25</v>
      </c>
      <c r="H105" s="5">
        <f t="shared" si="1"/>
        <v>0</v>
      </c>
    </row>
    <row r="106">
      <c r="A106" s="3" t="s">
        <v>258</v>
      </c>
      <c r="B106" s="3" t="s">
        <v>259</v>
      </c>
      <c r="C106" s="4"/>
      <c r="D106" s="3" t="s">
        <v>116</v>
      </c>
      <c r="E106" s="4"/>
      <c r="F106" s="5">
        <f>SUMIFS(PedidodeVenda!E:E,PedidodeVenda!D:D,B:B)</f>
        <v>103386.4</v>
      </c>
      <c r="G106" s="5">
        <f>SUMIFS(PedidodeVenda!F:F,PedidodeVenda!D:D,B:B)</f>
        <v>103386.4</v>
      </c>
      <c r="H106" s="5">
        <f t="shared" si="1"/>
        <v>0</v>
      </c>
    </row>
    <row r="107">
      <c r="A107" s="3" t="s">
        <v>260</v>
      </c>
      <c r="B107" s="3" t="s">
        <v>261</v>
      </c>
      <c r="C107" s="4"/>
      <c r="D107" s="3" t="s">
        <v>116</v>
      </c>
      <c r="E107" s="4"/>
      <c r="F107" s="5">
        <f>SUMIFS(PedidodeVenda!E:E,PedidodeVenda!D:D,B:B)</f>
        <v>95848.74</v>
      </c>
      <c r="G107" s="5">
        <f>SUMIFS(PedidodeVenda!F:F,PedidodeVenda!D:D,B:B)</f>
        <v>95848.74</v>
      </c>
      <c r="H107" s="5">
        <f t="shared" si="1"/>
        <v>0</v>
      </c>
    </row>
    <row r="108">
      <c r="A108" s="3" t="s">
        <v>262</v>
      </c>
      <c r="B108" s="3" t="s">
        <v>263</v>
      </c>
      <c r="C108" s="4"/>
      <c r="D108" s="3" t="s">
        <v>116</v>
      </c>
      <c r="E108" s="4"/>
      <c r="F108" s="5">
        <f>SUMIFS(PedidodeVenda!E:E,PedidodeVenda!D:D,B:B)</f>
        <v>97013.6</v>
      </c>
      <c r="G108" s="5">
        <f>SUMIFS(PedidodeVenda!F:F,PedidodeVenda!D:D,B:B)</f>
        <v>97013.6</v>
      </c>
      <c r="H108" s="5">
        <f t="shared" si="1"/>
        <v>0</v>
      </c>
    </row>
    <row r="109">
      <c r="A109" s="3" t="s">
        <v>264</v>
      </c>
      <c r="B109" s="3" t="s">
        <v>265</v>
      </c>
      <c r="C109" s="4"/>
      <c r="D109" s="3" t="s">
        <v>116</v>
      </c>
      <c r="E109" s="4"/>
      <c r="F109" s="5">
        <f>SUMIFS(PedidodeVenda!E:E,PedidodeVenda!D:D,B:B)</f>
        <v>675357.57</v>
      </c>
      <c r="G109" s="5">
        <f>SUMIFS(PedidodeVenda!F:F,PedidodeVenda!D:D,B:B)</f>
        <v>576739.5</v>
      </c>
      <c r="H109" s="5">
        <f t="shared" si="1"/>
        <v>98618.07</v>
      </c>
    </row>
    <row r="110">
      <c r="A110" s="3" t="s">
        <v>266</v>
      </c>
      <c r="B110" s="3" t="s">
        <v>267</v>
      </c>
      <c r="C110" s="4"/>
      <c r="D110" s="3" t="s">
        <v>116</v>
      </c>
      <c r="E110" s="4"/>
      <c r="F110" s="5">
        <f>SUMIFS(PedidodeVenda!E:E,PedidodeVenda!D:D,B:B)</f>
        <v>93153.39</v>
      </c>
      <c r="G110" s="5">
        <f>SUMIFS(PedidodeVenda!F:F,PedidodeVenda!D:D,B:B)</f>
        <v>93153.39</v>
      </c>
      <c r="H110" s="5">
        <f t="shared" si="1"/>
        <v>0</v>
      </c>
    </row>
    <row r="111">
      <c r="A111" s="3" t="s">
        <v>268</v>
      </c>
      <c r="B111" s="3" t="s">
        <v>269</v>
      </c>
      <c r="C111" s="4"/>
      <c r="D111" s="3" t="s">
        <v>116</v>
      </c>
      <c r="E111" s="4"/>
      <c r="F111" s="5">
        <f>SUMIFS(PedidodeVenda!E:E,PedidodeVenda!D:D,B:B)</f>
        <v>524319.85</v>
      </c>
      <c r="G111" s="5">
        <f>SUMIFS(PedidodeVenda!F:F,PedidodeVenda!D:D,B:B)</f>
        <v>524319.85</v>
      </c>
      <c r="H111" s="5">
        <f t="shared" si="1"/>
        <v>0</v>
      </c>
    </row>
    <row r="112">
      <c r="A112" s="3" t="s">
        <v>270</v>
      </c>
      <c r="B112" s="3" t="s">
        <v>271</v>
      </c>
      <c r="C112" s="4"/>
      <c r="D112" s="3" t="s">
        <v>116</v>
      </c>
      <c r="E112" s="4"/>
      <c r="F112" s="5">
        <f>SUMIFS(PedidodeVenda!E:E,PedidodeVenda!D:D,B:B)</f>
        <v>109956</v>
      </c>
      <c r="G112" s="5">
        <f>SUMIFS(PedidodeVenda!F:F,PedidodeVenda!D:D,B:B)</f>
        <v>109956</v>
      </c>
      <c r="H112" s="5">
        <f t="shared" si="1"/>
        <v>0</v>
      </c>
    </row>
    <row r="113">
      <c r="A113" s="3" t="s">
        <v>272</v>
      </c>
      <c r="B113" s="3" t="s">
        <v>273</v>
      </c>
      <c r="C113" s="4"/>
      <c r="D113" s="3" t="s">
        <v>116</v>
      </c>
      <c r="E113" s="4"/>
      <c r="F113" s="5">
        <f>SUMIFS(PedidodeVenda!E:E,PedidodeVenda!D:D,B:B)</f>
        <v>753051.2</v>
      </c>
      <c r="G113" s="5">
        <f>SUMIFS(PedidodeVenda!F:F,PedidodeVenda!D:D,B:B)</f>
        <v>753051.2</v>
      </c>
      <c r="H113" s="5">
        <f t="shared" si="1"/>
        <v>0</v>
      </c>
    </row>
    <row r="114">
      <c r="A114" s="3" t="s">
        <v>274</v>
      </c>
      <c r="B114" s="3" t="s">
        <v>275</v>
      </c>
      <c r="C114" s="4"/>
      <c r="D114" s="3" t="s">
        <v>116</v>
      </c>
      <c r="E114" s="4"/>
      <c r="F114" s="5">
        <f>SUMIFS(PedidodeVenda!E:E,PedidodeVenda!D:D,B:B)</f>
        <v>407455.44</v>
      </c>
      <c r="G114" s="5">
        <f>SUMIFS(PedidodeVenda!F:F,PedidodeVenda!D:D,B:B)</f>
        <v>407455.44</v>
      </c>
      <c r="H114" s="5">
        <f t="shared" si="1"/>
        <v>0</v>
      </c>
    </row>
    <row r="115">
      <c r="A115" s="3" t="s">
        <v>276</v>
      </c>
      <c r="B115" s="3" t="s">
        <v>277</v>
      </c>
      <c r="C115" s="4"/>
      <c r="D115" s="3" t="s">
        <v>148</v>
      </c>
      <c r="E115" s="4"/>
      <c r="F115" s="5">
        <f>SUMIFS(PedidodeVenda!E:E,PedidodeVenda!D:D,B:B)</f>
        <v>8956.74</v>
      </c>
      <c r="G115" s="5">
        <f>SUMIFS(PedidodeVenda!F:F,PedidodeVenda!D:D,B:B)</f>
        <v>8956.74</v>
      </c>
      <c r="H115" s="5">
        <f t="shared" si="1"/>
        <v>0</v>
      </c>
    </row>
    <row r="116">
      <c r="A116" s="3" t="s">
        <v>278</v>
      </c>
      <c r="B116" s="3" t="s">
        <v>279</v>
      </c>
      <c r="C116" s="4"/>
      <c r="D116" s="3" t="s">
        <v>55</v>
      </c>
      <c r="E116" s="4"/>
      <c r="F116" s="5">
        <f>SUMIFS(PedidodeVenda!E:E,PedidodeVenda!D:D,B:B)</f>
        <v>96345.41</v>
      </c>
      <c r="G116" s="5">
        <f>SUMIFS(PedidodeVenda!F:F,PedidodeVenda!D:D,B:B)</f>
        <v>96345.41</v>
      </c>
      <c r="H116" s="5">
        <f t="shared" si="1"/>
        <v>0</v>
      </c>
    </row>
    <row r="117">
      <c r="A117" s="3" t="s">
        <v>280</v>
      </c>
      <c r="B117" s="3" t="s">
        <v>281</v>
      </c>
      <c r="C117" s="4"/>
      <c r="D117" s="3" t="s">
        <v>148</v>
      </c>
      <c r="E117" s="4"/>
      <c r="F117" s="5">
        <f>SUMIFS(PedidodeVenda!E:E,PedidodeVenda!D:D,B:B)</f>
        <v>102720</v>
      </c>
      <c r="G117" s="5">
        <f>SUMIFS(PedidodeVenda!F:F,PedidodeVenda!D:D,B:B)</f>
        <v>102720</v>
      </c>
      <c r="H117" s="5">
        <f t="shared" si="1"/>
        <v>0</v>
      </c>
    </row>
    <row r="118">
      <c r="A118" s="4"/>
      <c r="B118" s="4"/>
      <c r="C118" s="4"/>
      <c r="D118" s="4"/>
      <c r="E118" s="4"/>
      <c r="F118" s="5"/>
      <c r="G118" s="5"/>
      <c r="H118" s="5"/>
    </row>
    <row r="119">
      <c r="A119" s="4"/>
      <c r="B119" s="4"/>
      <c r="C119" s="4"/>
      <c r="D119" s="4"/>
      <c r="E119" s="4"/>
      <c r="F119" s="5"/>
      <c r="G119" s="5"/>
      <c r="H119" s="5"/>
    </row>
    <row r="120">
      <c r="A120" s="4"/>
      <c r="B120" s="4"/>
      <c r="C120" s="4"/>
      <c r="D120" s="4"/>
      <c r="E120" s="4"/>
      <c r="F120" s="5"/>
      <c r="G120" s="5"/>
      <c r="H120" s="5"/>
    </row>
    <row r="121">
      <c r="A121" s="4"/>
      <c r="B121" s="4"/>
      <c r="C121" s="4"/>
      <c r="D121" s="4"/>
      <c r="E121" s="4"/>
      <c r="F121" s="5"/>
      <c r="G121" s="5"/>
      <c r="H121" s="5"/>
    </row>
    <row r="122">
      <c r="A122" s="4"/>
      <c r="B122" s="4"/>
      <c r="C122" s="4"/>
      <c r="D122" s="4"/>
      <c r="E122" s="4"/>
      <c r="F122" s="5"/>
      <c r="G122" s="5"/>
      <c r="H122" s="5"/>
    </row>
    <row r="123">
      <c r="A123" s="4"/>
      <c r="B123" s="4"/>
      <c r="C123" s="4"/>
      <c r="D123" s="4"/>
      <c r="E123" s="4"/>
      <c r="F123" s="5"/>
      <c r="G123" s="5"/>
      <c r="H123" s="5"/>
    </row>
    <row r="124">
      <c r="A124" s="4"/>
      <c r="B124" s="4"/>
      <c r="C124" s="4"/>
      <c r="D124" s="4"/>
      <c r="E124" s="4"/>
      <c r="F124" s="5"/>
      <c r="G124" s="5"/>
      <c r="H124" s="5"/>
    </row>
    <row r="125">
      <c r="A125" s="4"/>
      <c r="B125" s="4"/>
      <c r="C125" s="4"/>
      <c r="D125" s="4"/>
      <c r="E125" s="4"/>
      <c r="F125" s="5"/>
      <c r="G125" s="5"/>
      <c r="H125" s="5"/>
    </row>
    <row r="126">
      <c r="A126" s="4"/>
      <c r="B126" s="4"/>
      <c r="C126" s="4"/>
      <c r="D126" s="4"/>
      <c r="E126" s="4"/>
      <c r="F126" s="5"/>
      <c r="G126" s="5"/>
      <c r="H126" s="5"/>
    </row>
    <row r="127">
      <c r="A127" s="4"/>
      <c r="B127" s="4"/>
      <c r="C127" s="4"/>
      <c r="D127" s="4"/>
      <c r="E127" s="4"/>
      <c r="F127" s="5"/>
      <c r="G127" s="5"/>
      <c r="H127" s="5"/>
    </row>
    <row r="128">
      <c r="A128" s="4"/>
      <c r="B128" s="4"/>
      <c r="C128" s="4"/>
      <c r="D128" s="4"/>
      <c r="E128" s="4"/>
      <c r="F128" s="5"/>
      <c r="G128" s="5"/>
      <c r="H128" s="5"/>
    </row>
    <row r="129">
      <c r="A129" s="4"/>
      <c r="B129" s="4"/>
      <c r="C129" s="4"/>
      <c r="D129" s="4"/>
      <c r="E129" s="4"/>
      <c r="F129" s="5"/>
      <c r="G129" s="5"/>
      <c r="H129" s="5"/>
    </row>
    <row r="130">
      <c r="A130" s="4"/>
      <c r="B130" s="4"/>
      <c r="C130" s="4"/>
      <c r="D130" s="4"/>
      <c r="E130" s="4"/>
      <c r="F130" s="5"/>
      <c r="G130" s="5"/>
      <c r="H130" s="5"/>
    </row>
    <row r="131">
      <c r="A131" s="4"/>
      <c r="B131" s="4"/>
      <c r="C131" s="4"/>
      <c r="D131" s="4"/>
      <c r="E131" s="4"/>
      <c r="F131" s="5"/>
      <c r="G131" s="5"/>
      <c r="H131" s="5"/>
    </row>
    <row r="132">
      <c r="A132" s="4"/>
      <c r="B132" s="4"/>
      <c r="C132" s="4"/>
      <c r="D132" s="4"/>
      <c r="E132" s="4"/>
      <c r="F132" s="5"/>
      <c r="G132" s="5"/>
      <c r="H132" s="5"/>
    </row>
    <row r="133">
      <c r="A133" s="4"/>
      <c r="B133" s="4"/>
      <c r="C133" s="4"/>
      <c r="D133" s="4"/>
      <c r="E133" s="4"/>
      <c r="F133" s="5"/>
      <c r="G133" s="5"/>
      <c r="H133" s="5"/>
    </row>
    <row r="134">
      <c r="A134" s="4"/>
      <c r="B134" s="4"/>
      <c r="C134" s="4"/>
      <c r="D134" s="4"/>
      <c r="E134" s="4"/>
      <c r="F134" s="5"/>
      <c r="G134" s="5"/>
      <c r="H134" s="5"/>
    </row>
    <row r="135">
      <c r="A135" s="4"/>
      <c r="B135" s="4"/>
      <c r="C135" s="4"/>
      <c r="D135" s="4"/>
      <c r="E135" s="4"/>
      <c r="F135" s="5"/>
      <c r="G135" s="5"/>
      <c r="H135" s="5"/>
    </row>
    <row r="136">
      <c r="A136" s="4"/>
      <c r="B136" s="4"/>
      <c r="C136" s="4"/>
      <c r="D136" s="4"/>
      <c r="E136" s="4"/>
      <c r="F136" s="5"/>
      <c r="G136" s="5"/>
      <c r="H136" s="5"/>
    </row>
    <row r="137">
      <c r="A137" s="4"/>
      <c r="B137" s="4"/>
      <c r="C137" s="4"/>
      <c r="D137" s="4"/>
      <c r="E137" s="4"/>
      <c r="F137" s="5"/>
      <c r="G137" s="5"/>
      <c r="H137" s="5"/>
    </row>
    <row r="138">
      <c r="A138" s="4"/>
      <c r="B138" s="4"/>
      <c r="C138" s="4"/>
      <c r="D138" s="4"/>
      <c r="E138" s="4"/>
      <c r="F138" s="5"/>
      <c r="G138" s="5"/>
      <c r="H138" s="5"/>
    </row>
    <row r="139">
      <c r="A139" s="4"/>
      <c r="B139" s="4"/>
      <c r="C139" s="4"/>
      <c r="D139" s="4"/>
      <c r="E139" s="4"/>
      <c r="F139" s="5"/>
      <c r="G139" s="5"/>
      <c r="H139" s="5"/>
    </row>
    <row r="140">
      <c r="A140" s="4"/>
      <c r="B140" s="4"/>
      <c r="C140" s="4"/>
      <c r="D140" s="4"/>
      <c r="E140" s="4"/>
      <c r="F140" s="5"/>
      <c r="G140" s="5"/>
      <c r="H140" s="5"/>
    </row>
    <row r="141">
      <c r="A141" s="4"/>
      <c r="B141" s="4"/>
      <c r="C141" s="4"/>
      <c r="D141" s="4"/>
      <c r="E141" s="4"/>
      <c r="F141" s="5"/>
      <c r="G141" s="5"/>
      <c r="H141" s="5"/>
    </row>
    <row r="142">
      <c r="A142" s="4"/>
      <c r="B142" s="4"/>
      <c r="C142" s="4"/>
      <c r="D142" s="4"/>
      <c r="E142" s="4"/>
      <c r="F142" s="5"/>
      <c r="G142" s="5"/>
      <c r="H142" s="5"/>
    </row>
    <row r="143">
      <c r="A143" s="4"/>
      <c r="B143" s="4"/>
      <c r="C143" s="4"/>
      <c r="D143" s="4"/>
      <c r="E143" s="4"/>
      <c r="F143" s="5"/>
      <c r="G143" s="5"/>
      <c r="H143" s="5"/>
    </row>
    <row r="144">
      <c r="A144" s="4"/>
      <c r="B144" s="4"/>
      <c r="C144" s="4"/>
      <c r="D144" s="4"/>
      <c r="E144" s="4"/>
      <c r="F144" s="5"/>
      <c r="G144" s="5"/>
      <c r="H144" s="5"/>
    </row>
    <row r="145">
      <c r="A145" s="4"/>
      <c r="B145" s="4"/>
      <c r="C145" s="4"/>
      <c r="D145" s="4"/>
      <c r="E145" s="4"/>
      <c r="F145" s="5"/>
      <c r="G145" s="5"/>
      <c r="H145" s="5"/>
    </row>
    <row r="146">
      <c r="A146" s="4"/>
      <c r="B146" s="4"/>
      <c r="C146" s="4"/>
      <c r="D146" s="4"/>
      <c r="E146" s="4"/>
      <c r="F146" s="5"/>
      <c r="G146" s="5"/>
      <c r="H146" s="5"/>
    </row>
    <row r="147">
      <c r="A147" s="4"/>
      <c r="B147" s="4"/>
      <c r="C147" s="4"/>
      <c r="D147" s="4"/>
      <c r="E147" s="4"/>
      <c r="F147" s="5"/>
      <c r="G147" s="5"/>
      <c r="H147" s="5"/>
    </row>
    <row r="148">
      <c r="A148" s="4"/>
      <c r="B148" s="4"/>
      <c r="C148" s="4"/>
      <c r="D148" s="4"/>
      <c r="E148" s="4"/>
      <c r="F148" s="5"/>
      <c r="G148" s="5"/>
      <c r="H148" s="5"/>
    </row>
    <row r="149">
      <c r="A149" s="4"/>
      <c r="B149" s="4"/>
      <c r="C149" s="4"/>
      <c r="D149" s="4"/>
      <c r="E149" s="4"/>
      <c r="F149" s="5"/>
      <c r="G149" s="5"/>
      <c r="H149" s="5"/>
    </row>
    <row r="150">
      <c r="A150" s="4"/>
      <c r="B150" s="4"/>
      <c r="C150" s="4"/>
      <c r="D150" s="4"/>
      <c r="E150" s="4"/>
      <c r="F150" s="5"/>
      <c r="G150" s="5"/>
      <c r="H150" s="5"/>
    </row>
    <row r="151">
      <c r="A151" s="4"/>
      <c r="B151" s="4"/>
      <c r="C151" s="4"/>
      <c r="D151" s="4"/>
      <c r="E151" s="4"/>
      <c r="F151" s="5"/>
      <c r="G151" s="5"/>
      <c r="H151" s="5"/>
    </row>
    <row r="152">
      <c r="A152" s="4"/>
      <c r="B152" s="4"/>
      <c r="C152" s="4"/>
      <c r="D152" s="4"/>
      <c r="E152" s="4"/>
      <c r="F152" s="5"/>
      <c r="G152" s="5"/>
      <c r="H152" s="5"/>
    </row>
    <row r="153">
      <c r="A153" s="4"/>
      <c r="B153" s="4"/>
      <c r="C153" s="4"/>
      <c r="D153" s="4"/>
      <c r="E153" s="4"/>
      <c r="F153" s="5"/>
      <c r="G153" s="5"/>
      <c r="H153" s="5"/>
    </row>
    <row r="154">
      <c r="A154" s="4"/>
      <c r="B154" s="4"/>
      <c r="C154" s="4"/>
      <c r="D154" s="4"/>
      <c r="E154" s="4"/>
      <c r="F154" s="5"/>
      <c r="G154" s="5"/>
      <c r="H154" s="5"/>
    </row>
    <row r="155">
      <c r="A155" s="4"/>
      <c r="B155" s="4"/>
      <c r="C155" s="4"/>
      <c r="D155" s="4"/>
      <c r="E155" s="4"/>
      <c r="F155" s="5"/>
      <c r="G155" s="5"/>
      <c r="H155" s="5"/>
    </row>
    <row r="156">
      <c r="A156" s="4"/>
      <c r="B156" s="4"/>
      <c r="C156" s="4"/>
      <c r="D156" s="4"/>
      <c r="E156" s="4"/>
      <c r="F156" s="5"/>
      <c r="G156" s="5"/>
      <c r="H156" s="5"/>
    </row>
    <row r="157">
      <c r="A157" s="4"/>
      <c r="B157" s="4"/>
      <c r="C157" s="4"/>
      <c r="D157" s="4"/>
      <c r="E157" s="4"/>
      <c r="F157" s="5"/>
      <c r="G157" s="5"/>
      <c r="H157" s="5"/>
    </row>
    <row r="158">
      <c r="A158" s="4"/>
      <c r="B158" s="4"/>
      <c r="C158" s="4"/>
      <c r="D158" s="4"/>
      <c r="E158" s="4"/>
      <c r="F158" s="5"/>
      <c r="G158" s="5"/>
      <c r="H158" s="5"/>
    </row>
    <row r="159">
      <c r="A159" s="4"/>
      <c r="B159" s="4"/>
      <c r="C159" s="4"/>
      <c r="D159" s="4"/>
      <c r="E159" s="4"/>
      <c r="F159" s="5"/>
      <c r="G159" s="5"/>
      <c r="H159" s="5"/>
    </row>
    <row r="160">
      <c r="A160" s="4"/>
      <c r="B160" s="4"/>
      <c r="C160" s="4"/>
      <c r="D160" s="4"/>
      <c r="E160" s="4"/>
      <c r="F160" s="5"/>
      <c r="G160" s="5"/>
      <c r="H160" s="5"/>
    </row>
    <row r="161">
      <c r="A161" s="4"/>
      <c r="B161" s="4"/>
      <c r="C161" s="4"/>
      <c r="D161" s="4"/>
      <c r="E161" s="4"/>
      <c r="F161" s="5"/>
      <c r="G161" s="5"/>
      <c r="H161" s="5"/>
    </row>
    <row r="162">
      <c r="A162" s="4"/>
      <c r="B162" s="4"/>
      <c r="C162" s="4"/>
      <c r="D162" s="4"/>
      <c r="E162" s="4"/>
      <c r="F162" s="5"/>
      <c r="G162" s="5"/>
      <c r="H162" s="5"/>
    </row>
    <row r="163">
      <c r="A163" s="4"/>
      <c r="B163" s="4"/>
      <c r="C163" s="4"/>
      <c r="D163" s="4"/>
      <c r="E163" s="4"/>
      <c r="F163" s="5"/>
      <c r="G163" s="5"/>
      <c r="H163" s="5"/>
    </row>
    <row r="164">
      <c r="A164" s="4"/>
      <c r="B164" s="4"/>
      <c r="C164" s="4"/>
      <c r="D164" s="4"/>
      <c r="E164" s="4"/>
      <c r="F164" s="5"/>
      <c r="G164" s="5"/>
      <c r="H164" s="5"/>
    </row>
    <row r="165">
      <c r="A165" s="4"/>
      <c r="B165" s="4"/>
      <c r="C165" s="4"/>
      <c r="D165" s="4"/>
      <c r="E165" s="4"/>
      <c r="F165" s="5"/>
      <c r="G165" s="5"/>
      <c r="H165" s="5"/>
    </row>
    <row r="166">
      <c r="A166" s="4"/>
      <c r="B166" s="4"/>
      <c r="C166" s="4"/>
      <c r="D166" s="4"/>
      <c r="E166" s="4"/>
      <c r="F166" s="5"/>
      <c r="G166" s="5"/>
      <c r="H166" s="5"/>
    </row>
    <row r="167">
      <c r="A167" s="4"/>
      <c r="B167" s="4"/>
      <c r="C167" s="4"/>
      <c r="D167" s="4"/>
      <c r="E167" s="4"/>
      <c r="F167" s="5"/>
      <c r="G167" s="5"/>
      <c r="H167" s="5"/>
    </row>
    <row r="168">
      <c r="A168" s="4"/>
      <c r="B168" s="4"/>
      <c r="C168" s="4"/>
      <c r="D168" s="4"/>
      <c r="E168" s="4"/>
      <c r="F168" s="5"/>
      <c r="G168" s="5"/>
      <c r="H168" s="5"/>
    </row>
    <row r="169">
      <c r="A169" s="4"/>
      <c r="B169" s="4"/>
      <c r="C169" s="4"/>
      <c r="D169" s="4"/>
      <c r="E169" s="4"/>
      <c r="F169" s="5"/>
      <c r="G169" s="5"/>
      <c r="H169" s="5"/>
    </row>
    <row r="170">
      <c r="A170" s="4"/>
      <c r="B170" s="4"/>
      <c r="C170" s="4"/>
      <c r="D170" s="4"/>
      <c r="E170" s="4"/>
      <c r="F170" s="5"/>
      <c r="G170" s="5"/>
      <c r="H170" s="5"/>
    </row>
    <row r="171">
      <c r="A171" s="4"/>
      <c r="B171" s="4"/>
      <c r="C171" s="4"/>
      <c r="D171" s="4"/>
      <c r="E171" s="4"/>
      <c r="F171" s="5"/>
      <c r="G171" s="5"/>
      <c r="H171" s="5"/>
    </row>
    <row r="172">
      <c r="A172" s="4"/>
      <c r="B172" s="4"/>
      <c r="C172" s="4"/>
      <c r="D172" s="4"/>
      <c r="E172" s="4"/>
      <c r="F172" s="5"/>
      <c r="G172" s="5"/>
      <c r="H172" s="5"/>
    </row>
    <row r="173">
      <c r="A173" s="4"/>
      <c r="B173" s="4"/>
      <c r="C173" s="4"/>
      <c r="D173" s="4"/>
      <c r="E173" s="4"/>
      <c r="F173" s="5"/>
      <c r="G173" s="5"/>
      <c r="H173" s="5"/>
    </row>
    <row r="174">
      <c r="A174" s="4"/>
      <c r="B174" s="4"/>
      <c r="C174" s="4"/>
      <c r="D174" s="4"/>
      <c r="E174" s="4"/>
      <c r="F174" s="5"/>
      <c r="G174" s="5"/>
      <c r="H174" s="5"/>
    </row>
    <row r="175">
      <c r="A175" s="4"/>
      <c r="B175" s="4"/>
      <c r="C175" s="4"/>
      <c r="D175" s="4"/>
      <c r="E175" s="4"/>
      <c r="F175" s="5"/>
      <c r="G175" s="5"/>
      <c r="H175" s="5"/>
    </row>
    <row r="176">
      <c r="A176" s="4"/>
      <c r="B176" s="4"/>
      <c r="C176" s="4"/>
      <c r="D176" s="4"/>
      <c r="E176" s="4"/>
      <c r="F176" s="5"/>
      <c r="G176" s="5"/>
      <c r="H176" s="5"/>
    </row>
    <row r="177">
      <c r="A177" s="4"/>
      <c r="B177" s="4"/>
      <c r="C177" s="4"/>
      <c r="D177" s="4"/>
      <c r="E177" s="4"/>
      <c r="F177" s="5"/>
      <c r="G177" s="5"/>
      <c r="H177" s="5"/>
    </row>
    <row r="178">
      <c r="A178" s="4"/>
      <c r="B178" s="4"/>
      <c r="C178" s="4"/>
      <c r="D178" s="4"/>
      <c r="E178" s="4"/>
      <c r="F178" s="5"/>
      <c r="G178" s="5"/>
      <c r="H178" s="5"/>
    </row>
    <row r="179">
      <c r="A179" s="4"/>
      <c r="B179" s="4"/>
      <c r="C179" s="4"/>
      <c r="D179" s="4"/>
      <c r="E179" s="4"/>
      <c r="F179" s="5"/>
      <c r="G179" s="5"/>
      <c r="H179" s="5"/>
    </row>
    <row r="180">
      <c r="A180" s="4"/>
      <c r="B180" s="4"/>
      <c r="C180" s="4"/>
      <c r="D180" s="4"/>
      <c r="E180" s="4"/>
      <c r="F180" s="5"/>
      <c r="G180" s="5"/>
      <c r="H180" s="5"/>
    </row>
    <row r="181">
      <c r="A181" s="4"/>
      <c r="B181" s="4"/>
      <c r="C181" s="4"/>
      <c r="D181" s="4"/>
      <c r="E181" s="4"/>
      <c r="F181" s="5"/>
      <c r="G181" s="5"/>
      <c r="H181" s="5"/>
    </row>
    <row r="182">
      <c r="A182" s="4"/>
      <c r="B182" s="4"/>
      <c r="C182" s="4"/>
      <c r="D182" s="4"/>
      <c r="E182" s="4"/>
      <c r="F182" s="5"/>
      <c r="G182" s="5"/>
      <c r="H182" s="5"/>
    </row>
    <row r="183">
      <c r="A183" s="4"/>
      <c r="B183" s="4"/>
      <c r="C183" s="4"/>
      <c r="D183" s="4"/>
      <c r="E183" s="4"/>
      <c r="F183" s="5"/>
      <c r="G183" s="5"/>
      <c r="H183" s="5"/>
    </row>
    <row r="184">
      <c r="A184" s="4"/>
      <c r="B184" s="4"/>
      <c r="C184" s="4"/>
      <c r="D184" s="4"/>
      <c r="E184" s="4"/>
      <c r="F184" s="5"/>
      <c r="G184" s="5"/>
      <c r="H184" s="5"/>
    </row>
    <row r="185">
      <c r="A185" s="4"/>
      <c r="B185" s="4"/>
      <c r="C185" s="4"/>
      <c r="D185" s="4"/>
      <c r="E185" s="4"/>
      <c r="F185" s="5"/>
      <c r="G185" s="5"/>
      <c r="H185" s="5"/>
    </row>
    <row r="186">
      <c r="A186" s="4"/>
      <c r="B186" s="4"/>
      <c r="C186" s="4"/>
      <c r="D186" s="4"/>
      <c r="E186" s="4"/>
      <c r="F186" s="5"/>
      <c r="G186" s="5"/>
      <c r="H186" s="5"/>
    </row>
    <row r="187">
      <c r="A187" s="4"/>
      <c r="B187" s="4"/>
      <c r="C187" s="4"/>
      <c r="D187" s="4"/>
      <c r="E187" s="4"/>
      <c r="F187" s="5"/>
      <c r="G187" s="5"/>
      <c r="H187" s="5"/>
    </row>
    <row r="188">
      <c r="A188" s="4"/>
      <c r="B188" s="4"/>
      <c r="C188" s="4"/>
      <c r="D188" s="4"/>
      <c r="E188" s="4"/>
      <c r="F188" s="5"/>
      <c r="G188" s="5"/>
      <c r="H188" s="5"/>
    </row>
    <row r="189">
      <c r="A189" s="4"/>
      <c r="B189" s="4"/>
      <c r="C189" s="4"/>
      <c r="D189" s="4"/>
      <c r="E189" s="4"/>
      <c r="F189" s="5"/>
      <c r="G189" s="5"/>
      <c r="H189" s="5"/>
    </row>
    <row r="190">
      <c r="A190" s="4"/>
      <c r="B190" s="4"/>
      <c r="C190" s="4"/>
      <c r="D190" s="4"/>
      <c r="E190" s="4"/>
      <c r="F190" s="5"/>
      <c r="G190" s="5"/>
      <c r="H190" s="5"/>
    </row>
    <row r="191">
      <c r="A191" s="4"/>
      <c r="B191" s="4"/>
      <c r="C191" s="4"/>
      <c r="D191" s="4"/>
      <c r="E191" s="4"/>
      <c r="F191" s="5"/>
      <c r="G191" s="5"/>
      <c r="H191" s="5"/>
    </row>
    <row r="192">
      <c r="A192" s="4"/>
      <c r="B192" s="4"/>
      <c r="C192" s="4"/>
      <c r="D192" s="4"/>
      <c r="E192" s="4"/>
      <c r="F192" s="5"/>
      <c r="G192" s="5"/>
      <c r="H192" s="5"/>
    </row>
    <row r="193">
      <c r="A193" s="4"/>
      <c r="B193" s="4"/>
      <c r="C193" s="4"/>
      <c r="D193" s="4"/>
      <c r="E193" s="4"/>
      <c r="F193" s="5"/>
      <c r="G193" s="5"/>
      <c r="H193" s="5"/>
    </row>
    <row r="194">
      <c r="A194" s="4"/>
      <c r="B194" s="4"/>
      <c r="C194" s="4"/>
      <c r="D194" s="4"/>
      <c r="E194" s="4"/>
      <c r="F194" s="5"/>
      <c r="G194" s="5"/>
      <c r="H194" s="5"/>
    </row>
    <row r="195">
      <c r="A195" s="4"/>
      <c r="B195" s="4"/>
      <c r="C195" s="4"/>
      <c r="D195" s="4"/>
      <c r="E195" s="4"/>
      <c r="F195" s="5"/>
      <c r="G195" s="5"/>
      <c r="H195" s="5"/>
    </row>
    <row r="196">
      <c r="A196" s="4"/>
      <c r="B196" s="4"/>
      <c r="C196" s="4"/>
      <c r="D196" s="4"/>
      <c r="E196" s="4"/>
      <c r="F196" s="5"/>
      <c r="G196" s="5"/>
      <c r="H196" s="5"/>
    </row>
    <row r="197">
      <c r="A197" s="4"/>
      <c r="B197" s="4"/>
      <c r="C197" s="4"/>
      <c r="D197" s="4"/>
      <c r="E197" s="4"/>
      <c r="F197" s="5"/>
      <c r="G197" s="5"/>
      <c r="H197" s="5"/>
    </row>
    <row r="198">
      <c r="A198" s="4"/>
      <c r="B198" s="4"/>
      <c r="C198" s="4"/>
      <c r="D198" s="4"/>
      <c r="E198" s="4"/>
      <c r="F198" s="5"/>
      <c r="G198" s="5"/>
      <c r="H198" s="5"/>
    </row>
    <row r="199">
      <c r="A199" s="4"/>
      <c r="B199" s="4"/>
      <c r="C199" s="4"/>
      <c r="D199" s="4"/>
      <c r="E199" s="4"/>
      <c r="F199" s="5"/>
      <c r="G199" s="5"/>
      <c r="H199" s="5"/>
    </row>
    <row r="200">
      <c r="A200" s="4"/>
      <c r="B200" s="4"/>
      <c r="C200" s="4"/>
      <c r="D200" s="4"/>
      <c r="E200" s="4"/>
      <c r="F200" s="5"/>
      <c r="G200" s="5"/>
      <c r="H200" s="5"/>
    </row>
    <row r="201">
      <c r="A201" s="4"/>
      <c r="B201" s="4"/>
      <c r="C201" s="4"/>
      <c r="D201" s="4"/>
      <c r="E201" s="4"/>
      <c r="F201" s="5"/>
      <c r="G201" s="5"/>
      <c r="H201" s="5"/>
    </row>
    <row r="202">
      <c r="A202" s="4"/>
      <c r="B202" s="4"/>
      <c r="C202" s="4"/>
      <c r="D202" s="4"/>
      <c r="E202" s="4"/>
      <c r="F202" s="5"/>
      <c r="G202" s="5"/>
      <c r="H202" s="5"/>
    </row>
    <row r="203">
      <c r="A203" s="4"/>
      <c r="B203" s="4"/>
      <c r="C203" s="4"/>
      <c r="D203" s="4"/>
      <c r="E203" s="4"/>
      <c r="F203" s="5"/>
      <c r="G203" s="5"/>
      <c r="H203" s="5"/>
    </row>
    <row r="204">
      <c r="A204" s="4"/>
      <c r="B204" s="4"/>
      <c r="C204" s="4"/>
      <c r="D204" s="4"/>
      <c r="E204" s="4"/>
      <c r="F204" s="5"/>
      <c r="G204" s="5"/>
      <c r="H204" s="5"/>
    </row>
    <row r="205">
      <c r="A205" s="4"/>
      <c r="B205" s="4"/>
      <c r="C205" s="4"/>
      <c r="D205" s="4"/>
      <c r="E205" s="4"/>
      <c r="F205" s="5"/>
      <c r="G205" s="5"/>
      <c r="H205" s="5"/>
    </row>
    <row r="206">
      <c r="A206" s="4"/>
      <c r="B206" s="4"/>
      <c r="C206" s="4"/>
      <c r="D206" s="4"/>
      <c r="E206" s="4"/>
      <c r="F206" s="5"/>
      <c r="G206" s="5"/>
      <c r="H206" s="5"/>
    </row>
    <row r="207">
      <c r="A207" s="4"/>
      <c r="B207" s="4"/>
      <c r="C207" s="4"/>
      <c r="D207" s="4"/>
      <c r="E207" s="4"/>
      <c r="F207" s="5"/>
      <c r="G207" s="5"/>
      <c r="H207" s="5"/>
    </row>
    <row r="208">
      <c r="A208" s="4"/>
      <c r="B208" s="4"/>
      <c r="C208" s="4"/>
      <c r="D208" s="4"/>
      <c r="E208" s="4"/>
      <c r="F208" s="5"/>
      <c r="G208" s="5"/>
      <c r="H208" s="5"/>
    </row>
    <row r="209">
      <c r="A209" s="4"/>
      <c r="B209" s="4"/>
      <c r="C209" s="4"/>
      <c r="D209" s="4"/>
      <c r="E209" s="4"/>
      <c r="F209" s="5"/>
      <c r="G209" s="5"/>
      <c r="H209" s="5"/>
    </row>
    <row r="210">
      <c r="A210" s="4"/>
      <c r="B210" s="4"/>
      <c r="C210" s="4"/>
      <c r="D210" s="4"/>
      <c r="E210" s="4"/>
      <c r="F210" s="5"/>
      <c r="G210" s="5"/>
      <c r="H210" s="5"/>
    </row>
    <row r="211">
      <c r="A211" s="4"/>
      <c r="B211" s="4"/>
      <c r="C211" s="4"/>
      <c r="D211" s="4"/>
      <c r="E211" s="4"/>
      <c r="F211" s="5"/>
      <c r="G211" s="5"/>
      <c r="H211" s="5"/>
    </row>
    <row r="212">
      <c r="A212" s="4"/>
      <c r="B212" s="4"/>
      <c r="C212" s="4"/>
      <c r="D212" s="4"/>
      <c r="E212" s="4"/>
      <c r="F212" s="5"/>
      <c r="G212" s="5"/>
      <c r="H212" s="5"/>
    </row>
    <row r="213">
      <c r="A213" s="4"/>
      <c r="B213" s="4"/>
      <c r="C213" s="4"/>
      <c r="D213" s="4"/>
      <c r="E213" s="4"/>
      <c r="F213" s="5"/>
      <c r="G213" s="5"/>
      <c r="H213" s="5"/>
    </row>
    <row r="214">
      <c r="A214" s="4"/>
      <c r="B214" s="4"/>
      <c r="C214" s="4"/>
      <c r="D214" s="4"/>
      <c r="E214" s="4"/>
      <c r="F214" s="5"/>
      <c r="G214" s="5"/>
      <c r="H214" s="5"/>
    </row>
    <row r="215">
      <c r="A215" s="4"/>
      <c r="B215" s="4"/>
      <c r="C215" s="4"/>
      <c r="D215" s="4"/>
      <c r="E215" s="4"/>
      <c r="F215" s="5"/>
      <c r="G215" s="5"/>
      <c r="H215" s="5"/>
    </row>
    <row r="216">
      <c r="A216" s="4"/>
      <c r="B216" s="4"/>
      <c r="C216" s="4"/>
      <c r="D216" s="4"/>
      <c r="E216" s="4"/>
      <c r="F216" s="5"/>
      <c r="G216" s="5"/>
      <c r="H216" s="5"/>
    </row>
    <row r="217">
      <c r="A217" s="4"/>
      <c r="B217" s="4"/>
      <c r="C217" s="4"/>
      <c r="D217" s="4"/>
      <c r="E217" s="4"/>
      <c r="F217" s="5"/>
      <c r="G217" s="5"/>
      <c r="H217" s="5"/>
    </row>
    <row r="218">
      <c r="A218" s="4"/>
      <c r="B218" s="4"/>
      <c r="C218" s="4"/>
      <c r="D218" s="4"/>
      <c r="E218" s="4"/>
      <c r="F218" s="5"/>
      <c r="G218" s="5"/>
      <c r="H218" s="5"/>
    </row>
    <row r="219">
      <c r="A219" s="4"/>
      <c r="B219" s="4"/>
      <c r="C219" s="4"/>
      <c r="D219" s="4"/>
      <c r="E219" s="4"/>
      <c r="F219" s="5"/>
      <c r="G219" s="5"/>
      <c r="H219" s="5"/>
    </row>
    <row r="220">
      <c r="A220" s="4"/>
      <c r="B220" s="4"/>
      <c r="C220" s="4"/>
      <c r="D220" s="4"/>
      <c r="E220" s="4"/>
      <c r="F220" s="5"/>
      <c r="G220" s="5"/>
      <c r="H220" s="5"/>
    </row>
    <row r="221">
      <c r="A221" s="4"/>
      <c r="B221" s="4"/>
      <c r="C221" s="4"/>
      <c r="D221" s="4"/>
      <c r="E221" s="4"/>
      <c r="F221" s="5"/>
      <c r="G221" s="5"/>
      <c r="H221" s="5"/>
    </row>
    <row r="222">
      <c r="A222" s="4"/>
      <c r="B222" s="4"/>
      <c r="C222" s="4"/>
      <c r="D222" s="4"/>
      <c r="E222" s="4"/>
      <c r="F222" s="5"/>
      <c r="G222" s="5"/>
      <c r="H222" s="5"/>
    </row>
    <row r="223">
      <c r="A223" s="4"/>
      <c r="B223" s="4"/>
      <c r="C223" s="4"/>
      <c r="D223" s="4"/>
      <c r="E223" s="4"/>
      <c r="F223" s="5"/>
      <c r="G223" s="5"/>
      <c r="H223" s="5"/>
    </row>
    <row r="224">
      <c r="A224" s="4"/>
      <c r="B224" s="4"/>
      <c r="C224" s="4"/>
      <c r="D224" s="4"/>
      <c r="E224" s="4"/>
      <c r="F224" s="5"/>
      <c r="G224" s="5"/>
      <c r="H224" s="5"/>
    </row>
    <row r="225">
      <c r="A225" s="4"/>
      <c r="B225" s="4"/>
      <c r="C225" s="4"/>
      <c r="D225" s="4"/>
      <c r="E225" s="4"/>
      <c r="F225" s="5"/>
      <c r="G225" s="5"/>
      <c r="H225" s="5"/>
    </row>
    <row r="226">
      <c r="A226" s="4"/>
      <c r="B226" s="4"/>
      <c r="C226" s="4"/>
      <c r="D226" s="4"/>
      <c r="E226" s="4"/>
      <c r="F226" s="5"/>
      <c r="G226" s="5"/>
      <c r="H226" s="5"/>
    </row>
    <row r="227">
      <c r="A227" s="4"/>
      <c r="B227" s="4"/>
      <c r="C227" s="4"/>
      <c r="D227" s="4"/>
      <c r="E227" s="4"/>
      <c r="F227" s="5"/>
      <c r="G227" s="5"/>
      <c r="H227" s="5"/>
    </row>
    <row r="228">
      <c r="A228" s="4"/>
      <c r="B228" s="4"/>
      <c r="C228" s="4"/>
      <c r="D228" s="4"/>
      <c r="E228" s="4"/>
      <c r="F228" s="5"/>
      <c r="G228" s="5"/>
      <c r="H228" s="5"/>
    </row>
    <row r="229">
      <c r="A229" s="4"/>
      <c r="B229" s="4"/>
      <c r="C229" s="4"/>
      <c r="D229" s="4"/>
      <c r="E229" s="4"/>
      <c r="F229" s="5"/>
      <c r="G229" s="5"/>
      <c r="H229" s="5"/>
    </row>
    <row r="230">
      <c r="A230" s="4"/>
      <c r="B230" s="4"/>
      <c r="C230" s="4"/>
      <c r="D230" s="4"/>
      <c r="E230" s="4"/>
      <c r="F230" s="5"/>
      <c r="G230" s="5"/>
      <c r="H230" s="5"/>
    </row>
    <row r="231">
      <c r="A231" s="4"/>
      <c r="B231" s="4"/>
      <c r="C231" s="4"/>
      <c r="D231" s="4"/>
      <c r="E231" s="4"/>
      <c r="F231" s="5"/>
      <c r="G231" s="5"/>
      <c r="H231" s="5"/>
    </row>
    <row r="232">
      <c r="A232" s="4"/>
      <c r="B232" s="4"/>
      <c r="C232" s="4"/>
      <c r="D232" s="4"/>
      <c r="E232" s="4"/>
      <c r="F232" s="5"/>
      <c r="G232" s="5"/>
      <c r="H232" s="5"/>
    </row>
    <row r="233">
      <c r="A233" s="4"/>
      <c r="B233" s="4"/>
      <c r="C233" s="4"/>
      <c r="D233" s="4"/>
      <c r="E233" s="4"/>
      <c r="F233" s="5"/>
      <c r="G233" s="5"/>
      <c r="H233" s="5"/>
    </row>
    <row r="234">
      <c r="A234" s="4"/>
      <c r="B234" s="4"/>
      <c r="C234" s="4"/>
      <c r="D234" s="4"/>
      <c r="E234" s="4"/>
      <c r="F234" s="5"/>
      <c r="G234" s="5"/>
      <c r="H234" s="5"/>
    </row>
    <row r="235">
      <c r="A235" s="4"/>
      <c r="B235" s="4"/>
      <c r="C235" s="4"/>
      <c r="D235" s="4"/>
      <c r="E235" s="4"/>
      <c r="F235" s="5"/>
      <c r="G235" s="5"/>
      <c r="H235" s="5"/>
    </row>
    <row r="236">
      <c r="A236" s="4"/>
      <c r="B236" s="4"/>
      <c r="C236" s="4"/>
      <c r="D236" s="4"/>
      <c r="E236" s="4"/>
      <c r="F236" s="5"/>
      <c r="G236" s="5"/>
      <c r="H236" s="5"/>
    </row>
    <row r="237">
      <c r="A237" s="4"/>
      <c r="B237" s="4"/>
      <c r="C237" s="4"/>
      <c r="D237" s="4"/>
      <c r="E237" s="4"/>
      <c r="F237" s="5"/>
      <c r="G237" s="5"/>
      <c r="H237" s="5"/>
    </row>
    <row r="238">
      <c r="A238" s="4"/>
      <c r="B238" s="4"/>
      <c r="C238" s="4"/>
      <c r="D238" s="4"/>
      <c r="E238" s="4"/>
      <c r="F238" s="5"/>
      <c r="G238" s="5"/>
      <c r="H238" s="5"/>
    </row>
    <row r="239">
      <c r="A239" s="4"/>
      <c r="B239" s="4"/>
      <c r="C239" s="4"/>
      <c r="D239" s="4"/>
      <c r="E239" s="4"/>
      <c r="F239" s="5"/>
      <c r="G239" s="5"/>
      <c r="H239" s="5"/>
    </row>
    <row r="240">
      <c r="A240" s="4"/>
      <c r="B240" s="4"/>
      <c r="C240" s="4"/>
      <c r="D240" s="4"/>
      <c r="E240" s="4"/>
      <c r="F240" s="5"/>
      <c r="G240" s="5"/>
      <c r="H240" s="5"/>
    </row>
    <row r="241">
      <c r="A241" s="4"/>
      <c r="B241" s="4"/>
      <c r="C241" s="4"/>
      <c r="D241" s="4"/>
      <c r="E241" s="4"/>
      <c r="F241" s="5"/>
      <c r="G241" s="5"/>
      <c r="H241" s="5"/>
    </row>
    <row r="242">
      <c r="A242" s="4"/>
      <c r="B242" s="4"/>
      <c r="C242" s="4"/>
      <c r="D242" s="4"/>
      <c r="E242" s="4"/>
      <c r="F242" s="5"/>
      <c r="G242" s="5"/>
      <c r="H242" s="5"/>
    </row>
    <row r="243">
      <c r="A243" s="4"/>
      <c r="B243" s="4"/>
      <c r="C243" s="4"/>
      <c r="D243" s="4"/>
      <c r="E243" s="4"/>
      <c r="F243" s="5"/>
      <c r="G243" s="5"/>
      <c r="H243" s="5"/>
    </row>
    <row r="244">
      <c r="A244" s="4"/>
      <c r="B244" s="4"/>
      <c r="C244" s="4"/>
      <c r="D244" s="4"/>
      <c r="E244" s="4"/>
      <c r="F244" s="5"/>
      <c r="G244" s="5"/>
      <c r="H244" s="5"/>
    </row>
    <row r="245">
      <c r="A245" s="4"/>
      <c r="B245" s="4"/>
      <c r="C245" s="4"/>
      <c r="D245" s="4"/>
      <c r="E245" s="4"/>
      <c r="F245" s="5"/>
      <c r="G245" s="5"/>
      <c r="H245" s="5"/>
    </row>
    <row r="246">
      <c r="A246" s="4"/>
      <c r="B246" s="4"/>
      <c r="C246" s="4"/>
      <c r="D246" s="4"/>
      <c r="E246" s="4"/>
      <c r="F246" s="5"/>
      <c r="G246" s="5"/>
      <c r="H246" s="5"/>
    </row>
    <row r="247">
      <c r="A247" s="4"/>
      <c r="B247" s="4"/>
      <c r="C247" s="4"/>
      <c r="D247" s="4"/>
      <c r="E247" s="4"/>
      <c r="F247" s="5"/>
      <c r="G247" s="5"/>
      <c r="H247" s="5"/>
    </row>
    <row r="248">
      <c r="A248" s="4"/>
      <c r="B248" s="4"/>
      <c r="C248" s="4"/>
      <c r="D248" s="4"/>
      <c r="E248" s="4"/>
      <c r="F248" s="5"/>
      <c r="G248" s="5"/>
      <c r="H248" s="5"/>
    </row>
    <row r="249">
      <c r="A249" s="4"/>
      <c r="B249" s="4"/>
      <c r="C249" s="4"/>
      <c r="D249" s="4"/>
      <c r="E249" s="4"/>
      <c r="F249" s="5"/>
      <c r="G249" s="5"/>
      <c r="H249" s="5"/>
    </row>
    <row r="250">
      <c r="A250" s="4"/>
      <c r="B250" s="4"/>
      <c r="C250" s="4"/>
      <c r="D250" s="4"/>
      <c r="E250" s="4"/>
      <c r="F250" s="5"/>
      <c r="G250" s="5"/>
      <c r="H250" s="5"/>
    </row>
    <row r="251">
      <c r="A251" s="4"/>
      <c r="B251" s="4"/>
      <c r="C251" s="4"/>
      <c r="D251" s="4"/>
      <c r="E251" s="4"/>
      <c r="F251" s="5"/>
      <c r="G251" s="5"/>
      <c r="H251" s="5"/>
    </row>
    <row r="252">
      <c r="A252" s="4"/>
      <c r="B252" s="4"/>
      <c r="C252" s="4"/>
      <c r="D252" s="4"/>
      <c r="E252" s="4"/>
      <c r="F252" s="5"/>
      <c r="G252" s="5"/>
      <c r="H252" s="5"/>
    </row>
    <row r="253">
      <c r="A253" s="4"/>
      <c r="B253" s="4"/>
      <c r="C253" s="4"/>
      <c r="D253" s="4"/>
      <c r="E253" s="4"/>
      <c r="F253" s="5"/>
      <c r="G253" s="5"/>
      <c r="H253" s="5"/>
    </row>
    <row r="254">
      <c r="A254" s="4"/>
      <c r="B254" s="4"/>
      <c r="C254" s="4"/>
      <c r="D254" s="4"/>
      <c r="E254" s="4"/>
      <c r="F254" s="5"/>
      <c r="G254" s="5"/>
      <c r="H254" s="5"/>
    </row>
    <row r="255">
      <c r="A255" s="4"/>
      <c r="B255" s="4"/>
      <c r="C255" s="4"/>
      <c r="D255" s="4"/>
      <c r="E255" s="4"/>
      <c r="F255" s="5"/>
      <c r="G255" s="5"/>
      <c r="H255" s="5"/>
    </row>
    <row r="256">
      <c r="A256" s="4"/>
      <c r="B256" s="4"/>
      <c r="C256" s="4"/>
      <c r="D256" s="4"/>
      <c r="E256" s="4"/>
      <c r="F256" s="5"/>
      <c r="G256" s="5"/>
      <c r="H256" s="5"/>
    </row>
    <row r="257">
      <c r="A257" s="4"/>
      <c r="B257" s="4"/>
      <c r="C257" s="4"/>
      <c r="D257" s="4"/>
      <c r="E257" s="4"/>
      <c r="F257" s="5"/>
      <c r="G257" s="5"/>
      <c r="H257" s="5"/>
    </row>
    <row r="258">
      <c r="A258" s="4"/>
      <c r="B258" s="4"/>
      <c r="C258" s="4"/>
      <c r="D258" s="4"/>
      <c r="E258" s="4"/>
      <c r="F258" s="5"/>
      <c r="G258" s="5"/>
      <c r="H258" s="5"/>
    </row>
    <row r="259">
      <c r="A259" s="4"/>
      <c r="B259" s="4"/>
      <c r="C259" s="4"/>
      <c r="D259" s="4"/>
      <c r="E259" s="4"/>
      <c r="F259" s="5"/>
      <c r="G259" s="5"/>
      <c r="H259" s="5"/>
    </row>
    <row r="260">
      <c r="A260" s="4"/>
      <c r="B260" s="4"/>
      <c r="C260" s="4"/>
      <c r="D260" s="4"/>
      <c r="E260" s="4"/>
      <c r="F260" s="5"/>
      <c r="G260" s="5"/>
      <c r="H260" s="5"/>
    </row>
    <row r="261">
      <c r="A261" s="4"/>
      <c r="B261" s="4"/>
      <c r="C261" s="4"/>
      <c r="D261" s="4"/>
      <c r="E261" s="4"/>
      <c r="F261" s="5"/>
      <c r="G261" s="5"/>
      <c r="H261" s="5"/>
    </row>
    <row r="262">
      <c r="A262" s="4"/>
      <c r="B262" s="4"/>
      <c r="C262" s="4"/>
      <c r="D262" s="4"/>
      <c r="E262" s="4"/>
      <c r="F262" s="5"/>
      <c r="G262" s="5"/>
      <c r="H262" s="5"/>
    </row>
    <row r="263">
      <c r="A263" s="4"/>
      <c r="B263" s="4"/>
      <c r="C263" s="4"/>
      <c r="D263" s="4"/>
      <c r="E263" s="4"/>
      <c r="F263" s="5"/>
      <c r="G263" s="5"/>
      <c r="H263" s="5"/>
    </row>
    <row r="264">
      <c r="A264" s="4"/>
      <c r="B264" s="4"/>
      <c r="C264" s="4"/>
      <c r="D264" s="4"/>
      <c r="E264" s="4"/>
      <c r="F264" s="5"/>
      <c r="G264" s="5"/>
      <c r="H264" s="5"/>
    </row>
    <row r="265">
      <c r="A265" s="4"/>
      <c r="B265" s="4"/>
      <c r="C265" s="4"/>
      <c r="D265" s="4"/>
      <c r="E265" s="4"/>
      <c r="F265" s="5"/>
      <c r="G265" s="5"/>
      <c r="H265" s="5"/>
    </row>
    <row r="266">
      <c r="A266" s="4"/>
      <c r="B266" s="4"/>
      <c r="C266" s="4"/>
      <c r="D266" s="4"/>
      <c r="E266" s="4"/>
      <c r="F266" s="5"/>
      <c r="G266" s="5"/>
      <c r="H266" s="5"/>
    </row>
    <row r="267">
      <c r="A267" s="4"/>
      <c r="B267" s="4"/>
      <c r="C267" s="4"/>
      <c r="D267" s="4"/>
      <c r="E267" s="4"/>
      <c r="F267" s="5"/>
      <c r="G267" s="5"/>
      <c r="H267" s="5"/>
    </row>
    <row r="268">
      <c r="A268" s="4"/>
      <c r="B268" s="4"/>
      <c r="C268" s="4"/>
      <c r="D268" s="4"/>
      <c r="E268" s="4"/>
      <c r="F268" s="5"/>
      <c r="G268" s="5"/>
      <c r="H268" s="5"/>
    </row>
    <row r="269">
      <c r="A269" s="4"/>
      <c r="B269" s="4"/>
      <c r="C269" s="4"/>
      <c r="D269" s="4"/>
      <c r="E269" s="4"/>
      <c r="F269" s="5"/>
      <c r="G269" s="5"/>
      <c r="H269" s="5"/>
    </row>
    <row r="270">
      <c r="A270" s="4"/>
      <c r="B270" s="4"/>
      <c r="C270" s="4"/>
      <c r="D270" s="4"/>
      <c r="E270" s="4"/>
      <c r="F270" s="5"/>
      <c r="G270" s="5"/>
      <c r="H270" s="5"/>
    </row>
    <row r="271">
      <c r="A271" s="4"/>
      <c r="B271" s="4"/>
      <c r="C271" s="4"/>
      <c r="D271" s="4"/>
      <c r="E271" s="4"/>
      <c r="F271" s="5"/>
      <c r="G271" s="5"/>
      <c r="H271" s="5"/>
    </row>
    <row r="272">
      <c r="A272" s="4"/>
      <c r="B272" s="4"/>
      <c r="C272" s="4"/>
      <c r="D272" s="4"/>
      <c r="E272" s="4"/>
      <c r="F272" s="5"/>
      <c r="G272" s="5"/>
      <c r="H272" s="5"/>
    </row>
    <row r="273">
      <c r="A273" s="4"/>
      <c r="B273" s="4"/>
      <c r="C273" s="4"/>
      <c r="D273" s="4"/>
      <c r="E273" s="4"/>
      <c r="F273" s="5"/>
      <c r="G273" s="5"/>
      <c r="H273" s="5"/>
    </row>
    <row r="274">
      <c r="A274" s="4"/>
      <c r="B274" s="4"/>
      <c r="C274" s="4"/>
      <c r="D274" s="4"/>
      <c r="E274" s="4"/>
      <c r="F274" s="5"/>
      <c r="G274" s="5"/>
      <c r="H274" s="5"/>
    </row>
    <row r="275">
      <c r="A275" s="4"/>
      <c r="B275" s="4"/>
      <c r="C275" s="4"/>
      <c r="D275" s="4"/>
      <c r="E275" s="4"/>
      <c r="F275" s="5"/>
      <c r="G275" s="5"/>
      <c r="H275" s="5"/>
    </row>
    <row r="276">
      <c r="A276" s="4"/>
      <c r="B276" s="4"/>
      <c r="C276" s="4"/>
      <c r="D276" s="4"/>
      <c r="E276" s="4"/>
      <c r="F276" s="5"/>
      <c r="G276" s="5"/>
      <c r="H276" s="5"/>
    </row>
    <row r="277">
      <c r="A277" s="4"/>
      <c r="B277" s="4"/>
      <c r="C277" s="4"/>
      <c r="D277" s="4"/>
      <c r="E277" s="4"/>
      <c r="F277" s="5"/>
      <c r="G277" s="5"/>
      <c r="H277" s="5"/>
    </row>
    <row r="278">
      <c r="A278" s="4"/>
      <c r="B278" s="4"/>
      <c r="C278" s="4"/>
      <c r="D278" s="4"/>
      <c r="E278" s="4"/>
      <c r="F278" s="5"/>
      <c r="G278" s="5"/>
      <c r="H278" s="5"/>
    </row>
    <row r="279">
      <c r="A279" s="4"/>
      <c r="B279" s="4"/>
      <c r="C279" s="4"/>
      <c r="D279" s="4"/>
      <c r="E279" s="4"/>
      <c r="F279" s="5"/>
      <c r="G279" s="5"/>
      <c r="H279" s="5"/>
    </row>
    <row r="280">
      <c r="A280" s="4"/>
      <c r="B280" s="4"/>
      <c r="C280" s="4"/>
      <c r="D280" s="4"/>
      <c r="E280" s="4"/>
      <c r="F280" s="5"/>
      <c r="G280" s="5"/>
      <c r="H280" s="5"/>
    </row>
    <row r="281">
      <c r="A281" s="4"/>
      <c r="B281" s="4"/>
      <c r="C281" s="4"/>
      <c r="D281" s="4"/>
      <c r="E281" s="4"/>
      <c r="F281" s="5"/>
      <c r="G281" s="5"/>
      <c r="H281" s="5"/>
    </row>
    <row r="282">
      <c r="A282" s="4"/>
      <c r="B282" s="4"/>
      <c r="C282" s="4"/>
      <c r="D282" s="4"/>
      <c r="E282" s="4"/>
      <c r="F282" s="5"/>
      <c r="G282" s="5"/>
      <c r="H282" s="5"/>
    </row>
    <row r="283">
      <c r="A283" s="4"/>
      <c r="B283" s="4"/>
      <c r="C283" s="4"/>
      <c r="D283" s="4"/>
      <c r="E283" s="4"/>
      <c r="F283" s="5"/>
      <c r="G283" s="5"/>
      <c r="H283" s="5"/>
    </row>
    <row r="284">
      <c r="A284" s="4"/>
      <c r="B284" s="4"/>
      <c r="C284" s="4"/>
      <c r="D284" s="4"/>
      <c r="E284" s="4"/>
      <c r="F284" s="5"/>
      <c r="G284" s="5"/>
      <c r="H284" s="5"/>
    </row>
    <row r="285">
      <c r="A285" s="4"/>
      <c r="B285" s="4"/>
      <c r="C285" s="4"/>
      <c r="D285" s="4"/>
      <c r="E285" s="4"/>
      <c r="F285" s="5"/>
      <c r="G285" s="5"/>
      <c r="H285" s="5"/>
    </row>
    <row r="286">
      <c r="A286" s="4"/>
      <c r="B286" s="4"/>
      <c r="C286" s="4"/>
      <c r="D286" s="4"/>
      <c r="E286" s="4"/>
      <c r="F286" s="5"/>
      <c r="G286" s="5"/>
      <c r="H286" s="5"/>
    </row>
    <row r="287">
      <c r="A287" s="4"/>
      <c r="B287" s="4"/>
      <c r="C287" s="4"/>
      <c r="D287" s="4"/>
      <c r="E287" s="4"/>
      <c r="F287" s="5"/>
      <c r="G287" s="5"/>
      <c r="H287" s="5"/>
    </row>
    <row r="288">
      <c r="A288" s="4"/>
      <c r="B288" s="4"/>
      <c r="C288" s="4"/>
      <c r="D288" s="4"/>
      <c r="E288" s="4"/>
      <c r="F288" s="5"/>
      <c r="G288" s="5"/>
      <c r="H288" s="5"/>
    </row>
    <row r="289">
      <c r="A289" s="4"/>
      <c r="B289" s="4"/>
      <c r="C289" s="4"/>
      <c r="D289" s="4"/>
      <c r="E289" s="4"/>
      <c r="F289" s="5"/>
      <c r="G289" s="5"/>
      <c r="H289" s="5"/>
    </row>
    <row r="290">
      <c r="A290" s="4"/>
      <c r="B290" s="4"/>
      <c r="C290" s="4"/>
      <c r="D290" s="4"/>
      <c r="E290" s="4"/>
      <c r="F290" s="5"/>
      <c r="G290" s="5"/>
      <c r="H290" s="5"/>
    </row>
    <row r="291">
      <c r="A291" s="4"/>
      <c r="B291" s="4"/>
      <c r="C291" s="4"/>
      <c r="D291" s="4"/>
      <c r="E291" s="4"/>
      <c r="F291" s="5"/>
      <c r="G291" s="5"/>
      <c r="H291" s="5"/>
    </row>
    <row r="292">
      <c r="A292" s="4"/>
      <c r="B292" s="4"/>
      <c r="C292" s="4"/>
      <c r="D292" s="4"/>
      <c r="E292" s="4"/>
      <c r="F292" s="5"/>
      <c r="G292" s="5"/>
      <c r="H292" s="5"/>
    </row>
    <row r="293">
      <c r="A293" s="4"/>
      <c r="B293" s="4"/>
      <c r="C293" s="4"/>
      <c r="D293" s="4"/>
      <c r="E293" s="4"/>
      <c r="F293" s="5"/>
      <c r="G293" s="5"/>
      <c r="H293" s="5"/>
    </row>
    <row r="294">
      <c r="A294" s="4"/>
      <c r="B294" s="4"/>
      <c r="C294" s="4"/>
      <c r="D294" s="4"/>
      <c r="E294" s="4"/>
      <c r="F294" s="5"/>
      <c r="G294" s="5"/>
      <c r="H294" s="5"/>
    </row>
    <row r="295">
      <c r="A295" s="4"/>
      <c r="B295" s="4"/>
      <c r="C295" s="4"/>
      <c r="D295" s="4"/>
      <c r="E295" s="4"/>
      <c r="F295" s="5"/>
      <c r="G295" s="5"/>
      <c r="H295" s="5"/>
    </row>
    <row r="296">
      <c r="A296" s="4"/>
      <c r="B296" s="4"/>
      <c r="C296" s="4"/>
      <c r="D296" s="4"/>
      <c r="E296" s="4"/>
      <c r="F296" s="5"/>
      <c r="G296" s="5"/>
      <c r="H296" s="5"/>
    </row>
    <row r="297">
      <c r="A297" s="4"/>
      <c r="B297" s="4"/>
      <c r="C297" s="4"/>
      <c r="D297" s="4"/>
      <c r="E297" s="4"/>
      <c r="F297" s="5"/>
      <c r="G297" s="5"/>
      <c r="H297" s="5"/>
    </row>
    <row r="298">
      <c r="A298" s="4"/>
      <c r="B298" s="4"/>
      <c r="C298" s="4"/>
      <c r="D298" s="4"/>
      <c r="E298" s="4"/>
      <c r="F298" s="5"/>
      <c r="G298" s="5"/>
      <c r="H298" s="5"/>
    </row>
    <row r="299">
      <c r="A299" s="4"/>
      <c r="B299" s="4"/>
      <c r="C299" s="4"/>
      <c r="D299" s="4"/>
      <c r="E299" s="4"/>
      <c r="F299" s="5"/>
      <c r="G299" s="5"/>
      <c r="H299" s="5"/>
    </row>
    <row r="300">
      <c r="A300" s="4"/>
      <c r="B300" s="4"/>
      <c r="C300" s="4"/>
      <c r="D300" s="4"/>
      <c r="E300" s="4"/>
      <c r="F300" s="5"/>
      <c r="G300" s="5"/>
      <c r="H300" s="5"/>
    </row>
    <row r="301">
      <c r="A301" s="4"/>
      <c r="B301" s="4"/>
      <c r="C301" s="4"/>
      <c r="D301" s="4"/>
      <c r="E301" s="4"/>
      <c r="F301" s="5"/>
      <c r="G301" s="5"/>
      <c r="H301" s="5"/>
    </row>
    <row r="302">
      <c r="A302" s="4"/>
      <c r="B302" s="4"/>
      <c r="C302" s="4"/>
      <c r="D302" s="4"/>
      <c r="E302" s="4"/>
      <c r="F302" s="5"/>
      <c r="G302" s="5"/>
      <c r="H302" s="5"/>
    </row>
    <row r="303">
      <c r="A303" s="4"/>
      <c r="B303" s="4"/>
      <c r="C303" s="4"/>
      <c r="D303" s="4"/>
      <c r="E303" s="4"/>
      <c r="F303" s="5"/>
      <c r="G303" s="5"/>
      <c r="H303" s="5"/>
    </row>
    <row r="304">
      <c r="A304" s="4"/>
      <c r="B304" s="4"/>
      <c r="C304" s="4"/>
      <c r="D304" s="4"/>
      <c r="E304" s="4"/>
      <c r="F304" s="5"/>
      <c r="G304" s="5"/>
      <c r="H304" s="5"/>
    </row>
    <row r="305">
      <c r="A305" s="4"/>
      <c r="B305" s="4"/>
      <c r="C305" s="4"/>
      <c r="D305" s="4"/>
      <c r="E305" s="4"/>
      <c r="F305" s="5"/>
      <c r="G305" s="5"/>
      <c r="H305" s="5"/>
    </row>
    <row r="306">
      <c r="A306" s="4"/>
      <c r="B306" s="4"/>
      <c r="C306" s="4"/>
      <c r="D306" s="4"/>
      <c r="E306" s="4"/>
      <c r="F306" s="5"/>
      <c r="G306" s="5"/>
      <c r="H306" s="5"/>
    </row>
    <row r="307">
      <c r="A307" s="4"/>
      <c r="B307" s="4"/>
      <c r="C307" s="4"/>
      <c r="D307" s="4"/>
      <c r="E307" s="4"/>
      <c r="F307" s="5"/>
      <c r="G307" s="5"/>
      <c r="H307" s="5"/>
    </row>
    <row r="308">
      <c r="A308" s="4"/>
      <c r="B308" s="4"/>
      <c r="C308" s="4"/>
      <c r="D308" s="4"/>
      <c r="E308" s="4"/>
      <c r="F308" s="5"/>
      <c r="G308" s="5"/>
      <c r="H308" s="5"/>
    </row>
    <row r="309">
      <c r="A309" s="4"/>
      <c r="B309" s="4"/>
      <c r="C309" s="4"/>
      <c r="D309" s="4"/>
      <c r="E309" s="4"/>
      <c r="F309" s="5"/>
      <c r="G309" s="5"/>
      <c r="H309" s="5"/>
    </row>
    <row r="310">
      <c r="A310" s="4"/>
      <c r="B310" s="4"/>
      <c r="C310" s="4"/>
      <c r="D310" s="4"/>
      <c r="E310" s="4"/>
      <c r="F310" s="5"/>
      <c r="G310" s="5"/>
      <c r="H310" s="5"/>
    </row>
    <row r="311">
      <c r="A311" s="4"/>
      <c r="B311" s="4"/>
      <c r="C311" s="4"/>
      <c r="D311" s="4"/>
      <c r="E311" s="4"/>
      <c r="F311" s="5"/>
      <c r="G311" s="5"/>
      <c r="H311" s="5"/>
    </row>
    <row r="312">
      <c r="A312" s="4"/>
      <c r="B312" s="4"/>
      <c r="C312" s="4"/>
      <c r="D312" s="4"/>
      <c r="E312" s="4"/>
      <c r="F312" s="5"/>
      <c r="G312" s="5"/>
      <c r="H312" s="5"/>
    </row>
    <row r="313">
      <c r="A313" s="4"/>
      <c r="B313" s="4"/>
      <c r="C313" s="4"/>
      <c r="D313" s="4"/>
      <c r="E313" s="4"/>
      <c r="F313" s="5"/>
      <c r="G313" s="5"/>
      <c r="H313" s="5"/>
    </row>
    <row r="314">
      <c r="A314" s="4"/>
      <c r="B314" s="4"/>
      <c r="C314" s="4"/>
      <c r="D314" s="4"/>
      <c r="E314" s="4"/>
      <c r="F314" s="5"/>
      <c r="G314" s="5"/>
      <c r="H314" s="5"/>
    </row>
    <row r="315">
      <c r="A315" s="4"/>
      <c r="B315" s="4"/>
      <c r="C315" s="4"/>
      <c r="D315" s="4"/>
      <c r="E315" s="4"/>
      <c r="F315" s="5"/>
      <c r="G315" s="5"/>
      <c r="H315" s="5"/>
    </row>
    <row r="316">
      <c r="A316" s="4"/>
      <c r="B316" s="4"/>
      <c r="C316" s="4"/>
      <c r="D316" s="4"/>
      <c r="E316" s="4"/>
      <c r="F316" s="5"/>
      <c r="G316" s="5"/>
      <c r="H316" s="5"/>
    </row>
    <row r="317">
      <c r="A317" s="4"/>
      <c r="B317" s="4"/>
      <c r="C317" s="4"/>
      <c r="D317" s="4"/>
      <c r="E317" s="4"/>
      <c r="F317" s="5"/>
      <c r="G317" s="5"/>
      <c r="H317" s="5"/>
    </row>
    <row r="318">
      <c r="A318" s="4"/>
      <c r="B318" s="4"/>
      <c r="C318" s="4"/>
      <c r="D318" s="4"/>
      <c r="E318" s="4"/>
      <c r="F318" s="5"/>
      <c r="G318" s="5"/>
      <c r="H318" s="5"/>
    </row>
    <row r="319">
      <c r="A319" s="4"/>
      <c r="B319" s="4"/>
      <c r="C319" s="4"/>
      <c r="D319" s="4"/>
      <c r="E319" s="4"/>
      <c r="F319" s="5"/>
      <c r="G319" s="5"/>
      <c r="H319" s="5"/>
    </row>
    <row r="320">
      <c r="A320" s="4"/>
      <c r="B320" s="4"/>
      <c r="C320" s="4"/>
      <c r="D320" s="4"/>
      <c r="E320" s="4"/>
      <c r="F320" s="5"/>
      <c r="G320" s="5"/>
      <c r="H320" s="5"/>
    </row>
    <row r="321">
      <c r="A321" s="4"/>
      <c r="B321" s="4"/>
      <c r="C321" s="4"/>
      <c r="D321" s="4"/>
      <c r="E321" s="4"/>
      <c r="F321" s="5"/>
      <c r="G321" s="5"/>
      <c r="H321" s="5"/>
    </row>
    <row r="322">
      <c r="A322" s="4"/>
      <c r="B322" s="4"/>
      <c r="C322" s="4"/>
      <c r="D322" s="4"/>
      <c r="E322" s="4"/>
      <c r="F322" s="5"/>
      <c r="G322" s="5"/>
      <c r="H322" s="5"/>
    </row>
    <row r="323">
      <c r="A323" s="4"/>
      <c r="B323" s="4"/>
      <c r="C323" s="4"/>
      <c r="D323" s="4"/>
      <c r="E323" s="4"/>
      <c r="F323" s="5"/>
      <c r="G323" s="5"/>
      <c r="H323" s="5"/>
    </row>
    <row r="324">
      <c r="A324" s="4"/>
      <c r="B324" s="4"/>
      <c r="C324" s="4"/>
      <c r="D324" s="4"/>
      <c r="E324" s="4"/>
      <c r="F324" s="5"/>
      <c r="G324" s="5"/>
      <c r="H324" s="5"/>
    </row>
    <row r="325">
      <c r="A325" s="4"/>
      <c r="B325" s="4"/>
      <c r="C325" s="4"/>
      <c r="D325" s="4"/>
      <c r="E325" s="4"/>
      <c r="F325" s="5"/>
      <c r="G325" s="5"/>
      <c r="H325" s="5"/>
    </row>
    <row r="326">
      <c r="A326" s="4"/>
      <c r="B326" s="4"/>
      <c r="C326" s="4"/>
      <c r="D326" s="4"/>
      <c r="E326" s="4"/>
      <c r="F326" s="5"/>
      <c r="G326" s="5"/>
      <c r="H326" s="5"/>
    </row>
    <row r="327">
      <c r="A327" s="4"/>
      <c r="B327" s="4"/>
      <c r="C327" s="4"/>
      <c r="D327" s="4"/>
      <c r="E327" s="4"/>
      <c r="F327" s="5"/>
      <c r="G327" s="5"/>
      <c r="H327" s="5"/>
    </row>
    <row r="328">
      <c r="A328" s="4"/>
      <c r="B328" s="4"/>
      <c r="C328" s="4"/>
      <c r="D328" s="4"/>
      <c r="E328" s="4"/>
      <c r="F328" s="5"/>
      <c r="G328" s="5"/>
      <c r="H328" s="5"/>
    </row>
    <row r="329">
      <c r="A329" s="4"/>
      <c r="B329" s="4"/>
      <c r="C329" s="4"/>
      <c r="D329" s="4"/>
      <c r="E329" s="4"/>
      <c r="F329" s="5"/>
      <c r="G329" s="5"/>
      <c r="H329" s="5"/>
    </row>
    <row r="330">
      <c r="A330" s="4"/>
      <c r="B330" s="4"/>
      <c r="C330" s="4"/>
      <c r="D330" s="4"/>
      <c r="E330" s="4"/>
      <c r="F330" s="5"/>
      <c r="G330" s="5"/>
      <c r="H330" s="5"/>
    </row>
    <row r="331">
      <c r="A331" s="4"/>
      <c r="B331" s="4"/>
      <c r="C331" s="4"/>
      <c r="D331" s="4"/>
      <c r="E331" s="4"/>
      <c r="F331" s="5"/>
      <c r="G331" s="5"/>
      <c r="H331" s="5"/>
    </row>
    <row r="332">
      <c r="A332" s="4"/>
      <c r="B332" s="4"/>
      <c r="C332" s="4"/>
      <c r="D332" s="4"/>
      <c r="E332" s="4"/>
      <c r="F332" s="5"/>
      <c r="G332" s="5"/>
      <c r="H332" s="5"/>
    </row>
    <row r="333">
      <c r="A333" s="4"/>
      <c r="B333" s="4"/>
      <c r="C333" s="4"/>
      <c r="D333" s="4"/>
      <c r="E333" s="4"/>
      <c r="F333" s="5"/>
      <c r="G333" s="5"/>
      <c r="H333" s="5"/>
    </row>
    <row r="334">
      <c r="A334" s="4"/>
      <c r="B334" s="4"/>
      <c r="C334" s="4"/>
      <c r="D334" s="4"/>
      <c r="E334" s="4"/>
      <c r="F334" s="5"/>
      <c r="G334" s="5"/>
      <c r="H334" s="5"/>
    </row>
    <row r="335">
      <c r="A335" s="4"/>
      <c r="B335" s="4"/>
      <c r="C335" s="4"/>
      <c r="D335" s="4"/>
      <c r="E335" s="4"/>
      <c r="F335" s="5"/>
      <c r="G335" s="5"/>
      <c r="H335" s="5"/>
    </row>
    <row r="336">
      <c r="A336" s="4"/>
      <c r="B336" s="4"/>
      <c r="C336" s="4"/>
      <c r="D336" s="4"/>
      <c r="E336" s="4"/>
      <c r="F336" s="5"/>
      <c r="G336" s="5"/>
      <c r="H336" s="5"/>
    </row>
    <row r="337">
      <c r="A337" s="4"/>
      <c r="B337" s="4"/>
      <c r="C337" s="4"/>
      <c r="D337" s="4"/>
      <c r="E337" s="4"/>
      <c r="F337" s="5"/>
      <c r="G337" s="5"/>
      <c r="H337" s="5"/>
    </row>
    <row r="338">
      <c r="A338" s="4"/>
      <c r="B338" s="4"/>
      <c r="C338" s="4"/>
      <c r="D338" s="4"/>
      <c r="E338" s="4"/>
      <c r="F338" s="5"/>
      <c r="G338" s="5"/>
      <c r="H338" s="5"/>
    </row>
    <row r="339">
      <c r="A339" s="4"/>
      <c r="B339" s="4"/>
      <c r="C339" s="4"/>
      <c r="D339" s="4"/>
      <c r="E339" s="4"/>
      <c r="F339" s="5"/>
      <c r="G339" s="5"/>
      <c r="H339" s="5"/>
    </row>
    <row r="340">
      <c r="A340" s="4"/>
      <c r="B340" s="4"/>
      <c r="C340" s="4"/>
      <c r="D340" s="4"/>
      <c r="E340" s="4"/>
      <c r="F340" s="5"/>
      <c r="G340" s="5"/>
      <c r="H340" s="5"/>
    </row>
    <row r="341">
      <c r="A341" s="4"/>
      <c r="B341" s="4"/>
      <c r="C341" s="4"/>
      <c r="D341" s="4"/>
      <c r="E341" s="4"/>
      <c r="F341" s="5"/>
      <c r="G341" s="5"/>
      <c r="H341" s="5"/>
    </row>
    <row r="342">
      <c r="A342" s="4"/>
      <c r="B342" s="4"/>
      <c r="C342" s="4"/>
      <c r="D342" s="4"/>
      <c r="E342" s="4"/>
      <c r="F342" s="5"/>
      <c r="G342" s="5"/>
      <c r="H342" s="5"/>
    </row>
    <row r="343">
      <c r="A343" s="4"/>
      <c r="B343" s="4"/>
      <c r="C343" s="4"/>
      <c r="D343" s="4"/>
      <c r="E343" s="4"/>
      <c r="F343" s="5"/>
      <c r="G343" s="5"/>
      <c r="H343" s="5"/>
    </row>
    <row r="344">
      <c r="A344" s="4"/>
      <c r="B344" s="4"/>
      <c r="C344" s="4"/>
      <c r="D344" s="4"/>
      <c r="E344" s="4"/>
      <c r="F344" s="5"/>
      <c r="G344" s="5"/>
      <c r="H344" s="5"/>
    </row>
    <row r="345">
      <c r="A345" s="4"/>
      <c r="B345" s="4"/>
      <c r="C345" s="4"/>
      <c r="D345" s="4"/>
      <c r="E345" s="4"/>
      <c r="F345" s="5"/>
      <c r="G345" s="5"/>
      <c r="H345" s="5"/>
    </row>
    <row r="346">
      <c r="A346" s="4"/>
      <c r="B346" s="4"/>
      <c r="C346" s="4"/>
      <c r="D346" s="4"/>
      <c r="E346" s="4"/>
      <c r="F346" s="5"/>
      <c r="G346" s="5"/>
      <c r="H346" s="5"/>
    </row>
    <row r="347">
      <c r="A347" s="4"/>
      <c r="B347" s="4"/>
      <c r="C347" s="4"/>
      <c r="D347" s="4"/>
      <c r="E347" s="4"/>
      <c r="F347" s="5"/>
      <c r="G347" s="5"/>
      <c r="H347" s="5"/>
    </row>
    <row r="348">
      <c r="A348" s="4"/>
      <c r="B348" s="4"/>
      <c r="C348" s="4"/>
      <c r="D348" s="4"/>
      <c r="E348" s="4"/>
      <c r="F348" s="5"/>
      <c r="G348" s="5"/>
      <c r="H348" s="5"/>
    </row>
    <row r="349">
      <c r="A349" s="4"/>
      <c r="B349" s="4"/>
      <c r="C349" s="4"/>
      <c r="D349" s="4"/>
      <c r="E349" s="4"/>
      <c r="F349" s="5"/>
      <c r="G349" s="5"/>
      <c r="H349" s="5"/>
    </row>
    <row r="350">
      <c r="A350" s="4"/>
      <c r="B350" s="4"/>
      <c r="C350" s="4"/>
      <c r="D350" s="4"/>
      <c r="E350" s="4"/>
      <c r="F350" s="5"/>
      <c r="G350" s="5"/>
      <c r="H350" s="5"/>
    </row>
    <row r="351">
      <c r="A351" s="4"/>
      <c r="B351" s="4"/>
      <c r="C351" s="4"/>
      <c r="D351" s="4"/>
      <c r="E351" s="4"/>
      <c r="F351" s="5"/>
      <c r="G351" s="5"/>
      <c r="H351" s="5"/>
    </row>
    <row r="352">
      <c r="A352" s="4"/>
      <c r="B352" s="4"/>
      <c r="C352" s="4"/>
      <c r="D352" s="4"/>
      <c r="E352" s="4"/>
      <c r="F352" s="5"/>
      <c r="G352" s="5"/>
      <c r="H352" s="5"/>
    </row>
    <row r="353">
      <c r="A353" s="4"/>
      <c r="B353" s="4"/>
      <c r="C353" s="4"/>
      <c r="D353" s="4"/>
      <c r="E353" s="4"/>
      <c r="F353" s="5"/>
      <c r="G353" s="5"/>
      <c r="H353" s="5"/>
    </row>
    <row r="354">
      <c r="A354" s="4"/>
      <c r="B354" s="4"/>
      <c r="C354" s="4"/>
      <c r="D354" s="4"/>
      <c r="E354" s="4"/>
      <c r="F354" s="5"/>
      <c r="G354" s="5"/>
      <c r="H354" s="5"/>
    </row>
    <row r="355">
      <c r="A355" s="4"/>
      <c r="B355" s="4"/>
      <c r="C355" s="4"/>
      <c r="D355" s="4"/>
      <c r="E355" s="4"/>
      <c r="F355" s="5"/>
      <c r="G355" s="5"/>
      <c r="H355" s="5"/>
    </row>
    <row r="356">
      <c r="A356" s="4"/>
      <c r="B356" s="4"/>
      <c r="C356" s="4"/>
      <c r="D356" s="4"/>
      <c r="E356" s="4"/>
      <c r="F356" s="5"/>
      <c r="G356" s="5"/>
      <c r="H356" s="5"/>
    </row>
    <row r="357">
      <c r="A357" s="4"/>
      <c r="B357" s="4"/>
      <c r="C357" s="4"/>
      <c r="D357" s="4"/>
      <c r="E357" s="4"/>
      <c r="F357" s="5"/>
      <c r="G357" s="5"/>
      <c r="H357" s="5"/>
    </row>
    <row r="358">
      <c r="A358" s="4"/>
      <c r="B358" s="4"/>
      <c r="C358" s="4"/>
      <c r="D358" s="4"/>
      <c r="E358" s="4"/>
      <c r="F358" s="5"/>
      <c r="G358" s="5"/>
      <c r="H358" s="5"/>
    </row>
    <row r="359">
      <c r="A359" s="4"/>
      <c r="B359" s="4"/>
      <c r="C359" s="4"/>
      <c r="D359" s="4"/>
      <c r="E359" s="4"/>
      <c r="F359" s="5"/>
      <c r="G359" s="5"/>
      <c r="H359" s="5"/>
    </row>
    <row r="360">
      <c r="A360" s="4"/>
      <c r="B360" s="4"/>
      <c r="C360" s="4"/>
      <c r="D360" s="4"/>
      <c r="E360" s="4"/>
      <c r="F360" s="5"/>
      <c r="G360" s="5"/>
      <c r="H360" s="5"/>
    </row>
    <row r="361">
      <c r="A361" s="4"/>
      <c r="B361" s="4"/>
      <c r="C361" s="4"/>
      <c r="D361" s="4"/>
      <c r="E361" s="4"/>
      <c r="F361" s="5"/>
      <c r="G361" s="5"/>
      <c r="H361" s="5"/>
    </row>
    <row r="362">
      <c r="A362" s="4"/>
      <c r="B362" s="4"/>
      <c r="C362" s="4"/>
      <c r="D362" s="4"/>
      <c r="E362" s="4"/>
      <c r="F362" s="5"/>
      <c r="G362" s="5"/>
      <c r="H362" s="5"/>
    </row>
    <row r="363">
      <c r="A363" s="4"/>
      <c r="B363" s="4"/>
      <c r="C363" s="4"/>
      <c r="D363" s="4"/>
      <c r="E363" s="4"/>
      <c r="F363" s="5"/>
      <c r="G363" s="5"/>
      <c r="H363" s="5"/>
    </row>
    <row r="364">
      <c r="A364" s="4"/>
      <c r="B364" s="4"/>
      <c r="C364" s="4"/>
      <c r="D364" s="4"/>
      <c r="E364" s="4"/>
      <c r="F364" s="5"/>
      <c r="G364" s="5"/>
      <c r="H364" s="5"/>
    </row>
    <row r="365">
      <c r="A365" s="4"/>
      <c r="B365" s="4"/>
      <c r="C365" s="4"/>
      <c r="D365" s="4"/>
      <c r="E365" s="4"/>
      <c r="F365" s="5"/>
      <c r="G365" s="5"/>
      <c r="H365" s="5"/>
    </row>
    <row r="366">
      <c r="A366" s="4"/>
      <c r="B366" s="4"/>
      <c r="C366" s="4"/>
      <c r="D366" s="4"/>
      <c r="E366" s="4"/>
      <c r="F366" s="5"/>
      <c r="G366" s="5"/>
      <c r="H366" s="5"/>
    </row>
    <row r="367">
      <c r="A367" s="4"/>
      <c r="B367" s="4"/>
      <c r="C367" s="4"/>
      <c r="D367" s="4"/>
      <c r="E367" s="4"/>
      <c r="F367" s="5"/>
      <c r="G367" s="5"/>
      <c r="H367" s="5"/>
    </row>
    <row r="368">
      <c r="A368" s="4"/>
      <c r="B368" s="4"/>
      <c r="C368" s="4"/>
      <c r="D368" s="4"/>
      <c r="E368" s="4"/>
      <c r="F368" s="5"/>
      <c r="G368" s="5"/>
      <c r="H368" s="5"/>
    </row>
    <row r="369">
      <c r="A369" s="4"/>
      <c r="B369" s="4"/>
      <c r="C369" s="4"/>
      <c r="D369" s="4"/>
      <c r="E369" s="4"/>
      <c r="F369" s="5"/>
      <c r="G369" s="5"/>
      <c r="H369" s="5"/>
    </row>
    <row r="370">
      <c r="A370" s="4"/>
      <c r="B370" s="4"/>
      <c r="C370" s="4"/>
      <c r="D370" s="4"/>
      <c r="E370" s="4"/>
      <c r="F370" s="5"/>
      <c r="G370" s="5"/>
      <c r="H370" s="5"/>
    </row>
    <row r="371">
      <c r="A371" s="4"/>
      <c r="B371" s="4"/>
      <c r="C371" s="4"/>
      <c r="D371" s="4"/>
      <c r="E371" s="4"/>
      <c r="F371" s="5"/>
      <c r="G371" s="5"/>
      <c r="H371" s="5"/>
    </row>
    <row r="372">
      <c r="A372" s="4"/>
      <c r="B372" s="4"/>
      <c r="C372" s="4"/>
      <c r="D372" s="4"/>
      <c r="E372" s="4"/>
      <c r="F372" s="5"/>
      <c r="G372" s="5"/>
      <c r="H372" s="5"/>
    </row>
    <row r="373">
      <c r="A373" s="4"/>
      <c r="B373" s="4"/>
      <c r="C373" s="4"/>
      <c r="D373" s="4"/>
      <c r="E373" s="4"/>
      <c r="F373" s="5"/>
      <c r="G373" s="5"/>
      <c r="H373" s="5"/>
    </row>
    <row r="374">
      <c r="A374" s="4"/>
      <c r="B374" s="4"/>
      <c r="C374" s="4"/>
      <c r="D374" s="4"/>
      <c r="E374" s="4"/>
      <c r="F374" s="5"/>
      <c r="G374" s="5"/>
      <c r="H374" s="5"/>
    </row>
    <row r="375">
      <c r="A375" s="4"/>
      <c r="B375" s="4"/>
      <c r="C375" s="4"/>
      <c r="D375" s="4"/>
      <c r="E375" s="4"/>
      <c r="F375" s="5"/>
      <c r="G375" s="5"/>
      <c r="H375" s="5"/>
    </row>
    <row r="376">
      <c r="A376" s="4"/>
      <c r="B376" s="4"/>
      <c r="C376" s="4"/>
      <c r="D376" s="4"/>
      <c r="E376" s="4"/>
      <c r="F376" s="5"/>
      <c r="G376" s="5"/>
      <c r="H376" s="5"/>
    </row>
    <row r="377">
      <c r="A377" s="4"/>
      <c r="B377" s="4"/>
      <c r="C377" s="4"/>
      <c r="D377" s="4"/>
      <c r="E377" s="4"/>
      <c r="F377" s="5"/>
      <c r="G377" s="5"/>
      <c r="H377" s="5"/>
    </row>
    <row r="378">
      <c r="A378" s="4"/>
      <c r="B378" s="4"/>
      <c r="C378" s="4"/>
      <c r="D378" s="4"/>
      <c r="E378" s="4"/>
      <c r="F378" s="5"/>
      <c r="G378" s="5"/>
      <c r="H378" s="5"/>
    </row>
    <row r="379">
      <c r="A379" s="4"/>
      <c r="B379" s="4"/>
      <c r="C379" s="4"/>
      <c r="D379" s="4"/>
      <c r="E379" s="4"/>
      <c r="F379" s="5"/>
      <c r="G379" s="5"/>
      <c r="H379" s="5"/>
    </row>
    <row r="380">
      <c r="A380" s="4"/>
      <c r="B380" s="4"/>
      <c r="C380" s="4"/>
      <c r="D380" s="4"/>
      <c r="E380" s="4"/>
      <c r="F380" s="5"/>
      <c r="G380" s="5"/>
      <c r="H380" s="5"/>
    </row>
    <row r="381">
      <c r="A381" s="4"/>
      <c r="B381" s="4"/>
      <c r="C381" s="4"/>
      <c r="D381" s="4"/>
      <c r="E381" s="4"/>
      <c r="F381" s="5"/>
      <c r="G381" s="5"/>
      <c r="H381" s="5"/>
    </row>
    <row r="382">
      <c r="A382" s="4"/>
      <c r="B382" s="4"/>
      <c r="C382" s="4"/>
      <c r="D382" s="4"/>
      <c r="E382" s="4"/>
      <c r="F382" s="5"/>
      <c r="G382" s="5"/>
      <c r="H382" s="5"/>
    </row>
    <row r="383">
      <c r="A383" s="4"/>
      <c r="B383" s="4"/>
      <c r="C383" s="4"/>
      <c r="D383" s="4"/>
      <c r="E383" s="4"/>
      <c r="F383" s="5"/>
      <c r="G383" s="5"/>
      <c r="H383" s="5"/>
    </row>
    <row r="384">
      <c r="A384" s="4"/>
      <c r="B384" s="4"/>
      <c r="C384" s="4"/>
      <c r="D384" s="4"/>
      <c r="E384" s="4"/>
      <c r="F384" s="5"/>
      <c r="G384" s="5"/>
      <c r="H384" s="5"/>
    </row>
    <row r="385">
      <c r="A385" s="4"/>
      <c r="B385" s="4"/>
      <c r="C385" s="4"/>
      <c r="D385" s="4"/>
      <c r="E385" s="4"/>
      <c r="F385" s="5"/>
      <c r="G385" s="5"/>
      <c r="H385" s="5"/>
    </row>
    <row r="386">
      <c r="A386" s="4"/>
      <c r="B386" s="4"/>
      <c r="C386" s="4"/>
      <c r="D386" s="4"/>
      <c r="E386" s="4"/>
      <c r="F386" s="5"/>
      <c r="G386" s="5"/>
      <c r="H386" s="5"/>
    </row>
    <row r="387">
      <c r="A387" s="4"/>
      <c r="B387" s="4"/>
      <c r="C387" s="4"/>
      <c r="D387" s="4"/>
      <c r="E387" s="4"/>
      <c r="F387" s="5"/>
      <c r="G387" s="5"/>
      <c r="H387" s="5"/>
    </row>
    <row r="388">
      <c r="A388" s="4"/>
      <c r="B388" s="4"/>
      <c r="C388" s="4"/>
      <c r="D388" s="4"/>
      <c r="E388" s="4"/>
      <c r="F388" s="5"/>
      <c r="G388" s="5"/>
      <c r="H388" s="5"/>
    </row>
    <row r="389">
      <c r="A389" s="4"/>
      <c r="B389" s="4"/>
      <c r="C389" s="4"/>
      <c r="D389" s="4"/>
      <c r="E389" s="4"/>
      <c r="F389" s="5"/>
      <c r="G389" s="5"/>
      <c r="H389" s="5"/>
    </row>
    <row r="390">
      <c r="A390" s="4"/>
      <c r="B390" s="4"/>
      <c r="C390" s="4"/>
      <c r="D390" s="4"/>
      <c r="E390" s="4"/>
      <c r="F390" s="5"/>
      <c r="G390" s="5"/>
      <c r="H390" s="5"/>
    </row>
    <row r="391">
      <c r="A391" s="4"/>
      <c r="B391" s="4"/>
      <c r="C391" s="4"/>
      <c r="D391" s="4"/>
      <c r="E391" s="4"/>
      <c r="F391" s="5"/>
      <c r="G391" s="5"/>
      <c r="H391" s="5"/>
    </row>
    <row r="392">
      <c r="A392" s="4"/>
      <c r="B392" s="4"/>
      <c r="C392" s="4"/>
      <c r="D392" s="4"/>
      <c r="E392" s="4"/>
      <c r="F392" s="5"/>
      <c r="G392" s="5"/>
      <c r="H392" s="5"/>
    </row>
    <row r="393">
      <c r="A393" s="4"/>
      <c r="B393" s="4"/>
      <c r="C393" s="4"/>
      <c r="D393" s="4"/>
      <c r="E393" s="4"/>
      <c r="F393" s="5"/>
      <c r="G393" s="5"/>
      <c r="H393" s="5"/>
    </row>
    <row r="394">
      <c r="A394" s="4"/>
      <c r="B394" s="4"/>
      <c r="C394" s="4"/>
      <c r="D394" s="4"/>
      <c r="E394" s="4"/>
      <c r="F394" s="5"/>
      <c r="G394" s="5"/>
      <c r="H394" s="5"/>
    </row>
    <row r="395">
      <c r="A395" s="4"/>
      <c r="B395" s="4"/>
      <c r="C395" s="4"/>
      <c r="D395" s="4"/>
      <c r="E395" s="4"/>
      <c r="F395" s="5"/>
      <c r="G395" s="5"/>
      <c r="H395" s="5"/>
    </row>
    <row r="396">
      <c r="A396" s="4"/>
      <c r="B396" s="4"/>
      <c r="C396" s="4"/>
      <c r="D396" s="4"/>
      <c r="E396" s="4"/>
      <c r="F396" s="5"/>
      <c r="G396" s="5"/>
      <c r="H396" s="5"/>
    </row>
    <row r="397">
      <c r="A397" s="4"/>
      <c r="B397" s="4"/>
      <c r="C397" s="4"/>
      <c r="D397" s="4"/>
      <c r="E397" s="4"/>
      <c r="F397" s="5"/>
      <c r="G397" s="5"/>
      <c r="H397" s="5"/>
    </row>
    <row r="398">
      <c r="A398" s="4"/>
      <c r="B398" s="4"/>
      <c r="C398" s="4"/>
      <c r="D398" s="4"/>
      <c r="E398" s="4"/>
      <c r="F398" s="5"/>
      <c r="G398" s="5"/>
      <c r="H398" s="5"/>
    </row>
    <row r="399">
      <c r="A399" s="4"/>
      <c r="B399" s="4"/>
      <c r="C399" s="4"/>
      <c r="D399" s="4"/>
      <c r="E399" s="4"/>
      <c r="F399" s="5"/>
      <c r="G399" s="5"/>
      <c r="H399" s="5"/>
    </row>
    <row r="400">
      <c r="A400" s="4"/>
      <c r="B400" s="4"/>
      <c r="C400" s="4"/>
      <c r="D400" s="4"/>
      <c r="E400" s="4"/>
      <c r="F400" s="5"/>
      <c r="G400" s="5"/>
      <c r="H400" s="5"/>
    </row>
    <row r="401">
      <c r="A401" s="4"/>
      <c r="B401" s="4"/>
      <c r="C401" s="4"/>
      <c r="D401" s="4"/>
      <c r="E401" s="4"/>
      <c r="F401" s="5"/>
      <c r="G401" s="5"/>
      <c r="H401" s="5"/>
    </row>
    <row r="402">
      <c r="A402" s="4"/>
      <c r="B402" s="4"/>
      <c r="C402" s="4"/>
      <c r="D402" s="4"/>
      <c r="E402" s="4"/>
      <c r="F402" s="5"/>
      <c r="G402" s="5"/>
      <c r="H402" s="5"/>
    </row>
    <row r="403">
      <c r="A403" s="4"/>
      <c r="B403" s="4"/>
      <c r="C403" s="4"/>
      <c r="D403" s="4"/>
      <c r="E403" s="4"/>
      <c r="F403" s="5"/>
      <c r="G403" s="5"/>
      <c r="H403" s="5"/>
    </row>
    <row r="404">
      <c r="A404" s="4"/>
      <c r="B404" s="4"/>
      <c r="C404" s="4"/>
      <c r="D404" s="4"/>
      <c r="E404" s="4"/>
      <c r="F404" s="5"/>
      <c r="G404" s="5"/>
      <c r="H404" s="5"/>
    </row>
    <row r="405">
      <c r="A405" s="4"/>
      <c r="B405" s="4"/>
      <c r="C405" s="4"/>
      <c r="D405" s="4"/>
      <c r="E405" s="4"/>
      <c r="F405" s="5"/>
      <c r="G405" s="5"/>
      <c r="H405" s="5"/>
    </row>
    <row r="406">
      <c r="A406" s="4"/>
      <c r="B406" s="4"/>
      <c r="C406" s="4"/>
      <c r="D406" s="4"/>
      <c r="E406" s="4"/>
      <c r="F406" s="5"/>
      <c r="G406" s="5"/>
      <c r="H406" s="5"/>
    </row>
    <row r="407">
      <c r="A407" s="4"/>
      <c r="B407" s="4"/>
      <c r="C407" s="4"/>
      <c r="D407" s="4"/>
      <c r="E407" s="4"/>
      <c r="F407" s="5"/>
      <c r="G407" s="5"/>
      <c r="H407" s="5"/>
    </row>
    <row r="408">
      <c r="A408" s="4"/>
      <c r="B408" s="4"/>
      <c r="C408" s="4"/>
      <c r="D408" s="4"/>
      <c r="E408" s="4"/>
      <c r="F408" s="5"/>
      <c r="G408" s="5"/>
      <c r="H408" s="5"/>
    </row>
    <row r="409">
      <c r="A409" s="4"/>
      <c r="B409" s="4"/>
      <c r="C409" s="4"/>
      <c r="D409" s="4"/>
      <c r="E409" s="4"/>
      <c r="F409" s="5"/>
      <c r="G409" s="5"/>
      <c r="H409" s="5"/>
    </row>
    <row r="410">
      <c r="A410" s="4"/>
      <c r="B410" s="4"/>
      <c r="C410" s="4"/>
      <c r="D410" s="4"/>
      <c r="E410" s="4"/>
      <c r="F410" s="5"/>
      <c r="G410" s="5"/>
      <c r="H410" s="5"/>
    </row>
    <row r="411">
      <c r="A411" s="4"/>
      <c r="B411" s="4"/>
      <c r="C411" s="4"/>
      <c r="D411" s="4"/>
      <c r="E411" s="4"/>
      <c r="F411" s="5"/>
      <c r="G411" s="5"/>
      <c r="H411" s="5"/>
    </row>
    <row r="412">
      <c r="A412" s="4"/>
      <c r="B412" s="4"/>
      <c r="C412" s="4"/>
      <c r="D412" s="4"/>
      <c r="E412" s="4"/>
      <c r="F412" s="5"/>
      <c r="G412" s="5"/>
      <c r="H412" s="5"/>
    </row>
    <row r="413">
      <c r="A413" s="4"/>
      <c r="B413" s="4"/>
      <c r="C413" s="4"/>
      <c r="D413" s="4"/>
      <c r="E413" s="4"/>
      <c r="F413" s="5"/>
      <c r="G413" s="5"/>
      <c r="H413" s="5"/>
    </row>
    <row r="414">
      <c r="A414" s="4"/>
      <c r="B414" s="4"/>
      <c r="C414" s="4"/>
      <c r="D414" s="4"/>
      <c r="E414" s="4"/>
      <c r="F414" s="5"/>
      <c r="G414" s="5"/>
      <c r="H414" s="5"/>
    </row>
    <row r="415">
      <c r="A415" s="4"/>
      <c r="B415" s="4"/>
      <c r="C415" s="4"/>
      <c r="D415" s="4"/>
      <c r="E415" s="4"/>
      <c r="F415" s="5"/>
      <c r="G415" s="5"/>
      <c r="H415" s="5"/>
    </row>
    <row r="416">
      <c r="A416" s="4"/>
      <c r="B416" s="4"/>
      <c r="C416" s="4"/>
      <c r="D416" s="4"/>
      <c r="E416" s="4"/>
      <c r="F416" s="5"/>
      <c r="G416" s="5"/>
      <c r="H416" s="5"/>
    </row>
    <row r="417">
      <c r="A417" s="4"/>
      <c r="B417" s="4"/>
      <c r="C417" s="4"/>
      <c r="D417" s="4"/>
      <c r="E417" s="4"/>
      <c r="F417" s="5"/>
      <c r="G417" s="5"/>
      <c r="H417" s="5"/>
    </row>
    <row r="418">
      <c r="A418" s="4"/>
      <c r="B418" s="4"/>
      <c r="C418" s="4"/>
      <c r="D418" s="4"/>
      <c r="E418" s="4"/>
      <c r="F418" s="5"/>
      <c r="G418" s="5"/>
      <c r="H418" s="5"/>
    </row>
    <row r="419">
      <c r="A419" s="4"/>
      <c r="B419" s="4"/>
      <c r="C419" s="4"/>
      <c r="D419" s="4"/>
      <c r="E419" s="4"/>
      <c r="F419" s="5"/>
      <c r="G419" s="5"/>
      <c r="H419" s="5"/>
    </row>
    <row r="420">
      <c r="A420" s="4"/>
      <c r="B420" s="4"/>
      <c r="C420" s="4"/>
      <c r="D420" s="4"/>
      <c r="E420" s="4"/>
      <c r="F420" s="5"/>
      <c r="G420" s="5"/>
      <c r="H420" s="5"/>
    </row>
    <row r="421">
      <c r="A421" s="4"/>
      <c r="B421" s="4"/>
      <c r="C421" s="4"/>
      <c r="D421" s="4"/>
      <c r="E421" s="4"/>
      <c r="F421" s="5"/>
      <c r="G421" s="5"/>
      <c r="H421" s="5"/>
    </row>
    <row r="422">
      <c r="A422" s="4"/>
      <c r="B422" s="4"/>
      <c r="C422" s="4"/>
      <c r="D422" s="4"/>
      <c r="E422" s="4"/>
      <c r="F422" s="5"/>
      <c r="G422" s="5"/>
      <c r="H422" s="5"/>
    </row>
    <row r="423">
      <c r="A423" s="4"/>
      <c r="B423" s="4"/>
      <c r="C423" s="4"/>
      <c r="D423" s="4"/>
      <c r="E423" s="4"/>
      <c r="F423" s="5"/>
      <c r="G423" s="5"/>
      <c r="H423" s="5"/>
    </row>
    <row r="424">
      <c r="A424" s="4"/>
      <c r="B424" s="4"/>
      <c r="C424" s="4"/>
      <c r="D424" s="4"/>
      <c r="E424" s="4"/>
      <c r="F424" s="5"/>
      <c r="G424" s="5"/>
      <c r="H424" s="5"/>
    </row>
    <row r="425">
      <c r="A425" s="4"/>
      <c r="B425" s="4"/>
      <c r="C425" s="4"/>
      <c r="D425" s="4"/>
      <c r="E425" s="4"/>
      <c r="F425" s="5"/>
      <c r="G425" s="5"/>
      <c r="H425" s="5"/>
    </row>
    <row r="426">
      <c r="A426" s="4"/>
      <c r="B426" s="4"/>
      <c r="C426" s="4"/>
      <c r="D426" s="4"/>
      <c r="E426" s="4"/>
      <c r="F426" s="5"/>
      <c r="G426" s="5"/>
      <c r="H426" s="5"/>
    </row>
    <row r="427">
      <c r="A427" s="4"/>
      <c r="B427" s="4"/>
      <c r="C427" s="4"/>
      <c r="D427" s="4"/>
      <c r="E427" s="4"/>
      <c r="F427" s="5"/>
      <c r="G427" s="5"/>
      <c r="H427" s="5"/>
    </row>
    <row r="428">
      <c r="A428" s="4"/>
      <c r="B428" s="4"/>
      <c r="C428" s="4"/>
      <c r="D428" s="4"/>
      <c r="E428" s="4"/>
      <c r="F428" s="5"/>
      <c r="G428" s="5"/>
      <c r="H428" s="5"/>
    </row>
    <row r="429">
      <c r="A429" s="4"/>
      <c r="B429" s="4"/>
      <c r="C429" s="4"/>
      <c r="D429" s="4"/>
      <c r="E429" s="4"/>
      <c r="F429" s="5"/>
      <c r="G429" s="5"/>
      <c r="H429" s="5"/>
    </row>
    <row r="430">
      <c r="A430" s="4"/>
      <c r="B430" s="4"/>
      <c r="C430" s="4"/>
      <c r="D430" s="4"/>
      <c r="E430" s="4"/>
      <c r="F430" s="5"/>
      <c r="G430" s="5"/>
      <c r="H430" s="5"/>
    </row>
    <row r="431">
      <c r="A431" s="4"/>
      <c r="B431" s="4"/>
      <c r="C431" s="4"/>
      <c r="D431" s="4"/>
      <c r="E431" s="4"/>
      <c r="F431" s="5"/>
      <c r="G431" s="5"/>
      <c r="H431" s="5"/>
    </row>
    <row r="432">
      <c r="A432" s="4"/>
      <c r="B432" s="4"/>
      <c r="C432" s="4"/>
      <c r="D432" s="4"/>
      <c r="E432" s="4"/>
      <c r="F432" s="5"/>
      <c r="G432" s="5"/>
      <c r="H432" s="5"/>
    </row>
    <row r="433">
      <c r="A433" s="4"/>
      <c r="B433" s="4"/>
      <c r="C433" s="4"/>
      <c r="D433" s="4"/>
      <c r="E433" s="4"/>
      <c r="F433" s="5"/>
      <c r="G433" s="5"/>
      <c r="H433" s="5"/>
    </row>
    <row r="434">
      <c r="A434" s="4"/>
      <c r="B434" s="4"/>
      <c r="C434" s="4"/>
      <c r="D434" s="4"/>
      <c r="E434" s="4"/>
      <c r="F434" s="5"/>
      <c r="G434" s="5"/>
      <c r="H434" s="5"/>
    </row>
    <row r="435">
      <c r="A435" s="4"/>
      <c r="B435" s="4"/>
      <c r="C435" s="4"/>
      <c r="D435" s="4"/>
      <c r="E435" s="4"/>
      <c r="F435" s="5"/>
      <c r="G435" s="5"/>
      <c r="H435" s="5"/>
    </row>
    <row r="436">
      <c r="A436" s="4"/>
      <c r="B436" s="4"/>
      <c r="C436" s="4"/>
      <c r="D436" s="4"/>
      <c r="E436" s="4"/>
      <c r="F436" s="5"/>
      <c r="G436" s="5"/>
      <c r="H436" s="5"/>
    </row>
    <row r="437">
      <c r="A437" s="4"/>
      <c r="B437" s="4"/>
      <c r="C437" s="4"/>
      <c r="D437" s="4"/>
      <c r="E437" s="4"/>
      <c r="F437" s="5"/>
      <c r="G437" s="5"/>
      <c r="H437" s="5"/>
    </row>
    <row r="438">
      <c r="A438" s="4"/>
      <c r="B438" s="4"/>
      <c r="C438" s="4"/>
      <c r="D438" s="4"/>
      <c r="E438" s="4"/>
      <c r="F438" s="5"/>
      <c r="G438" s="5"/>
      <c r="H438" s="5"/>
    </row>
    <row r="439">
      <c r="A439" s="4"/>
      <c r="B439" s="4"/>
      <c r="C439" s="4"/>
      <c r="D439" s="4"/>
      <c r="E439" s="4"/>
      <c r="F439" s="5"/>
      <c r="G439" s="5"/>
      <c r="H439" s="5"/>
    </row>
    <row r="440">
      <c r="A440" s="4"/>
      <c r="B440" s="4"/>
      <c r="C440" s="4"/>
      <c r="D440" s="4"/>
      <c r="E440" s="4"/>
      <c r="F440" s="5"/>
      <c r="G440" s="5"/>
      <c r="H440" s="5"/>
    </row>
    <row r="441">
      <c r="A441" s="4"/>
      <c r="B441" s="4"/>
      <c r="C441" s="4"/>
      <c r="D441" s="4"/>
      <c r="E441" s="4"/>
      <c r="F441" s="5"/>
      <c r="G441" s="5"/>
      <c r="H441" s="5"/>
    </row>
    <row r="442">
      <c r="A442" s="4"/>
      <c r="B442" s="4"/>
      <c r="C442" s="4"/>
      <c r="D442" s="4"/>
      <c r="E442" s="4"/>
      <c r="F442" s="5"/>
      <c r="G442" s="5"/>
      <c r="H442" s="5"/>
    </row>
    <row r="443">
      <c r="A443" s="4"/>
      <c r="B443" s="4"/>
      <c r="C443" s="4"/>
      <c r="D443" s="4"/>
      <c r="E443" s="4"/>
      <c r="F443" s="5"/>
      <c r="G443" s="5"/>
      <c r="H443" s="5"/>
    </row>
    <row r="444">
      <c r="A444" s="4"/>
      <c r="B444" s="4"/>
      <c r="C444" s="4"/>
      <c r="D444" s="4"/>
      <c r="E444" s="4"/>
      <c r="F444" s="5"/>
      <c r="G444" s="5"/>
      <c r="H444" s="5"/>
    </row>
    <row r="445">
      <c r="A445" s="4"/>
      <c r="B445" s="4"/>
      <c r="C445" s="4"/>
      <c r="D445" s="4"/>
      <c r="E445" s="4"/>
      <c r="F445" s="5"/>
      <c r="G445" s="5"/>
      <c r="H445" s="5"/>
    </row>
    <row r="446">
      <c r="A446" s="4"/>
      <c r="B446" s="4"/>
      <c r="C446" s="4"/>
      <c r="D446" s="4"/>
      <c r="E446" s="4"/>
      <c r="F446" s="5"/>
      <c r="G446" s="5"/>
      <c r="H446" s="5"/>
    </row>
    <row r="447">
      <c r="A447" s="4"/>
      <c r="B447" s="4"/>
      <c r="C447" s="4"/>
      <c r="D447" s="4"/>
      <c r="E447" s="4"/>
      <c r="F447" s="5"/>
      <c r="G447" s="5"/>
      <c r="H447" s="5"/>
    </row>
    <row r="448">
      <c r="A448" s="4"/>
      <c r="B448" s="4"/>
      <c r="C448" s="4"/>
      <c r="D448" s="4"/>
      <c r="E448" s="4"/>
      <c r="F448" s="5"/>
      <c r="G448" s="5"/>
      <c r="H448" s="5"/>
    </row>
    <row r="449">
      <c r="A449" s="4"/>
      <c r="B449" s="4"/>
      <c r="C449" s="4"/>
      <c r="D449" s="4"/>
      <c r="E449" s="4"/>
      <c r="F449" s="5"/>
      <c r="G449" s="5"/>
      <c r="H449" s="5"/>
    </row>
    <row r="450">
      <c r="A450" s="4"/>
      <c r="B450" s="4"/>
      <c r="C450" s="4"/>
      <c r="D450" s="4"/>
      <c r="E450" s="4"/>
      <c r="F450" s="5"/>
      <c r="G450" s="5"/>
      <c r="H450" s="5"/>
    </row>
    <row r="451">
      <c r="A451" s="4"/>
      <c r="B451" s="4"/>
      <c r="C451" s="4"/>
      <c r="D451" s="4"/>
      <c r="E451" s="4"/>
      <c r="F451" s="5"/>
      <c r="G451" s="5"/>
      <c r="H451" s="5"/>
    </row>
    <row r="452">
      <c r="A452" s="4"/>
      <c r="B452" s="4"/>
      <c r="C452" s="4"/>
      <c r="D452" s="4"/>
      <c r="E452" s="4"/>
      <c r="F452" s="5"/>
      <c r="G452" s="5"/>
      <c r="H452" s="5"/>
    </row>
    <row r="453">
      <c r="A453" s="4"/>
      <c r="B453" s="4"/>
      <c r="C453" s="4"/>
      <c r="D453" s="4"/>
      <c r="E453" s="4"/>
      <c r="F453" s="5"/>
      <c r="G453" s="5"/>
      <c r="H453" s="5"/>
    </row>
    <row r="454">
      <c r="A454" s="4"/>
      <c r="B454" s="4"/>
      <c r="C454" s="4"/>
      <c r="D454" s="4"/>
      <c r="E454" s="4"/>
      <c r="F454" s="5"/>
      <c r="G454" s="5"/>
      <c r="H454" s="5"/>
    </row>
    <row r="455">
      <c r="A455" s="4"/>
      <c r="B455" s="4"/>
      <c r="C455" s="4"/>
      <c r="D455" s="4"/>
      <c r="E455" s="4"/>
      <c r="F455" s="5"/>
      <c r="G455" s="5"/>
      <c r="H455" s="5"/>
    </row>
    <row r="456">
      <c r="A456" s="4"/>
      <c r="B456" s="4"/>
      <c r="C456" s="4"/>
      <c r="D456" s="4"/>
      <c r="E456" s="4"/>
      <c r="F456" s="5"/>
      <c r="G456" s="5"/>
      <c r="H456" s="5"/>
    </row>
    <row r="457">
      <c r="A457" s="4"/>
      <c r="B457" s="4"/>
      <c r="C457" s="4"/>
      <c r="D457" s="4"/>
      <c r="E457" s="4"/>
      <c r="F457" s="5"/>
      <c r="G457" s="5"/>
      <c r="H457" s="5"/>
    </row>
    <row r="458">
      <c r="A458" s="4"/>
      <c r="B458" s="4"/>
      <c r="C458" s="4"/>
      <c r="D458" s="4"/>
      <c r="E458" s="4"/>
      <c r="F458" s="5"/>
      <c r="G458" s="5"/>
      <c r="H458" s="5"/>
    </row>
    <row r="459">
      <c r="A459" s="4"/>
      <c r="B459" s="4"/>
      <c r="C459" s="4"/>
      <c r="D459" s="4"/>
      <c r="E459" s="4"/>
      <c r="F459" s="5"/>
      <c r="G459" s="5"/>
      <c r="H459" s="5"/>
    </row>
    <row r="460">
      <c r="A460" s="4"/>
      <c r="B460" s="4"/>
      <c r="C460" s="4"/>
      <c r="D460" s="4"/>
      <c r="E460" s="4"/>
      <c r="F460" s="5"/>
      <c r="G460" s="5"/>
      <c r="H460" s="5"/>
    </row>
    <row r="461">
      <c r="A461" s="4"/>
      <c r="B461" s="4"/>
      <c r="C461" s="4"/>
      <c r="D461" s="4"/>
      <c r="E461" s="4"/>
      <c r="F461" s="5"/>
      <c r="G461" s="5"/>
      <c r="H461" s="5"/>
    </row>
    <row r="462">
      <c r="A462" s="4"/>
      <c r="B462" s="4"/>
      <c r="C462" s="4"/>
      <c r="D462" s="4"/>
      <c r="E462" s="4"/>
      <c r="F462" s="5"/>
      <c r="G462" s="5"/>
      <c r="H462" s="5"/>
    </row>
    <row r="463">
      <c r="A463" s="4"/>
      <c r="B463" s="4"/>
      <c r="C463" s="4"/>
      <c r="D463" s="4"/>
      <c r="E463" s="4"/>
      <c r="F463" s="5"/>
      <c r="G463" s="5"/>
      <c r="H463" s="5"/>
    </row>
    <row r="464">
      <c r="A464" s="4"/>
      <c r="B464" s="4"/>
      <c r="C464" s="4"/>
      <c r="D464" s="4"/>
      <c r="E464" s="4"/>
      <c r="F464" s="5"/>
      <c r="G464" s="5"/>
      <c r="H464" s="5"/>
    </row>
    <row r="465">
      <c r="A465" s="4"/>
      <c r="B465" s="4"/>
      <c r="C465" s="4"/>
      <c r="D465" s="4"/>
      <c r="E465" s="4"/>
      <c r="F465" s="5"/>
      <c r="G465" s="5"/>
      <c r="H465" s="5"/>
    </row>
    <row r="466">
      <c r="A466" s="4"/>
      <c r="B466" s="4"/>
      <c r="C466" s="4"/>
      <c r="D466" s="4"/>
      <c r="E466" s="4"/>
      <c r="F466" s="5"/>
      <c r="G466" s="5"/>
      <c r="H466" s="5"/>
    </row>
    <row r="467">
      <c r="A467" s="4"/>
      <c r="B467" s="4"/>
      <c r="C467" s="4"/>
      <c r="D467" s="4"/>
      <c r="E467" s="4"/>
      <c r="F467" s="5"/>
      <c r="G467" s="5"/>
      <c r="H467" s="5"/>
    </row>
    <row r="468">
      <c r="A468" s="4"/>
      <c r="B468" s="4"/>
      <c r="C468" s="4"/>
      <c r="D468" s="4"/>
      <c r="E468" s="4"/>
      <c r="F468" s="5"/>
      <c r="G468" s="5"/>
      <c r="H468" s="5"/>
    </row>
    <row r="469">
      <c r="A469" s="4"/>
      <c r="B469" s="4"/>
      <c r="C469" s="4"/>
      <c r="D469" s="4"/>
      <c r="E469" s="4"/>
      <c r="F469" s="5"/>
      <c r="G469" s="5"/>
      <c r="H469" s="5"/>
    </row>
    <row r="470">
      <c r="A470" s="4"/>
      <c r="B470" s="4"/>
      <c r="C470" s="4"/>
      <c r="D470" s="4"/>
      <c r="E470" s="4"/>
      <c r="F470" s="5"/>
      <c r="G470" s="5"/>
      <c r="H470" s="5"/>
    </row>
    <row r="471">
      <c r="A471" s="4"/>
      <c r="B471" s="4"/>
      <c r="C471" s="4"/>
      <c r="D471" s="4"/>
      <c r="E471" s="4"/>
      <c r="F471" s="5"/>
      <c r="G471" s="5"/>
      <c r="H471" s="5"/>
    </row>
    <row r="472">
      <c r="A472" s="4"/>
      <c r="B472" s="4"/>
      <c r="C472" s="4"/>
      <c r="D472" s="4"/>
      <c r="E472" s="4"/>
      <c r="F472" s="5"/>
      <c r="G472" s="5"/>
      <c r="H472" s="5"/>
    </row>
    <row r="473">
      <c r="A473" s="4"/>
      <c r="B473" s="4"/>
      <c r="C473" s="4"/>
      <c r="D473" s="4"/>
      <c r="E473" s="4"/>
      <c r="F473" s="5"/>
      <c r="G473" s="5"/>
      <c r="H473" s="5"/>
    </row>
    <row r="474">
      <c r="A474" s="4"/>
      <c r="B474" s="4"/>
      <c r="C474" s="4"/>
      <c r="D474" s="4"/>
      <c r="E474" s="4"/>
      <c r="F474" s="5"/>
      <c r="G474" s="5"/>
      <c r="H474" s="5"/>
    </row>
    <row r="475">
      <c r="A475" s="4"/>
      <c r="B475" s="4"/>
      <c r="C475" s="4"/>
      <c r="D475" s="4"/>
      <c r="E475" s="4"/>
      <c r="F475" s="5"/>
      <c r="G475" s="5"/>
      <c r="H475" s="5"/>
    </row>
    <row r="476">
      <c r="A476" s="4"/>
      <c r="B476" s="4"/>
      <c r="C476" s="4"/>
      <c r="D476" s="4"/>
      <c r="E476" s="4"/>
      <c r="F476" s="5"/>
      <c r="G476" s="5"/>
      <c r="H476" s="5"/>
    </row>
    <row r="477">
      <c r="A477" s="4"/>
      <c r="B477" s="4"/>
      <c r="C477" s="4"/>
      <c r="D477" s="4"/>
      <c r="E477" s="4"/>
      <c r="F477" s="5"/>
      <c r="G477" s="5"/>
      <c r="H477" s="5"/>
    </row>
    <row r="478">
      <c r="A478" s="4"/>
      <c r="B478" s="4"/>
      <c r="C478" s="4"/>
      <c r="D478" s="4"/>
      <c r="E478" s="4"/>
      <c r="F478" s="5"/>
      <c r="G478" s="5"/>
      <c r="H478" s="5"/>
    </row>
    <row r="479">
      <c r="A479" s="4"/>
      <c r="B479" s="4"/>
      <c r="C479" s="4"/>
      <c r="D479" s="4"/>
      <c r="E479" s="4"/>
      <c r="F479" s="5"/>
      <c r="G479" s="5"/>
      <c r="H479" s="5"/>
    </row>
    <row r="480">
      <c r="A480" s="4"/>
      <c r="B480" s="4"/>
      <c r="C480" s="4"/>
      <c r="D480" s="4"/>
      <c r="E480" s="4"/>
      <c r="F480" s="5"/>
      <c r="G480" s="5"/>
      <c r="H480" s="5"/>
    </row>
    <row r="481">
      <c r="A481" s="4"/>
      <c r="B481" s="4"/>
      <c r="C481" s="4"/>
      <c r="D481" s="4"/>
      <c r="E481" s="4"/>
      <c r="F481" s="5"/>
      <c r="G481" s="5"/>
      <c r="H481" s="5"/>
    </row>
    <row r="482">
      <c r="A482" s="4"/>
      <c r="B482" s="4"/>
      <c r="C482" s="4"/>
      <c r="D482" s="4"/>
      <c r="E482" s="4"/>
      <c r="F482" s="5"/>
      <c r="G482" s="5"/>
      <c r="H482" s="5"/>
    </row>
    <row r="483">
      <c r="A483" s="4"/>
      <c r="B483" s="4"/>
      <c r="C483" s="4"/>
      <c r="D483" s="4"/>
      <c r="E483" s="4"/>
      <c r="F483" s="5"/>
      <c r="G483" s="5"/>
      <c r="H483" s="5"/>
    </row>
    <row r="484">
      <c r="A484" s="4"/>
      <c r="B484" s="4"/>
      <c r="C484" s="4"/>
      <c r="D484" s="4"/>
      <c r="E484" s="4"/>
      <c r="F484" s="5"/>
      <c r="G484" s="5"/>
      <c r="H484" s="5"/>
    </row>
    <row r="485">
      <c r="A485" s="4"/>
      <c r="B485" s="4"/>
      <c r="C485" s="4"/>
      <c r="D485" s="4"/>
      <c r="E485" s="4"/>
      <c r="F485" s="5"/>
      <c r="G485" s="5"/>
      <c r="H485" s="5"/>
    </row>
    <row r="486">
      <c r="A486" s="4"/>
      <c r="B486" s="4"/>
      <c r="C486" s="4"/>
      <c r="D486" s="4"/>
      <c r="E486" s="4"/>
      <c r="F486" s="5"/>
      <c r="G486" s="5"/>
      <c r="H486" s="5"/>
    </row>
    <row r="487">
      <c r="A487" s="4"/>
      <c r="B487" s="4"/>
      <c r="C487" s="4"/>
      <c r="D487" s="4"/>
      <c r="E487" s="4"/>
      <c r="F487" s="5"/>
      <c r="G487" s="5"/>
      <c r="H487" s="5"/>
    </row>
    <row r="488">
      <c r="A488" s="4"/>
      <c r="B488" s="4"/>
      <c r="C488" s="4"/>
      <c r="D488" s="4"/>
      <c r="E488" s="4"/>
      <c r="F488" s="5"/>
      <c r="G488" s="5"/>
      <c r="H488" s="5"/>
    </row>
    <row r="489">
      <c r="A489" s="4"/>
      <c r="B489" s="4"/>
      <c r="C489" s="4"/>
      <c r="D489" s="4"/>
      <c r="E489" s="4"/>
      <c r="F489" s="5"/>
      <c r="G489" s="5"/>
      <c r="H489" s="5"/>
    </row>
    <row r="490">
      <c r="A490" s="4"/>
      <c r="B490" s="4"/>
      <c r="C490" s="4"/>
      <c r="D490" s="4"/>
      <c r="E490" s="4"/>
      <c r="F490" s="5"/>
      <c r="G490" s="5"/>
      <c r="H490" s="5"/>
    </row>
    <row r="491">
      <c r="A491" s="4"/>
      <c r="B491" s="4"/>
      <c r="C491" s="4"/>
      <c r="D491" s="4"/>
      <c r="E491" s="4"/>
      <c r="F491" s="5"/>
      <c r="G491" s="5"/>
      <c r="H491" s="5"/>
    </row>
    <row r="492">
      <c r="A492" s="4"/>
      <c r="B492" s="4"/>
      <c r="C492" s="4"/>
      <c r="D492" s="4"/>
      <c r="E492" s="4"/>
      <c r="F492" s="5"/>
      <c r="G492" s="5"/>
      <c r="H492" s="5"/>
    </row>
    <row r="493">
      <c r="A493" s="4"/>
      <c r="B493" s="4"/>
      <c r="C493" s="4"/>
      <c r="D493" s="4"/>
      <c r="E493" s="4"/>
      <c r="F493" s="5"/>
      <c r="G493" s="5"/>
      <c r="H493" s="5"/>
    </row>
    <row r="494">
      <c r="A494" s="4"/>
      <c r="B494" s="4"/>
      <c r="C494" s="4"/>
      <c r="D494" s="4"/>
      <c r="E494" s="4"/>
      <c r="F494" s="5"/>
      <c r="G494" s="5"/>
      <c r="H494" s="5"/>
    </row>
    <row r="495">
      <c r="A495" s="4"/>
      <c r="B495" s="4"/>
      <c r="C495" s="4"/>
      <c r="D495" s="4"/>
      <c r="E495" s="4"/>
      <c r="F495" s="5"/>
      <c r="G495" s="5"/>
      <c r="H495" s="5"/>
    </row>
    <row r="496">
      <c r="A496" s="4"/>
      <c r="B496" s="4"/>
      <c r="C496" s="4"/>
      <c r="D496" s="4"/>
      <c r="E496" s="4"/>
      <c r="F496" s="5"/>
      <c r="G496" s="5"/>
      <c r="H496" s="5"/>
    </row>
    <row r="497">
      <c r="A497" s="4"/>
      <c r="B497" s="4"/>
      <c r="C497" s="4"/>
      <c r="D497" s="4"/>
      <c r="E497" s="4"/>
      <c r="F497" s="5"/>
      <c r="G497" s="5"/>
      <c r="H497" s="5"/>
    </row>
    <row r="498">
      <c r="A498" s="4"/>
      <c r="B498" s="4"/>
      <c r="C498" s="4"/>
      <c r="D498" s="4"/>
      <c r="E498" s="4"/>
      <c r="F498" s="5"/>
      <c r="G498" s="5"/>
      <c r="H498" s="5"/>
    </row>
    <row r="499">
      <c r="A499" s="4"/>
      <c r="B499" s="4"/>
      <c r="C499" s="4"/>
      <c r="D499" s="4"/>
      <c r="E499" s="4"/>
      <c r="F499" s="5"/>
      <c r="G499" s="5"/>
      <c r="H499" s="5"/>
    </row>
    <row r="500">
      <c r="A500" s="4"/>
      <c r="B500" s="4"/>
      <c r="C500" s="4"/>
      <c r="D500" s="4"/>
      <c r="E500" s="4"/>
      <c r="F500" s="5"/>
      <c r="G500" s="5"/>
      <c r="H500" s="5"/>
    </row>
    <row r="501">
      <c r="A501" s="4"/>
      <c r="B501" s="4"/>
      <c r="C501" s="4"/>
      <c r="D501" s="4"/>
      <c r="E501" s="4"/>
      <c r="F501" s="5"/>
      <c r="G501" s="5"/>
      <c r="H501" s="5"/>
    </row>
    <row r="502">
      <c r="A502" s="4"/>
      <c r="B502" s="4"/>
      <c r="C502" s="4"/>
      <c r="D502" s="4"/>
      <c r="E502" s="4"/>
      <c r="F502" s="5"/>
      <c r="G502" s="5"/>
      <c r="H502" s="5"/>
    </row>
    <row r="503">
      <c r="A503" s="4"/>
      <c r="B503" s="4"/>
      <c r="C503" s="4"/>
      <c r="D503" s="4"/>
      <c r="E503" s="4"/>
      <c r="F503" s="5"/>
      <c r="G503" s="5"/>
      <c r="H503" s="5"/>
    </row>
    <row r="504">
      <c r="A504" s="4"/>
      <c r="B504" s="4"/>
      <c r="C504" s="4"/>
      <c r="D504" s="4"/>
      <c r="E504" s="4"/>
      <c r="F504" s="5"/>
      <c r="G504" s="5"/>
      <c r="H504" s="5"/>
    </row>
    <row r="505">
      <c r="A505" s="4"/>
      <c r="B505" s="4"/>
      <c r="C505" s="4"/>
      <c r="D505" s="4"/>
      <c r="E505" s="4"/>
      <c r="F505" s="5"/>
      <c r="G505" s="5"/>
      <c r="H505" s="5"/>
    </row>
    <row r="506">
      <c r="A506" s="4"/>
      <c r="B506" s="4"/>
      <c r="C506" s="4"/>
      <c r="D506" s="4"/>
      <c r="E506" s="4"/>
      <c r="F506" s="5"/>
      <c r="G506" s="5"/>
      <c r="H506" s="5"/>
    </row>
    <row r="507">
      <c r="A507" s="4"/>
      <c r="B507" s="4"/>
      <c r="C507" s="4"/>
      <c r="D507" s="4"/>
      <c r="E507" s="4"/>
      <c r="F507" s="5"/>
      <c r="G507" s="5"/>
      <c r="H507" s="5"/>
    </row>
    <row r="508">
      <c r="A508" s="4"/>
      <c r="B508" s="4"/>
      <c r="C508" s="4"/>
      <c r="D508" s="4"/>
      <c r="E508" s="4"/>
      <c r="F508" s="5"/>
      <c r="G508" s="5"/>
      <c r="H508" s="5"/>
    </row>
    <row r="509">
      <c r="A509" s="4"/>
      <c r="B509" s="4"/>
      <c r="C509" s="4"/>
      <c r="D509" s="4"/>
      <c r="E509" s="4"/>
      <c r="F509" s="5"/>
      <c r="G509" s="5"/>
      <c r="H509" s="5"/>
    </row>
    <row r="510">
      <c r="A510" s="4"/>
      <c r="B510" s="4"/>
      <c r="C510" s="4"/>
      <c r="D510" s="4"/>
      <c r="E510" s="4"/>
      <c r="F510" s="5"/>
      <c r="G510" s="5"/>
      <c r="H510" s="5"/>
    </row>
    <row r="511">
      <c r="A511" s="4"/>
      <c r="B511" s="4"/>
      <c r="C511" s="4"/>
      <c r="D511" s="4"/>
      <c r="E511" s="4"/>
      <c r="F511" s="5"/>
      <c r="G511" s="5"/>
      <c r="H511" s="5"/>
    </row>
    <row r="512">
      <c r="A512" s="4"/>
      <c r="B512" s="4"/>
      <c r="C512" s="4"/>
      <c r="D512" s="4"/>
      <c r="E512" s="4"/>
      <c r="F512" s="5"/>
      <c r="G512" s="5"/>
      <c r="H512" s="5"/>
    </row>
    <row r="513">
      <c r="A513" s="4"/>
      <c r="B513" s="4"/>
      <c r="C513" s="4"/>
      <c r="D513" s="4"/>
      <c r="E513" s="4"/>
      <c r="F513" s="5"/>
      <c r="G513" s="5"/>
      <c r="H513" s="5"/>
    </row>
    <row r="514">
      <c r="A514" s="4"/>
      <c r="B514" s="4"/>
      <c r="C514" s="4"/>
      <c r="D514" s="4"/>
      <c r="E514" s="4"/>
      <c r="F514" s="5"/>
      <c r="G514" s="5"/>
      <c r="H514" s="5"/>
    </row>
    <row r="515">
      <c r="A515" s="4"/>
      <c r="B515" s="4"/>
      <c r="C515" s="4"/>
      <c r="D515" s="4"/>
      <c r="E515" s="4"/>
      <c r="F515" s="5"/>
      <c r="G515" s="5"/>
      <c r="H515" s="5"/>
    </row>
    <row r="516">
      <c r="A516" s="4"/>
      <c r="B516" s="4"/>
      <c r="C516" s="4"/>
      <c r="D516" s="4"/>
      <c r="E516" s="4"/>
      <c r="F516" s="5"/>
      <c r="G516" s="5"/>
      <c r="H516" s="5"/>
    </row>
    <row r="517">
      <c r="A517" s="4"/>
      <c r="B517" s="4"/>
      <c r="C517" s="4"/>
      <c r="D517" s="4"/>
      <c r="E517" s="4"/>
      <c r="F517" s="5"/>
      <c r="G517" s="5"/>
      <c r="H517" s="5"/>
    </row>
    <row r="518">
      <c r="A518" s="4"/>
      <c r="B518" s="4"/>
      <c r="C518" s="4"/>
      <c r="D518" s="4"/>
      <c r="E518" s="4"/>
      <c r="F518" s="5"/>
      <c r="G518" s="5"/>
      <c r="H518" s="5"/>
    </row>
    <row r="519">
      <c r="A519" s="4"/>
      <c r="B519" s="4"/>
      <c r="C519" s="4"/>
      <c r="D519" s="4"/>
      <c r="E519" s="4"/>
      <c r="F519" s="5"/>
      <c r="G519" s="5"/>
      <c r="H519" s="5"/>
    </row>
    <row r="520">
      <c r="A520" s="4"/>
      <c r="B520" s="4"/>
      <c r="C520" s="4"/>
      <c r="D520" s="4"/>
      <c r="E520" s="4"/>
      <c r="F520" s="5"/>
      <c r="G520" s="5"/>
      <c r="H520" s="5"/>
    </row>
    <row r="521">
      <c r="A521" s="4"/>
      <c r="B521" s="4"/>
      <c r="C521" s="4"/>
      <c r="D521" s="4"/>
      <c r="E521" s="4"/>
      <c r="F521" s="5"/>
      <c r="G521" s="5"/>
      <c r="H521" s="5"/>
    </row>
    <row r="522">
      <c r="A522" s="4"/>
      <c r="B522" s="4"/>
      <c r="C522" s="4"/>
      <c r="D522" s="4"/>
      <c r="E522" s="4"/>
      <c r="F522" s="5"/>
      <c r="G522" s="5"/>
      <c r="H522" s="5"/>
    </row>
    <row r="523">
      <c r="A523" s="4"/>
      <c r="B523" s="4"/>
      <c r="C523" s="4"/>
      <c r="D523" s="4"/>
      <c r="E523" s="4"/>
      <c r="F523" s="5"/>
      <c r="G523" s="5"/>
      <c r="H523" s="5"/>
    </row>
    <row r="524">
      <c r="A524" s="4"/>
      <c r="B524" s="4"/>
      <c r="C524" s="4"/>
      <c r="D524" s="4"/>
      <c r="E524" s="4"/>
      <c r="F524" s="5"/>
      <c r="G524" s="5"/>
      <c r="H524" s="5"/>
    </row>
    <row r="525">
      <c r="A525" s="4"/>
      <c r="B525" s="4"/>
      <c r="C525" s="4"/>
      <c r="D525" s="4"/>
      <c r="E525" s="4"/>
      <c r="F525" s="5"/>
      <c r="G525" s="5"/>
      <c r="H525" s="5"/>
    </row>
    <row r="526">
      <c r="A526" s="4"/>
      <c r="B526" s="4"/>
      <c r="C526" s="4"/>
      <c r="D526" s="4"/>
      <c r="E526" s="4"/>
      <c r="F526" s="5"/>
      <c r="G526" s="5"/>
      <c r="H526" s="5"/>
    </row>
    <row r="527">
      <c r="A527" s="4"/>
      <c r="B527" s="4"/>
      <c r="C527" s="4"/>
      <c r="D527" s="4"/>
      <c r="E527" s="4"/>
      <c r="F527" s="5"/>
      <c r="G527" s="5"/>
      <c r="H527" s="5"/>
    </row>
    <row r="528">
      <c r="A528" s="4"/>
      <c r="B528" s="4"/>
      <c r="C528" s="4"/>
      <c r="D528" s="4"/>
      <c r="E528" s="4"/>
      <c r="F528" s="5"/>
      <c r="G528" s="5"/>
      <c r="H528" s="5"/>
    </row>
    <row r="529">
      <c r="A529" s="4"/>
      <c r="B529" s="4"/>
      <c r="C529" s="4"/>
      <c r="D529" s="4"/>
      <c r="E529" s="4"/>
      <c r="F529" s="5"/>
      <c r="G529" s="5"/>
      <c r="H529" s="5"/>
    </row>
    <row r="530">
      <c r="A530" s="4"/>
      <c r="B530" s="4"/>
      <c r="C530" s="4"/>
      <c r="D530" s="4"/>
      <c r="E530" s="4"/>
      <c r="F530" s="5"/>
      <c r="G530" s="5"/>
      <c r="H530" s="5"/>
    </row>
    <row r="531">
      <c r="A531" s="4"/>
      <c r="B531" s="4"/>
      <c r="C531" s="4"/>
      <c r="D531" s="4"/>
      <c r="E531" s="4"/>
      <c r="F531" s="5"/>
      <c r="G531" s="5"/>
      <c r="H531" s="5"/>
    </row>
    <row r="532">
      <c r="A532" s="4"/>
      <c r="B532" s="4"/>
      <c r="C532" s="4"/>
      <c r="D532" s="4"/>
      <c r="E532" s="4"/>
      <c r="F532" s="5"/>
      <c r="G532" s="5"/>
      <c r="H532" s="5"/>
    </row>
    <row r="533">
      <c r="A533" s="4"/>
      <c r="B533" s="4"/>
      <c r="C533" s="4"/>
      <c r="D533" s="4"/>
      <c r="E533" s="4"/>
      <c r="F533" s="5"/>
      <c r="G533" s="5"/>
      <c r="H533" s="5"/>
    </row>
    <row r="534">
      <c r="A534" s="4"/>
      <c r="B534" s="4"/>
      <c r="C534" s="4"/>
      <c r="D534" s="4"/>
      <c r="E534" s="4"/>
      <c r="F534" s="5"/>
      <c r="G534" s="5"/>
      <c r="H534" s="5"/>
    </row>
    <row r="535">
      <c r="A535" s="4"/>
      <c r="B535" s="4"/>
      <c r="C535" s="4"/>
      <c r="D535" s="4"/>
      <c r="E535" s="4"/>
      <c r="F535" s="5"/>
      <c r="G535" s="5"/>
      <c r="H535" s="5"/>
    </row>
    <row r="536">
      <c r="A536" s="4"/>
      <c r="B536" s="4"/>
      <c r="C536" s="4"/>
      <c r="D536" s="4"/>
      <c r="E536" s="4"/>
      <c r="F536" s="5"/>
      <c r="G536" s="5"/>
      <c r="H536" s="5"/>
    </row>
    <row r="537">
      <c r="A537" s="4"/>
      <c r="B537" s="4"/>
      <c r="C537" s="4"/>
      <c r="D537" s="4"/>
      <c r="E537" s="4"/>
      <c r="F537" s="5"/>
      <c r="G537" s="5"/>
      <c r="H537" s="5"/>
    </row>
    <row r="538">
      <c r="A538" s="4"/>
      <c r="B538" s="4"/>
      <c r="C538" s="4"/>
      <c r="D538" s="4"/>
      <c r="E538" s="4"/>
      <c r="F538" s="5"/>
      <c r="G538" s="5"/>
      <c r="H538" s="5"/>
    </row>
    <row r="539">
      <c r="A539" s="4"/>
      <c r="B539" s="4"/>
      <c r="C539" s="4"/>
      <c r="D539" s="4"/>
      <c r="E539" s="4"/>
      <c r="F539" s="5"/>
      <c r="G539" s="5"/>
      <c r="H539" s="5"/>
    </row>
    <row r="540">
      <c r="A540" s="4"/>
      <c r="B540" s="4"/>
      <c r="C540" s="4"/>
      <c r="D540" s="4"/>
      <c r="E540" s="4"/>
      <c r="F540" s="5"/>
      <c r="G540" s="5"/>
      <c r="H540" s="5"/>
    </row>
    <row r="541">
      <c r="A541" s="4"/>
      <c r="B541" s="4"/>
      <c r="C541" s="4"/>
      <c r="D541" s="4"/>
      <c r="E541" s="4"/>
      <c r="F541" s="5"/>
      <c r="G541" s="5"/>
      <c r="H541" s="5"/>
    </row>
    <row r="542">
      <c r="A542" s="4"/>
      <c r="B542" s="4"/>
      <c r="C542" s="4"/>
      <c r="D542" s="4"/>
      <c r="E542" s="4"/>
      <c r="F542" s="5"/>
      <c r="G542" s="5"/>
      <c r="H542" s="5"/>
    </row>
    <row r="543">
      <c r="A543" s="4"/>
      <c r="B543" s="4"/>
      <c r="C543" s="4"/>
      <c r="D543" s="4"/>
      <c r="E543" s="4"/>
      <c r="F543" s="5"/>
      <c r="G543" s="5"/>
      <c r="H543" s="5"/>
    </row>
    <row r="544">
      <c r="A544" s="4"/>
      <c r="B544" s="4"/>
      <c r="C544" s="4"/>
      <c r="D544" s="4"/>
      <c r="E544" s="4"/>
      <c r="F544" s="5"/>
      <c r="G544" s="5"/>
      <c r="H544" s="5"/>
    </row>
    <row r="545">
      <c r="A545" s="4"/>
      <c r="B545" s="4"/>
      <c r="C545" s="4"/>
      <c r="D545" s="4"/>
      <c r="E545" s="4"/>
      <c r="F545" s="5"/>
      <c r="G545" s="5"/>
      <c r="H545" s="5"/>
    </row>
    <row r="546">
      <c r="A546" s="4"/>
      <c r="B546" s="4"/>
      <c r="C546" s="4"/>
      <c r="D546" s="4"/>
      <c r="E546" s="4"/>
      <c r="F546" s="5"/>
      <c r="G546" s="5"/>
      <c r="H546" s="5"/>
    </row>
    <row r="547">
      <c r="A547" s="4"/>
      <c r="B547" s="4"/>
      <c r="C547" s="4"/>
      <c r="D547" s="4"/>
      <c r="E547" s="4"/>
      <c r="F547" s="5"/>
      <c r="G547" s="5"/>
      <c r="H547" s="5"/>
    </row>
    <row r="548">
      <c r="A548" s="4"/>
      <c r="B548" s="4"/>
      <c r="C548" s="4"/>
      <c r="D548" s="4"/>
      <c r="E548" s="4"/>
      <c r="F548" s="5"/>
      <c r="G548" s="5"/>
      <c r="H548" s="5"/>
    </row>
    <row r="549">
      <c r="A549" s="4"/>
      <c r="B549" s="4"/>
      <c r="C549" s="4"/>
      <c r="D549" s="4"/>
      <c r="E549" s="4"/>
      <c r="F549" s="5"/>
      <c r="G549" s="5"/>
      <c r="H549" s="5"/>
    </row>
    <row r="550">
      <c r="A550" s="4"/>
      <c r="B550" s="4"/>
      <c r="C550" s="4"/>
      <c r="D550" s="4"/>
      <c r="E550" s="4"/>
      <c r="F550" s="5"/>
      <c r="G550" s="5"/>
      <c r="H550" s="5"/>
    </row>
    <row r="551">
      <c r="A551" s="4"/>
      <c r="B551" s="4"/>
      <c r="C551" s="4"/>
      <c r="D551" s="4"/>
      <c r="E551" s="4"/>
      <c r="F551" s="5"/>
      <c r="G551" s="5"/>
      <c r="H551" s="5"/>
    </row>
    <row r="552">
      <c r="A552" s="4"/>
      <c r="B552" s="4"/>
      <c r="C552" s="4"/>
      <c r="D552" s="4"/>
      <c r="E552" s="4"/>
      <c r="F552" s="5"/>
      <c r="G552" s="5"/>
      <c r="H552" s="5"/>
    </row>
    <row r="553">
      <c r="A553" s="4"/>
      <c r="B553" s="4"/>
      <c r="C553" s="4"/>
      <c r="D553" s="4"/>
      <c r="E553" s="4"/>
      <c r="F553" s="5"/>
      <c r="G553" s="5"/>
      <c r="H553" s="5"/>
    </row>
    <row r="554">
      <c r="A554" s="4"/>
      <c r="B554" s="4"/>
      <c r="C554" s="4"/>
      <c r="D554" s="4"/>
      <c r="E554" s="4"/>
      <c r="F554" s="5"/>
      <c r="G554" s="5"/>
      <c r="H554" s="5"/>
    </row>
    <row r="555">
      <c r="A555" s="4"/>
      <c r="B555" s="4"/>
      <c r="C555" s="4"/>
      <c r="D555" s="4"/>
      <c r="E555" s="4"/>
      <c r="F555" s="5"/>
      <c r="G555" s="5"/>
      <c r="H555" s="5"/>
    </row>
    <row r="556">
      <c r="A556" s="4"/>
      <c r="B556" s="4"/>
      <c r="C556" s="4"/>
      <c r="D556" s="4"/>
      <c r="E556" s="4"/>
      <c r="F556" s="5"/>
      <c r="G556" s="5"/>
      <c r="H556" s="5"/>
    </row>
    <row r="557">
      <c r="A557" s="4"/>
      <c r="B557" s="4"/>
      <c r="C557" s="4"/>
      <c r="D557" s="4"/>
      <c r="E557" s="4"/>
      <c r="F557" s="5"/>
      <c r="G557" s="5"/>
      <c r="H557" s="5"/>
    </row>
    <row r="558">
      <c r="A558" s="4"/>
      <c r="B558" s="4"/>
      <c r="C558" s="4"/>
      <c r="D558" s="4"/>
      <c r="E558" s="4"/>
      <c r="F558" s="5"/>
      <c r="G558" s="5"/>
      <c r="H558" s="5"/>
    </row>
    <row r="559">
      <c r="A559" s="4"/>
      <c r="B559" s="4"/>
      <c r="C559" s="4"/>
      <c r="D559" s="4"/>
      <c r="E559" s="4"/>
      <c r="F559" s="5"/>
      <c r="G559" s="5"/>
      <c r="H559" s="5"/>
    </row>
    <row r="560">
      <c r="A560" s="4"/>
      <c r="B560" s="4"/>
      <c r="C560" s="4"/>
      <c r="D560" s="4"/>
      <c r="E560" s="4"/>
      <c r="F560" s="5"/>
      <c r="G560" s="5"/>
      <c r="H560" s="5"/>
    </row>
    <row r="561">
      <c r="A561" s="4"/>
      <c r="B561" s="4"/>
      <c r="C561" s="4"/>
      <c r="D561" s="4"/>
      <c r="E561" s="4"/>
      <c r="F561" s="5"/>
      <c r="G561" s="5"/>
      <c r="H561" s="5"/>
    </row>
    <row r="562">
      <c r="A562" s="4"/>
      <c r="B562" s="4"/>
      <c r="C562" s="4"/>
      <c r="D562" s="4"/>
      <c r="E562" s="4"/>
      <c r="F562" s="5"/>
      <c r="G562" s="5"/>
      <c r="H562" s="5"/>
    </row>
    <row r="563">
      <c r="A563" s="4"/>
      <c r="B563" s="4"/>
      <c r="C563" s="4"/>
      <c r="D563" s="4"/>
      <c r="E563" s="4"/>
      <c r="F563" s="5"/>
      <c r="G563" s="5"/>
      <c r="H563" s="5"/>
    </row>
    <row r="564">
      <c r="A564" s="4"/>
      <c r="B564" s="4"/>
      <c r="C564" s="4"/>
      <c r="D564" s="4"/>
      <c r="E564" s="4"/>
      <c r="F564" s="5"/>
      <c r="G564" s="5"/>
      <c r="H564" s="5"/>
    </row>
    <row r="565">
      <c r="A565" s="4"/>
      <c r="B565" s="4"/>
      <c r="C565" s="4"/>
      <c r="D565" s="4"/>
      <c r="E565" s="4"/>
      <c r="F565" s="5"/>
      <c r="G565" s="5"/>
      <c r="H565" s="5"/>
    </row>
    <row r="566">
      <c r="A566" s="4"/>
      <c r="B566" s="4"/>
      <c r="C566" s="4"/>
      <c r="D566" s="4"/>
      <c r="E566" s="4"/>
      <c r="F566" s="5"/>
      <c r="G566" s="5"/>
      <c r="H566" s="5"/>
    </row>
    <row r="567">
      <c r="A567" s="4"/>
      <c r="B567" s="4"/>
      <c r="C567" s="4"/>
      <c r="D567" s="4"/>
      <c r="E567" s="4"/>
      <c r="F567" s="5"/>
      <c r="G567" s="5"/>
      <c r="H567" s="5"/>
    </row>
    <row r="568">
      <c r="A568" s="4"/>
      <c r="B568" s="4"/>
      <c r="C568" s="4"/>
      <c r="D568" s="4"/>
      <c r="E568" s="4"/>
      <c r="F568" s="5"/>
      <c r="G568" s="5"/>
      <c r="H568" s="5"/>
    </row>
    <row r="569">
      <c r="A569" s="4"/>
      <c r="B569" s="4"/>
      <c r="C569" s="4"/>
      <c r="D569" s="4"/>
      <c r="E569" s="4"/>
      <c r="F569" s="5"/>
      <c r="G569" s="5"/>
      <c r="H569" s="5"/>
    </row>
    <row r="570">
      <c r="A570" s="4"/>
      <c r="B570" s="4"/>
      <c r="C570" s="4"/>
      <c r="D570" s="4"/>
      <c r="E570" s="4"/>
      <c r="F570" s="5"/>
      <c r="G570" s="5"/>
      <c r="H570" s="5"/>
    </row>
    <row r="571">
      <c r="A571" s="4"/>
      <c r="B571" s="4"/>
      <c r="C571" s="4"/>
      <c r="D571" s="4"/>
      <c r="E571" s="4"/>
      <c r="F571" s="5"/>
      <c r="G571" s="5"/>
      <c r="H571" s="5"/>
    </row>
    <row r="572">
      <c r="A572" s="4"/>
      <c r="B572" s="4"/>
      <c r="C572" s="4"/>
      <c r="D572" s="4"/>
      <c r="E572" s="4"/>
      <c r="F572" s="5"/>
      <c r="G572" s="5"/>
      <c r="H572" s="5"/>
    </row>
    <row r="573">
      <c r="A573" s="4"/>
      <c r="B573" s="4"/>
      <c r="C573" s="4"/>
      <c r="D573" s="4"/>
      <c r="E573" s="4"/>
      <c r="F573" s="5"/>
      <c r="G573" s="5"/>
      <c r="H573" s="5"/>
    </row>
    <row r="574">
      <c r="A574" s="4"/>
      <c r="B574" s="4"/>
      <c r="C574" s="4"/>
      <c r="D574" s="4"/>
      <c r="E574" s="4"/>
      <c r="F574" s="5"/>
      <c r="G574" s="5"/>
      <c r="H574" s="5"/>
    </row>
    <row r="575">
      <c r="A575" s="4"/>
      <c r="B575" s="4"/>
      <c r="C575" s="4"/>
      <c r="D575" s="4"/>
      <c r="E575" s="4"/>
      <c r="F575" s="5"/>
      <c r="G575" s="5"/>
      <c r="H575" s="5"/>
    </row>
    <row r="576">
      <c r="A576" s="4"/>
      <c r="B576" s="4"/>
      <c r="C576" s="4"/>
      <c r="D576" s="4"/>
      <c r="E576" s="4"/>
      <c r="F576" s="5"/>
      <c r="G576" s="5"/>
      <c r="H576" s="5"/>
    </row>
    <row r="577">
      <c r="A577" s="4"/>
      <c r="B577" s="4"/>
      <c r="C577" s="4"/>
      <c r="D577" s="4"/>
      <c r="E577" s="4"/>
      <c r="F577" s="5"/>
      <c r="G577" s="5"/>
      <c r="H577" s="5"/>
    </row>
    <row r="578">
      <c r="A578" s="4"/>
      <c r="B578" s="4"/>
      <c r="C578" s="4"/>
      <c r="D578" s="4"/>
      <c r="E578" s="4"/>
      <c r="F578" s="5"/>
      <c r="G578" s="5"/>
      <c r="H578" s="5"/>
    </row>
    <row r="579">
      <c r="A579" s="4"/>
      <c r="B579" s="4"/>
      <c r="C579" s="4"/>
      <c r="D579" s="4"/>
      <c r="E579" s="4"/>
      <c r="F579" s="5"/>
      <c r="G579" s="5"/>
      <c r="H579" s="5"/>
    </row>
    <row r="580">
      <c r="A580" s="4"/>
      <c r="B580" s="4"/>
      <c r="C580" s="4"/>
      <c r="D580" s="4"/>
      <c r="E580" s="4"/>
      <c r="F580" s="5"/>
      <c r="G580" s="5"/>
      <c r="H580" s="5"/>
    </row>
    <row r="581">
      <c r="A581" s="4"/>
      <c r="B581" s="4"/>
      <c r="C581" s="4"/>
      <c r="D581" s="4"/>
      <c r="E581" s="4"/>
      <c r="F581" s="5"/>
      <c r="G581" s="5"/>
      <c r="H581" s="5"/>
    </row>
    <row r="582">
      <c r="A582" s="4"/>
      <c r="B582" s="4"/>
      <c r="C582" s="4"/>
      <c r="D582" s="4"/>
      <c r="E582" s="4"/>
      <c r="F582" s="5"/>
      <c r="G582" s="5"/>
      <c r="H582" s="5"/>
    </row>
    <row r="583">
      <c r="A583" s="4"/>
      <c r="B583" s="4"/>
      <c r="C583" s="4"/>
      <c r="D583" s="4"/>
      <c r="E583" s="4"/>
      <c r="F583" s="5"/>
      <c r="G583" s="5"/>
      <c r="H583" s="5"/>
    </row>
    <row r="584">
      <c r="A584" s="4"/>
      <c r="B584" s="4"/>
      <c r="C584" s="4"/>
      <c r="D584" s="4"/>
      <c r="E584" s="4"/>
      <c r="F584" s="5"/>
      <c r="G584" s="5"/>
      <c r="H584" s="5"/>
    </row>
    <row r="585">
      <c r="A585" s="4"/>
      <c r="B585" s="4"/>
      <c r="C585" s="4"/>
      <c r="D585" s="4"/>
      <c r="E585" s="4"/>
      <c r="F585" s="5"/>
      <c r="G585" s="5"/>
      <c r="H585" s="5"/>
    </row>
    <row r="586">
      <c r="A586" s="4"/>
      <c r="B586" s="4"/>
      <c r="C586" s="4"/>
      <c r="D586" s="4"/>
      <c r="E586" s="4"/>
      <c r="F586" s="5"/>
      <c r="G586" s="5"/>
      <c r="H586" s="5"/>
    </row>
    <row r="587">
      <c r="A587" s="4"/>
      <c r="B587" s="4"/>
      <c r="C587" s="4"/>
      <c r="D587" s="4"/>
      <c r="E587" s="4"/>
      <c r="F587" s="5"/>
      <c r="G587" s="5"/>
      <c r="H587" s="5"/>
    </row>
    <row r="588">
      <c r="A588" s="4"/>
      <c r="B588" s="4"/>
      <c r="C588" s="4"/>
      <c r="D588" s="4"/>
      <c r="E588" s="4"/>
      <c r="F588" s="5"/>
      <c r="G588" s="5"/>
      <c r="H588" s="5"/>
    </row>
    <row r="589">
      <c r="A589" s="4"/>
      <c r="B589" s="4"/>
      <c r="C589" s="4"/>
      <c r="D589" s="4"/>
      <c r="E589" s="4"/>
      <c r="F589" s="5"/>
      <c r="G589" s="5"/>
      <c r="H589" s="5"/>
    </row>
    <row r="590">
      <c r="A590" s="4"/>
      <c r="B590" s="4"/>
      <c r="C590" s="4"/>
      <c r="D590" s="4"/>
      <c r="E590" s="4"/>
      <c r="F590" s="5"/>
      <c r="G590" s="5"/>
      <c r="H590" s="5"/>
    </row>
    <row r="591">
      <c r="A591" s="4"/>
      <c r="B591" s="4"/>
      <c r="C591" s="4"/>
      <c r="D591" s="4"/>
      <c r="E591" s="4"/>
      <c r="F591" s="5"/>
      <c r="G591" s="5"/>
      <c r="H591" s="5"/>
    </row>
    <row r="592">
      <c r="A592" s="4"/>
      <c r="B592" s="4"/>
      <c r="C592" s="4"/>
      <c r="D592" s="4"/>
      <c r="E592" s="4"/>
      <c r="F592" s="5"/>
      <c r="G592" s="5"/>
      <c r="H592" s="5"/>
    </row>
    <row r="593">
      <c r="A593" s="4"/>
      <c r="B593" s="4"/>
      <c r="C593" s="4"/>
      <c r="D593" s="4"/>
      <c r="E593" s="4"/>
      <c r="F593" s="5"/>
      <c r="G593" s="5"/>
      <c r="H593" s="5"/>
    </row>
    <row r="594">
      <c r="A594" s="4"/>
      <c r="B594" s="4"/>
      <c r="C594" s="4"/>
      <c r="D594" s="4"/>
      <c r="E594" s="4"/>
      <c r="F594" s="5"/>
      <c r="G594" s="5"/>
      <c r="H594" s="5"/>
    </row>
    <row r="595">
      <c r="A595" s="4"/>
      <c r="B595" s="4"/>
      <c r="C595" s="4"/>
      <c r="D595" s="4"/>
      <c r="E595" s="4"/>
      <c r="F595" s="5"/>
      <c r="G595" s="5"/>
      <c r="H595" s="5"/>
    </row>
    <row r="596">
      <c r="A596" s="4"/>
      <c r="B596" s="4"/>
      <c r="C596" s="4"/>
      <c r="D596" s="4"/>
      <c r="E596" s="4"/>
      <c r="F596" s="5"/>
      <c r="G596" s="5"/>
      <c r="H596" s="5"/>
    </row>
    <row r="597">
      <c r="A597" s="4"/>
      <c r="B597" s="4"/>
      <c r="C597" s="4"/>
      <c r="D597" s="4"/>
      <c r="E597" s="4"/>
      <c r="F597" s="5"/>
      <c r="G597" s="5"/>
      <c r="H597" s="5"/>
    </row>
    <row r="598">
      <c r="A598" s="4"/>
      <c r="B598" s="4"/>
      <c r="C598" s="4"/>
      <c r="D598" s="4"/>
      <c r="E598" s="4"/>
      <c r="F598" s="5"/>
      <c r="G598" s="5"/>
      <c r="H598" s="5"/>
    </row>
    <row r="599">
      <c r="A599" s="4"/>
      <c r="B599" s="4"/>
      <c r="C599" s="4"/>
      <c r="D599" s="4"/>
      <c r="E599" s="4"/>
      <c r="F599" s="5"/>
      <c r="G599" s="5"/>
      <c r="H599" s="5"/>
    </row>
    <row r="600">
      <c r="A600" s="4"/>
      <c r="B600" s="4"/>
      <c r="C600" s="4"/>
      <c r="D600" s="4"/>
      <c r="E600" s="4"/>
      <c r="F600" s="5"/>
      <c r="G600" s="5"/>
      <c r="H600" s="5"/>
    </row>
    <row r="601">
      <c r="A601" s="4"/>
      <c r="B601" s="4"/>
      <c r="C601" s="4"/>
      <c r="D601" s="4"/>
      <c r="E601" s="4"/>
      <c r="F601" s="5"/>
      <c r="G601" s="5"/>
      <c r="H601" s="5"/>
    </row>
    <row r="602">
      <c r="A602" s="4"/>
      <c r="B602" s="4"/>
      <c r="C602" s="4"/>
      <c r="D602" s="4"/>
      <c r="E602" s="4"/>
      <c r="F602" s="5"/>
      <c r="G602" s="5"/>
      <c r="H602" s="5"/>
    </row>
    <row r="603">
      <c r="A603" s="4"/>
      <c r="B603" s="4"/>
      <c r="C603" s="4"/>
      <c r="D603" s="4"/>
      <c r="E603" s="4"/>
      <c r="F603" s="5"/>
      <c r="G603" s="5"/>
      <c r="H603" s="5"/>
    </row>
    <row r="604">
      <c r="A604" s="4"/>
      <c r="B604" s="4"/>
      <c r="C604" s="4"/>
      <c r="D604" s="4"/>
      <c r="E604" s="4"/>
      <c r="F604" s="5"/>
      <c r="G604" s="5"/>
      <c r="H604" s="5"/>
    </row>
    <row r="605">
      <c r="A605" s="4"/>
      <c r="B605" s="4"/>
      <c r="C605" s="4"/>
      <c r="D605" s="4"/>
      <c r="E605" s="4"/>
      <c r="F605" s="5"/>
      <c r="G605" s="5"/>
      <c r="H605" s="5"/>
    </row>
    <row r="606">
      <c r="A606" s="4"/>
      <c r="B606" s="4"/>
      <c r="C606" s="4"/>
      <c r="D606" s="4"/>
      <c r="E606" s="4"/>
      <c r="F606" s="5"/>
      <c r="G606" s="5"/>
      <c r="H606" s="5"/>
    </row>
    <row r="607">
      <c r="A607" s="4"/>
      <c r="B607" s="4"/>
      <c r="C607" s="4"/>
      <c r="D607" s="4"/>
      <c r="E607" s="4"/>
      <c r="F607" s="5"/>
      <c r="G607" s="5"/>
      <c r="H607" s="5"/>
    </row>
    <row r="608">
      <c r="A608" s="4"/>
      <c r="B608" s="4"/>
      <c r="C608" s="4"/>
      <c r="D608" s="4"/>
      <c r="E608" s="4"/>
      <c r="F608" s="5"/>
      <c r="G608" s="5"/>
      <c r="H608" s="5"/>
    </row>
    <row r="609">
      <c r="A609" s="4"/>
      <c r="B609" s="4"/>
      <c r="C609" s="4"/>
      <c r="D609" s="4"/>
      <c r="E609" s="4"/>
      <c r="F609" s="5"/>
      <c r="G609" s="5"/>
      <c r="H609" s="5"/>
    </row>
    <row r="610">
      <c r="A610" s="4"/>
      <c r="B610" s="4"/>
      <c r="C610" s="4"/>
      <c r="D610" s="4"/>
      <c r="E610" s="4"/>
      <c r="F610" s="5"/>
      <c r="G610" s="5"/>
      <c r="H610" s="5"/>
    </row>
    <row r="611">
      <c r="A611" s="4"/>
      <c r="B611" s="4"/>
      <c r="C611" s="4"/>
      <c r="D611" s="4"/>
      <c r="E611" s="4"/>
      <c r="F611" s="5"/>
      <c r="G611" s="5"/>
      <c r="H611" s="5"/>
    </row>
    <row r="612">
      <c r="A612" s="4"/>
      <c r="B612" s="4"/>
      <c r="C612" s="4"/>
      <c r="D612" s="4"/>
      <c r="E612" s="4"/>
      <c r="F612" s="5"/>
      <c r="G612" s="5"/>
      <c r="H612" s="5"/>
    </row>
    <row r="613">
      <c r="A613" s="4"/>
      <c r="B613" s="4"/>
      <c r="C613" s="4"/>
      <c r="D613" s="4"/>
      <c r="E613" s="4"/>
      <c r="F613" s="5"/>
      <c r="G613" s="5"/>
      <c r="H613" s="5"/>
    </row>
    <row r="614">
      <c r="A614" s="4"/>
      <c r="B614" s="4"/>
      <c r="C614" s="4"/>
      <c r="D614" s="4"/>
      <c r="E614" s="4"/>
      <c r="F614" s="5"/>
      <c r="G614" s="5"/>
      <c r="H614" s="5"/>
    </row>
    <row r="615">
      <c r="A615" s="4"/>
      <c r="B615" s="4"/>
      <c r="C615" s="4"/>
      <c r="D615" s="4"/>
      <c r="E615" s="4"/>
      <c r="F615" s="5"/>
      <c r="G615" s="5"/>
      <c r="H615" s="5"/>
    </row>
    <row r="616">
      <c r="A616" s="4"/>
      <c r="B616" s="4"/>
      <c r="C616" s="4"/>
      <c r="D616" s="4"/>
      <c r="E616" s="4"/>
      <c r="F616" s="5"/>
      <c r="G616" s="5"/>
      <c r="H616" s="5"/>
    </row>
    <row r="617">
      <c r="A617" s="4"/>
      <c r="B617" s="4"/>
      <c r="C617" s="4"/>
      <c r="D617" s="4"/>
      <c r="E617" s="4"/>
      <c r="F617" s="5"/>
      <c r="G617" s="5"/>
      <c r="H617" s="5"/>
    </row>
    <row r="618">
      <c r="A618" s="4"/>
      <c r="B618" s="4"/>
      <c r="C618" s="4"/>
      <c r="D618" s="4"/>
      <c r="E618" s="4"/>
      <c r="F618" s="5"/>
      <c r="G618" s="5"/>
      <c r="H618" s="5"/>
    </row>
    <row r="619">
      <c r="A619" s="4"/>
      <c r="B619" s="4"/>
      <c r="C619" s="4"/>
      <c r="D619" s="4"/>
      <c r="E619" s="4"/>
      <c r="F619" s="5"/>
      <c r="G619" s="5"/>
      <c r="H619" s="5"/>
    </row>
    <row r="620">
      <c r="A620" s="4"/>
      <c r="B620" s="4"/>
      <c r="C620" s="4"/>
      <c r="D620" s="4"/>
      <c r="E620" s="4"/>
      <c r="F620" s="5"/>
      <c r="G620" s="5"/>
      <c r="H620" s="5"/>
    </row>
    <row r="621">
      <c r="A621" s="4"/>
      <c r="B621" s="4"/>
      <c r="C621" s="4"/>
      <c r="D621" s="4"/>
      <c r="E621" s="4"/>
      <c r="F621" s="5"/>
      <c r="G621" s="5"/>
      <c r="H621" s="5"/>
    </row>
    <row r="622">
      <c r="A622" s="4"/>
      <c r="B622" s="4"/>
      <c r="C622" s="4"/>
      <c r="D622" s="4"/>
      <c r="E622" s="4"/>
      <c r="F622" s="5"/>
      <c r="G622" s="5"/>
      <c r="H622" s="5"/>
    </row>
    <row r="623">
      <c r="A623" s="4"/>
      <c r="B623" s="4"/>
      <c r="C623" s="4"/>
      <c r="D623" s="4"/>
      <c r="E623" s="4"/>
      <c r="F623" s="5"/>
      <c r="G623" s="5"/>
      <c r="H623" s="5"/>
    </row>
    <row r="624">
      <c r="A624" s="4"/>
      <c r="B624" s="4"/>
      <c r="C624" s="4"/>
      <c r="D624" s="4"/>
      <c r="E624" s="4"/>
      <c r="F624" s="5"/>
      <c r="G624" s="5"/>
      <c r="H624" s="5"/>
    </row>
    <row r="625">
      <c r="A625" s="4"/>
      <c r="B625" s="4"/>
      <c r="C625" s="4"/>
      <c r="D625" s="4"/>
      <c r="E625" s="4"/>
      <c r="F625" s="5"/>
      <c r="G625" s="5"/>
      <c r="H625" s="5"/>
    </row>
    <row r="626">
      <c r="A626" s="4"/>
      <c r="B626" s="4"/>
      <c r="C626" s="4"/>
      <c r="D626" s="4"/>
      <c r="E626" s="4"/>
      <c r="F626" s="5"/>
      <c r="G626" s="5"/>
      <c r="H626" s="5"/>
    </row>
    <row r="627">
      <c r="A627" s="4"/>
      <c r="B627" s="4"/>
      <c r="C627" s="4"/>
      <c r="D627" s="4"/>
      <c r="E627" s="4"/>
      <c r="F627" s="5"/>
      <c r="G627" s="5"/>
      <c r="H627" s="5"/>
    </row>
    <row r="628">
      <c r="A628" s="4"/>
      <c r="B628" s="4"/>
      <c r="C628" s="4"/>
      <c r="D628" s="4"/>
      <c r="E628" s="4"/>
      <c r="F628" s="5"/>
      <c r="G628" s="5"/>
      <c r="H628" s="5"/>
    </row>
    <row r="629">
      <c r="A629" s="4"/>
      <c r="B629" s="4"/>
      <c r="C629" s="4"/>
      <c r="D629" s="4"/>
      <c r="E629" s="4"/>
      <c r="F629" s="5"/>
      <c r="G629" s="5"/>
      <c r="H629" s="5"/>
    </row>
    <row r="630">
      <c r="A630" s="4"/>
      <c r="B630" s="4"/>
      <c r="C630" s="4"/>
      <c r="D630" s="4"/>
      <c r="E630" s="4"/>
      <c r="F630" s="5"/>
      <c r="G630" s="5"/>
      <c r="H630" s="5"/>
    </row>
    <row r="631">
      <c r="A631" s="4"/>
      <c r="B631" s="4"/>
      <c r="C631" s="4"/>
      <c r="D631" s="4"/>
      <c r="E631" s="4"/>
      <c r="F631" s="5"/>
      <c r="G631" s="5"/>
      <c r="H631" s="5"/>
    </row>
    <row r="632">
      <c r="A632" s="4"/>
      <c r="B632" s="4"/>
      <c r="C632" s="4"/>
      <c r="D632" s="4"/>
      <c r="E632" s="4"/>
      <c r="F632" s="5"/>
      <c r="G632" s="5"/>
      <c r="H632" s="5"/>
    </row>
    <row r="633">
      <c r="A633" s="4"/>
      <c r="B633" s="4"/>
      <c r="C633" s="4"/>
      <c r="D633" s="4"/>
      <c r="E633" s="4"/>
      <c r="F633" s="5"/>
      <c r="G633" s="5"/>
      <c r="H633" s="5"/>
    </row>
    <row r="634">
      <c r="A634" s="4"/>
      <c r="B634" s="4"/>
      <c r="C634" s="4"/>
      <c r="D634" s="4"/>
      <c r="E634" s="4"/>
      <c r="F634" s="5"/>
      <c r="G634" s="5"/>
      <c r="H634" s="5"/>
    </row>
    <row r="635">
      <c r="A635" s="4"/>
      <c r="B635" s="4"/>
      <c r="C635" s="4"/>
      <c r="D635" s="4"/>
      <c r="E635" s="4"/>
      <c r="F635" s="5"/>
      <c r="G635" s="5"/>
      <c r="H635" s="5"/>
    </row>
    <row r="636">
      <c r="A636" s="4"/>
      <c r="B636" s="4"/>
      <c r="C636" s="4"/>
      <c r="D636" s="4"/>
      <c r="E636" s="4"/>
      <c r="F636" s="5"/>
      <c r="G636" s="5"/>
      <c r="H636" s="5"/>
    </row>
    <row r="637">
      <c r="A637" s="4"/>
      <c r="B637" s="4"/>
      <c r="C637" s="4"/>
      <c r="D637" s="4"/>
      <c r="E637" s="4"/>
      <c r="F637" s="5"/>
      <c r="G637" s="5"/>
      <c r="H637" s="5"/>
    </row>
    <row r="638">
      <c r="A638" s="4"/>
      <c r="B638" s="4"/>
      <c r="C638" s="4"/>
      <c r="D638" s="4"/>
      <c r="E638" s="4"/>
      <c r="F638" s="5"/>
      <c r="G638" s="5"/>
      <c r="H638" s="5"/>
    </row>
    <row r="639">
      <c r="A639" s="4"/>
      <c r="B639" s="4"/>
      <c r="C639" s="4"/>
      <c r="D639" s="4"/>
      <c r="E639" s="4"/>
      <c r="F639" s="5"/>
      <c r="G639" s="5"/>
      <c r="H639" s="5"/>
    </row>
    <row r="640">
      <c r="A640" s="4"/>
      <c r="B640" s="4"/>
      <c r="C640" s="4"/>
      <c r="D640" s="4"/>
      <c r="E640" s="4"/>
      <c r="F640" s="5"/>
      <c r="G640" s="5"/>
      <c r="H640" s="5"/>
    </row>
    <row r="641">
      <c r="A641" s="4"/>
      <c r="B641" s="4"/>
      <c r="C641" s="4"/>
      <c r="D641" s="4"/>
      <c r="E641" s="4"/>
      <c r="F641" s="5"/>
      <c r="G641" s="5"/>
      <c r="H641" s="5"/>
    </row>
    <row r="642">
      <c r="A642" s="4"/>
      <c r="B642" s="4"/>
      <c r="C642" s="4"/>
      <c r="D642" s="4"/>
      <c r="E642" s="4"/>
      <c r="F642" s="5"/>
      <c r="G642" s="5"/>
      <c r="H642" s="5"/>
    </row>
    <row r="643">
      <c r="A643" s="4"/>
      <c r="B643" s="4"/>
      <c r="C643" s="4"/>
      <c r="D643" s="4"/>
      <c r="E643" s="4"/>
      <c r="F643" s="5"/>
      <c r="G643" s="5"/>
      <c r="H643" s="5"/>
    </row>
    <row r="644">
      <c r="A644" s="4"/>
      <c r="B644" s="4"/>
      <c r="C644" s="4"/>
      <c r="D644" s="4"/>
      <c r="E644" s="4"/>
      <c r="F644" s="5"/>
      <c r="G644" s="5"/>
      <c r="H644" s="5"/>
    </row>
    <row r="645">
      <c r="A645" s="4"/>
      <c r="B645" s="4"/>
      <c r="C645" s="4"/>
      <c r="D645" s="4"/>
      <c r="E645" s="4"/>
      <c r="F645" s="5"/>
      <c r="G645" s="5"/>
      <c r="H645" s="5"/>
    </row>
    <row r="646">
      <c r="A646" s="4"/>
      <c r="B646" s="4"/>
      <c r="C646" s="4"/>
      <c r="D646" s="4"/>
      <c r="E646" s="4"/>
      <c r="F646" s="5"/>
      <c r="G646" s="5"/>
      <c r="H646" s="5"/>
    </row>
    <row r="647">
      <c r="A647" s="4"/>
      <c r="B647" s="4"/>
      <c r="C647" s="4"/>
      <c r="D647" s="4"/>
      <c r="E647" s="4"/>
      <c r="F647" s="5"/>
      <c r="G647" s="5"/>
      <c r="H647" s="5"/>
    </row>
    <row r="648">
      <c r="A648" s="4"/>
      <c r="B648" s="4"/>
      <c r="C648" s="4"/>
      <c r="D648" s="4"/>
      <c r="E648" s="4"/>
      <c r="F648" s="5"/>
      <c r="G648" s="5"/>
      <c r="H648" s="5"/>
    </row>
    <row r="649">
      <c r="A649" s="4"/>
      <c r="B649" s="4"/>
      <c r="C649" s="4"/>
      <c r="D649" s="4"/>
      <c r="E649" s="4"/>
      <c r="F649" s="5"/>
      <c r="G649" s="5"/>
      <c r="H649" s="5"/>
    </row>
    <row r="650">
      <c r="A650" s="4"/>
      <c r="B650" s="4"/>
      <c r="C650" s="4"/>
      <c r="D650" s="4"/>
      <c r="E650" s="4"/>
      <c r="F650" s="5"/>
      <c r="G650" s="5"/>
      <c r="H650" s="5"/>
    </row>
    <row r="651">
      <c r="A651" s="4"/>
      <c r="B651" s="4"/>
      <c r="C651" s="4"/>
      <c r="D651" s="4"/>
      <c r="E651" s="4"/>
      <c r="F651" s="5"/>
      <c r="G651" s="5"/>
      <c r="H651" s="5"/>
    </row>
    <row r="652">
      <c r="A652" s="4"/>
      <c r="B652" s="4"/>
      <c r="C652" s="4"/>
      <c r="D652" s="4"/>
      <c r="E652" s="4"/>
      <c r="F652" s="5"/>
      <c r="G652" s="5"/>
      <c r="H652" s="5"/>
    </row>
    <row r="653">
      <c r="A653" s="4"/>
      <c r="B653" s="4"/>
      <c r="C653" s="4"/>
      <c r="D653" s="4"/>
      <c r="E653" s="4"/>
      <c r="F653" s="5"/>
      <c r="G653" s="5"/>
      <c r="H653" s="5"/>
    </row>
    <row r="654">
      <c r="A654" s="4"/>
      <c r="B654" s="4"/>
      <c r="C654" s="4"/>
      <c r="D654" s="4"/>
      <c r="E654" s="4"/>
      <c r="F654" s="5"/>
      <c r="G654" s="5"/>
      <c r="H654" s="5"/>
    </row>
    <row r="655">
      <c r="A655" s="4"/>
      <c r="B655" s="4"/>
      <c r="C655" s="4"/>
      <c r="D655" s="4"/>
      <c r="E655" s="4"/>
      <c r="F655" s="5"/>
      <c r="G655" s="5"/>
      <c r="H655" s="5"/>
    </row>
    <row r="656">
      <c r="A656" s="4"/>
      <c r="B656" s="4"/>
      <c r="C656" s="4"/>
      <c r="D656" s="4"/>
      <c r="E656" s="4"/>
      <c r="F656" s="5"/>
      <c r="G656" s="5"/>
      <c r="H656" s="5"/>
    </row>
    <row r="657">
      <c r="A657" s="4"/>
      <c r="B657" s="4"/>
      <c r="C657" s="4"/>
      <c r="D657" s="4"/>
      <c r="E657" s="4"/>
      <c r="F657" s="5"/>
      <c r="G657" s="5"/>
      <c r="H657" s="5"/>
    </row>
    <row r="658">
      <c r="A658" s="4"/>
      <c r="B658" s="4"/>
      <c r="C658" s="4"/>
      <c r="D658" s="4"/>
      <c r="E658" s="4"/>
      <c r="F658" s="5"/>
      <c r="G658" s="5"/>
      <c r="H658" s="5"/>
    </row>
    <row r="659">
      <c r="A659" s="4"/>
      <c r="B659" s="4"/>
      <c r="C659" s="4"/>
      <c r="D659" s="4"/>
      <c r="E659" s="4"/>
      <c r="F659" s="5"/>
      <c r="G659" s="5"/>
      <c r="H659" s="5"/>
    </row>
    <row r="660">
      <c r="A660" s="4"/>
      <c r="B660" s="4"/>
      <c r="C660" s="4"/>
      <c r="D660" s="4"/>
      <c r="E660" s="4"/>
      <c r="F660" s="5"/>
      <c r="G660" s="5"/>
      <c r="H660" s="5"/>
    </row>
    <row r="661">
      <c r="A661" s="4"/>
      <c r="B661" s="4"/>
      <c r="C661" s="4"/>
      <c r="D661" s="4"/>
      <c r="E661" s="4"/>
      <c r="F661" s="5"/>
      <c r="G661" s="5"/>
      <c r="H661" s="5"/>
    </row>
    <row r="662">
      <c r="A662" s="4"/>
      <c r="B662" s="4"/>
      <c r="C662" s="4"/>
      <c r="D662" s="4"/>
      <c r="E662" s="4"/>
      <c r="F662" s="5"/>
      <c r="G662" s="5"/>
      <c r="H662" s="5"/>
    </row>
    <row r="663">
      <c r="A663" s="4"/>
      <c r="B663" s="4"/>
      <c r="C663" s="4"/>
      <c r="D663" s="4"/>
      <c r="E663" s="4"/>
      <c r="F663" s="5"/>
      <c r="G663" s="5"/>
      <c r="H663" s="5"/>
    </row>
    <row r="664">
      <c r="A664" s="4"/>
      <c r="B664" s="4"/>
      <c r="C664" s="4"/>
      <c r="D664" s="4"/>
      <c r="E664" s="4"/>
      <c r="F664" s="5"/>
      <c r="G664" s="5"/>
      <c r="H664" s="5"/>
    </row>
    <row r="665">
      <c r="A665" s="4"/>
      <c r="B665" s="4"/>
      <c r="C665" s="4"/>
      <c r="D665" s="4"/>
      <c r="E665" s="4"/>
      <c r="F665" s="5"/>
      <c r="G665" s="5"/>
      <c r="H665" s="5"/>
    </row>
    <row r="666">
      <c r="A666" s="4"/>
      <c r="B666" s="4"/>
      <c r="C666" s="4"/>
      <c r="D666" s="4"/>
      <c r="E666" s="4"/>
      <c r="F666" s="5"/>
      <c r="G666" s="5"/>
      <c r="H666" s="5"/>
    </row>
    <row r="667">
      <c r="A667" s="4"/>
      <c r="B667" s="4"/>
      <c r="C667" s="4"/>
      <c r="D667" s="4"/>
      <c r="E667" s="4"/>
      <c r="F667" s="5"/>
      <c r="G667" s="5"/>
      <c r="H667" s="5"/>
    </row>
    <row r="668">
      <c r="A668" s="4"/>
      <c r="B668" s="4"/>
      <c r="C668" s="4"/>
      <c r="D668" s="4"/>
      <c r="E668" s="4"/>
      <c r="F668" s="5"/>
      <c r="G668" s="5"/>
      <c r="H668" s="5"/>
    </row>
    <row r="669">
      <c r="A669" s="4"/>
      <c r="B669" s="4"/>
      <c r="C669" s="4"/>
      <c r="D669" s="4"/>
      <c r="E669" s="4"/>
      <c r="F669" s="5"/>
      <c r="G669" s="5"/>
      <c r="H669" s="5"/>
    </row>
    <row r="670">
      <c r="A670" s="4"/>
      <c r="B670" s="4"/>
      <c r="C670" s="4"/>
      <c r="D670" s="4"/>
      <c r="E670" s="4"/>
      <c r="F670" s="5"/>
      <c r="G670" s="5"/>
      <c r="H670" s="5"/>
    </row>
    <row r="671">
      <c r="A671" s="4"/>
      <c r="B671" s="4"/>
      <c r="C671" s="4"/>
      <c r="D671" s="4"/>
      <c r="E671" s="4"/>
      <c r="F671" s="5"/>
      <c r="G671" s="5"/>
      <c r="H671" s="5"/>
    </row>
    <row r="672">
      <c r="A672" s="4"/>
      <c r="B672" s="4"/>
      <c r="C672" s="4"/>
      <c r="D672" s="4"/>
      <c r="E672" s="4"/>
      <c r="F672" s="5"/>
      <c r="G672" s="5"/>
      <c r="H672" s="5"/>
    </row>
    <row r="673">
      <c r="A673" s="4"/>
      <c r="B673" s="4"/>
      <c r="C673" s="4"/>
      <c r="D673" s="4"/>
      <c r="E673" s="4"/>
      <c r="F673" s="5"/>
      <c r="G673" s="5"/>
      <c r="H673" s="5"/>
    </row>
    <row r="674">
      <c r="A674" s="4"/>
      <c r="B674" s="4"/>
      <c r="C674" s="4"/>
      <c r="D674" s="4"/>
      <c r="E674" s="4"/>
      <c r="F674" s="5"/>
      <c r="G674" s="5"/>
      <c r="H674" s="5"/>
    </row>
    <row r="675">
      <c r="A675" s="4"/>
      <c r="B675" s="4"/>
      <c r="C675" s="4"/>
      <c r="D675" s="4"/>
      <c r="E675" s="4"/>
      <c r="F675" s="5"/>
      <c r="G675" s="5"/>
      <c r="H675" s="5"/>
    </row>
    <row r="676">
      <c r="A676" s="4"/>
      <c r="B676" s="4"/>
      <c r="C676" s="4"/>
      <c r="D676" s="4"/>
      <c r="E676" s="4"/>
      <c r="F676" s="5"/>
      <c r="G676" s="5"/>
      <c r="H676" s="5"/>
    </row>
    <row r="677">
      <c r="A677" s="4"/>
      <c r="B677" s="4"/>
      <c r="C677" s="4"/>
      <c r="D677" s="4"/>
      <c r="E677" s="4"/>
      <c r="F677" s="5"/>
      <c r="G677" s="5"/>
      <c r="H677" s="5"/>
    </row>
    <row r="678">
      <c r="A678" s="4"/>
      <c r="B678" s="4"/>
      <c r="C678" s="4"/>
      <c r="D678" s="4"/>
      <c r="E678" s="4"/>
      <c r="F678" s="5"/>
      <c r="G678" s="5"/>
      <c r="H678" s="5"/>
    </row>
    <row r="679">
      <c r="A679" s="4"/>
      <c r="B679" s="4"/>
      <c r="C679" s="4"/>
      <c r="D679" s="4"/>
      <c r="E679" s="4"/>
      <c r="F679" s="5"/>
      <c r="G679" s="5"/>
      <c r="H679" s="5"/>
    </row>
    <row r="680">
      <c r="A680" s="4"/>
      <c r="B680" s="4"/>
      <c r="C680" s="4"/>
      <c r="D680" s="4"/>
      <c r="E680" s="4"/>
      <c r="F680" s="5"/>
      <c r="G680" s="5"/>
      <c r="H680" s="5"/>
    </row>
    <row r="681">
      <c r="A681" s="4"/>
      <c r="B681" s="4"/>
      <c r="C681" s="4"/>
      <c r="D681" s="4"/>
      <c r="E681" s="4"/>
      <c r="F681" s="5"/>
      <c r="G681" s="5"/>
      <c r="H681" s="5"/>
    </row>
    <row r="682">
      <c r="A682" s="4"/>
      <c r="B682" s="4"/>
      <c r="C682" s="4"/>
      <c r="D682" s="4"/>
      <c r="E682" s="4"/>
      <c r="F682" s="5"/>
      <c r="G682" s="5"/>
      <c r="H682" s="5"/>
    </row>
    <row r="683">
      <c r="A683" s="4"/>
      <c r="B683" s="4"/>
      <c r="C683" s="4"/>
      <c r="D683" s="4"/>
      <c r="E683" s="4"/>
      <c r="F683" s="5"/>
      <c r="G683" s="5"/>
      <c r="H683" s="5"/>
    </row>
    <row r="684">
      <c r="A684" s="4"/>
      <c r="B684" s="4"/>
      <c r="C684" s="4"/>
      <c r="D684" s="4"/>
      <c r="E684" s="4"/>
      <c r="F684" s="5"/>
      <c r="G684" s="5"/>
      <c r="H684" s="5"/>
    </row>
    <row r="685">
      <c r="A685" s="4"/>
      <c r="B685" s="4"/>
      <c r="C685" s="4"/>
      <c r="D685" s="4"/>
      <c r="E685" s="4"/>
      <c r="F685" s="5"/>
      <c r="G685" s="5"/>
      <c r="H685" s="5"/>
    </row>
    <row r="686">
      <c r="A686" s="4"/>
      <c r="B686" s="4"/>
      <c r="C686" s="4"/>
      <c r="D686" s="4"/>
      <c r="E686" s="4"/>
      <c r="F686" s="5"/>
      <c r="G686" s="5"/>
      <c r="H686" s="5"/>
    </row>
    <row r="687">
      <c r="A687" s="4"/>
      <c r="B687" s="4"/>
      <c r="C687" s="4"/>
      <c r="D687" s="4"/>
      <c r="E687" s="4"/>
      <c r="F687" s="5"/>
      <c r="G687" s="5"/>
      <c r="H687" s="5"/>
    </row>
    <row r="688">
      <c r="A688" s="4"/>
      <c r="B688" s="4"/>
      <c r="C688" s="4"/>
      <c r="D688" s="4"/>
      <c r="E688" s="4"/>
      <c r="F688" s="5"/>
      <c r="G688" s="5"/>
      <c r="H688" s="5"/>
    </row>
    <row r="689">
      <c r="A689" s="4"/>
      <c r="B689" s="4"/>
      <c r="C689" s="4"/>
      <c r="D689" s="4"/>
      <c r="E689" s="4"/>
      <c r="F689" s="5"/>
      <c r="G689" s="5"/>
      <c r="H689" s="5"/>
    </row>
    <row r="690">
      <c r="A690" s="4"/>
      <c r="B690" s="4"/>
      <c r="C690" s="4"/>
      <c r="D690" s="4"/>
      <c r="E690" s="4"/>
      <c r="F690" s="5"/>
      <c r="G690" s="5"/>
      <c r="H690" s="5"/>
    </row>
    <row r="691">
      <c r="A691" s="4"/>
      <c r="B691" s="4"/>
      <c r="C691" s="4"/>
      <c r="D691" s="4"/>
      <c r="E691" s="4"/>
      <c r="F691" s="5"/>
      <c r="G691" s="5"/>
      <c r="H691" s="5"/>
    </row>
    <row r="692">
      <c r="A692" s="4"/>
      <c r="B692" s="4"/>
      <c r="C692" s="4"/>
      <c r="D692" s="4"/>
      <c r="E692" s="4"/>
      <c r="F692" s="5"/>
      <c r="G692" s="5"/>
      <c r="H692" s="5"/>
    </row>
    <row r="693">
      <c r="A693" s="4"/>
      <c r="B693" s="4"/>
      <c r="C693" s="4"/>
      <c r="D693" s="4"/>
      <c r="E693" s="4"/>
      <c r="F693" s="5"/>
      <c r="G693" s="5"/>
      <c r="H693" s="5"/>
    </row>
    <row r="694">
      <c r="A694" s="4"/>
      <c r="B694" s="4"/>
      <c r="C694" s="4"/>
      <c r="D694" s="4"/>
      <c r="E694" s="4"/>
      <c r="F694" s="5"/>
      <c r="G694" s="5"/>
      <c r="H694" s="5"/>
    </row>
    <row r="695">
      <c r="A695" s="4"/>
      <c r="B695" s="4"/>
      <c r="C695" s="4"/>
      <c r="D695" s="4"/>
      <c r="E695" s="4"/>
      <c r="F695" s="5"/>
      <c r="G695" s="5"/>
      <c r="H695" s="5"/>
    </row>
    <row r="696">
      <c r="A696" s="4"/>
      <c r="B696" s="4"/>
      <c r="C696" s="4"/>
      <c r="D696" s="4"/>
      <c r="E696" s="4"/>
      <c r="F696" s="5"/>
      <c r="G696" s="5"/>
      <c r="H696" s="5"/>
    </row>
    <row r="697">
      <c r="A697" s="4"/>
      <c r="B697" s="4"/>
      <c r="C697" s="4"/>
      <c r="D697" s="4"/>
      <c r="E697" s="4"/>
      <c r="F697" s="5"/>
      <c r="G697" s="5"/>
      <c r="H697" s="5"/>
    </row>
    <row r="698">
      <c r="A698" s="4"/>
      <c r="B698" s="4"/>
      <c r="C698" s="4"/>
      <c r="D698" s="4"/>
      <c r="E698" s="4"/>
      <c r="F698" s="5"/>
      <c r="G698" s="5"/>
      <c r="H698" s="5"/>
    </row>
    <row r="699">
      <c r="A699" s="4"/>
      <c r="B699" s="4"/>
      <c r="C699" s="4"/>
      <c r="D699" s="4"/>
      <c r="E699" s="4"/>
      <c r="F699" s="5"/>
      <c r="G699" s="5"/>
      <c r="H699" s="5"/>
    </row>
    <row r="700">
      <c r="A700" s="4"/>
      <c r="B700" s="4"/>
      <c r="C700" s="4"/>
      <c r="D700" s="4"/>
      <c r="E700" s="4"/>
      <c r="F700" s="5"/>
      <c r="G700" s="5"/>
      <c r="H700" s="5"/>
    </row>
    <row r="701">
      <c r="A701" s="4"/>
      <c r="B701" s="4"/>
      <c r="C701" s="4"/>
      <c r="D701" s="4"/>
      <c r="E701" s="4"/>
      <c r="F701" s="5"/>
      <c r="G701" s="5"/>
      <c r="H701" s="5"/>
    </row>
    <row r="702">
      <c r="A702" s="4"/>
      <c r="B702" s="4"/>
      <c r="C702" s="4"/>
      <c r="D702" s="4"/>
      <c r="E702" s="4"/>
      <c r="F702" s="5"/>
      <c r="G702" s="5"/>
      <c r="H702" s="5"/>
    </row>
    <row r="703">
      <c r="A703" s="4"/>
      <c r="B703" s="4"/>
      <c r="C703" s="4"/>
      <c r="D703" s="4"/>
      <c r="E703" s="4"/>
      <c r="F703" s="5"/>
      <c r="G703" s="5"/>
      <c r="H703" s="5"/>
    </row>
    <row r="704">
      <c r="A704" s="4"/>
      <c r="B704" s="4"/>
      <c r="C704" s="4"/>
      <c r="D704" s="4"/>
      <c r="E704" s="4"/>
      <c r="F704" s="5"/>
      <c r="G704" s="5"/>
      <c r="H704" s="5"/>
    </row>
    <row r="705">
      <c r="A705" s="4"/>
      <c r="B705" s="4"/>
      <c r="C705" s="4"/>
      <c r="D705" s="4"/>
      <c r="E705" s="4"/>
      <c r="F705" s="5"/>
      <c r="G705" s="5"/>
      <c r="H705" s="5"/>
    </row>
    <row r="706">
      <c r="A706" s="4"/>
      <c r="B706" s="4"/>
      <c r="C706" s="4"/>
      <c r="D706" s="4"/>
      <c r="E706" s="4"/>
      <c r="F706" s="5"/>
      <c r="G706" s="5"/>
      <c r="H706" s="5"/>
    </row>
    <row r="707">
      <c r="A707" s="4"/>
      <c r="B707" s="4"/>
      <c r="C707" s="4"/>
      <c r="D707" s="4"/>
      <c r="E707" s="4"/>
      <c r="F707" s="5"/>
      <c r="G707" s="5"/>
      <c r="H707" s="5"/>
    </row>
    <row r="708">
      <c r="A708" s="4"/>
      <c r="B708" s="4"/>
      <c r="C708" s="4"/>
      <c r="D708" s="4"/>
      <c r="E708" s="4"/>
      <c r="F708" s="5"/>
      <c r="G708" s="5"/>
      <c r="H708" s="5"/>
    </row>
    <row r="709">
      <c r="A709" s="4"/>
      <c r="B709" s="4"/>
      <c r="C709" s="4"/>
      <c r="D709" s="4"/>
      <c r="E709" s="4"/>
      <c r="F709" s="5"/>
      <c r="G709" s="5"/>
      <c r="H709" s="5"/>
    </row>
    <row r="710">
      <c r="A710" s="4"/>
      <c r="B710" s="4"/>
      <c r="C710" s="4"/>
      <c r="D710" s="4"/>
      <c r="E710" s="4"/>
      <c r="F710" s="5"/>
      <c r="G710" s="5"/>
      <c r="H710" s="5"/>
    </row>
    <row r="711">
      <c r="A711" s="4"/>
      <c r="B711" s="4"/>
      <c r="C711" s="4"/>
      <c r="D711" s="4"/>
      <c r="E711" s="4"/>
      <c r="F711" s="5"/>
      <c r="G711" s="5"/>
      <c r="H711" s="5"/>
    </row>
    <row r="712">
      <c r="A712" s="4"/>
      <c r="B712" s="4"/>
      <c r="C712" s="4"/>
      <c r="D712" s="4"/>
      <c r="E712" s="4"/>
      <c r="F712" s="5"/>
      <c r="G712" s="5"/>
      <c r="H712" s="5"/>
    </row>
    <row r="713">
      <c r="A713" s="4"/>
      <c r="B713" s="4"/>
      <c r="C713" s="4"/>
      <c r="D713" s="4"/>
      <c r="E713" s="4"/>
      <c r="F713" s="5"/>
      <c r="G713" s="5"/>
      <c r="H713" s="5"/>
    </row>
    <row r="714">
      <c r="A714" s="4"/>
      <c r="B714" s="4"/>
      <c r="C714" s="4"/>
      <c r="D714" s="4"/>
      <c r="E714" s="4"/>
      <c r="F714" s="5"/>
      <c r="G714" s="5"/>
      <c r="H714" s="5"/>
    </row>
    <row r="715">
      <c r="A715" s="4"/>
      <c r="B715" s="4"/>
      <c r="C715" s="4"/>
      <c r="D715" s="4"/>
      <c r="E715" s="4"/>
      <c r="F715" s="5"/>
      <c r="G715" s="5"/>
      <c r="H715" s="5"/>
    </row>
    <row r="716">
      <c r="A716" s="4"/>
      <c r="B716" s="4"/>
      <c r="C716" s="4"/>
      <c r="D716" s="4"/>
      <c r="E716" s="4"/>
      <c r="F716" s="5"/>
      <c r="G716" s="5"/>
      <c r="H716" s="5"/>
    </row>
    <row r="717">
      <c r="A717" s="4"/>
      <c r="B717" s="4"/>
      <c r="C717" s="4"/>
      <c r="D717" s="4"/>
      <c r="E717" s="4"/>
      <c r="F717" s="5"/>
      <c r="G717" s="5"/>
      <c r="H717" s="5"/>
    </row>
    <row r="718">
      <c r="A718" s="4"/>
      <c r="B718" s="4"/>
      <c r="C718" s="4"/>
      <c r="D718" s="4"/>
      <c r="E718" s="4"/>
      <c r="F718" s="5"/>
      <c r="G718" s="5"/>
      <c r="H718" s="5"/>
    </row>
    <row r="719">
      <c r="A719" s="4"/>
      <c r="B719" s="4"/>
      <c r="C719" s="4"/>
      <c r="D719" s="4"/>
      <c r="E719" s="4"/>
      <c r="F719" s="5"/>
      <c r="G719" s="5"/>
      <c r="H719" s="5"/>
    </row>
    <row r="720">
      <c r="A720" s="4"/>
      <c r="B720" s="4"/>
      <c r="C720" s="4"/>
      <c r="D720" s="4"/>
      <c r="E720" s="4"/>
      <c r="F720" s="5"/>
      <c r="G720" s="5"/>
      <c r="H720" s="5"/>
    </row>
    <row r="721">
      <c r="A721" s="4"/>
      <c r="B721" s="4"/>
      <c r="C721" s="4"/>
      <c r="D721" s="4"/>
      <c r="E721" s="4"/>
      <c r="F721" s="5"/>
      <c r="G721" s="5"/>
      <c r="H721" s="5"/>
    </row>
    <row r="722">
      <c r="A722" s="4"/>
      <c r="B722" s="4"/>
      <c r="C722" s="4"/>
      <c r="D722" s="4"/>
      <c r="E722" s="4"/>
      <c r="F722" s="5"/>
      <c r="G722" s="5"/>
      <c r="H722" s="5"/>
    </row>
    <row r="723">
      <c r="A723" s="4"/>
      <c r="B723" s="4"/>
      <c r="C723" s="4"/>
      <c r="D723" s="4"/>
      <c r="E723" s="4"/>
      <c r="F723" s="5"/>
      <c r="G723" s="5"/>
      <c r="H723" s="5"/>
    </row>
    <row r="724">
      <c r="A724" s="4"/>
      <c r="B724" s="4"/>
      <c r="C724" s="4"/>
      <c r="D724" s="4"/>
      <c r="E724" s="4"/>
      <c r="F724" s="5"/>
      <c r="G724" s="5"/>
      <c r="H724" s="5"/>
    </row>
    <row r="725">
      <c r="A725" s="4"/>
      <c r="B725" s="4"/>
      <c r="C725" s="4"/>
      <c r="D725" s="4"/>
      <c r="E725" s="4"/>
      <c r="F725" s="5"/>
      <c r="G725" s="5"/>
      <c r="H725" s="5"/>
    </row>
    <row r="726">
      <c r="A726" s="4"/>
      <c r="B726" s="4"/>
      <c r="C726" s="4"/>
      <c r="D726" s="4"/>
      <c r="E726" s="4"/>
      <c r="F726" s="5"/>
      <c r="G726" s="5"/>
      <c r="H726" s="5"/>
    </row>
    <row r="727">
      <c r="A727" s="4"/>
      <c r="B727" s="4"/>
      <c r="C727" s="4"/>
      <c r="D727" s="4"/>
      <c r="E727" s="4"/>
      <c r="F727" s="5"/>
      <c r="G727" s="5"/>
      <c r="H727" s="5"/>
    </row>
    <row r="728">
      <c r="A728" s="4"/>
      <c r="B728" s="4"/>
      <c r="C728" s="4"/>
      <c r="D728" s="4"/>
      <c r="E728" s="4"/>
      <c r="F728" s="5"/>
      <c r="G728" s="5"/>
      <c r="H728" s="5"/>
    </row>
    <row r="729">
      <c r="A729" s="4"/>
      <c r="B729" s="4"/>
      <c r="C729" s="4"/>
      <c r="D729" s="4"/>
      <c r="E729" s="4"/>
      <c r="F729" s="5"/>
      <c r="G729" s="5"/>
      <c r="H729" s="5"/>
    </row>
    <row r="730">
      <c r="A730" s="4"/>
      <c r="B730" s="4"/>
      <c r="C730" s="4"/>
      <c r="D730" s="4"/>
      <c r="E730" s="4"/>
      <c r="F730" s="5"/>
      <c r="G730" s="5"/>
      <c r="H730" s="5"/>
    </row>
    <row r="731">
      <c r="A731" s="4"/>
      <c r="B731" s="4"/>
      <c r="C731" s="4"/>
      <c r="D731" s="4"/>
      <c r="E731" s="4"/>
      <c r="F731" s="5"/>
      <c r="G731" s="5"/>
      <c r="H731" s="5"/>
    </row>
    <row r="732">
      <c r="A732" s="4"/>
      <c r="B732" s="4"/>
      <c r="C732" s="4"/>
      <c r="D732" s="4"/>
      <c r="E732" s="4"/>
      <c r="F732" s="5"/>
      <c r="G732" s="5"/>
      <c r="H732" s="5"/>
    </row>
    <row r="733">
      <c r="A733" s="4"/>
      <c r="B733" s="4"/>
      <c r="C733" s="4"/>
      <c r="D733" s="4"/>
      <c r="E733" s="4"/>
      <c r="F733" s="5"/>
      <c r="G733" s="5"/>
      <c r="H733" s="5"/>
    </row>
    <row r="734">
      <c r="A734" s="4"/>
      <c r="B734" s="4"/>
      <c r="C734" s="4"/>
      <c r="D734" s="4"/>
      <c r="E734" s="4"/>
      <c r="F734" s="5"/>
      <c r="G734" s="5"/>
      <c r="H734" s="5"/>
    </row>
    <row r="735">
      <c r="A735" s="4"/>
      <c r="B735" s="4"/>
      <c r="C735" s="4"/>
      <c r="D735" s="4"/>
      <c r="E735" s="4"/>
      <c r="F735" s="5"/>
      <c r="G735" s="5"/>
      <c r="H735" s="5"/>
    </row>
    <row r="736">
      <c r="A736" s="4"/>
      <c r="B736" s="4"/>
      <c r="C736" s="4"/>
      <c r="D736" s="4"/>
      <c r="E736" s="4"/>
      <c r="F736" s="5"/>
      <c r="G736" s="5"/>
      <c r="H736" s="5"/>
    </row>
    <row r="737">
      <c r="A737" s="4"/>
      <c r="B737" s="4"/>
      <c r="C737" s="4"/>
      <c r="D737" s="4"/>
      <c r="E737" s="4"/>
      <c r="F737" s="5"/>
      <c r="G737" s="5"/>
      <c r="H737" s="5"/>
    </row>
    <row r="738">
      <c r="A738" s="4"/>
      <c r="B738" s="4"/>
      <c r="C738" s="4"/>
      <c r="D738" s="4"/>
      <c r="E738" s="4"/>
      <c r="F738" s="5"/>
      <c r="G738" s="5"/>
      <c r="H738" s="5"/>
    </row>
    <row r="739">
      <c r="A739" s="4"/>
      <c r="B739" s="4"/>
      <c r="C739" s="4"/>
      <c r="D739" s="4"/>
      <c r="E739" s="4"/>
      <c r="F739" s="5"/>
      <c r="G739" s="5"/>
      <c r="H739" s="5"/>
    </row>
    <row r="740">
      <c r="A740" s="4"/>
      <c r="B740" s="4"/>
      <c r="C740" s="4"/>
      <c r="D740" s="4"/>
      <c r="E740" s="4"/>
      <c r="F740" s="5"/>
      <c r="G740" s="5"/>
      <c r="H740" s="5"/>
    </row>
    <row r="741">
      <c r="A741" s="4"/>
      <c r="B741" s="4"/>
      <c r="C741" s="4"/>
      <c r="D741" s="4"/>
      <c r="E741" s="4"/>
      <c r="F741" s="5"/>
      <c r="G741" s="5"/>
      <c r="H741" s="5"/>
    </row>
    <row r="742">
      <c r="A742" s="4"/>
      <c r="B742" s="4"/>
      <c r="C742" s="4"/>
      <c r="D742" s="4"/>
      <c r="E742" s="4"/>
      <c r="F742" s="5"/>
      <c r="G742" s="5"/>
      <c r="H742" s="5"/>
    </row>
    <row r="743">
      <c r="A743" s="4"/>
      <c r="B743" s="4"/>
      <c r="C743" s="4"/>
      <c r="D743" s="4"/>
      <c r="E743" s="4"/>
      <c r="F743" s="5"/>
      <c r="G743" s="5"/>
      <c r="H743" s="5"/>
    </row>
    <row r="744">
      <c r="A744" s="4"/>
      <c r="B744" s="4"/>
      <c r="C744" s="4"/>
      <c r="D744" s="4"/>
      <c r="E744" s="4"/>
      <c r="F744" s="5"/>
      <c r="G744" s="5"/>
      <c r="H744" s="5"/>
    </row>
    <row r="745">
      <c r="A745" s="4"/>
      <c r="B745" s="4"/>
      <c r="C745" s="4"/>
      <c r="D745" s="4"/>
      <c r="E745" s="4"/>
      <c r="F745" s="5"/>
      <c r="G745" s="5"/>
      <c r="H745" s="5"/>
    </row>
    <row r="746">
      <c r="A746" s="4"/>
      <c r="B746" s="4"/>
      <c r="C746" s="4"/>
      <c r="D746" s="4"/>
      <c r="E746" s="4"/>
      <c r="F746" s="5"/>
      <c r="G746" s="5"/>
      <c r="H746" s="5"/>
    </row>
    <row r="747">
      <c r="A747" s="4"/>
      <c r="B747" s="4"/>
      <c r="C747" s="4"/>
      <c r="D747" s="4"/>
      <c r="E747" s="4"/>
      <c r="F747" s="5"/>
      <c r="G747" s="5"/>
      <c r="H747" s="5"/>
    </row>
    <row r="748">
      <c r="A748" s="4"/>
      <c r="B748" s="4"/>
      <c r="C748" s="4"/>
      <c r="D748" s="4"/>
      <c r="E748" s="4"/>
      <c r="F748" s="5"/>
      <c r="G748" s="5"/>
      <c r="H748" s="5"/>
    </row>
    <row r="749">
      <c r="A749" s="4"/>
      <c r="B749" s="4"/>
      <c r="C749" s="4"/>
      <c r="D749" s="4"/>
      <c r="E749" s="4"/>
      <c r="F749" s="5"/>
      <c r="G749" s="5"/>
      <c r="H749" s="5"/>
    </row>
    <row r="750">
      <c r="A750" s="4"/>
      <c r="B750" s="4"/>
      <c r="C750" s="4"/>
      <c r="D750" s="4"/>
      <c r="E750" s="4"/>
      <c r="F750" s="5"/>
      <c r="G750" s="5"/>
      <c r="H750" s="5"/>
    </row>
    <row r="751">
      <c r="A751" s="4"/>
      <c r="B751" s="4"/>
      <c r="C751" s="4"/>
      <c r="D751" s="4"/>
      <c r="E751" s="4"/>
      <c r="F751" s="5"/>
      <c r="G751" s="5"/>
      <c r="H751" s="5"/>
    </row>
    <row r="752">
      <c r="A752" s="4"/>
      <c r="B752" s="4"/>
      <c r="C752" s="4"/>
      <c r="D752" s="4"/>
      <c r="E752" s="4"/>
      <c r="F752" s="5"/>
      <c r="G752" s="5"/>
      <c r="H752" s="5"/>
    </row>
    <row r="753">
      <c r="A753" s="4"/>
      <c r="B753" s="4"/>
      <c r="C753" s="4"/>
      <c r="D753" s="4"/>
      <c r="E753" s="4"/>
      <c r="F753" s="5"/>
      <c r="G753" s="5"/>
      <c r="H753" s="5"/>
    </row>
    <row r="754">
      <c r="A754" s="4"/>
      <c r="B754" s="4"/>
      <c r="C754" s="4"/>
      <c r="D754" s="4"/>
      <c r="E754" s="4"/>
      <c r="F754" s="5"/>
      <c r="G754" s="5"/>
      <c r="H754" s="5"/>
    </row>
    <row r="755">
      <c r="A755" s="4"/>
      <c r="B755" s="4"/>
      <c r="C755" s="4"/>
      <c r="D755" s="4"/>
      <c r="E755" s="4"/>
      <c r="F755" s="5"/>
      <c r="G755" s="5"/>
      <c r="H755" s="5"/>
    </row>
    <row r="756">
      <c r="A756" s="4"/>
      <c r="B756" s="4"/>
      <c r="C756" s="4"/>
      <c r="D756" s="4"/>
      <c r="E756" s="4"/>
      <c r="F756" s="5"/>
      <c r="G756" s="5"/>
      <c r="H756" s="5"/>
    </row>
    <row r="757">
      <c r="A757" s="4"/>
      <c r="B757" s="4"/>
      <c r="C757" s="4"/>
      <c r="D757" s="4"/>
      <c r="E757" s="4"/>
      <c r="F757" s="5"/>
      <c r="G757" s="5"/>
      <c r="H757" s="5"/>
    </row>
    <row r="758">
      <c r="A758" s="4"/>
      <c r="B758" s="4"/>
      <c r="C758" s="4"/>
      <c r="D758" s="4"/>
      <c r="E758" s="4"/>
      <c r="F758" s="5"/>
      <c r="G758" s="5"/>
      <c r="H758" s="5"/>
    </row>
    <row r="759">
      <c r="A759" s="4"/>
      <c r="B759" s="4"/>
      <c r="C759" s="4"/>
      <c r="D759" s="4"/>
      <c r="E759" s="4"/>
      <c r="F759" s="5"/>
      <c r="G759" s="5"/>
      <c r="H759" s="5"/>
    </row>
    <row r="760">
      <c r="A760" s="4"/>
      <c r="B760" s="4"/>
      <c r="C760" s="4"/>
      <c r="D760" s="4"/>
      <c r="E760" s="4"/>
      <c r="F760" s="5"/>
      <c r="G760" s="5"/>
      <c r="H760" s="5"/>
    </row>
    <row r="761">
      <c r="A761" s="4"/>
      <c r="B761" s="4"/>
      <c r="C761" s="4"/>
      <c r="D761" s="4"/>
      <c r="E761" s="4"/>
      <c r="F761" s="5"/>
      <c r="G761" s="5"/>
      <c r="H761" s="5"/>
    </row>
    <row r="762">
      <c r="A762" s="4"/>
      <c r="B762" s="4"/>
      <c r="C762" s="4"/>
      <c r="D762" s="4"/>
      <c r="E762" s="4"/>
      <c r="F762" s="5"/>
      <c r="G762" s="5"/>
      <c r="H762" s="5"/>
    </row>
    <row r="763">
      <c r="A763" s="4"/>
      <c r="B763" s="4"/>
      <c r="C763" s="4"/>
      <c r="D763" s="4"/>
      <c r="E763" s="4"/>
      <c r="F763" s="5"/>
      <c r="G763" s="5"/>
      <c r="H763" s="5"/>
    </row>
    <row r="764">
      <c r="A764" s="4"/>
      <c r="B764" s="4"/>
      <c r="C764" s="4"/>
      <c r="D764" s="4"/>
      <c r="E764" s="4"/>
      <c r="F764" s="5"/>
      <c r="G764" s="5"/>
      <c r="H764" s="5"/>
    </row>
    <row r="765">
      <c r="A765" s="4"/>
      <c r="B765" s="4"/>
      <c r="C765" s="4"/>
      <c r="D765" s="4"/>
      <c r="E765" s="4"/>
      <c r="F765" s="5"/>
      <c r="G765" s="5"/>
      <c r="H765" s="5"/>
    </row>
    <row r="766">
      <c r="A766" s="4"/>
      <c r="B766" s="4"/>
      <c r="C766" s="4"/>
      <c r="D766" s="4"/>
      <c r="E766" s="4"/>
      <c r="F766" s="5"/>
      <c r="G766" s="5"/>
      <c r="H766" s="5"/>
    </row>
    <row r="767">
      <c r="A767" s="4"/>
      <c r="B767" s="4"/>
      <c r="C767" s="4"/>
      <c r="D767" s="4"/>
      <c r="E767" s="4"/>
      <c r="F767" s="5"/>
      <c r="G767" s="5"/>
      <c r="H767" s="5"/>
    </row>
    <row r="768">
      <c r="A768" s="4"/>
      <c r="B768" s="4"/>
      <c r="C768" s="4"/>
      <c r="D768" s="4"/>
      <c r="E768" s="4"/>
      <c r="F768" s="5"/>
      <c r="G768" s="5"/>
      <c r="H768" s="5"/>
    </row>
    <row r="769">
      <c r="A769" s="4"/>
      <c r="B769" s="4"/>
      <c r="C769" s="4"/>
      <c r="D769" s="4"/>
      <c r="E769" s="4"/>
      <c r="F769" s="5"/>
      <c r="G769" s="5"/>
      <c r="H769" s="5"/>
    </row>
    <row r="770">
      <c r="A770" s="4"/>
      <c r="B770" s="4"/>
      <c r="C770" s="4"/>
      <c r="D770" s="4"/>
      <c r="E770" s="4"/>
      <c r="F770" s="5"/>
      <c r="G770" s="5"/>
      <c r="H770" s="5"/>
    </row>
    <row r="771">
      <c r="A771" s="4"/>
      <c r="B771" s="4"/>
      <c r="C771" s="4"/>
      <c r="D771" s="4"/>
      <c r="E771" s="4"/>
      <c r="F771" s="5"/>
      <c r="G771" s="5"/>
      <c r="H771" s="5"/>
    </row>
    <row r="772">
      <c r="A772" s="4"/>
      <c r="B772" s="4"/>
      <c r="C772" s="4"/>
      <c r="D772" s="4"/>
      <c r="E772" s="4"/>
      <c r="F772" s="5"/>
      <c r="G772" s="5"/>
      <c r="H772" s="5"/>
    </row>
    <row r="773">
      <c r="A773" s="4"/>
      <c r="B773" s="4"/>
      <c r="C773" s="4"/>
      <c r="D773" s="4"/>
      <c r="E773" s="4"/>
      <c r="F773" s="5"/>
      <c r="G773" s="5"/>
      <c r="H773" s="5"/>
    </row>
    <row r="774">
      <c r="A774" s="4"/>
      <c r="B774" s="4"/>
      <c r="C774" s="4"/>
      <c r="D774" s="4"/>
      <c r="E774" s="4"/>
      <c r="F774" s="5"/>
      <c r="G774" s="5"/>
      <c r="H774" s="5"/>
    </row>
    <row r="775">
      <c r="A775" s="4"/>
      <c r="B775" s="4"/>
      <c r="C775" s="4"/>
      <c r="D775" s="4"/>
      <c r="E775" s="4"/>
      <c r="F775" s="5"/>
      <c r="G775" s="5"/>
      <c r="H775" s="5"/>
    </row>
    <row r="776">
      <c r="A776" s="4"/>
      <c r="B776" s="4"/>
      <c r="C776" s="4"/>
      <c r="D776" s="4"/>
      <c r="E776" s="4"/>
      <c r="F776" s="5"/>
      <c r="G776" s="5"/>
      <c r="H776" s="5"/>
    </row>
    <row r="777">
      <c r="A777" s="4"/>
      <c r="B777" s="4"/>
      <c r="C777" s="4"/>
      <c r="D777" s="4"/>
      <c r="E777" s="4"/>
      <c r="F777" s="5"/>
      <c r="G777" s="5"/>
      <c r="H777" s="5"/>
    </row>
    <row r="778">
      <c r="A778" s="4"/>
      <c r="B778" s="4"/>
      <c r="C778" s="4"/>
      <c r="D778" s="4"/>
      <c r="E778" s="4"/>
      <c r="F778" s="5"/>
      <c r="G778" s="5"/>
      <c r="H778" s="5"/>
    </row>
    <row r="779">
      <c r="A779" s="4"/>
      <c r="B779" s="4"/>
      <c r="C779" s="4"/>
      <c r="D779" s="4"/>
      <c r="E779" s="4"/>
      <c r="F779" s="5"/>
      <c r="G779" s="5"/>
      <c r="H779" s="5"/>
    </row>
    <row r="780">
      <c r="A780" s="4"/>
      <c r="B780" s="4"/>
      <c r="C780" s="4"/>
      <c r="D780" s="4"/>
      <c r="E780" s="4"/>
      <c r="F780" s="5"/>
      <c r="G780" s="5"/>
      <c r="H780" s="5"/>
    </row>
    <row r="781">
      <c r="A781" s="4"/>
      <c r="B781" s="4"/>
      <c r="C781" s="4"/>
      <c r="D781" s="4"/>
      <c r="E781" s="4"/>
      <c r="F781" s="5"/>
      <c r="G781" s="5"/>
      <c r="H781" s="5"/>
    </row>
    <row r="782">
      <c r="A782" s="4"/>
      <c r="B782" s="4"/>
      <c r="C782" s="4"/>
      <c r="D782" s="4"/>
      <c r="E782" s="4"/>
      <c r="F782" s="5"/>
      <c r="G782" s="5"/>
      <c r="H782" s="5"/>
    </row>
    <row r="783">
      <c r="A783" s="4"/>
      <c r="B783" s="4"/>
      <c r="C783" s="4"/>
      <c r="D783" s="4"/>
      <c r="E783" s="4"/>
      <c r="F783" s="5"/>
      <c r="G783" s="5"/>
      <c r="H783" s="5"/>
    </row>
    <row r="784">
      <c r="A784" s="4"/>
      <c r="B784" s="4"/>
      <c r="C784" s="4"/>
      <c r="D784" s="4"/>
      <c r="E784" s="4"/>
      <c r="F784" s="5"/>
      <c r="G784" s="5"/>
      <c r="H784" s="5"/>
    </row>
    <row r="785">
      <c r="A785" s="4"/>
      <c r="B785" s="4"/>
      <c r="C785" s="4"/>
      <c r="D785" s="4"/>
      <c r="E785" s="4"/>
      <c r="F785" s="5"/>
      <c r="G785" s="5"/>
      <c r="H785" s="5"/>
    </row>
    <row r="786">
      <c r="A786" s="4"/>
      <c r="B786" s="4"/>
      <c r="C786" s="4"/>
      <c r="D786" s="4"/>
      <c r="E786" s="4"/>
      <c r="F786" s="5"/>
      <c r="G786" s="5"/>
      <c r="H786" s="5"/>
    </row>
    <row r="787">
      <c r="A787" s="4"/>
      <c r="B787" s="4"/>
      <c r="C787" s="4"/>
      <c r="D787" s="4"/>
      <c r="E787" s="4"/>
      <c r="F787" s="5"/>
      <c r="G787" s="5"/>
      <c r="H787" s="5"/>
    </row>
    <row r="788">
      <c r="A788" s="4"/>
      <c r="B788" s="4"/>
      <c r="C788" s="4"/>
      <c r="D788" s="4"/>
      <c r="E788" s="4"/>
      <c r="F788" s="5"/>
      <c r="G788" s="5"/>
      <c r="H788" s="5"/>
    </row>
    <row r="789">
      <c r="A789" s="4"/>
      <c r="B789" s="4"/>
      <c r="C789" s="4"/>
      <c r="D789" s="4"/>
      <c r="E789" s="4"/>
      <c r="F789" s="5"/>
      <c r="G789" s="5"/>
      <c r="H789" s="5"/>
    </row>
    <row r="790">
      <c r="A790" s="4"/>
      <c r="B790" s="4"/>
      <c r="C790" s="4"/>
      <c r="D790" s="4"/>
      <c r="E790" s="4"/>
      <c r="F790" s="5"/>
      <c r="G790" s="5"/>
      <c r="H790" s="5"/>
    </row>
    <row r="791">
      <c r="A791" s="4"/>
      <c r="B791" s="4"/>
      <c r="C791" s="4"/>
      <c r="D791" s="4"/>
      <c r="E791" s="4"/>
      <c r="F791" s="5"/>
      <c r="G791" s="5"/>
      <c r="H791" s="5"/>
    </row>
    <row r="792">
      <c r="A792" s="4"/>
      <c r="B792" s="4"/>
      <c r="C792" s="4"/>
      <c r="D792" s="4"/>
      <c r="E792" s="4"/>
      <c r="F792" s="5"/>
      <c r="G792" s="5"/>
      <c r="H792" s="5"/>
    </row>
    <row r="793">
      <c r="A793" s="4"/>
      <c r="B793" s="4"/>
      <c r="C793" s="4"/>
      <c r="D793" s="4"/>
      <c r="E793" s="4"/>
      <c r="F793" s="5"/>
      <c r="G793" s="5"/>
      <c r="H793" s="5"/>
    </row>
    <row r="794">
      <c r="A794" s="4"/>
      <c r="B794" s="4"/>
      <c r="C794" s="4"/>
      <c r="D794" s="4"/>
      <c r="E794" s="4"/>
      <c r="F794" s="5"/>
      <c r="G794" s="5"/>
      <c r="H794" s="5"/>
    </row>
    <row r="795">
      <c r="A795" s="4"/>
      <c r="B795" s="4"/>
      <c r="C795" s="4"/>
      <c r="D795" s="4"/>
      <c r="E795" s="4"/>
      <c r="F795" s="5"/>
      <c r="G795" s="5"/>
      <c r="H795" s="5"/>
    </row>
    <row r="796">
      <c r="A796" s="4"/>
      <c r="B796" s="4"/>
      <c r="C796" s="4"/>
      <c r="D796" s="4"/>
      <c r="E796" s="4"/>
      <c r="F796" s="5"/>
      <c r="G796" s="5"/>
      <c r="H796" s="5"/>
    </row>
    <row r="797">
      <c r="A797" s="4"/>
      <c r="B797" s="4"/>
      <c r="C797" s="4"/>
      <c r="D797" s="4"/>
      <c r="E797" s="4"/>
      <c r="F797" s="5"/>
      <c r="G797" s="5"/>
      <c r="H797" s="5"/>
    </row>
    <row r="798">
      <c r="A798" s="4"/>
      <c r="B798" s="4"/>
      <c r="C798" s="4"/>
      <c r="D798" s="4"/>
      <c r="E798" s="4"/>
      <c r="F798" s="5"/>
      <c r="G798" s="5"/>
      <c r="H798" s="5"/>
    </row>
    <row r="799">
      <c r="A799" s="4"/>
      <c r="B799" s="4"/>
      <c r="C799" s="4"/>
      <c r="D799" s="4"/>
      <c r="E799" s="4"/>
      <c r="F799" s="5"/>
      <c r="G799" s="5"/>
      <c r="H799" s="5"/>
    </row>
    <row r="800">
      <c r="A800" s="4"/>
      <c r="B800" s="4"/>
      <c r="C800" s="4"/>
      <c r="D800" s="4"/>
      <c r="E800" s="4"/>
      <c r="F800" s="5"/>
      <c r="G800" s="5"/>
      <c r="H800" s="5"/>
    </row>
    <row r="801">
      <c r="A801" s="4"/>
      <c r="B801" s="4"/>
      <c r="C801" s="4"/>
      <c r="D801" s="4"/>
      <c r="E801" s="4"/>
      <c r="F801" s="5"/>
      <c r="G801" s="5"/>
      <c r="H801" s="5"/>
    </row>
    <row r="802">
      <c r="A802" s="4"/>
      <c r="B802" s="4"/>
      <c r="C802" s="4"/>
      <c r="D802" s="4"/>
      <c r="E802" s="4"/>
      <c r="F802" s="5"/>
      <c r="G802" s="5"/>
      <c r="H802" s="5"/>
    </row>
    <row r="803">
      <c r="A803" s="4"/>
      <c r="B803" s="4"/>
      <c r="C803" s="4"/>
      <c r="D803" s="4"/>
      <c r="E803" s="4"/>
      <c r="F803" s="5"/>
      <c r="G803" s="5"/>
      <c r="H803" s="5"/>
    </row>
    <row r="804">
      <c r="A804" s="4"/>
      <c r="B804" s="4"/>
      <c r="C804" s="4"/>
      <c r="D804" s="4"/>
      <c r="E804" s="4"/>
      <c r="F804" s="5"/>
      <c r="G804" s="5"/>
      <c r="H804" s="5"/>
    </row>
    <row r="805">
      <c r="A805" s="4"/>
      <c r="B805" s="4"/>
      <c r="C805" s="4"/>
      <c r="D805" s="4"/>
      <c r="E805" s="4"/>
      <c r="F805" s="5"/>
      <c r="G805" s="5"/>
      <c r="H805" s="5"/>
    </row>
    <row r="806">
      <c r="A806" s="4"/>
      <c r="B806" s="4"/>
      <c r="C806" s="4"/>
      <c r="D806" s="4"/>
      <c r="E806" s="4"/>
      <c r="F806" s="5"/>
      <c r="G806" s="5"/>
      <c r="H806" s="5"/>
    </row>
    <row r="807">
      <c r="A807" s="4"/>
      <c r="B807" s="4"/>
      <c r="C807" s="4"/>
      <c r="D807" s="4"/>
      <c r="E807" s="4"/>
      <c r="F807" s="5"/>
      <c r="G807" s="5"/>
      <c r="H807" s="5"/>
    </row>
    <row r="808">
      <c r="A808" s="4"/>
      <c r="B808" s="4"/>
      <c r="C808" s="4"/>
      <c r="D808" s="4"/>
      <c r="E808" s="4"/>
      <c r="F808" s="5"/>
      <c r="G808" s="5"/>
      <c r="H808" s="5"/>
    </row>
    <row r="809">
      <c r="A809" s="4"/>
      <c r="B809" s="4"/>
      <c r="C809" s="4"/>
      <c r="D809" s="4"/>
      <c r="E809" s="4"/>
      <c r="F809" s="5"/>
      <c r="G809" s="5"/>
      <c r="H809" s="5"/>
    </row>
    <row r="810">
      <c r="A810" s="4"/>
      <c r="B810" s="4"/>
      <c r="C810" s="4"/>
      <c r="D810" s="4"/>
      <c r="E810" s="4"/>
      <c r="F810" s="5"/>
      <c r="G810" s="5"/>
      <c r="H810" s="5"/>
    </row>
    <row r="811">
      <c r="A811" s="4"/>
      <c r="B811" s="4"/>
      <c r="C811" s="4"/>
      <c r="D811" s="4"/>
      <c r="E811" s="4"/>
      <c r="F811" s="5"/>
      <c r="G811" s="5"/>
      <c r="H811" s="5"/>
    </row>
    <row r="812">
      <c r="A812" s="4"/>
      <c r="B812" s="4"/>
      <c r="C812" s="4"/>
      <c r="D812" s="4"/>
      <c r="E812" s="4"/>
      <c r="F812" s="5"/>
      <c r="G812" s="5"/>
      <c r="H812" s="5"/>
    </row>
    <row r="813">
      <c r="A813" s="4"/>
      <c r="B813" s="4"/>
      <c r="C813" s="4"/>
      <c r="D813" s="4"/>
      <c r="E813" s="4"/>
      <c r="F813" s="5"/>
      <c r="G813" s="5"/>
      <c r="H813" s="5"/>
    </row>
    <row r="814">
      <c r="A814" s="4"/>
      <c r="B814" s="4"/>
      <c r="C814" s="4"/>
      <c r="D814" s="4"/>
      <c r="E814" s="4"/>
      <c r="F814" s="5"/>
      <c r="G814" s="5"/>
      <c r="H814" s="5"/>
    </row>
    <row r="815">
      <c r="A815" s="4"/>
      <c r="B815" s="4"/>
      <c r="C815" s="4"/>
      <c r="D815" s="4"/>
      <c r="E815" s="4"/>
      <c r="F815" s="5"/>
      <c r="G815" s="5"/>
      <c r="H815" s="5"/>
    </row>
    <row r="816">
      <c r="A816" s="4"/>
      <c r="B816" s="4"/>
      <c r="C816" s="4"/>
      <c r="D816" s="4"/>
      <c r="E816" s="4"/>
      <c r="F816" s="5"/>
      <c r="G816" s="5"/>
      <c r="H816" s="5"/>
    </row>
    <row r="817">
      <c r="A817" s="4"/>
      <c r="B817" s="4"/>
      <c r="C817" s="4"/>
      <c r="D817" s="4"/>
      <c r="E817" s="4"/>
      <c r="F817" s="5"/>
      <c r="G817" s="5"/>
      <c r="H817" s="5"/>
    </row>
    <row r="818">
      <c r="A818" s="4"/>
      <c r="B818" s="4"/>
      <c r="C818" s="4"/>
      <c r="D818" s="4"/>
      <c r="E818" s="4"/>
      <c r="F818" s="5"/>
      <c r="G818" s="5"/>
      <c r="H818" s="5"/>
    </row>
    <row r="819">
      <c r="A819" s="4"/>
      <c r="B819" s="4"/>
      <c r="C819" s="4"/>
      <c r="D819" s="4"/>
      <c r="E819" s="4"/>
      <c r="F819" s="5"/>
      <c r="G819" s="5"/>
      <c r="H819" s="5"/>
    </row>
    <row r="820">
      <c r="A820" s="4"/>
      <c r="B820" s="4"/>
      <c r="C820" s="4"/>
      <c r="D820" s="4"/>
      <c r="E820" s="4"/>
      <c r="F820" s="5"/>
      <c r="G820" s="5"/>
      <c r="H820" s="5"/>
    </row>
    <row r="821">
      <c r="A821" s="4"/>
      <c r="B821" s="4"/>
      <c r="C821" s="4"/>
      <c r="D821" s="4"/>
      <c r="E821" s="4"/>
      <c r="F821" s="5"/>
      <c r="G821" s="5"/>
      <c r="H821" s="5"/>
    </row>
    <row r="822">
      <c r="A822" s="4"/>
      <c r="B822" s="4"/>
      <c r="C822" s="4"/>
      <c r="D822" s="4"/>
      <c r="E822" s="4"/>
      <c r="F822" s="5"/>
      <c r="G822" s="5"/>
      <c r="H822" s="5"/>
    </row>
    <row r="823">
      <c r="A823" s="4"/>
      <c r="B823" s="4"/>
      <c r="C823" s="4"/>
      <c r="D823" s="4"/>
      <c r="E823" s="4"/>
      <c r="F823" s="5"/>
      <c r="G823" s="5"/>
      <c r="H823" s="5"/>
    </row>
    <row r="824">
      <c r="A824" s="4"/>
      <c r="B824" s="4"/>
      <c r="C824" s="4"/>
      <c r="D824" s="4"/>
      <c r="E824" s="4"/>
      <c r="F824" s="5"/>
      <c r="G824" s="5"/>
      <c r="H824" s="5"/>
    </row>
    <row r="825">
      <c r="A825" s="4"/>
      <c r="B825" s="4"/>
      <c r="C825" s="4"/>
      <c r="D825" s="4"/>
      <c r="E825" s="4"/>
      <c r="F825" s="5"/>
      <c r="G825" s="5"/>
      <c r="H825" s="5"/>
    </row>
    <row r="826">
      <c r="A826" s="4"/>
      <c r="B826" s="4"/>
      <c r="C826" s="4"/>
      <c r="D826" s="4"/>
      <c r="E826" s="4"/>
      <c r="F826" s="5"/>
      <c r="G826" s="5"/>
      <c r="H826" s="5"/>
    </row>
    <row r="827">
      <c r="A827" s="4"/>
      <c r="B827" s="4"/>
      <c r="C827" s="4"/>
      <c r="D827" s="4"/>
      <c r="E827" s="4"/>
      <c r="F827" s="5"/>
      <c r="G827" s="5"/>
      <c r="H827" s="5"/>
    </row>
    <row r="828">
      <c r="A828" s="4"/>
      <c r="B828" s="4"/>
      <c r="C828" s="4"/>
      <c r="D828" s="4"/>
      <c r="E828" s="4"/>
      <c r="F828" s="5"/>
      <c r="G828" s="5"/>
      <c r="H828" s="5"/>
    </row>
    <row r="829">
      <c r="A829" s="4"/>
      <c r="B829" s="4"/>
      <c r="C829" s="4"/>
      <c r="D829" s="4"/>
      <c r="E829" s="4"/>
      <c r="F829" s="5"/>
      <c r="G829" s="5"/>
      <c r="H829" s="5"/>
    </row>
    <row r="830">
      <c r="A830" s="4"/>
      <c r="B830" s="4"/>
      <c r="C830" s="4"/>
      <c r="D830" s="4"/>
      <c r="E830" s="4"/>
      <c r="F830" s="5"/>
      <c r="G830" s="5"/>
      <c r="H830" s="5"/>
    </row>
    <row r="831">
      <c r="A831" s="4"/>
      <c r="B831" s="4"/>
      <c r="C831" s="4"/>
      <c r="D831" s="4"/>
      <c r="E831" s="4"/>
      <c r="F831" s="5"/>
      <c r="G831" s="5"/>
      <c r="H831" s="5"/>
    </row>
    <row r="832">
      <c r="A832" s="4"/>
      <c r="B832" s="4"/>
      <c r="C832" s="4"/>
      <c r="D832" s="4"/>
      <c r="E832" s="4"/>
      <c r="F832" s="5"/>
      <c r="G832" s="5"/>
      <c r="H832" s="5"/>
    </row>
    <row r="833">
      <c r="A833" s="4"/>
      <c r="B833" s="4"/>
      <c r="C833" s="4"/>
      <c r="D833" s="4"/>
      <c r="E833" s="4"/>
      <c r="F833" s="5"/>
      <c r="G833" s="5"/>
      <c r="H833" s="5"/>
    </row>
    <row r="834">
      <c r="A834" s="4"/>
      <c r="B834" s="4"/>
      <c r="C834" s="4"/>
      <c r="D834" s="4"/>
      <c r="E834" s="4"/>
      <c r="F834" s="5"/>
      <c r="G834" s="5"/>
      <c r="H834" s="5"/>
    </row>
    <row r="835">
      <c r="A835" s="4"/>
      <c r="B835" s="4"/>
      <c r="C835" s="4"/>
      <c r="D835" s="4"/>
      <c r="E835" s="4"/>
      <c r="F835" s="5"/>
      <c r="G835" s="5"/>
      <c r="H835" s="5"/>
    </row>
    <row r="836">
      <c r="A836" s="4"/>
      <c r="B836" s="4"/>
      <c r="C836" s="4"/>
      <c r="D836" s="4"/>
      <c r="E836" s="4"/>
      <c r="F836" s="5"/>
      <c r="G836" s="5"/>
      <c r="H836" s="5"/>
    </row>
    <row r="837">
      <c r="A837" s="4"/>
      <c r="B837" s="4"/>
      <c r="C837" s="4"/>
      <c r="D837" s="4"/>
      <c r="E837" s="4"/>
      <c r="F837" s="5"/>
      <c r="G837" s="5"/>
      <c r="H837" s="5"/>
    </row>
    <row r="838">
      <c r="A838" s="4"/>
      <c r="B838" s="4"/>
      <c r="C838" s="4"/>
      <c r="D838" s="4"/>
      <c r="E838" s="4"/>
      <c r="F838" s="5"/>
      <c r="G838" s="5"/>
      <c r="H838" s="5"/>
    </row>
    <row r="839">
      <c r="A839" s="4"/>
      <c r="B839" s="4"/>
      <c r="C839" s="4"/>
      <c r="D839" s="4"/>
      <c r="E839" s="4"/>
      <c r="F839" s="5"/>
      <c r="G839" s="5"/>
      <c r="H839" s="5"/>
    </row>
    <row r="840">
      <c r="A840" s="4"/>
      <c r="B840" s="4"/>
      <c r="C840" s="4"/>
      <c r="D840" s="4"/>
      <c r="E840" s="4"/>
      <c r="F840" s="5"/>
      <c r="G840" s="5"/>
      <c r="H840" s="5"/>
    </row>
    <row r="841">
      <c r="A841" s="4"/>
      <c r="B841" s="4"/>
      <c r="C841" s="4"/>
      <c r="D841" s="4"/>
      <c r="E841" s="4"/>
      <c r="F841" s="5"/>
      <c r="G841" s="5"/>
      <c r="H841" s="5"/>
    </row>
    <row r="842">
      <c r="A842" s="4"/>
      <c r="B842" s="4"/>
      <c r="C842" s="4"/>
      <c r="D842" s="4"/>
      <c r="E842" s="4"/>
      <c r="F842" s="5"/>
      <c r="G842" s="5"/>
      <c r="H842" s="5"/>
    </row>
    <row r="843">
      <c r="A843" s="4"/>
      <c r="B843" s="4"/>
      <c r="C843" s="4"/>
      <c r="D843" s="4"/>
      <c r="E843" s="4"/>
      <c r="F843" s="5"/>
      <c r="G843" s="5"/>
      <c r="H843" s="5"/>
    </row>
    <row r="844">
      <c r="A844" s="4"/>
      <c r="B844" s="4"/>
      <c r="C844" s="4"/>
      <c r="D844" s="4"/>
      <c r="E844" s="4"/>
      <c r="F844" s="5"/>
      <c r="G844" s="5"/>
      <c r="H844" s="5"/>
    </row>
    <row r="845">
      <c r="A845" s="4"/>
      <c r="B845" s="4"/>
      <c r="C845" s="4"/>
      <c r="D845" s="4"/>
      <c r="E845" s="4"/>
      <c r="F845" s="5"/>
      <c r="G845" s="5"/>
      <c r="H845" s="5"/>
    </row>
    <row r="846">
      <c r="A846" s="4"/>
      <c r="B846" s="4"/>
      <c r="C846" s="4"/>
      <c r="D846" s="4"/>
      <c r="E846" s="4"/>
      <c r="F846" s="5"/>
      <c r="G846" s="5"/>
      <c r="H846" s="5"/>
    </row>
    <row r="847">
      <c r="A847" s="4"/>
      <c r="B847" s="4"/>
      <c r="C847" s="4"/>
      <c r="D847" s="4"/>
      <c r="E847" s="4"/>
      <c r="F847" s="5"/>
      <c r="G847" s="5"/>
      <c r="H847" s="5"/>
    </row>
    <row r="848">
      <c r="A848" s="4"/>
      <c r="B848" s="4"/>
      <c r="C848" s="4"/>
      <c r="D848" s="4"/>
      <c r="E848" s="4"/>
      <c r="F848" s="5"/>
      <c r="G848" s="5"/>
      <c r="H848" s="5"/>
    </row>
    <row r="849">
      <c r="A849" s="4"/>
      <c r="B849" s="4"/>
      <c r="C849" s="4"/>
      <c r="D849" s="4"/>
      <c r="E849" s="4"/>
      <c r="F849" s="5"/>
      <c r="G849" s="5"/>
      <c r="H849" s="5"/>
    </row>
    <row r="850">
      <c r="A850" s="4"/>
      <c r="B850" s="4"/>
      <c r="C850" s="4"/>
      <c r="D850" s="4"/>
      <c r="E850" s="4"/>
      <c r="F850" s="5"/>
      <c r="G850" s="5"/>
      <c r="H850" s="5"/>
    </row>
    <row r="851">
      <c r="A851" s="4"/>
      <c r="B851" s="4"/>
      <c r="C851" s="4"/>
      <c r="D851" s="4"/>
      <c r="E851" s="4"/>
      <c r="F851" s="5"/>
      <c r="G851" s="5"/>
      <c r="H851" s="5"/>
    </row>
    <row r="852">
      <c r="A852" s="4"/>
      <c r="B852" s="4"/>
      <c r="C852" s="4"/>
      <c r="D852" s="4"/>
      <c r="E852" s="4"/>
      <c r="F852" s="5"/>
      <c r="G852" s="5"/>
      <c r="H852" s="5"/>
    </row>
    <row r="853">
      <c r="A853" s="4"/>
      <c r="B853" s="4"/>
      <c r="C853" s="4"/>
      <c r="D853" s="4"/>
      <c r="E853" s="4"/>
      <c r="F853" s="5"/>
      <c r="G853" s="5"/>
      <c r="H853" s="5"/>
    </row>
    <row r="854">
      <c r="A854" s="4"/>
      <c r="B854" s="4"/>
      <c r="C854" s="4"/>
      <c r="D854" s="4"/>
      <c r="E854" s="4"/>
      <c r="F854" s="5"/>
      <c r="G854" s="5"/>
      <c r="H854" s="5"/>
    </row>
    <row r="855">
      <c r="A855" s="4"/>
      <c r="B855" s="4"/>
      <c r="C855" s="4"/>
      <c r="D855" s="4"/>
      <c r="E855" s="4"/>
      <c r="F855" s="5"/>
      <c r="G855" s="5"/>
      <c r="H855" s="5"/>
    </row>
    <row r="856">
      <c r="A856" s="4"/>
      <c r="B856" s="4"/>
      <c r="C856" s="4"/>
      <c r="D856" s="4"/>
      <c r="E856" s="4"/>
      <c r="F856" s="5"/>
      <c r="G856" s="5"/>
      <c r="H856" s="5"/>
    </row>
    <row r="857">
      <c r="A857" s="4"/>
      <c r="B857" s="4"/>
      <c r="C857" s="4"/>
      <c r="D857" s="4"/>
      <c r="E857" s="4"/>
      <c r="F857" s="5"/>
      <c r="G857" s="5"/>
      <c r="H857" s="5"/>
    </row>
    <row r="858">
      <c r="A858" s="4"/>
      <c r="B858" s="4"/>
      <c r="C858" s="4"/>
      <c r="D858" s="4"/>
      <c r="E858" s="4"/>
      <c r="F858" s="5"/>
      <c r="G858" s="5"/>
      <c r="H858" s="5"/>
    </row>
    <row r="859">
      <c r="A859" s="4"/>
      <c r="B859" s="4"/>
      <c r="C859" s="4"/>
      <c r="D859" s="4"/>
      <c r="E859" s="4"/>
      <c r="F859" s="5"/>
      <c r="G859" s="5"/>
      <c r="H859" s="5"/>
    </row>
    <row r="860">
      <c r="A860" s="4"/>
      <c r="B860" s="4"/>
      <c r="C860" s="4"/>
      <c r="D860" s="4"/>
      <c r="E860" s="4"/>
      <c r="F860" s="5"/>
      <c r="G860" s="5"/>
      <c r="H860" s="5"/>
    </row>
    <row r="861">
      <c r="A861" s="4"/>
      <c r="B861" s="4"/>
      <c r="C861" s="4"/>
      <c r="D861" s="4"/>
      <c r="E861" s="4"/>
      <c r="F861" s="5"/>
      <c r="G861" s="5"/>
      <c r="H861" s="5"/>
    </row>
    <row r="862">
      <c r="A862" s="4"/>
      <c r="B862" s="4"/>
      <c r="C862" s="4"/>
      <c r="D862" s="4"/>
      <c r="E862" s="4"/>
      <c r="F862" s="5"/>
      <c r="G862" s="5"/>
      <c r="H862" s="5"/>
    </row>
    <row r="863">
      <c r="A863" s="4"/>
      <c r="B863" s="4"/>
      <c r="C863" s="4"/>
      <c r="D863" s="4"/>
      <c r="E863" s="4"/>
      <c r="F863" s="5"/>
      <c r="G863" s="5"/>
      <c r="H863" s="5"/>
    </row>
    <row r="864">
      <c r="A864" s="4"/>
      <c r="B864" s="4"/>
      <c r="C864" s="4"/>
      <c r="D864" s="4"/>
      <c r="E864" s="4"/>
      <c r="F864" s="5"/>
      <c r="G864" s="5"/>
      <c r="H864" s="5"/>
    </row>
    <row r="865">
      <c r="A865" s="4"/>
      <c r="B865" s="4"/>
      <c r="C865" s="4"/>
      <c r="D865" s="4"/>
      <c r="E865" s="4"/>
      <c r="F865" s="5"/>
      <c r="G865" s="5"/>
      <c r="H865" s="5"/>
    </row>
    <row r="866">
      <c r="A866" s="4"/>
      <c r="B866" s="4"/>
      <c r="C866" s="4"/>
      <c r="D866" s="4"/>
      <c r="E866" s="4"/>
      <c r="F866" s="5"/>
      <c r="G866" s="5"/>
      <c r="H866" s="5"/>
    </row>
    <row r="867">
      <c r="A867" s="4"/>
      <c r="B867" s="4"/>
      <c r="C867" s="4"/>
      <c r="D867" s="4"/>
      <c r="E867" s="4"/>
      <c r="F867" s="5"/>
      <c r="G867" s="5"/>
      <c r="H867" s="5"/>
    </row>
    <row r="868">
      <c r="A868" s="4"/>
      <c r="B868" s="4"/>
      <c r="C868" s="4"/>
      <c r="D868" s="4"/>
      <c r="E868" s="4"/>
      <c r="F868" s="5"/>
      <c r="G868" s="5"/>
      <c r="H868" s="5"/>
    </row>
    <row r="869">
      <c r="A869" s="4"/>
      <c r="B869" s="4"/>
      <c r="C869" s="4"/>
      <c r="D869" s="4"/>
      <c r="E869" s="4"/>
      <c r="F869" s="5"/>
      <c r="G869" s="5"/>
      <c r="H869" s="5"/>
    </row>
    <row r="870">
      <c r="A870" s="4"/>
      <c r="B870" s="4"/>
      <c r="C870" s="4"/>
      <c r="D870" s="4"/>
      <c r="E870" s="4"/>
      <c r="F870" s="5"/>
      <c r="G870" s="5"/>
      <c r="H870" s="5"/>
    </row>
    <row r="871">
      <c r="A871" s="4"/>
      <c r="B871" s="4"/>
      <c r="C871" s="4"/>
      <c r="D871" s="4"/>
      <c r="E871" s="4"/>
      <c r="F871" s="5"/>
      <c r="G871" s="5"/>
      <c r="H871" s="5"/>
    </row>
    <row r="872">
      <c r="A872" s="4"/>
      <c r="B872" s="4"/>
      <c r="C872" s="4"/>
      <c r="D872" s="4"/>
      <c r="E872" s="4"/>
      <c r="F872" s="5"/>
      <c r="G872" s="5"/>
      <c r="H872" s="5"/>
    </row>
    <row r="873">
      <c r="A873" s="4"/>
      <c r="B873" s="4"/>
      <c r="C873" s="4"/>
      <c r="D873" s="4"/>
      <c r="E873" s="4"/>
      <c r="F873" s="5"/>
      <c r="G873" s="5"/>
      <c r="H873" s="5"/>
    </row>
    <row r="874">
      <c r="A874" s="4"/>
      <c r="B874" s="4"/>
      <c r="C874" s="4"/>
      <c r="D874" s="4"/>
      <c r="E874" s="4"/>
      <c r="F874" s="5"/>
      <c r="G874" s="5"/>
      <c r="H874" s="5"/>
    </row>
    <row r="875">
      <c r="A875" s="4"/>
      <c r="B875" s="4"/>
      <c r="C875" s="4"/>
      <c r="D875" s="4"/>
      <c r="E875" s="4"/>
      <c r="F875" s="5"/>
      <c r="G875" s="5"/>
      <c r="H875" s="5"/>
    </row>
    <row r="876">
      <c r="A876" s="4"/>
      <c r="B876" s="4"/>
      <c r="C876" s="4"/>
      <c r="D876" s="4"/>
      <c r="E876" s="4"/>
      <c r="F876" s="5"/>
      <c r="G876" s="5"/>
      <c r="H876" s="5"/>
    </row>
    <row r="877">
      <c r="A877" s="4"/>
      <c r="B877" s="4"/>
      <c r="C877" s="4"/>
      <c r="D877" s="4"/>
      <c r="E877" s="4"/>
      <c r="F877" s="5"/>
      <c r="G877" s="5"/>
      <c r="H877" s="5"/>
    </row>
    <row r="878">
      <c r="A878" s="4"/>
      <c r="B878" s="4"/>
      <c r="C878" s="4"/>
      <c r="D878" s="4"/>
      <c r="E878" s="4"/>
      <c r="F878" s="5"/>
      <c r="G878" s="5"/>
      <c r="H878" s="5"/>
    </row>
    <row r="879">
      <c r="A879" s="4"/>
      <c r="B879" s="4"/>
      <c r="C879" s="4"/>
      <c r="D879" s="4"/>
      <c r="E879" s="4"/>
      <c r="F879" s="5"/>
      <c r="G879" s="5"/>
      <c r="H879" s="5"/>
    </row>
    <row r="880">
      <c r="A880" s="4"/>
      <c r="B880" s="4"/>
      <c r="C880" s="4"/>
      <c r="D880" s="4"/>
      <c r="E880" s="4"/>
      <c r="F880" s="5"/>
      <c r="G880" s="5"/>
      <c r="H880" s="5"/>
    </row>
    <row r="881">
      <c r="A881" s="4"/>
      <c r="B881" s="4"/>
      <c r="C881" s="4"/>
      <c r="D881" s="4"/>
      <c r="E881" s="4"/>
      <c r="F881" s="5"/>
      <c r="G881" s="5"/>
      <c r="H881" s="5"/>
    </row>
    <row r="882">
      <c r="A882" s="4"/>
      <c r="B882" s="4"/>
      <c r="C882" s="4"/>
      <c r="D882" s="4"/>
      <c r="E882" s="4"/>
      <c r="F882" s="5"/>
      <c r="G882" s="5"/>
      <c r="H882" s="5"/>
    </row>
    <row r="883">
      <c r="A883" s="4"/>
      <c r="B883" s="4"/>
      <c r="C883" s="4"/>
      <c r="D883" s="4"/>
      <c r="E883" s="4"/>
      <c r="F883" s="5"/>
      <c r="G883" s="5"/>
      <c r="H883" s="5"/>
    </row>
    <row r="884">
      <c r="A884" s="4"/>
      <c r="B884" s="4"/>
      <c r="C884" s="4"/>
      <c r="D884" s="4"/>
      <c r="E884" s="4"/>
      <c r="F884" s="5"/>
      <c r="G884" s="5"/>
      <c r="H884" s="5"/>
    </row>
    <row r="885">
      <c r="A885" s="4"/>
      <c r="B885" s="4"/>
      <c r="C885" s="4"/>
      <c r="D885" s="4"/>
      <c r="E885" s="4"/>
      <c r="F885" s="5"/>
      <c r="G885" s="5"/>
      <c r="H885" s="5"/>
    </row>
    <row r="886">
      <c r="A886" s="4"/>
      <c r="B886" s="4"/>
      <c r="C886" s="4"/>
      <c r="D886" s="4"/>
      <c r="E886" s="4"/>
      <c r="F886" s="5"/>
      <c r="G886" s="5"/>
      <c r="H886" s="5"/>
    </row>
    <row r="887">
      <c r="A887" s="4"/>
      <c r="B887" s="4"/>
      <c r="C887" s="4"/>
      <c r="D887" s="4"/>
      <c r="E887" s="4"/>
      <c r="F887" s="5"/>
      <c r="G887" s="5"/>
      <c r="H887" s="5"/>
    </row>
    <row r="888">
      <c r="A888" s="4"/>
      <c r="B888" s="4"/>
      <c r="C888" s="4"/>
      <c r="D888" s="4"/>
      <c r="E888" s="4"/>
      <c r="F888" s="5"/>
      <c r="G888" s="5"/>
      <c r="H888" s="5"/>
    </row>
    <row r="889">
      <c r="A889" s="4"/>
      <c r="B889" s="4"/>
      <c r="C889" s="4"/>
      <c r="D889" s="4"/>
      <c r="E889" s="4"/>
      <c r="F889" s="5"/>
      <c r="G889" s="5"/>
      <c r="H889" s="5"/>
    </row>
    <row r="890">
      <c r="A890" s="4"/>
      <c r="B890" s="4"/>
      <c r="C890" s="4"/>
      <c r="D890" s="4"/>
      <c r="E890" s="4"/>
      <c r="F890" s="5"/>
      <c r="G890" s="5"/>
      <c r="H890" s="5"/>
    </row>
    <row r="891">
      <c r="A891" s="4"/>
      <c r="B891" s="4"/>
      <c r="C891" s="4"/>
      <c r="D891" s="4"/>
      <c r="E891" s="4"/>
      <c r="F891" s="5"/>
      <c r="G891" s="5"/>
      <c r="H891" s="5"/>
    </row>
    <row r="892">
      <c r="A892" s="4"/>
      <c r="B892" s="4"/>
      <c r="C892" s="4"/>
      <c r="D892" s="4"/>
      <c r="E892" s="4"/>
      <c r="F892" s="5"/>
      <c r="G892" s="5"/>
      <c r="H892" s="5"/>
    </row>
    <row r="893">
      <c r="A893" s="4"/>
      <c r="B893" s="4"/>
      <c r="C893" s="4"/>
      <c r="D893" s="4"/>
      <c r="E893" s="4"/>
      <c r="F893" s="5"/>
      <c r="G893" s="5"/>
      <c r="H893" s="5"/>
    </row>
    <row r="894">
      <c r="A894" s="4"/>
      <c r="B894" s="4"/>
      <c r="C894" s="4"/>
      <c r="D894" s="4"/>
      <c r="E894" s="4"/>
      <c r="F894" s="5"/>
      <c r="G894" s="5"/>
      <c r="H894" s="5"/>
    </row>
    <row r="895">
      <c r="A895" s="4"/>
      <c r="B895" s="4"/>
      <c r="C895" s="4"/>
      <c r="D895" s="4"/>
      <c r="E895" s="4"/>
      <c r="F895" s="5"/>
      <c r="G895" s="5"/>
      <c r="H895" s="5"/>
    </row>
    <row r="896">
      <c r="A896" s="4"/>
      <c r="B896" s="4"/>
      <c r="C896" s="4"/>
      <c r="D896" s="4"/>
      <c r="E896" s="4"/>
      <c r="F896" s="5"/>
      <c r="G896" s="5"/>
      <c r="H896" s="5"/>
    </row>
    <row r="897">
      <c r="A897" s="4"/>
      <c r="B897" s="4"/>
      <c r="C897" s="4"/>
      <c r="D897" s="4"/>
      <c r="E897" s="4"/>
      <c r="F897" s="5"/>
      <c r="G897" s="5"/>
      <c r="H897" s="5"/>
    </row>
    <row r="898">
      <c r="A898" s="4"/>
      <c r="B898" s="4"/>
      <c r="C898" s="4"/>
      <c r="D898" s="4"/>
      <c r="E898" s="4"/>
      <c r="F898" s="5"/>
      <c r="G898" s="5"/>
      <c r="H898" s="5"/>
    </row>
    <row r="899">
      <c r="A899" s="4"/>
      <c r="B899" s="4"/>
      <c r="C899" s="4"/>
      <c r="D899" s="4"/>
      <c r="E899" s="4"/>
      <c r="F899" s="5"/>
      <c r="G899" s="5"/>
      <c r="H899" s="5"/>
    </row>
    <row r="900">
      <c r="A900" s="4"/>
      <c r="B900" s="4"/>
      <c r="C900" s="4"/>
      <c r="D900" s="4"/>
      <c r="E900" s="4"/>
      <c r="F900" s="5"/>
      <c r="G900" s="5"/>
      <c r="H900" s="5"/>
    </row>
    <row r="901">
      <c r="A901" s="4"/>
      <c r="B901" s="4"/>
      <c r="C901" s="4"/>
      <c r="D901" s="4"/>
      <c r="E901" s="4"/>
      <c r="F901" s="5"/>
      <c r="G901" s="5"/>
      <c r="H901" s="5"/>
    </row>
    <row r="902">
      <c r="A902" s="4"/>
      <c r="B902" s="4"/>
      <c r="C902" s="4"/>
      <c r="D902" s="4"/>
      <c r="E902" s="4"/>
      <c r="F902" s="5"/>
      <c r="G902" s="5"/>
      <c r="H902" s="5"/>
    </row>
    <row r="903">
      <c r="A903" s="4"/>
      <c r="B903" s="4"/>
      <c r="C903" s="4"/>
      <c r="D903" s="4"/>
      <c r="E903" s="4"/>
      <c r="F903" s="5"/>
      <c r="G903" s="5"/>
      <c r="H903" s="5"/>
    </row>
    <row r="904">
      <c r="A904" s="4"/>
      <c r="B904" s="4"/>
      <c r="C904" s="4"/>
      <c r="D904" s="4"/>
      <c r="E904" s="4"/>
      <c r="F904" s="5"/>
      <c r="G904" s="5"/>
      <c r="H904" s="5"/>
    </row>
    <row r="905">
      <c r="A905" s="4"/>
      <c r="B905" s="4"/>
      <c r="C905" s="4"/>
      <c r="D905" s="4"/>
      <c r="E905" s="4"/>
      <c r="F905" s="5"/>
      <c r="G905" s="5"/>
      <c r="H905" s="5"/>
    </row>
    <row r="906">
      <c r="A906" s="4"/>
      <c r="B906" s="4"/>
      <c r="C906" s="4"/>
      <c r="D906" s="4"/>
      <c r="E906" s="4"/>
      <c r="F906" s="5"/>
      <c r="G906" s="5"/>
      <c r="H906" s="5"/>
    </row>
    <row r="907">
      <c r="A907" s="4"/>
      <c r="B907" s="4"/>
      <c r="C907" s="4"/>
      <c r="D907" s="4"/>
      <c r="E907" s="4"/>
      <c r="F907" s="5"/>
      <c r="G907" s="5"/>
      <c r="H907" s="5"/>
    </row>
    <row r="908">
      <c r="A908" s="4"/>
      <c r="B908" s="4"/>
      <c r="C908" s="4"/>
      <c r="D908" s="4"/>
      <c r="E908" s="4"/>
      <c r="F908" s="5"/>
      <c r="G908" s="5"/>
      <c r="H908" s="5"/>
    </row>
    <row r="909">
      <c r="A909" s="4"/>
      <c r="B909" s="4"/>
      <c r="C909" s="4"/>
      <c r="D909" s="4"/>
      <c r="E909" s="4"/>
      <c r="F909" s="5"/>
      <c r="G909" s="5"/>
      <c r="H909" s="5"/>
    </row>
    <row r="910">
      <c r="A910" s="4"/>
      <c r="B910" s="4"/>
      <c r="C910" s="4"/>
      <c r="D910" s="4"/>
      <c r="E910" s="4"/>
      <c r="F910" s="5"/>
      <c r="G910" s="5"/>
      <c r="H910" s="5"/>
    </row>
    <row r="911">
      <c r="A911" s="4"/>
      <c r="B911" s="4"/>
      <c r="C911" s="4"/>
      <c r="D911" s="4"/>
      <c r="E911" s="4"/>
      <c r="F911" s="5"/>
      <c r="G911" s="5"/>
      <c r="H911" s="5"/>
    </row>
    <row r="912">
      <c r="A912" s="4"/>
      <c r="B912" s="4"/>
      <c r="C912" s="4"/>
      <c r="D912" s="4"/>
      <c r="E912" s="4"/>
      <c r="F912" s="5"/>
      <c r="G912" s="5"/>
      <c r="H912" s="5"/>
    </row>
    <row r="913">
      <c r="A913" s="4"/>
      <c r="B913" s="4"/>
      <c r="C913" s="4"/>
      <c r="D913" s="4"/>
      <c r="E913" s="4"/>
      <c r="F913" s="5"/>
      <c r="G913" s="5"/>
      <c r="H913" s="5"/>
    </row>
    <row r="914">
      <c r="A914" s="4"/>
      <c r="B914" s="4"/>
      <c r="C914" s="4"/>
      <c r="D914" s="4"/>
      <c r="E914" s="4"/>
      <c r="F914" s="5"/>
      <c r="G914" s="5"/>
      <c r="H914" s="5"/>
    </row>
    <row r="915">
      <c r="A915" s="4"/>
      <c r="B915" s="4"/>
      <c r="C915" s="4"/>
      <c r="D915" s="4"/>
      <c r="E915" s="4"/>
      <c r="F915" s="5"/>
      <c r="G915" s="5"/>
      <c r="H915" s="5"/>
    </row>
    <row r="916">
      <c r="A916" s="4"/>
      <c r="B916" s="4"/>
      <c r="C916" s="4"/>
      <c r="D916" s="4"/>
      <c r="E916" s="4"/>
      <c r="F916" s="5"/>
      <c r="G916" s="5"/>
      <c r="H916" s="5"/>
    </row>
    <row r="917">
      <c r="A917" s="4"/>
      <c r="B917" s="4"/>
      <c r="C917" s="4"/>
      <c r="D917" s="4"/>
      <c r="E917" s="4"/>
      <c r="F917" s="5"/>
      <c r="G917" s="5"/>
      <c r="H917" s="5"/>
    </row>
    <row r="918">
      <c r="A918" s="4"/>
      <c r="B918" s="4"/>
      <c r="C918" s="4"/>
      <c r="D918" s="4"/>
      <c r="E918" s="4"/>
      <c r="F918" s="5"/>
      <c r="G918" s="5"/>
      <c r="H918" s="5"/>
    </row>
    <row r="919">
      <c r="A919" s="4"/>
      <c r="B919" s="4"/>
      <c r="C919" s="4"/>
      <c r="D919" s="4"/>
      <c r="E919" s="4"/>
      <c r="F919" s="5"/>
      <c r="G919" s="5"/>
      <c r="H919" s="5"/>
    </row>
    <row r="920">
      <c r="A920" s="4"/>
      <c r="B920" s="4"/>
      <c r="C920" s="4"/>
      <c r="D920" s="4"/>
      <c r="E920" s="4"/>
      <c r="F920" s="5"/>
      <c r="G920" s="5"/>
      <c r="H920" s="5"/>
    </row>
    <row r="921">
      <c r="A921" s="4"/>
      <c r="B921" s="4"/>
      <c r="C921" s="4"/>
      <c r="D921" s="4"/>
      <c r="E921" s="4"/>
      <c r="F921" s="5"/>
      <c r="G921" s="5"/>
      <c r="H921" s="5"/>
    </row>
    <row r="922">
      <c r="A922" s="4"/>
      <c r="B922" s="4"/>
      <c r="C922" s="4"/>
      <c r="D922" s="4"/>
      <c r="E922" s="4"/>
      <c r="F922" s="5"/>
      <c r="G922" s="5"/>
      <c r="H922" s="5"/>
    </row>
    <row r="923">
      <c r="A923" s="4"/>
      <c r="B923" s="4"/>
      <c r="C923" s="4"/>
      <c r="D923" s="4"/>
      <c r="E923" s="4"/>
      <c r="F923" s="5"/>
      <c r="G923" s="5"/>
      <c r="H923" s="5"/>
    </row>
    <row r="924">
      <c r="A924" s="4"/>
      <c r="B924" s="4"/>
      <c r="C924" s="4"/>
      <c r="D924" s="4"/>
      <c r="E924" s="4"/>
      <c r="F924" s="5"/>
      <c r="G924" s="5"/>
      <c r="H924" s="5"/>
    </row>
    <row r="925">
      <c r="A925" s="4"/>
      <c r="B925" s="4"/>
      <c r="C925" s="4"/>
      <c r="D925" s="4"/>
      <c r="E925" s="4"/>
      <c r="F925" s="5"/>
      <c r="G925" s="5"/>
      <c r="H925" s="5"/>
    </row>
    <row r="926">
      <c r="A926" s="4"/>
      <c r="B926" s="4"/>
      <c r="C926" s="4"/>
      <c r="D926" s="4"/>
      <c r="E926" s="4"/>
      <c r="F926" s="5"/>
      <c r="G926" s="5"/>
      <c r="H926" s="5"/>
    </row>
    <row r="927">
      <c r="A927" s="4"/>
      <c r="B927" s="4"/>
      <c r="C927" s="4"/>
      <c r="D927" s="4"/>
      <c r="E927" s="4"/>
      <c r="F927" s="5"/>
      <c r="G927" s="5"/>
      <c r="H927" s="5"/>
    </row>
    <row r="928">
      <c r="A928" s="4"/>
      <c r="B928" s="4"/>
      <c r="C928" s="4"/>
      <c r="D928" s="4"/>
      <c r="E928" s="4"/>
      <c r="F928" s="5"/>
      <c r="G928" s="5"/>
      <c r="H928" s="5"/>
    </row>
    <row r="929">
      <c r="A929" s="4"/>
      <c r="B929" s="4"/>
      <c r="C929" s="4"/>
      <c r="D929" s="4"/>
      <c r="E929" s="4"/>
      <c r="F929" s="5"/>
      <c r="G929" s="5"/>
      <c r="H929" s="5"/>
    </row>
    <row r="930">
      <c r="A930" s="4"/>
      <c r="B930" s="4"/>
      <c r="C930" s="4"/>
      <c r="D930" s="4"/>
      <c r="E930" s="4"/>
      <c r="F930" s="5"/>
      <c r="G930" s="5"/>
      <c r="H930" s="5"/>
    </row>
    <row r="931">
      <c r="A931" s="4"/>
      <c r="B931" s="4"/>
      <c r="C931" s="4"/>
      <c r="D931" s="4"/>
      <c r="E931" s="4"/>
      <c r="F931" s="5"/>
      <c r="G931" s="5"/>
      <c r="H931" s="5"/>
    </row>
    <row r="932">
      <c r="A932" s="4"/>
      <c r="B932" s="4"/>
      <c r="C932" s="4"/>
      <c r="D932" s="4"/>
      <c r="E932" s="4"/>
      <c r="F932" s="5"/>
      <c r="G932" s="5"/>
      <c r="H932" s="5"/>
    </row>
    <row r="933">
      <c r="A933" s="4"/>
      <c r="B933" s="4"/>
      <c r="C933" s="4"/>
      <c r="D933" s="4"/>
      <c r="E933" s="4"/>
      <c r="F933" s="5"/>
      <c r="G933" s="5"/>
      <c r="H933" s="5"/>
    </row>
    <row r="934">
      <c r="A934" s="4"/>
      <c r="B934" s="4"/>
      <c r="C934" s="4"/>
      <c r="D934" s="4"/>
      <c r="E934" s="4"/>
      <c r="F934" s="5"/>
      <c r="G934" s="5"/>
      <c r="H934" s="5"/>
    </row>
    <row r="935">
      <c r="A935" s="4"/>
      <c r="B935" s="4"/>
      <c r="C935" s="4"/>
      <c r="D935" s="4"/>
      <c r="E935" s="4"/>
      <c r="F935" s="5"/>
      <c r="G935" s="5"/>
      <c r="H935" s="5"/>
    </row>
    <row r="936">
      <c r="A936" s="4"/>
      <c r="B936" s="4"/>
      <c r="C936" s="4"/>
      <c r="D936" s="4"/>
      <c r="E936" s="4"/>
      <c r="F936" s="5"/>
      <c r="G936" s="5"/>
      <c r="H936" s="5"/>
    </row>
    <row r="937">
      <c r="A937" s="4"/>
      <c r="B937" s="4"/>
      <c r="C937" s="4"/>
      <c r="D937" s="4"/>
      <c r="E937" s="4"/>
      <c r="F937" s="5"/>
      <c r="G937" s="5"/>
      <c r="H937" s="5"/>
    </row>
    <row r="938">
      <c r="A938" s="4"/>
      <c r="B938" s="4"/>
      <c r="C938" s="4"/>
      <c r="D938" s="4"/>
      <c r="E938" s="4"/>
      <c r="F938" s="5"/>
      <c r="G938" s="5"/>
      <c r="H938" s="5"/>
    </row>
    <row r="939">
      <c r="A939" s="4"/>
      <c r="B939" s="4"/>
      <c r="C939" s="4"/>
      <c r="D939" s="4"/>
      <c r="E939" s="4"/>
      <c r="F939" s="5"/>
      <c r="G939" s="5"/>
      <c r="H939" s="5"/>
    </row>
    <row r="940">
      <c r="A940" s="4"/>
      <c r="B940" s="4"/>
      <c r="C940" s="4"/>
      <c r="D940" s="4"/>
      <c r="E940" s="4"/>
      <c r="F940" s="5"/>
      <c r="G940" s="5"/>
      <c r="H940" s="5"/>
    </row>
    <row r="941">
      <c r="A941" s="4"/>
      <c r="B941" s="4"/>
      <c r="C941" s="4"/>
      <c r="D941" s="4"/>
      <c r="E941" s="4"/>
      <c r="F941" s="5"/>
      <c r="G941" s="5"/>
      <c r="H941" s="5"/>
    </row>
    <row r="942">
      <c r="A942" s="4"/>
      <c r="B942" s="4"/>
      <c r="C942" s="4"/>
      <c r="D942" s="4"/>
      <c r="E942" s="4"/>
      <c r="F942" s="5"/>
      <c r="G942" s="5"/>
      <c r="H942" s="5"/>
    </row>
    <row r="943">
      <c r="A943" s="4"/>
      <c r="B943" s="4"/>
      <c r="C943" s="4"/>
      <c r="D943" s="4"/>
      <c r="E943" s="4"/>
      <c r="F943" s="5"/>
      <c r="G943" s="5"/>
      <c r="H943" s="5"/>
    </row>
    <row r="944">
      <c r="A944" s="4"/>
      <c r="B944" s="4"/>
      <c r="C944" s="4"/>
      <c r="D944" s="4"/>
      <c r="E944" s="4"/>
      <c r="F944" s="5"/>
      <c r="G944" s="5"/>
      <c r="H944" s="5"/>
    </row>
    <row r="945">
      <c r="A945" s="4"/>
      <c r="B945" s="4"/>
      <c r="C945" s="4"/>
      <c r="D945" s="4"/>
      <c r="E945" s="4"/>
      <c r="F945" s="5"/>
      <c r="G945" s="5"/>
      <c r="H945" s="5"/>
    </row>
    <row r="946">
      <c r="A946" s="4"/>
      <c r="B946" s="4"/>
      <c r="C946" s="4"/>
      <c r="D946" s="4"/>
      <c r="E946" s="4"/>
      <c r="F946" s="5"/>
      <c r="G946" s="5"/>
      <c r="H946" s="5"/>
    </row>
    <row r="947">
      <c r="A947" s="4"/>
      <c r="B947" s="4"/>
      <c r="C947" s="4"/>
      <c r="D947" s="4"/>
      <c r="E947" s="4"/>
      <c r="F947" s="5"/>
      <c r="G947" s="5"/>
      <c r="H947" s="5"/>
    </row>
    <row r="948">
      <c r="A948" s="4"/>
      <c r="B948" s="4"/>
      <c r="C948" s="4"/>
      <c r="D948" s="4"/>
      <c r="E948" s="4"/>
      <c r="F948" s="5"/>
      <c r="G948" s="5"/>
      <c r="H948" s="5"/>
    </row>
    <row r="949">
      <c r="A949" s="4"/>
      <c r="B949" s="4"/>
      <c r="C949" s="4"/>
      <c r="D949" s="4"/>
      <c r="E949" s="4"/>
      <c r="F949" s="5"/>
      <c r="G949" s="5"/>
      <c r="H949" s="5"/>
    </row>
    <row r="950">
      <c r="A950" s="4"/>
      <c r="B950" s="4"/>
      <c r="C950" s="4"/>
      <c r="D950" s="4"/>
      <c r="E950" s="4"/>
      <c r="F950" s="5"/>
      <c r="G950" s="5"/>
      <c r="H950" s="5"/>
    </row>
    <row r="951">
      <c r="A951" s="4"/>
      <c r="B951" s="4"/>
      <c r="C951" s="4"/>
      <c r="D951" s="4"/>
      <c r="E951" s="4"/>
      <c r="F951" s="5"/>
      <c r="G951" s="5"/>
      <c r="H951" s="5"/>
    </row>
    <row r="952">
      <c r="A952" s="4"/>
      <c r="B952" s="4"/>
      <c r="C952" s="4"/>
      <c r="D952" s="4"/>
      <c r="E952" s="4"/>
      <c r="F952" s="5"/>
      <c r="G952" s="5"/>
      <c r="H952" s="5"/>
    </row>
    <row r="953">
      <c r="A953" s="4"/>
      <c r="B953" s="4"/>
      <c r="C953" s="4"/>
      <c r="D953" s="4"/>
      <c r="E953" s="4"/>
      <c r="F953" s="5"/>
      <c r="G953" s="5"/>
      <c r="H953" s="5"/>
    </row>
    <row r="954">
      <c r="A954" s="4"/>
      <c r="B954" s="4"/>
      <c r="C954" s="4"/>
      <c r="D954" s="4"/>
      <c r="E954" s="4"/>
      <c r="F954" s="5"/>
      <c r="G954" s="5"/>
      <c r="H954" s="5"/>
    </row>
    <row r="955">
      <c r="A955" s="4"/>
      <c r="B955" s="4"/>
      <c r="C955" s="4"/>
      <c r="D955" s="4"/>
      <c r="E955" s="4"/>
      <c r="F955" s="5"/>
      <c r="G955" s="5"/>
      <c r="H955" s="5"/>
    </row>
    <row r="956">
      <c r="A956" s="4"/>
      <c r="B956" s="4"/>
      <c r="C956" s="4"/>
      <c r="D956" s="4"/>
      <c r="E956" s="4"/>
      <c r="F956" s="5"/>
      <c r="G956" s="5"/>
      <c r="H956" s="5"/>
    </row>
    <row r="957">
      <c r="A957" s="4"/>
      <c r="B957" s="4"/>
      <c r="C957" s="4"/>
      <c r="D957" s="4"/>
      <c r="E957" s="4"/>
      <c r="F957" s="5"/>
      <c r="G957" s="5"/>
      <c r="H957" s="5"/>
    </row>
    <row r="958">
      <c r="A958" s="4"/>
      <c r="B958" s="4"/>
      <c r="C958" s="4"/>
      <c r="D958" s="4"/>
      <c r="E958" s="4"/>
      <c r="F958" s="5"/>
      <c r="G958" s="5"/>
      <c r="H958" s="5"/>
    </row>
    <row r="959">
      <c r="A959" s="4"/>
      <c r="B959" s="4"/>
      <c r="C959" s="4"/>
      <c r="D959" s="4"/>
      <c r="E959" s="4"/>
      <c r="F959" s="5"/>
      <c r="G959" s="5"/>
      <c r="H959" s="5"/>
    </row>
    <row r="960">
      <c r="A960" s="4"/>
      <c r="B960" s="4"/>
      <c r="C960" s="4"/>
      <c r="D960" s="4"/>
      <c r="E960" s="4"/>
      <c r="F960" s="5"/>
      <c r="G960" s="5"/>
      <c r="H960" s="5"/>
    </row>
    <row r="961">
      <c r="A961" s="4"/>
      <c r="B961" s="4"/>
      <c r="C961" s="4"/>
      <c r="D961" s="4"/>
      <c r="E961" s="4"/>
      <c r="F961" s="5"/>
      <c r="G961" s="5"/>
      <c r="H961" s="5"/>
    </row>
    <row r="962">
      <c r="A962" s="4"/>
      <c r="B962" s="4"/>
      <c r="C962" s="4"/>
      <c r="D962" s="4"/>
      <c r="E962" s="4"/>
      <c r="F962" s="5"/>
      <c r="G962" s="5"/>
      <c r="H962" s="5"/>
    </row>
    <row r="963">
      <c r="A963" s="4"/>
      <c r="B963" s="4"/>
      <c r="C963" s="4"/>
      <c r="D963" s="4"/>
      <c r="E963" s="4"/>
      <c r="F963" s="5"/>
      <c r="G963" s="5"/>
      <c r="H963" s="5"/>
    </row>
    <row r="964">
      <c r="A964" s="4"/>
      <c r="B964" s="4"/>
      <c r="C964" s="4"/>
      <c r="D964" s="4"/>
      <c r="E964" s="4"/>
      <c r="F964" s="5"/>
      <c r="G964" s="5"/>
      <c r="H964" s="5"/>
    </row>
    <row r="965">
      <c r="A965" s="4"/>
      <c r="B965" s="4"/>
      <c r="C965" s="4"/>
      <c r="D965" s="4"/>
      <c r="E965" s="4"/>
      <c r="F965" s="5"/>
      <c r="G965" s="5"/>
      <c r="H965" s="5"/>
    </row>
    <row r="966">
      <c r="A966" s="4"/>
      <c r="B966" s="4"/>
      <c r="C966" s="4"/>
      <c r="D966" s="4"/>
      <c r="E966" s="4"/>
      <c r="F966" s="5"/>
      <c r="G966" s="5"/>
      <c r="H966" s="5"/>
    </row>
    <row r="967">
      <c r="A967" s="4"/>
      <c r="B967" s="4"/>
      <c r="C967" s="4"/>
      <c r="D967" s="4"/>
      <c r="E967" s="4"/>
      <c r="F967" s="5"/>
      <c r="G967" s="5"/>
      <c r="H967" s="5"/>
    </row>
    <row r="968">
      <c r="A968" s="4"/>
      <c r="B968" s="4"/>
      <c r="C968" s="4"/>
      <c r="D968" s="4"/>
      <c r="E968" s="4"/>
      <c r="F968" s="5"/>
      <c r="G968" s="5"/>
      <c r="H968" s="5"/>
    </row>
    <row r="969">
      <c r="A969" s="4"/>
      <c r="B969" s="4"/>
      <c r="C969" s="4"/>
      <c r="D969" s="4"/>
      <c r="E969" s="4"/>
      <c r="F969" s="5"/>
      <c r="G969" s="5"/>
      <c r="H969" s="5"/>
    </row>
    <row r="970">
      <c r="A970" s="4"/>
      <c r="B970" s="4"/>
      <c r="C970" s="4"/>
      <c r="D970" s="4"/>
      <c r="E970" s="4"/>
      <c r="F970" s="5"/>
      <c r="G970" s="5"/>
      <c r="H970" s="5"/>
    </row>
    <row r="971">
      <c r="A971" s="4"/>
      <c r="B971" s="4"/>
      <c r="C971" s="4"/>
      <c r="D971" s="4"/>
      <c r="E971" s="4"/>
      <c r="F971" s="5"/>
      <c r="G971" s="5"/>
      <c r="H971" s="5"/>
    </row>
    <row r="972">
      <c r="A972" s="4"/>
      <c r="B972" s="4"/>
      <c r="C972" s="4"/>
      <c r="D972" s="4"/>
      <c r="E972" s="4"/>
      <c r="F972" s="5"/>
      <c r="G972" s="5"/>
      <c r="H972" s="5"/>
    </row>
    <row r="973">
      <c r="A973" s="4"/>
      <c r="B973" s="4"/>
      <c r="C973" s="4"/>
      <c r="D973" s="4"/>
      <c r="E973" s="4"/>
      <c r="F973" s="5"/>
      <c r="G973" s="5"/>
      <c r="H973" s="5"/>
    </row>
    <row r="974">
      <c r="A974" s="4"/>
      <c r="B974" s="4"/>
      <c r="C974" s="4"/>
      <c r="D974" s="4"/>
      <c r="E974" s="4"/>
      <c r="F974" s="5"/>
      <c r="G974" s="5"/>
      <c r="H974" s="5"/>
    </row>
    <row r="975">
      <c r="A975" s="4"/>
      <c r="B975" s="4"/>
      <c r="C975" s="4"/>
      <c r="D975" s="4"/>
      <c r="E975" s="4"/>
      <c r="F975" s="5"/>
      <c r="G975" s="5"/>
      <c r="H975" s="5"/>
    </row>
    <row r="976">
      <c r="A976" s="4"/>
      <c r="B976" s="4"/>
      <c r="C976" s="4"/>
      <c r="D976" s="4"/>
      <c r="E976" s="4"/>
      <c r="F976" s="5"/>
      <c r="G976" s="5"/>
      <c r="H976" s="5"/>
    </row>
    <row r="977">
      <c r="A977" s="4"/>
      <c r="B977" s="4"/>
      <c r="C977" s="4"/>
      <c r="D977" s="4"/>
      <c r="E977" s="4"/>
      <c r="F977" s="5"/>
      <c r="G977" s="5"/>
      <c r="H977" s="5"/>
    </row>
    <row r="978">
      <c r="A978" s="4"/>
      <c r="B978" s="4"/>
      <c r="C978" s="4"/>
      <c r="D978" s="4"/>
      <c r="E978" s="4"/>
      <c r="F978" s="5"/>
      <c r="G978" s="5"/>
      <c r="H978" s="5"/>
    </row>
    <row r="979">
      <c r="A979" s="4"/>
      <c r="B979" s="4"/>
      <c r="C979" s="4"/>
      <c r="D979" s="4"/>
      <c r="E979" s="4"/>
      <c r="F979" s="5"/>
      <c r="G979" s="5"/>
      <c r="H979" s="5"/>
    </row>
    <row r="980">
      <c r="A980" s="4"/>
      <c r="B980" s="4"/>
      <c r="C980" s="4"/>
      <c r="D980" s="4"/>
      <c r="E980" s="4"/>
      <c r="F980" s="5"/>
      <c r="G980" s="5"/>
      <c r="H980" s="5"/>
    </row>
    <row r="981">
      <c r="A981" s="4"/>
      <c r="B981" s="4"/>
      <c r="C981" s="4"/>
      <c r="D981" s="4"/>
      <c r="E981" s="4"/>
      <c r="F981" s="5"/>
      <c r="G981" s="5"/>
      <c r="H981" s="5"/>
    </row>
    <row r="982">
      <c r="A982" s="4"/>
      <c r="B982" s="4"/>
      <c r="C982" s="4"/>
      <c r="D982" s="4"/>
      <c r="E982" s="4"/>
      <c r="F982" s="5"/>
      <c r="G982" s="5"/>
      <c r="H982" s="5"/>
    </row>
    <row r="983">
      <c r="A983" s="4"/>
      <c r="B983" s="4"/>
      <c r="C983" s="4"/>
      <c r="D983" s="4"/>
      <c r="E983" s="4"/>
      <c r="F983" s="5"/>
      <c r="G983" s="5"/>
      <c r="H983" s="5"/>
    </row>
    <row r="984">
      <c r="A984" s="4"/>
      <c r="B984" s="4"/>
      <c r="C984" s="4"/>
      <c r="D984" s="4"/>
      <c r="E984" s="4"/>
      <c r="F984" s="5"/>
      <c r="G984" s="5"/>
      <c r="H984" s="5"/>
    </row>
    <row r="985">
      <c r="A985" s="4"/>
      <c r="B985" s="4"/>
      <c r="C985" s="4"/>
      <c r="D985" s="4"/>
      <c r="E985" s="4"/>
      <c r="F985" s="5"/>
      <c r="G985" s="5"/>
      <c r="H985" s="5"/>
    </row>
    <row r="986">
      <c r="A986" s="4"/>
      <c r="B986" s="4"/>
      <c r="C986" s="4"/>
      <c r="D986" s="4"/>
      <c r="E986" s="4"/>
      <c r="F986" s="5"/>
      <c r="G986" s="5"/>
      <c r="H986" s="5"/>
    </row>
    <row r="987">
      <c r="A987" s="4"/>
      <c r="B987" s="4"/>
      <c r="C987" s="4"/>
      <c r="D987" s="4"/>
      <c r="E987" s="4"/>
      <c r="F987" s="5"/>
      <c r="G987" s="5"/>
      <c r="H987" s="5"/>
    </row>
    <row r="988">
      <c r="A988" s="4"/>
      <c r="B988" s="4"/>
      <c r="C988" s="4"/>
      <c r="D988" s="4"/>
      <c r="E988" s="4"/>
      <c r="F988" s="5"/>
      <c r="G988" s="5"/>
      <c r="H988" s="5"/>
    </row>
    <row r="989">
      <c r="A989" s="4"/>
      <c r="B989" s="4"/>
      <c r="C989" s="4"/>
      <c r="D989" s="4"/>
      <c r="E989" s="4"/>
      <c r="F989" s="5"/>
      <c r="G989" s="5"/>
      <c r="H989" s="5"/>
    </row>
    <row r="990">
      <c r="A990" s="4"/>
      <c r="B990" s="4"/>
      <c r="C990" s="4"/>
      <c r="D990" s="4"/>
      <c r="E990" s="4"/>
      <c r="F990" s="5"/>
      <c r="G990" s="5"/>
      <c r="H990" s="5"/>
    </row>
    <row r="991">
      <c r="A991" s="4"/>
      <c r="B991" s="4"/>
      <c r="C991" s="4"/>
      <c r="D991" s="4"/>
      <c r="E991" s="4"/>
      <c r="F991" s="5"/>
      <c r="G991" s="5"/>
      <c r="H991" s="5"/>
    </row>
    <row r="992">
      <c r="A992" s="4"/>
      <c r="B992" s="4"/>
      <c r="C992" s="4"/>
      <c r="D992" s="4"/>
      <c r="E992" s="4"/>
      <c r="F992" s="5"/>
      <c r="G992" s="5"/>
      <c r="H992" s="5"/>
    </row>
    <row r="993">
      <c r="A993" s="4"/>
      <c r="B993" s="4"/>
      <c r="C993" s="4"/>
      <c r="D993" s="4"/>
      <c r="E993" s="4"/>
      <c r="F993" s="5"/>
      <c r="G993" s="5"/>
      <c r="H993" s="5"/>
    </row>
    <row r="994">
      <c r="A994" s="4"/>
      <c r="B994" s="4"/>
      <c r="C994" s="4"/>
      <c r="D994" s="4"/>
      <c r="E994" s="4"/>
      <c r="F994" s="5"/>
      <c r="G994" s="5"/>
      <c r="H994" s="5"/>
    </row>
    <row r="995">
      <c r="A995" s="4"/>
      <c r="B995" s="4"/>
      <c r="C995" s="4"/>
      <c r="D995" s="4"/>
      <c r="E995" s="4"/>
      <c r="F995" s="5"/>
      <c r="G995" s="5"/>
      <c r="H995" s="5"/>
    </row>
    <row r="996">
      <c r="A996" s="4"/>
      <c r="B996" s="4"/>
      <c r="C996" s="4"/>
      <c r="D996" s="4"/>
      <c r="E996" s="4"/>
      <c r="F996" s="5"/>
      <c r="G996" s="5"/>
      <c r="H996" s="5"/>
    </row>
    <row r="997">
      <c r="A997" s="4"/>
      <c r="B997" s="4"/>
      <c r="C997" s="4"/>
      <c r="D997" s="4"/>
      <c r="E997" s="4"/>
      <c r="F997" s="5"/>
      <c r="G997" s="5"/>
      <c r="H997" s="5"/>
    </row>
    <row r="998">
      <c r="A998" s="4"/>
      <c r="B998" s="4"/>
      <c r="C998" s="4"/>
      <c r="D998" s="4"/>
      <c r="E998" s="4"/>
      <c r="F998" s="5"/>
      <c r="G998" s="5"/>
      <c r="H998" s="5"/>
    </row>
    <row r="999">
      <c r="A999" s="4"/>
      <c r="B999" s="4"/>
      <c r="C999" s="4"/>
      <c r="D999" s="4"/>
      <c r="E999" s="4"/>
      <c r="F999" s="5"/>
      <c r="G999" s="5"/>
      <c r="H999" s="5"/>
    </row>
    <row r="1000">
      <c r="A1000" s="4"/>
      <c r="B1000" s="4"/>
      <c r="C1000" s="4"/>
      <c r="D1000" s="4"/>
      <c r="E1000" s="4"/>
      <c r="F1000" s="5"/>
      <c r="G1000" s="5"/>
      <c r="H1000" s="5"/>
    </row>
  </sheetData>
  <autoFilter ref="$A$1:$H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4" max="4" width="23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 t="s">
        <v>5</v>
      </c>
      <c r="F1" s="7" t="s">
        <v>6</v>
      </c>
      <c r="G1" s="7" t="s">
        <v>7</v>
      </c>
    </row>
    <row r="2">
      <c r="A2" s="8" t="s">
        <v>282</v>
      </c>
      <c r="B2" s="8" t="s">
        <v>283</v>
      </c>
      <c r="D2" s="8" t="s">
        <v>284</v>
      </c>
      <c r="E2" s="9">
        <f>SUMIFS(PedidodeCompra!F:F,PedidodeCompra!D:D,B:B)</f>
        <v>0</v>
      </c>
      <c r="F2" s="9">
        <f>SUMIFS(PedidodeCompra!G:G,PedidodeCompra!D:D,B:B)</f>
        <v>0</v>
      </c>
      <c r="G2" s="9">
        <f t="shared" ref="G2:G64" si="1">E2-F2</f>
        <v>0</v>
      </c>
    </row>
    <row r="3">
      <c r="A3" s="8" t="s">
        <v>285</v>
      </c>
      <c r="B3" s="8" t="s">
        <v>286</v>
      </c>
      <c r="D3" s="8" t="s">
        <v>287</v>
      </c>
      <c r="E3" s="9">
        <f>SUMIFS(PedidodeCompra!F:F,PedidodeCompra!D:D,B:B)</f>
        <v>0</v>
      </c>
      <c r="F3" s="9">
        <f>SUMIFS(PedidodeCompra!G:G,PedidodeCompra!D:D,B:B)</f>
        <v>0</v>
      </c>
      <c r="G3" s="9">
        <f t="shared" si="1"/>
        <v>0</v>
      </c>
    </row>
    <row r="4">
      <c r="A4" s="8" t="s">
        <v>288</v>
      </c>
      <c r="B4" s="8" t="s">
        <v>289</v>
      </c>
      <c r="D4" s="8" t="s">
        <v>284</v>
      </c>
      <c r="E4" s="9">
        <f>SUMIFS(PedidodeCompra!F:F,PedidodeCompra!D:D,B:B)</f>
        <v>0</v>
      </c>
      <c r="F4" s="9">
        <f>SUMIFS(PedidodeCompra!G:G,PedidodeCompra!D:D,B:B)</f>
        <v>0</v>
      </c>
      <c r="G4" s="9">
        <f t="shared" si="1"/>
        <v>0</v>
      </c>
    </row>
    <row r="5">
      <c r="A5" s="8" t="s">
        <v>290</v>
      </c>
      <c r="B5" s="8" t="s">
        <v>291</v>
      </c>
      <c r="D5" s="8" t="s">
        <v>284</v>
      </c>
      <c r="E5" s="9">
        <f>SUMIFS(PedidodeCompra!F:F,PedidodeCompra!D:D,B:B)</f>
        <v>0</v>
      </c>
      <c r="F5" s="9">
        <f>SUMIFS(PedidodeCompra!G:G,PedidodeCompra!D:D,B:B)</f>
        <v>0</v>
      </c>
      <c r="G5" s="9">
        <f t="shared" si="1"/>
        <v>0</v>
      </c>
    </row>
    <row r="6">
      <c r="A6" s="8" t="s">
        <v>292</v>
      </c>
      <c r="B6" s="8" t="s">
        <v>293</v>
      </c>
      <c r="D6" s="8" t="s">
        <v>294</v>
      </c>
      <c r="E6" s="9">
        <f>SUMIFS(PedidodeCompra!F:F,PedidodeCompra!D:D,B:B)</f>
        <v>0</v>
      </c>
      <c r="F6" s="9">
        <f>SUMIFS(PedidodeCompra!G:G,PedidodeCompra!D:D,B:B)</f>
        <v>0</v>
      </c>
      <c r="G6" s="9">
        <f t="shared" si="1"/>
        <v>0</v>
      </c>
    </row>
    <row r="7">
      <c r="A7" s="8" t="s">
        <v>295</v>
      </c>
      <c r="B7" s="8" t="s">
        <v>296</v>
      </c>
      <c r="D7" s="8" t="s">
        <v>284</v>
      </c>
      <c r="E7" s="9">
        <f>SUMIFS(PedidodeCompra!F:F,PedidodeCompra!D:D,B:B)</f>
        <v>0</v>
      </c>
      <c r="F7" s="9">
        <f>SUMIFS(PedidodeCompra!G:G,PedidodeCompra!D:D,B:B)</f>
        <v>0</v>
      </c>
      <c r="G7" s="9">
        <f t="shared" si="1"/>
        <v>0</v>
      </c>
    </row>
    <row r="8">
      <c r="A8" s="8" t="s">
        <v>297</v>
      </c>
      <c r="B8" s="8" t="s">
        <v>298</v>
      </c>
      <c r="D8" s="8" t="s">
        <v>299</v>
      </c>
      <c r="E8" s="9">
        <f>SUMIFS(PedidodeCompra!F:F,PedidodeCompra!D:D,B:B)</f>
        <v>0</v>
      </c>
      <c r="F8" s="9">
        <f>SUMIFS(PedidodeCompra!G:G,PedidodeCompra!D:D,B:B)</f>
        <v>0</v>
      </c>
      <c r="G8" s="9">
        <f t="shared" si="1"/>
        <v>0</v>
      </c>
    </row>
    <row r="9">
      <c r="A9" s="8" t="s">
        <v>300</v>
      </c>
      <c r="B9" s="8" t="s">
        <v>301</v>
      </c>
      <c r="D9" s="8" t="s">
        <v>302</v>
      </c>
      <c r="E9" s="9">
        <f>SUMIFS(PedidodeCompra!F:F,PedidodeCompra!D:D,B:B)</f>
        <v>0</v>
      </c>
      <c r="F9" s="9">
        <f>SUMIFS(PedidodeCompra!G:G,PedidodeCompra!D:D,B:B)</f>
        <v>0</v>
      </c>
      <c r="G9" s="9">
        <f t="shared" si="1"/>
        <v>0</v>
      </c>
    </row>
    <row r="10">
      <c r="A10" s="8" t="s">
        <v>303</v>
      </c>
      <c r="B10" s="8" t="s">
        <v>304</v>
      </c>
      <c r="D10" s="8" t="s">
        <v>305</v>
      </c>
      <c r="E10" s="9">
        <f>SUMIFS(PedidodeCompra!F:F,PedidodeCompra!D:D,B:B)</f>
        <v>0</v>
      </c>
      <c r="F10" s="9">
        <f>SUMIFS(PedidodeCompra!G:G,PedidodeCompra!D:D,B:B)</f>
        <v>0</v>
      </c>
      <c r="G10" s="9">
        <f t="shared" si="1"/>
        <v>0</v>
      </c>
    </row>
    <row r="11">
      <c r="A11" s="8" t="s">
        <v>306</v>
      </c>
      <c r="B11" s="8" t="s">
        <v>307</v>
      </c>
      <c r="E11" s="9">
        <f>SUMIFS(PedidodeCompra!F:F,PedidodeCompra!D:D,B:B)</f>
        <v>0</v>
      </c>
      <c r="F11" s="9">
        <f>SUMIFS(PedidodeCompra!G:G,PedidodeCompra!D:D,B:B)</f>
        <v>0</v>
      </c>
      <c r="G11" s="9">
        <f t="shared" si="1"/>
        <v>0</v>
      </c>
    </row>
    <row r="12">
      <c r="A12" s="8" t="s">
        <v>308</v>
      </c>
      <c r="B12" s="8" t="s">
        <v>309</v>
      </c>
      <c r="E12" s="9">
        <f>SUMIFS(PedidodeCompra!F:F,PedidodeCompra!D:D,B:B)</f>
        <v>0</v>
      </c>
      <c r="F12" s="9">
        <f>SUMIFS(PedidodeCompra!G:G,PedidodeCompra!D:D,B:B)</f>
        <v>0</v>
      </c>
      <c r="G12" s="9">
        <f t="shared" si="1"/>
        <v>0</v>
      </c>
    </row>
    <row r="13">
      <c r="A13" s="8" t="s">
        <v>310</v>
      </c>
      <c r="B13" s="8" t="s">
        <v>311</v>
      </c>
      <c r="D13" s="8" t="s">
        <v>216</v>
      </c>
      <c r="E13" s="9">
        <f>SUMIFS(PedidodeCompra!F:F,PedidodeCompra!D:D,B:B)</f>
        <v>0</v>
      </c>
      <c r="F13" s="9">
        <f>SUMIFS(PedidodeCompra!G:G,PedidodeCompra!D:D,B:B)</f>
        <v>0</v>
      </c>
      <c r="G13" s="9">
        <f t="shared" si="1"/>
        <v>0</v>
      </c>
    </row>
    <row r="14">
      <c r="A14" s="8" t="s">
        <v>312</v>
      </c>
      <c r="B14" s="8" t="s">
        <v>313</v>
      </c>
      <c r="E14" s="9">
        <f>SUMIFS(PedidodeCompra!F:F,PedidodeCompra!D:D,B:B)</f>
        <v>0</v>
      </c>
      <c r="F14" s="9">
        <f>SUMIFS(PedidodeCompra!G:G,PedidodeCompra!D:D,B:B)</f>
        <v>0</v>
      </c>
      <c r="G14" s="9">
        <f t="shared" si="1"/>
        <v>0</v>
      </c>
    </row>
    <row r="15">
      <c r="A15" s="8" t="s">
        <v>314</v>
      </c>
      <c r="B15" s="8" t="s">
        <v>315</v>
      </c>
      <c r="E15" s="9">
        <f>SUMIFS(PedidodeCompra!F:F,PedidodeCompra!D:D,B:B)</f>
        <v>1507330.42</v>
      </c>
      <c r="F15" s="9">
        <f>SUMIFS(PedidodeCompra!G:G,PedidodeCompra!D:D,B:B)</f>
        <v>1507330.42</v>
      </c>
      <c r="G15" s="9">
        <f t="shared" si="1"/>
        <v>-0.0000000002328306437</v>
      </c>
    </row>
    <row r="16">
      <c r="A16" s="8" t="s">
        <v>316</v>
      </c>
      <c r="B16" s="8" t="s">
        <v>317</v>
      </c>
      <c r="D16" s="8" t="s">
        <v>216</v>
      </c>
      <c r="E16" s="9">
        <f>SUMIFS(PedidodeCompra!F:F,PedidodeCompra!D:D,B:B)</f>
        <v>1759954.27</v>
      </c>
      <c r="F16" s="9">
        <f>SUMIFS(PedidodeCompra!G:G,PedidodeCompra!D:D,B:B)</f>
        <v>1759954.27</v>
      </c>
      <c r="G16" s="9">
        <f t="shared" si="1"/>
        <v>0</v>
      </c>
    </row>
    <row r="17">
      <c r="A17" s="8" t="s">
        <v>318</v>
      </c>
      <c r="B17" s="8" t="s">
        <v>319</v>
      </c>
      <c r="E17" s="9">
        <f>SUMIFS(PedidodeCompra!F:F,PedidodeCompra!D:D,B:B)</f>
        <v>1655732.85</v>
      </c>
      <c r="F17" s="9">
        <f>SUMIFS(PedidodeCompra!G:G,PedidodeCompra!D:D,B:B)</f>
        <v>1655732.85</v>
      </c>
      <c r="G17" s="9">
        <f t="shared" si="1"/>
        <v>-0.0000000002328306437</v>
      </c>
    </row>
    <row r="18">
      <c r="A18" s="8" t="s">
        <v>320</v>
      </c>
      <c r="B18" s="8" t="s">
        <v>321</v>
      </c>
      <c r="E18" s="9">
        <f>SUMIFS(PedidodeCompra!F:F,PedidodeCompra!D:D,B:B)</f>
        <v>0</v>
      </c>
      <c r="F18" s="9">
        <f>SUMIFS(PedidodeCompra!G:G,PedidodeCompra!D:D,B:B)</f>
        <v>0</v>
      </c>
      <c r="G18" s="9">
        <f t="shared" si="1"/>
        <v>0</v>
      </c>
    </row>
    <row r="19">
      <c r="A19" s="8" t="s">
        <v>322</v>
      </c>
      <c r="B19" s="8" t="s">
        <v>323</v>
      </c>
      <c r="D19" s="8" t="s">
        <v>299</v>
      </c>
      <c r="E19" s="9">
        <f>SUMIFS(PedidodeCompra!F:F,PedidodeCompra!D:D,B:B)</f>
        <v>140646.44</v>
      </c>
      <c r="F19" s="9">
        <f>SUMIFS(PedidodeCompra!G:G,PedidodeCompra!D:D,B:B)</f>
        <v>140646.44</v>
      </c>
      <c r="G19" s="9">
        <f t="shared" si="1"/>
        <v>0</v>
      </c>
    </row>
    <row r="20">
      <c r="A20" s="8" t="s">
        <v>324</v>
      </c>
      <c r="B20" s="8" t="s">
        <v>325</v>
      </c>
      <c r="E20" s="9">
        <f>SUMIFS(PedidodeCompra!F:F,PedidodeCompra!D:D,B:B)</f>
        <v>217203.5</v>
      </c>
      <c r="F20" s="9">
        <f>SUMIFS(PedidodeCompra!G:G,PedidodeCompra!D:D,B:B)</f>
        <v>217203.5</v>
      </c>
      <c r="G20" s="9">
        <f t="shared" si="1"/>
        <v>0</v>
      </c>
    </row>
    <row r="21">
      <c r="A21" s="8" t="s">
        <v>326</v>
      </c>
      <c r="B21" s="8" t="s">
        <v>327</v>
      </c>
      <c r="E21" s="9">
        <f>SUMIFS(PedidodeCompra!F:F,PedidodeCompra!D:D,B:B)</f>
        <v>99054.65</v>
      </c>
      <c r="F21" s="9">
        <f>SUMIFS(PedidodeCompra!G:G,PedidodeCompra!D:D,B:B)</f>
        <v>99054.65</v>
      </c>
      <c r="G21" s="9">
        <f t="shared" si="1"/>
        <v>0</v>
      </c>
    </row>
    <row r="22">
      <c r="A22" s="8" t="s">
        <v>328</v>
      </c>
      <c r="B22" s="8" t="s">
        <v>329</v>
      </c>
      <c r="D22" s="8" t="s">
        <v>299</v>
      </c>
      <c r="E22" s="9">
        <f>SUMIFS(PedidodeCompra!F:F,PedidodeCompra!D:D,B:B)</f>
        <v>0</v>
      </c>
      <c r="F22" s="9">
        <f>SUMIFS(PedidodeCompra!G:G,PedidodeCompra!D:D,B:B)</f>
        <v>0</v>
      </c>
      <c r="G22" s="9">
        <f t="shared" si="1"/>
        <v>0</v>
      </c>
    </row>
    <row r="23">
      <c r="A23" s="8" t="s">
        <v>330</v>
      </c>
      <c r="B23" s="8" t="s">
        <v>331</v>
      </c>
      <c r="E23" s="9">
        <f>SUMIFS(PedidodeCompra!F:F,PedidodeCompra!D:D,B:B)</f>
        <v>2670874.9</v>
      </c>
      <c r="F23" s="9">
        <f>SUMIFS(PedidodeCompra!G:G,PedidodeCompra!D:D,B:B)</f>
        <v>2670874.9</v>
      </c>
      <c r="G23" s="9">
        <f t="shared" si="1"/>
        <v>0</v>
      </c>
    </row>
    <row r="24">
      <c r="A24" s="8" t="s">
        <v>332</v>
      </c>
      <c r="B24" s="8" t="s">
        <v>333</v>
      </c>
      <c r="D24" s="8" t="s">
        <v>284</v>
      </c>
      <c r="E24" s="9">
        <f>SUMIFS(PedidodeCompra!F:F,PedidodeCompra!D:D,B:B)</f>
        <v>0</v>
      </c>
      <c r="F24" s="9">
        <f>SUMIFS(PedidodeCompra!G:G,PedidodeCompra!D:D,B:B)</f>
        <v>0</v>
      </c>
      <c r="G24" s="9">
        <f t="shared" si="1"/>
        <v>0</v>
      </c>
    </row>
    <row r="25">
      <c r="A25" s="8" t="s">
        <v>334</v>
      </c>
      <c r="B25" s="8" t="s">
        <v>335</v>
      </c>
      <c r="D25" s="8" t="s">
        <v>336</v>
      </c>
      <c r="E25" s="9">
        <f>SUMIFS(PedidodeCompra!F:F,PedidodeCompra!D:D,B:B)</f>
        <v>0</v>
      </c>
      <c r="F25" s="9">
        <f>SUMIFS(PedidodeCompra!G:G,PedidodeCompra!D:D,B:B)</f>
        <v>0</v>
      </c>
      <c r="G25" s="9">
        <f t="shared" si="1"/>
        <v>0</v>
      </c>
    </row>
    <row r="26">
      <c r="A26" s="8" t="s">
        <v>337</v>
      </c>
      <c r="B26" s="8" t="s">
        <v>338</v>
      </c>
      <c r="E26" s="9">
        <f>SUMIFS(PedidodeCompra!F:F,PedidodeCompra!D:D,B:B)</f>
        <v>0</v>
      </c>
      <c r="F26" s="9">
        <f>SUMIFS(PedidodeCompra!G:G,PedidodeCompra!D:D,B:B)</f>
        <v>0</v>
      </c>
      <c r="G26" s="9">
        <f t="shared" si="1"/>
        <v>0</v>
      </c>
    </row>
    <row r="27">
      <c r="A27" s="8" t="s">
        <v>339</v>
      </c>
      <c r="B27" s="8" t="s">
        <v>340</v>
      </c>
      <c r="E27" s="9">
        <f>SUMIFS(PedidodeCompra!F:F,PedidodeCompra!D:D,B:B)</f>
        <v>958633.62</v>
      </c>
      <c r="F27" s="9">
        <f>SUMIFS(PedidodeCompra!G:G,PedidodeCompra!D:D,B:B)</f>
        <v>958633.62</v>
      </c>
      <c r="G27" s="9">
        <f t="shared" si="1"/>
        <v>0</v>
      </c>
    </row>
    <row r="28">
      <c r="A28" s="8" t="s">
        <v>341</v>
      </c>
      <c r="B28" s="8" t="s">
        <v>342</v>
      </c>
      <c r="E28" s="9">
        <f>SUMIFS(PedidodeCompra!F:F,PedidodeCompra!D:D,B:B)</f>
        <v>1325394.67</v>
      </c>
      <c r="F28" s="9">
        <f>SUMIFS(PedidodeCompra!G:G,PedidodeCompra!D:D,B:B)</f>
        <v>1325394.67</v>
      </c>
      <c r="G28" s="9">
        <f t="shared" si="1"/>
        <v>0</v>
      </c>
    </row>
    <row r="29">
      <c r="A29" s="8" t="s">
        <v>343</v>
      </c>
      <c r="B29" s="8" t="s">
        <v>344</v>
      </c>
      <c r="E29" s="9">
        <f>SUMIFS(PedidodeCompra!F:F,PedidodeCompra!D:D,B:B)</f>
        <v>0</v>
      </c>
      <c r="F29" s="9">
        <f>SUMIFS(PedidodeCompra!G:G,PedidodeCompra!D:D,B:B)</f>
        <v>0</v>
      </c>
      <c r="G29" s="9">
        <f t="shared" si="1"/>
        <v>0</v>
      </c>
    </row>
    <row r="30">
      <c r="A30" s="8" t="s">
        <v>345</v>
      </c>
      <c r="B30" s="8" t="s">
        <v>346</v>
      </c>
      <c r="D30" s="8" t="s">
        <v>347</v>
      </c>
      <c r="E30" s="9">
        <f>SUMIFS(PedidodeCompra!F:F,PedidodeCompra!D:D,B:B)</f>
        <v>3119590.34</v>
      </c>
      <c r="F30" s="9">
        <f>SUMIFS(PedidodeCompra!G:G,PedidodeCompra!D:D,B:B)</f>
        <v>2824634.43</v>
      </c>
      <c r="G30" s="9">
        <f t="shared" si="1"/>
        <v>294955.91</v>
      </c>
    </row>
    <row r="31">
      <c r="A31" s="8" t="s">
        <v>348</v>
      </c>
      <c r="B31" s="8" t="s">
        <v>349</v>
      </c>
      <c r="E31" s="9">
        <f>SUMIFS(PedidodeCompra!F:F,PedidodeCompra!D:D,B:B)</f>
        <v>0</v>
      </c>
      <c r="F31" s="9">
        <f>SUMIFS(PedidodeCompra!G:G,PedidodeCompra!D:D,B:B)</f>
        <v>0</v>
      </c>
      <c r="G31" s="9">
        <f t="shared" si="1"/>
        <v>0</v>
      </c>
    </row>
    <row r="32">
      <c r="A32" s="8" t="s">
        <v>350</v>
      </c>
      <c r="B32" s="8" t="s">
        <v>351</v>
      </c>
      <c r="E32" s="9">
        <f>SUMIFS(PedidodeCompra!F:F,PedidodeCompra!D:D,B:B)</f>
        <v>0</v>
      </c>
      <c r="F32" s="9">
        <f>SUMIFS(PedidodeCompra!G:G,PedidodeCompra!D:D,B:B)</f>
        <v>0</v>
      </c>
      <c r="G32" s="9">
        <f t="shared" si="1"/>
        <v>0</v>
      </c>
    </row>
    <row r="33">
      <c r="A33" s="8" t="s">
        <v>352</v>
      </c>
      <c r="B33" s="8" t="s">
        <v>353</v>
      </c>
      <c r="E33" s="9">
        <f>SUMIFS(PedidodeCompra!F:F,PedidodeCompra!D:D,B:B)</f>
        <v>0</v>
      </c>
      <c r="F33" s="9">
        <f>SUMIFS(PedidodeCompra!G:G,PedidodeCompra!D:D,B:B)</f>
        <v>0</v>
      </c>
      <c r="G33" s="9">
        <f t="shared" si="1"/>
        <v>0</v>
      </c>
    </row>
    <row r="34">
      <c r="A34" s="8" t="s">
        <v>354</v>
      </c>
      <c r="B34" s="8" t="s">
        <v>355</v>
      </c>
      <c r="E34" s="9">
        <f>SUMIFS(PedidodeCompra!F:F,PedidodeCompra!D:D,B:B)</f>
        <v>0</v>
      </c>
      <c r="F34" s="9">
        <f>SUMIFS(PedidodeCompra!G:G,PedidodeCompra!D:D,B:B)</f>
        <v>0</v>
      </c>
      <c r="G34" s="9">
        <f t="shared" si="1"/>
        <v>0</v>
      </c>
    </row>
    <row r="35">
      <c r="A35" s="8" t="s">
        <v>356</v>
      </c>
      <c r="B35" s="8" t="s">
        <v>357</v>
      </c>
      <c r="D35" s="8" t="s">
        <v>358</v>
      </c>
      <c r="E35" s="9">
        <f>SUMIFS(PedidodeCompra!F:F,PedidodeCompra!D:D,B:B)</f>
        <v>3604251.68</v>
      </c>
      <c r="F35" s="9">
        <f>SUMIFS(PedidodeCompra!G:G,PedidodeCompra!D:D,B:B)</f>
        <v>3603099.75</v>
      </c>
      <c r="G35" s="9">
        <f t="shared" si="1"/>
        <v>1151.93</v>
      </c>
    </row>
    <row r="36">
      <c r="A36" s="8" t="s">
        <v>359</v>
      </c>
      <c r="B36" s="8" t="s">
        <v>360</v>
      </c>
      <c r="D36" s="8" t="s">
        <v>361</v>
      </c>
      <c r="E36" s="9">
        <f>SUMIFS(PedidodeCompra!F:F,PedidodeCompra!D:D,B:B)</f>
        <v>292740.7</v>
      </c>
      <c r="F36" s="9">
        <f>SUMIFS(PedidodeCompra!G:G,PedidodeCompra!D:D,B:B)</f>
        <v>292740.7</v>
      </c>
      <c r="G36" s="9">
        <f t="shared" si="1"/>
        <v>0</v>
      </c>
    </row>
    <row r="37">
      <c r="A37" s="8" t="s">
        <v>362</v>
      </c>
      <c r="B37" s="8" t="s">
        <v>363</v>
      </c>
      <c r="E37" s="9">
        <f>SUMIFS(PedidodeCompra!F:F,PedidodeCompra!D:D,B:B)</f>
        <v>272020</v>
      </c>
      <c r="F37" s="9">
        <f>SUMIFS(PedidodeCompra!G:G,PedidodeCompra!D:D,B:B)</f>
        <v>272020</v>
      </c>
      <c r="G37" s="9">
        <f t="shared" si="1"/>
        <v>0</v>
      </c>
    </row>
    <row r="38">
      <c r="A38" s="8" t="s">
        <v>364</v>
      </c>
      <c r="B38" s="8" t="s">
        <v>365</v>
      </c>
      <c r="E38" s="9">
        <f>SUMIFS(PedidodeCompra!F:F,PedidodeCompra!D:D,B:B)</f>
        <v>0</v>
      </c>
      <c r="F38" s="9">
        <f>SUMIFS(PedidodeCompra!G:G,PedidodeCompra!D:D,B:B)</f>
        <v>0</v>
      </c>
      <c r="G38" s="9">
        <f t="shared" si="1"/>
        <v>0</v>
      </c>
    </row>
    <row r="39">
      <c r="A39" s="8" t="s">
        <v>366</v>
      </c>
      <c r="B39" s="8" t="s">
        <v>367</v>
      </c>
      <c r="E39" s="9">
        <f>SUMIFS(PedidodeCompra!F:F,PedidodeCompra!D:D,B:B)</f>
        <v>0</v>
      </c>
      <c r="F39" s="9">
        <f>SUMIFS(PedidodeCompra!G:G,PedidodeCompra!D:D,B:B)</f>
        <v>0</v>
      </c>
      <c r="G39" s="9">
        <f t="shared" si="1"/>
        <v>0</v>
      </c>
    </row>
    <row r="40">
      <c r="A40" s="8" t="s">
        <v>368</v>
      </c>
      <c r="B40" s="8" t="s">
        <v>369</v>
      </c>
      <c r="D40" s="8" t="s">
        <v>370</v>
      </c>
      <c r="E40" s="9">
        <f>SUMIFS(PedidodeCompra!F:F,PedidodeCompra!D:D,B:B)</f>
        <v>675634.35</v>
      </c>
      <c r="F40" s="9">
        <f>SUMIFS(PedidodeCompra!G:G,PedidodeCompra!D:D,B:B)</f>
        <v>675634.35</v>
      </c>
      <c r="G40" s="9">
        <f t="shared" si="1"/>
        <v>-0.0000000001164153218</v>
      </c>
    </row>
    <row r="41">
      <c r="A41" s="8" t="s">
        <v>371</v>
      </c>
      <c r="B41" s="8" t="s">
        <v>372</v>
      </c>
      <c r="E41" s="9">
        <f>SUMIFS(PedidodeCompra!F:F,PedidodeCompra!D:D,B:B)</f>
        <v>0</v>
      </c>
      <c r="F41" s="9">
        <f>SUMIFS(PedidodeCompra!G:G,PedidodeCompra!D:D,B:B)</f>
        <v>0</v>
      </c>
      <c r="G41" s="9">
        <f t="shared" si="1"/>
        <v>0</v>
      </c>
    </row>
    <row r="42">
      <c r="A42" s="8" t="s">
        <v>373</v>
      </c>
      <c r="B42" s="8" t="s">
        <v>374</v>
      </c>
      <c r="E42" s="9">
        <f>SUMIFS(PedidodeCompra!F:F,PedidodeCompra!D:D,B:B)</f>
        <v>0</v>
      </c>
      <c r="F42" s="9">
        <f>SUMIFS(PedidodeCompra!G:G,PedidodeCompra!D:D,B:B)</f>
        <v>0</v>
      </c>
      <c r="G42" s="9">
        <f t="shared" si="1"/>
        <v>0</v>
      </c>
    </row>
    <row r="43">
      <c r="A43" s="8" t="s">
        <v>375</v>
      </c>
      <c r="B43" s="8" t="s">
        <v>376</v>
      </c>
      <c r="D43" s="8" t="s">
        <v>305</v>
      </c>
      <c r="E43" s="9">
        <f>SUMIFS(PedidodeCompra!F:F,PedidodeCompra!D:D,B:B)</f>
        <v>0</v>
      </c>
      <c r="F43" s="9">
        <f>SUMIFS(PedidodeCompra!G:G,PedidodeCompra!D:D,B:B)</f>
        <v>0</v>
      </c>
      <c r="G43" s="9">
        <f t="shared" si="1"/>
        <v>0</v>
      </c>
    </row>
    <row r="44">
      <c r="A44" s="8" t="s">
        <v>377</v>
      </c>
      <c r="B44" s="8" t="s">
        <v>378</v>
      </c>
      <c r="D44" s="8" t="s">
        <v>379</v>
      </c>
      <c r="E44" s="9">
        <f>SUMIFS(PedidodeCompra!F:F,PedidodeCompra!D:D,B:B)</f>
        <v>0</v>
      </c>
      <c r="F44" s="9">
        <f>SUMIFS(PedidodeCompra!G:G,PedidodeCompra!D:D,B:B)</f>
        <v>0</v>
      </c>
      <c r="G44" s="9">
        <f t="shared" si="1"/>
        <v>0</v>
      </c>
    </row>
    <row r="45">
      <c r="A45" s="8" t="s">
        <v>380</v>
      </c>
      <c r="B45" s="8" t="s">
        <v>204</v>
      </c>
      <c r="E45" s="9">
        <f>SUMIFS(PedidodeCompra!F:F,PedidodeCompra!D:D,B:B)</f>
        <v>126724.26</v>
      </c>
      <c r="F45" s="9">
        <f>SUMIFS(PedidodeCompra!G:G,PedidodeCompra!D:D,B:B)</f>
        <v>126724.26</v>
      </c>
      <c r="G45" s="9">
        <f t="shared" si="1"/>
        <v>0</v>
      </c>
    </row>
    <row r="46">
      <c r="A46" s="8" t="s">
        <v>381</v>
      </c>
      <c r="B46" s="8" t="s">
        <v>382</v>
      </c>
      <c r="E46" s="9">
        <f>SUMIFS(PedidodeCompra!F:F,PedidodeCompra!D:D,B:B)</f>
        <v>0</v>
      </c>
      <c r="F46" s="9">
        <f>SUMIFS(PedidodeCompra!G:G,PedidodeCompra!D:D,B:B)</f>
        <v>0</v>
      </c>
      <c r="G46" s="9">
        <f t="shared" si="1"/>
        <v>0</v>
      </c>
    </row>
    <row r="47">
      <c r="A47" s="8" t="s">
        <v>383</v>
      </c>
      <c r="B47" s="8" t="s">
        <v>384</v>
      </c>
      <c r="E47" s="9">
        <f>SUMIFS(PedidodeCompra!F:F,PedidodeCompra!D:D,B:B)</f>
        <v>469879.32</v>
      </c>
      <c r="F47" s="9">
        <f>SUMIFS(PedidodeCompra!G:G,PedidodeCompra!D:D,B:B)</f>
        <v>469879.32</v>
      </c>
      <c r="G47" s="9">
        <f t="shared" si="1"/>
        <v>0</v>
      </c>
    </row>
    <row r="48">
      <c r="A48" s="8" t="s">
        <v>385</v>
      </c>
      <c r="B48" s="8" t="s">
        <v>63</v>
      </c>
      <c r="E48" s="9">
        <f>SUMIFS(PedidodeCompra!F:F,PedidodeCompra!D:D,B:B)</f>
        <v>721774.02</v>
      </c>
      <c r="F48" s="9">
        <f>SUMIFS(PedidodeCompra!G:G,PedidodeCompra!D:D,B:B)</f>
        <v>721774.02</v>
      </c>
      <c r="G48" s="9">
        <f t="shared" si="1"/>
        <v>0</v>
      </c>
    </row>
    <row r="49">
      <c r="A49" s="8" t="s">
        <v>386</v>
      </c>
      <c r="B49" s="8" t="s">
        <v>387</v>
      </c>
      <c r="D49" s="8" t="s">
        <v>299</v>
      </c>
      <c r="E49" s="9">
        <f>SUMIFS(PedidodeCompra!F:F,PedidodeCompra!D:D,B:B)</f>
        <v>0</v>
      </c>
      <c r="F49" s="9">
        <f>SUMIFS(PedidodeCompra!G:G,PedidodeCompra!D:D,B:B)</f>
        <v>0</v>
      </c>
      <c r="G49" s="9">
        <f t="shared" si="1"/>
        <v>0</v>
      </c>
    </row>
    <row r="50">
      <c r="A50" s="8" t="s">
        <v>388</v>
      </c>
      <c r="B50" s="8" t="s">
        <v>389</v>
      </c>
      <c r="E50" s="9">
        <f>SUMIFS(PedidodeCompra!F:F,PedidodeCompra!D:D,B:B)</f>
        <v>57777.56</v>
      </c>
      <c r="F50" s="9">
        <f>SUMIFS(PedidodeCompra!G:G,PedidodeCompra!D:D,B:B)</f>
        <v>57777.56</v>
      </c>
      <c r="G50" s="9">
        <f t="shared" si="1"/>
        <v>0</v>
      </c>
    </row>
    <row r="51">
      <c r="A51" s="8" t="s">
        <v>390</v>
      </c>
      <c r="B51" s="8" t="s">
        <v>391</v>
      </c>
      <c r="E51" s="9">
        <f>SUMIFS(PedidodeCompra!F:F,PedidodeCompra!D:D,B:B)</f>
        <v>296991.76</v>
      </c>
      <c r="F51" s="9">
        <f>SUMIFS(PedidodeCompra!G:G,PedidodeCompra!D:D,B:B)</f>
        <v>296991.76</v>
      </c>
      <c r="G51" s="9">
        <f t="shared" si="1"/>
        <v>0</v>
      </c>
    </row>
    <row r="52">
      <c r="A52" s="8" t="s">
        <v>392</v>
      </c>
      <c r="B52" s="8" t="s">
        <v>393</v>
      </c>
      <c r="E52" s="9">
        <f>SUMIFS(PedidodeCompra!F:F,PedidodeCompra!D:D,B:B)</f>
        <v>503515.7</v>
      </c>
      <c r="F52" s="9">
        <f>SUMIFS(PedidodeCompra!G:G,PedidodeCompra!D:D,B:B)</f>
        <v>503515.7</v>
      </c>
      <c r="G52" s="9">
        <f t="shared" si="1"/>
        <v>0</v>
      </c>
    </row>
    <row r="53">
      <c r="A53" s="8" t="s">
        <v>394</v>
      </c>
      <c r="B53" s="8" t="s">
        <v>395</v>
      </c>
      <c r="E53" s="9">
        <f>SUMIFS(PedidodeCompra!F:F,PedidodeCompra!D:D,B:B)</f>
        <v>0</v>
      </c>
      <c r="F53" s="9">
        <f>SUMIFS(PedidodeCompra!G:G,PedidodeCompra!D:D,B:B)</f>
        <v>0</v>
      </c>
      <c r="G53" s="9">
        <f t="shared" si="1"/>
        <v>0</v>
      </c>
    </row>
    <row r="54">
      <c r="A54" s="8" t="s">
        <v>396</v>
      </c>
      <c r="B54" s="8" t="s">
        <v>397</v>
      </c>
      <c r="E54" s="9">
        <f>SUMIFS(PedidodeCompra!F:F,PedidodeCompra!D:D,B:B)</f>
        <v>0</v>
      </c>
      <c r="F54" s="9">
        <f>SUMIFS(PedidodeCompra!G:G,PedidodeCompra!D:D,B:B)</f>
        <v>0</v>
      </c>
      <c r="G54" s="9">
        <f t="shared" si="1"/>
        <v>0</v>
      </c>
    </row>
    <row r="55">
      <c r="A55" s="8" t="s">
        <v>398</v>
      </c>
      <c r="B55" s="8" t="s">
        <v>399</v>
      </c>
      <c r="E55" s="9">
        <f>SUMIFS(PedidodeCompra!F:F,PedidodeCompra!D:D,B:B)</f>
        <v>0</v>
      </c>
      <c r="F55" s="9">
        <f>SUMIFS(PedidodeCompra!G:G,PedidodeCompra!D:D,B:B)</f>
        <v>0</v>
      </c>
      <c r="G55" s="9">
        <f t="shared" si="1"/>
        <v>0</v>
      </c>
    </row>
    <row r="56">
      <c r="A56" s="8" t="s">
        <v>400</v>
      </c>
      <c r="B56" s="8" t="s">
        <v>401</v>
      </c>
      <c r="E56" s="9">
        <f>SUMIFS(PedidodeCompra!F:F,PedidodeCompra!D:D,B:B)</f>
        <v>0</v>
      </c>
      <c r="F56" s="9">
        <f>SUMIFS(PedidodeCompra!G:G,PedidodeCompra!D:D,B:B)</f>
        <v>0</v>
      </c>
      <c r="G56" s="9">
        <f t="shared" si="1"/>
        <v>0</v>
      </c>
    </row>
    <row r="57">
      <c r="A57" s="8" t="s">
        <v>402</v>
      </c>
      <c r="B57" s="8" t="s">
        <v>403</v>
      </c>
      <c r="E57" s="9">
        <f>SUMIFS(PedidodeCompra!F:F,PedidodeCompra!D:D,B:B)</f>
        <v>0</v>
      </c>
      <c r="F57" s="9">
        <f>SUMIFS(PedidodeCompra!G:G,PedidodeCompra!D:D,B:B)</f>
        <v>0</v>
      </c>
      <c r="G57" s="9">
        <f t="shared" si="1"/>
        <v>0</v>
      </c>
    </row>
    <row r="58">
      <c r="A58" s="8" t="s">
        <v>404</v>
      </c>
      <c r="B58" s="8" t="s">
        <v>405</v>
      </c>
      <c r="D58" s="8" t="s">
        <v>284</v>
      </c>
      <c r="E58" s="9">
        <f>SUMIFS(PedidodeCompra!F:F,PedidodeCompra!D:D,B:B)</f>
        <v>1801003.76</v>
      </c>
      <c r="F58" s="9">
        <f>SUMIFS(PedidodeCompra!G:G,PedidodeCompra!D:D,B:B)</f>
        <v>1885104.66</v>
      </c>
      <c r="G58" s="9">
        <f t="shared" si="1"/>
        <v>-84100.9</v>
      </c>
    </row>
    <row r="59">
      <c r="A59" s="8" t="s">
        <v>406</v>
      </c>
      <c r="B59" s="8" t="s">
        <v>407</v>
      </c>
      <c r="E59" s="9">
        <f>SUMIFS(PedidodeCompra!F:F,PedidodeCompra!D:D,B:B)</f>
        <v>0</v>
      </c>
      <c r="F59" s="9">
        <f>SUMIFS(PedidodeCompra!G:G,PedidodeCompra!D:D,B:B)</f>
        <v>0</v>
      </c>
      <c r="G59" s="9">
        <f t="shared" si="1"/>
        <v>0</v>
      </c>
    </row>
    <row r="60">
      <c r="A60" s="8" t="s">
        <v>408</v>
      </c>
      <c r="B60" s="8" t="s">
        <v>409</v>
      </c>
      <c r="D60" s="8" t="s">
        <v>299</v>
      </c>
      <c r="E60" s="9">
        <f>SUMIFS(PedidodeCompra!F:F,PedidodeCompra!D:D,B:B)</f>
        <v>0</v>
      </c>
      <c r="F60" s="9">
        <f>SUMIFS(PedidodeCompra!G:G,PedidodeCompra!D:D,B:B)</f>
        <v>0</v>
      </c>
      <c r="G60" s="9">
        <f t="shared" si="1"/>
        <v>0</v>
      </c>
    </row>
    <row r="61">
      <c r="A61" s="8" t="s">
        <v>410</v>
      </c>
      <c r="B61" s="8" t="s">
        <v>411</v>
      </c>
      <c r="D61" s="8" t="s">
        <v>412</v>
      </c>
      <c r="E61" s="9">
        <f>SUMIFS(PedidodeCompra!F:F,PedidodeCompra!D:D,B:B)</f>
        <v>0</v>
      </c>
      <c r="F61" s="9">
        <f>SUMIFS(PedidodeCompra!G:G,PedidodeCompra!D:D,B:B)</f>
        <v>0</v>
      </c>
      <c r="G61" s="9">
        <f t="shared" si="1"/>
        <v>0</v>
      </c>
    </row>
    <row r="62">
      <c r="A62" s="8" t="s">
        <v>413</v>
      </c>
      <c r="B62" s="8" t="s">
        <v>414</v>
      </c>
      <c r="D62" s="8" t="s">
        <v>415</v>
      </c>
      <c r="E62" s="9">
        <f>SUMIFS(PedidodeCompra!F:F,PedidodeCompra!D:D,B:B)</f>
        <v>305564.32</v>
      </c>
      <c r="F62" s="9">
        <f>SUMIFS(PedidodeCompra!G:G,PedidodeCompra!D:D,B:B)</f>
        <v>305564.32</v>
      </c>
      <c r="G62" s="9">
        <f t="shared" si="1"/>
        <v>0</v>
      </c>
    </row>
    <row r="63">
      <c r="A63" s="8" t="s">
        <v>416</v>
      </c>
      <c r="B63" s="8" t="s">
        <v>417</v>
      </c>
      <c r="D63" s="8" t="s">
        <v>418</v>
      </c>
      <c r="E63" s="9">
        <f>SUMIFS(PedidodeCompra!F:F,PedidodeCompra!D:D,B:B)</f>
        <v>12478.5</v>
      </c>
      <c r="F63" s="9">
        <f>SUMIFS(PedidodeCompra!G:G,PedidodeCompra!D:D,B:B)</f>
        <v>12478.5</v>
      </c>
      <c r="G63" s="9">
        <f t="shared" si="1"/>
        <v>0</v>
      </c>
    </row>
    <row r="64">
      <c r="A64" s="8" t="s">
        <v>419</v>
      </c>
      <c r="B64" s="8" t="s">
        <v>420</v>
      </c>
      <c r="D64" s="8" t="s">
        <v>216</v>
      </c>
      <c r="E64" s="9">
        <f>SUMIFS(PedidodeCompra!F:F,PedidodeCompra!D:D,B:B)</f>
        <v>1577953.2</v>
      </c>
      <c r="F64" s="9">
        <f>SUMIFS(PedidodeCompra!G:G,PedidodeCompra!D:D,B:B)</f>
        <v>1704403.2</v>
      </c>
      <c r="G64" s="9">
        <f t="shared" si="1"/>
        <v>-126450</v>
      </c>
    </row>
    <row r="65">
      <c r="A65" s="10" t="s">
        <v>421</v>
      </c>
      <c r="B65" s="8" t="s">
        <v>422</v>
      </c>
      <c r="D65" s="8" t="s">
        <v>216</v>
      </c>
      <c r="E65" s="11">
        <v>0.0</v>
      </c>
      <c r="F65" s="11">
        <v>0.0</v>
      </c>
      <c r="G65" s="11">
        <v>0.0</v>
      </c>
    </row>
    <row r="66">
      <c r="A66" s="8" t="s">
        <v>423</v>
      </c>
      <c r="B66" s="8" t="s">
        <v>424</v>
      </c>
      <c r="D66" s="8" t="s">
        <v>379</v>
      </c>
      <c r="E66" s="9">
        <f>SUMIFS(PedidodeCompra!F:F,PedidodeCompra!D:D,B:B)</f>
        <v>376398.23</v>
      </c>
      <c r="F66" s="9">
        <f>SUMIFS(PedidodeCompra!G:G,PedidodeCompra!D:D,B:B)</f>
        <v>376398.23</v>
      </c>
      <c r="G66" s="9">
        <f t="shared" ref="G66:G213" si="2">E66-F66</f>
        <v>0</v>
      </c>
    </row>
    <row r="67">
      <c r="A67" s="8" t="s">
        <v>425</v>
      </c>
      <c r="B67" s="8" t="s">
        <v>426</v>
      </c>
      <c r="D67" s="8" t="s">
        <v>148</v>
      </c>
      <c r="E67" s="9">
        <f>SUMIFS(PedidodeCompra!F:F,PedidodeCompra!D:D,B:B)</f>
        <v>56886.9</v>
      </c>
      <c r="F67" s="9">
        <f>SUMIFS(PedidodeCompra!G:G,PedidodeCompra!D:D,B:B)</f>
        <v>56886.9</v>
      </c>
      <c r="G67" s="9">
        <f t="shared" si="2"/>
        <v>0</v>
      </c>
    </row>
    <row r="68">
      <c r="A68" s="8" t="s">
        <v>427</v>
      </c>
      <c r="B68" s="8" t="s">
        <v>215</v>
      </c>
      <c r="D68" s="8" t="s">
        <v>216</v>
      </c>
      <c r="E68" s="9">
        <f>SUMIFS(PedidodeCompra!F:F,PedidodeCompra!D:D,B:B)</f>
        <v>799929.4</v>
      </c>
      <c r="F68" s="9">
        <f>SUMIFS(PedidodeCompra!G:G,PedidodeCompra!D:D,B:B)</f>
        <v>799929.4</v>
      </c>
      <c r="G68" s="9">
        <f t="shared" si="2"/>
        <v>-0.0000000001164153218</v>
      </c>
    </row>
    <row r="69">
      <c r="A69" s="10" t="s">
        <v>428</v>
      </c>
      <c r="B69" s="8" t="s">
        <v>429</v>
      </c>
      <c r="D69" s="8" t="s">
        <v>116</v>
      </c>
      <c r="E69" s="9">
        <f>SUMIFS(PedidodeCompra!F:F,PedidodeCompra!D:D,B:B)</f>
        <v>47291.04</v>
      </c>
      <c r="F69" s="9">
        <f>SUMIFS(PedidodeCompra!G:G,PedidodeCompra!D:D,B:B)</f>
        <v>47291.04</v>
      </c>
      <c r="G69" s="9">
        <f t="shared" si="2"/>
        <v>0</v>
      </c>
    </row>
    <row r="70">
      <c r="A70" s="8" t="s">
        <v>430</v>
      </c>
      <c r="B70" s="8" t="s">
        <v>431</v>
      </c>
      <c r="D70" s="8" t="s">
        <v>148</v>
      </c>
      <c r="E70" s="9">
        <f>SUMIFS(PedidodeCompra!F:F,PedidodeCompra!D:D,B:B)</f>
        <v>763594.44</v>
      </c>
      <c r="F70" s="9">
        <f>SUMIFS(PedidodeCompra!G:G,PedidodeCompra!D:D,B:B)</f>
        <v>763594.44</v>
      </c>
      <c r="G70" s="9">
        <f t="shared" si="2"/>
        <v>0</v>
      </c>
    </row>
    <row r="71">
      <c r="A71" s="8" t="s">
        <v>432</v>
      </c>
      <c r="B71" s="8" t="s">
        <v>155</v>
      </c>
      <c r="D71" s="8" t="s">
        <v>418</v>
      </c>
      <c r="E71" s="9">
        <f>SUMIFS(PedidodeCompra!F:F,PedidodeCompra!D:D,B:B)</f>
        <v>816873.12</v>
      </c>
      <c r="F71" s="9">
        <f>SUMIFS(PedidodeCompra!G:G,PedidodeCompra!D:D,B:B)</f>
        <v>816873.12</v>
      </c>
      <c r="G71" s="9">
        <f t="shared" si="2"/>
        <v>-0.0000000001164153218</v>
      </c>
    </row>
    <row r="72">
      <c r="A72" s="8" t="s">
        <v>433</v>
      </c>
      <c r="B72" s="8" t="s">
        <v>434</v>
      </c>
      <c r="D72" s="8" t="s">
        <v>148</v>
      </c>
      <c r="E72" s="9">
        <f>SUMIFS(PedidodeCompra!F:F,PedidodeCompra!D:D,B:B)</f>
        <v>1119077.83</v>
      </c>
      <c r="F72" s="9">
        <f>SUMIFS(PedidodeCompra!G:G,PedidodeCompra!D:D,B:B)</f>
        <v>1119077.83</v>
      </c>
      <c r="G72" s="9">
        <f t="shared" si="2"/>
        <v>0</v>
      </c>
    </row>
    <row r="73">
      <c r="A73" s="8" t="s">
        <v>435</v>
      </c>
      <c r="B73" s="8" t="s">
        <v>436</v>
      </c>
      <c r="D73" s="8" t="s">
        <v>216</v>
      </c>
      <c r="E73" s="9">
        <f>SUMIFS(PedidodeCompra!F:F,PedidodeCompra!D:D,B:B)</f>
        <v>151510.51</v>
      </c>
      <c r="F73" s="9">
        <f>SUMIFS(PedidodeCompra!G:G,PedidodeCompra!D:D,B:B)</f>
        <v>151510.51</v>
      </c>
      <c r="G73" s="9">
        <f t="shared" si="2"/>
        <v>0</v>
      </c>
    </row>
    <row r="74">
      <c r="A74" s="8" t="s">
        <v>437</v>
      </c>
      <c r="B74" s="8" t="s">
        <v>438</v>
      </c>
      <c r="D74" s="8" t="s">
        <v>148</v>
      </c>
      <c r="E74" s="9">
        <f>SUMIFS(PedidodeCompra!F:F,PedidodeCompra!D:D,B:B)</f>
        <v>0</v>
      </c>
      <c r="F74" s="9">
        <f>SUMIFS(PedidodeCompra!G:G,PedidodeCompra!D:D,B:B)</f>
        <v>0</v>
      </c>
      <c r="G74" s="9">
        <f t="shared" si="2"/>
        <v>0</v>
      </c>
    </row>
    <row r="75">
      <c r="A75" s="8" t="s">
        <v>439</v>
      </c>
      <c r="B75" s="8" t="s">
        <v>440</v>
      </c>
      <c r="D75" s="8" t="s">
        <v>148</v>
      </c>
      <c r="E75" s="9">
        <f>SUMIFS(PedidodeCompra!F:F,PedidodeCompra!D:D,B:B)</f>
        <v>725656.77</v>
      </c>
      <c r="F75" s="9">
        <f>SUMIFS(PedidodeCompra!G:G,PedidodeCompra!D:D,B:B)</f>
        <v>725656.77</v>
      </c>
      <c r="G75" s="9">
        <f t="shared" si="2"/>
        <v>0</v>
      </c>
    </row>
    <row r="76">
      <c r="A76" s="8" t="s">
        <v>441</v>
      </c>
      <c r="B76" s="8" t="s">
        <v>442</v>
      </c>
      <c r="D76" s="8" t="s">
        <v>412</v>
      </c>
      <c r="E76" s="9">
        <f>SUMIFS(PedidodeCompra!F:F,PedidodeCompra!D:D,B:B)</f>
        <v>841994.01</v>
      </c>
      <c r="F76" s="9">
        <f>SUMIFS(PedidodeCompra!G:G,PedidodeCompra!D:D,B:B)</f>
        <v>841994.01</v>
      </c>
      <c r="G76" s="9">
        <f t="shared" si="2"/>
        <v>-0.0000000001164153218</v>
      </c>
    </row>
    <row r="77">
      <c r="A77" s="8" t="s">
        <v>443</v>
      </c>
      <c r="B77" s="8" t="s">
        <v>444</v>
      </c>
      <c r="D77" s="8" t="s">
        <v>445</v>
      </c>
      <c r="E77" s="9">
        <f>SUMIFS(PedidodeCompra!F:F,PedidodeCompra!D:D,B:B)</f>
        <v>355903.1</v>
      </c>
      <c r="F77" s="9">
        <f>SUMIFS(PedidodeCompra!G:G,PedidodeCompra!D:D,B:B)</f>
        <v>355903.1</v>
      </c>
      <c r="G77" s="9">
        <f t="shared" si="2"/>
        <v>0</v>
      </c>
    </row>
    <row r="78">
      <c r="A78" s="8" t="s">
        <v>446</v>
      </c>
      <c r="B78" s="8" t="s">
        <v>447</v>
      </c>
      <c r="D78" s="8" t="s">
        <v>148</v>
      </c>
      <c r="E78" s="9">
        <f>SUMIFS(PedidodeCompra!F:F,PedidodeCompra!D:D,B:B)</f>
        <v>74128.77</v>
      </c>
      <c r="F78" s="9">
        <f>SUMIFS(PedidodeCompra!G:G,PedidodeCompra!D:D,B:B)</f>
        <v>74128.77</v>
      </c>
      <c r="G78" s="9">
        <f t="shared" si="2"/>
        <v>0</v>
      </c>
    </row>
    <row r="79">
      <c r="A79" s="8" t="s">
        <v>448</v>
      </c>
      <c r="B79" s="8" t="s">
        <v>449</v>
      </c>
      <c r="D79" s="8" t="s">
        <v>148</v>
      </c>
      <c r="E79" s="9">
        <f>SUMIFS(PedidodeCompra!F:F,PedidodeCompra!D:D,B:B)</f>
        <v>0</v>
      </c>
      <c r="F79" s="9">
        <f>SUMIFS(PedidodeCompra!G:G,PedidodeCompra!D:D,B:B)</f>
        <v>0</v>
      </c>
      <c r="G79" s="9">
        <f t="shared" si="2"/>
        <v>0</v>
      </c>
    </row>
    <row r="80">
      <c r="A80" s="8" t="s">
        <v>450</v>
      </c>
      <c r="B80" s="8" t="s">
        <v>451</v>
      </c>
      <c r="D80" s="8" t="s">
        <v>148</v>
      </c>
      <c r="E80" s="9">
        <f>SUMIFS(PedidodeCompra!F:F,PedidodeCompra!D:D,B:B)</f>
        <v>543220.97</v>
      </c>
      <c r="F80" s="9">
        <f>SUMIFS(PedidodeCompra!G:G,PedidodeCompra!D:D,B:B)</f>
        <v>543220.97</v>
      </c>
      <c r="G80" s="9">
        <f t="shared" si="2"/>
        <v>0</v>
      </c>
    </row>
    <row r="81">
      <c r="A81" s="8" t="s">
        <v>452</v>
      </c>
      <c r="B81" s="8" t="s">
        <v>453</v>
      </c>
      <c r="D81" s="8" t="s">
        <v>148</v>
      </c>
      <c r="E81" s="9">
        <f>SUMIFS(PedidodeCompra!F:F,PedidodeCompra!D:D,B:B)</f>
        <v>0</v>
      </c>
      <c r="F81" s="9">
        <f>SUMIFS(PedidodeCompra!G:G,PedidodeCompra!D:D,B:B)</f>
        <v>0</v>
      </c>
      <c r="G81" s="9">
        <f t="shared" si="2"/>
        <v>0</v>
      </c>
    </row>
    <row r="82">
      <c r="A82" s="8" t="s">
        <v>454</v>
      </c>
      <c r="B82" s="8" t="s">
        <v>455</v>
      </c>
      <c r="D82" s="8" t="s">
        <v>456</v>
      </c>
      <c r="E82" s="9">
        <f>SUMIFS(PedidodeCompra!F:F,PedidodeCompra!D:D,B:B)</f>
        <v>1034643.8</v>
      </c>
      <c r="F82" s="9">
        <f>SUMIFS(PedidodeCompra!G:G,PedidodeCompra!D:D,B:B)</f>
        <v>1034643.8</v>
      </c>
      <c r="G82" s="9">
        <f t="shared" si="2"/>
        <v>0</v>
      </c>
    </row>
    <row r="83">
      <c r="A83" s="8" t="s">
        <v>457</v>
      </c>
      <c r="B83" s="8" t="s">
        <v>458</v>
      </c>
      <c r="D83" s="8" t="s">
        <v>459</v>
      </c>
      <c r="E83" s="9">
        <f>SUMIFS(PedidodeCompra!F:F,PedidodeCompra!D:D,B:B)</f>
        <v>0</v>
      </c>
      <c r="F83" s="9">
        <f>SUMIFS(PedidodeCompra!G:G,PedidodeCompra!D:D,B:B)</f>
        <v>0</v>
      </c>
      <c r="G83" s="9">
        <f t="shared" si="2"/>
        <v>0</v>
      </c>
    </row>
    <row r="84">
      <c r="A84" s="8" t="s">
        <v>460</v>
      </c>
      <c r="B84" s="8" t="s">
        <v>461</v>
      </c>
      <c r="D84" s="8" t="s">
        <v>148</v>
      </c>
      <c r="E84" s="9">
        <f>SUMIFS(PedidodeCompra!F:F,PedidodeCompra!D:D,B:B)</f>
        <v>1209652</v>
      </c>
      <c r="F84" s="9">
        <f>SUMIFS(PedidodeCompra!G:G,PedidodeCompra!D:D,B:B)</f>
        <v>1209652</v>
      </c>
      <c r="G84" s="9">
        <f t="shared" si="2"/>
        <v>0</v>
      </c>
    </row>
    <row r="85">
      <c r="A85" s="8" t="s">
        <v>462</v>
      </c>
      <c r="B85" s="8" t="s">
        <v>463</v>
      </c>
      <c r="D85" s="8" t="s">
        <v>445</v>
      </c>
      <c r="E85" s="9">
        <f>SUMIFS(PedidodeCompra!F:F,PedidodeCompra!D:D,B:B)</f>
        <v>192693.6</v>
      </c>
      <c r="F85" s="9">
        <f>SUMIFS(PedidodeCompra!G:G,PedidodeCompra!D:D,B:B)</f>
        <v>192693.6</v>
      </c>
      <c r="G85" s="9">
        <f t="shared" si="2"/>
        <v>0</v>
      </c>
    </row>
    <row r="86">
      <c r="A86" s="8" t="s">
        <v>464</v>
      </c>
      <c r="B86" s="8" t="s">
        <v>465</v>
      </c>
      <c r="D86" s="8" t="s">
        <v>199</v>
      </c>
      <c r="E86" s="9">
        <f>SUMIFS(PedidodeCompra!F:F,PedidodeCompra!D:D,B:B)</f>
        <v>650266.9</v>
      </c>
      <c r="F86" s="9">
        <f>SUMIFS(PedidodeCompra!G:G,PedidodeCompra!D:D,B:B)</f>
        <v>650266.9</v>
      </c>
      <c r="G86" s="9">
        <f t="shared" si="2"/>
        <v>0</v>
      </c>
    </row>
    <row r="87">
      <c r="A87" s="8" t="s">
        <v>466</v>
      </c>
      <c r="B87" s="8" t="s">
        <v>467</v>
      </c>
      <c r="D87" s="8" t="s">
        <v>148</v>
      </c>
      <c r="E87" s="9">
        <f>SUMIFS(PedidodeCompra!F:F,PedidodeCompra!D:D,B:B)</f>
        <v>269280</v>
      </c>
      <c r="F87" s="9">
        <f>SUMIFS(PedidodeCompra!G:G,PedidodeCompra!D:D,B:B)</f>
        <v>269280</v>
      </c>
      <c r="G87" s="9">
        <f t="shared" si="2"/>
        <v>0</v>
      </c>
    </row>
    <row r="88">
      <c r="A88" s="8" t="s">
        <v>468</v>
      </c>
      <c r="B88" s="8" t="s">
        <v>198</v>
      </c>
      <c r="D88" s="8" t="s">
        <v>199</v>
      </c>
      <c r="E88" s="9">
        <f>SUMIFS(PedidodeCompra!F:F,PedidodeCompra!D:D,B:B)</f>
        <v>187120</v>
      </c>
      <c r="F88" s="9">
        <f>SUMIFS(PedidodeCompra!G:G,PedidodeCompra!D:D,B:B)</f>
        <v>187120</v>
      </c>
      <c r="G88" s="9">
        <f t="shared" si="2"/>
        <v>0</v>
      </c>
    </row>
    <row r="89">
      <c r="A89" s="8" t="s">
        <v>469</v>
      </c>
      <c r="B89" s="8" t="s">
        <v>470</v>
      </c>
      <c r="D89" s="8" t="s">
        <v>471</v>
      </c>
      <c r="E89" s="9">
        <f>SUMIFS(PedidodeCompra!F:F,PedidodeCompra!D:D,B:B)</f>
        <v>105145</v>
      </c>
      <c r="F89" s="9">
        <f>SUMIFS(PedidodeCompra!G:G,PedidodeCompra!D:D,B:B)</f>
        <v>105145</v>
      </c>
      <c r="G89" s="9">
        <f t="shared" si="2"/>
        <v>0</v>
      </c>
    </row>
    <row r="90">
      <c r="A90" s="8" t="s">
        <v>472</v>
      </c>
      <c r="B90" s="8" t="s">
        <v>473</v>
      </c>
      <c r="D90" s="8" t="s">
        <v>148</v>
      </c>
      <c r="E90" s="9">
        <f>SUMIFS(PedidodeCompra!F:F,PedidodeCompra!D:D,B:B)</f>
        <v>159970</v>
      </c>
      <c r="F90" s="9">
        <f>SUMIFS(PedidodeCompra!G:G,PedidodeCompra!D:D,B:B)</f>
        <v>159970</v>
      </c>
      <c r="G90" s="9">
        <f t="shared" si="2"/>
        <v>0</v>
      </c>
    </row>
    <row r="91">
      <c r="A91" s="8" t="s">
        <v>474</v>
      </c>
      <c r="B91" s="8" t="s">
        <v>475</v>
      </c>
      <c r="D91" s="8" t="s">
        <v>181</v>
      </c>
      <c r="E91" s="9">
        <f>SUMIFS(PedidodeCompra!F:F,PedidodeCompra!D:D,B:B)</f>
        <v>2247088.9</v>
      </c>
      <c r="F91" s="9">
        <f>SUMIFS(PedidodeCompra!G:G,PedidodeCompra!D:D,B:B)</f>
        <v>2247088.9</v>
      </c>
      <c r="G91" s="9">
        <f t="shared" si="2"/>
        <v>-0.0000000004656612873</v>
      </c>
    </row>
    <row r="92">
      <c r="A92" s="8" t="s">
        <v>476</v>
      </c>
      <c r="B92" s="8" t="s">
        <v>477</v>
      </c>
      <c r="D92" s="8" t="s">
        <v>478</v>
      </c>
      <c r="E92" s="9">
        <f>SUMIFS(PedidodeCompra!F:F,PedidodeCompra!D:D,B:B)</f>
        <v>640390</v>
      </c>
      <c r="F92" s="9">
        <f>SUMIFS(PedidodeCompra!G:G,PedidodeCompra!D:D,B:B)</f>
        <v>640390</v>
      </c>
      <c r="G92" s="9">
        <f t="shared" si="2"/>
        <v>0</v>
      </c>
    </row>
    <row r="93">
      <c r="A93" s="8" t="s">
        <v>479</v>
      </c>
      <c r="B93" s="8" t="s">
        <v>480</v>
      </c>
      <c r="D93" s="8" t="s">
        <v>181</v>
      </c>
      <c r="E93" s="9">
        <f>SUMIFS(PedidodeCompra!F:F,PedidodeCompra!D:D,B:B)</f>
        <v>0</v>
      </c>
      <c r="F93" s="9">
        <f>SUMIFS(PedidodeCompra!G:G,PedidodeCompra!D:D,B:B)</f>
        <v>0</v>
      </c>
      <c r="G93" s="9">
        <f t="shared" si="2"/>
        <v>0</v>
      </c>
    </row>
    <row r="94">
      <c r="A94" s="8" t="s">
        <v>481</v>
      </c>
      <c r="B94" s="8" t="s">
        <v>482</v>
      </c>
      <c r="D94" s="8" t="s">
        <v>181</v>
      </c>
      <c r="E94" s="9">
        <f>SUMIFS(PedidodeCompra!F:F,PedidodeCompra!D:D,B:B)</f>
        <v>0</v>
      </c>
      <c r="F94" s="9">
        <f>SUMIFS(PedidodeCompra!G:G,PedidodeCompra!D:D,B:B)</f>
        <v>0</v>
      </c>
      <c r="G94" s="9">
        <f t="shared" si="2"/>
        <v>0</v>
      </c>
    </row>
    <row r="95">
      <c r="A95" s="8" t="s">
        <v>483</v>
      </c>
      <c r="B95" s="8" t="s">
        <v>484</v>
      </c>
      <c r="D95" s="8" t="s">
        <v>485</v>
      </c>
      <c r="E95" s="9">
        <f>SUMIFS(PedidodeCompra!F:F,PedidodeCompra!D:D,B:B)</f>
        <v>656990.37</v>
      </c>
      <c r="F95" s="9">
        <f>SUMIFS(PedidodeCompra!G:G,PedidodeCompra!D:D,B:B)</f>
        <v>656990.37</v>
      </c>
      <c r="G95" s="9">
        <f t="shared" si="2"/>
        <v>-0.0000000001164153218</v>
      </c>
    </row>
    <row r="96">
      <c r="A96" s="8" t="s">
        <v>486</v>
      </c>
      <c r="B96" s="8" t="s">
        <v>487</v>
      </c>
      <c r="D96" s="8" t="s">
        <v>488</v>
      </c>
      <c r="E96" s="9">
        <f>SUMIFS(PedidodeCompra!F:F,PedidodeCompra!D:D,B:B)</f>
        <v>102396.44</v>
      </c>
      <c r="F96" s="9">
        <f>SUMIFS(PedidodeCompra!G:G,PedidodeCompra!D:D,B:B)</f>
        <v>102396.44</v>
      </c>
      <c r="G96" s="9">
        <f t="shared" si="2"/>
        <v>0</v>
      </c>
    </row>
    <row r="97">
      <c r="A97" s="8" t="s">
        <v>489</v>
      </c>
      <c r="B97" s="8" t="s">
        <v>490</v>
      </c>
      <c r="D97" s="8" t="s">
        <v>491</v>
      </c>
      <c r="E97" s="9">
        <f>SUMIFS(PedidodeCompra!F:F,PedidodeCompra!D:D,B:B)</f>
        <v>233793.78</v>
      </c>
      <c r="F97" s="9">
        <f>SUMIFS(PedidodeCompra!G:G,PedidodeCompra!D:D,B:B)</f>
        <v>233793.78</v>
      </c>
      <c r="G97" s="9">
        <f t="shared" si="2"/>
        <v>0</v>
      </c>
    </row>
    <row r="98">
      <c r="A98" s="8" t="s">
        <v>492</v>
      </c>
      <c r="B98" s="8" t="s">
        <v>493</v>
      </c>
      <c r="D98" s="8" t="s">
        <v>216</v>
      </c>
      <c r="E98" s="9">
        <f>SUMIFS(PedidodeCompra!F:F,PedidodeCompra!D:D,B:B)</f>
        <v>451381.76</v>
      </c>
      <c r="F98" s="9">
        <f>SUMIFS(PedidodeCompra!G:G,PedidodeCompra!D:D,B:B)</f>
        <v>451381.76</v>
      </c>
      <c r="G98" s="9">
        <f t="shared" si="2"/>
        <v>0</v>
      </c>
    </row>
    <row r="99">
      <c r="A99" s="8" t="s">
        <v>494</v>
      </c>
      <c r="B99" s="8" t="s">
        <v>495</v>
      </c>
      <c r="D99" s="8" t="s">
        <v>216</v>
      </c>
      <c r="E99" s="9">
        <f>SUMIFS(PedidodeCompra!F:F,PedidodeCompra!D:D,B:B)</f>
        <v>75946</v>
      </c>
      <c r="F99" s="9">
        <f>SUMIFS(PedidodeCompra!G:G,PedidodeCompra!D:D,B:B)</f>
        <v>75946</v>
      </c>
      <c r="G99" s="9">
        <f t="shared" si="2"/>
        <v>0</v>
      </c>
    </row>
    <row r="100">
      <c r="A100" s="8" t="s">
        <v>496</v>
      </c>
      <c r="B100" s="8" t="s">
        <v>497</v>
      </c>
      <c r="D100" s="8" t="s">
        <v>216</v>
      </c>
      <c r="E100" s="9">
        <f>SUMIFS(PedidodeCompra!F:F,PedidodeCompra!D:D,B:B)</f>
        <v>451603.38</v>
      </c>
      <c r="F100" s="9">
        <f>SUMIFS(PedidodeCompra!G:G,PedidodeCompra!D:D,B:B)</f>
        <v>451603.38</v>
      </c>
      <c r="G100" s="9">
        <f t="shared" si="2"/>
        <v>0</v>
      </c>
    </row>
    <row r="101">
      <c r="A101" s="8" t="s">
        <v>498</v>
      </c>
      <c r="B101" s="8" t="s">
        <v>499</v>
      </c>
      <c r="D101" s="8" t="s">
        <v>491</v>
      </c>
      <c r="E101" s="9">
        <f>SUMIFS(PedidodeCompra!F:F,PedidodeCompra!D:D,B:B)</f>
        <v>120519</v>
      </c>
      <c r="F101" s="9">
        <f>SUMIFS(PedidodeCompra!G:G,PedidodeCompra!D:D,B:B)</f>
        <v>120519</v>
      </c>
      <c r="G101" s="9">
        <f t="shared" si="2"/>
        <v>0</v>
      </c>
    </row>
    <row r="102">
      <c r="A102" s="8" t="s">
        <v>500</v>
      </c>
      <c r="B102" s="8" t="s">
        <v>501</v>
      </c>
      <c r="D102" s="8" t="s">
        <v>216</v>
      </c>
      <c r="E102" s="9">
        <f>SUMIFS(PedidodeCompra!F:F,PedidodeCompra!D:D,B:B)</f>
        <v>150328.92</v>
      </c>
      <c r="F102" s="9">
        <f>SUMIFS(PedidodeCompra!G:G,PedidodeCompra!D:D,B:B)</f>
        <v>150328.92</v>
      </c>
      <c r="G102" s="9">
        <f t="shared" si="2"/>
        <v>0</v>
      </c>
    </row>
    <row r="103">
      <c r="A103" s="8" t="s">
        <v>502</v>
      </c>
      <c r="B103" s="8" t="s">
        <v>503</v>
      </c>
      <c r="D103" s="8" t="s">
        <v>491</v>
      </c>
      <c r="E103" s="9">
        <f>SUMIFS(PedidodeCompra!F:F,PedidodeCompra!D:D,B:B)</f>
        <v>107740.83</v>
      </c>
      <c r="F103" s="9">
        <f>SUMIFS(PedidodeCompra!G:G,PedidodeCompra!D:D,B:B)</f>
        <v>107740.83</v>
      </c>
      <c r="G103" s="9">
        <f t="shared" si="2"/>
        <v>0</v>
      </c>
    </row>
    <row r="104">
      <c r="A104" s="8" t="s">
        <v>504</v>
      </c>
      <c r="B104" s="8" t="s">
        <v>505</v>
      </c>
      <c r="D104" s="8" t="s">
        <v>488</v>
      </c>
      <c r="E104" s="9">
        <f>SUMIFS(PedidodeCompra!F:F,PedidodeCompra!D:D,B:B)</f>
        <v>412053.72</v>
      </c>
      <c r="F104" s="9">
        <f>SUMIFS(PedidodeCompra!G:G,PedidodeCompra!D:D,B:B)</f>
        <v>412053.72</v>
      </c>
      <c r="G104" s="9">
        <f t="shared" si="2"/>
        <v>0</v>
      </c>
    </row>
    <row r="105">
      <c r="A105" s="8" t="s">
        <v>506</v>
      </c>
      <c r="B105" s="8" t="s">
        <v>507</v>
      </c>
      <c r="D105" s="8" t="s">
        <v>488</v>
      </c>
      <c r="E105" s="9">
        <f>SUMIFS(PedidodeCompra!F:F,PedidodeCompra!D:D,B:B)</f>
        <v>255984.33</v>
      </c>
      <c r="F105" s="9">
        <f>SUMIFS(PedidodeCompra!G:G,PedidodeCompra!D:D,B:B)</f>
        <v>255984.33</v>
      </c>
      <c r="G105" s="9">
        <f t="shared" si="2"/>
        <v>0</v>
      </c>
    </row>
    <row r="106">
      <c r="A106" s="8" t="s">
        <v>508</v>
      </c>
      <c r="B106" s="8" t="s">
        <v>509</v>
      </c>
      <c r="D106" s="8" t="s">
        <v>216</v>
      </c>
      <c r="E106" s="9">
        <f>SUMIFS(PedidodeCompra!F:F,PedidodeCompra!D:D,B:B)</f>
        <v>5752116.57</v>
      </c>
      <c r="F106" s="9">
        <f>SUMIFS(PedidodeCompra!G:G,PedidodeCompra!D:D,B:B)</f>
        <v>5752116.57</v>
      </c>
      <c r="G106" s="9">
        <f t="shared" si="2"/>
        <v>0</v>
      </c>
    </row>
    <row r="107">
      <c r="A107" s="8" t="s">
        <v>510</v>
      </c>
      <c r="B107" s="8" t="s">
        <v>511</v>
      </c>
      <c r="D107" s="8" t="s">
        <v>216</v>
      </c>
      <c r="E107" s="9">
        <f>SUMIFS(PedidodeCompra!F:F,PedidodeCompra!D:D,B:B)</f>
        <v>0</v>
      </c>
      <c r="F107" s="9">
        <f>SUMIFS(PedidodeCompra!G:G,PedidodeCompra!D:D,B:B)</f>
        <v>0</v>
      </c>
      <c r="G107" s="9">
        <f t="shared" si="2"/>
        <v>0</v>
      </c>
    </row>
    <row r="108">
      <c r="A108" s="8" t="s">
        <v>512</v>
      </c>
      <c r="B108" s="8" t="s">
        <v>513</v>
      </c>
      <c r="D108" s="8" t="s">
        <v>216</v>
      </c>
      <c r="E108" s="9">
        <f>SUMIFS(PedidodeCompra!F:F,PedidodeCompra!D:D,B:B)</f>
        <v>0</v>
      </c>
      <c r="F108" s="9">
        <f>SUMIFS(PedidodeCompra!G:G,PedidodeCompra!D:D,B:B)</f>
        <v>0</v>
      </c>
      <c r="G108" s="9">
        <f t="shared" si="2"/>
        <v>0</v>
      </c>
    </row>
    <row r="109">
      <c r="A109" s="8" t="s">
        <v>514</v>
      </c>
      <c r="B109" s="8" t="s">
        <v>515</v>
      </c>
      <c r="D109" s="8" t="s">
        <v>216</v>
      </c>
      <c r="E109" s="9">
        <f>SUMIFS(PedidodeCompra!F:F,PedidodeCompra!D:D,B:B)</f>
        <v>452212.61</v>
      </c>
      <c r="F109" s="9">
        <f>SUMIFS(PedidodeCompra!G:G,PedidodeCompra!D:D,B:B)</f>
        <v>452212.61</v>
      </c>
      <c r="G109" s="9">
        <f t="shared" si="2"/>
        <v>0</v>
      </c>
    </row>
    <row r="110">
      <c r="A110" s="8" t="s">
        <v>516</v>
      </c>
      <c r="B110" s="8" t="s">
        <v>517</v>
      </c>
      <c r="D110" s="8" t="s">
        <v>216</v>
      </c>
      <c r="E110" s="9">
        <f>SUMIFS(PedidodeCompra!F:F,PedidodeCompra!D:D,B:B)</f>
        <v>2694774.4</v>
      </c>
      <c r="F110" s="9">
        <f>SUMIFS(PedidodeCompra!G:G,PedidodeCompra!D:D,B:B)</f>
        <v>2694774.4</v>
      </c>
      <c r="G110" s="9">
        <f t="shared" si="2"/>
        <v>0</v>
      </c>
    </row>
    <row r="111">
      <c r="A111" s="8" t="s">
        <v>518</v>
      </c>
      <c r="B111" s="8" t="s">
        <v>168</v>
      </c>
      <c r="D111" s="8" t="s">
        <v>148</v>
      </c>
      <c r="E111" s="9">
        <f>SUMIFS(PedidodeCompra!F:F,PedidodeCompra!D:D,B:B)</f>
        <v>52231.85</v>
      </c>
      <c r="F111" s="9">
        <f>SUMIFS(PedidodeCompra!G:G,PedidodeCompra!D:D,B:B)</f>
        <v>52231.85</v>
      </c>
      <c r="G111" s="9">
        <f t="shared" si="2"/>
        <v>0</v>
      </c>
    </row>
    <row r="112">
      <c r="A112" s="8" t="s">
        <v>519</v>
      </c>
      <c r="B112" s="8" t="s">
        <v>520</v>
      </c>
      <c r="D112" s="8" t="s">
        <v>521</v>
      </c>
      <c r="E112" s="9">
        <f>SUMIFS(PedidodeCompra!F:F,PedidodeCompra!D:D,B:B)</f>
        <v>313092.88</v>
      </c>
      <c r="F112" s="9">
        <f>SUMIFS(PedidodeCompra!G:G,PedidodeCompra!D:D,B:B)</f>
        <v>313092.88</v>
      </c>
      <c r="G112" s="9">
        <f t="shared" si="2"/>
        <v>0</v>
      </c>
    </row>
    <row r="113">
      <c r="A113" s="8" t="s">
        <v>522</v>
      </c>
      <c r="B113" s="8" t="s">
        <v>523</v>
      </c>
      <c r="D113" s="8" t="s">
        <v>524</v>
      </c>
      <c r="E113" s="9">
        <f>SUMIFS(PedidodeCompra!F:F,PedidodeCompra!D:D,B:B)</f>
        <v>281031.85</v>
      </c>
      <c r="F113" s="9">
        <f>SUMIFS(PedidodeCompra!G:G,PedidodeCompra!D:D,B:B)</f>
        <v>281031.85</v>
      </c>
      <c r="G113" s="9">
        <f t="shared" si="2"/>
        <v>0</v>
      </c>
    </row>
    <row r="114">
      <c r="A114" s="8" t="s">
        <v>525</v>
      </c>
      <c r="B114" s="8" t="s">
        <v>526</v>
      </c>
      <c r="D114" s="8" t="s">
        <v>527</v>
      </c>
      <c r="E114" s="9">
        <f>SUMIFS(PedidodeCompra!F:F,PedidodeCompra!D:D,B:B)</f>
        <v>1667848</v>
      </c>
      <c r="F114" s="9">
        <f>SUMIFS(PedidodeCompra!G:G,PedidodeCompra!D:D,B:B)</f>
        <v>1667848</v>
      </c>
      <c r="G114" s="9">
        <f t="shared" si="2"/>
        <v>0</v>
      </c>
    </row>
    <row r="115">
      <c r="A115" s="8" t="s">
        <v>528</v>
      </c>
      <c r="B115" s="8" t="s">
        <v>529</v>
      </c>
      <c r="D115" s="8" t="s">
        <v>527</v>
      </c>
      <c r="E115" s="9">
        <f>SUMIFS(PedidodeCompra!F:F,PedidodeCompra!D:D,B:B)</f>
        <v>3322202.82</v>
      </c>
      <c r="F115" s="9">
        <f>SUMIFS(PedidodeCompra!G:G,PedidodeCompra!D:D,B:B)</f>
        <v>3322202.82</v>
      </c>
      <c r="G115" s="9">
        <f t="shared" si="2"/>
        <v>0</v>
      </c>
    </row>
    <row r="116">
      <c r="A116" s="8" t="s">
        <v>530</v>
      </c>
      <c r="B116" s="8" t="s">
        <v>531</v>
      </c>
      <c r="D116" s="8" t="s">
        <v>491</v>
      </c>
      <c r="E116" s="9">
        <f>SUMIFS(PedidodeCompra!F:F,PedidodeCompra!D:D,B:B)</f>
        <v>1524940.8</v>
      </c>
      <c r="F116" s="9">
        <f>SUMIFS(PedidodeCompra!G:G,PedidodeCompra!D:D,B:B)</f>
        <v>1524940.8</v>
      </c>
      <c r="G116" s="9">
        <f t="shared" si="2"/>
        <v>0</v>
      </c>
    </row>
    <row r="117">
      <c r="A117" s="8" t="s">
        <v>532</v>
      </c>
      <c r="B117" s="8" t="s">
        <v>533</v>
      </c>
      <c r="D117" s="8" t="s">
        <v>527</v>
      </c>
      <c r="E117" s="9">
        <f>SUMIFS(PedidodeCompra!F:F,PedidodeCompra!D:D,B:B)</f>
        <v>0</v>
      </c>
      <c r="F117" s="9">
        <f>SUMIFS(PedidodeCompra!G:G,PedidodeCompra!D:D,B:B)</f>
        <v>0</v>
      </c>
      <c r="G117" s="9">
        <f t="shared" si="2"/>
        <v>0</v>
      </c>
    </row>
    <row r="118">
      <c r="A118" s="8" t="s">
        <v>534</v>
      </c>
      <c r="B118" s="8" t="s">
        <v>535</v>
      </c>
      <c r="D118" s="8" t="s">
        <v>527</v>
      </c>
      <c r="E118" s="9">
        <f>SUMIFS(PedidodeCompra!F:F,PedidodeCompra!D:D,B:B)</f>
        <v>512880</v>
      </c>
      <c r="F118" s="9">
        <f>SUMIFS(PedidodeCompra!G:G,PedidodeCompra!D:D,B:B)</f>
        <v>512880</v>
      </c>
      <c r="G118" s="9">
        <f t="shared" si="2"/>
        <v>0</v>
      </c>
    </row>
    <row r="119">
      <c r="A119" s="8" t="s">
        <v>536</v>
      </c>
      <c r="B119" s="8" t="s">
        <v>537</v>
      </c>
      <c r="D119" s="8" t="s">
        <v>527</v>
      </c>
      <c r="E119" s="9">
        <f>SUMIFS(PedidodeCompra!F:F,PedidodeCompra!D:D,B:B)</f>
        <v>811719.6</v>
      </c>
      <c r="F119" s="9">
        <f>SUMIFS(PedidodeCompra!G:G,PedidodeCompra!D:D,B:B)</f>
        <v>811719.6</v>
      </c>
      <c r="G119" s="9">
        <f t="shared" si="2"/>
        <v>0.0000000001164153218</v>
      </c>
    </row>
    <row r="120">
      <c r="A120" s="8" t="s">
        <v>538</v>
      </c>
      <c r="B120" s="8" t="s">
        <v>539</v>
      </c>
      <c r="D120" s="8" t="s">
        <v>216</v>
      </c>
      <c r="E120" s="9">
        <f>SUMIFS(PedidodeCompra!F:F,PedidodeCompra!D:D,B:B)</f>
        <v>483940.26</v>
      </c>
      <c r="F120" s="9">
        <f>SUMIFS(PedidodeCompra!G:G,PedidodeCompra!D:D,B:B)</f>
        <v>483940.26</v>
      </c>
      <c r="G120" s="9">
        <f t="shared" si="2"/>
        <v>0</v>
      </c>
    </row>
    <row r="121">
      <c r="A121" s="8" t="s">
        <v>540</v>
      </c>
      <c r="B121" s="8" t="s">
        <v>541</v>
      </c>
      <c r="D121" s="8" t="s">
        <v>216</v>
      </c>
      <c r="E121" s="9">
        <f>SUMIFS(PedidodeCompra!F:F,PedidodeCompra!D:D,B:B)</f>
        <v>2105780.4</v>
      </c>
      <c r="F121" s="9">
        <f>SUMIFS(PedidodeCompra!G:G,PedidodeCompra!D:D,B:B)</f>
        <v>2105780.4</v>
      </c>
      <c r="G121" s="9">
        <f t="shared" si="2"/>
        <v>0.0000000004656612873</v>
      </c>
    </row>
    <row r="122">
      <c r="A122" s="8" t="s">
        <v>542</v>
      </c>
      <c r="B122" s="8" t="s">
        <v>543</v>
      </c>
      <c r="D122" s="8" t="s">
        <v>148</v>
      </c>
      <c r="E122" s="9">
        <f>SUMIFS(PedidodeCompra!F:F,PedidodeCompra!D:D,B:B)</f>
        <v>122340</v>
      </c>
      <c r="F122" s="9">
        <f>SUMIFS(PedidodeCompra!G:G,PedidodeCompra!D:D,B:B)</f>
        <v>122340</v>
      </c>
      <c r="G122" s="9">
        <f t="shared" si="2"/>
        <v>0</v>
      </c>
    </row>
    <row r="123">
      <c r="A123" s="8" t="s">
        <v>544</v>
      </c>
      <c r="B123" s="8" t="s">
        <v>545</v>
      </c>
      <c r="D123" s="8" t="s">
        <v>546</v>
      </c>
      <c r="E123" s="9">
        <f>SUMIFS(PedidodeCompra!F:F,PedidodeCompra!D:D,B:B)</f>
        <v>231098.01</v>
      </c>
      <c r="F123" s="9">
        <f>SUMIFS(PedidodeCompra!G:G,PedidodeCompra!D:D,B:B)</f>
        <v>231098.01</v>
      </c>
      <c r="G123" s="9">
        <f t="shared" si="2"/>
        <v>0</v>
      </c>
    </row>
    <row r="124">
      <c r="A124" s="8" t="s">
        <v>547</v>
      </c>
      <c r="B124" s="8" t="s">
        <v>548</v>
      </c>
      <c r="D124" s="8" t="s">
        <v>148</v>
      </c>
      <c r="E124" s="9">
        <f>SUMIFS(PedidodeCompra!F:F,PedidodeCompra!D:D,B:B)</f>
        <v>724398.44</v>
      </c>
      <c r="F124" s="9">
        <f>SUMIFS(PedidodeCompra!G:G,PedidodeCompra!D:D,B:B)</f>
        <v>724398.44</v>
      </c>
      <c r="G124" s="9">
        <f t="shared" si="2"/>
        <v>0</v>
      </c>
    </row>
    <row r="125">
      <c r="A125" s="8" t="s">
        <v>549</v>
      </c>
      <c r="B125" s="8" t="s">
        <v>550</v>
      </c>
      <c r="D125" s="8" t="s">
        <v>551</v>
      </c>
      <c r="E125" s="9">
        <f>SUMIFS(PedidodeCompra!F:F,PedidodeCompra!D:D,B:B)</f>
        <v>34056</v>
      </c>
      <c r="F125" s="9">
        <f>SUMIFS(PedidodeCompra!G:G,PedidodeCompra!D:D,B:B)</f>
        <v>50000</v>
      </c>
      <c r="G125" s="9">
        <f t="shared" si="2"/>
        <v>-15944</v>
      </c>
    </row>
    <row r="126">
      <c r="A126" s="8" t="s">
        <v>552</v>
      </c>
      <c r="B126" s="8" t="s">
        <v>553</v>
      </c>
      <c r="D126" s="8" t="s">
        <v>148</v>
      </c>
      <c r="E126" s="9">
        <f>SUMIFS(PedidodeCompra!F:F,PedidodeCompra!D:D,B:B)</f>
        <v>2609112.6</v>
      </c>
      <c r="F126" s="9">
        <f>SUMIFS(PedidodeCompra!G:G,PedidodeCompra!D:D,B:B)</f>
        <v>2609112.6</v>
      </c>
      <c r="G126" s="9">
        <f t="shared" si="2"/>
        <v>0</v>
      </c>
    </row>
    <row r="127">
      <c r="A127" s="8" t="s">
        <v>554</v>
      </c>
      <c r="B127" s="8" t="s">
        <v>555</v>
      </c>
      <c r="D127" s="8" t="s">
        <v>148</v>
      </c>
      <c r="E127" s="9">
        <f>SUMIFS(PedidodeCompra!F:F,PedidodeCompra!D:D,B:B)</f>
        <v>161930.79</v>
      </c>
      <c r="F127" s="9">
        <f>SUMIFS(PedidodeCompra!G:G,PedidodeCompra!D:D,B:B)</f>
        <v>161930.79</v>
      </c>
      <c r="G127" s="9">
        <f t="shared" si="2"/>
        <v>0</v>
      </c>
    </row>
    <row r="128">
      <c r="A128" s="8" t="s">
        <v>556</v>
      </c>
      <c r="B128" s="8" t="s">
        <v>557</v>
      </c>
      <c r="D128" s="8" t="s">
        <v>412</v>
      </c>
      <c r="E128" s="9">
        <f>SUMIFS(PedidodeCompra!F:F,PedidodeCompra!D:D,B:B)</f>
        <v>346220.55</v>
      </c>
      <c r="F128" s="9">
        <f>SUMIFS(PedidodeCompra!G:G,PedidodeCompra!D:D,B:B)</f>
        <v>346220.55</v>
      </c>
      <c r="G128" s="9">
        <f t="shared" si="2"/>
        <v>0</v>
      </c>
    </row>
    <row r="129">
      <c r="A129" s="8" t="s">
        <v>558</v>
      </c>
      <c r="B129" s="8" t="s">
        <v>559</v>
      </c>
      <c r="D129" s="8" t="s">
        <v>148</v>
      </c>
      <c r="E129" s="9">
        <f>SUMIFS(PedidodeCompra!F:F,PedidodeCompra!D:D,B:B)</f>
        <v>79485.21</v>
      </c>
      <c r="F129" s="9">
        <f>SUMIFS(PedidodeCompra!G:G,PedidodeCompra!D:D,B:B)</f>
        <v>79485.21</v>
      </c>
      <c r="G129" s="9">
        <f t="shared" si="2"/>
        <v>0</v>
      </c>
    </row>
    <row r="130">
      <c r="A130" s="8" t="s">
        <v>560</v>
      </c>
      <c r="B130" s="8" t="s">
        <v>561</v>
      </c>
      <c r="D130" s="8" t="s">
        <v>412</v>
      </c>
      <c r="E130" s="9">
        <f>SUMIFS(PedidodeCompra!F:F,PedidodeCompra!D:D,B:B)</f>
        <v>77996</v>
      </c>
      <c r="F130" s="9">
        <f>SUMIFS(PedidodeCompra!G:G,PedidodeCompra!D:D,B:B)</f>
        <v>77996</v>
      </c>
      <c r="G130" s="9">
        <f t="shared" si="2"/>
        <v>0</v>
      </c>
    </row>
    <row r="131">
      <c r="A131" s="8" t="s">
        <v>562</v>
      </c>
      <c r="B131" s="8" t="s">
        <v>563</v>
      </c>
      <c r="D131" s="8" t="s">
        <v>148</v>
      </c>
      <c r="E131" s="9">
        <f>SUMIFS(PedidodeCompra!F:F,PedidodeCompra!D:D,B:B)</f>
        <v>80388</v>
      </c>
      <c r="F131" s="9">
        <f>SUMIFS(PedidodeCompra!G:G,PedidodeCompra!D:D,B:B)</f>
        <v>80388</v>
      </c>
      <c r="G131" s="9">
        <f t="shared" si="2"/>
        <v>0</v>
      </c>
    </row>
    <row r="132">
      <c r="A132" s="8" t="s">
        <v>564</v>
      </c>
      <c r="B132" s="8" t="s">
        <v>565</v>
      </c>
      <c r="D132" s="8" t="s">
        <v>148</v>
      </c>
      <c r="E132" s="9">
        <f>SUMIFS(PedidodeCompra!F:F,PedidodeCompra!D:D,B:B)</f>
        <v>1262428.59</v>
      </c>
      <c r="F132" s="9">
        <f>SUMIFS(PedidodeCompra!G:G,PedidodeCompra!D:D,B:B)</f>
        <v>1262428.59</v>
      </c>
      <c r="G132" s="9">
        <f t="shared" si="2"/>
        <v>-0.0000000002328306437</v>
      </c>
    </row>
    <row r="133">
      <c r="A133" s="8" t="s">
        <v>566</v>
      </c>
      <c r="B133" s="8" t="s">
        <v>567</v>
      </c>
      <c r="D133" s="8" t="s">
        <v>148</v>
      </c>
      <c r="E133" s="9">
        <f>SUMIFS(PedidodeCompra!F:F,PedidodeCompra!D:D,B:B)</f>
        <v>52989.54</v>
      </c>
      <c r="F133" s="9">
        <f>SUMIFS(PedidodeCompra!G:G,PedidodeCompra!D:D,B:B)</f>
        <v>52989.54</v>
      </c>
      <c r="G133" s="9">
        <f t="shared" si="2"/>
        <v>0</v>
      </c>
    </row>
    <row r="134">
      <c r="A134" s="8" t="s">
        <v>568</v>
      </c>
      <c r="B134" s="8" t="s">
        <v>569</v>
      </c>
      <c r="D134" s="8" t="s">
        <v>412</v>
      </c>
      <c r="E134" s="9">
        <f>SUMIFS(PedidodeCompra!F:F,PedidodeCompra!D:D,B:B)</f>
        <v>150821.43</v>
      </c>
      <c r="F134" s="9">
        <f>SUMIFS(PedidodeCompra!G:G,PedidodeCompra!D:D,B:B)</f>
        <v>150821.43</v>
      </c>
      <c r="G134" s="9">
        <f t="shared" si="2"/>
        <v>0</v>
      </c>
    </row>
    <row r="135">
      <c r="A135" s="8" t="s">
        <v>570</v>
      </c>
      <c r="B135" s="8" t="s">
        <v>571</v>
      </c>
      <c r="D135" s="8" t="s">
        <v>148</v>
      </c>
      <c r="E135" s="9">
        <f>SUMIFS(PedidodeCompra!F:F,PedidodeCompra!D:D,B:B)</f>
        <v>228853.36</v>
      </c>
      <c r="F135" s="9">
        <f>SUMIFS(PedidodeCompra!G:G,PedidodeCompra!D:D,B:B)</f>
        <v>228853.36</v>
      </c>
      <c r="G135" s="9">
        <f t="shared" si="2"/>
        <v>0</v>
      </c>
    </row>
    <row r="136">
      <c r="A136" s="8" t="s">
        <v>572</v>
      </c>
      <c r="B136" s="8" t="s">
        <v>573</v>
      </c>
      <c r="D136" s="8" t="s">
        <v>148</v>
      </c>
      <c r="E136" s="9">
        <f>SUMIFS(PedidodeCompra!F:F,PedidodeCompra!D:D,B:B)</f>
        <v>114273.74</v>
      </c>
      <c r="F136" s="9">
        <f>SUMIFS(PedidodeCompra!G:G,PedidodeCompra!D:D,B:B)</f>
        <v>114273.74</v>
      </c>
      <c r="G136" s="9">
        <f t="shared" si="2"/>
        <v>0</v>
      </c>
    </row>
    <row r="137">
      <c r="A137" s="8" t="s">
        <v>574</v>
      </c>
      <c r="B137" s="8" t="s">
        <v>575</v>
      </c>
      <c r="D137" s="8" t="s">
        <v>148</v>
      </c>
      <c r="E137" s="9">
        <f>SUMIFS(PedidodeCompra!F:F,PedidodeCompra!D:D,B:B)</f>
        <v>191837.92</v>
      </c>
      <c r="F137" s="9">
        <f>SUMIFS(PedidodeCompra!G:G,PedidodeCompra!D:D,B:B)</f>
        <v>191837.92</v>
      </c>
      <c r="G137" s="9">
        <f t="shared" si="2"/>
        <v>0</v>
      </c>
    </row>
    <row r="138">
      <c r="A138" s="8" t="s">
        <v>576</v>
      </c>
      <c r="B138" s="8" t="s">
        <v>577</v>
      </c>
      <c r="D138" s="8" t="s">
        <v>148</v>
      </c>
      <c r="E138" s="9">
        <f>SUMIFS(PedidodeCompra!F:F,PedidodeCompra!D:D,B:B)</f>
        <v>26081.54</v>
      </c>
      <c r="F138" s="9">
        <f>SUMIFS(PedidodeCompra!G:G,PedidodeCompra!D:D,B:B)</f>
        <v>26081.54</v>
      </c>
      <c r="G138" s="9">
        <f t="shared" si="2"/>
        <v>0</v>
      </c>
    </row>
    <row r="139">
      <c r="A139" s="8" t="s">
        <v>578</v>
      </c>
      <c r="B139" s="8" t="s">
        <v>579</v>
      </c>
      <c r="D139" s="8" t="s">
        <v>148</v>
      </c>
      <c r="E139" s="9">
        <f>SUMIFS(PedidodeCompra!F:F,PedidodeCompra!D:D,B:B)</f>
        <v>68884.86</v>
      </c>
      <c r="F139" s="9">
        <f>SUMIFS(PedidodeCompra!G:G,PedidodeCompra!D:D,B:B)</f>
        <v>68884.86</v>
      </c>
      <c r="G139" s="9">
        <f t="shared" si="2"/>
        <v>0</v>
      </c>
    </row>
    <row r="140">
      <c r="A140" s="8" t="s">
        <v>580</v>
      </c>
      <c r="B140" s="8" t="s">
        <v>581</v>
      </c>
      <c r="D140" s="8" t="s">
        <v>582</v>
      </c>
      <c r="E140" s="9">
        <f>SUMIFS(PedidodeCompra!F:F,PedidodeCompra!D:D,B:B)</f>
        <v>74131.54</v>
      </c>
      <c r="F140" s="9">
        <f>SUMIFS(PedidodeCompra!G:G,PedidodeCompra!D:D,B:B)</f>
        <v>74131.54</v>
      </c>
      <c r="G140" s="9">
        <f t="shared" si="2"/>
        <v>0</v>
      </c>
    </row>
    <row r="141">
      <c r="A141" s="8" t="s">
        <v>583</v>
      </c>
      <c r="B141" s="8" t="s">
        <v>584</v>
      </c>
      <c r="D141" s="8" t="s">
        <v>216</v>
      </c>
      <c r="E141" s="9">
        <f>SUMIFS(PedidodeCompra!F:F,PedidodeCompra!D:D,B:B)</f>
        <v>295740</v>
      </c>
      <c r="F141" s="9">
        <f>SUMIFS(PedidodeCompra!G:G,PedidodeCompra!D:D,B:B)</f>
        <v>295740</v>
      </c>
      <c r="G141" s="9">
        <f t="shared" si="2"/>
        <v>0</v>
      </c>
    </row>
    <row r="142">
      <c r="A142" s="8" t="s">
        <v>585</v>
      </c>
      <c r="B142" s="8" t="s">
        <v>586</v>
      </c>
      <c r="D142" s="8" t="s">
        <v>284</v>
      </c>
      <c r="E142" s="9">
        <f>SUMIFS(PedidodeCompra!F:F,PedidodeCompra!D:D,B:B)</f>
        <v>2231.45</v>
      </c>
      <c r="F142" s="9">
        <f>SUMIFS(PedidodeCompra!G:G,PedidodeCompra!D:D,B:B)</f>
        <v>2231.45</v>
      </c>
      <c r="G142" s="9">
        <f t="shared" si="2"/>
        <v>0</v>
      </c>
    </row>
    <row r="143">
      <c r="A143" s="8" t="s">
        <v>587</v>
      </c>
      <c r="B143" s="8" t="s">
        <v>588</v>
      </c>
      <c r="D143" s="8" t="s">
        <v>418</v>
      </c>
      <c r="E143" s="9">
        <f>SUMIFS(PedidodeCompra!F:F,PedidodeCompra!D:D,B:B)</f>
        <v>44063.89</v>
      </c>
      <c r="F143" s="9">
        <f>SUMIFS(PedidodeCompra!G:G,PedidodeCompra!D:D,B:B)</f>
        <v>44063.89</v>
      </c>
      <c r="G143" s="9">
        <f t="shared" si="2"/>
        <v>0</v>
      </c>
    </row>
    <row r="144">
      <c r="A144" s="8" t="s">
        <v>589</v>
      </c>
      <c r="B144" s="8" t="s">
        <v>590</v>
      </c>
      <c r="D144" s="8" t="s">
        <v>216</v>
      </c>
      <c r="E144" s="9">
        <f>SUMIFS(PedidodeCompra!F:F,PedidodeCompra!D:D,B:B)</f>
        <v>383919.6</v>
      </c>
      <c r="F144" s="9">
        <f>SUMIFS(PedidodeCompra!G:G,PedidodeCompra!D:D,B:B)</f>
        <v>383919.6</v>
      </c>
      <c r="G144" s="9">
        <f t="shared" si="2"/>
        <v>0</v>
      </c>
    </row>
    <row r="145">
      <c r="A145" s="8" t="s">
        <v>591</v>
      </c>
      <c r="B145" s="8" t="s">
        <v>592</v>
      </c>
      <c r="D145" s="8" t="s">
        <v>456</v>
      </c>
      <c r="E145" s="9">
        <f>SUMIFS(PedidodeCompra!F:F,PedidodeCompra!D:D,B:B)</f>
        <v>59272.89</v>
      </c>
      <c r="F145" s="9">
        <f>SUMIFS(PedidodeCompra!G:G,PedidodeCompra!D:D,B:B)</f>
        <v>59272.89</v>
      </c>
      <c r="G145" s="9">
        <f t="shared" si="2"/>
        <v>0</v>
      </c>
    </row>
    <row r="146">
      <c r="A146" s="8" t="s">
        <v>593</v>
      </c>
      <c r="B146" s="8" t="s">
        <v>594</v>
      </c>
      <c r="D146" s="8" t="s">
        <v>456</v>
      </c>
      <c r="E146" s="9">
        <f>SUMIFS(PedidodeCompra!F:F,PedidodeCompra!D:D,B:B)</f>
        <v>82742.22</v>
      </c>
      <c r="F146" s="9">
        <f>SUMIFS(PedidodeCompra!G:G,PedidodeCompra!D:D,B:B)</f>
        <v>82742.22</v>
      </c>
      <c r="G146" s="9">
        <f t="shared" si="2"/>
        <v>0</v>
      </c>
    </row>
    <row r="147">
      <c r="A147" s="8" t="s">
        <v>595</v>
      </c>
      <c r="B147" s="8" t="s">
        <v>596</v>
      </c>
      <c r="D147" s="8" t="s">
        <v>597</v>
      </c>
      <c r="E147" s="9">
        <f>SUMIFS(PedidodeCompra!F:F,PedidodeCompra!D:D,B:B)</f>
        <v>5647.73</v>
      </c>
      <c r="F147" s="9">
        <f>SUMIFS(PedidodeCompra!G:G,PedidodeCompra!D:D,B:B)</f>
        <v>5647.73</v>
      </c>
      <c r="G147" s="9">
        <f t="shared" si="2"/>
        <v>0</v>
      </c>
    </row>
    <row r="148">
      <c r="A148" s="8" t="s">
        <v>598</v>
      </c>
      <c r="B148" s="8" t="s">
        <v>599</v>
      </c>
      <c r="D148" s="8" t="s">
        <v>299</v>
      </c>
      <c r="E148" s="9">
        <f>SUMIFS(PedidodeCompra!F:F,PedidodeCompra!D:D,B:B)</f>
        <v>105882.78</v>
      </c>
      <c r="F148" s="9">
        <f>SUMIFS(PedidodeCompra!G:G,PedidodeCompra!D:D,B:B)</f>
        <v>105882.78</v>
      </c>
      <c r="G148" s="9">
        <f t="shared" si="2"/>
        <v>0</v>
      </c>
    </row>
    <row r="149">
      <c r="A149" s="8" t="s">
        <v>600</v>
      </c>
      <c r="B149" s="8" t="s">
        <v>601</v>
      </c>
      <c r="D149" s="8" t="s">
        <v>148</v>
      </c>
      <c r="E149" s="9">
        <f>SUMIFS(PedidodeCompra!F:F,PedidodeCompra!D:D,B:B)</f>
        <v>699475.7</v>
      </c>
      <c r="F149" s="9">
        <f>SUMIFS(PedidodeCompra!G:G,PedidodeCompra!D:D,B:B)</f>
        <v>699475.7</v>
      </c>
      <c r="G149" s="9">
        <f t="shared" si="2"/>
        <v>0</v>
      </c>
    </row>
    <row r="150">
      <c r="A150" s="8" t="s">
        <v>602</v>
      </c>
      <c r="B150" s="8" t="s">
        <v>603</v>
      </c>
      <c r="D150" s="8" t="s">
        <v>148</v>
      </c>
      <c r="E150" s="9">
        <f>SUMIFS(PedidodeCompra!F:F,PedidodeCompra!D:D,B:B)</f>
        <v>2438280.2</v>
      </c>
      <c r="F150" s="9">
        <f>SUMIFS(PedidodeCompra!G:G,PedidodeCompra!D:D,B:B)</f>
        <v>2438280.2</v>
      </c>
      <c r="G150" s="9">
        <f t="shared" si="2"/>
        <v>0.0000000004656612873</v>
      </c>
    </row>
    <row r="151">
      <c r="A151" s="8" t="s">
        <v>604</v>
      </c>
      <c r="B151" s="8" t="s">
        <v>605</v>
      </c>
      <c r="D151" s="8" t="s">
        <v>299</v>
      </c>
      <c r="E151" s="9">
        <f>SUMIFS(PedidodeCompra!F:F,PedidodeCompra!D:D,B:B)</f>
        <v>364960.39</v>
      </c>
      <c r="F151" s="9">
        <f>SUMIFS(PedidodeCompra!G:G,PedidodeCompra!D:D,B:B)</f>
        <v>364960.39</v>
      </c>
      <c r="G151" s="9">
        <f t="shared" si="2"/>
        <v>0</v>
      </c>
    </row>
    <row r="152">
      <c r="A152" s="8" t="s">
        <v>606</v>
      </c>
      <c r="B152" s="8" t="s">
        <v>607</v>
      </c>
      <c r="D152" s="8" t="s">
        <v>148</v>
      </c>
      <c r="E152" s="9">
        <f>SUMIFS(PedidodeCompra!F:F,PedidodeCompra!D:D,B:B)</f>
        <v>550617.54</v>
      </c>
      <c r="F152" s="9">
        <f>SUMIFS(PedidodeCompra!G:G,PedidodeCompra!D:D,B:B)</f>
        <v>550617.54</v>
      </c>
      <c r="G152" s="9">
        <f t="shared" si="2"/>
        <v>0</v>
      </c>
    </row>
    <row r="153">
      <c r="A153" s="8" t="s">
        <v>608</v>
      </c>
      <c r="B153" s="8" t="s">
        <v>609</v>
      </c>
      <c r="D153" s="8" t="s">
        <v>412</v>
      </c>
      <c r="E153" s="9">
        <f>SUMIFS(PedidodeCompra!F:F,PedidodeCompra!D:D,B:B)</f>
        <v>65427.78</v>
      </c>
      <c r="F153" s="9">
        <f>SUMIFS(PedidodeCompra!G:G,PedidodeCompra!D:D,B:B)</f>
        <v>65427.78</v>
      </c>
      <c r="G153" s="9">
        <f t="shared" si="2"/>
        <v>0</v>
      </c>
    </row>
    <row r="154">
      <c r="A154" s="8" t="s">
        <v>610</v>
      </c>
      <c r="B154" s="8" t="s">
        <v>611</v>
      </c>
      <c r="D154" s="8" t="s">
        <v>148</v>
      </c>
      <c r="E154" s="9">
        <f>SUMIFS(PedidodeCompra!F:F,PedidodeCompra!D:D,B:B)</f>
        <v>80869</v>
      </c>
      <c r="F154" s="9">
        <f>SUMIFS(PedidodeCompra!G:G,PedidodeCompra!D:D,B:B)</f>
        <v>80869</v>
      </c>
      <c r="G154" s="9">
        <f t="shared" si="2"/>
        <v>0</v>
      </c>
    </row>
    <row r="155">
      <c r="A155" s="8" t="s">
        <v>612</v>
      </c>
      <c r="B155" s="8" t="s">
        <v>613</v>
      </c>
      <c r="D155" s="8" t="s">
        <v>412</v>
      </c>
      <c r="E155" s="9">
        <f>SUMIFS(PedidodeCompra!F:F,PedidodeCompra!D:D,B:B)</f>
        <v>260322.66</v>
      </c>
      <c r="F155" s="9">
        <f>SUMIFS(PedidodeCompra!G:G,PedidodeCompra!D:D,B:B)</f>
        <v>260322.66</v>
      </c>
      <c r="G155" s="9">
        <f t="shared" si="2"/>
        <v>0</v>
      </c>
    </row>
    <row r="156">
      <c r="A156" s="8" t="s">
        <v>614</v>
      </c>
      <c r="B156" s="8" t="s">
        <v>615</v>
      </c>
      <c r="D156" s="8" t="s">
        <v>148</v>
      </c>
      <c r="E156" s="9">
        <f>SUMIFS(PedidodeCompra!F:F,PedidodeCompra!D:D,B:B)</f>
        <v>68853.89</v>
      </c>
      <c r="F156" s="9">
        <f>SUMIFS(PedidodeCompra!G:G,PedidodeCompra!D:D,B:B)</f>
        <v>68853.89</v>
      </c>
      <c r="G156" s="9">
        <f t="shared" si="2"/>
        <v>0</v>
      </c>
    </row>
    <row r="157">
      <c r="A157" s="8" t="s">
        <v>616</v>
      </c>
      <c r="B157" s="8" t="s">
        <v>617</v>
      </c>
      <c r="D157" s="8" t="s">
        <v>299</v>
      </c>
      <c r="E157" s="9">
        <f>SUMIFS(PedidodeCompra!F:F,PedidodeCompra!D:D,B:B)</f>
        <v>120200.8</v>
      </c>
      <c r="F157" s="9">
        <f>SUMIFS(PedidodeCompra!G:G,PedidodeCompra!D:D,B:B)</f>
        <v>120200.8</v>
      </c>
      <c r="G157" s="9">
        <f t="shared" si="2"/>
        <v>0</v>
      </c>
    </row>
    <row r="158">
      <c r="A158" s="10" t="s">
        <v>618</v>
      </c>
      <c r="B158" s="8" t="s">
        <v>619</v>
      </c>
      <c r="D158" s="8" t="s">
        <v>299</v>
      </c>
      <c r="E158" s="9">
        <f>SUMIFS(PedidodeCompra!F:F,PedidodeCompra!D:D,B:B)</f>
        <v>16180.5</v>
      </c>
      <c r="F158" s="9">
        <f>SUMIFS(PedidodeCompra!G:G,PedidodeCompra!D:D,B:B)</f>
        <v>16180.5</v>
      </c>
      <c r="G158" s="9">
        <f t="shared" si="2"/>
        <v>0</v>
      </c>
    </row>
    <row r="159">
      <c r="A159" s="8" t="s">
        <v>620</v>
      </c>
      <c r="B159" s="8" t="s">
        <v>621</v>
      </c>
      <c r="D159" s="8" t="s">
        <v>148</v>
      </c>
      <c r="E159" s="9">
        <f>SUMIFS(PedidodeCompra!F:F,PedidodeCompra!D:D,B:B)</f>
        <v>45310.44</v>
      </c>
      <c r="F159" s="9">
        <f>SUMIFS(PedidodeCompra!G:G,PedidodeCompra!D:D,B:B)</f>
        <v>45310.44</v>
      </c>
      <c r="G159" s="9">
        <f t="shared" si="2"/>
        <v>0</v>
      </c>
    </row>
    <row r="160">
      <c r="A160" s="8" t="s">
        <v>622</v>
      </c>
      <c r="B160" s="8" t="s">
        <v>623</v>
      </c>
      <c r="D160" s="8" t="s">
        <v>148</v>
      </c>
      <c r="E160" s="9">
        <f>SUMIFS(PedidodeCompra!F:F,PedidodeCompra!D:D,B:B)</f>
        <v>751819.88</v>
      </c>
      <c r="F160" s="9">
        <f>SUMIFS(PedidodeCompra!G:G,PedidodeCompra!D:D,B:B)</f>
        <v>751819.88</v>
      </c>
      <c r="G160" s="9">
        <f t="shared" si="2"/>
        <v>0</v>
      </c>
    </row>
    <row r="161">
      <c r="A161" s="8" t="s">
        <v>624</v>
      </c>
      <c r="B161" s="8" t="s">
        <v>625</v>
      </c>
      <c r="D161" s="8" t="s">
        <v>299</v>
      </c>
      <c r="E161" s="9">
        <f>SUMIFS(PedidodeCompra!F:F,PedidodeCompra!D:D,B:B)</f>
        <v>0</v>
      </c>
      <c r="F161" s="9">
        <f>SUMIFS(PedidodeCompra!G:G,PedidodeCompra!D:D,B:B)</f>
        <v>0</v>
      </c>
      <c r="G161" s="9">
        <f t="shared" si="2"/>
        <v>0</v>
      </c>
    </row>
    <row r="162">
      <c r="A162" s="8" t="s">
        <v>626</v>
      </c>
      <c r="B162" s="8" t="s">
        <v>627</v>
      </c>
      <c r="D162" s="8" t="s">
        <v>299</v>
      </c>
      <c r="E162" s="9">
        <f>SUMIFS(PedidodeCompra!F:F,PedidodeCompra!D:D,B:B)</f>
        <v>68641.5</v>
      </c>
      <c r="F162" s="9">
        <f>SUMIFS(PedidodeCompra!G:G,PedidodeCompra!D:D,B:B)</f>
        <v>68641.5</v>
      </c>
      <c r="G162" s="9">
        <f t="shared" si="2"/>
        <v>0</v>
      </c>
    </row>
    <row r="163">
      <c r="A163" s="8" t="s">
        <v>628</v>
      </c>
      <c r="B163" s="8" t="s">
        <v>629</v>
      </c>
      <c r="D163" s="8" t="s">
        <v>582</v>
      </c>
      <c r="E163" s="9">
        <f>SUMIFS(PedidodeCompra!F:F,PedidodeCompra!D:D,B:B)</f>
        <v>173641.89</v>
      </c>
      <c r="F163" s="9">
        <f>SUMIFS(PedidodeCompra!G:G,PedidodeCompra!D:D,B:B)</f>
        <v>173641.89</v>
      </c>
      <c r="G163" s="9">
        <f t="shared" si="2"/>
        <v>0</v>
      </c>
    </row>
    <row r="164">
      <c r="A164" s="8" t="s">
        <v>630</v>
      </c>
      <c r="B164" s="8" t="s">
        <v>631</v>
      </c>
      <c r="D164" s="8" t="s">
        <v>148</v>
      </c>
      <c r="E164" s="9">
        <f>SUMIFS(PedidodeCompra!F:F,PedidodeCompra!D:D,B:B)</f>
        <v>53298.5</v>
      </c>
      <c r="F164" s="9">
        <f>SUMIFS(PedidodeCompra!G:G,PedidodeCompra!D:D,B:B)</f>
        <v>53298.5</v>
      </c>
      <c r="G164" s="9">
        <f t="shared" si="2"/>
        <v>0</v>
      </c>
    </row>
    <row r="165">
      <c r="A165" s="8" t="s">
        <v>632</v>
      </c>
      <c r="B165" s="8" t="s">
        <v>633</v>
      </c>
      <c r="D165" s="8" t="s">
        <v>284</v>
      </c>
      <c r="E165" s="9">
        <f>SUMIFS(PedidodeCompra!F:F,PedidodeCompra!D:D,B:B)</f>
        <v>80738.44</v>
      </c>
      <c r="F165" s="9">
        <f>SUMIFS(PedidodeCompra!G:G,PedidodeCompra!D:D,B:B)</f>
        <v>80738.44</v>
      </c>
      <c r="G165" s="9">
        <f t="shared" si="2"/>
        <v>0</v>
      </c>
    </row>
    <row r="166">
      <c r="A166" s="8" t="s">
        <v>634</v>
      </c>
      <c r="B166" s="8" t="s">
        <v>635</v>
      </c>
      <c r="D166" s="8" t="s">
        <v>148</v>
      </c>
      <c r="E166" s="9">
        <f>SUMIFS(PedidodeCompra!F:F,PedidodeCompra!D:D,B:B)</f>
        <v>525070</v>
      </c>
      <c r="F166" s="9">
        <f>SUMIFS(PedidodeCompra!G:G,PedidodeCompra!D:D,B:B)</f>
        <v>525070</v>
      </c>
      <c r="G166" s="9">
        <f t="shared" si="2"/>
        <v>0</v>
      </c>
    </row>
    <row r="167">
      <c r="A167" s="10" t="s">
        <v>636</v>
      </c>
      <c r="B167" s="8" t="s">
        <v>637</v>
      </c>
      <c r="D167" s="8" t="s">
        <v>284</v>
      </c>
      <c r="E167" s="9">
        <f>SUMIFS(PedidodeCompra!F:F,PedidodeCompra!D:D,B:B)</f>
        <v>102970</v>
      </c>
      <c r="F167" s="9">
        <f>SUMIFS(PedidodeCompra!G:G,PedidodeCompra!D:D,B:B)</f>
        <v>102970</v>
      </c>
      <c r="G167" s="9">
        <f t="shared" si="2"/>
        <v>0</v>
      </c>
    </row>
    <row r="168">
      <c r="A168" s="8" t="s">
        <v>638</v>
      </c>
      <c r="B168" s="8" t="s">
        <v>639</v>
      </c>
      <c r="D168" s="8" t="s">
        <v>284</v>
      </c>
      <c r="E168" s="9">
        <f>SUMIFS(PedidodeCompra!F:F,PedidodeCompra!D:D,B:B)</f>
        <v>490140</v>
      </c>
      <c r="F168" s="9">
        <f>SUMIFS(PedidodeCompra!G:G,PedidodeCompra!D:D,B:B)</f>
        <v>490140</v>
      </c>
      <c r="G168" s="9">
        <f t="shared" si="2"/>
        <v>0</v>
      </c>
    </row>
    <row r="169">
      <c r="A169" s="8" t="s">
        <v>640</v>
      </c>
      <c r="B169" s="8" t="s">
        <v>641</v>
      </c>
      <c r="D169" s="8" t="s">
        <v>148</v>
      </c>
      <c r="E169" s="9">
        <f>SUMIFS(PedidodeCompra!F:F,PedidodeCompra!D:D,B:B)</f>
        <v>791093.1</v>
      </c>
      <c r="F169" s="9">
        <f>SUMIFS(PedidodeCompra!G:G,PedidodeCompra!D:D,B:B)</f>
        <v>791093.1</v>
      </c>
      <c r="G169" s="9">
        <f t="shared" si="2"/>
        <v>0</v>
      </c>
    </row>
    <row r="170">
      <c r="A170" s="8" t="s">
        <v>642</v>
      </c>
      <c r="B170" s="8" t="s">
        <v>643</v>
      </c>
      <c r="D170" s="8" t="s">
        <v>361</v>
      </c>
      <c r="E170" s="9">
        <f>SUMIFS(PedidodeCompra!F:F,PedidodeCompra!D:D,B:B)</f>
        <v>477119.3</v>
      </c>
      <c r="F170" s="9">
        <f>SUMIFS(PedidodeCompra!G:G,PedidodeCompra!D:D,B:B)</f>
        <v>477119.3</v>
      </c>
      <c r="G170" s="9">
        <f t="shared" si="2"/>
        <v>0</v>
      </c>
    </row>
    <row r="171">
      <c r="A171" s="8" t="s">
        <v>644</v>
      </c>
      <c r="B171" s="8" t="s">
        <v>645</v>
      </c>
      <c r="D171" s="8" t="s">
        <v>361</v>
      </c>
      <c r="E171" s="9">
        <f>SUMIFS(PedidodeCompra!F:F,PedidodeCompra!D:D,B:B)</f>
        <v>253167.16</v>
      </c>
      <c r="F171" s="9">
        <f>SUMIFS(PedidodeCompra!G:G,PedidodeCompra!D:D,B:B)</f>
        <v>253167.16</v>
      </c>
      <c r="G171" s="9">
        <f t="shared" si="2"/>
        <v>0</v>
      </c>
    </row>
    <row r="172">
      <c r="A172" s="8" t="s">
        <v>646</v>
      </c>
      <c r="B172" s="8" t="s">
        <v>647</v>
      </c>
      <c r="D172" s="8" t="s">
        <v>148</v>
      </c>
      <c r="E172" s="9">
        <f>SUMIFS(PedidodeCompra!F:F,PedidodeCompra!D:D,B:B)</f>
        <v>677891.8</v>
      </c>
      <c r="F172" s="9">
        <f>SUMIFS(PedidodeCompra!G:G,PedidodeCompra!D:D,B:B)</f>
        <v>677891.8</v>
      </c>
      <c r="G172" s="9">
        <f t="shared" si="2"/>
        <v>0</v>
      </c>
    </row>
    <row r="173">
      <c r="A173" s="8" t="s">
        <v>648</v>
      </c>
      <c r="B173" s="8" t="s">
        <v>649</v>
      </c>
      <c r="D173" s="8" t="s">
        <v>148</v>
      </c>
      <c r="E173" s="9">
        <f>SUMIFS(PedidodeCompra!F:F,PedidodeCompra!D:D,B:B)</f>
        <v>0</v>
      </c>
      <c r="F173" s="9">
        <f>SUMIFS(PedidodeCompra!G:G,PedidodeCompra!D:D,B:B)</f>
        <v>0</v>
      </c>
      <c r="G173" s="9">
        <f t="shared" si="2"/>
        <v>0</v>
      </c>
    </row>
    <row r="174">
      <c r="A174" s="8" t="s">
        <v>650</v>
      </c>
      <c r="B174" s="8" t="s">
        <v>651</v>
      </c>
      <c r="D174" s="8" t="s">
        <v>284</v>
      </c>
      <c r="E174" s="9">
        <f>SUMIFS(PedidodeCompra!F:F,PedidodeCompra!D:D,B:B)</f>
        <v>260893.56</v>
      </c>
      <c r="F174" s="9">
        <f>SUMIFS(PedidodeCompra!G:G,PedidodeCompra!D:D,B:B)</f>
        <v>260893.56</v>
      </c>
      <c r="G174" s="9">
        <f t="shared" si="2"/>
        <v>0</v>
      </c>
    </row>
    <row r="175">
      <c r="A175" s="8" t="s">
        <v>652</v>
      </c>
      <c r="B175" s="8" t="s">
        <v>653</v>
      </c>
      <c r="D175" s="8" t="s">
        <v>287</v>
      </c>
      <c r="E175" s="9">
        <f>SUMIFS(PedidodeCompra!F:F,PedidodeCompra!D:D,B:B)</f>
        <v>541739.22</v>
      </c>
      <c r="F175" s="9">
        <f>SUMIFS(PedidodeCompra!G:G,PedidodeCompra!D:D,B:B)</f>
        <v>541739.22</v>
      </c>
      <c r="G175" s="9">
        <f t="shared" si="2"/>
        <v>0</v>
      </c>
    </row>
    <row r="176">
      <c r="A176" s="8" t="s">
        <v>654</v>
      </c>
      <c r="B176" s="8" t="s">
        <v>655</v>
      </c>
      <c r="D176" s="8" t="s">
        <v>148</v>
      </c>
      <c r="E176" s="9">
        <f>SUMIFS(PedidodeCompra!F:F,PedidodeCompra!D:D,B:B)</f>
        <v>96527.53</v>
      </c>
      <c r="F176" s="9">
        <f>SUMIFS(PedidodeCompra!G:G,PedidodeCompra!D:D,B:B)</f>
        <v>96527.53</v>
      </c>
      <c r="G176" s="9">
        <f t="shared" si="2"/>
        <v>0</v>
      </c>
    </row>
    <row r="177">
      <c r="A177" s="8" t="s">
        <v>656</v>
      </c>
      <c r="B177" s="8" t="s">
        <v>657</v>
      </c>
      <c r="D177" s="8" t="s">
        <v>148</v>
      </c>
      <c r="E177" s="9">
        <f>SUMIFS(PedidodeCompra!F:F,PedidodeCompra!D:D,B:B)</f>
        <v>1226627.27</v>
      </c>
      <c r="F177" s="9">
        <f>SUMIFS(PedidodeCompra!G:G,PedidodeCompra!D:D,B:B)</f>
        <v>1226627.27</v>
      </c>
      <c r="G177" s="9">
        <f t="shared" si="2"/>
        <v>0</v>
      </c>
    </row>
    <row r="178">
      <c r="A178" s="8" t="s">
        <v>658</v>
      </c>
      <c r="B178" s="8" t="s">
        <v>659</v>
      </c>
      <c r="D178" s="8" t="s">
        <v>148</v>
      </c>
      <c r="E178" s="9">
        <f>SUMIFS(PedidodeCompra!F:F,PedidodeCompra!D:D,B:B)</f>
        <v>556908.1</v>
      </c>
      <c r="F178" s="9">
        <f>SUMIFS(PedidodeCompra!G:G,PedidodeCompra!D:D,B:B)</f>
        <v>556908.1</v>
      </c>
      <c r="G178" s="9">
        <f t="shared" si="2"/>
        <v>-0.0000000001164153218</v>
      </c>
    </row>
    <row r="179">
      <c r="A179" s="8" t="s">
        <v>660</v>
      </c>
      <c r="B179" s="8" t="s">
        <v>661</v>
      </c>
      <c r="D179" s="8" t="s">
        <v>418</v>
      </c>
      <c r="E179" s="9">
        <f>SUMIFS(PedidodeCompra!F:F,PedidodeCompra!D:D,B:B)</f>
        <v>368115</v>
      </c>
      <c r="F179" s="9">
        <f>SUMIFS(PedidodeCompra!G:G,PedidodeCompra!D:D,B:B)</f>
        <v>368115</v>
      </c>
      <c r="G179" s="9">
        <f t="shared" si="2"/>
        <v>0</v>
      </c>
    </row>
    <row r="180">
      <c r="A180" s="8" t="s">
        <v>662</v>
      </c>
      <c r="B180" s="8" t="s">
        <v>663</v>
      </c>
      <c r="D180" s="8" t="s">
        <v>664</v>
      </c>
      <c r="E180" s="9">
        <f>SUMIFS(PedidodeCompra!F:F,PedidodeCompra!D:D,B:B)</f>
        <v>1661084.61</v>
      </c>
      <c r="F180" s="9">
        <f>SUMIFS(PedidodeCompra!G:G,PedidodeCompra!D:D,B:B)</f>
        <v>1661084.61</v>
      </c>
      <c r="G180" s="9">
        <f t="shared" si="2"/>
        <v>0</v>
      </c>
    </row>
    <row r="181">
      <c r="A181" s="8" t="s">
        <v>665</v>
      </c>
      <c r="B181" s="8" t="s">
        <v>666</v>
      </c>
      <c r="D181" s="8" t="s">
        <v>412</v>
      </c>
      <c r="E181" s="9">
        <f>SUMIFS(PedidodeCompra!F:F,PedidodeCompra!D:D,B:B)</f>
        <v>0</v>
      </c>
      <c r="F181" s="9">
        <f>SUMIFS(PedidodeCompra!G:G,PedidodeCompra!D:D,B:B)</f>
        <v>0</v>
      </c>
      <c r="G181" s="9">
        <f t="shared" si="2"/>
        <v>0</v>
      </c>
    </row>
    <row r="182">
      <c r="A182" s="8" t="s">
        <v>667</v>
      </c>
      <c r="B182" s="8" t="s">
        <v>668</v>
      </c>
      <c r="D182" s="8" t="s">
        <v>148</v>
      </c>
      <c r="E182" s="9">
        <f>SUMIFS(PedidodeCompra!F:F,PedidodeCompra!D:D,B:B)</f>
        <v>865380.69</v>
      </c>
      <c r="F182" s="9">
        <f>SUMIFS(PedidodeCompra!G:G,PedidodeCompra!D:D,B:B)</f>
        <v>865380.69</v>
      </c>
      <c r="G182" s="9">
        <f t="shared" si="2"/>
        <v>0.0000000001164153218</v>
      </c>
    </row>
    <row r="183">
      <c r="A183" s="8" t="s">
        <v>669</v>
      </c>
      <c r="B183" s="8" t="s">
        <v>670</v>
      </c>
      <c r="D183" s="8" t="s">
        <v>671</v>
      </c>
      <c r="E183" s="9">
        <f>SUMIFS(PedidodeCompra!F:F,PedidodeCompra!D:D,B:B)</f>
        <v>0</v>
      </c>
      <c r="F183" s="9">
        <f>SUMIFS(PedidodeCompra!G:G,PedidodeCompra!D:D,B:B)</f>
        <v>0</v>
      </c>
      <c r="G183" s="9">
        <f t="shared" si="2"/>
        <v>0</v>
      </c>
    </row>
    <row r="184">
      <c r="A184" s="8" t="s">
        <v>672</v>
      </c>
      <c r="B184" s="8" t="s">
        <v>673</v>
      </c>
      <c r="D184" s="8" t="s">
        <v>671</v>
      </c>
      <c r="E184" s="9">
        <f>SUMIFS(PedidodeCompra!F:F,PedidodeCompra!D:D,B:B)</f>
        <v>299869.89</v>
      </c>
      <c r="F184" s="9">
        <f>SUMIFS(PedidodeCompra!G:G,PedidodeCompra!D:D,B:B)</f>
        <v>299869.89</v>
      </c>
      <c r="G184" s="9">
        <f t="shared" si="2"/>
        <v>0</v>
      </c>
    </row>
    <row r="185">
      <c r="A185" s="8" t="s">
        <v>674</v>
      </c>
      <c r="B185" s="8" t="s">
        <v>675</v>
      </c>
      <c r="D185" s="8" t="s">
        <v>671</v>
      </c>
      <c r="E185" s="9">
        <f>SUMIFS(PedidodeCompra!F:F,PedidodeCompra!D:D,B:B)</f>
        <v>100215.51</v>
      </c>
      <c r="F185" s="9">
        <f>SUMIFS(PedidodeCompra!G:G,PedidodeCompra!D:D,B:B)</f>
        <v>100215.51</v>
      </c>
      <c r="G185" s="9">
        <f t="shared" si="2"/>
        <v>0</v>
      </c>
    </row>
    <row r="186">
      <c r="A186" s="8" t="s">
        <v>676</v>
      </c>
      <c r="B186" s="8" t="s">
        <v>677</v>
      </c>
      <c r="D186" s="8" t="s">
        <v>148</v>
      </c>
      <c r="E186" s="9">
        <f>SUMIFS(PedidodeCompra!F:F,PedidodeCompra!D:D,B:B)</f>
        <v>744638</v>
      </c>
      <c r="F186" s="9">
        <f>SUMIFS(PedidodeCompra!G:G,PedidodeCompra!D:D,B:B)</f>
        <v>744638</v>
      </c>
      <c r="G186" s="9">
        <f t="shared" si="2"/>
        <v>-0.0000000001164153218</v>
      </c>
    </row>
    <row r="187">
      <c r="A187" s="8" t="s">
        <v>678</v>
      </c>
      <c r="B187" s="8" t="s">
        <v>679</v>
      </c>
      <c r="D187" s="8" t="s">
        <v>216</v>
      </c>
      <c r="E187" s="9">
        <f>SUMIFS(PedidodeCompra!F:F,PedidodeCompra!D:D,B:B)</f>
        <v>3557050.87</v>
      </c>
      <c r="F187" s="9">
        <f>SUMIFS(PedidodeCompra!G:G,PedidodeCompra!D:D,B:B)</f>
        <v>3840701.03</v>
      </c>
      <c r="G187" s="9">
        <f t="shared" si="2"/>
        <v>-283650.16</v>
      </c>
    </row>
    <row r="188">
      <c r="A188" s="8" t="s">
        <v>680</v>
      </c>
      <c r="B188" s="8" t="s">
        <v>681</v>
      </c>
      <c r="D188" s="8" t="s">
        <v>148</v>
      </c>
      <c r="E188" s="9">
        <f>SUMIFS(PedidodeCompra!F:F,PedidodeCompra!D:D,B:B)</f>
        <v>246854.93</v>
      </c>
      <c r="F188" s="9">
        <f>SUMIFS(PedidodeCompra!G:G,PedidodeCompra!D:D,B:B)</f>
        <v>246854.93</v>
      </c>
      <c r="G188" s="9">
        <f t="shared" si="2"/>
        <v>0</v>
      </c>
    </row>
    <row r="189">
      <c r="A189" s="8" t="s">
        <v>682</v>
      </c>
      <c r="B189" s="8" t="s">
        <v>683</v>
      </c>
      <c r="D189" s="8" t="s">
        <v>148</v>
      </c>
      <c r="E189" s="9">
        <f>SUMIFS(PedidodeCompra!F:F,PedidodeCompra!D:D,B:B)</f>
        <v>211887.43</v>
      </c>
      <c r="F189" s="9">
        <f>SUMIFS(PedidodeCompra!G:G,PedidodeCompra!D:D,B:B)</f>
        <v>211887.43</v>
      </c>
      <c r="G189" s="9">
        <f t="shared" si="2"/>
        <v>0</v>
      </c>
    </row>
    <row r="190">
      <c r="A190" s="8" t="s">
        <v>684</v>
      </c>
      <c r="B190" s="8" t="s">
        <v>685</v>
      </c>
      <c r="D190" s="8" t="s">
        <v>412</v>
      </c>
      <c r="E190" s="9">
        <f>SUMIFS(PedidodeCompra!F:F,PedidodeCompra!D:D,B:B)</f>
        <v>260855.28</v>
      </c>
      <c r="F190" s="9">
        <f>SUMIFS(PedidodeCompra!G:G,PedidodeCompra!D:D,B:B)</f>
        <v>260855.28</v>
      </c>
      <c r="G190" s="9">
        <f t="shared" si="2"/>
        <v>0</v>
      </c>
    </row>
    <row r="191">
      <c r="A191" s="8" t="s">
        <v>686</v>
      </c>
      <c r="B191" s="8" t="s">
        <v>687</v>
      </c>
      <c r="D191" s="8" t="s">
        <v>148</v>
      </c>
      <c r="E191" s="9">
        <f>SUMIFS(PedidodeCompra!F:F,PedidodeCompra!D:D,B:B)</f>
        <v>1727748.1</v>
      </c>
      <c r="F191" s="9">
        <f>SUMIFS(PedidodeCompra!G:G,PedidodeCompra!D:D,B:B)</f>
        <v>1727748.1</v>
      </c>
      <c r="G191" s="9">
        <f t="shared" si="2"/>
        <v>0</v>
      </c>
    </row>
    <row r="192">
      <c r="A192" s="8" t="s">
        <v>688</v>
      </c>
      <c r="B192" s="8" t="s">
        <v>689</v>
      </c>
      <c r="D192" s="8" t="s">
        <v>412</v>
      </c>
      <c r="E192" s="9">
        <f>SUMIFS(PedidodeCompra!F:F,PedidodeCompra!D:D,B:B)</f>
        <v>243216</v>
      </c>
      <c r="F192" s="9">
        <f>SUMIFS(PedidodeCompra!G:G,PedidodeCompra!D:D,B:B)</f>
        <v>243216</v>
      </c>
      <c r="G192" s="9">
        <f t="shared" si="2"/>
        <v>0</v>
      </c>
    </row>
    <row r="193">
      <c r="A193" s="8" t="s">
        <v>690</v>
      </c>
      <c r="B193" s="8" t="s">
        <v>691</v>
      </c>
      <c r="D193" s="8" t="s">
        <v>692</v>
      </c>
      <c r="E193" s="9">
        <f>SUMIFS(PedidodeCompra!F:F,PedidodeCompra!D:D,B:B)</f>
        <v>0</v>
      </c>
      <c r="F193" s="9">
        <f>SUMIFS(PedidodeCompra!G:G,PedidodeCompra!D:D,B:B)</f>
        <v>0</v>
      </c>
      <c r="G193" s="9">
        <f t="shared" si="2"/>
        <v>0</v>
      </c>
    </row>
    <row r="194">
      <c r="A194" s="8" t="s">
        <v>693</v>
      </c>
      <c r="B194" s="8" t="s">
        <v>694</v>
      </c>
      <c r="D194" s="8" t="s">
        <v>692</v>
      </c>
      <c r="E194" s="9">
        <f>SUMIFS(PedidodeCompra!F:F,PedidodeCompra!D:D,B:B)</f>
        <v>303239.64</v>
      </c>
      <c r="F194" s="9">
        <f>SUMIFS(PedidodeCompra!G:G,PedidodeCompra!D:D,B:B)</f>
        <v>303239.64</v>
      </c>
      <c r="G194" s="9">
        <f t="shared" si="2"/>
        <v>0</v>
      </c>
    </row>
    <row r="195">
      <c r="A195" s="8" t="s">
        <v>695</v>
      </c>
      <c r="B195" s="8" t="s">
        <v>696</v>
      </c>
      <c r="D195" s="8" t="s">
        <v>456</v>
      </c>
      <c r="E195" s="9">
        <f>SUMIFS(PedidodeCompra!F:F,PedidodeCompra!D:D,B:B)</f>
        <v>0</v>
      </c>
      <c r="F195" s="9">
        <f>SUMIFS(PedidodeCompra!G:G,PedidodeCompra!D:D,B:B)</f>
        <v>0</v>
      </c>
      <c r="G195" s="9">
        <f t="shared" si="2"/>
        <v>0</v>
      </c>
    </row>
    <row r="196">
      <c r="A196" s="8" t="s">
        <v>697</v>
      </c>
      <c r="B196" s="8" t="s">
        <v>698</v>
      </c>
      <c r="D196" s="8" t="s">
        <v>418</v>
      </c>
      <c r="E196" s="9">
        <f>SUMIFS(PedidodeCompra!F:F,PedidodeCompra!D:D,B:B)</f>
        <v>356609.57</v>
      </c>
      <c r="F196" s="9">
        <f>SUMIFS(PedidodeCompra!G:G,PedidodeCompra!D:D,B:B)</f>
        <v>356609.57</v>
      </c>
      <c r="G196" s="9">
        <f t="shared" si="2"/>
        <v>0</v>
      </c>
    </row>
    <row r="197">
      <c r="A197" s="8" t="s">
        <v>699</v>
      </c>
      <c r="B197" s="8" t="s">
        <v>700</v>
      </c>
      <c r="D197" s="8" t="s">
        <v>148</v>
      </c>
      <c r="E197" s="9">
        <f>SUMIFS(PedidodeCompra!F:F,PedidodeCompra!D:D,B:B)</f>
        <v>238986.88</v>
      </c>
      <c r="F197" s="9">
        <f>SUMIFS(PedidodeCompra!G:G,PedidodeCompra!D:D,B:B)</f>
        <v>238986.88</v>
      </c>
      <c r="G197" s="9">
        <f t="shared" si="2"/>
        <v>0</v>
      </c>
    </row>
    <row r="198">
      <c r="A198" s="8" t="s">
        <v>701</v>
      </c>
      <c r="B198" s="8" t="s">
        <v>702</v>
      </c>
      <c r="D198" s="8" t="s">
        <v>412</v>
      </c>
      <c r="E198" s="9">
        <f>SUMIFS(PedidodeCompra!F:F,PedidodeCompra!D:D,B:B)</f>
        <v>697440.96</v>
      </c>
      <c r="F198" s="9">
        <f>SUMIFS(PedidodeCompra!G:G,PedidodeCompra!D:D,B:B)</f>
        <v>697440.96</v>
      </c>
      <c r="G198" s="9">
        <f t="shared" si="2"/>
        <v>0</v>
      </c>
    </row>
    <row r="199">
      <c r="A199" s="8" t="s">
        <v>703</v>
      </c>
      <c r="B199" s="8" t="s">
        <v>704</v>
      </c>
      <c r="E199" s="9">
        <f>SUMIFS(PedidodeCompra!F:F,PedidodeCompra!D:D,B:B)</f>
        <v>190128.24</v>
      </c>
      <c r="F199" s="9">
        <f>SUMIFS(PedidodeCompra!G:G,PedidodeCompra!D:D,B:B)</f>
        <v>190128.24</v>
      </c>
      <c r="G199" s="9">
        <f t="shared" si="2"/>
        <v>0</v>
      </c>
    </row>
    <row r="200">
      <c r="A200" s="8" t="s">
        <v>705</v>
      </c>
      <c r="B200" s="8" t="s">
        <v>706</v>
      </c>
      <c r="D200" s="8" t="s">
        <v>216</v>
      </c>
      <c r="E200" s="9">
        <f>SUMIFS(PedidodeCompra!F:F,PedidodeCompra!D:D,B:B)</f>
        <v>1601004.02</v>
      </c>
      <c r="F200" s="9">
        <f>SUMIFS(PedidodeCompra!G:G,PedidodeCompra!D:D,B:B)</f>
        <v>1601668.37</v>
      </c>
      <c r="G200" s="9">
        <f t="shared" si="2"/>
        <v>-664.35</v>
      </c>
    </row>
    <row r="201">
      <c r="A201" s="8" t="s">
        <v>707</v>
      </c>
      <c r="B201" s="8" t="s">
        <v>708</v>
      </c>
      <c r="D201" s="8" t="s">
        <v>148</v>
      </c>
      <c r="E201" s="9">
        <f>SUMIFS(PedidodeCompra!F:F,PedidodeCompra!D:D,B:B)</f>
        <v>256583.52</v>
      </c>
      <c r="F201" s="9">
        <f>SUMIFS(PedidodeCompra!G:G,PedidodeCompra!D:D,B:B)</f>
        <v>256583.52</v>
      </c>
      <c r="G201" s="9">
        <f t="shared" si="2"/>
        <v>0</v>
      </c>
    </row>
    <row r="202">
      <c r="A202" s="8" t="s">
        <v>709</v>
      </c>
      <c r="B202" s="8" t="s">
        <v>228</v>
      </c>
      <c r="D202" s="8" t="s">
        <v>148</v>
      </c>
      <c r="E202" s="9">
        <f>SUMIFS(PedidodeCompra!F:F,PedidodeCompra!D:D,B:B)</f>
        <v>0</v>
      </c>
      <c r="F202" s="9">
        <f>SUMIFS(PedidodeCompra!G:G,PedidodeCompra!D:D,B:B)</f>
        <v>0</v>
      </c>
      <c r="G202" s="9">
        <f t="shared" si="2"/>
        <v>0</v>
      </c>
    </row>
    <row r="203">
      <c r="A203" s="8" t="s">
        <v>710</v>
      </c>
      <c r="B203" s="8" t="s">
        <v>711</v>
      </c>
      <c r="D203" s="8" t="s">
        <v>148</v>
      </c>
      <c r="E203" s="9">
        <f>SUMIFS(PedidodeCompra!F:F,PedidodeCompra!D:D,B:B)</f>
        <v>237792.24</v>
      </c>
      <c r="F203" s="9">
        <f>SUMIFS(PedidodeCompra!G:G,PedidodeCompra!D:D,B:B)</f>
        <v>237792.24</v>
      </c>
      <c r="G203" s="9">
        <f t="shared" si="2"/>
        <v>0</v>
      </c>
    </row>
    <row r="204">
      <c r="A204" s="8" t="s">
        <v>712</v>
      </c>
      <c r="B204" s="8" t="s">
        <v>713</v>
      </c>
      <c r="D204" s="8" t="s">
        <v>488</v>
      </c>
      <c r="E204" s="9">
        <f>SUMIFS(PedidodeCompra!F:F,PedidodeCompra!D:D,B:B)</f>
        <v>164677.48</v>
      </c>
      <c r="F204" s="9">
        <f>SUMIFS(PedidodeCompra!G:G,PedidodeCompra!D:D,B:B)</f>
        <v>164677.48</v>
      </c>
      <c r="G204" s="9">
        <f t="shared" si="2"/>
        <v>0</v>
      </c>
    </row>
    <row r="205">
      <c r="A205" s="8" t="s">
        <v>714</v>
      </c>
      <c r="B205" s="8" t="s">
        <v>715</v>
      </c>
      <c r="D205" s="8" t="s">
        <v>488</v>
      </c>
      <c r="E205" s="9">
        <f>SUMIFS(PedidodeCompra!F:F,PedidodeCompra!D:D,B:B)</f>
        <v>214532.52</v>
      </c>
      <c r="F205" s="9">
        <f>SUMIFS(PedidodeCompra!G:G,PedidodeCompra!D:D,B:B)</f>
        <v>214532.52</v>
      </c>
      <c r="G205" s="9">
        <f t="shared" si="2"/>
        <v>0</v>
      </c>
    </row>
    <row r="206">
      <c r="A206" s="8" t="s">
        <v>716</v>
      </c>
      <c r="B206" s="8" t="s">
        <v>717</v>
      </c>
      <c r="D206" s="8" t="s">
        <v>445</v>
      </c>
      <c r="E206" s="9">
        <f>SUMIFS(PedidodeCompra!F:F,PedidodeCompra!D:D,B:B)</f>
        <v>623918.42</v>
      </c>
      <c r="F206" s="9">
        <f>SUMIFS(PedidodeCompra!G:G,PedidodeCompra!D:D,B:B)</f>
        <v>623918.42</v>
      </c>
      <c r="G206" s="9">
        <f t="shared" si="2"/>
        <v>0</v>
      </c>
    </row>
    <row r="207">
      <c r="A207" s="8" t="s">
        <v>718</v>
      </c>
      <c r="B207" s="8" t="s">
        <v>719</v>
      </c>
      <c r="D207" s="8" t="s">
        <v>148</v>
      </c>
      <c r="E207" s="9">
        <f>SUMIFS(PedidodeCompra!F:F,PedidodeCompra!D:D,B:B)</f>
        <v>256783.1</v>
      </c>
      <c r="F207" s="9">
        <f>SUMIFS(PedidodeCompra!G:G,PedidodeCompra!D:D,B:B)</f>
        <v>256783.1</v>
      </c>
      <c r="G207" s="9">
        <f t="shared" si="2"/>
        <v>0</v>
      </c>
    </row>
    <row r="208">
      <c r="A208" s="8" t="s">
        <v>720</v>
      </c>
      <c r="B208" s="8" t="s">
        <v>721</v>
      </c>
      <c r="D208" s="8" t="s">
        <v>491</v>
      </c>
      <c r="E208" s="9">
        <f>SUMIFS(PedidodeCompra!F:F,PedidodeCompra!D:D,B:B)</f>
        <v>82289.62</v>
      </c>
      <c r="F208" s="9">
        <f>SUMIFS(PedidodeCompra!G:G,PedidodeCompra!D:D,B:B)</f>
        <v>82289.62</v>
      </c>
      <c r="G208" s="9">
        <f t="shared" si="2"/>
        <v>0</v>
      </c>
    </row>
    <row r="209">
      <c r="A209" s="8" t="s">
        <v>722</v>
      </c>
      <c r="B209" s="8" t="s">
        <v>723</v>
      </c>
      <c r="D209" s="8" t="s">
        <v>199</v>
      </c>
      <c r="E209" s="9">
        <f>SUMIFS(PedidodeCompra!F:F,PedidodeCompra!D:D,B:B)</f>
        <v>291456</v>
      </c>
      <c r="F209" s="9">
        <f>SUMIFS(PedidodeCompra!G:G,PedidodeCompra!D:D,B:B)</f>
        <v>291456</v>
      </c>
      <c r="G209" s="9">
        <f t="shared" si="2"/>
        <v>0</v>
      </c>
    </row>
    <row r="210">
      <c r="A210" s="8" t="s">
        <v>724</v>
      </c>
      <c r="B210" s="8" t="s">
        <v>725</v>
      </c>
      <c r="D210" s="8" t="s">
        <v>148</v>
      </c>
      <c r="E210" s="9">
        <f>SUMIFS(PedidodeCompra!F:F,PedidodeCompra!D:D,B:B)</f>
        <v>329035.95</v>
      </c>
      <c r="F210" s="9">
        <f>SUMIFS(PedidodeCompra!G:G,PedidodeCompra!D:D,B:B)</f>
        <v>329035.95</v>
      </c>
      <c r="G210" s="9">
        <f t="shared" si="2"/>
        <v>0</v>
      </c>
    </row>
    <row r="211">
      <c r="A211" s="8" t="s">
        <v>726</v>
      </c>
      <c r="B211" s="8" t="s">
        <v>727</v>
      </c>
      <c r="D211" s="8" t="s">
        <v>148</v>
      </c>
      <c r="E211" s="9">
        <f>SUMIFS(PedidodeCompra!F:F,PedidodeCompra!D:D,B:B)</f>
        <v>573474.7</v>
      </c>
      <c r="F211" s="9">
        <f>SUMIFS(PedidodeCompra!G:G,PedidodeCompra!D:D,B:B)</f>
        <v>573474.7</v>
      </c>
      <c r="G211" s="9">
        <f t="shared" si="2"/>
        <v>0</v>
      </c>
    </row>
    <row r="212">
      <c r="A212" s="8" t="s">
        <v>728</v>
      </c>
      <c r="B212" s="8" t="s">
        <v>729</v>
      </c>
      <c r="D212" s="8" t="s">
        <v>148</v>
      </c>
      <c r="E212" s="9">
        <f>SUMIFS(PedidodeCompra!F:F,PedidodeCompra!D:D,B:B)</f>
        <v>62792.24</v>
      </c>
      <c r="F212" s="9">
        <f>SUMIFS(PedidodeCompra!G:G,PedidodeCompra!D:D,B:B)</f>
        <v>62792.24</v>
      </c>
      <c r="G212" s="9">
        <f t="shared" si="2"/>
        <v>0</v>
      </c>
    </row>
    <row r="213">
      <c r="A213" s="8" t="s">
        <v>730</v>
      </c>
      <c r="B213" s="8" t="s">
        <v>731</v>
      </c>
      <c r="D213" s="8" t="s">
        <v>732</v>
      </c>
      <c r="E213" s="9">
        <f>SUMIFS(PedidodeCompra!F:F,PedidodeCompra!D:D,B:B)</f>
        <v>278207.46</v>
      </c>
      <c r="F213" s="9">
        <f>SUMIFS(PedidodeCompra!G:G,PedidodeCompra!D:D,B:B)</f>
        <v>278207.46</v>
      </c>
      <c r="G213" s="9">
        <f t="shared" si="2"/>
        <v>0</v>
      </c>
    </row>
    <row r="214">
      <c r="E214" s="9"/>
      <c r="F214" s="9"/>
      <c r="G214" s="9"/>
    </row>
    <row r="215">
      <c r="E215" s="9"/>
      <c r="F215" s="9"/>
      <c r="G215" s="9"/>
    </row>
    <row r="216">
      <c r="E216" s="9"/>
      <c r="F216" s="9"/>
      <c r="G216" s="9"/>
    </row>
    <row r="217">
      <c r="E217" s="9"/>
      <c r="F217" s="9"/>
      <c r="G217" s="9"/>
    </row>
    <row r="218">
      <c r="E218" s="9"/>
      <c r="F218" s="9"/>
      <c r="G218" s="9"/>
    </row>
    <row r="219">
      <c r="E219" s="9"/>
      <c r="F219" s="9"/>
      <c r="G219" s="9"/>
    </row>
    <row r="220">
      <c r="E220" s="9"/>
      <c r="F220" s="9"/>
      <c r="G220" s="9"/>
    </row>
    <row r="221">
      <c r="E221" s="9"/>
      <c r="F221" s="9"/>
      <c r="G221" s="9"/>
    </row>
    <row r="222">
      <c r="E222" s="9"/>
      <c r="F222" s="9"/>
      <c r="G222" s="9"/>
    </row>
    <row r="223">
      <c r="E223" s="9"/>
      <c r="F223" s="9"/>
      <c r="G223" s="9"/>
    </row>
    <row r="224">
      <c r="E224" s="9"/>
      <c r="F224" s="9"/>
      <c r="G224" s="9"/>
    </row>
    <row r="225">
      <c r="E225" s="9"/>
      <c r="F225" s="9"/>
      <c r="G225" s="9"/>
    </row>
    <row r="226">
      <c r="E226" s="9"/>
      <c r="F226" s="9"/>
      <c r="G226" s="9"/>
    </row>
    <row r="227">
      <c r="E227" s="9"/>
      <c r="F227" s="9"/>
      <c r="G227" s="9"/>
    </row>
    <row r="228">
      <c r="E228" s="9"/>
      <c r="F228" s="9"/>
      <c r="G228" s="9"/>
    </row>
    <row r="229">
      <c r="E229" s="9"/>
      <c r="F229" s="9"/>
      <c r="G229" s="9"/>
    </row>
    <row r="230">
      <c r="E230" s="9"/>
      <c r="F230" s="9"/>
      <c r="G230" s="9"/>
    </row>
    <row r="231">
      <c r="E231" s="9"/>
      <c r="F231" s="9"/>
      <c r="G231" s="9"/>
    </row>
    <row r="232">
      <c r="E232" s="9"/>
      <c r="F232" s="9"/>
      <c r="G232" s="9"/>
    </row>
    <row r="233">
      <c r="E233" s="9"/>
      <c r="F233" s="9"/>
      <c r="G233" s="9"/>
    </row>
    <row r="234">
      <c r="E234" s="9"/>
      <c r="F234" s="9"/>
      <c r="G234" s="9"/>
    </row>
    <row r="235">
      <c r="E235" s="9"/>
      <c r="F235" s="9"/>
      <c r="G235" s="9"/>
    </row>
    <row r="236">
      <c r="E236" s="9"/>
      <c r="F236" s="9"/>
      <c r="G236" s="9"/>
    </row>
    <row r="237">
      <c r="E237" s="9"/>
      <c r="F237" s="9"/>
      <c r="G237" s="9"/>
    </row>
    <row r="238">
      <c r="E238" s="9"/>
      <c r="F238" s="9"/>
      <c r="G238" s="9"/>
    </row>
    <row r="239">
      <c r="E239" s="9"/>
      <c r="F239" s="9"/>
      <c r="G239" s="9"/>
    </row>
    <row r="240">
      <c r="E240" s="9"/>
      <c r="F240" s="9"/>
      <c r="G240" s="9"/>
    </row>
    <row r="241">
      <c r="E241" s="9"/>
      <c r="F241" s="9"/>
      <c r="G241" s="9"/>
    </row>
    <row r="242">
      <c r="E242" s="9"/>
      <c r="F242" s="9"/>
      <c r="G242" s="9"/>
    </row>
    <row r="243">
      <c r="E243" s="9"/>
      <c r="F243" s="9"/>
      <c r="G243" s="9"/>
    </row>
    <row r="244">
      <c r="E244" s="9"/>
      <c r="F244" s="9"/>
      <c r="G244" s="9"/>
    </row>
    <row r="245">
      <c r="E245" s="9"/>
      <c r="F245" s="9"/>
      <c r="G245" s="9"/>
    </row>
    <row r="246">
      <c r="E246" s="9"/>
      <c r="F246" s="9"/>
      <c r="G246" s="9"/>
    </row>
    <row r="247">
      <c r="E247" s="9"/>
      <c r="F247" s="9"/>
      <c r="G247" s="9"/>
    </row>
    <row r="248">
      <c r="E248" s="9"/>
      <c r="F248" s="9"/>
      <c r="G248" s="9"/>
    </row>
    <row r="249">
      <c r="E249" s="9"/>
      <c r="F249" s="9"/>
      <c r="G249" s="9"/>
    </row>
    <row r="250">
      <c r="E250" s="9"/>
      <c r="F250" s="9"/>
      <c r="G250" s="9"/>
    </row>
    <row r="251">
      <c r="E251" s="9"/>
      <c r="F251" s="9"/>
      <c r="G251" s="9"/>
    </row>
    <row r="252">
      <c r="E252" s="9"/>
      <c r="F252" s="9"/>
      <c r="G252" s="9"/>
    </row>
    <row r="253">
      <c r="E253" s="9"/>
      <c r="F253" s="9"/>
      <c r="G253" s="9"/>
    </row>
    <row r="254">
      <c r="E254" s="9"/>
      <c r="F254" s="9"/>
      <c r="G254" s="9"/>
    </row>
    <row r="255">
      <c r="E255" s="9"/>
      <c r="F255" s="9"/>
      <c r="G255" s="9"/>
    </row>
    <row r="256">
      <c r="E256" s="9"/>
      <c r="F256" s="9"/>
      <c r="G256" s="9"/>
    </row>
    <row r="257">
      <c r="E257" s="9"/>
      <c r="F257" s="9"/>
      <c r="G257" s="9"/>
    </row>
    <row r="258">
      <c r="E258" s="9"/>
      <c r="F258" s="9"/>
      <c r="G258" s="9"/>
    </row>
    <row r="259">
      <c r="E259" s="9"/>
      <c r="F259" s="9"/>
      <c r="G259" s="9"/>
    </row>
    <row r="260">
      <c r="E260" s="9"/>
      <c r="F260" s="9"/>
      <c r="G260" s="9"/>
    </row>
    <row r="261">
      <c r="E261" s="9"/>
      <c r="F261" s="9"/>
      <c r="G261" s="9"/>
    </row>
    <row r="262">
      <c r="E262" s="9"/>
      <c r="F262" s="9"/>
      <c r="G262" s="9"/>
    </row>
    <row r="263">
      <c r="E263" s="9"/>
      <c r="F263" s="9"/>
      <c r="G263" s="9"/>
    </row>
    <row r="264">
      <c r="E264" s="9"/>
      <c r="F264" s="9"/>
      <c r="G264" s="9"/>
    </row>
    <row r="265">
      <c r="E265" s="9"/>
      <c r="F265" s="9"/>
      <c r="G265" s="9"/>
    </row>
    <row r="266">
      <c r="E266" s="9"/>
      <c r="F266" s="9"/>
      <c r="G266" s="9"/>
    </row>
    <row r="267">
      <c r="E267" s="9"/>
      <c r="F267" s="9"/>
      <c r="G267" s="9"/>
    </row>
    <row r="268">
      <c r="E268" s="9"/>
      <c r="F268" s="9"/>
      <c r="G268" s="9"/>
    </row>
    <row r="269">
      <c r="E269" s="9"/>
      <c r="F269" s="9"/>
      <c r="G269" s="9"/>
    </row>
    <row r="270">
      <c r="E270" s="9"/>
      <c r="F270" s="9"/>
      <c r="G270" s="9"/>
    </row>
    <row r="271">
      <c r="E271" s="9"/>
      <c r="F271" s="9"/>
      <c r="G271" s="9"/>
    </row>
    <row r="272">
      <c r="E272" s="9"/>
      <c r="F272" s="9"/>
      <c r="G272" s="9"/>
    </row>
    <row r="273">
      <c r="E273" s="9"/>
      <c r="F273" s="9"/>
      <c r="G273" s="9"/>
    </row>
    <row r="274">
      <c r="E274" s="9"/>
      <c r="F274" s="9"/>
      <c r="G274" s="9"/>
    </row>
    <row r="275">
      <c r="E275" s="9"/>
      <c r="F275" s="9"/>
      <c r="G275" s="9"/>
    </row>
    <row r="276">
      <c r="E276" s="9"/>
      <c r="F276" s="9"/>
      <c r="G276" s="9"/>
    </row>
    <row r="277">
      <c r="E277" s="9"/>
      <c r="F277" s="9"/>
      <c r="G277" s="9"/>
    </row>
    <row r="278">
      <c r="E278" s="9"/>
      <c r="F278" s="9"/>
      <c r="G278" s="9"/>
    </row>
    <row r="279">
      <c r="E279" s="9"/>
      <c r="F279" s="9"/>
      <c r="G279" s="9"/>
    </row>
    <row r="280">
      <c r="E280" s="9"/>
      <c r="F280" s="9"/>
      <c r="G280" s="9"/>
    </row>
    <row r="281">
      <c r="E281" s="9"/>
      <c r="F281" s="9"/>
      <c r="G281" s="9"/>
    </row>
    <row r="282">
      <c r="E282" s="9"/>
      <c r="F282" s="9"/>
      <c r="G282" s="9"/>
    </row>
    <row r="283">
      <c r="E283" s="9"/>
      <c r="F283" s="9"/>
      <c r="G283" s="9"/>
    </row>
    <row r="284">
      <c r="E284" s="9"/>
      <c r="F284" s="9"/>
      <c r="G284" s="9"/>
    </row>
    <row r="285">
      <c r="E285" s="9"/>
      <c r="F285" s="9"/>
      <c r="G285" s="9"/>
    </row>
    <row r="286">
      <c r="E286" s="9"/>
      <c r="F286" s="9"/>
      <c r="G286" s="9"/>
    </row>
    <row r="287">
      <c r="E287" s="9"/>
      <c r="F287" s="9"/>
      <c r="G287" s="9"/>
    </row>
    <row r="288">
      <c r="E288" s="9"/>
      <c r="F288" s="9"/>
      <c r="G288" s="9"/>
    </row>
    <row r="289">
      <c r="E289" s="9"/>
      <c r="F289" s="9"/>
      <c r="G289" s="9"/>
    </row>
    <row r="290">
      <c r="E290" s="9"/>
      <c r="F290" s="9"/>
      <c r="G290" s="9"/>
    </row>
    <row r="291">
      <c r="E291" s="9"/>
      <c r="F291" s="9"/>
      <c r="G291" s="9"/>
    </row>
    <row r="292">
      <c r="E292" s="9"/>
      <c r="F292" s="9"/>
      <c r="G292" s="9"/>
    </row>
    <row r="293">
      <c r="E293" s="9"/>
      <c r="F293" s="9"/>
      <c r="G293" s="9"/>
    </row>
    <row r="294">
      <c r="E294" s="9"/>
      <c r="F294" s="9"/>
      <c r="G294" s="9"/>
    </row>
    <row r="295">
      <c r="E295" s="9"/>
      <c r="F295" s="9"/>
      <c r="G295" s="9"/>
    </row>
    <row r="296">
      <c r="E296" s="9"/>
      <c r="F296" s="9"/>
      <c r="G296" s="9"/>
    </row>
    <row r="297">
      <c r="E297" s="9"/>
      <c r="F297" s="9"/>
      <c r="G297" s="9"/>
    </row>
    <row r="298">
      <c r="E298" s="9"/>
      <c r="F298" s="9"/>
      <c r="G298" s="9"/>
    </row>
    <row r="299">
      <c r="E299" s="9"/>
      <c r="F299" s="9"/>
      <c r="G299" s="9"/>
    </row>
    <row r="300">
      <c r="E300" s="9"/>
      <c r="F300" s="9"/>
      <c r="G300" s="9"/>
    </row>
    <row r="301">
      <c r="E301" s="9"/>
      <c r="F301" s="9"/>
      <c r="G301" s="9"/>
    </row>
    <row r="302">
      <c r="E302" s="9"/>
      <c r="F302" s="9"/>
      <c r="G302" s="9"/>
    </row>
    <row r="303">
      <c r="E303" s="9"/>
      <c r="F303" s="9"/>
      <c r="G303" s="9"/>
    </row>
    <row r="304">
      <c r="E304" s="9"/>
      <c r="F304" s="9"/>
      <c r="G304" s="9"/>
    </row>
    <row r="305">
      <c r="E305" s="9"/>
      <c r="F305" s="9"/>
      <c r="G305" s="9"/>
    </row>
    <row r="306">
      <c r="E306" s="9"/>
      <c r="F306" s="9"/>
      <c r="G306" s="9"/>
    </row>
    <row r="307">
      <c r="E307" s="9"/>
      <c r="F307" s="9"/>
      <c r="G307" s="9"/>
    </row>
    <row r="308">
      <c r="E308" s="9"/>
      <c r="F308" s="9"/>
      <c r="G308" s="9"/>
    </row>
    <row r="309">
      <c r="E309" s="9"/>
      <c r="F309" s="9"/>
      <c r="G309" s="9"/>
    </row>
    <row r="310">
      <c r="E310" s="9"/>
      <c r="F310" s="9"/>
      <c r="G310" s="9"/>
    </row>
    <row r="311">
      <c r="E311" s="9"/>
      <c r="F311" s="9"/>
      <c r="G311" s="9"/>
    </row>
    <row r="312">
      <c r="E312" s="9"/>
      <c r="F312" s="9"/>
      <c r="G312" s="9"/>
    </row>
    <row r="313">
      <c r="E313" s="9"/>
      <c r="F313" s="9"/>
      <c r="G313" s="9"/>
    </row>
    <row r="314">
      <c r="E314" s="9"/>
      <c r="F314" s="9"/>
      <c r="G314" s="9"/>
    </row>
    <row r="315">
      <c r="E315" s="9"/>
      <c r="F315" s="9"/>
      <c r="G315" s="9"/>
    </row>
    <row r="316">
      <c r="E316" s="9"/>
      <c r="F316" s="9"/>
      <c r="G316" s="9"/>
    </row>
    <row r="317">
      <c r="E317" s="9"/>
      <c r="F317" s="9"/>
      <c r="G317" s="9"/>
    </row>
    <row r="318">
      <c r="E318" s="9"/>
      <c r="F318" s="9"/>
      <c r="G318" s="9"/>
    </row>
    <row r="319">
      <c r="E319" s="9"/>
      <c r="F319" s="9"/>
      <c r="G319" s="9"/>
    </row>
    <row r="320">
      <c r="E320" s="9"/>
      <c r="F320" s="9"/>
      <c r="G320" s="9"/>
    </row>
    <row r="321">
      <c r="E321" s="9"/>
      <c r="F321" s="9"/>
      <c r="G321" s="9"/>
    </row>
    <row r="322">
      <c r="E322" s="9"/>
      <c r="F322" s="9"/>
      <c r="G322" s="9"/>
    </row>
    <row r="323">
      <c r="E323" s="9"/>
      <c r="F323" s="9"/>
      <c r="G323" s="9"/>
    </row>
    <row r="324">
      <c r="E324" s="9"/>
      <c r="F324" s="9"/>
      <c r="G324" s="9"/>
    </row>
    <row r="325">
      <c r="E325" s="9"/>
      <c r="F325" s="9"/>
      <c r="G325" s="9"/>
    </row>
    <row r="326">
      <c r="E326" s="9"/>
      <c r="F326" s="9"/>
      <c r="G326" s="9"/>
    </row>
    <row r="327">
      <c r="E327" s="9"/>
      <c r="F327" s="9"/>
      <c r="G327" s="9"/>
    </row>
    <row r="328">
      <c r="E328" s="9"/>
      <c r="F328" s="9"/>
      <c r="G328" s="9"/>
    </row>
    <row r="329">
      <c r="E329" s="9"/>
      <c r="F329" s="9"/>
      <c r="G329" s="9"/>
    </row>
    <row r="330">
      <c r="E330" s="9"/>
      <c r="F330" s="9"/>
      <c r="G330" s="9"/>
    </row>
    <row r="331">
      <c r="E331" s="9"/>
      <c r="F331" s="9"/>
      <c r="G331" s="9"/>
    </row>
    <row r="332">
      <c r="E332" s="9"/>
      <c r="F332" s="9"/>
      <c r="G332" s="9"/>
    </row>
    <row r="333">
      <c r="E333" s="9"/>
      <c r="F333" s="9"/>
      <c r="G333" s="9"/>
    </row>
    <row r="334">
      <c r="E334" s="9"/>
      <c r="F334" s="9"/>
      <c r="G334" s="9"/>
    </row>
    <row r="335">
      <c r="E335" s="9"/>
      <c r="F335" s="9"/>
      <c r="G335" s="9"/>
    </row>
    <row r="336">
      <c r="E336" s="9"/>
      <c r="F336" s="9"/>
      <c r="G336" s="9"/>
    </row>
    <row r="337">
      <c r="E337" s="9"/>
      <c r="F337" s="9"/>
      <c r="G337" s="9"/>
    </row>
    <row r="338">
      <c r="E338" s="9"/>
      <c r="F338" s="9"/>
      <c r="G338" s="9"/>
    </row>
    <row r="339">
      <c r="E339" s="9"/>
      <c r="F339" s="9"/>
      <c r="G339" s="9"/>
    </row>
    <row r="340">
      <c r="E340" s="9"/>
      <c r="F340" s="9"/>
      <c r="G340" s="9"/>
    </row>
    <row r="341">
      <c r="E341" s="9"/>
      <c r="F341" s="9"/>
      <c r="G341" s="9"/>
    </row>
    <row r="342">
      <c r="E342" s="9"/>
      <c r="F342" s="9"/>
      <c r="G342" s="9"/>
    </row>
    <row r="343">
      <c r="E343" s="9"/>
      <c r="F343" s="9"/>
      <c r="G343" s="9"/>
    </row>
    <row r="344">
      <c r="E344" s="9"/>
      <c r="F344" s="9"/>
      <c r="G344" s="9"/>
    </row>
    <row r="345">
      <c r="E345" s="9"/>
      <c r="F345" s="9"/>
      <c r="G345" s="9"/>
    </row>
    <row r="346">
      <c r="E346" s="9"/>
      <c r="F346" s="9"/>
      <c r="G346" s="9"/>
    </row>
    <row r="347">
      <c r="E347" s="9"/>
      <c r="F347" s="9"/>
      <c r="G347" s="9"/>
    </row>
    <row r="348">
      <c r="E348" s="9"/>
      <c r="F348" s="9"/>
      <c r="G348" s="9"/>
    </row>
    <row r="349">
      <c r="E349" s="9"/>
      <c r="F349" s="9"/>
      <c r="G349" s="9"/>
    </row>
    <row r="350">
      <c r="E350" s="9"/>
      <c r="F350" s="9"/>
      <c r="G350" s="9"/>
    </row>
    <row r="351">
      <c r="E351" s="9"/>
      <c r="F351" s="9"/>
      <c r="G351" s="9"/>
    </row>
    <row r="352">
      <c r="E352" s="9"/>
      <c r="F352" s="9"/>
      <c r="G352" s="9"/>
    </row>
    <row r="353">
      <c r="E353" s="9"/>
      <c r="F353" s="9"/>
      <c r="G353" s="9"/>
    </row>
    <row r="354">
      <c r="E354" s="9"/>
      <c r="F354" s="9"/>
      <c r="G354" s="9"/>
    </row>
    <row r="355">
      <c r="E355" s="9"/>
      <c r="F355" s="9"/>
      <c r="G355" s="9"/>
    </row>
    <row r="356">
      <c r="E356" s="9"/>
      <c r="F356" s="9"/>
      <c r="G356" s="9"/>
    </row>
    <row r="357">
      <c r="E357" s="9"/>
      <c r="F357" s="9"/>
      <c r="G357" s="9"/>
    </row>
    <row r="358">
      <c r="E358" s="9"/>
      <c r="F358" s="9"/>
      <c r="G358" s="9"/>
    </row>
    <row r="359">
      <c r="E359" s="9"/>
      <c r="F359" s="9"/>
      <c r="G359" s="9"/>
    </row>
    <row r="360">
      <c r="E360" s="9"/>
      <c r="F360" s="9"/>
      <c r="G360" s="9"/>
    </row>
    <row r="361">
      <c r="E361" s="9"/>
      <c r="F361" s="9"/>
      <c r="G361" s="9"/>
    </row>
    <row r="362">
      <c r="E362" s="9"/>
      <c r="F362" s="9"/>
      <c r="G362" s="9"/>
    </row>
    <row r="363">
      <c r="E363" s="9"/>
      <c r="F363" s="9"/>
      <c r="G363" s="9"/>
    </row>
    <row r="364">
      <c r="E364" s="9"/>
      <c r="F364" s="9"/>
      <c r="G364" s="9"/>
    </row>
    <row r="365">
      <c r="E365" s="9"/>
      <c r="F365" s="9"/>
      <c r="G365" s="9"/>
    </row>
    <row r="366">
      <c r="E366" s="9"/>
      <c r="F366" s="9"/>
      <c r="G366" s="9"/>
    </row>
    <row r="367">
      <c r="E367" s="9"/>
      <c r="F367" s="9"/>
      <c r="G367" s="9"/>
    </row>
    <row r="368">
      <c r="E368" s="9"/>
      <c r="F368" s="9"/>
      <c r="G368" s="9"/>
    </row>
    <row r="369">
      <c r="E369" s="9"/>
      <c r="F369" s="9"/>
      <c r="G369" s="9"/>
    </row>
    <row r="370">
      <c r="E370" s="9"/>
      <c r="F370" s="9"/>
      <c r="G370" s="9"/>
    </row>
    <row r="371">
      <c r="E371" s="9"/>
      <c r="F371" s="9"/>
      <c r="G371" s="9"/>
    </row>
    <row r="372">
      <c r="E372" s="9"/>
      <c r="F372" s="9"/>
      <c r="G372" s="9"/>
    </row>
    <row r="373">
      <c r="E373" s="9"/>
      <c r="F373" s="9"/>
      <c r="G373" s="9"/>
    </row>
    <row r="374">
      <c r="E374" s="9"/>
      <c r="F374" s="9"/>
      <c r="G374" s="9"/>
    </row>
    <row r="375">
      <c r="E375" s="9"/>
      <c r="F375" s="9"/>
      <c r="G375" s="9"/>
    </row>
    <row r="376">
      <c r="E376" s="9"/>
      <c r="F376" s="9"/>
      <c r="G376" s="9"/>
    </row>
    <row r="377">
      <c r="E377" s="9"/>
      <c r="F377" s="9"/>
      <c r="G377" s="9"/>
    </row>
    <row r="378">
      <c r="E378" s="9"/>
      <c r="F378" s="9"/>
      <c r="G378" s="9"/>
    </row>
    <row r="379">
      <c r="E379" s="9"/>
      <c r="F379" s="9"/>
      <c r="G379" s="9"/>
    </row>
    <row r="380">
      <c r="E380" s="9"/>
      <c r="F380" s="9"/>
      <c r="G380" s="9"/>
    </row>
    <row r="381">
      <c r="E381" s="9"/>
      <c r="F381" s="9"/>
      <c r="G381" s="9"/>
    </row>
    <row r="382">
      <c r="E382" s="9"/>
      <c r="F382" s="9"/>
      <c r="G382" s="9"/>
    </row>
    <row r="383">
      <c r="E383" s="9"/>
      <c r="F383" s="9"/>
      <c r="G383" s="9"/>
    </row>
    <row r="384">
      <c r="E384" s="9"/>
      <c r="F384" s="9"/>
      <c r="G384" s="9"/>
    </row>
    <row r="385">
      <c r="E385" s="9"/>
      <c r="F385" s="9"/>
      <c r="G385" s="9"/>
    </row>
    <row r="386">
      <c r="E386" s="9"/>
      <c r="F386" s="9"/>
      <c r="G386" s="9"/>
    </row>
    <row r="387">
      <c r="E387" s="9"/>
      <c r="F387" s="9"/>
      <c r="G387" s="9"/>
    </row>
    <row r="388">
      <c r="E388" s="9"/>
      <c r="F388" s="9"/>
      <c r="G388" s="9"/>
    </row>
    <row r="389">
      <c r="E389" s="9"/>
      <c r="F389" s="9"/>
      <c r="G389" s="9"/>
    </row>
    <row r="390">
      <c r="E390" s="9"/>
      <c r="F390" s="9"/>
      <c r="G390" s="9"/>
    </row>
    <row r="391">
      <c r="E391" s="9"/>
      <c r="F391" s="9"/>
      <c r="G391" s="9"/>
    </row>
    <row r="392">
      <c r="E392" s="9"/>
      <c r="F392" s="9"/>
      <c r="G392" s="9"/>
    </row>
    <row r="393">
      <c r="E393" s="9"/>
      <c r="F393" s="9"/>
      <c r="G393" s="9"/>
    </row>
    <row r="394">
      <c r="E394" s="9"/>
      <c r="F394" s="9"/>
      <c r="G394" s="9"/>
    </row>
    <row r="395">
      <c r="E395" s="9"/>
      <c r="F395" s="9"/>
      <c r="G395" s="9"/>
    </row>
    <row r="396">
      <c r="E396" s="9"/>
      <c r="F396" s="9"/>
      <c r="G396" s="9"/>
    </row>
    <row r="397">
      <c r="E397" s="9"/>
      <c r="F397" s="9"/>
      <c r="G397" s="9"/>
    </row>
    <row r="398">
      <c r="E398" s="9"/>
      <c r="F398" s="9"/>
      <c r="G398" s="9"/>
    </row>
    <row r="399">
      <c r="E399" s="9"/>
      <c r="F399" s="9"/>
      <c r="G399" s="9"/>
    </row>
    <row r="400">
      <c r="E400" s="9"/>
      <c r="F400" s="9"/>
      <c r="G400" s="9"/>
    </row>
    <row r="401">
      <c r="E401" s="9"/>
      <c r="F401" s="9"/>
      <c r="G401" s="9"/>
    </row>
    <row r="402">
      <c r="E402" s="9"/>
      <c r="F402" s="9"/>
      <c r="G402" s="9"/>
    </row>
    <row r="403">
      <c r="E403" s="9"/>
      <c r="F403" s="9"/>
      <c r="G403" s="9"/>
    </row>
    <row r="404">
      <c r="E404" s="9"/>
      <c r="F404" s="9"/>
      <c r="G404" s="9"/>
    </row>
    <row r="405">
      <c r="E405" s="9"/>
      <c r="F405" s="9"/>
      <c r="G405" s="9"/>
    </row>
    <row r="406">
      <c r="E406" s="9"/>
      <c r="F406" s="9"/>
      <c r="G406" s="9"/>
    </row>
    <row r="407">
      <c r="E407" s="9"/>
      <c r="F407" s="9"/>
      <c r="G407" s="9"/>
    </row>
    <row r="408">
      <c r="E408" s="9"/>
      <c r="F408" s="9"/>
      <c r="G408" s="9"/>
    </row>
    <row r="409">
      <c r="E409" s="9"/>
      <c r="F409" s="9"/>
      <c r="G409" s="9"/>
    </row>
    <row r="410">
      <c r="E410" s="9"/>
      <c r="F410" s="9"/>
      <c r="G410" s="9"/>
    </row>
    <row r="411">
      <c r="E411" s="9"/>
      <c r="F411" s="9"/>
      <c r="G411" s="9"/>
    </row>
    <row r="412">
      <c r="E412" s="9"/>
      <c r="F412" s="9"/>
      <c r="G412" s="9"/>
    </row>
    <row r="413">
      <c r="E413" s="9"/>
      <c r="F413" s="9"/>
      <c r="G413" s="9"/>
    </row>
    <row r="414">
      <c r="E414" s="9"/>
      <c r="F414" s="9"/>
      <c r="G414" s="9"/>
    </row>
    <row r="415">
      <c r="E415" s="9"/>
      <c r="F415" s="9"/>
      <c r="G415" s="9"/>
    </row>
    <row r="416">
      <c r="E416" s="9"/>
      <c r="F416" s="9"/>
      <c r="G416" s="9"/>
    </row>
    <row r="417">
      <c r="E417" s="9"/>
      <c r="F417" s="9"/>
      <c r="G417" s="9"/>
    </row>
    <row r="418">
      <c r="E418" s="9"/>
      <c r="F418" s="9"/>
      <c r="G418" s="9"/>
    </row>
    <row r="419">
      <c r="E419" s="9"/>
      <c r="F419" s="9"/>
      <c r="G419" s="9"/>
    </row>
    <row r="420">
      <c r="E420" s="9"/>
      <c r="F420" s="9"/>
      <c r="G420" s="9"/>
    </row>
    <row r="421">
      <c r="E421" s="9"/>
      <c r="F421" s="9"/>
      <c r="G421" s="9"/>
    </row>
    <row r="422">
      <c r="E422" s="9"/>
      <c r="F422" s="9"/>
      <c r="G422" s="9"/>
    </row>
    <row r="423">
      <c r="E423" s="9"/>
      <c r="F423" s="9"/>
      <c r="G423" s="9"/>
    </row>
    <row r="424">
      <c r="E424" s="9"/>
      <c r="F424" s="9"/>
      <c r="G424" s="9"/>
    </row>
    <row r="425">
      <c r="E425" s="9"/>
      <c r="F425" s="9"/>
      <c r="G425" s="9"/>
    </row>
    <row r="426">
      <c r="E426" s="9"/>
      <c r="F426" s="9"/>
      <c r="G426" s="9"/>
    </row>
    <row r="427">
      <c r="E427" s="9"/>
      <c r="F427" s="9"/>
      <c r="G427" s="9"/>
    </row>
    <row r="428">
      <c r="E428" s="9"/>
      <c r="F428" s="9"/>
      <c r="G428" s="9"/>
    </row>
    <row r="429">
      <c r="E429" s="9"/>
      <c r="F429" s="9"/>
      <c r="G429" s="9"/>
    </row>
    <row r="430">
      <c r="E430" s="9"/>
      <c r="F430" s="9"/>
      <c r="G430" s="9"/>
    </row>
    <row r="431">
      <c r="E431" s="9"/>
      <c r="F431" s="9"/>
      <c r="G431" s="9"/>
    </row>
    <row r="432">
      <c r="E432" s="9"/>
      <c r="F432" s="9"/>
      <c r="G432" s="9"/>
    </row>
    <row r="433">
      <c r="E433" s="9"/>
      <c r="F433" s="9"/>
      <c r="G433" s="9"/>
    </row>
    <row r="434">
      <c r="E434" s="9"/>
      <c r="F434" s="9"/>
      <c r="G434" s="9"/>
    </row>
    <row r="435">
      <c r="E435" s="9"/>
      <c r="F435" s="9"/>
      <c r="G435" s="9"/>
    </row>
    <row r="436">
      <c r="E436" s="9"/>
      <c r="F436" s="9"/>
      <c r="G436" s="9"/>
    </row>
    <row r="437">
      <c r="E437" s="9"/>
      <c r="F437" s="9"/>
      <c r="G437" s="9"/>
    </row>
    <row r="438">
      <c r="E438" s="9"/>
      <c r="F438" s="9"/>
      <c r="G438" s="9"/>
    </row>
    <row r="439">
      <c r="E439" s="9"/>
      <c r="F439" s="9"/>
      <c r="G439" s="9"/>
    </row>
    <row r="440">
      <c r="E440" s="9"/>
      <c r="F440" s="9"/>
      <c r="G440" s="9"/>
    </row>
    <row r="441">
      <c r="E441" s="9"/>
      <c r="F441" s="9"/>
      <c r="G441" s="9"/>
    </row>
    <row r="442">
      <c r="E442" s="9"/>
      <c r="F442" s="9"/>
      <c r="G442" s="9"/>
    </row>
    <row r="443">
      <c r="E443" s="9"/>
      <c r="F443" s="9"/>
      <c r="G443" s="9"/>
    </row>
    <row r="444">
      <c r="E444" s="9"/>
      <c r="F444" s="9"/>
      <c r="G444" s="9"/>
    </row>
    <row r="445">
      <c r="E445" s="9"/>
      <c r="F445" s="9"/>
      <c r="G445" s="9"/>
    </row>
    <row r="446">
      <c r="E446" s="9"/>
      <c r="F446" s="9"/>
      <c r="G446" s="9"/>
    </row>
    <row r="447">
      <c r="E447" s="9"/>
      <c r="F447" s="9"/>
      <c r="G447" s="9"/>
    </row>
    <row r="448">
      <c r="E448" s="9"/>
      <c r="F448" s="9"/>
      <c r="G448" s="9"/>
    </row>
    <row r="449">
      <c r="E449" s="9"/>
      <c r="F449" s="9"/>
      <c r="G449" s="9"/>
    </row>
    <row r="450">
      <c r="E450" s="9"/>
      <c r="F450" s="9"/>
      <c r="G450" s="9"/>
    </row>
    <row r="451">
      <c r="E451" s="9"/>
      <c r="F451" s="9"/>
      <c r="G451" s="9"/>
    </row>
    <row r="452">
      <c r="E452" s="9"/>
      <c r="F452" s="9"/>
      <c r="G452" s="9"/>
    </row>
    <row r="453">
      <c r="E453" s="9"/>
      <c r="F453" s="9"/>
      <c r="G453" s="9"/>
    </row>
    <row r="454">
      <c r="E454" s="9"/>
      <c r="F454" s="9"/>
      <c r="G454" s="9"/>
    </row>
    <row r="455">
      <c r="E455" s="9"/>
      <c r="F455" s="9"/>
      <c r="G455" s="9"/>
    </row>
    <row r="456">
      <c r="E456" s="9"/>
      <c r="F456" s="9"/>
      <c r="G456" s="9"/>
    </row>
    <row r="457">
      <c r="E457" s="9"/>
      <c r="F457" s="9"/>
      <c r="G457" s="9"/>
    </row>
    <row r="458">
      <c r="E458" s="9"/>
      <c r="F458" s="9"/>
      <c r="G458" s="9"/>
    </row>
    <row r="459">
      <c r="E459" s="9"/>
      <c r="F459" s="9"/>
      <c r="G459" s="9"/>
    </row>
    <row r="460">
      <c r="E460" s="9"/>
      <c r="F460" s="9"/>
      <c r="G460" s="9"/>
    </row>
    <row r="461">
      <c r="E461" s="9"/>
      <c r="F461" s="9"/>
      <c r="G461" s="9"/>
    </row>
    <row r="462">
      <c r="E462" s="9"/>
      <c r="F462" s="9"/>
      <c r="G462" s="9"/>
    </row>
    <row r="463">
      <c r="E463" s="9"/>
      <c r="F463" s="9"/>
      <c r="G463" s="9"/>
    </row>
    <row r="464">
      <c r="E464" s="9"/>
      <c r="F464" s="9"/>
      <c r="G464" s="9"/>
    </row>
    <row r="465">
      <c r="E465" s="9"/>
      <c r="F465" s="9"/>
      <c r="G465" s="9"/>
    </row>
    <row r="466">
      <c r="E466" s="9"/>
      <c r="F466" s="9"/>
      <c r="G466" s="9"/>
    </row>
    <row r="467">
      <c r="E467" s="9"/>
      <c r="F467" s="9"/>
      <c r="G467" s="9"/>
    </row>
    <row r="468">
      <c r="E468" s="9"/>
      <c r="F468" s="9"/>
      <c r="G468" s="9"/>
    </row>
    <row r="469">
      <c r="E469" s="9"/>
      <c r="F469" s="9"/>
      <c r="G469" s="9"/>
    </row>
    <row r="470">
      <c r="E470" s="9"/>
      <c r="F470" s="9"/>
      <c r="G470" s="9"/>
    </row>
    <row r="471">
      <c r="E471" s="9"/>
      <c r="F471" s="9"/>
      <c r="G471" s="9"/>
    </row>
    <row r="472">
      <c r="E472" s="9"/>
      <c r="F472" s="9"/>
      <c r="G472" s="9"/>
    </row>
    <row r="473">
      <c r="E473" s="9"/>
      <c r="F473" s="9"/>
      <c r="G473" s="9"/>
    </row>
    <row r="474">
      <c r="E474" s="9"/>
      <c r="F474" s="9"/>
      <c r="G474" s="9"/>
    </row>
    <row r="475">
      <c r="E475" s="9"/>
      <c r="F475" s="9"/>
      <c r="G475" s="9"/>
    </row>
    <row r="476">
      <c r="E476" s="9"/>
      <c r="F476" s="9"/>
      <c r="G476" s="9"/>
    </row>
    <row r="477">
      <c r="E477" s="9"/>
      <c r="F477" s="9"/>
      <c r="G477" s="9"/>
    </row>
    <row r="478">
      <c r="E478" s="9"/>
      <c r="F478" s="9"/>
      <c r="G478" s="9"/>
    </row>
    <row r="479">
      <c r="E479" s="9"/>
      <c r="F479" s="9"/>
      <c r="G479" s="9"/>
    </row>
    <row r="480">
      <c r="E480" s="9"/>
      <c r="F480" s="9"/>
      <c r="G480" s="9"/>
    </row>
    <row r="481">
      <c r="E481" s="9"/>
      <c r="F481" s="9"/>
      <c r="G481" s="9"/>
    </row>
    <row r="482">
      <c r="E482" s="9"/>
      <c r="F482" s="9"/>
      <c r="G482" s="9"/>
    </row>
    <row r="483">
      <c r="E483" s="9"/>
      <c r="F483" s="9"/>
      <c r="G483" s="9"/>
    </row>
    <row r="484">
      <c r="E484" s="9"/>
      <c r="F484" s="9"/>
      <c r="G484" s="9"/>
    </row>
    <row r="485">
      <c r="E485" s="9"/>
      <c r="F485" s="9"/>
      <c r="G485" s="9"/>
    </row>
    <row r="486">
      <c r="E486" s="9"/>
      <c r="F486" s="9"/>
      <c r="G486" s="9"/>
    </row>
    <row r="487">
      <c r="E487" s="9"/>
      <c r="F487" s="9"/>
      <c r="G487" s="9"/>
    </row>
    <row r="488">
      <c r="E488" s="9"/>
      <c r="F488" s="9"/>
      <c r="G488" s="9"/>
    </row>
    <row r="489">
      <c r="E489" s="9"/>
      <c r="F489" s="9"/>
      <c r="G489" s="9"/>
    </row>
    <row r="490">
      <c r="E490" s="9"/>
      <c r="F490" s="9"/>
      <c r="G490" s="9"/>
    </row>
    <row r="491">
      <c r="E491" s="9"/>
      <c r="F491" s="9"/>
      <c r="G491" s="9"/>
    </row>
    <row r="492">
      <c r="E492" s="9"/>
      <c r="F492" s="9"/>
      <c r="G492" s="9"/>
    </row>
    <row r="493">
      <c r="E493" s="9"/>
      <c r="F493" s="9"/>
      <c r="G493" s="9"/>
    </row>
    <row r="494">
      <c r="E494" s="9"/>
      <c r="F494" s="9"/>
      <c r="G494" s="9"/>
    </row>
    <row r="495">
      <c r="E495" s="9"/>
      <c r="F495" s="9"/>
      <c r="G495" s="9"/>
    </row>
    <row r="496">
      <c r="E496" s="9"/>
      <c r="F496" s="9"/>
      <c r="G496" s="9"/>
    </row>
    <row r="497">
      <c r="E497" s="9"/>
      <c r="F497" s="9"/>
      <c r="G497" s="9"/>
    </row>
    <row r="498">
      <c r="E498" s="9"/>
      <c r="F498" s="9"/>
      <c r="G498" s="9"/>
    </row>
    <row r="499">
      <c r="E499" s="9"/>
      <c r="F499" s="9"/>
      <c r="G499" s="9"/>
    </row>
    <row r="500">
      <c r="E500" s="9"/>
      <c r="F500" s="9"/>
      <c r="G500" s="9"/>
    </row>
    <row r="501">
      <c r="E501" s="9"/>
      <c r="F501" s="9"/>
      <c r="G501" s="9"/>
    </row>
    <row r="502">
      <c r="E502" s="9"/>
      <c r="F502" s="9"/>
      <c r="G502" s="9"/>
    </row>
    <row r="503">
      <c r="E503" s="9"/>
      <c r="F503" s="9"/>
      <c r="G503" s="9"/>
    </row>
    <row r="504">
      <c r="E504" s="9"/>
      <c r="F504" s="9"/>
      <c r="G504" s="9"/>
    </row>
    <row r="505">
      <c r="E505" s="9"/>
      <c r="F505" s="9"/>
      <c r="G505" s="9"/>
    </row>
    <row r="506">
      <c r="E506" s="9"/>
      <c r="F506" s="9"/>
      <c r="G506" s="9"/>
    </row>
    <row r="507">
      <c r="E507" s="9"/>
      <c r="F507" s="9"/>
      <c r="G507" s="9"/>
    </row>
    <row r="508">
      <c r="E508" s="9"/>
      <c r="F508" s="9"/>
      <c r="G508" s="9"/>
    </row>
    <row r="509">
      <c r="E509" s="9"/>
      <c r="F509" s="9"/>
      <c r="G509" s="9"/>
    </row>
    <row r="510">
      <c r="E510" s="9"/>
      <c r="F510" s="9"/>
      <c r="G510" s="9"/>
    </row>
    <row r="511">
      <c r="E511" s="9"/>
      <c r="F511" s="9"/>
      <c r="G511" s="9"/>
    </row>
    <row r="512">
      <c r="E512" s="9"/>
      <c r="F512" s="9"/>
      <c r="G512" s="9"/>
    </row>
    <row r="513">
      <c r="E513" s="9"/>
      <c r="F513" s="9"/>
      <c r="G513" s="9"/>
    </row>
    <row r="514">
      <c r="E514" s="9"/>
      <c r="F514" s="9"/>
      <c r="G514" s="9"/>
    </row>
    <row r="515">
      <c r="E515" s="9"/>
      <c r="F515" s="9"/>
      <c r="G515" s="9"/>
    </row>
    <row r="516">
      <c r="E516" s="9"/>
      <c r="F516" s="9"/>
      <c r="G516" s="9"/>
    </row>
    <row r="517">
      <c r="E517" s="9"/>
      <c r="F517" s="9"/>
      <c r="G517" s="9"/>
    </row>
    <row r="518">
      <c r="E518" s="9"/>
      <c r="F518" s="9"/>
      <c r="G518" s="9"/>
    </row>
    <row r="519">
      <c r="E519" s="9"/>
      <c r="F519" s="9"/>
      <c r="G519" s="9"/>
    </row>
    <row r="520">
      <c r="E520" s="9"/>
      <c r="F520" s="9"/>
      <c r="G520" s="9"/>
    </row>
    <row r="521">
      <c r="E521" s="9"/>
      <c r="F521" s="9"/>
      <c r="G521" s="9"/>
    </row>
    <row r="522">
      <c r="E522" s="9"/>
      <c r="F522" s="9"/>
      <c r="G522" s="9"/>
    </row>
    <row r="523">
      <c r="E523" s="9"/>
      <c r="F523" s="9"/>
      <c r="G523" s="9"/>
    </row>
    <row r="524">
      <c r="E524" s="9"/>
      <c r="F524" s="9"/>
      <c r="G524" s="9"/>
    </row>
    <row r="525">
      <c r="E525" s="9"/>
      <c r="F525" s="9"/>
      <c r="G525" s="9"/>
    </row>
    <row r="526">
      <c r="E526" s="9"/>
      <c r="F526" s="9"/>
      <c r="G526" s="9"/>
    </row>
    <row r="527">
      <c r="E527" s="9"/>
      <c r="F527" s="9"/>
      <c r="G527" s="9"/>
    </row>
    <row r="528">
      <c r="E528" s="9"/>
      <c r="F528" s="9"/>
      <c r="G528" s="9"/>
    </row>
    <row r="529">
      <c r="E529" s="9"/>
      <c r="F529" s="9"/>
      <c r="G529" s="9"/>
    </row>
    <row r="530">
      <c r="E530" s="9"/>
      <c r="F530" s="9"/>
      <c r="G530" s="9"/>
    </row>
    <row r="531">
      <c r="E531" s="9"/>
      <c r="F531" s="9"/>
      <c r="G531" s="9"/>
    </row>
    <row r="532">
      <c r="E532" s="9"/>
      <c r="F532" s="9"/>
      <c r="G532" s="9"/>
    </row>
    <row r="533">
      <c r="E533" s="9"/>
      <c r="F533" s="9"/>
      <c r="G533" s="9"/>
    </row>
    <row r="534">
      <c r="E534" s="9"/>
      <c r="F534" s="9"/>
      <c r="G534" s="9"/>
    </row>
    <row r="535">
      <c r="E535" s="9"/>
      <c r="F535" s="9"/>
      <c r="G535" s="9"/>
    </row>
    <row r="536">
      <c r="E536" s="9"/>
      <c r="F536" s="9"/>
      <c r="G536" s="9"/>
    </row>
    <row r="537">
      <c r="E537" s="9"/>
      <c r="F537" s="9"/>
      <c r="G537" s="9"/>
    </row>
    <row r="538">
      <c r="E538" s="9"/>
      <c r="F538" s="9"/>
      <c r="G538" s="9"/>
    </row>
    <row r="539">
      <c r="E539" s="9"/>
      <c r="F539" s="9"/>
      <c r="G539" s="9"/>
    </row>
    <row r="540">
      <c r="E540" s="9"/>
      <c r="F540" s="9"/>
      <c r="G540" s="9"/>
    </row>
    <row r="541">
      <c r="E541" s="9"/>
      <c r="F541" s="9"/>
      <c r="G541" s="9"/>
    </row>
    <row r="542">
      <c r="E542" s="9"/>
      <c r="F542" s="9"/>
      <c r="G542" s="9"/>
    </row>
    <row r="543">
      <c r="E543" s="9"/>
      <c r="F543" s="9"/>
      <c r="G543" s="9"/>
    </row>
    <row r="544">
      <c r="E544" s="9"/>
      <c r="F544" s="9"/>
      <c r="G544" s="9"/>
    </row>
    <row r="545">
      <c r="E545" s="9"/>
      <c r="F545" s="9"/>
      <c r="G545" s="9"/>
    </row>
    <row r="546">
      <c r="E546" s="9"/>
      <c r="F546" s="9"/>
      <c r="G546" s="9"/>
    </row>
    <row r="547">
      <c r="E547" s="9"/>
      <c r="F547" s="9"/>
      <c r="G547" s="9"/>
    </row>
    <row r="548">
      <c r="E548" s="9"/>
      <c r="F548" s="9"/>
      <c r="G548" s="9"/>
    </row>
    <row r="549">
      <c r="E549" s="9"/>
      <c r="F549" s="9"/>
      <c r="G549" s="9"/>
    </row>
    <row r="550">
      <c r="E550" s="9"/>
      <c r="F550" s="9"/>
      <c r="G550" s="9"/>
    </row>
    <row r="551">
      <c r="E551" s="9"/>
      <c r="F551" s="9"/>
      <c r="G551" s="9"/>
    </row>
    <row r="552">
      <c r="E552" s="9"/>
      <c r="F552" s="9"/>
      <c r="G552" s="9"/>
    </row>
    <row r="553">
      <c r="E553" s="9"/>
      <c r="F553" s="9"/>
      <c r="G553" s="9"/>
    </row>
    <row r="554">
      <c r="E554" s="9"/>
      <c r="F554" s="9"/>
      <c r="G554" s="9"/>
    </row>
    <row r="555">
      <c r="E555" s="9"/>
      <c r="F555" s="9"/>
      <c r="G555" s="9"/>
    </row>
    <row r="556">
      <c r="E556" s="9"/>
      <c r="F556" s="9"/>
      <c r="G556" s="9"/>
    </row>
    <row r="557">
      <c r="E557" s="9"/>
      <c r="F557" s="9"/>
      <c r="G557" s="9"/>
    </row>
    <row r="558">
      <c r="E558" s="9"/>
      <c r="F558" s="9"/>
      <c r="G558" s="9"/>
    </row>
    <row r="559">
      <c r="E559" s="9"/>
      <c r="F559" s="9"/>
      <c r="G559" s="9"/>
    </row>
    <row r="560">
      <c r="E560" s="9"/>
      <c r="F560" s="9"/>
      <c r="G560" s="9"/>
    </row>
    <row r="561">
      <c r="E561" s="9"/>
      <c r="F561" s="9"/>
      <c r="G561" s="9"/>
    </row>
    <row r="562">
      <c r="E562" s="9"/>
      <c r="F562" s="9"/>
      <c r="G562" s="9"/>
    </row>
    <row r="563">
      <c r="E563" s="9"/>
      <c r="F563" s="9"/>
      <c r="G563" s="9"/>
    </row>
    <row r="564">
      <c r="E564" s="9"/>
      <c r="F564" s="9"/>
      <c r="G564" s="9"/>
    </row>
    <row r="565">
      <c r="E565" s="9"/>
      <c r="F565" s="9"/>
      <c r="G565" s="9"/>
    </row>
    <row r="566">
      <c r="E566" s="9"/>
      <c r="F566" s="9"/>
      <c r="G566" s="9"/>
    </row>
    <row r="567">
      <c r="E567" s="9"/>
      <c r="F567" s="9"/>
      <c r="G567" s="9"/>
    </row>
    <row r="568">
      <c r="E568" s="9"/>
      <c r="F568" s="9"/>
      <c r="G568" s="9"/>
    </row>
    <row r="569">
      <c r="E569" s="9"/>
      <c r="F569" s="9"/>
      <c r="G569" s="9"/>
    </row>
    <row r="570">
      <c r="E570" s="9"/>
      <c r="F570" s="9"/>
      <c r="G570" s="9"/>
    </row>
    <row r="571">
      <c r="E571" s="9"/>
      <c r="F571" s="9"/>
      <c r="G571" s="9"/>
    </row>
    <row r="572">
      <c r="E572" s="9"/>
      <c r="F572" s="9"/>
      <c r="G572" s="9"/>
    </row>
    <row r="573">
      <c r="E573" s="9"/>
      <c r="F573" s="9"/>
      <c r="G573" s="9"/>
    </row>
    <row r="574">
      <c r="E574" s="9"/>
      <c r="F574" s="9"/>
      <c r="G574" s="9"/>
    </row>
    <row r="575">
      <c r="E575" s="9"/>
      <c r="F575" s="9"/>
      <c r="G575" s="9"/>
    </row>
    <row r="576">
      <c r="E576" s="9"/>
      <c r="F576" s="9"/>
      <c r="G576" s="9"/>
    </row>
    <row r="577">
      <c r="E577" s="9"/>
      <c r="F577" s="9"/>
      <c r="G577" s="9"/>
    </row>
    <row r="578">
      <c r="E578" s="9"/>
      <c r="F578" s="9"/>
      <c r="G578" s="9"/>
    </row>
    <row r="579">
      <c r="E579" s="9"/>
      <c r="F579" s="9"/>
      <c r="G579" s="9"/>
    </row>
    <row r="580">
      <c r="E580" s="9"/>
      <c r="F580" s="9"/>
      <c r="G580" s="9"/>
    </row>
    <row r="581">
      <c r="E581" s="9"/>
      <c r="F581" s="9"/>
      <c r="G581" s="9"/>
    </row>
    <row r="582">
      <c r="E582" s="9"/>
      <c r="F582" s="9"/>
      <c r="G582" s="9"/>
    </row>
    <row r="583">
      <c r="E583" s="9"/>
      <c r="F583" s="9"/>
      <c r="G583" s="9"/>
    </row>
    <row r="584">
      <c r="E584" s="9"/>
      <c r="F584" s="9"/>
      <c r="G584" s="9"/>
    </row>
    <row r="585">
      <c r="E585" s="9"/>
      <c r="F585" s="9"/>
      <c r="G585" s="9"/>
    </row>
    <row r="586">
      <c r="E586" s="9"/>
      <c r="F586" s="9"/>
      <c r="G586" s="9"/>
    </row>
    <row r="587">
      <c r="E587" s="9"/>
      <c r="F587" s="9"/>
      <c r="G587" s="9"/>
    </row>
    <row r="588">
      <c r="E588" s="9"/>
      <c r="F588" s="9"/>
      <c r="G588" s="9"/>
    </row>
    <row r="589">
      <c r="E589" s="9"/>
      <c r="F589" s="9"/>
      <c r="G589" s="9"/>
    </row>
    <row r="590">
      <c r="E590" s="9"/>
      <c r="F590" s="9"/>
      <c r="G590" s="9"/>
    </row>
    <row r="591">
      <c r="E591" s="9"/>
      <c r="F591" s="9"/>
      <c r="G591" s="9"/>
    </row>
    <row r="592">
      <c r="E592" s="9"/>
      <c r="F592" s="9"/>
      <c r="G592" s="9"/>
    </row>
    <row r="593">
      <c r="E593" s="9"/>
      <c r="F593" s="9"/>
      <c r="G593" s="9"/>
    </row>
    <row r="594">
      <c r="E594" s="9"/>
      <c r="F594" s="9"/>
      <c r="G594" s="9"/>
    </row>
    <row r="595">
      <c r="E595" s="9"/>
      <c r="F595" s="9"/>
      <c r="G595" s="9"/>
    </row>
    <row r="596">
      <c r="E596" s="9"/>
      <c r="F596" s="9"/>
      <c r="G596" s="9"/>
    </row>
    <row r="597">
      <c r="E597" s="9"/>
      <c r="F597" s="9"/>
      <c r="G597" s="9"/>
    </row>
    <row r="598">
      <c r="E598" s="9"/>
      <c r="F598" s="9"/>
      <c r="G598" s="9"/>
    </row>
    <row r="599">
      <c r="E599" s="9"/>
      <c r="F599" s="9"/>
      <c r="G599" s="9"/>
    </row>
    <row r="600">
      <c r="E600" s="9"/>
      <c r="F600" s="9"/>
      <c r="G600" s="9"/>
    </row>
    <row r="601">
      <c r="E601" s="9"/>
      <c r="F601" s="9"/>
      <c r="G601" s="9"/>
    </row>
    <row r="602">
      <c r="E602" s="9"/>
      <c r="F602" s="9"/>
      <c r="G602" s="9"/>
    </row>
    <row r="603">
      <c r="E603" s="9"/>
      <c r="F603" s="9"/>
      <c r="G603" s="9"/>
    </row>
    <row r="604">
      <c r="E604" s="9"/>
      <c r="F604" s="9"/>
      <c r="G604" s="9"/>
    </row>
    <row r="605">
      <c r="E605" s="9"/>
      <c r="F605" s="9"/>
      <c r="G605" s="9"/>
    </row>
    <row r="606">
      <c r="E606" s="9"/>
      <c r="F606" s="9"/>
      <c r="G606" s="9"/>
    </row>
    <row r="607">
      <c r="E607" s="9"/>
      <c r="F607" s="9"/>
      <c r="G607" s="9"/>
    </row>
    <row r="608">
      <c r="E608" s="9"/>
      <c r="F608" s="9"/>
      <c r="G608" s="9"/>
    </row>
    <row r="609">
      <c r="E609" s="9"/>
      <c r="F609" s="9"/>
      <c r="G609" s="9"/>
    </row>
    <row r="610">
      <c r="E610" s="9"/>
      <c r="F610" s="9"/>
      <c r="G610" s="9"/>
    </row>
    <row r="611">
      <c r="E611" s="9"/>
      <c r="F611" s="9"/>
      <c r="G611" s="9"/>
    </row>
    <row r="612">
      <c r="E612" s="9"/>
      <c r="F612" s="9"/>
      <c r="G612" s="9"/>
    </row>
    <row r="613">
      <c r="E613" s="9"/>
      <c r="F613" s="9"/>
      <c r="G613" s="9"/>
    </row>
    <row r="614">
      <c r="E614" s="9"/>
      <c r="F614" s="9"/>
      <c r="G614" s="9"/>
    </row>
    <row r="615">
      <c r="E615" s="9"/>
      <c r="F615" s="9"/>
      <c r="G615" s="9"/>
    </row>
    <row r="616">
      <c r="E616" s="9"/>
      <c r="F616" s="9"/>
      <c r="G616" s="9"/>
    </row>
    <row r="617">
      <c r="E617" s="9"/>
      <c r="F617" s="9"/>
      <c r="G617" s="9"/>
    </row>
    <row r="618">
      <c r="E618" s="9"/>
      <c r="F618" s="9"/>
      <c r="G618" s="9"/>
    </row>
    <row r="619">
      <c r="E619" s="9"/>
      <c r="F619" s="9"/>
      <c r="G619" s="9"/>
    </row>
    <row r="620">
      <c r="E620" s="9"/>
      <c r="F620" s="9"/>
      <c r="G620" s="9"/>
    </row>
    <row r="621">
      <c r="E621" s="9"/>
      <c r="F621" s="9"/>
      <c r="G621" s="9"/>
    </row>
    <row r="622">
      <c r="E622" s="9"/>
      <c r="F622" s="9"/>
      <c r="G622" s="9"/>
    </row>
    <row r="623">
      <c r="E623" s="9"/>
      <c r="F623" s="9"/>
      <c r="G623" s="9"/>
    </row>
    <row r="624">
      <c r="E624" s="9"/>
      <c r="F624" s="9"/>
      <c r="G624" s="9"/>
    </row>
    <row r="625">
      <c r="E625" s="9"/>
      <c r="F625" s="9"/>
      <c r="G625" s="9"/>
    </row>
    <row r="626">
      <c r="E626" s="9"/>
      <c r="F626" s="9"/>
      <c r="G626" s="9"/>
    </row>
    <row r="627">
      <c r="E627" s="9"/>
      <c r="F627" s="9"/>
      <c r="G627" s="9"/>
    </row>
    <row r="628">
      <c r="E628" s="9"/>
      <c r="F628" s="9"/>
      <c r="G628" s="9"/>
    </row>
    <row r="629">
      <c r="E629" s="9"/>
      <c r="F629" s="9"/>
      <c r="G629" s="9"/>
    </row>
    <row r="630">
      <c r="E630" s="9"/>
      <c r="F630" s="9"/>
      <c r="G630" s="9"/>
    </row>
    <row r="631">
      <c r="E631" s="9"/>
      <c r="F631" s="9"/>
      <c r="G631" s="9"/>
    </row>
    <row r="632">
      <c r="E632" s="9"/>
      <c r="F632" s="9"/>
      <c r="G632" s="9"/>
    </row>
    <row r="633">
      <c r="E633" s="9"/>
      <c r="F633" s="9"/>
      <c r="G633" s="9"/>
    </row>
    <row r="634">
      <c r="E634" s="9"/>
      <c r="F634" s="9"/>
      <c r="G634" s="9"/>
    </row>
    <row r="635">
      <c r="E635" s="9"/>
      <c r="F635" s="9"/>
      <c r="G635" s="9"/>
    </row>
    <row r="636">
      <c r="E636" s="9"/>
      <c r="F636" s="9"/>
      <c r="G636" s="9"/>
    </row>
    <row r="637">
      <c r="E637" s="9"/>
      <c r="F637" s="9"/>
      <c r="G637" s="9"/>
    </row>
    <row r="638">
      <c r="E638" s="9"/>
      <c r="F638" s="9"/>
      <c r="G638" s="9"/>
    </row>
    <row r="639">
      <c r="E639" s="9"/>
      <c r="F639" s="9"/>
      <c r="G639" s="9"/>
    </row>
    <row r="640">
      <c r="E640" s="9"/>
      <c r="F640" s="9"/>
      <c r="G640" s="9"/>
    </row>
    <row r="641">
      <c r="E641" s="9"/>
      <c r="F641" s="9"/>
      <c r="G641" s="9"/>
    </row>
    <row r="642">
      <c r="E642" s="9"/>
      <c r="F642" s="9"/>
      <c r="G642" s="9"/>
    </row>
    <row r="643">
      <c r="E643" s="9"/>
      <c r="F643" s="9"/>
      <c r="G643" s="9"/>
    </row>
    <row r="644">
      <c r="E644" s="9"/>
      <c r="F644" s="9"/>
      <c r="G644" s="9"/>
    </row>
    <row r="645">
      <c r="E645" s="9"/>
      <c r="F645" s="9"/>
      <c r="G645" s="9"/>
    </row>
    <row r="646">
      <c r="E646" s="9"/>
      <c r="F646" s="9"/>
      <c r="G646" s="9"/>
    </row>
    <row r="647">
      <c r="E647" s="9"/>
      <c r="F647" s="9"/>
      <c r="G647" s="9"/>
    </row>
    <row r="648">
      <c r="E648" s="9"/>
      <c r="F648" s="9"/>
      <c r="G648" s="9"/>
    </row>
    <row r="649">
      <c r="E649" s="9"/>
      <c r="F649" s="9"/>
      <c r="G649" s="9"/>
    </row>
    <row r="650">
      <c r="E650" s="9"/>
      <c r="F650" s="9"/>
      <c r="G650" s="9"/>
    </row>
    <row r="651">
      <c r="E651" s="9"/>
      <c r="F651" s="9"/>
      <c r="G651" s="9"/>
    </row>
    <row r="652">
      <c r="E652" s="9"/>
      <c r="F652" s="9"/>
      <c r="G652" s="9"/>
    </row>
    <row r="653">
      <c r="E653" s="9"/>
      <c r="F653" s="9"/>
      <c r="G653" s="9"/>
    </row>
    <row r="654">
      <c r="E654" s="9"/>
      <c r="F654" s="9"/>
      <c r="G654" s="9"/>
    </row>
    <row r="655">
      <c r="E655" s="9"/>
      <c r="F655" s="9"/>
      <c r="G655" s="9"/>
    </row>
    <row r="656">
      <c r="E656" s="9"/>
      <c r="F656" s="9"/>
      <c r="G656" s="9"/>
    </row>
    <row r="657">
      <c r="E657" s="9"/>
      <c r="F657" s="9"/>
      <c r="G657" s="9"/>
    </row>
    <row r="658">
      <c r="E658" s="9"/>
      <c r="F658" s="9"/>
      <c r="G658" s="9"/>
    </row>
    <row r="659">
      <c r="E659" s="9"/>
      <c r="F659" s="9"/>
      <c r="G659" s="9"/>
    </row>
    <row r="660">
      <c r="E660" s="9"/>
      <c r="F660" s="9"/>
      <c r="G660" s="9"/>
    </row>
    <row r="661">
      <c r="E661" s="9"/>
      <c r="F661" s="9"/>
      <c r="G661" s="9"/>
    </row>
    <row r="662">
      <c r="E662" s="9"/>
      <c r="F662" s="9"/>
      <c r="G662" s="9"/>
    </row>
    <row r="663">
      <c r="E663" s="9"/>
      <c r="F663" s="9"/>
      <c r="G663" s="9"/>
    </row>
    <row r="664">
      <c r="E664" s="9"/>
      <c r="F664" s="9"/>
      <c r="G664" s="9"/>
    </row>
    <row r="665">
      <c r="E665" s="9"/>
      <c r="F665" s="9"/>
      <c r="G665" s="9"/>
    </row>
    <row r="666">
      <c r="E666" s="9"/>
      <c r="F666" s="9"/>
      <c r="G666" s="9"/>
    </row>
    <row r="667">
      <c r="E667" s="9"/>
      <c r="F667" s="9"/>
      <c r="G667" s="9"/>
    </row>
    <row r="668">
      <c r="E668" s="9"/>
      <c r="F668" s="9"/>
      <c r="G668" s="9"/>
    </row>
    <row r="669">
      <c r="E669" s="9"/>
      <c r="F669" s="9"/>
      <c r="G669" s="9"/>
    </row>
    <row r="670">
      <c r="E670" s="9"/>
      <c r="F670" s="9"/>
      <c r="G670" s="9"/>
    </row>
    <row r="671">
      <c r="E671" s="9"/>
      <c r="F671" s="9"/>
      <c r="G671" s="9"/>
    </row>
    <row r="672">
      <c r="E672" s="9"/>
      <c r="F672" s="9"/>
      <c r="G672" s="9"/>
    </row>
    <row r="673">
      <c r="E673" s="9"/>
      <c r="F673" s="9"/>
      <c r="G673" s="9"/>
    </row>
    <row r="674">
      <c r="E674" s="9"/>
      <c r="F674" s="9"/>
      <c r="G674" s="9"/>
    </row>
    <row r="675">
      <c r="E675" s="9"/>
      <c r="F675" s="9"/>
      <c r="G675" s="9"/>
    </row>
    <row r="676">
      <c r="E676" s="9"/>
      <c r="F676" s="9"/>
      <c r="G676" s="9"/>
    </row>
    <row r="677">
      <c r="E677" s="9"/>
      <c r="F677" s="9"/>
      <c r="G677" s="9"/>
    </row>
    <row r="678">
      <c r="E678" s="9"/>
      <c r="F678" s="9"/>
      <c r="G678" s="9"/>
    </row>
    <row r="679">
      <c r="E679" s="9"/>
      <c r="F679" s="9"/>
      <c r="G679" s="9"/>
    </row>
    <row r="680">
      <c r="E680" s="9"/>
      <c r="F680" s="9"/>
      <c r="G680" s="9"/>
    </row>
    <row r="681">
      <c r="E681" s="9"/>
      <c r="F681" s="9"/>
      <c r="G681" s="9"/>
    </row>
    <row r="682">
      <c r="E682" s="9"/>
      <c r="F682" s="9"/>
      <c r="G682" s="9"/>
    </row>
    <row r="683">
      <c r="E683" s="9"/>
      <c r="F683" s="9"/>
      <c r="G683" s="9"/>
    </row>
    <row r="684">
      <c r="E684" s="9"/>
      <c r="F684" s="9"/>
      <c r="G684" s="9"/>
    </row>
    <row r="685">
      <c r="E685" s="9"/>
      <c r="F685" s="9"/>
      <c r="G685" s="9"/>
    </row>
    <row r="686">
      <c r="E686" s="9"/>
      <c r="F686" s="9"/>
      <c r="G686" s="9"/>
    </row>
    <row r="687">
      <c r="E687" s="9"/>
      <c r="F687" s="9"/>
      <c r="G687" s="9"/>
    </row>
    <row r="688">
      <c r="E688" s="9"/>
      <c r="F688" s="9"/>
      <c r="G688" s="9"/>
    </row>
    <row r="689">
      <c r="E689" s="9"/>
      <c r="F689" s="9"/>
      <c r="G689" s="9"/>
    </row>
    <row r="690">
      <c r="E690" s="9"/>
      <c r="F690" s="9"/>
      <c r="G690" s="9"/>
    </row>
    <row r="691">
      <c r="E691" s="9"/>
      <c r="F691" s="9"/>
      <c r="G691" s="9"/>
    </row>
    <row r="692">
      <c r="E692" s="9"/>
      <c r="F692" s="9"/>
      <c r="G692" s="9"/>
    </row>
    <row r="693">
      <c r="E693" s="9"/>
      <c r="F693" s="9"/>
      <c r="G693" s="9"/>
    </row>
    <row r="694">
      <c r="E694" s="9"/>
      <c r="F694" s="9"/>
      <c r="G694" s="9"/>
    </row>
    <row r="695">
      <c r="E695" s="9"/>
      <c r="F695" s="9"/>
      <c r="G695" s="9"/>
    </row>
    <row r="696">
      <c r="E696" s="9"/>
      <c r="F696" s="9"/>
      <c r="G696" s="9"/>
    </row>
    <row r="697">
      <c r="E697" s="9"/>
      <c r="F697" s="9"/>
      <c r="G697" s="9"/>
    </row>
    <row r="698">
      <c r="E698" s="9"/>
      <c r="F698" s="9"/>
      <c r="G698" s="9"/>
    </row>
    <row r="699">
      <c r="E699" s="9"/>
      <c r="F699" s="9"/>
      <c r="G699" s="9"/>
    </row>
    <row r="700">
      <c r="E700" s="9"/>
      <c r="F700" s="9"/>
      <c r="G700" s="9"/>
    </row>
    <row r="701">
      <c r="E701" s="9"/>
      <c r="F701" s="9"/>
      <c r="G701" s="9"/>
    </row>
    <row r="702">
      <c r="E702" s="9"/>
      <c r="F702" s="9"/>
      <c r="G702" s="9"/>
    </row>
    <row r="703">
      <c r="E703" s="9"/>
      <c r="F703" s="9"/>
      <c r="G703" s="9"/>
    </row>
    <row r="704">
      <c r="E704" s="9"/>
      <c r="F704" s="9"/>
      <c r="G704" s="9"/>
    </row>
    <row r="705">
      <c r="E705" s="9"/>
      <c r="F705" s="9"/>
      <c r="G705" s="9"/>
    </row>
    <row r="706">
      <c r="E706" s="9"/>
      <c r="F706" s="9"/>
      <c r="G706" s="9"/>
    </row>
    <row r="707">
      <c r="E707" s="9"/>
      <c r="F707" s="9"/>
      <c r="G707" s="9"/>
    </row>
    <row r="708">
      <c r="E708" s="9"/>
      <c r="F708" s="9"/>
      <c r="G708" s="9"/>
    </row>
    <row r="709">
      <c r="E709" s="9"/>
      <c r="F709" s="9"/>
      <c r="G709" s="9"/>
    </row>
    <row r="710">
      <c r="E710" s="9"/>
      <c r="F710" s="9"/>
      <c r="G710" s="9"/>
    </row>
    <row r="711">
      <c r="E711" s="9"/>
      <c r="F711" s="9"/>
      <c r="G711" s="9"/>
    </row>
    <row r="712">
      <c r="E712" s="9"/>
      <c r="F712" s="9"/>
      <c r="G712" s="9"/>
    </row>
    <row r="713">
      <c r="E713" s="9"/>
      <c r="F713" s="9"/>
      <c r="G713" s="9"/>
    </row>
    <row r="714">
      <c r="E714" s="9"/>
      <c r="F714" s="9"/>
      <c r="G714" s="9"/>
    </row>
    <row r="715">
      <c r="E715" s="9"/>
      <c r="F715" s="9"/>
      <c r="G715" s="9"/>
    </row>
    <row r="716">
      <c r="E716" s="9"/>
      <c r="F716" s="9"/>
      <c r="G716" s="9"/>
    </row>
    <row r="717">
      <c r="E717" s="9"/>
      <c r="F717" s="9"/>
      <c r="G717" s="9"/>
    </row>
    <row r="718">
      <c r="E718" s="9"/>
      <c r="F718" s="9"/>
      <c r="G718" s="9"/>
    </row>
    <row r="719">
      <c r="E719" s="9"/>
      <c r="F719" s="9"/>
      <c r="G719" s="9"/>
    </row>
    <row r="720">
      <c r="E720" s="9"/>
      <c r="F720" s="9"/>
      <c r="G720" s="9"/>
    </row>
    <row r="721">
      <c r="E721" s="9"/>
      <c r="F721" s="9"/>
      <c r="G721" s="9"/>
    </row>
    <row r="722">
      <c r="E722" s="9"/>
      <c r="F722" s="9"/>
      <c r="G722" s="9"/>
    </row>
    <row r="723">
      <c r="E723" s="9"/>
      <c r="F723" s="9"/>
      <c r="G723" s="9"/>
    </row>
    <row r="724">
      <c r="E724" s="9"/>
      <c r="F724" s="9"/>
      <c r="G724" s="9"/>
    </row>
    <row r="725">
      <c r="E725" s="9"/>
      <c r="F725" s="9"/>
      <c r="G725" s="9"/>
    </row>
    <row r="726">
      <c r="E726" s="9"/>
      <c r="F726" s="9"/>
      <c r="G726" s="9"/>
    </row>
    <row r="727">
      <c r="E727" s="9"/>
      <c r="F727" s="9"/>
      <c r="G727" s="9"/>
    </row>
    <row r="728">
      <c r="E728" s="9"/>
      <c r="F728" s="9"/>
      <c r="G728" s="9"/>
    </row>
    <row r="729">
      <c r="E729" s="9"/>
      <c r="F729" s="9"/>
      <c r="G729" s="9"/>
    </row>
    <row r="730">
      <c r="E730" s="9"/>
      <c r="F730" s="9"/>
      <c r="G730" s="9"/>
    </row>
    <row r="731">
      <c r="E731" s="9"/>
      <c r="F731" s="9"/>
      <c r="G731" s="9"/>
    </row>
    <row r="732">
      <c r="E732" s="9"/>
      <c r="F732" s="9"/>
      <c r="G732" s="9"/>
    </row>
    <row r="733">
      <c r="E733" s="9"/>
      <c r="F733" s="9"/>
      <c r="G733" s="9"/>
    </row>
    <row r="734">
      <c r="E734" s="9"/>
      <c r="F734" s="9"/>
      <c r="G734" s="9"/>
    </row>
    <row r="735">
      <c r="E735" s="9"/>
      <c r="F735" s="9"/>
      <c r="G735" s="9"/>
    </row>
    <row r="736">
      <c r="E736" s="9"/>
      <c r="F736" s="9"/>
      <c r="G736" s="9"/>
    </row>
    <row r="737">
      <c r="E737" s="9"/>
      <c r="F737" s="9"/>
      <c r="G737" s="9"/>
    </row>
    <row r="738">
      <c r="E738" s="9"/>
      <c r="F738" s="9"/>
      <c r="G738" s="9"/>
    </row>
    <row r="739">
      <c r="E739" s="9"/>
      <c r="F739" s="9"/>
      <c r="G739" s="9"/>
    </row>
    <row r="740">
      <c r="E740" s="9"/>
      <c r="F740" s="9"/>
      <c r="G740" s="9"/>
    </row>
    <row r="741">
      <c r="E741" s="9"/>
      <c r="F741" s="9"/>
      <c r="G741" s="9"/>
    </row>
    <row r="742">
      <c r="E742" s="9"/>
      <c r="F742" s="9"/>
      <c r="G742" s="9"/>
    </row>
    <row r="743">
      <c r="E743" s="9"/>
      <c r="F743" s="9"/>
      <c r="G743" s="9"/>
    </row>
    <row r="744">
      <c r="E744" s="9"/>
      <c r="F744" s="9"/>
      <c r="G744" s="9"/>
    </row>
    <row r="745">
      <c r="E745" s="9"/>
      <c r="F745" s="9"/>
      <c r="G745" s="9"/>
    </row>
    <row r="746">
      <c r="E746" s="9"/>
      <c r="F746" s="9"/>
      <c r="G746" s="9"/>
    </row>
    <row r="747">
      <c r="E747" s="9"/>
      <c r="F747" s="9"/>
      <c r="G747" s="9"/>
    </row>
    <row r="748">
      <c r="E748" s="9"/>
      <c r="F748" s="9"/>
      <c r="G748" s="9"/>
    </row>
    <row r="749">
      <c r="E749" s="9"/>
      <c r="F749" s="9"/>
      <c r="G749" s="9"/>
    </row>
    <row r="750">
      <c r="E750" s="9"/>
      <c r="F750" s="9"/>
      <c r="G750" s="9"/>
    </row>
    <row r="751">
      <c r="E751" s="9"/>
      <c r="F751" s="9"/>
      <c r="G751" s="9"/>
    </row>
    <row r="752">
      <c r="E752" s="9"/>
      <c r="F752" s="9"/>
      <c r="G752" s="9"/>
    </row>
    <row r="753">
      <c r="E753" s="9"/>
      <c r="F753" s="9"/>
      <c r="G753" s="9"/>
    </row>
    <row r="754">
      <c r="E754" s="9"/>
      <c r="F754" s="9"/>
      <c r="G754" s="9"/>
    </row>
    <row r="755">
      <c r="E755" s="9"/>
      <c r="F755" s="9"/>
      <c r="G755" s="9"/>
    </row>
    <row r="756">
      <c r="E756" s="9"/>
      <c r="F756" s="9"/>
      <c r="G756" s="9"/>
    </row>
    <row r="757">
      <c r="E757" s="9"/>
      <c r="F757" s="9"/>
      <c r="G757" s="9"/>
    </row>
    <row r="758">
      <c r="E758" s="9"/>
      <c r="F758" s="9"/>
      <c r="G758" s="9"/>
    </row>
    <row r="759">
      <c r="E759" s="9"/>
      <c r="F759" s="9"/>
      <c r="G759" s="9"/>
    </row>
    <row r="760">
      <c r="E760" s="9"/>
      <c r="F760" s="9"/>
      <c r="G760" s="9"/>
    </row>
    <row r="761">
      <c r="E761" s="9"/>
      <c r="F761" s="9"/>
      <c r="G761" s="9"/>
    </row>
    <row r="762">
      <c r="E762" s="9"/>
      <c r="F762" s="9"/>
      <c r="G762" s="9"/>
    </row>
    <row r="763">
      <c r="E763" s="9"/>
      <c r="F763" s="9"/>
      <c r="G763" s="9"/>
    </row>
    <row r="764">
      <c r="E764" s="9"/>
      <c r="F764" s="9"/>
      <c r="G764" s="9"/>
    </row>
    <row r="765">
      <c r="E765" s="9"/>
      <c r="F765" s="9"/>
      <c r="G765" s="9"/>
    </row>
    <row r="766">
      <c r="E766" s="9"/>
      <c r="F766" s="9"/>
      <c r="G766" s="9"/>
    </row>
    <row r="767">
      <c r="E767" s="9"/>
      <c r="F767" s="9"/>
      <c r="G767" s="9"/>
    </row>
    <row r="768">
      <c r="E768" s="9"/>
      <c r="F768" s="9"/>
      <c r="G768" s="9"/>
    </row>
    <row r="769">
      <c r="E769" s="9"/>
      <c r="F769" s="9"/>
      <c r="G769" s="9"/>
    </row>
    <row r="770">
      <c r="E770" s="9"/>
      <c r="F770" s="9"/>
      <c r="G770" s="9"/>
    </row>
    <row r="771">
      <c r="E771" s="9"/>
      <c r="F771" s="9"/>
      <c r="G771" s="9"/>
    </row>
    <row r="772">
      <c r="E772" s="9"/>
      <c r="F772" s="9"/>
      <c r="G772" s="9"/>
    </row>
    <row r="773">
      <c r="E773" s="9"/>
      <c r="F773" s="9"/>
      <c r="G773" s="9"/>
    </row>
    <row r="774">
      <c r="E774" s="9"/>
      <c r="F774" s="9"/>
      <c r="G774" s="9"/>
    </row>
    <row r="775">
      <c r="E775" s="9"/>
      <c r="F775" s="9"/>
      <c r="G775" s="9"/>
    </row>
    <row r="776">
      <c r="E776" s="9"/>
      <c r="F776" s="9"/>
      <c r="G776" s="9"/>
    </row>
    <row r="777">
      <c r="E777" s="9"/>
      <c r="F777" s="9"/>
      <c r="G777" s="9"/>
    </row>
    <row r="778">
      <c r="E778" s="9"/>
      <c r="F778" s="9"/>
      <c r="G778" s="9"/>
    </row>
    <row r="779">
      <c r="E779" s="9"/>
      <c r="F779" s="9"/>
      <c r="G779" s="9"/>
    </row>
    <row r="780">
      <c r="E780" s="9"/>
      <c r="F780" s="9"/>
      <c r="G780" s="9"/>
    </row>
    <row r="781">
      <c r="E781" s="9"/>
      <c r="F781" s="9"/>
      <c r="G781" s="9"/>
    </row>
    <row r="782">
      <c r="E782" s="9"/>
      <c r="F782" s="9"/>
      <c r="G782" s="9"/>
    </row>
    <row r="783">
      <c r="E783" s="9"/>
      <c r="F783" s="9"/>
      <c r="G783" s="9"/>
    </row>
    <row r="784">
      <c r="E784" s="9"/>
      <c r="F784" s="9"/>
      <c r="G784" s="9"/>
    </row>
    <row r="785">
      <c r="E785" s="9"/>
      <c r="F785" s="9"/>
      <c r="G785" s="9"/>
    </row>
    <row r="786">
      <c r="E786" s="9"/>
      <c r="F786" s="9"/>
      <c r="G786" s="9"/>
    </row>
    <row r="787">
      <c r="E787" s="9"/>
      <c r="F787" s="9"/>
      <c r="G787" s="9"/>
    </row>
    <row r="788">
      <c r="E788" s="9"/>
      <c r="F788" s="9"/>
      <c r="G788" s="9"/>
    </row>
    <row r="789">
      <c r="E789" s="9"/>
      <c r="F789" s="9"/>
      <c r="G789" s="9"/>
    </row>
    <row r="790">
      <c r="E790" s="9"/>
      <c r="F790" s="9"/>
      <c r="G790" s="9"/>
    </row>
    <row r="791">
      <c r="E791" s="9"/>
      <c r="F791" s="9"/>
      <c r="G791" s="9"/>
    </row>
    <row r="792">
      <c r="E792" s="9"/>
      <c r="F792" s="9"/>
      <c r="G792" s="9"/>
    </row>
    <row r="793">
      <c r="E793" s="9"/>
      <c r="F793" s="9"/>
      <c r="G793" s="9"/>
    </row>
    <row r="794">
      <c r="E794" s="9"/>
      <c r="F794" s="9"/>
      <c r="G794" s="9"/>
    </row>
    <row r="795">
      <c r="E795" s="9"/>
      <c r="F795" s="9"/>
      <c r="G795" s="9"/>
    </row>
    <row r="796">
      <c r="E796" s="9"/>
      <c r="F796" s="9"/>
      <c r="G796" s="9"/>
    </row>
    <row r="797">
      <c r="E797" s="9"/>
      <c r="F797" s="9"/>
      <c r="G797" s="9"/>
    </row>
    <row r="798">
      <c r="E798" s="9"/>
      <c r="F798" s="9"/>
      <c r="G798" s="9"/>
    </row>
    <row r="799">
      <c r="E799" s="9"/>
      <c r="F799" s="9"/>
      <c r="G799" s="9"/>
    </row>
    <row r="800">
      <c r="E800" s="9"/>
      <c r="F800" s="9"/>
      <c r="G800" s="9"/>
    </row>
    <row r="801">
      <c r="E801" s="9"/>
      <c r="F801" s="9"/>
      <c r="G801" s="9"/>
    </row>
    <row r="802">
      <c r="E802" s="9"/>
      <c r="F802" s="9"/>
      <c r="G802" s="9"/>
    </row>
    <row r="803">
      <c r="E803" s="9"/>
      <c r="F803" s="9"/>
      <c r="G803" s="9"/>
    </row>
    <row r="804">
      <c r="E804" s="9"/>
      <c r="F804" s="9"/>
      <c r="G804" s="9"/>
    </row>
    <row r="805">
      <c r="E805" s="9"/>
      <c r="F805" s="9"/>
      <c r="G805" s="9"/>
    </row>
    <row r="806">
      <c r="E806" s="9"/>
      <c r="F806" s="9"/>
      <c r="G806" s="9"/>
    </row>
    <row r="807">
      <c r="E807" s="9"/>
      <c r="F807" s="9"/>
      <c r="G807" s="9"/>
    </row>
    <row r="808">
      <c r="E808" s="9"/>
      <c r="F808" s="9"/>
      <c r="G808" s="9"/>
    </row>
    <row r="809">
      <c r="E809" s="9"/>
      <c r="F809" s="9"/>
      <c r="G809" s="9"/>
    </row>
    <row r="810">
      <c r="E810" s="9"/>
      <c r="F810" s="9"/>
      <c r="G810" s="9"/>
    </row>
    <row r="811">
      <c r="E811" s="9"/>
      <c r="F811" s="9"/>
      <c r="G811" s="9"/>
    </row>
    <row r="812">
      <c r="E812" s="9"/>
      <c r="F812" s="9"/>
      <c r="G812" s="9"/>
    </row>
    <row r="813">
      <c r="E813" s="9"/>
      <c r="F813" s="9"/>
      <c r="G813" s="9"/>
    </row>
    <row r="814">
      <c r="E814" s="9"/>
      <c r="F814" s="9"/>
      <c r="G814" s="9"/>
    </row>
    <row r="815">
      <c r="E815" s="9"/>
      <c r="F815" s="9"/>
      <c r="G815" s="9"/>
    </row>
    <row r="816">
      <c r="E816" s="9"/>
      <c r="F816" s="9"/>
      <c r="G816" s="9"/>
    </row>
    <row r="817">
      <c r="E817" s="9"/>
      <c r="F817" s="9"/>
      <c r="G817" s="9"/>
    </row>
    <row r="818">
      <c r="E818" s="9"/>
      <c r="F818" s="9"/>
      <c r="G818" s="9"/>
    </row>
    <row r="819">
      <c r="E819" s="9"/>
      <c r="F819" s="9"/>
      <c r="G819" s="9"/>
    </row>
    <row r="820">
      <c r="E820" s="9"/>
      <c r="F820" s="9"/>
      <c r="G820" s="9"/>
    </row>
    <row r="821">
      <c r="E821" s="9"/>
      <c r="F821" s="9"/>
      <c r="G821" s="9"/>
    </row>
    <row r="822">
      <c r="E822" s="9"/>
      <c r="F822" s="9"/>
      <c r="G822" s="9"/>
    </row>
    <row r="823">
      <c r="E823" s="9"/>
      <c r="F823" s="9"/>
      <c r="G823" s="9"/>
    </row>
    <row r="824">
      <c r="E824" s="9"/>
      <c r="F824" s="9"/>
      <c r="G824" s="9"/>
    </row>
    <row r="825">
      <c r="E825" s="9"/>
      <c r="F825" s="9"/>
      <c r="G825" s="9"/>
    </row>
    <row r="826">
      <c r="E826" s="9"/>
      <c r="F826" s="9"/>
      <c r="G826" s="9"/>
    </row>
    <row r="827">
      <c r="E827" s="9"/>
      <c r="F827" s="9"/>
      <c r="G827" s="9"/>
    </row>
    <row r="828">
      <c r="E828" s="9"/>
      <c r="F828" s="9"/>
      <c r="G828" s="9"/>
    </row>
    <row r="829">
      <c r="E829" s="9"/>
      <c r="F829" s="9"/>
      <c r="G829" s="9"/>
    </row>
    <row r="830">
      <c r="E830" s="9"/>
      <c r="F830" s="9"/>
      <c r="G830" s="9"/>
    </row>
    <row r="831">
      <c r="E831" s="9"/>
      <c r="F831" s="9"/>
      <c r="G831" s="9"/>
    </row>
    <row r="832">
      <c r="E832" s="9"/>
      <c r="F832" s="9"/>
      <c r="G832" s="9"/>
    </row>
    <row r="833">
      <c r="E833" s="9"/>
      <c r="F833" s="9"/>
      <c r="G833" s="9"/>
    </row>
    <row r="834">
      <c r="E834" s="9"/>
      <c r="F834" s="9"/>
      <c r="G834" s="9"/>
    </row>
    <row r="835">
      <c r="E835" s="9"/>
      <c r="F835" s="9"/>
      <c r="G835" s="9"/>
    </row>
    <row r="836">
      <c r="E836" s="9"/>
      <c r="F836" s="9"/>
      <c r="G836" s="9"/>
    </row>
    <row r="837">
      <c r="E837" s="9"/>
      <c r="F837" s="9"/>
      <c r="G837" s="9"/>
    </row>
    <row r="838">
      <c r="E838" s="9"/>
      <c r="F838" s="9"/>
      <c r="G838" s="9"/>
    </row>
    <row r="839">
      <c r="E839" s="9"/>
      <c r="F839" s="9"/>
      <c r="G839" s="9"/>
    </row>
    <row r="840">
      <c r="E840" s="9"/>
      <c r="F840" s="9"/>
      <c r="G840" s="9"/>
    </row>
    <row r="841">
      <c r="E841" s="9"/>
      <c r="F841" s="9"/>
      <c r="G841" s="9"/>
    </row>
    <row r="842">
      <c r="E842" s="9"/>
      <c r="F842" s="9"/>
      <c r="G842" s="9"/>
    </row>
    <row r="843">
      <c r="E843" s="9"/>
      <c r="F843" s="9"/>
      <c r="G843" s="9"/>
    </row>
    <row r="844">
      <c r="E844" s="9"/>
      <c r="F844" s="9"/>
      <c r="G844" s="9"/>
    </row>
    <row r="845">
      <c r="E845" s="9"/>
      <c r="F845" s="9"/>
      <c r="G845" s="9"/>
    </row>
    <row r="846">
      <c r="E846" s="9"/>
      <c r="F846" s="9"/>
      <c r="G846" s="9"/>
    </row>
    <row r="847">
      <c r="E847" s="9"/>
      <c r="F847" s="9"/>
      <c r="G847" s="9"/>
    </row>
    <row r="848">
      <c r="E848" s="9"/>
      <c r="F848" s="9"/>
      <c r="G848" s="9"/>
    </row>
    <row r="849">
      <c r="E849" s="9"/>
      <c r="F849" s="9"/>
      <c r="G849" s="9"/>
    </row>
    <row r="850">
      <c r="E850" s="9"/>
      <c r="F850" s="9"/>
      <c r="G850" s="9"/>
    </row>
    <row r="851">
      <c r="E851" s="9"/>
      <c r="F851" s="9"/>
      <c r="G851" s="9"/>
    </row>
    <row r="852">
      <c r="E852" s="9"/>
      <c r="F852" s="9"/>
      <c r="G852" s="9"/>
    </row>
    <row r="853">
      <c r="E853" s="9"/>
      <c r="F853" s="9"/>
      <c r="G853" s="9"/>
    </row>
    <row r="854">
      <c r="E854" s="9"/>
      <c r="F854" s="9"/>
      <c r="G854" s="9"/>
    </row>
    <row r="855">
      <c r="E855" s="9"/>
      <c r="F855" s="9"/>
      <c r="G855" s="9"/>
    </row>
    <row r="856">
      <c r="E856" s="9"/>
      <c r="F856" s="9"/>
      <c r="G856" s="9"/>
    </row>
    <row r="857">
      <c r="E857" s="9"/>
      <c r="F857" s="9"/>
      <c r="G857" s="9"/>
    </row>
    <row r="858">
      <c r="E858" s="9"/>
      <c r="F858" s="9"/>
      <c r="G858" s="9"/>
    </row>
    <row r="859">
      <c r="E859" s="9"/>
      <c r="F859" s="9"/>
      <c r="G859" s="9"/>
    </row>
    <row r="860">
      <c r="E860" s="9"/>
      <c r="F860" s="9"/>
      <c r="G860" s="9"/>
    </row>
    <row r="861">
      <c r="E861" s="9"/>
      <c r="F861" s="9"/>
      <c r="G861" s="9"/>
    </row>
    <row r="862">
      <c r="E862" s="9"/>
      <c r="F862" s="9"/>
      <c r="G862" s="9"/>
    </row>
    <row r="863">
      <c r="E863" s="9"/>
      <c r="F863" s="9"/>
      <c r="G863" s="9"/>
    </row>
    <row r="864">
      <c r="E864" s="9"/>
      <c r="F864" s="9"/>
      <c r="G864" s="9"/>
    </row>
    <row r="865">
      <c r="E865" s="9"/>
      <c r="F865" s="9"/>
      <c r="G865" s="9"/>
    </row>
    <row r="866">
      <c r="E866" s="9"/>
      <c r="F866" s="9"/>
      <c r="G866" s="9"/>
    </row>
    <row r="867">
      <c r="E867" s="9"/>
      <c r="F867" s="9"/>
      <c r="G867" s="9"/>
    </row>
    <row r="868">
      <c r="E868" s="9"/>
      <c r="F868" s="9"/>
      <c r="G868" s="9"/>
    </row>
    <row r="869">
      <c r="E869" s="9"/>
      <c r="F869" s="9"/>
      <c r="G869" s="9"/>
    </row>
    <row r="870">
      <c r="E870" s="9"/>
      <c r="F870" s="9"/>
      <c r="G870" s="9"/>
    </row>
    <row r="871">
      <c r="E871" s="9"/>
      <c r="F871" s="9"/>
      <c r="G871" s="9"/>
    </row>
    <row r="872">
      <c r="E872" s="9"/>
      <c r="F872" s="9"/>
      <c r="G872" s="9"/>
    </row>
    <row r="873">
      <c r="E873" s="9"/>
      <c r="F873" s="9"/>
      <c r="G873" s="9"/>
    </row>
    <row r="874">
      <c r="E874" s="9"/>
      <c r="F874" s="9"/>
      <c r="G874" s="9"/>
    </row>
    <row r="875">
      <c r="E875" s="9"/>
      <c r="F875" s="9"/>
      <c r="G875" s="9"/>
    </row>
    <row r="876">
      <c r="E876" s="9"/>
      <c r="F876" s="9"/>
      <c r="G876" s="9"/>
    </row>
    <row r="877">
      <c r="E877" s="9"/>
      <c r="F877" s="9"/>
      <c r="G877" s="9"/>
    </row>
    <row r="878">
      <c r="E878" s="9"/>
      <c r="F878" s="9"/>
      <c r="G878" s="9"/>
    </row>
    <row r="879">
      <c r="E879" s="9"/>
      <c r="F879" s="9"/>
      <c r="G879" s="9"/>
    </row>
    <row r="880">
      <c r="E880" s="9"/>
      <c r="F880" s="9"/>
      <c r="G880" s="9"/>
    </row>
    <row r="881">
      <c r="E881" s="9"/>
      <c r="F881" s="9"/>
      <c r="G881" s="9"/>
    </row>
    <row r="882">
      <c r="E882" s="9"/>
      <c r="F882" s="9"/>
      <c r="G882" s="9"/>
    </row>
    <row r="883">
      <c r="E883" s="9"/>
      <c r="F883" s="9"/>
      <c r="G883" s="9"/>
    </row>
    <row r="884">
      <c r="E884" s="9"/>
      <c r="F884" s="9"/>
      <c r="G884" s="9"/>
    </row>
    <row r="885">
      <c r="E885" s="9"/>
      <c r="F885" s="9"/>
      <c r="G885" s="9"/>
    </row>
    <row r="886">
      <c r="E886" s="9"/>
      <c r="F886" s="9"/>
      <c r="G886" s="9"/>
    </row>
    <row r="887">
      <c r="E887" s="9"/>
      <c r="F887" s="9"/>
      <c r="G887" s="9"/>
    </row>
    <row r="888">
      <c r="E888" s="9"/>
      <c r="F888" s="9"/>
      <c r="G888" s="9"/>
    </row>
    <row r="889">
      <c r="E889" s="9"/>
      <c r="F889" s="9"/>
      <c r="G889" s="9"/>
    </row>
    <row r="890">
      <c r="E890" s="9"/>
      <c r="F890" s="9"/>
      <c r="G890" s="9"/>
    </row>
    <row r="891">
      <c r="E891" s="9"/>
      <c r="F891" s="9"/>
      <c r="G891" s="9"/>
    </row>
    <row r="892">
      <c r="E892" s="9"/>
      <c r="F892" s="9"/>
      <c r="G892" s="9"/>
    </row>
    <row r="893">
      <c r="E893" s="9"/>
      <c r="F893" s="9"/>
      <c r="G893" s="9"/>
    </row>
    <row r="894">
      <c r="E894" s="9"/>
      <c r="F894" s="9"/>
      <c r="G894" s="9"/>
    </row>
    <row r="895">
      <c r="E895" s="9"/>
      <c r="F895" s="9"/>
      <c r="G895" s="9"/>
    </row>
    <row r="896">
      <c r="E896" s="9"/>
      <c r="F896" s="9"/>
      <c r="G896" s="9"/>
    </row>
    <row r="897">
      <c r="E897" s="9"/>
      <c r="F897" s="9"/>
      <c r="G897" s="9"/>
    </row>
    <row r="898">
      <c r="E898" s="9"/>
      <c r="F898" s="9"/>
      <c r="G898" s="9"/>
    </row>
    <row r="899">
      <c r="E899" s="9"/>
      <c r="F899" s="9"/>
      <c r="G899" s="9"/>
    </row>
    <row r="900">
      <c r="E900" s="9"/>
      <c r="F900" s="9"/>
      <c r="G900" s="9"/>
    </row>
    <row r="901">
      <c r="E901" s="9"/>
      <c r="F901" s="9"/>
      <c r="G901" s="9"/>
    </row>
    <row r="902">
      <c r="E902" s="9"/>
      <c r="F902" s="9"/>
      <c r="G902" s="9"/>
    </row>
    <row r="903">
      <c r="E903" s="9"/>
      <c r="F903" s="9"/>
      <c r="G903" s="9"/>
    </row>
    <row r="904">
      <c r="E904" s="9"/>
      <c r="F904" s="9"/>
      <c r="G904" s="9"/>
    </row>
    <row r="905">
      <c r="E905" s="9"/>
      <c r="F905" s="9"/>
      <c r="G905" s="9"/>
    </row>
    <row r="906">
      <c r="E906" s="9"/>
      <c r="F906" s="9"/>
      <c r="G906" s="9"/>
    </row>
    <row r="907">
      <c r="E907" s="9"/>
      <c r="F907" s="9"/>
      <c r="G907" s="9"/>
    </row>
    <row r="908">
      <c r="E908" s="9"/>
      <c r="F908" s="9"/>
      <c r="G908" s="9"/>
    </row>
    <row r="909">
      <c r="E909" s="9"/>
      <c r="F909" s="9"/>
      <c r="G909" s="9"/>
    </row>
    <row r="910">
      <c r="E910" s="9"/>
      <c r="F910" s="9"/>
      <c r="G910" s="9"/>
    </row>
    <row r="911">
      <c r="E911" s="9"/>
      <c r="F911" s="9"/>
      <c r="G911" s="9"/>
    </row>
    <row r="912">
      <c r="E912" s="9"/>
      <c r="F912" s="9"/>
      <c r="G912" s="9"/>
    </row>
    <row r="913">
      <c r="E913" s="9"/>
      <c r="F913" s="9"/>
      <c r="G913" s="9"/>
    </row>
    <row r="914">
      <c r="E914" s="9"/>
      <c r="F914" s="9"/>
      <c r="G914" s="9"/>
    </row>
    <row r="915">
      <c r="E915" s="9"/>
      <c r="F915" s="9"/>
      <c r="G915" s="9"/>
    </row>
    <row r="916">
      <c r="E916" s="9"/>
      <c r="F916" s="9"/>
      <c r="G916" s="9"/>
    </row>
    <row r="917">
      <c r="E917" s="9"/>
      <c r="F917" s="9"/>
      <c r="G917" s="9"/>
    </row>
    <row r="918">
      <c r="E918" s="9"/>
      <c r="F918" s="9"/>
      <c r="G918" s="9"/>
    </row>
    <row r="919">
      <c r="E919" s="9"/>
      <c r="F919" s="9"/>
      <c r="G919" s="9"/>
    </row>
    <row r="920">
      <c r="E920" s="9"/>
      <c r="F920" s="9"/>
      <c r="G920" s="9"/>
    </row>
    <row r="921">
      <c r="E921" s="9"/>
      <c r="F921" s="9"/>
      <c r="G921" s="9"/>
    </row>
    <row r="922">
      <c r="E922" s="9"/>
      <c r="F922" s="9"/>
      <c r="G922" s="9"/>
    </row>
    <row r="923">
      <c r="E923" s="9"/>
      <c r="F923" s="9"/>
      <c r="G923" s="9"/>
    </row>
    <row r="924">
      <c r="E924" s="9"/>
      <c r="F924" s="9"/>
      <c r="G924" s="9"/>
    </row>
    <row r="925">
      <c r="E925" s="9"/>
      <c r="F925" s="9"/>
      <c r="G925" s="9"/>
    </row>
    <row r="926">
      <c r="E926" s="9"/>
      <c r="F926" s="9"/>
      <c r="G926" s="9"/>
    </row>
    <row r="927">
      <c r="E927" s="9"/>
      <c r="F927" s="9"/>
      <c r="G927" s="9"/>
    </row>
    <row r="928">
      <c r="E928" s="9"/>
      <c r="F928" s="9"/>
      <c r="G928" s="9"/>
    </row>
    <row r="929">
      <c r="E929" s="9"/>
      <c r="F929" s="9"/>
      <c r="G929" s="9"/>
    </row>
    <row r="930">
      <c r="E930" s="9"/>
      <c r="F930" s="9"/>
      <c r="G930" s="9"/>
    </row>
    <row r="931">
      <c r="E931" s="9"/>
      <c r="F931" s="9"/>
      <c r="G931" s="9"/>
    </row>
    <row r="932">
      <c r="E932" s="9"/>
      <c r="F932" s="9"/>
      <c r="G932" s="9"/>
    </row>
    <row r="933">
      <c r="E933" s="9"/>
      <c r="F933" s="9"/>
      <c r="G933" s="9"/>
    </row>
    <row r="934">
      <c r="E934" s="9"/>
      <c r="F934" s="9"/>
      <c r="G934" s="9"/>
    </row>
    <row r="935">
      <c r="E935" s="9"/>
      <c r="F935" s="9"/>
      <c r="G935" s="9"/>
    </row>
    <row r="936">
      <c r="E936" s="9"/>
      <c r="F936" s="9"/>
      <c r="G936" s="9"/>
    </row>
    <row r="937">
      <c r="E937" s="9"/>
      <c r="F937" s="9"/>
      <c r="G937" s="9"/>
    </row>
    <row r="938">
      <c r="E938" s="9"/>
      <c r="F938" s="9"/>
      <c r="G938" s="9"/>
    </row>
    <row r="939">
      <c r="E939" s="9"/>
      <c r="F939" s="9"/>
      <c r="G939" s="9"/>
    </row>
    <row r="940">
      <c r="E940" s="9"/>
      <c r="F940" s="9"/>
      <c r="G940" s="9"/>
    </row>
    <row r="941">
      <c r="E941" s="9"/>
      <c r="F941" s="9"/>
      <c r="G941" s="9"/>
    </row>
    <row r="942">
      <c r="E942" s="9"/>
      <c r="F942" s="9"/>
      <c r="G942" s="9"/>
    </row>
    <row r="943">
      <c r="E943" s="9"/>
      <c r="F943" s="9"/>
      <c r="G943" s="9"/>
    </row>
    <row r="944">
      <c r="E944" s="9"/>
      <c r="F944" s="9"/>
      <c r="G944" s="9"/>
    </row>
    <row r="945">
      <c r="E945" s="9"/>
      <c r="F945" s="9"/>
      <c r="G945" s="9"/>
    </row>
    <row r="946">
      <c r="E946" s="9"/>
      <c r="F946" s="9"/>
      <c r="G946" s="9"/>
    </row>
    <row r="947">
      <c r="E947" s="9"/>
      <c r="F947" s="9"/>
      <c r="G947" s="9"/>
    </row>
    <row r="948">
      <c r="E948" s="9"/>
      <c r="F948" s="9"/>
      <c r="G948" s="9"/>
    </row>
    <row r="949">
      <c r="E949" s="9"/>
      <c r="F949" s="9"/>
      <c r="G949" s="9"/>
    </row>
    <row r="950">
      <c r="E950" s="9"/>
      <c r="F950" s="9"/>
      <c r="G950" s="9"/>
    </row>
    <row r="951">
      <c r="E951" s="9"/>
      <c r="F951" s="9"/>
      <c r="G951" s="9"/>
    </row>
    <row r="952">
      <c r="E952" s="9"/>
      <c r="F952" s="9"/>
      <c r="G952" s="9"/>
    </row>
    <row r="953">
      <c r="E953" s="9"/>
      <c r="F953" s="9"/>
      <c r="G953" s="9"/>
    </row>
    <row r="954">
      <c r="E954" s="9"/>
      <c r="F954" s="9"/>
      <c r="G954" s="9"/>
    </row>
    <row r="955">
      <c r="E955" s="9"/>
      <c r="F955" s="9"/>
      <c r="G955" s="9"/>
    </row>
    <row r="956">
      <c r="E956" s="9"/>
      <c r="F956" s="9"/>
      <c r="G956" s="9"/>
    </row>
    <row r="957">
      <c r="E957" s="9"/>
      <c r="F957" s="9"/>
      <c r="G957" s="9"/>
    </row>
    <row r="958">
      <c r="E958" s="9"/>
      <c r="F958" s="9"/>
      <c r="G958" s="9"/>
    </row>
    <row r="959">
      <c r="E959" s="9"/>
      <c r="F959" s="9"/>
      <c r="G959" s="9"/>
    </row>
    <row r="960">
      <c r="E960" s="9"/>
      <c r="F960" s="9"/>
      <c r="G960" s="9"/>
    </row>
    <row r="961">
      <c r="E961" s="9"/>
      <c r="F961" s="9"/>
      <c r="G961" s="9"/>
    </row>
    <row r="962">
      <c r="E962" s="9"/>
      <c r="F962" s="9"/>
      <c r="G962" s="9"/>
    </row>
    <row r="963">
      <c r="E963" s="9"/>
      <c r="F963" s="9"/>
      <c r="G963" s="9"/>
    </row>
    <row r="964">
      <c r="E964" s="9"/>
      <c r="F964" s="9"/>
      <c r="G964" s="9"/>
    </row>
    <row r="965">
      <c r="E965" s="9"/>
      <c r="F965" s="9"/>
      <c r="G965" s="9"/>
    </row>
    <row r="966">
      <c r="E966" s="9"/>
      <c r="F966" s="9"/>
      <c r="G966" s="9"/>
    </row>
    <row r="967">
      <c r="E967" s="9"/>
      <c r="F967" s="9"/>
      <c r="G967" s="9"/>
    </row>
    <row r="968">
      <c r="E968" s="9"/>
      <c r="F968" s="9"/>
      <c r="G968" s="9"/>
    </row>
    <row r="969">
      <c r="E969" s="9"/>
      <c r="F969" s="9"/>
      <c r="G969" s="9"/>
    </row>
    <row r="970">
      <c r="E970" s="9"/>
      <c r="F970" s="9"/>
      <c r="G970" s="9"/>
    </row>
    <row r="971">
      <c r="E971" s="9"/>
      <c r="F971" s="9"/>
      <c r="G971" s="9"/>
    </row>
    <row r="972">
      <c r="E972" s="9"/>
      <c r="F972" s="9"/>
      <c r="G972" s="9"/>
    </row>
    <row r="973">
      <c r="E973" s="9"/>
      <c r="F973" s="9"/>
      <c r="G973" s="9"/>
    </row>
    <row r="974">
      <c r="E974" s="9"/>
      <c r="F974" s="9"/>
      <c r="G974" s="9"/>
    </row>
    <row r="975">
      <c r="E975" s="9"/>
      <c r="F975" s="9"/>
      <c r="G975" s="9"/>
    </row>
    <row r="976">
      <c r="E976" s="9"/>
      <c r="F976" s="9"/>
      <c r="G976" s="9"/>
    </row>
    <row r="977">
      <c r="E977" s="9"/>
      <c r="F977" s="9"/>
      <c r="G977" s="9"/>
    </row>
    <row r="978">
      <c r="E978" s="9"/>
      <c r="F978" s="9"/>
      <c r="G978" s="9"/>
    </row>
    <row r="979">
      <c r="E979" s="9"/>
      <c r="F979" s="9"/>
      <c r="G979" s="9"/>
    </row>
    <row r="980">
      <c r="E980" s="9"/>
      <c r="F980" s="9"/>
      <c r="G980" s="9"/>
    </row>
    <row r="981">
      <c r="E981" s="9"/>
      <c r="F981" s="9"/>
      <c r="G981" s="9"/>
    </row>
    <row r="982">
      <c r="E982" s="9"/>
      <c r="F982" s="9"/>
      <c r="G982" s="9"/>
    </row>
    <row r="983">
      <c r="E983" s="9"/>
      <c r="F983" s="9"/>
      <c r="G983" s="9"/>
    </row>
    <row r="984">
      <c r="E984" s="9"/>
      <c r="F984" s="9"/>
      <c r="G984" s="9"/>
    </row>
    <row r="985">
      <c r="E985" s="9"/>
      <c r="F985" s="9"/>
      <c r="G985" s="9"/>
    </row>
    <row r="986">
      <c r="E986" s="9"/>
      <c r="F986" s="9"/>
      <c r="G986" s="9"/>
    </row>
    <row r="987">
      <c r="E987" s="9"/>
      <c r="F987" s="9"/>
      <c r="G987" s="9"/>
    </row>
    <row r="988">
      <c r="E988" s="9"/>
      <c r="F988" s="9"/>
      <c r="G988" s="9"/>
    </row>
    <row r="989">
      <c r="E989" s="9"/>
      <c r="F989" s="9"/>
      <c r="G989" s="9"/>
    </row>
    <row r="990">
      <c r="E990" s="9"/>
      <c r="F990" s="9"/>
      <c r="G990" s="9"/>
    </row>
    <row r="991">
      <c r="E991" s="9"/>
      <c r="F991" s="9"/>
      <c r="G991" s="9"/>
    </row>
    <row r="992">
      <c r="E992" s="9"/>
      <c r="F992" s="9"/>
      <c r="G992" s="9"/>
    </row>
    <row r="993">
      <c r="E993" s="9"/>
      <c r="F993" s="9"/>
      <c r="G993" s="9"/>
    </row>
    <row r="994">
      <c r="E994" s="9"/>
      <c r="F994" s="9"/>
      <c r="G994" s="9"/>
    </row>
    <row r="995">
      <c r="E995" s="9"/>
      <c r="F995" s="9"/>
      <c r="G995" s="9"/>
    </row>
    <row r="996">
      <c r="E996" s="9"/>
      <c r="F996" s="9"/>
      <c r="G996" s="9"/>
    </row>
    <row r="997">
      <c r="E997" s="9"/>
      <c r="F997" s="9"/>
      <c r="G997" s="9"/>
    </row>
    <row r="998">
      <c r="E998" s="9"/>
      <c r="F998" s="9"/>
      <c r="G998" s="9"/>
    </row>
    <row r="999">
      <c r="E999" s="9"/>
      <c r="F999" s="9"/>
      <c r="G999" s="9"/>
    </row>
    <row r="1000">
      <c r="E1000" s="9"/>
      <c r="F1000" s="9"/>
      <c r="G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9" max="9" width="20.5"/>
  </cols>
  <sheetData>
    <row r="1">
      <c r="A1" s="8" t="s">
        <v>733</v>
      </c>
      <c r="B1" s="8" t="s">
        <v>734</v>
      </c>
      <c r="C1" s="8" t="s">
        <v>735</v>
      </c>
      <c r="D1" s="8" t="s">
        <v>736</v>
      </c>
      <c r="E1" s="8" t="s">
        <v>2</v>
      </c>
      <c r="F1" s="11" t="s">
        <v>737</v>
      </c>
      <c r="G1" s="8" t="s">
        <v>6</v>
      </c>
      <c r="H1" s="8" t="s">
        <v>7</v>
      </c>
      <c r="I1" s="8" t="s">
        <v>738</v>
      </c>
      <c r="J1" s="8" t="s">
        <v>739</v>
      </c>
      <c r="K1" s="8" t="s">
        <v>740</v>
      </c>
      <c r="L1" s="12" t="s">
        <v>741</v>
      </c>
      <c r="M1" s="12" t="s">
        <v>742</v>
      </c>
      <c r="N1" s="8" t="s">
        <v>743</v>
      </c>
      <c r="O1" s="8" t="s">
        <v>744</v>
      </c>
    </row>
    <row r="2">
      <c r="A2" s="8" t="s">
        <v>745</v>
      </c>
      <c r="B2" s="13">
        <v>45674.0</v>
      </c>
      <c r="C2" s="10" t="s">
        <v>746</v>
      </c>
      <c r="D2" s="8" t="s">
        <v>426</v>
      </c>
      <c r="E2" s="8" t="s">
        <v>747</v>
      </c>
      <c r="F2" s="14">
        <f>SUMIFS(PedComCarrinho!E:E,PedComCarrinho!G:G,C:C)</f>
        <v>56886.9</v>
      </c>
      <c r="G2" s="9">
        <f>SUMIFS(PagProdutor!F:F,PagProdutor!D:D,C:C)+(SUMIFS(PagComisao!F:F,PagComisao!K:K,C:C))</f>
        <v>56886.9</v>
      </c>
      <c r="H2" s="9">
        <f t="shared" ref="H2:H165" si="1">F2-G2</f>
        <v>0</v>
      </c>
      <c r="I2" s="8" t="s">
        <v>748</v>
      </c>
      <c r="J2" s="8" t="s">
        <v>749</v>
      </c>
      <c r="K2" s="8" t="s">
        <v>148</v>
      </c>
      <c r="L2" s="15" t="str">
        <f t="shared" ref="L2:L165" si="2">TEXT(B2,"MM/YYYY")</f>
        <v>01/2025</v>
      </c>
      <c r="M2" s="16" t="str">
        <f t="shared" ref="M2:M165" si="3">IF(B2="","",CONCATENATE("CXG-",TEXT(B2,"MMYY")))</f>
        <v>CXG-0125</v>
      </c>
    </row>
    <row r="3">
      <c r="A3" s="8" t="s">
        <v>750</v>
      </c>
      <c r="B3" s="13">
        <v>45707.0</v>
      </c>
      <c r="C3" s="10" t="s">
        <v>751</v>
      </c>
      <c r="D3" s="8" t="s">
        <v>444</v>
      </c>
      <c r="E3" s="8" t="s">
        <v>378</v>
      </c>
      <c r="F3" s="14">
        <f>SUMIFS(PedComCarrinho!E:E,PedComCarrinho!G:G,C:C)</f>
        <v>355903.1</v>
      </c>
      <c r="G3" s="9">
        <f>SUMIFS(PagProdutor!F:F,PagProdutor!D:D,C:C)+(SUMIFS(PagComisao!F:F,PagComisao!K:K,C:C))</f>
        <v>355903.1</v>
      </c>
      <c r="H3" s="9">
        <f t="shared" si="1"/>
        <v>0</v>
      </c>
      <c r="I3" s="8" t="s">
        <v>748</v>
      </c>
      <c r="J3" s="8" t="s">
        <v>749</v>
      </c>
      <c r="K3" s="8" t="s">
        <v>445</v>
      </c>
      <c r="L3" s="15" t="str">
        <f t="shared" si="2"/>
        <v>02/2025</v>
      </c>
      <c r="M3" s="16" t="str">
        <f t="shared" si="3"/>
        <v>CXG-0225</v>
      </c>
      <c r="N3" s="17">
        <v>45755.37086805556</v>
      </c>
    </row>
    <row r="4">
      <c r="A4" s="8" t="s">
        <v>752</v>
      </c>
      <c r="B4" s="13">
        <v>45729.0</v>
      </c>
      <c r="C4" s="10" t="s">
        <v>753</v>
      </c>
      <c r="D4" s="8" t="s">
        <v>463</v>
      </c>
      <c r="E4" s="8" t="s">
        <v>747</v>
      </c>
      <c r="F4" s="9">
        <f>SUMIFS(PedComCarrinho!E:E,PedComCarrinho!G:G,C:C)</f>
        <v>192693.6</v>
      </c>
      <c r="G4" s="16">
        <f>SUMIFS(PagProdutor!F:F,PagProdutor!D:D,C:C)+(SUMIFS(PagComisao!F:F,PagComisao!K:K,C:C))</f>
        <v>192693.6</v>
      </c>
      <c r="H4" s="9">
        <f t="shared" si="1"/>
        <v>0</v>
      </c>
      <c r="I4" s="8" t="s">
        <v>748</v>
      </c>
      <c r="J4" s="8" t="s">
        <v>749</v>
      </c>
      <c r="K4" s="8" t="s">
        <v>445</v>
      </c>
      <c r="L4" s="15" t="str">
        <f t="shared" si="2"/>
        <v>03/2025</v>
      </c>
      <c r="M4" s="16" t="str">
        <f t="shared" si="3"/>
        <v>CXG-0325</v>
      </c>
      <c r="N4" s="17">
        <v>45734.48357638889</v>
      </c>
    </row>
    <row r="5">
      <c r="A5" s="8" t="s">
        <v>754</v>
      </c>
      <c r="B5" s="13">
        <v>45727.0</v>
      </c>
      <c r="C5" s="10" t="s">
        <v>755</v>
      </c>
      <c r="D5" s="8" t="s">
        <v>455</v>
      </c>
      <c r="E5" s="8" t="s">
        <v>378</v>
      </c>
      <c r="F5" s="9">
        <f>SUMIFS(PedComCarrinho!E:E,PedComCarrinho!G:G,C:C)</f>
        <v>1034643.8</v>
      </c>
      <c r="G5" s="16">
        <f>SUMIFS(PagProdutor!F:F,PagProdutor!D:D,C:C)+(SUMIFS(PagComisao!F:F,PagComisao!K:K,C:C))</f>
        <v>1034643.8</v>
      </c>
      <c r="H5" s="9">
        <f t="shared" si="1"/>
        <v>0</v>
      </c>
      <c r="I5" s="8" t="s">
        <v>748</v>
      </c>
      <c r="J5" s="8" t="s">
        <v>749</v>
      </c>
      <c r="K5" s="8" t="s">
        <v>456</v>
      </c>
      <c r="L5" s="15" t="str">
        <f t="shared" si="2"/>
        <v>03/2025</v>
      </c>
      <c r="M5" s="16" t="str">
        <f t="shared" si="3"/>
        <v>CXG-0325</v>
      </c>
      <c r="N5" s="17">
        <v>45826.81092592593</v>
      </c>
      <c r="O5" s="8" t="s">
        <v>756</v>
      </c>
    </row>
    <row r="6">
      <c r="A6" s="8" t="s">
        <v>757</v>
      </c>
      <c r="B6" s="13">
        <v>45794.0</v>
      </c>
      <c r="C6" s="10" t="s">
        <v>758</v>
      </c>
      <c r="D6" s="8" t="s">
        <v>490</v>
      </c>
      <c r="E6" s="8" t="s">
        <v>747</v>
      </c>
      <c r="F6" s="9">
        <f>SUMIFS(PedComCarrinho!E:E,PedComCarrinho!G:G,C:C)</f>
        <v>233793.78</v>
      </c>
      <c r="G6" s="16">
        <f>SUMIFS(PagProdutor!F:F,PagProdutor!D:D,C:C)+(SUMIFS(PagComisao!F:F,PagComisao!K:K,C:C))</f>
        <v>233793.78</v>
      </c>
      <c r="H6" s="9">
        <f t="shared" si="1"/>
        <v>0</v>
      </c>
      <c r="I6" s="8" t="s">
        <v>759</v>
      </c>
      <c r="J6" s="8" t="s">
        <v>749</v>
      </c>
      <c r="K6" s="8" t="s">
        <v>491</v>
      </c>
      <c r="L6" s="15" t="str">
        <f t="shared" si="2"/>
        <v>05/2025</v>
      </c>
      <c r="M6" s="16" t="str">
        <f t="shared" si="3"/>
        <v>CXG-0525</v>
      </c>
    </row>
    <row r="7">
      <c r="A7" s="8" t="s">
        <v>760</v>
      </c>
      <c r="B7" s="13">
        <v>45691.0</v>
      </c>
      <c r="C7" s="10" t="s">
        <v>761</v>
      </c>
      <c r="D7" s="8" t="s">
        <v>434</v>
      </c>
      <c r="E7" s="8" t="s">
        <v>378</v>
      </c>
      <c r="F7" s="14">
        <f>SUMIFS(PedComCarrinho!E:E,PedComCarrinho!G:G,C:C)</f>
        <v>576400.01</v>
      </c>
      <c r="G7" s="9">
        <f>SUMIFS(PagProdutor!F:F,PagProdutor!D:D,C:C)+(SUMIFS(PagComisao!F:F,PagComisao!K:K,C:C))</f>
        <v>576400.01</v>
      </c>
      <c r="H7" s="9">
        <f t="shared" si="1"/>
        <v>0</v>
      </c>
      <c r="I7" s="8" t="s">
        <v>748</v>
      </c>
      <c r="J7" s="8" t="s">
        <v>749</v>
      </c>
      <c r="K7" s="8" t="s">
        <v>148</v>
      </c>
      <c r="L7" s="15" t="str">
        <f t="shared" si="2"/>
        <v>02/2025</v>
      </c>
      <c r="M7" s="16" t="str">
        <f t="shared" si="3"/>
        <v>CXG-0225</v>
      </c>
      <c r="N7" s="17">
        <v>45762.41059027778</v>
      </c>
    </row>
    <row r="8">
      <c r="A8" s="8" t="s">
        <v>762</v>
      </c>
      <c r="B8" s="13">
        <v>45748.0</v>
      </c>
      <c r="C8" s="10" t="s">
        <v>763</v>
      </c>
      <c r="D8" s="8" t="s">
        <v>477</v>
      </c>
      <c r="E8" s="8" t="s">
        <v>747</v>
      </c>
      <c r="F8" s="9">
        <f>SUMIFS(PedComCarrinho!E:E,PedComCarrinho!G:G,C:C)</f>
        <v>640390</v>
      </c>
      <c r="G8" s="16">
        <f>SUMIFS(PagProdutor!F:F,PagProdutor!D:D,C:C)+(SUMIFS(PagComisao!F:F,PagComisao!K:K,C:C))</f>
        <v>640390</v>
      </c>
      <c r="H8" s="9">
        <f t="shared" si="1"/>
        <v>0</v>
      </c>
      <c r="I8" s="8" t="s">
        <v>748</v>
      </c>
      <c r="J8" s="8" t="s">
        <v>749</v>
      </c>
      <c r="K8" s="8" t="s">
        <v>478</v>
      </c>
      <c r="L8" s="15" t="str">
        <f t="shared" si="2"/>
        <v>04/2025</v>
      </c>
      <c r="M8" s="16" t="str">
        <f t="shared" si="3"/>
        <v>CXG-0425</v>
      </c>
      <c r="N8" s="17">
        <v>45764.56966435185</v>
      </c>
    </row>
    <row r="9">
      <c r="A9" s="8" t="s">
        <v>764</v>
      </c>
      <c r="B9" s="13">
        <v>45673.0</v>
      </c>
      <c r="C9" s="10" t="s">
        <v>765</v>
      </c>
      <c r="D9" s="8" t="s">
        <v>417</v>
      </c>
      <c r="E9" s="8" t="s">
        <v>747</v>
      </c>
      <c r="F9" s="14">
        <f>SUMIFS(PedComCarrinho!E:E,PedComCarrinho!G:G,C:C)</f>
        <v>12478.5</v>
      </c>
      <c r="G9" s="9">
        <f>SUMIFS(PagProdutor!F:F,PagProdutor!D:D,C:C)+(SUMIFS(PagComisao!F:F,PagComisao!K:K,C:C))</f>
        <v>12478.5</v>
      </c>
      <c r="H9" s="9">
        <f t="shared" si="1"/>
        <v>0</v>
      </c>
      <c r="I9" s="8" t="s">
        <v>748</v>
      </c>
      <c r="J9" s="8" t="s">
        <v>749</v>
      </c>
      <c r="K9" s="8" t="s">
        <v>418</v>
      </c>
      <c r="L9" s="15" t="str">
        <f t="shared" si="2"/>
        <v>01/2025</v>
      </c>
      <c r="M9" s="16" t="str">
        <f t="shared" si="3"/>
        <v>CXG-0125</v>
      </c>
    </row>
    <row r="10">
      <c r="A10" s="8" t="s">
        <v>766</v>
      </c>
      <c r="B10" s="13">
        <v>45699.0</v>
      </c>
      <c r="C10" s="10" t="s">
        <v>767</v>
      </c>
      <c r="D10" s="8" t="s">
        <v>438</v>
      </c>
      <c r="E10" s="8" t="s">
        <v>747</v>
      </c>
      <c r="F10" s="14">
        <f>SUMIFS(PedComCarrinho!E:E,PedComCarrinho!G:G,C:C)</f>
        <v>0</v>
      </c>
      <c r="G10" s="9">
        <f>SUMIFS(PagProdutor!F:F,PagProdutor!D:D,C:C)+(SUMIFS(PagComisao!F:F,PagComisao!K:K,C:C))</f>
        <v>0</v>
      </c>
      <c r="H10" s="9">
        <f t="shared" si="1"/>
        <v>0</v>
      </c>
      <c r="I10" s="8" t="s">
        <v>748</v>
      </c>
      <c r="J10" s="8" t="s">
        <v>749</v>
      </c>
      <c r="K10" s="8" t="s">
        <v>148</v>
      </c>
      <c r="L10" s="15" t="str">
        <f t="shared" si="2"/>
        <v>02/2025</v>
      </c>
      <c r="M10" s="16" t="str">
        <f t="shared" si="3"/>
        <v>CXG-0225</v>
      </c>
    </row>
    <row r="11">
      <c r="A11" s="8" t="s">
        <v>768</v>
      </c>
      <c r="B11" s="13">
        <v>45675.0</v>
      </c>
      <c r="C11" s="10" t="s">
        <v>769</v>
      </c>
      <c r="D11" s="8" t="s">
        <v>215</v>
      </c>
      <c r="E11" s="8" t="s">
        <v>747</v>
      </c>
      <c r="F11" s="14">
        <f>SUMIFS(PedComCarrinho!E:E,PedComCarrinho!G:G,C:C)</f>
        <v>230806.63</v>
      </c>
      <c r="G11" s="9">
        <f>SUMIFS(PagProdutor!F:F,PagProdutor!D:D,C:C)+(SUMIFS(PagComisao!F:F,PagComisao!K:K,C:C))</f>
        <v>230806.63</v>
      </c>
      <c r="H11" s="9">
        <f t="shared" si="1"/>
        <v>0</v>
      </c>
      <c r="I11" s="8" t="s">
        <v>759</v>
      </c>
      <c r="J11" s="8" t="s">
        <v>749</v>
      </c>
      <c r="K11" s="8" t="s">
        <v>216</v>
      </c>
      <c r="L11" s="15" t="str">
        <f t="shared" si="2"/>
        <v>01/2025</v>
      </c>
      <c r="M11" s="16" t="str">
        <f t="shared" si="3"/>
        <v>CXG-0125</v>
      </c>
    </row>
    <row r="12">
      <c r="A12" s="8" t="s">
        <v>770</v>
      </c>
      <c r="B12" s="13">
        <v>45699.0</v>
      </c>
      <c r="C12" s="10" t="s">
        <v>771</v>
      </c>
      <c r="D12" s="8" t="s">
        <v>440</v>
      </c>
      <c r="E12" s="8" t="s">
        <v>747</v>
      </c>
      <c r="F12" s="14">
        <f>SUMIFS(PedComCarrinho!E:E,PedComCarrinho!G:G,C:C)</f>
        <v>193875.89</v>
      </c>
      <c r="G12" s="9">
        <f>SUMIFS(PagProdutor!F:F,PagProdutor!D:D,C:C)+(SUMIFS(PagComisao!F:F,PagComisao!K:K,C:C))</f>
        <v>193875.89</v>
      </c>
      <c r="H12" s="9">
        <f t="shared" si="1"/>
        <v>0</v>
      </c>
      <c r="I12" s="8" t="s">
        <v>748</v>
      </c>
      <c r="J12" s="8" t="s">
        <v>749</v>
      </c>
      <c r="K12" s="8" t="s">
        <v>148</v>
      </c>
      <c r="L12" s="15" t="str">
        <f t="shared" si="2"/>
        <v>02/2025</v>
      </c>
      <c r="M12" s="16" t="str">
        <f t="shared" si="3"/>
        <v>CXG-0225</v>
      </c>
    </row>
    <row r="13">
      <c r="A13" s="8" t="s">
        <v>772</v>
      </c>
      <c r="B13" s="13">
        <v>45721.0</v>
      </c>
      <c r="C13" s="10" t="s">
        <v>773</v>
      </c>
      <c r="D13" s="8" t="s">
        <v>315</v>
      </c>
      <c r="E13" s="8" t="s">
        <v>378</v>
      </c>
      <c r="F13" s="14">
        <f>SUMIFS(PedComCarrinho!E:E,PedComCarrinho!G:G,C:C)</f>
        <v>1507330.42</v>
      </c>
      <c r="G13" s="9">
        <f>SUMIFS(PagProdutor!F:F,PagProdutor!D:D,C:C)+(SUMIFS(PagComisao!F:F,PagComisao!K:K,C:C))</f>
        <v>1507330.42</v>
      </c>
      <c r="H13" s="9">
        <f t="shared" si="1"/>
        <v>-0.0000000002328306437</v>
      </c>
      <c r="I13" s="8" t="s">
        <v>748</v>
      </c>
      <c r="J13" s="8" t="s">
        <v>749</v>
      </c>
      <c r="K13" s="8" t="s">
        <v>148</v>
      </c>
      <c r="L13" s="15" t="str">
        <f t="shared" si="2"/>
        <v>03/2025</v>
      </c>
      <c r="M13" s="16" t="str">
        <f t="shared" si="3"/>
        <v>CXG-0325</v>
      </c>
      <c r="N13" s="17">
        <v>45727.62322916667</v>
      </c>
    </row>
    <row r="14">
      <c r="A14" s="8" t="s">
        <v>774</v>
      </c>
      <c r="B14" s="13">
        <v>45666.0</v>
      </c>
      <c r="C14" s="10" t="s">
        <v>775</v>
      </c>
      <c r="D14" s="8" t="s">
        <v>414</v>
      </c>
      <c r="E14" s="8" t="s">
        <v>747</v>
      </c>
      <c r="F14" s="14">
        <f>SUMIFS(PedComCarrinho!E:E,PedComCarrinho!G:G,C:C)</f>
        <v>305564.32</v>
      </c>
      <c r="G14" s="9">
        <f>SUMIFS(PagProdutor!F:F,PagProdutor!D:D,C:C)+(SUMIFS(PagComisao!F:F,PagComisao!K:K,C:C))</f>
        <v>305564.32</v>
      </c>
      <c r="H14" s="9">
        <f t="shared" si="1"/>
        <v>0</v>
      </c>
      <c r="I14" s="8" t="s">
        <v>748</v>
      </c>
      <c r="J14" s="8" t="s">
        <v>749</v>
      </c>
      <c r="K14" s="8" t="s">
        <v>415</v>
      </c>
      <c r="L14" s="15" t="str">
        <f t="shared" si="2"/>
        <v>01/2025</v>
      </c>
      <c r="M14" s="16" t="str">
        <f t="shared" si="3"/>
        <v>CXG-0125</v>
      </c>
      <c r="N14" s="17">
        <v>45673.67638888889</v>
      </c>
    </row>
    <row r="15">
      <c r="A15" s="8" t="s">
        <v>776</v>
      </c>
      <c r="B15" s="13">
        <v>45666.0</v>
      </c>
      <c r="C15" s="10" t="s">
        <v>777</v>
      </c>
      <c r="D15" s="8" t="s">
        <v>319</v>
      </c>
      <c r="E15" s="8" t="s">
        <v>747</v>
      </c>
      <c r="F15" s="14">
        <f>SUMIFS(PedComCarrinho!E:E,PedComCarrinho!G:G,C:C)</f>
        <v>82041</v>
      </c>
      <c r="G15" s="9">
        <f>SUMIFS(PagProdutor!F:F,PagProdutor!D:D,C:C)+(SUMIFS(PagComisao!F:F,PagComisao!K:K,C:C))</f>
        <v>82041</v>
      </c>
      <c r="H15" s="9">
        <f t="shared" si="1"/>
        <v>0</v>
      </c>
      <c r="I15" s="8" t="s">
        <v>748</v>
      </c>
      <c r="J15" s="8" t="s">
        <v>749</v>
      </c>
      <c r="K15" s="8" t="s">
        <v>778</v>
      </c>
      <c r="L15" s="15" t="str">
        <f t="shared" si="2"/>
        <v>01/2025</v>
      </c>
      <c r="M15" s="16" t="str">
        <f t="shared" si="3"/>
        <v>CXG-0125</v>
      </c>
      <c r="N15" s="18">
        <v>45961.54315972222</v>
      </c>
    </row>
    <row r="16">
      <c r="A16" s="8" t="s">
        <v>779</v>
      </c>
      <c r="B16" s="13">
        <v>45673.0</v>
      </c>
      <c r="C16" s="10" t="s">
        <v>780</v>
      </c>
      <c r="D16" s="8" t="s">
        <v>422</v>
      </c>
      <c r="E16" s="8" t="s">
        <v>747</v>
      </c>
      <c r="F16" s="14">
        <f>SUMIFS(PedComCarrinho!E:E,PedComCarrinho!G:G,C:C)</f>
        <v>133336.38</v>
      </c>
      <c r="G16" s="9">
        <f>SUMIFS(PagProdutor!F:F,PagProdutor!D:D,C:C)+(SUMIFS(PagComisao!F:F,PagComisao!K:K,C:C))</f>
        <v>133336.38</v>
      </c>
      <c r="H16" s="9">
        <f t="shared" si="1"/>
        <v>0</v>
      </c>
      <c r="I16" s="8" t="s">
        <v>759</v>
      </c>
      <c r="J16" s="8" t="s">
        <v>749</v>
      </c>
      <c r="K16" s="8" t="s">
        <v>216</v>
      </c>
      <c r="L16" s="15" t="str">
        <f t="shared" si="2"/>
        <v>01/2025</v>
      </c>
      <c r="M16" s="16" t="str">
        <f t="shared" si="3"/>
        <v>CXG-0125</v>
      </c>
      <c r="N16" s="17">
        <v>45674.65591435185</v>
      </c>
    </row>
    <row r="17">
      <c r="A17" s="8" t="s">
        <v>781</v>
      </c>
      <c r="B17" s="13">
        <v>45674.0</v>
      </c>
      <c r="C17" s="10" t="s">
        <v>782</v>
      </c>
      <c r="D17" s="8" t="s">
        <v>422</v>
      </c>
      <c r="E17" s="8" t="s">
        <v>378</v>
      </c>
      <c r="F17" s="14">
        <f>SUMIFS(PedComCarrinho!E:E,PedComCarrinho!G:G,C:C)</f>
        <v>629607.08</v>
      </c>
      <c r="G17" s="9">
        <f>SUMIFS(PagProdutor!F:F,PagProdutor!D:D,C:C)+(SUMIFS(PagComisao!F:F,PagComisao!K:K,C:C))</f>
        <v>629607.08</v>
      </c>
      <c r="H17" s="9">
        <f t="shared" si="1"/>
        <v>0</v>
      </c>
      <c r="I17" s="8" t="s">
        <v>759</v>
      </c>
      <c r="J17" s="8" t="s">
        <v>749</v>
      </c>
      <c r="K17" s="8" t="s">
        <v>216</v>
      </c>
      <c r="L17" s="15" t="str">
        <f t="shared" si="2"/>
        <v>01/2025</v>
      </c>
      <c r="M17" s="16" t="str">
        <f t="shared" si="3"/>
        <v>CXG-0125</v>
      </c>
      <c r="N17" s="17">
        <v>45675.30824074074</v>
      </c>
      <c r="O17" s="8" t="s">
        <v>783</v>
      </c>
    </row>
    <row r="18">
      <c r="A18" s="8" t="s">
        <v>784</v>
      </c>
      <c r="B18" s="13">
        <v>45726.0</v>
      </c>
      <c r="C18" s="10" t="s">
        <v>785</v>
      </c>
      <c r="D18" s="8" t="s">
        <v>422</v>
      </c>
      <c r="E18" s="8" t="s">
        <v>378</v>
      </c>
      <c r="F18" s="9">
        <f>SUMIFS(PedComCarrinho!E:E,PedComCarrinho!G:G,C:C)</f>
        <v>694392.08</v>
      </c>
      <c r="G18" s="16">
        <f>SUMIFS(PagProdutor!F:F,PagProdutor!D:D,C:C)+(SUMIFS(PagComisao!F:F,PagComisao!K:K,C:C))</f>
        <v>694392.08</v>
      </c>
      <c r="H18" s="9">
        <f t="shared" si="1"/>
        <v>0.0000000001164153218</v>
      </c>
      <c r="I18" s="8" t="s">
        <v>759</v>
      </c>
      <c r="J18" s="8" t="s">
        <v>749</v>
      </c>
      <c r="K18" s="8" t="s">
        <v>216</v>
      </c>
      <c r="L18" s="15" t="str">
        <f t="shared" si="2"/>
        <v>03/2025</v>
      </c>
      <c r="M18" s="16" t="str">
        <f t="shared" si="3"/>
        <v>CXG-0325</v>
      </c>
      <c r="N18" s="17">
        <v>45733.79577546296</v>
      </c>
      <c r="O18" s="8" t="s">
        <v>786</v>
      </c>
    </row>
    <row r="19">
      <c r="A19" s="8" t="s">
        <v>787</v>
      </c>
      <c r="B19" s="13">
        <v>45693.0</v>
      </c>
      <c r="C19" s="10" t="s">
        <v>788</v>
      </c>
      <c r="D19" s="8" t="s">
        <v>436</v>
      </c>
      <c r="E19" s="8" t="s">
        <v>378</v>
      </c>
      <c r="F19" s="14">
        <f>SUMIFS(PedComCarrinho!E:E,PedComCarrinho!G:G,C:C)</f>
        <v>151510.51</v>
      </c>
      <c r="G19" s="9">
        <f>SUMIFS(PagProdutor!F:F,PagProdutor!D:D,C:C)+(SUMIFS(PagComisao!F:F,PagComisao!K:K,C:C))</f>
        <v>151510.51</v>
      </c>
      <c r="H19" s="9">
        <f t="shared" si="1"/>
        <v>0</v>
      </c>
      <c r="I19" s="8" t="s">
        <v>759</v>
      </c>
      <c r="J19" s="8" t="s">
        <v>749</v>
      </c>
      <c r="K19" s="8" t="s">
        <v>216</v>
      </c>
      <c r="L19" s="15" t="str">
        <f t="shared" si="2"/>
        <v>02/2025</v>
      </c>
      <c r="M19" s="16" t="str">
        <f t="shared" si="3"/>
        <v>CXG-0225</v>
      </c>
    </row>
    <row r="20">
      <c r="A20" s="8" t="s">
        <v>789</v>
      </c>
      <c r="B20" s="13">
        <v>45674.0</v>
      </c>
      <c r="C20" s="10" t="s">
        <v>790</v>
      </c>
      <c r="D20" s="8" t="s">
        <v>420</v>
      </c>
      <c r="E20" s="8" t="s">
        <v>378</v>
      </c>
      <c r="F20" s="14">
        <f>SUMIFS(PedComCarrinho!E:E,PedComCarrinho!G:G,C:C)</f>
        <v>310557.12</v>
      </c>
      <c r="G20" s="9">
        <f>SUMIFS(PagProdutor!F:F,PagProdutor!D:D,C:C)+(SUMIFS(PagComisao!F:F,PagComisao!K:K,C:C))</f>
        <v>310557.12</v>
      </c>
      <c r="H20" s="9">
        <f t="shared" si="1"/>
        <v>0</v>
      </c>
      <c r="I20" s="8" t="s">
        <v>759</v>
      </c>
      <c r="J20" s="8" t="s">
        <v>749</v>
      </c>
      <c r="K20" s="8" t="s">
        <v>216</v>
      </c>
      <c r="L20" s="15" t="str">
        <f t="shared" si="2"/>
        <v>01/2025</v>
      </c>
      <c r="M20" s="16" t="str">
        <f t="shared" si="3"/>
        <v>CXG-0125</v>
      </c>
      <c r="N20" s="17">
        <v>46034.43208333333</v>
      </c>
    </row>
    <row r="21">
      <c r="A21" s="8" t="s">
        <v>791</v>
      </c>
      <c r="B21" s="13">
        <v>45677.0</v>
      </c>
      <c r="C21" s="10" t="s">
        <v>792</v>
      </c>
      <c r="D21" s="8" t="s">
        <v>420</v>
      </c>
      <c r="E21" s="8" t="s">
        <v>378</v>
      </c>
      <c r="F21" s="14">
        <f>SUMIFS(PedComCarrinho!E:E,PedComCarrinho!G:G,C:C)</f>
        <v>818752.95</v>
      </c>
      <c r="G21" s="9">
        <f>SUMIFS(PagProdutor!F:F,PagProdutor!D:D,C:C)+(SUMIFS(PagComisao!F:F,PagComisao!K:K,C:C))</f>
        <v>818752.95</v>
      </c>
      <c r="H21" s="9">
        <f t="shared" si="1"/>
        <v>0</v>
      </c>
      <c r="I21" s="8" t="s">
        <v>759</v>
      </c>
      <c r="J21" s="8" t="s">
        <v>749</v>
      </c>
      <c r="K21" s="8" t="s">
        <v>216</v>
      </c>
      <c r="L21" s="15" t="str">
        <f t="shared" si="2"/>
        <v>01/2025</v>
      </c>
      <c r="M21" s="16" t="str">
        <f t="shared" si="3"/>
        <v>CXG-0125</v>
      </c>
      <c r="N21" s="17">
        <v>46034.43209490741</v>
      </c>
      <c r="O21" s="8" t="s">
        <v>793</v>
      </c>
    </row>
    <row r="22">
      <c r="A22" s="8" t="s">
        <v>794</v>
      </c>
      <c r="B22" s="13">
        <v>45726.0</v>
      </c>
      <c r="C22" s="10" t="s">
        <v>795</v>
      </c>
      <c r="D22" s="8" t="s">
        <v>420</v>
      </c>
      <c r="E22" s="8" t="s">
        <v>378</v>
      </c>
      <c r="F22" s="9">
        <f>SUMIFS(PedComCarrinho!E:E,PedComCarrinho!G:G,C:C)</f>
        <v>448643.13</v>
      </c>
      <c r="G22" s="16">
        <f>SUMIFS(PagProdutor!F:F,PagProdutor!D:D,C:C)+(SUMIFS(PagComisao!F:F,PagComisao!K:K,C:C))</f>
        <v>448643.13</v>
      </c>
      <c r="H22" s="9">
        <f t="shared" si="1"/>
        <v>0</v>
      </c>
      <c r="I22" s="8" t="s">
        <v>759</v>
      </c>
      <c r="J22" s="8" t="s">
        <v>749</v>
      </c>
      <c r="K22" s="8" t="s">
        <v>216</v>
      </c>
      <c r="L22" s="15" t="str">
        <f t="shared" si="2"/>
        <v>03/2025</v>
      </c>
      <c r="M22" s="16" t="str">
        <f t="shared" si="3"/>
        <v>CXG-0325</v>
      </c>
      <c r="N22" s="17">
        <v>46034.43210648148</v>
      </c>
    </row>
    <row r="23">
      <c r="A23" s="8" t="s">
        <v>796</v>
      </c>
      <c r="B23" s="13">
        <v>45751.0</v>
      </c>
      <c r="C23" s="10" t="s">
        <v>797</v>
      </c>
      <c r="D23" s="8" t="s">
        <v>420</v>
      </c>
      <c r="E23" s="8" t="s">
        <v>378</v>
      </c>
      <c r="F23" s="9">
        <f>SUMIFS(PedComCarrinho!E:E,PedComCarrinho!G:G,C:C)</f>
        <v>0</v>
      </c>
      <c r="G23" s="16">
        <f>SUMIFS(PagProdutor!F:F,PagProdutor!D:D,C:C)+(SUMIFS(PagComisao!F:F,PagComisao!K:K,C:C))</f>
        <v>126450</v>
      </c>
      <c r="H23" s="9">
        <f t="shared" si="1"/>
        <v>-126450</v>
      </c>
      <c r="I23" s="8" t="s">
        <v>759</v>
      </c>
      <c r="J23" s="8" t="s">
        <v>749</v>
      </c>
      <c r="K23" s="8" t="s">
        <v>216</v>
      </c>
      <c r="L23" s="15" t="str">
        <f t="shared" si="2"/>
        <v>04/2025</v>
      </c>
      <c r="M23" s="16" t="str">
        <f t="shared" si="3"/>
        <v>CXG-0425</v>
      </c>
      <c r="N23" s="17">
        <v>46034.432118055556</v>
      </c>
    </row>
    <row r="24">
      <c r="A24" s="8" t="s">
        <v>798</v>
      </c>
      <c r="B24" s="13">
        <v>45799.0</v>
      </c>
      <c r="C24" s="10" t="s">
        <v>799</v>
      </c>
      <c r="D24" s="8" t="s">
        <v>493</v>
      </c>
      <c r="E24" s="8" t="s">
        <v>378</v>
      </c>
      <c r="F24" s="9">
        <f>SUMIFS(PedComCarrinho!E:E,PedComCarrinho!G:G,C:C)</f>
        <v>451381.76</v>
      </c>
      <c r="G24" s="16">
        <f>SUMIFS(PagProdutor!F:F,PagProdutor!D:D,C:C)+(SUMIFS(PagComisao!F:F,PagComisao!K:K,C:C))</f>
        <v>451381.76</v>
      </c>
      <c r="H24" s="9">
        <f t="shared" si="1"/>
        <v>0</v>
      </c>
      <c r="I24" s="8" t="s">
        <v>759</v>
      </c>
      <c r="J24" s="8" t="s">
        <v>749</v>
      </c>
      <c r="K24" s="8" t="s">
        <v>216</v>
      </c>
      <c r="L24" s="15" t="str">
        <f t="shared" si="2"/>
        <v>05/2025</v>
      </c>
      <c r="M24" s="16" t="str">
        <f t="shared" si="3"/>
        <v>CXG-0525</v>
      </c>
      <c r="N24" s="17">
        <v>45805.448645833334</v>
      </c>
    </row>
    <row r="25">
      <c r="A25" s="8" t="s">
        <v>800</v>
      </c>
      <c r="B25" s="13">
        <v>45702.0</v>
      </c>
      <c r="C25" s="10" t="s">
        <v>801</v>
      </c>
      <c r="D25" s="8" t="s">
        <v>442</v>
      </c>
      <c r="E25" s="8" t="s">
        <v>747</v>
      </c>
      <c r="F25" s="14">
        <f>SUMIFS(PedComCarrinho!E:E,PedComCarrinho!G:G,C:C)</f>
        <v>302174.46</v>
      </c>
      <c r="G25" s="9">
        <f>SUMIFS(PagProdutor!F:F,PagProdutor!D:D,C:C)+(SUMIFS(PagComisao!F:F,PagComisao!K:K,C:C))</f>
        <v>302174.46</v>
      </c>
      <c r="H25" s="9">
        <f t="shared" si="1"/>
        <v>0</v>
      </c>
      <c r="I25" s="8" t="s">
        <v>748</v>
      </c>
      <c r="J25" s="8" t="s">
        <v>749</v>
      </c>
      <c r="K25" s="8" t="s">
        <v>412</v>
      </c>
      <c r="L25" s="15" t="str">
        <f t="shared" si="2"/>
        <v>02/2025</v>
      </c>
      <c r="M25" s="16" t="str">
        <f t="shared" si="3"/>
        <v>CXG-0225</v>
      </c>
    </row>
    <row r="26">
      <c r="A26" s="8" t="s">
        <v>802</v>
      </c>
      <c r="B26" s="13">
        <v>45724.0</v>
      </c>
      <c r="C26" s="10" t="s">
        <v>803</v>
      </c>
      <c r="D26" s="8" t="s">
        <v>325</v>
      </c>
      <c r="E26" s="8" t="s">
        <v>378</v>
      </c>
      <c r="F26" s="9">
        <f>SUMIFS(PedComCarrinho!E:E,PedComCarrinho!G:G,C:C)</f>
        <v>134313.5</v>
      </c>
      <c r="G26" s="16">
        <f>SUMIFS(PagProdutor!F:F,PagProdutor!D:D,C:C)+(SUMIFS(PagComisao!F:F,PagComisao!K:K,C:C))</f>
        <v>134313.5</v>
      </c>
      <c r="H26" s="9">
        <f t="shared" si="1"/>
        <v>0</v>
      </c>
      <c r="I26" s="8" t="s">
        <v>748</v>
      </c>
      <c r="J26" s="8" t="s">
        <v>749</v>
      </c>
      <c r="K26" s="8" t="s">
        <v>148</v>
      </c>
      <c r="L26" s="15" t="str">
        <f t="shared" si="2"/>
        <v>03/2025</v>
      </c>
      <c r="M26" s="16" t="str">
        <f t="shared" si="3"/>
        <v>CXG-0325</v>
      </c>
    </row>
    <row r="27">
      <c r="A27" s="8" t="s">
        <v>804</v>
      </c>
      <c r="B27" s="13">
        <v>45682.0</v>
      </c>
      <c r="C27" s="10" t="s">
        <v>805</v>
      </c>
      <c r="D27" s="8" t="s">
        <v>327</v>
      </c>
      <c r="E27" s="8" t="s">
        <v>378</v>
      </c>
      <c r="F27" s="14">
        <f>SUMIFS(PedComCarrinho!E:E,PedComCarrinho!G:G,C:C)</f>
        <v>99054.65</v>
      </c>
      <c r="G27" s="9">
        <f>SUMIFS(PagProdutor!F:F,PagProdutor!D:D,C:C)+(SUMIFS(PagComisao!F:F,PagComisao!K:K,C:C))</f>
        <v>99054.65</v>
      </c>
      <c r="H27" s="9">
        <f t="shared" si="1"/>
        <v>0</v>
      </c>
      <c r="I27" s="8" t="s">
        <v>806</v>
      </c>
      <c r="J27" s="8" t="s">
        <v>749</v>
      </c>
      <c r="K27" s="8" t="s">
        <v>527</v>
      </c>
      <c r="L27" s="15" t="str">
        <f t="shared" si="2"/>
        <v>01/2025</v>
      </c>
      <c r="M27" s="16" t="str">
        <f t="shared" si="3"/>
        <v>CXG-0125</v>
      </c>
    </row>
    <row r="28">
      <c r="A28" s="8" t="s">
        <v>807</v>
      </c>
      <c r="B28" s="13">
        <v>45701.0</v>
      </c>
      <c r="C28" s="10" t="s">
        <v>808</v>
      </c>
      <c r="D28" s="8" t="s">
        <v>331</v>
      </c>
      <c r="E28" s="8" t="s">
        <v>378</v>
      </c>
      <c r="F28" s="14">
        <f>SUMIFS(PedComCarrinho!E:E,PedComCarrinho!G:G,C:C)</f>
        <v>478599.91</v>
      </c>
      <c r="G28" s="9">
        <f>SUMIFS(PagProdutor!F:F,PagProdutor!D:D,C:C)+(SUMIFS(PagComisao!F:F,PagComisao!K:K,C:C))</f>
        <v>478599.91</v>
      </c>
      <c r="H28" s="9">
        <f t="shared" si="1"/>
        <v>-0.0000000001164153218</v>
      </c>
      <c r="I28" s="8" t="s">
        <v>759</v>
      </c>
      <c r="J28" s="8" t="s">
        <v>749</v>
      </c>
      <c r="K28" s="8" t="s">
        <v>216</v>
      </c>
      <c r="L28" s="15" t="str">
        <f t="shared" si="2"/>
        <v>02/2025</v>
      </c>
      <c r="M28" s="16" t="str">
        <f t="shared" si="3"/>
        <v>CXG-0225</v>
      </c>
      <c r="N28" s="17">
        <v>45840.71314814815</v>
      </c>
    </row>
    <row r="29">
      <c r="A29" s="8" t="s">
        <v>809</v>
      </c>
      <c r="B29" s="13">
        <v>45717.0</v>
      </c>
      <c r="C29" s="10" t="s">
        <v>810</v>
      </c>
      <c r="D29" s="8" t="s">
        <v>331</v>
      </c>
      <c r="E29" s="8" t="s">
        <v>378</v>
      </c>
      <c r="F29" s="14">
        <f>SUMIFS(PedComCarrinho!E:E,PedComCarrinho!G:G,C:C)</f>
        <v>154684.23</v>
      </c>
      <c r="G29" s="9">
        <f>SUMIFS(PagProdutor!F:F,PagProdutor!D:D,C:C)+(SUMIFS(PagComisao!F:F,PagComisao!K:K,C:C))</f>
        <v>154684.23</v>
      </c>
      <c r="H29" s="9">
        <f t="shared" si="1"/>
        <v>0</v>
      </c>
      <c r="I29" s="8" t="s">
        <v>759</v>
      </c>
      <c r="J29" s="8" t="s">
        <v>749</v>
      </c>
      <c r="K29" s="8" t="s">
        <v>216</v>
      </c>
      <c r="L29" s="15" t="str">
        <f t="shared" si="2"/>
        <v>03/2025</v>
      </c>
      <c r="M29" s="16" t="str">
        <f t="shared" si="3"/>
        <v>CXG-0325</v>
      </c>
      <c r="N29" s="17">
        <v>45840.713159722225</v>
      </c>
    </row>
    <row r="30">
      <c r="A30" s="8" t="s">
        <v>811</v>
      </c>
      <c r="B30" s="13">
        <v>45745.0</v>
      </c>
      <c r="C30" s="10" t="s">
        <v>812</v>
      </c>
      <c r="D30" s="8" t="s">
        <v>331</v>
      </c>
      <c r="E30" s="8" t="s">
        <v>378</v>
      </c>
      <c r="F30" s="9">
        <f>SUMIFS(PedComCarrinho!E:E,PedComCarrinho!G:G,C:C)</f>
        <v>158917.61</v>
      </c>
      <c r="G30" s="16">
        <f>SUMIFS(PagProdutor!F:F,PagProdutor!D:D,C:C)+(SUMIFS(PagComisao!F:F,PagComisao!K:K,C:C))</f>
        <v>158917.61</v>
      </c>
      <c r="H30" s="9">
        <f t="shared" si="1"/>
        <v>0</v>
      </c>
      <c r="I30" s="8" t="s">
        <v>759</v>
      </c>
      <c r="J30" s="8" t="s">
        <v>749</v>
      </c>
      <c r="K30" s="8" t="s">
        <v>216</v>
      </c>
      <c r="L30" s="15" t="str">
        <f t="shared" si="2"/>
        <v>03/2025</v>
      </c>
      <c r="M30" s="16" t="str">
        <f t="shared" si="3"/>
        <v>CXG-0325</v>
      </c>
      <c r="N30" s="17">
        <v>45840.713159722225</v>
      </c>
    </row>
    <row r="31">
      <c r="A31" s="8" t="s">
        <v>813</v>
      </c>
      <c r="B31" s="13">
        <v>45789.0</v>
      </c>
      <c r="C31" s="10" t="s">
        <v>814</v>
      </c>
      <c r="D31" s="8" t="s">
        <v>331</v>
      </c>
      <c r="E31" s="8" t="s">
        <v>378</v>
      </c>
      <c r="F31" s="9">
        <f>SUMIFS(PedComCarrinho!E:E,PedComCarrinho!G:G,C:C)</f>
        <v>1120061.94</v>
      </c>
      <c r="G31" s="16">
        <f>SUMIFS(PagProdutor!F:F,PagProdutor!D:D,C:C)+(SUMIFS(PagComisao!F:F,PagComisao!K:K,C:C))</f>
        <v>1120061.94</v>
      </c>
      <c r="H31" s="9">
        <f t="shared" si="1"/>
        <v>-0.0000000004656612873</v>
      </c>
      <c r="I31" s="8" t="s">
        <v>759</v>
      </c>
      <c r="J31" s="8" t="s">
        <v>749</v>
      </c>
      <c r="K31" s="8" t="s">
        <v>216</v>
      </c>
      <c r="L31" s="15" t="str">
        <f t="shared" si="2"/>
        <v>05/2025</v>
      </c>
      <c r="M31" s="16" t="str">
        <f t="shared" si="3"/>
        <v>CXG-0525</v>
      </c>
      <c r="N31" s="17">
        <v>45840.713171296295</v>
      </c>
    </row>
    <row r="32">
      <c r="A32" s="8" t="s">
        <v>815</v>
      </c>
      <c r="B32" s="13">
        <v>45782.0</v>
      </c>
      <c r="C32" s="10" t="s">
        <v>816</v>
      </c>
      <c r="D32" s="8" t="s">
        <v>484</v>
      </c>
      <c r="E32" s="8" t="s">
        <v>378</v>
      </c>
      <c r="F32" s="9">
        <f>SUMIFS(PedComCarrinho!E:E,PedComCarrinho!G:G,C:C)</f>
        <v>656990.37</v>
      </c>
      <c r="G32" s="16">
        <f>SUMIFS(PagProdutor!F:F,PagProdutor!D:D,C:C)+(SUMIFS(PagComisao!F:F,PagComisao!K:K,C:C))</f>
        <v>656990.37</v>
      </c>
      <c r="H32" s="9">
        <f t="shared" si="1"/>
        <v>-0.0000000001164153218</v>
      </c>
      <c r="I32" s="8" t="s">
        <v>759</v>
      </c>
      <c r="J32" s="8" t="s">
        <v>749</v>
      </c>
      <c r="K32" s="8" t="s">
        <v>485</v>
      </c>
      <c r="L32" s="15" t="str">
        <f t="shared" si="2"/>
        <v>05/2025</v>
      </c>
      <c r="M32" s="16" t="str">
        <f t="shared" si="3"/>
        <v>CXG-0525</v>
      </c>
      <c r="N32" s="17">
        <v>45840.71319444444</v>
      </c>
    </row>
    <row r="33">
      <c r="A33" s="8" t="s">
        <v>817</v>
      </c>
      <c r="B33" s="13">
        <v>45727.0</v>
      </c>
      <c r="C33" s="10" t="s">
        <v>818</v>
      </c>
      <c r="D33" s="8" t="s">
        <v>461</v>
      </c>
      <c r="E33" s="8" t="s">
        <v>378</v>
      </c>
      <c r="F33" s="9">
        <f>SUMIFS(PedComCarrinho!E:E,PedComCarrinho!G:G,C:C)</f>
        <v>1209652</v>
      </c>
      <c r="G33" s="16">
        <f>SUMIFS(PagProdutor!F:F,PagProdutor!D:D,C:C)+(SUMIFS(PagComisao!F:F,PagComisao!K:K,C:C))</f>
        <v>1209652</v>
      </c>
      <c r="H33" s="9">
        <f t="shared" si="1"/>
        <v>0</v>
      </c>
      <c r="I33" s="8" t="s">
        <v>748</v>
      </c>
      <c r="J33" s="8" t="s">
        <v>749</v>
      </c>
      <c r="K33" s="8" t="s">
        <v>148</v>
      </c>
      <c r="L33" s="15" t="str">
        <f t="shared" si="2"/>
        <v>03/2025</v>
      </c>
      <c r="M33" s="16" t="str">
        <f t="shared" si="3"/>
        <v>CXG-0325</v>
      </c>
      <c r="N33" s="17">
        <v>45741.39892361111</v>
      </c>
      <c r="O33" s="8" t="s">
        <v>819</v>
      </c>
    </row>
    <row r="34">
      <c r="A34" s="8" t="s">
        <v>820</v>
      </c>
      <c r="B34" s="13">
        <v>45674.0</v>
      </c>
      <c r="C34" s="10" t="s">
        <v>821</v>
      </c>
      <c r="D34" s="8" t="s">
        <v>424</v>
      </c>
      <c r="E34" s="8" t="s">
        <v>747</v>
      </c>
      <c r="F34" s="14">
        <f>SUMIFS(PedComCarrinho!E:E,PedComCarrinho!G:G,C:C)</f>
        <v>376398.23</v>
      </c>
      <c r="G34" s="9">
        <f>SUMIFS(PagProdutor!F:F,PagProdutor!D:D,C:C)+(SUMIFS(PagComisao!F:F,PagComisao!K:K,C:C))</f>
        <v>376398.23</v>
      </c>
      <c r="H34" s="9">
        <f t="shared" si="1"/>
        <v>0</v>
      </c>
      <c r="I34" s="8" t="s">
        <v>748</v>
      </c>
      <c r="J34" s="8" t="s">
        <v>749</v>
      </c>
      <c r="K34" s="8" t="s">
        <v>379</v>
      </c>
      <c r="L34" s="15" t="str">
        <f t="shared" si="2"/>
        <v>01/2025</v>
      </c>
      <c r="M34" s="16" t="str">
        <f t="shared" si="3"/>
        <v>CXG-0125</v>
      </c>
    </row>
    <row r="35">
      <c r="A35" s="8" t="s">
        <v>822</v>
      </c>
      <c r="B35" s="13">
        <v>45784.0</v>
      </c>
      <c r="C35" s="10" t="s">
        <v>823</v>
      </c>
      <c r="D35" s="8" t="s">
        <v>340</v>
      </c>
      <c r="E35" s="8" t="s">
        <v>378</v>
      </c>
      <c r="F35" s="9">
        <f>SUMIFS(PedComCarrinho!E:E,PedComCarrinho!G:G,C:C)</f>
        <v>958633.62</v>
      </c>
      <c r="G35" s="16">
        <f>SUMIFS(PagProdutor!F:F,PagProdutor!D:D,C:C)+(SUMIFS(PagComisao!F:F,PagComisao!K:K,C:C))</f>
        <v>958633.62</v>
      </c>
      <c r="H35" s="9">
        <f t="shared" si="1"/>
        <v>0</v>
      </c>
      <c r="I35" s="8" t="s">
        <v>759</v>
      </c>
      <c r="J35" s="8" t="s">
        <v>749</v>
      </c>
      <c r="K35" s="8" t="s">
        <v>488</v>
      </c>
      <c r="L35" s="15" t="str">
        <f t="shared" si="2"/>
        <v>05/2025</v>
      </c>
      <c r="M35" s="16" t="str">
        <f t="shared" si="3"/>
        <v>CXG-0525</v>
      </c>
      <c r="N35" s="17">
        <v>45796.45622685185</v>
      </c>
    </row>
    <row r="36">
      <c r="A36" s="8" t="s">
        <v>824</v>
      </c>
      <c r="B36" s="13">
        <v>45671.0</v>
      </c>
      <c r="C36" s="10" t="s">
        <v>825</v>
      </c>
      <c r="D36" s="8" t="s">
        <v>342</v>
      </c>
      <c r="E36" s="8" t="s">
        <v>378</v>
      </c>
      <c r="F36" s="14">
        <f>SUMIFS(PedComCarrinho!E:E,PedComCarrinho!G:G,C:C)</f>
        <v>917307.45</v>
      </c>
      <c r="G36" s="9">
        <f>SUMIFS(PagProdutor!F:F,PagProdutor!D:D,C:C)+(SUMIFS(PagComisao!F:F,PagComisao!K:K,C:C))</f>
        <v>917307.45</v>
      </c>
      <c r="H36" s="9">
        <f t="shared" si="1"/>
        <v>0.0000000001164153218</v>
      </c>
      <c r="I36" s="8" t="s">
        <v>748</v>
      </c>
      <c r="J36" s="8" t="s">
        <v>749</v>
      </c>
      <c r="K36" s="8" t="s">
        <v>826</v>
      </c>
      <c r="L36" s="15" t="str">
        <f t="shared" si="2"/>
        <v>01/2025</v>
      </c>
      <c r="M36" s="16" t="str">
        <f t="shared" si="3"/>
        <v>CXG-0125</v>
      </c>
      <c r="N36" s="17">
        <v>45684.358611111114</v>
      </c>
    </row>
    <row r="37">
      <c r="A37" s="8" t="s">
        <v>827</v>
      </c>
      <c r="B37" s="13">
        <v>45680.0</v>
      </c>
      <c r="C37" s="10" t="s">
        <v>828</v>
      </c>
      <c r="D37" s="8" t="s">
        <v>429</v>
      </c>
      <c r="E37" s="8" t="s">
        <v>378</v>
      </c>
      <c r="F37" s="14">
        <f>SUMIFS(PedComCarrinho!E:E,PedComCarrinho!G:G,C:C)</f>
        <v>47291.04</v>
      </c>
      <c r="G37" s="9">
        <f>SUMIFS(PagProdutor!F:F,PagProdutor!D:D,C:C)+(SUMIFS(PagComisao!F:F,PagComisao!K:K,C:C))</f>
        <v>47291.04</v>
      </c>
      <c r="H37" s="9">
        <f t="shared" si="1"/>
        <v>0</v>
      </c>
      <c r="I37" s="8" t="s">
        <v>829</v>
      </c>
      <c r="J37" s="8" t="s">
        <v>749</v>
      </c>
      <c r="K37" s="8" t="s">
        <v>732</v>
      </c>
      <c r="L37" s="15" t="str">
        <f t="shared" si="2"/>
        <v>01/2025</v>
      </c>
      <c r="M37" s="16" t="str">
        <f t="shared" si="3"/>
        <v>CXG-0125</v>
      </c>
    </row>
    <row r="38">
      <c r="A38" s="8" t="s">
        <v>830</v>
      </c>
      <c r="B38" s="13">
        <v>45674.0</v>
      </c>
      <c r="C38" s="10" t="s">
        <v>831</v>
      </c>
      <c r="D38" s="8" t="s">
        <v>346</v>
      </c>
      <c r="E38" s="8" t="s">
        <v>747</v>
      </c>
      <c r="F38" s="14">
        <f>SUMIFS(PedComCarrinho!E:E,PedComCarrinho!G:G,C:C)</f>
        <v>962320.53</v>
      </c>
      <c r="G38" s="9">
        <f>SUMIFS(PagProdutor!F:F,PagProdutor!D:D,C:C)+(SUMIFS(PagComisao!F:F,PagComisao!K:K,C:C))</f>
        <v>962320.53</v>
      </c>
      <c r="H38" s="9">
        <f t="shared" si="1"/>
        <v>0</v>
      </c>
      <c r="I38" s="8" t="s">
        <v>748</v>
      </c>
      <c r="J38" s="8" t="s">
        <v>749</v>
      </c>
      <c r="K38" s="8" t="s">
        <v>148</v>
      </c>
      <c r="L38" s="15" t="str">
        <f t="shared" si="2"/>
        <v>01/2025</v>
      </c>
      <c r="M38" s="16" t="str">
        <f t="shared" si="3"/>
        <v>CXG-0125</v>
      </c>
      <c r="N38" s="17">
        <v>45870.58215277778</v>
      </c>
    </row>
    <row r="39">
      <c r="A39" s="8" t="s">
        <v>832</v>
      </c>
      <c r="B39" s="13">
        <v>45707.0</v>
      </c>
      <c r="C39" s="10" t="s">
        <v>833</v>
      </c>
      <c r="D39" s="8" t="s">
        <v>447</v>
      </c>
      <c r="E39" s="8" t="s">
        <v>378</v>
      </c>
      <c r="F39" s="14">
        <f>SUMIFS(PedComCarrinho!E:E,PedComCarrinho!G:G,C:C)</f>
        <v>74128.77</v>
      </c>
      <c r="G39" s="9">
        <f>SUMIFS(PagProdutor!F:F,PagProdutor!D:D,C:C)+(SUMIFS(PagComisao!F:F,PagComisao!K:K,C:C))</f>
        <v>74128.77</v>
      </c>
      <c r="H39" s="9">
        <f t="shared" si="1"/>
        <v>0</v>
      </c>
      <c r="I39" s="8" t="s">
        <v>748</v>
      </c>
      <c r="J39" s="8" t="s">
        <v>749</v>
      </c>
      <c r="K39" s="8" t="s">
        <v>148</v>
      </c>
      <c r="L39" s="15" t="str">
        <f t="shared" si="2"/>
        <v>02/2025</v>
      </c>
      <c r="M39" s="16" t="str">
        <f t="shared" si="3"/>
        <v>CXG-0225</v>
      </c>
    </row>
    <row r="40">
      <c r="A40" s="10" t="s">
        <v>834</v>
      </c>
      <c r="B40" s="13">
        <v>45738.0</v>
      </c>
      <c r="C40" s="10" t="s">
        <v>835</v>
      </c>
      <c r="D40" s="8" t="s">
        <v>198</v>
      </c>
      <c r="E40" s="8" t="s">
        <v>747</v>
      </c>
      <c r="F40" s="9">
        <f>SUMIFS(PedComCarrinho!E:E,PedComCarrinho!G:G,C:C)</f>
        <v>187120</v>
      </c>
      <c r="G40" s="16">
        <f>SUMIFS(PagProdutor!F:F,PagProdutor!D:D,C:C)+(SUMIFS(PagComisao!F:F,PagComisao!K:K,C:C))</f>
        <v>187120</v>
      </c>
      <c r="H40" s="9">
        <f t="shared" si="1"/>
        <v>0</v>
      </c>
      <c r="I40" s="8" t="s">
        <v>748</v>
      </c>
      <c r="J40" s="8" t="s">
        <v>749</v>
      </c>
      <c r="K40" s="8" t="s">
        <v>199</v>
      </c>
      <c r="L40" s="15" t="str">
        <f t="shared" si="2"/>
        <v>03/2025</v>
      </c>
      <c r="M40" s="16" t="str">
        <f t="shared" si="3"/>
        <v>CXG-0325</v>
      </c>
      <c r="N40" s="17">
        <v>45741.40023148148</v>
      </c>
    </row>
    <row r="41">
      <c r="A41" s="8" t="s">
        <v>836</v>
      </c>
      <c r="B41" s="13">
        <v>45673.0</v>
      </c>
      <c r="C41" s="10" t="s">
        <v>837</v>
      </c>
      <c r="D41" s="8" t="s">
        <v>360</v>
      </c>
      <c r="E41" s="8" t="s">
        <v>747</v>
      </c>
      <c r="F41" s="14">
        <f>SUMIFS(PedComCarrinho!E:E,PedComCarrinho!G:G,C:C)</f>
        <v>292740.7</v>
      </c>
      <c r="G41" s="9">
        <f>SUMIFS(PagProdutor!F:F,PagProdutor!D:D,C:C)+(SUMIFS(PagComisao!F:F,PagComisao!K:K,C:C))</f>
        <v>292740.7</v>
      </c>
      <c r="H41" s="9">
        <f t="shared" si="1"/>
        <v>0</v>
      </c>
      <c r="I41" s="8" t="s">
        <v>748</v>
      </c>
      <c r="J41" s="8" t="s">
        <v>749</v>
      </c>
      <c r="K41" s="8" t="s">
        <v>361</v>
      </c>
      <c r="L41" s="15" t="str">
        <f t="shared" si="2"/>
        <v>01/2025</v>
      </c>
      <c r="M41" s="16" t="str">
        <f t="shared" si="3"/>
        <v>CXG-0125</v>
      </c>
      <c r="N41" s="17">
        <v>45684.357569444444</v>
      </c>
    </row>
    <row r="42">
      <c r="A42" s="8" t="s">
        <v>838</v>
      </c>
      <c r="B42" s="13">
        <v>45737.0</v>
      </c>
      <c r="C42" s="10" t="s">
        <v>839</v>
      </c>
      <c r="D42" s="8" t="s">
        <v>467</v>
      </c>
      <c r="E42" s="8" t="s">
        <v>747</v>
      </c>
      <c r="F42" s="9">
        <f>SUMIFS(PedComCarrinho!E:E,PedComCarrinho!G:G,C:C)</f>
        <v>269280</v>
      </c>
      <c r="G42" s="16">
        <f>SUMIFS(PagProdutor!F:F,PagProdutor!D:D,C:C)+(SUMIFS(PagComisao!F:F,PagComisao!K:K,C:C))</f>
        <v>269280</v>
      </c>
      <c r="H42" s="9">
        <f t="shared" si="1"/>
        <v>0</v>
      </c>
      <c r="I42" s="8" t="s">
        <v>748</v>
      </c>
      <c r="J42" s="8" t="s">
        <v>749</v>
      </c>
      <c r="K42" s="8" t="s">
        <v>148</v>
      </c>
      <c r="L42" s="15" t="str">
        <f t="shared" si="2"/>
        <v>03/2025</v>
      </c>
      <c r="M42" s="16" t="str">
        <f t="shared" si="3"/>
        <v>CXG-0325</v>
      </c>
      <c r="N42" s="17">
        <v>45741.39953703704</v>
      </c>
    </row>
    <row r="43">
      <c r="A43" s="8" t="s">
        <v>840</v>
      </c>
      <c r="B43" s="13">
        <v>45677.0</v>
      </c>
      <c r="C43" s="10" t="s">
        <v>841</v>
      </c>
      <c r="D43" s="8" t="s">
        <v>369</v>
      </c>
      <c r="E43" s="8" t="s">
        <v>378</v>
      </c>
      <c r="F43" s="14">
        <f>SUMIFS(PedComCarrinho!E:E,PedComCarrinho!G:G,C:C)</f>
        <v>675634.35</v>
      </c>
      <c r="G43" s="9">
        <f>SUMIFS(PagProdutor!F:F,PagProdutor!D:D,C:C)+(SUMIFS(PagComisao!F:F,PagComisao!K:K,C:C))</f>
        <v>675634.35</v>
      </c>
      <c r="H43" s="9">
        <f t="shared" si="1"/>
        <v>-0.0000000001164153218</v>
      </c>
      <c r="I43" s="8" t="s">
        <v>829</v>
      </c>
      <c r="J43" s="8" t="s">
        <v>749</v>
      </c>
      <c r="K43" s="8" t="s">
        <v>370</v>
      </c>
      <c r="L43" s="15" t="str">
        <f t="shared" si="2"/>
        <v>01/2025</v>
      </c>
      <c r="M43" s="16" t="str">
        <f t="shared" si="3"/>
        <v>CXG-0125</v>
      </c>
      <c r="N43" s="17">
        <v>45698.62582175926</v>
      </c>
    </row>
    <row r="44">
      <c r="A44" s="8" t="s">
        <v>842</v>
      </c>
      <c r="B44" s="13">
        <v>45748.0</v>
      </c>
      <c r="C44" s="10" t="s">
        <v>843</v>
      </c>
      <c r="D44" s="8" t="s">
        <v>475</v>
      </c>
      <c r="E44" s="8" t="s">
        <v>747</v>
      </c>
      <c r="F44" s="9">
        <f>SUMIFS(PedComCarrinho!E:E,PedComCarrinho!G:G,C:C)</f>
        <v>2247088.9</v>
      </c>
      <c r="G44" s="16">
        <f>SUMIFS(PagProdutor!F:F,PagProdutor!D:D,C:C)+(SUMIFS(PagComisao!F:F,PagComisao!K:K,C:C))</f>
        <v>2247088.9</v>
      </c>
      <c r="H44" s="9">
        <f t="shared" si="1"/>
        <v>-0.0000000004656612873</v>
      </c>
      <c r="I44" s="8" t="s">
        <v>829</v>
      </c>
      <c r="J44" s="8" t="s">
        <v>749</v>
      </c>
      <c r="K44" s="8" t="s">
        <v>181</v>
      </c>
      <c r="L44" s="15" t="str">
        <f t="shared" si="2"/>
        <v>04/2025</v>
      </c>
      <c r="M44" s="16" t="str">
        <f t="shared" si="3"/>
        <v>CXG-0425</v>
      </c>
      <c r="N44" s="17">
        <v>45772.470497685186</v>
      </c>
    </row>
    <row r="45">
      <c r="A45" s="8" t="s">
        <v>844</v>
      </c>
      <c r="B45" s="13">
        <v>45723.0</v>
      </c>
      <c r="C45" s="10" t="s">
        <v>845</v>
      </c>
      <c r="D45" s="8" t="s">
        <v>204</v>
      </c>
      <c r="E45" s="8" t="s">
        <v>747</v>
      </c>
      <c r="F45" s="9">
        <f>SUMIFS(PedComCarrinho!E:E,PedComCarrinho!G:G,C:C)</f>
        <v>126724.26</v>
      </c>
      <c r="G45" s="16">
        <f>SUMIFS(PagProdutor!F:F,PagProdutor!D:D,C:C)+(SUMIFS(PagComisao!F:F,PagComisao!K:K,C:C))</f>
        <v>126724.26</v>
      </c>
      <c r="H45" s="9">
        <f t="shared" si="1"/>
        <v>0</v>
      </c>
      <c r="I45" s="8" t="s">
        <v>748</v>
      </c>
      <c r="J45" s="8" t="s">
        <v>749</v>
      </c>
      <c r="K45" s="8" t="s">
        <v>471</v>
      </c>
      <c r="L45" s="15" t="str">
        <f t="shared" si="2"/>
        <v>03/2025</v>
      </c>
      <c r="M45" s="16" t="str">
        <f t="shared" si="3"/>
        <v>CXG-0325</v>
      </c>
      <c r="N45" s="17">
        <v>45786.518425925926</v>
      </c>
    </row>
    <row r="46">
      <c r="A46" s="8" t="s">
        <v>846</v>
      </c>
      <c r="B46" s="13">
        <v>45743.0</v>
      </c>
      <c r="C46" s="10" t="s">
        <v>847</v>
      </c>
      <c r="D46" s="8" t="s">
        <v>473</v>
      </c>
      <c r="E46" s="8" t="s">
        <v>378</v>
      </c>
      <c r="F46" s="9">
        <f>SUMIFS(PedComCarrinho!E:E,PedComCarrinho!G:G,C:C)</f>
        <v>159970</v>
      </c>
      <c r="G46" s="16">
        <f>SUMIFS(PagProdutor!F:F,PagProdutor!D:D,C:C)+(SUMIFS(PagComisao!F:F,PagComisao!K:K,C:C))</f>
        <v>159970</v>
      </c>
      <c r="H46" s="9">
        <f t="shared" si="1"/>
        <v>0</v>
      </c>
      <c r="I46" s="8" t="s">
        <v>748</v>
      </c>
      <c r="J46" s="8" t="s">
        <v>749</v>
      </c>
      <c r="K46" s="8" t="s">
        <v>148</v>
      </c>
      <c r="L46" s="15" t="str">
        <f t="shared" si="2"/>
        <v>03/2025</v>
      </c>
      <c r="M46" s="16" t="str">
        <f t="shared" si="3"/>
        <v>CXG-0325</v>
      </c>
      <c r="N46" s="17">
        <v>45786.51844907407</v>
      </c>
    </row>
    <row r="47">
      <c r="A47" s="8" t="s">
        <v>848</v>
      </c>
      <c r="B47" s="13">
        <v>45742.0</v>
      </c>
      <c r="C47" s="10" t="s">
        <v>849</v>
      </c>
      <c r="D47" s="8" t="s">
        <v>63</v>
      </c>
      <c r="E47" s="8" t="s">
        <v>378</v>
      </c>
      <c r="F47" s="9">
        <f>SUMIFS(PedComCarrinho!E:E,PedComCarrinho!G:G,C:C)</f>
        <v>721774.02</v>
      </c>
      <c r="G47" s="16">
        <f>SUMIFS(PagProdutor!F:F,PagProdutor!D:D,C:C)+(SUMIFS(PagComisao!F:F,PagComisao!K:K,C:C))</f>
        <v>721774.02</v>
      </c>
      <c r="H47" s="9">
        <f t="shared" si="1"/>
        <v>0</v>
      </c>
      <c r="I47" s="8" t="s">
        <v>829</v>
      </c>
      <c r="J47" s="8" t="s">
        <v>749</v>
      </c>
      <c r="K47" s="8" t="s">
        <v>850</v>
      </c>
      <c r="L47" s="15" t="str">
        <f t="shared" si="2"/>
        <v>03/2025</v>
      </c>
      <c r="M47" s="16" t="str">
        <f t="shared" si="3"/>
        <v>CXG-0325</v>
      </c>
      <c r="N47" s="17">
        <v>46084.498819444445</v>
      </c>
    </row>
    <row r="48">
      <c r="A48" s="8" t="s">
        <v>851</v>
      </c>
      <c r="B48" s="13">
        <v>45788.0</v>
      </c>
      <c r="C48" s="10" t="s">
        <v>852</v>
      </c>
      <c r="D48" s="8" t="s">
        <v>487</v>
      </c>
      <c r="E48" s="8" t="s">
        <v>747</v>
      </c>
      <c r="F48" s="9">
        <f>SUMIFS(PedComCarrinho!E:E,PedComCarrinho!G:G,C:C)</f>
        <v>102396.44</v>
      </c>
      <c r="G48" s="16">
        <f>SUMIFS(PagProdutor!F:F,PagProdutor!D:D,C:C)+(SUMIFS(PagComisao!F:F,PagComisao!K:K,C:C))</f>
        <v>102396.44</v>
      </c>
      <c r="H48" s="9">
        <f t="shared" si="1"/>
        <v>0</v>
      </c>
      <c r="I48" s="8" t="s">
        <v>759</v>
      </c>
      <c r="J48" s="8" t="s">
        <v>749</v>
      </c>
      <c r="K48" s="8" t="s">
        <v>488</v>
      </c>
      <c r="L48" s="15" t="str">
        <f t="shared" si="2"/>
        <v>05/2025</v>
      </c>
      <c r="M48" s="16" t="str">
        <f t="shared" si="3"/>
        <v>CXG-0525</v>
      </c>
    </row>
    <row r="49">
      <c r="A49" s="8" t="s">
        <v>853</v>
      </c>
      <c r="B49" s="13">
        <v>45679.0</v>
      </c>
      <c r="C49" s="10" t="s">
        <v>854</v>
      </c>
      <c r="D49" s="8" t="s">
        <v>393</v>
      </c>
      <c r="E49" s="8" t="s">
        <v>747</v>
      </c>
      <c r="F49" s="14">
        <f>SUMIFS(PedComCarrinho!E:E,PedComCarrinho!G:G,C:C)</f>
        <v>503515.7</v>
      </c>
      <c r="G49" s="9">
        <f>SUMIFS(PagProdutor!F:F,PagProdutor!D:D,C:C)+(SUMIFS(PagComisao!F:F,PagComisao!K:K,C:C))</f>
        <v>503515.7</v>
      </c>
      <c r="H49" s="9">
        <f t="shared" si="1"/>
        <v>0</v>
      </c>
      <c r="I49" s="8" t="s">
        <v>748</v>
      </c>
      <c r="J49" s="8" t="s">
        <v>749</v>
      </c>
      <c r="K49" s="8" t="s">
        <v>299</v>
      </c>
      <c r="L49" s="15" t="str">
        <f t="shared" si="2"/>
        <v>01/2025</v>
      </c>
      <c r="M49" s="16" t="str">
        <f t="shared" si="3"/>
        <v>CXG-0125</v>
      </c>
      <c r="N49" s="17">
        <v>45747.41297453704</v>
      </c>
    </row>
    <row r="50">
      <c r="A50" s="8" t="s">
        <v>855</v>
      </c>
      <c r="B50" s="13">
        <v>45687.0</v>
      </c>
      <c r="C50" s="10" t="s">
        <v>856</v>
      </c>
      <c r="D50" s="8" t="s">
        <v>155</v>
      </c>
      <c r="E50" s="8" t="s">
        <v>747</v>
      </c>
      <c r="F50" s="14">
        <f>SUMIFS(PedComCarrinho!E:E,PedComCarrinho!G:G,C:C)</f>
        <v>816873.12</v>
      </c>
      <c r="G50" s="9">
        <f>SUMIFS(PagProdutor!F:F,PagProdutor!D:D,C:C)+(SUMIFS(PagComisao!F:F,PagComisao!K:K,C:C))</f>
        <v>816873.12</v>
      </c>
      <c r="H50" s="9">
        <f t="shared" si="1"/>
        <v>-0.0000000001164153218</v>
      </c>
      <c r="I50" s="8" t="s">
        <v>748</v>
      </c>
      <c r="J50" s="8" t="s">
        <v>749</v>
      </c>
      <c r="K50" s="8" t="s">
        <v>418</v>
      </c>
      <c r="L50" s="15" t="str">
        <f t="shared" si="2"/>
        <v>01/2025</v>
      </c>
      <c r="M50" s="16" t="str">
        <f t="shared" si="3"/>
        <v>CXG-0125</v>
      </c>
      <c r="N50" s="17">
        <v>45752.38355324074</v>
      </c>
    </row>
    <row r="51">
      <c r="A51" s="10" t="s">
        <v>857</v>
      </c>
      <c r="B51" s="13">
        <v>45712.0</v>
      </c>
      <c r="C51" s="10" t="s">
        <v>858</v>
      </c>
      <c r="D51" s="8" t="s">
        <v>403</v>
      </c>
      <c r="E51" s="8" t="s">
        <v>747</v>
      </c>
      <c r="F51" s="14">
        <f>SUMIFS(PedComCarrinho!E:E,PedComCarrinho!G:G,C:C)</f>
        <v>0</v>
      </c>
      <c r="G51" s="9">
        <f>SUMIFS(PagProdutor!F:F,PagProdutor!D:D,C:C)+(SUMIFS(PagComisao!F:F,PagComisao!K:K,C:C))</f>
        <v>0</v>
      </c>
      <c r="H51" s="9">
        <f t="shared" si="1"/>
        <v>0</v>
      </c>
      <c r="I51" s="8" t="s">
        <v>829</v>
      </c>
      <c r="J51" s="8" t="s">
        <v>749</v>
      </c>
      <c r="K51" s="8" t="s">
        <v>546</v>
      </c>
      <c r="L51" s="15" t="str">
        <f t="shared" si="2"/>
        <v>02/2025</v>
      </c>
      <c r="M51" s="16" t="str">
        <f t="shared" si="3"/>
        <v>CXG-0225</v>
      </c>
    </row>
    <row r="52">
      <c r="A52" s="8" t="s">
        <v>859</v>
      </c>
      <c r="B52" s="13">
        <v>45743.0</v>
      </c>
      <c r="C52" s="10" t="s">
        <v>860</v>
      </c>
      <c r="D52" s="8" t="s">
        <v>470</v>
      </c>
      <c r="E52" s="8" t="s">
        <v>747</v>
      </c>
      <c r="F52" s="9">
        <f>SUMIFS(PedComCarrinho!E:E,PedComCarrinho!G:G,C:C)</f>
        <v>105145</v>
      </c>
      <c r="G52" s="16">
        <f>SUMIFS(PagProdutor!F:F,PagProdutor!D:D,C:C)+(SUMIFS(PagComisao!F:F,PagComisao!K:K,C:C))</f>
        <v>105145</v>
      </c>
      <c r="H52" s="9">
        <f t="shared" si="1"/>
        <v>0</v>
      </c>
      <c r="I52" s="8" t="s">
        <v>748</v>
      </c>
      <c r="J52" s="8" t="s">
        <v>749</v>
      </c>
      <c r="K52" s="8" t="s">
        <v>471</v>
      </c>
      <c r="L52" s="15" t="str">
        <f t="shared" si="2"/>
        <v>03/2025</v>
      </c>
      <c r="M52" s="16" t="str">
        <f t="shared" si="3"/>
        <v>CXG-0325</v>
      </c>
    </row>
    <row r="53">
      <c r="A53" s="8" t="s">
        <v>861</v>
      </c>
      <c r="B53" s="13">
        <v>45762.0</v>
      </c>
      <c r="C53" s="10" t="s">
        <v>862</v>
      </c>
      <c r="D53" s="8" t="s">
        <v>405</v>
      </c>
      <c r="E53" s="8" t="s">
        <v>378</v>
      </c>
      <c r="F53" s="9">
        <f>SUMIFS(PedComCarrinho!E:E,PedComCarrinho!G:G,C:C)</f>
        <v>1415957.2</v>
      </c>
      <c r="G53" s="16">
        <f>SUMIFS(PagProdutor!F:F,PagProdutor!D:D,C:C)+(SUMIFS(PagComisao!F:F,PagComisao!K:K,C:C))</f>
        <v>1415957.2</v>
      </c>
      <c r="H53" s="9">
        <f t="shared" si="1"/>
        <v>0.0000000002328306437</v>
      </c>
      <c r="I53" s="8" t="s">
        <v>829</v>
      </c>
      <c r="J53" s="8" t="s">
        <v>749</v>
      </c>
      <c r="K53" s="8" t="s">
        <v>181</v>
      </c>
      <c r="L53" s="15" t="str">
        <f t="shared" si="2"/>
        <v>04/2025</v>
      </c>
      <c r="M53" s="16" t="str">
        <f t="shared" si="3"/>
        <v>CXG-0425</v>
      </c>
      <c r="N53" s="17">
        <v>45776.36033564815</v>
      </c>
    </row>
    <row r="54">
      <c r="A54" s="8" t="s">
        <v>863</v>
      </c>
      <c r="B54" s="13">
        <v>45732.0</v>
      </c>
      <c r="C54" s="10" t="s">
        <v>864</v>
      </c>
      <c r="D54" s="8" t="s">
        <v>465</v>
      </c>
      <c r="E54" s="8" t="s">
        <v>747</v>
      </c>
      <c r="F54" s="9">
        <f>SUMIFS(PedComCarrinho!E:E,PedComCarrinho!G:G,C:C)</f>
        <v>650266.9</v>
      </c>
      <c r="G54" s="16">
        <f>SUMIFS(PagProdutor!F:F,PagProdutor!D:D,C:C)+(SUMIFS(PagComisao!F:F,PagComisao!K:K,C:C))</f>
        <v>650266.9</v>
      </c>
      <c r="H54" s="9">
        <f t="shared" si="1"/>
        <v>0</v>
      </c>
      <c r="I54" s="8" t="s">
        <v>748</v>
      </c>
      <c r="J54" s="8" t="s">
        <v>749</v>
      </c>
      <c r="K54" s="8" t="s">
        <v>199</v>
      </c>
      <c r="L54" s="15" t="str">
        <f t="shared" si="2"/>
        <v>03/2025</v>
      </c>
      <c r="M54" s="16" t="str">
        <f t="shared" si="3"/>
        <v>CXG-0325</v>
      </c>
      <c r="N54" s="17">
        <v>45741.400729166664</v>
      </c>
    </row>
    <row r="55">
      <c r="A55" s="8" t="s">
        <v>865</v>
      </c>
      <c r="B55" s="13">
        <v>45685.0</v>
      </c>
      <c r="C55" s="10" t="s">
        <v>866</v>
      </c>
      <c r="D55" s="8" t="s">
        <v>431</v>
      </c>
      <c r="E55" s="8" t="s">
        <v>747</v>
      </c>
      <c r="F55" s="14">
        <f>SUMIFS(PedComCarrinho!E:E,PedComCarrinho!G:G,C:C)</f>
        <v>363006.44</v>
      </c>
      <c r="G55" s="9">
        <f>SUMIFS(PagProdutor!F:F,PagProdutor!D:D,C:C)+(SUMIFS(PagComisao!F:F,PagComisao!K:K,C:C))</f>
        <v>363006.44</v>
      </c>
      <c r="H55" s="9">
        <f t="shared" si="1"/>
        <v>0</v>
      </c>
      <c r="I55" s="8" t="s">
        <v>748</v>
      </c>
      <c r="J55" s="8" t="s">
        <v>749</v>
      </c>
      <c r="K55" s="8" t="s">
        <v>148</v>
      </c>
      <c r="L55" s="15" t="str">
        <f t="shared" si="2"/>
        <v>01/2025</v>
      </c>
      <c r="M55" s="16" t="str">
        <f t="shared" si="3"/>
        <v>CXG-0125</v>
      </c>
      <c r="N55" s="17">
        <v>45687.676412037035</v>
      </c>
    </row>
    <row r="56">
      <c r="A56" s="8" t="s">
        <v>867</v>
      </c>
      <c r="B56" s="13">
        <v>45715.0</v>
      </c>
      <c r="C56" s="10" t="s">
        <v>868</v>
      </c>
      <c r="D56" s="8" t="s">
        <v>451</v>
      </c>
      <c r="E56" s="8" t="s">
        <v>378</v>
      </c>
      <c r="F56" s="14">
        <f>SUMIFS(PedComCarrinho!E:E,PedComCarrinho!G:G,C:C)</f>
        <v>182994.74</v>
      </c>
      <c r="G56" s="9">
        <f>SUMIFS(PagProdutor!F:F,PagProdutor!D:D,C:C)+(SUMIFS(PagComisao!F:F,PagComisao!K:K,C:C))</f>
        <v>182994.74</v>
      </c>
      <c r="H56" s="9">
        <f t="shared" si="1"/>
        <v>0</v>
      </c>
      <c r="I56" s="8" t="s">
        <v>748</v>
      </c>
      <c r="J56" s="8" t="s">
        <v>869</v>
      </c>
      <c r="K56" s="8" t="s">
        <v>148</v>
      </c>
      <c r="L56" s="15" t="str">
        <f t="shared" si="2"/>
        <v>02/2025</v>
      </c>
      <c r="M56" s="16" t="str">
        <f t="shared" si="3"/>
        <v>CXG-0225</v>
      </c>
      <c r="N56" s="17">
        <v>46063.64634259259</v>
      </c>
    </row>
    <row r="57">
      <c r="A57" s="8" t="s">
        <v>870</v>
      </c>
      <c r="B57" s="13">
        <v>45804.0</v>
      </c>
      <c r="C57" s="10" t="s">
        <v>871</v>
      </c>
      <c r="D57" s="8" t="s">
        <v>495</v>
      </c>
      <c r="E57" s="8" t="s">
        <v>378</v>
      </c>
      <c r="F57" s="9">
        <f>SUMIFS(PedComCarrinho!E:E,PedComCarrinho!G:G,C:C)</f>
        <v>75946</v>
      </c>
      <c r="G57" s="16">
        <f>SUMIFS(PagProdutor!F:F,PagProdutor!D:D,C:C)+(SUMIFS(PagComisao!F:F,PagComisao!K:K,C:C))</f>
        <v>75946</v>
      </c>
      <c r="H57" s="9">
        <f t="shared" si="1"/>
        <v>0</v>
      </c>
      <c r="I57" s="8" t="s">
        <v>759</v>
      </c>
      <c r="J57" s="8" t="s">
        <v>749</v>
      </c>
      <c r="K57" s="8" t="s">
        <v>216</v>
      </c>
      <c r="L57" s="15" t="str">
        <f t="shared" si="2"/>
        <v>05/2025</v>
      </c>
      <c r="M57" s="16" t="str">
        <f t="shared" si="3"/>
        <v>CXG-0525</v>
      </c>
      <c r="O57" s="8"/>
    </row>
    <row r="58">
      <c r="A58" s="8" t="s">
        <v>872</v>
      </c>
      <c r="B58" s="13">
        <v>45806.0</v>
      </c>
      <c r="C58" s="10" t="s">
        <v>873</v>
      </c>
      <c r="D58" s="8" t="s">
        <v>497</v>
      </c>
      <c r="E58" s="8" t="s">
        <v>378</v>
      </c>
      <c r="F58" s="9">
        <f>SUMIFS(PedComCarrinho!E:E,PedComCarrinho!G:G,C:C)</f>
        <v>451603.38</v>
      </c>
      <c r="G58" s="16">
        <f>SUMIFS(PagProdutor!F:F,PagProdutor!D:D,C:C)+(SUMIFS(PagComisao!F:F,PagComisao!K:K,C:C))</f>
        <v>451603.38</v>
      </c>
      <c r="H58" s="9">
        <f t="shared" si="1"/>
        <v>0</v>
      </c>
      <c r="I58" s="8" t="s">
        <v>759</v>
      </c>
      <c r="J58" s="8" t="s">
        <v>749</v>
      </c>
      <c r="K58" s="8" t="s">
        <v>216</v>
      </c>
      <c r="L58" s="15" t="str">
        <f t="shared" si="2"/>
        <v>05/2025</v>
      </c>
      <c r="M58" s="16" t="str">
        <f t="shared" si="3"/>
        <v>CXG-0525</v>
      </c>
      <c r="N58" s="17">
        <v>45825.62824074074</v>
      </c>
    </row>
    <row r="59">
      <c r="A59" s="8" t="s">
        <v>874</v>
      </c>
      <c r="B59" s="13">
        <v>45808.0</v>
      </c>
      <c r="C59" s="10" t="s">
        <v>875</v>
      </c>
      <c r="D59" s="8" t="s">
        <v>499</v>
      </c>
      <c r="E59" s="8" t="s">
        <v>378</v>
      </c>
      <c r="F59" s="9">
        <f>SUMIFS(PedComCarrinho!E:E,PedComCarrinho!G:G,C:C)</f>
        <v>120519</v>
      </c>
      <c r="G59" s="16">
        <f>SUMIFS(PagProdutor!F:F,PagProdutor!D:D,C:C)+(SUMIFS(PagComisao!F:F,PagComisao!K:K,C:C))</f>
        <v>120519</v>
      </c>
      <c r="H59" s="9">
        <f t="shared" si="1"/>
        <v>0</v>
      </c>
      <c r="I59" s="8" t="s">
        <v>759</v>
      </c>
      <c r="J59" s="8" t="s">
        <v>749</v>
      </c>
      <c r="K59" s="8" t="s">
        <v>491</v>
      </c>
      <c r="L59" s="15" t="str">
        <f t="shared" si="2"/>
        <v>05/2025</v>
      </c>
      <c r="M59" s="16" t="str">
        <f t="shared" si="3"/>
        <v>CXG-0525</v>
      </c>
    </row>
    <row r="60">
      <c r="A60" s="8" t="s">
        <v>876</v>
      </c>
      <c r="B60" s="13">
        <v>45807.0</v>
      </c>
      <c r="C60" s="10" t="s">
        <v>877</v>
      </c>
      <c r="D60" s="8" t="s">
        <v>317</v>
      </c>
      <c r="E60" s="8" t="s">
        <v>378</v>
      </c>
      <c r="F60" s="9">
        <f>SUMIFS(PedComCarrinho!E:E,PedComCarrinho!G:G,C:C)</f>
        <v>1759954.27</v>
      </c>
      <c r="G60" s="16">
        <f>SUMIFS(PagProdutor!F:F,PagProdutor!D:D,C:C)+(SUMIFS(PagComisao!F:F,PagComisao!K:K,C:C))</f>
        <v>1759954.27</v>
      </c>
      <c r="H60" s="9">
        <f t="shared" si="1"/>
        <v>0</v>
      </c>
      <c r="I60" s="8" t="s">
        <v>759</v>
      </c>
      <c r="J60" s="8" t="s">
        <v>749</v>
      </c>
      <c r="K60" s="8" t="s">
        <v>216</v>
      </c>
      <c r="L60" s="15" t="str">
        <f t="shared" si="2"/>
        <v>05/2025</v>
      </c>
      <c r="M60" s="16" t="str">
        <f t="shared" si="3"/>
        <v>CXG-0525</v>
      </c>
      <c r="N60" s="17">
        <v>45838.36090277778</v>
      </c>
    </row>
    <row r="61">
      <c r="A61" s="8" t="s">
        <v>878</v>
      </c>
      <c r="B61" s="13">
        <v>45811.0</v>
      </c>
      <c r="C61" s="10" t="s">
        <v>879</v>
      </c>
      <c r="D61" s="8" t="s">
        <v>501</v>
      </c>
      <c r="E61" s="8" t="s">
        <v>378</v>
      </c>
      <c r="F61" s="9">
        <f>SUMIFS(PedComCarrinho!E:E,PedComCarrinho!G:G,C:C)</f>
        <v>150328.92</v>
      </c>
      <c r="G61" s="16">
        <f>SUMIFS(PagProdutor!F:F,PagProdutor!D:D,C:C)+(SUMIFS(PagComisao!F:F,PagComisao!K:K,C:C))</f>
        <v>150328.92</v>
      </c>
      <c r="H61" s="9">
        <f t="shared" si="1"/>
        <v>0</v>
      </c>
      <c r="I61" s="8" t="s">
        <v>759</v>
      </c>
      <c r="J61" s="8" t="s">
        <v>749</v>
      </c>
      <c r="K61" s="8" t="s">
        <v>216</v>
      </c>
      <c r="L61" s="15" t="str">
        <f t="shared" si="2"/>
        <v>06/2025</v>
      </c>
      <c r="M61" s="16" t="str">
        <f t="shared" si="3"/>
        <v>CXG-0625</v>
      </c>
      <c r="N61" s="17">
        <v>45840.71318287037</v>
      </c>
    </row>
    <row r="62">
      <c r="A62" s="8" t="s">
        <v>880</v>
      </c>
      <c r="B62" s="13">
        <v>45811.0</v>
      </c>
      <c r="C62" s="10" t="s">
        <v>881</v>
      </c>
      <c r="D62" s="8" t="s">
        <v>503</v>
      </c>
      <c r="E62" s="8" t="s">
        <v>378</v>
      </c>
      <c r="F62" s="9">
        <f>SUMIFS(PedComCarrinho!E:E,PedComCarrinho!G:G,C:C)</f>
        <v>107740.83</v>
      </c>
      <c r="G62" s="16">
        <f>SUMIFS(PagProdutor!F:F,PagProdutor!D:D,C:C)+(SUMIFS(PagComisao!F:F,PagComisao!K:K,C:C))</f>
        <v>107740.83</v>
      </c>
      <c r="H62" s="9">
        <f t="shared" si="1"/>
        <v>0</v>
      </c>
      <c r="I62" s="8" t="s">
        <v>882</v>
      </c>
      <c r="J62" s="8" t="s">
        <v>749</v>
      </c>
      <c r="K62" s="8" t="s">
        <v>491</v>
      </c>
      <c r="L62" s="15" t="str">
        <f t="shared" si="2"/>
        <v>06/2025</v>
      </c>
      <c r="M62" s="16" t="str">
        <f t="shared" si="3"/>
        <v>CXG-0625</v>
      </c>
    </row>
    <row r="63">
      <c r="A63" s="8" t="s">
        <v>883</v>
      </c>
      <c r="B63" s="13">
        <v>45824.0</v>
      </c>
      <c r="C63" s="10" t="s">
        <v>884</v>
      </c>
      <c r="D63" s="8" t="s">
        <v>505</v>
      </c>
      <c r="E63" s="8" t="s">
        <v>405</v>
      </c>
      <c r="F63" s="9">
        <f>SUMIFS(PedComCarrinho!E:E,PedComCarrinho!G:G,C:C)</f>
        <v>412053.72</v>
      </c>
      <c r="G63" s="16">
        <f>SUMIFS(PagProdutor!F:F,PagProdutor!D:D,C:C)+(SUMIFS(PagComisao!F:F,PagComisao!K:K,C:C))</f>
        <v>412053.72</v>
      </c>
      <c r="H63" s="9">
        <f t="shared" si="1"/>
        <v>0</v>
      </c>
      <c r="I63" s="8" t="s">
        <v>759</v>
      </c>
      <c r="J63" s="8" t="s">
        <v>749</v>
      </c>
      <c r="K63" s="8" t="s">
        <v>488</v>
      </c>
      <c r="L63" s="15" t="str">
        <f t="shared" si="2"/>
        <v>06/2025</v>
      </c>
      <c r="M63" s="16" t="str">
        <f t="shared" si="3"/>
        <v>CXG-0625</v>
      </c>
    </row>
    <row r="64">
      <c r="A64" s="8" t="s">
        <v>885</v>
      </c>
      <c r="B64" s="13">
        <v>45827.0</v>
      </c>
      <c r="C64" s="10" t="s">
        <v>886</v>
      </c>
      <c r="D64" s="8" t="s">
        <v>507</v>
      </c>
      <c r="E64" s="8" t="s">
        <v>378</v>
      </c>
      <c r="F64" s="9">
        <f>SUMIFS(PedComCarrinho!E:E,PedComCarrinho!G:G,C:C)</f>
        <v>255984.33</v>
      </c>
      <c r="G64" s="16">
        <f>SUMIFS(PagProdutor!F:F,PagProdutor!D:D,C:C)+(SUMIFS(PagComisao!F:F,PagComisao!K:K,C:C))</f>
        <v>255984.33</v>
      </c>
      <c r="H64" s="9">
        <f t="shared" si="1"/>
        <v>0</v>
      </c>
      <c r="I64" s="8" t="s">
        <v>759</v>
      </c>
      <c r="J64" s="8" t="s">
        <v>749</v>
      </c>
      <c r="K64" s="8" t="s">
        <v>488</v>
      </c>
      <c r="L64" s="15" t="str">
        <f t="shared" si="2"/>
        <v>06/2025</v>
      </c>
      <c r="M64" s="16" t="str">
        <f t="shared" si="3"/>
        <v>CXG-0625</v>
      </c>
    </row>
    <row r="65">
      <c r="A65" s="8" t="s">
        <v>887</v>
      </c>
      <c r="B65" s="13">
        <v>45838.0</v>
      </c>
      <c r="C65" s="10" t="s">
        <v>888</v>
      </c>
      <c r="D65" s="8" t="s">
        <v>509</v>
      </c>
      <c r="E65" s="8" t="s">
        <v>378</v>
      </c>
      <c r="F65" s="9">
        <f>SUMIFS(PedComCarrinho!E:E,PedComCarrinho!G:G,C:C)</f>
        <v>5752116.57</v>
      </c>
      <c r="G65" s="16">
        <f>SUMIFS(PagProdutor!F:F,PagProdutor!D:D,C:C)+(SUMIFS(PagComisao!F:F,PagComisao!K:K,C:C))</f>
        <v>5752116.57</v>
      </c>
      <c r="H65" s="9">
        <f t="shared" si="1"/>
        <v>0</v>
      </c>
      <c r="I65" s="8" t="s">
        <v>759</v>
      </c>
      <c r="J65" s="8" t="s">
        <v>749</v>
      </c>
      <c r="K65" s="8" t="s">
        <v>216</v>
      </c>
      <c r="L65" s="15" t="str">
        <f t="shared" si="2"/>
        <v>06/2025</v>
      </c>
      <c r="M65" s="16" t="str">
        <f t="shared" si="3"/>
        <v>CXG-0625</v>
      </c>
      <c r="N65" s="17">
        <v>46034.4321875</v>
      </c>
    </row>
    <row r="66">
      <c r="A66" s="8" t="s">
        <v>889</v>
      </c>
      <c r="B66" s="13">
        <v>45840.0</v>
      </c>
      <c r="C66" s="10" t="s">
        <v>890</v>
      </c>
      <c r="D66" s="8" t="s">
        <v>515</v>
      </c>
      <c r="E66" s="8" t="s">
        <v>378</v>
      </c>
      <c r="F66" s="9">
        <f>SUMIFS(PedComCarrinho!E:E,PedComCarrinho!G:G,C:C)</f>
        <v>452212.61</v>
      </c>
      <c r="G66" s="16">
        <f>SUMIFS(PagProdutor!F:F,PagProdutor!D:D,C:C)+(SUMIFS(PagComisao!F:F,PagComisao!K:K,C:C))</f>
        <v>452212.61</v>
      </c>
      <c r="H66" s="9">
        <f t="shared" si="1"/>
        <v>0</v>
      </c>
      <c r="I66" s="8" t="s">
        <v>759</v>
      </c>
      <c r="J66" s="8" t="s">
        <v>749</v>
      </c>
      <c r="K66" s="8" t="s">
        <v>216</v>
      </c>
      <c r="L66" s="15" t="str">
        <f t="shared" si="2"/>
        <v>07/2025</v>
      </c>
      <c r="M66" s="16" t="str">
        <f t="shared" si="3"/>
        <v>CXG-0725</v>
      </c>
      <c r="N66" s="17">
        <v>45849.370208333334</v>
      </c>
    </row>
    <row r="67">
      <c r="A67" s="8" t="s">
        <v>891</v>
      </c>
      <c r="B67" s="13">
        <v>45840.0</v>
      </c>
      <c r="C67" s="10" t="s">
        <v>892</v>
      </c>
      <c r="D67" s="8" t="s">
        <v>539</v>
      </c>
      <c r="E67" s="8" t="s">
        <v>378</v>
      </c>
      <c r="F67" s="9">
        <f>SUMIFS(PedComCarrinho!E:E,PedComCarrinho!G:G,C:C)</f>
        <v>483940.26</v>
      </c>
      <c r="G67" s="16">
        <f>SUMIFS(PagProdutor!F:F,PagProdutor!D:D,C:C)+(SUMIFS(PagComisao!F:F,PagComisao!K:K,C:C))</f>
        <v>483940.26</v>
      </c>
      <c r="H67" s="9">
        <f t="shared" si="1"/>
        <v>0</v>
      </c>
      <c r="I67" s="8" t="s">
        <v>759</v>
      </c>
      <c r="J67" s="8" t="s">
        <v>749</v>
      </c>
      <c r="K67" s="8" t="s">
        <v>216</v>
      </c>
      <c r="L67" s="15" t="str">
        <f t="shared" si="2"/>
        <v>07/2025</v>
      </c>
      <c r="M67" s="16" t="str">
        <f t="shared" si="3"/>
        <v>CXG-0725</v>
      </c>
      <c r="N67" s="17">
        <v>45940.5884375</v>
      </c>
    </row>
    <row r="68">
      <c r="A68" s="8" t="s">
        <v>893</v>
      </c>
      <c r="B68" s="13">
        <v>45842.0</v>
      </c>
      <c r="C68" s="10" t="s">
        <v>894</v>
      </c>
      <c r="D68" s="8" t="s">
        <v>331</v>
      </c>
      <c r="E68" s="8" t="s">
        <v>378</v>
      </c>
      <c r="F68" s="9">
        <f>SUMIFS(PedComCarrinho!E:E,PedComCarrinho!G:G,C:C)</f>
        <v>459674.22</v>
      </c>
      <c r="G68" s="16">
        <f>SUMIFS(PagProdutor!F:F,PagProdutor!D:D,C:C)+(SUMIFS(PagComisao!F:F,PagComisao!K:K,C:C))</f>
        <v>459674.22</v>
      </c>
      <c r="H68" s="9">
        <f t="shared" si="1"/>
        <v>0</v>
      </c>
      <c r="I68" s="8" t="s">
        <v>759</v>
      </c>
      <c r="J68" s="8" t="s">
        <v>749</v>
      </c>
      <c r="K68" s="8" t="s">
        <v>216</v>
      </c>
      <c r="L68" s="15" t="str">
        <f t="shared" si="2"/>
        <v>07/2025</v>
      </c>
      <c r="M68" s="16" t="str">
        <f t="shared" si="3"/>
        <v>CXG-0725</v>
      </c>
      <c r="N68" s="17">
        <v>45861.42420138889</v>
      </c>
    </row>
    <row r="69">
      <c r="A69" s="8" t="s">
        <v>895</v>
      </c>
      <c r="B69" s="13">
        <v>45863.0</v>
      </c>
      <c r="C69" s="10" t="s">
        <v>896</v>
      </c>
      <c r="D69" s="8" t="s">
        <v>215</v>
      </c>
      <c r="E69" s="8" t="s">
        <v>378</v>
      </c>
      <c r="F69" s="9">
        <f>SUMIFS(PedComCarrinho!E:E,PedComCarrinho!G:G,C:C)</f>
        <v>516654.02</v>
      </c>
      <c r="G69" s="16">
        <f>SUMIFS(PagProdutor!F:F,PagProdutor!D:D,C:C)+(SUMIFS(PagComisao!F:F,PagComisao!K:K,C:C))</f>
        <v>516654.02</v>
      </c>
      <c r="H69" s="9">
        <f t="shared" si="1"/>
        <v>0</v>
      </c>
      <c r="I69" s="8" t="s">
        <v>759</v>
      </c>
      <c r="J69" s="8" t="s">
        <v>749</v>
      </c>
      <c r="K69" s="8" t="s">
        <v>216</v>
      </c>
      <c r="L69" s="15" t="str">
        <f t="shared" si="2"/>
        <v>07/2025</v>
      </c>
      <c r="M69" s="16" t="str">
        <f t="shared" si="3"/>
        <v>CXG-0725</v>
      </c>
      <c r="N69" s="18">
        <v>45979.952048611114</v>
      </c>
    </row>
    <row r="70">
      <c r="A70" s="8" t="s">
        <v>897</v>
      </c>
      <c r="B70" s="13">
        <v>45867.0</v>
      </c>
      <c r="C70" s="10" t="s">
        <v>898</v>
      </c>
      <c r="D70" s="8" t="s">
        <v>517</v>
      </c>
      <c r="E70" s="8" t="s">
        <v>378</v>
      </c>
      <c r="F70" s="9">
        <f>SUMIFS(PedComCarrinho!E:E,PedComCarrinho!G:G,C:C)</f>
        <v>2694774.4</v>
      </c>
      <c r="G70" s="16">
        <f>SUMIFS(PagProdutor!F:F,PagProdutor!D:D,C:C)+(SUMIFS(PagComisao!F:F,PagComisao!K:K,C:C))</f>
        <v>2694774.4</v>
      </c>
      <c r="H70" s="9">
        <f t="shared" si="1"/>
        <v>0</v>
      </c>
      <c r="I70" s="8" t="s">
        <v>759</v>
      </c>
      <c r="J70" s="8" t="s">
        <v>749</v>
      </c>
      <c r="K70" s="8" t="s">
        <v>216</v>
      </c>
      <c r="L70" s="15" t="str">
        <f t="shared" si="2"/>
        <v>07/2025</v>
      </c>
      <c r="M70" s="16" t="str">
        <f t="shared" si="3"/>
        <v>CXG-0725</v>
      </c>
      <c r="N70" s="17">
        <v>46034.43212962963</v>
      </c>
    </row>
    <row r="71">
      <c r="A71" s="8" t="s">
        <v>899</v>
      </c>
      <c r="B71" s="13">
        <v>45871.0</v>
      </c>
      <c r="C71" s="10" t="s">
        <v>900</v>
      </c>
      <c r="D71" s="8" t="s">
        <v>168</v>
      </c>
      <c r="E71" s="8" t="s">
        <v>378</v>
      </c>
      <c r="F71" s="9">
        <f>SUMIFS(PedComCarrinho!E:E,PedComCarrinho!G:G,C:C)</f>
        <v>52231.85</v>
      </c>
      <c r="G71" s="16">
        <f>SUMIFS(PagProdutor!F:F,PagProdutor!D:D,C:C)+(SUMIFS(PagComisao!F:F,PagComisao!K:K,C:C))</f>
        <v>52231.85</v>
      </c>
      <c r="H71" s="9">
        <f t="shared" si="1"/>
        <v>0</v>
      </c>
      <c r="I71" s="8" t="s">
        <v>748</v>
      </c>
      <c r="J71" s="8" t="s">
        <v>749</v>
      </c>
      <c r="K71" s="8" t="s">
        <v>148</v>
      </c>
      <c r="L71" s="15" t="str">
        <f t="shared" si="2"/>
        <v>08/2025</v>
      </c>
      <c r="M71" s="16" t="str">
        <f t="shared" si="3"/>
        <v>CXG-0825</v>
      </c>
    </row>
    <row r="72">
      <c r="A72" s="8" t="s">
        <v>901</v>
      </c>
      <c r="B72" s="13">
        <v>45875.0</v>
      </c>
      <c r="C72" s="10" t="s">
        <v>902</v>
      </c>
      <c r="D72" s="8" t="s">
        <v>520</v>
      </c>
      <c r="E72" s="8" t="s">
        <v>378</v>
      </c>
      <c r="F72" s="9">
        <f>SUMIFS(PedComCarrinho!E:E,PedComCarrinho!G:G,C:C)</f>
        <v>313092.88</v>
      </c>
      <c r="G72" s="16">
        <f>SUMIFS(PagProdutor!F:F,PagProdutor!D:D,C:C)+(SUMIFS(PagComisao!F:F,PagComisao!K:K,C:C))</f>
        <v>313092.88</v>
      </c>
      <c r="H72" s="9">
        <f t="shared" si="1"/>
        <v>0</v>
      </c>
      <c r="I72" s="8" t="s">
        <v>759</v>
      </c>
      <c r="J72" s="8" t="s">
        <v>749</v>
      </c>
      <c r="K72" s="8" t="s">
        <v>521</v>
      </c>
      <c r="L72" s="15" t="str">
        <f t="shared" si="2"/>
        <v>08/2025</v>
      </c>
      <c r="M72" s="16" t="str">
        <f t="shared" si="3"/>
        <v>CXG-0825</v>
      </c>
      <c r="N72" s="17">
        <v>45881.34155092593</v>
      </c>
    </row>
    <row r="73">
      <c r="A73" s="8" t="s">
        <v>903</v>
      </c>
      <c r="B73" s="13">
        <v>45882.0</v>
      </c>
      <c r="C73" s="10" t="s">
        <v>904</v>
      </c>
      <c r="D73" s="8" t="s">
        <v>523</v>
      </c>
      <c r="E73" s="8" t="s">
        <v>747</v>
      </c>
      <c r="F73" s="9">
        <f>SUMIFS(PedComCarrinho!E:E,PedComCarrinho!G:G,C:C)</f>
        <v>281031.85</v>
      </c>
      <c r="G73" s="16">
        <f>SUMIFS(PagProdutor!F:F,PagProdutor!D:D,C:C)+(SUMIFS(PagComisao!F:F,PagComisao!K:K,C:C))</f>
        <v>281031.85</v>
      </c>
      <c r="H73" s="9">
        <f t="shared" si="1"/>
        <v>0</v>
      </c>
      <c r="I73" s="8" t="s">
        <v>806</v>
      </c>
      <c r="J73" s="8" t="s">
        <v>749</v>
      </c>
      <c r="K73" s="8" t="s">
        <v>524</v>
      </c>
      <c r="L73" s="15" t="str">
        <f t="shared" si="2"/>
        <v>08/2025</v>
      </c>
      <c r="M73" s="16" t="str">
        <f t="shared" si="3"/>
        <v>CXG-0825</v>
      </c>
      <c r="N73" s="17">
        <v>45888.684328703705</v>
      </c>
    </row>
    <row r="74">
      <c r="A74" s="8" t="s">
        <v>905</v>
      </c>
      <c r="B74" s="13">
        <v>45883.0</v>
      </c>
      <c r="C74" s="10" t="s">
        <v>906</v>
      </c>
      <c r="D74" s="8" t="s">
        <v>526</v>
      </c>
      <c r="E74" s="8" t="s">
        <v>747</v>
      </c>
      <c r="F74" s="9">
        <f>SUMIFS(PedComCarrinho!E:E,PedComCarrinho!G:G,C:C)</f>
        <v>1667848</v>
      </c>
      <c r="G74" s="16">
        <f>SUMIFS(PagProdutor!F:F,PagProdutor!D:D,C:C)+(SUMIFS(PagComisao!F:F,PagComisao!K:K,C:C))</f>
        <v>1667848</v>
      </c>
      <c r="H74" s="9">
        <f t="shared" si="1"/>
        <v>0</v>
      </c>
      <c r="I74" s="8" t="s">
        <v>806</v>
      </c>
      <c r="J74" s="8" t="s">
        <v>749</v>
      </c>
      <c r="K74" s="8" t="s">
        <v>527</v>
      </c>
      <c r="L74" s="15" t="str">
        <f t="shared" si="2"/>
        <v>08/2025</v>
      </c>
      <c r="M74" s="16" t="str">
        <f t="shared" si="3"/>
        <v>CXG-0825</v>
      </c>
      <c r="N74" s="17">
        <v>45904.68435185185</v>
      </c>
      <c r="O74" s="8"/>
    </row>
    <row r="75">
      <c r="A75" s="8" t="s">
        <v>907</v>
      </c>
      <c r="B75" s="13">
        <v>45887.0</v>
      </c>
      <c r="C75" s="10" t="s">
        <v>908</v>
      </c>
      <c r="D75" s="8" t="s">
        <v>529</v>
      </c>
      <c r="E75" s="8" t="s">
        <v>747</v>
      </c>
      <c r="F75" s="9">
        <f>SUMIFS(PedComCarrinho!E:E,PedComCarrinho!G:G,C:C)</f>
        <v>2695919.4</v>
      </c>
      <c r="G75" s="16">
        <f>SUMIFS(PagProdutor!F:F,PagProdutor!D:D,C:C)+(SUMIFS(PagComisao!F:F,PagComisao!K:K,C:C))</f>
        <v>2695919.4</v>
      </c>
      <c r="H75" s="9">
        <f t="shared" si="1"/>
        <v>0</v>
      </c>
      <c r="I75" s="8" t="s">
        <v>806</v>
      </c>
      <c r="J75" s="8" t="s">
        <v>749</v>
      </c>
      <c r="K75" s="8" t="s">
        <v>527</v>
      </c>
      <c r="L75" s="15" t="str">
        <f t="shared" si="2"/>
        <v>08/2025</v>
      </c>
      <c r="M75" s="16" t="str">
        <f t="shared" si="3"/>
        <v>CXG-0825</v>
      </c>
      <c r="N75" s="17">
        <v>45946.61167824074</v>
      </c>
      <c r="O75" s="8" t="s">
        <v>909</v>
      </c>
    </row>
    <row r="76">
      <c r="A76" s="8" t="s">
        <v>910</v>
      </c>
      <c r="B76" s="13">
        <v>45902.0</v>
      </c>
      <c r="C76" s="10" t="s">
        <v>911</v>
      </c>
      <c r="D76" s="8" t="s">
        <v>531</v>
      </c>
      <c r="E76" s="8" t="s">
        <v>378</v>
      </c>
      <c r="F76" s="9">
        <f>SUMIFS(PedComCarrinho!E:E,PedComCarrinho!G:G,C:C)</f>
        <v>1524940.8</v>
      </c>
      <c r="G76" s="16">
        <f>SUMIFS(PagProdutor!F:F,PagProdutor!D:D,C:C)+(SUMIFS(PagComisao!F:F,PagComisao!K:K,C:C))</f>
        <v>1524940.8</v>
      </c>
      <c r="H76" s="9">
        <f t="shared" si="1"/>
        <v>0</v>
      </c>
      <c r="I76" s="8" t="s">
        <v>882</v>
      </c>
      <c r="J76" s="8" t="s">
        <v>749</v>
      </c>
      <c r="K76" s="8" t="s">
        <v>491</v>
      </c>
      <c r="L76" s="15" t="str">
        <f t="shared" si="2"/>
        <v>09/2025</v>
      </c>
      <c r="M76" s="16" t="str">
        <f t="shared" si="3"/>
        <v>CXG-0925</v>
      </c>
      <c r="N76" s="17">
        <v>45936.39525462963</v>
      </c>
      <c r="O76" s="8" t="s">
        <v>912</v>
      </c>
    </row>
    <row r="77">
      <c r="A77" s="8" t="s">
        <v>913</v>
      </c>
      <c r="B77" s="13">
        <v>45916.0</v>
      </c>
      <c r="C77" s="10" t="s">
        <v>914</v>
      </c>
      <c r="D77" s="8" t="s">
        <v>535</v>
      </c>
      <c r="E77" s="8" t="s">
        <v>378</v>
      </c>
      <c r="F77" s="9">
        <f>SUMIFS(PedComCarrinho!E:E,PedComCarrinho!G:G,C:C)</f>
        <v>512880</v>
      </c>
      <c r="G77" s="16">
        <f>SUMIFS(PagProdutor!F:F,PagProdutor!D:D,C:C)+(SUMIFS(PagComisao!F:F,PagComisao!K:K,C:C))</f>
        <v>512880</v>
      </c>
      <c r="H77" s="9">
        <f t="shared" si="1"/>
        <v>0</v>
      </c>
      <c r="I77" s="8" t="s">
        <v>806</v>
      </c>
      <c r="J77" s="8" t="s">
        <v>749</v>
      </c>
      <c r="K77" s="8" t="s">
        <v>527</v>
      </c>
      <c r="L77" s="15" t="str">
        <f t="shared" si="2"/>
        <v>09/2025</v>
      </c>
      <c r="M77" s="16" t="str">
        <f t="shared" si="3"/>
        <v>CXG-0925</v>
      </c>
      <c r="N77" s="17">
        <v>45922.46960648148</v>
      </c>
    </row>
    <row r="78">
      <c r="A78" s="8" t="s">
        <v>915</v>
      </c>
      <c r="B78" s="13">
        <v>45923.0</v>
      </c>
      <c r="C78" s="10" t="s">
        <v>916</v>
      </c>
      <c r="D78" s="8" t="s">
        <v>537</v>
      </c>
      <c r="E78" s="8" t="s">
        <v>378</v>
      </c>
      <c r="F78" s="9">
        <f>SUMIFS(PedComCarrinho!E:E,PedComCarrinho!G:G,C:C)</f>
        <v>811719.6</v>
      </c>
      <c r="G78" s="16">
        <f>SUMIFS(PagProdutor!F:F,PagProdutor!D:D,C:C)+(SUMIFS(PagComisao!F:F,PagComisao!K:K,C:C))</f>
        <v>811719.6</v>
      </c>
      <c r="H78" s="9">
        <f t="shared" si="1"/>
        <v>0.0000000001164153218</v>
      </c>
      <c r="I78" s="8" t="s">
        <v>806</v>
      </c>
      <c r="J78" s="8" t="s">
        <v>749</v>
      </c>
      <c r="K78" s="8" t="s">
        <v>527</v>
      </c>
      <c r="L78" s="15" t="str">
        <f t="shared" si="2"/>
        <v>09/2025</v>
      </c>
      <c r="M78" s="16" t="str">
        <f t="shared" si="3"/>
        <v>CXG-0925</v>
      </c>
      <c r="N78" s="17">
        <v>45936.39356481482</v>
      </c>
      <c r="O78" s="8" t="s">
        <v>917</v>
      </c>
    </row>
    <row r="79">
      <c r="A79" s="8" t="s">
        <v>918</v>
      </c>
      <c r="B79" s="13">
        <v>45932.0</v>
      </c>
      <c r="C79" s="10" t="s">
        <v>919</v>
      </c>
      <c r="D79" s="8" t="s">
        <v>391</v>
      </c>
      <c r="E79" s="8" t="s">
        <v>378</v>
      </c>
      <c r="F79" s="9">
        <f>SUMIFS(PedComCarrinho!E:E,PedComCarrinho!G:G,C:C)</f>
        <v>23651.16</v>
      </c>
      <c r="G79" s="16">
        <f>SUMIFS(PagProdutor!F:F,PagProdutor!D:D,C:C)+(SUMIFS(PagComisao!F:F,PagComisao!K:K,C:C))</f>
        <v>23651.16</v>
      </c>
      <c r="H79" s="9">
        <f t="shared" si="1"/>
        <v>0</v>
      </c>
      <c r="I79" s="8" t="s">
        <v>748</v>
      </c>
      <c r="J79" s="8" t="s">
        <v>749</v>
      </c>
      <c r="K79" s="8" t="s">
        <v>148</v>
      </c>
      <c r="L79" s="15" t="str">
        <f t="shared" si="2"/>
        <v>10/2025</v>
      </c>
      <c r="M79" s="16" t="str">
        <f t="shared" si="3"/>
        <v>CXG-1025</v>
      </c>
      <c r="N79" s="17">
        <v>45951.5628125</v>
      </c>
      <c r="O79" s="8" t="s">
        <v>920</v>
      </c>
    </row>
    <row r="80">
      <c r="A80" s="8" t="s">
        <v>921</v>
      </c>
      <c r="B80" s="13">
        <v>45933.0</v>
      </c>
      <c r="C80" s="10" t="s">
        <v>922</v>
      </c>
      <c r="D80" s="8" t="s">
        <v>541</v>
      </c>
      <c r="E80" s="8" t="s">
        <v>378</v>
      </c>
      <c r="F80" s="9">
        <f>SUMIFS(PedComCarrinho!E:E,PedComCarrinho!G:G,C:C)</f>
        <v>2105780.4</v>
      </c>
      <c r="G80" s="16">
        <f>SUMIFS(PagProdutor!F:F,PagProdutor!D:D,C:C)+(SUMIFS(PagComisao!F:F,PagComisao!K:K,C:C))</f>
        <v>2105780.4</v>
      </c>
      <c r="H80" s="9">
        <f t="shared" si="1"/>
        <v>0.0000000004656612873</v>
      </c>
      <c r="I80" s="8" t="s">
        <v>759</v>
      </c>
      <c r="J80" s="8" t="s">
        <v>749</v>
      </c>
      <c r="K80" s="8" t="s">
        <v>216</v>
      </c>
      <c r="L80" s="15" t="str">
        <f t="shared" si="2"/>
        <v>10/2025</v>
      </c>
      <c r="M80" s="16" t="str">
        <f t="shared" si="3"/>
        <v>CXG-1025</v>
      </c>
      <c r="N80" s="17">
        <v>46034.43215277778</v>
      </c>
    </row>
    <row r="81">
      <c r="A81" s="8" t="s">
        <v>923</v>
      </c>
      <c r="B81" s="13">
        <v>45933.0</v>
      </c>
      <c r="C81" s="10" t="s">
        <v>924</v>
      </c>
      <c r="D81" s="8" t="s">
        <v>543</v>
      </c>
      <c r="E81" s="8" t="s">
        <v>378</v>
      </c>
      <c r="F81" s="9">
        <f>SUMIFS(PedComCarrinho!E:E,PedComCarrinho!G:G,C:C)</f>
        <v>122340</v>
      </c>
      <c r="G81" s="16">
        <f>SUMIFS(PagProdutor!F:F,PagProdutor!D:D,C:C)+(SUMIFS(PagComisao!F:F,PagComisao!K:K,C:C))</f>
        <v>122340</v>
      </c>
      <c r="H81" s="9">
        <f t="shared" si="1"/>
        <v>0</v>
      </c>
      <c r="I81" s="8" t="s">
        <v>748</v>
      </c>
      <c r="J81" s="8" t="s">
        <v>749</v>
      </c>
      <c r="K81" s="8" t="s">
        <v>148</v>
      </c>
      <c r="L81" s="15" t="str">
        <f t="shared" si="2"/>
        <v>10/2025</v>
      </c>
      <c r="M81" s="16" t="str">
        <f t="shared" si="3"/>
        <v>CXG-1025</v>
      </c>
      <c r="N81" s="18">
        <v>45971.37873842593</v>
      </c>
    </row>
    <row r="82">
      <c r="A82" s="8" t="s">
        <v>925</v>
      </c>
      <c r="B82" s="13">
        <v>45937.0</v>
      </c>
      <c r="C82" s="10" t="s">
        <v>926</v>
      </c>
      <c r="D82" s="8" t="s">
        <v>442</v>
      </c>
      <c r="E82" s="8" t="s">
        <v>378</v>
      </c>
      <c r="F82" s="9">
        <f>SUMIFS(PedComCarrinho!E:E,PedComCarrinho!G:G,C:C)</f>
        <v>152928.21</v>
      </c>
      <c r="G82" s="16">
        <f>SUMIFS(PagProdutor!F:F,PagProdutor!D:D,C:C)+(SUMIFS(PagComisao!F:F,PagComisao!K:K,C:C))</f>
        <v>152928.21</v>
      </c>
      <c r="H82" s="9">
        <f t="shared" si="1"/>
        <v>0</v>
      </c>
      <c r="I82" s="8" t="s">
        <v>748</v>
      </c>
      <c r="J82" s="8" t="s">
        <v>749</v>
      </c>
      <c r="K82" s="8" t="s">
        <v>412</v>
      </c>
      <c r="L82" s="15" t="str">
        <f t="shared" si="2"/>
        <v>10/2025</v>
      </c>
      <c r="M82" s="16" t="str">
        <f t="shared" si="3"/>
        <v>CXG-1025</v>
      </c>
      <c r="N82" s="18">
        <v>45971.658483796295</v>
      </c>
    </row>
    <row r="83">
      <c r="A83" s="8" t="s">
        <v>927</v>
      </c>
      <c r="B83" s="13">
        <v>45939.0</v>
      </c>
      <c r="C83" s="10" t="s">
        <v>928</v>
      </c>
      <c r="D83" s="8" t="s">
        <v>545</v>
      </c>
      <c r="E83" s="8" t="s">
        <v>378</v>
      </c>
      <c r="F83" s="9">
        <f>SUMIFS(PedComCarrinho!E:E,PedComCarrinho!G:G,C:C)</f>
        <v>231098.01</v>
      </c>
      <c r="G83" s="16">
        <f>SUMIFS(PagProdutor!F:F,PagProdutor!D:D,C:C)+(SUMIFS(PagComisao!F:F,PagComisao!K:K,C:C))</f>
        <v>231098.01</v>
      </c>
      <c r="H83" s="9">
        <f t="shared" si="1"/>
        <v>0</v>
      </c>
      <c r="I83" s="8" t="s">
        <v>829</v>
      </c>
      <c r="J83" s="8" t="s">
        <v>749</v>
      </c>
      <c r="K83" s="8" t="s">
        <v>546</v>
      </c>
      <c r="L83" s="15" t="str">
        <f t="shared" si="2"/>
        <v>10/2025</v>
      </c>
      <c r="M83" s="16" t="str">
        <f t="shared" si="3"/>
        <v>CXG-1025</v>
      </c>
    </row>
    <row r="84">
      <c r="A84" s="8" t="s">
        <v>929</v>
      </c>
      <c r="B84" s="19">
        <v>45941.0</v>
      </c>
      <c r="C84" s="10" t="s">
        <v>930</v>
      </c>
      <c r="D84" s="8" t="s">
        <v>434</v>
      </c>
      <c r="E84" s="8" t="s">
        <v>378</v>
      </c>
      <c r="F84" s="9">
        <f>SUMIFS(PedComCarrinho!E:E,PedComCarrinho!G:G,C:C)</f>
        <v>214681.12</v>
      </c>
      <c r="G84" s="16">
        <f>SUMIFS(PagProdutor!F:F,PagProdutor!D:D,C:C)+(SUMIFS(PagComisao!F:F,PagComisao!K:K,C:C))</f>
        <v>214681.12</v>
      </c>
      <c r="H84" s="9">
        <f t="shared" si="1"/>
        <v>0</v>
      </c>
      <c r="I84" s="8" t="s">
        <v>748</v>
      </c>
      <c r="J84" s="8" t="s">
        <v>749</v>
      </c>
      <c r="K84" s="8" t="s">
        <v>148</v>
      </c>
      <c r="L84" s="15" t="str">
        <f t="shared" si="2"/>
        <v>10/2025</v>
      </c>
      <c r="M84" s="16" t="str">
        <f t="shared" si="3"/>
        <v>CXG-1025</v>
      </c>
      <c r="N84" s="18">
        <v>45958.39498842593</v>
      </c>
    </row>
    <row r="85">
      <c r="A85" s="8" t="s">
        <v>931</v>
      </c>
      <c r="B85" s="19">
        <v>45942.0</v>
      </c>
      <c r="C85" s="10" t="s">
        <v>932</v>
      </c>
      <c r="D85" s="8" t="s">
        <v>548</v>
      </c>
      <c r="E85" s="8" t="s">
        <v>378</v>
      </c>
      <c r="F85" s="9">
        <f>SUMIFS(PedComCarrinho!E:E,PedComCarrinho!G:G,C:C)</f>
        <v>142609.22</v>
      </c>
      <c r="G85" s="16">
        <f>SUMIFS(PagProdutor!F:F,PagProdutor!D:D,C:C)+(SUMIFS(PagComisao!F:F,PagComisao!K:K,C:C))</f>
        <v>142609.22</v>
      </c>
      <c r="H85" s="9">
        <f t="shared" si="1"/>
        <v>0</v>
      </c>
      <c r="I85" s="8" t="s">
        <v>748</v>
      </c>
      <c r="J85" s="8" t="s">
        <v>749</v>
      </c>
      <c r="K85" s="8" t="s">
        <v>148</v>
      </c>
      <c r="L85" s="15" t="str">
        <f t="shared" si="2"/>
        <v>10/2025</v>
      </c>
      <c r="M85" s="16" t="str">
        <f t="shared" si="3"/>
        <v>CXG-1025</v>
      </c>
    </row>
    <row r="86">
      <c r="A86" s="8" t="s">
        <v>933</v>
      </c>
      <c r="B86" s="19">
        <v>45944.0</v>
      </c>
      <c r="C86" s="10" t="s">
        <v>934</v>
      </c>
      <c r="D86" s="8" t="s">
        <v>550</v>
      </c>
      <c r="E86" s="8" t="s">
        <v>378</v>
      </c>
      <c r="F86" s="9">
        <f>SUMIFS(PedComCarrinho!E:E,PedComCarrinho!G:G,C:C)</f>
        <v>34056</v>
      </c>
      <c r="G86" s="16">
        <f>SUMIFS(PagProdutor!F:F,PagProdutor!D:D,C:C)+(SUMIFS(PagComisao!F:F,PagComisao!K:K,C:C))</f>
        <v>50000</v>
      </c>
      <c r="H86" s="9">
        <f t="shared" si="1"/>
        <v>-15944</v>
      </c>
      <c r="I86" s="8" t="s">
        <v>748</v>
      </c>
      <c r="J86" s="8" t="s">
        <v>869</v>
      </c>
      <c r="K86" s="8" t="s">
        <v>551</v>
      </c>
      <c r="L86" s="15" t="str">
        <f t="shared" si="2"/>
        <v>10/2025</v>
      </c>
      <c r="M86" s="16" t="str">
        <f t="shared" si="3"/>
        <v>CXG-1025</v>
      </c>
    </row>
    <row r="87">
      <c r="A87" s="8" t="s">
        <v>935</v>
      </c>
      <c r="B87" s="19">
        <v>45944.0</v>
      </c>
      <c r="C87" s="10" t="s">
        <v>936</v>
      </c>
      <c r="D87" s="8" t="s">
        <v>553</v>
      </c>
      <c r="E87" s="8" t="s">
        <v>378</v>
      </c>
      <c r="F87" s="9">
        <f>SUMIFS(PedComCarrinho!E:E,PedComCarrinho!G:G,C:C)</f>
        <v>333152.83</v>
      </c>
      <c r="G87" s="16">
        <f>SUMIFS(PagProdutor!F:F,PagProdutor!D:D,C:C)+(SUMIFS(PagComisao!F:F,PagComisao!K:K,C:C))</f>
        <v>333152.83</v>
      </c>
      <c r="H87" s="9">
        <f t="shared" si="1"/>
        <v>0</v>
      </c>
      <c r="I87" s="8" t="s">
        <v>748</v>
      </c>
      <c r="J87" s="8" t="s">
        <v>749</v>
      </c>
      <c r="K87" s="8" t="s">
        <v>148</v>
      </c>
      <c r="L87" s="15" t="str">
        <f t="shared" si="2"/>
        <v>10/2025</v>
      </c>
      <c r="M87" s="16" t="str">
        <f t="shared" si="3"/>
        <v>CXG-1025</v>
      </c>
      <c r="N87" s="18">
        <v>45946.42896990741</v>
      </c>
    </row>
    <row r="88">
      <c r="A88" s="8" t="s">
        <v>937</v>
      </c>
      <c r="B88" s="19">
        <v>45945.0</v>
      </c>
      <c r="C88" s="10" t="s">
        <v>938</v>
      </c>
      <c r="D88" s="8" t="s">
        <v>529</v>
      </c>
      <c r="E88" s="8" t="s">
        <v>378</v>
      </c>
      <c r="F88" s="9">
        <f>SUMIFS(PedComCarrinho!E:E,PedComCarrinho!G:G,C:C)</f>
        <v>626283.42</v>
      </c>
      <c r="G88" s="16">
        <f>SUMIFS(PagProdutor!F:F,PagProdutor!D:D,C:C)+(SUMIFS(PagComisao!F:F,PagComisao!K:K,C:C))</f>
        <v>626283.42</v>
      </c>
      <c r="H88" s="9">
        <f t="shared" si="1"/>
        <v>0</v>
      </c>
      <c r="I88" s="8" t="s">
        <v>806</v>
      </c>
      <c r="J88" s="8" t="s">
        <v>749</v>
      </c>
      <c r="K88" s="8" t="s">
        <v>527</v>
      </c>
      <c r="L88" s="15" t="str">
        <f t="shared" si="2"/>
        <v>10/2025</v>
      </c>
      <c r="M88" s="16" t="str">
        <f t="shared" si="3"/>
        <v>CXG-1025</v>
      </c>
      <c r="N88" s="18">
        <v>45947.42533564815</v>
      </c>
    </row>
    <row r="89">
      <c r="A89" s="8" t="s">
        <v>939</v>
      </c>
      <c r="B89" s="19">
        <v>45950.0</v>
      </c>
      <c r="C89" s="10" t="s">
        <v>940</v>
      </c>
      <c r="D89" s="8" t="s">
        <v>555</v>
      </c>
      <c r="E89" s="8" t="s">
        <v>747</v>
      </c>
      <c r="F89" s="9">
        <f>SUMIFS(PedComCarrinho!E:E,PedComCarrinho!G:G,C:C)</f>
        <v>161930.79</v>
      </c>
      <c r="G89" s="16">
        <f>SUMIFS(PagProdutor!F:F,PagProdutor!D:D,C:C)+(SUMIFS(PagComisao!F:F,PagComisao!K:K,C:C))</f>
        <v>161930.79</v>
      </c>
      <c r="H89" s="9">
        <f t="shared" si="1"/>
        <v>0</v>
      </c>
      <c r="I89" s="8" t="s">
        <v>748</v>
      </c>
      <c r="J89" s="8" t="s">
        <v>749</v>
      </c>
      <c r="K89" s="8" t="s">
        <v>148</v>
      </c>
      <c r="L89" s="15" t="str">
        <f t="shared" si="2"/>
        <v>10/2025</v>
      </c>
      <c r="M89" s="16" t="str">
        <f t="shared" si="3"/>
        <v>CXG-1025</v>
      </c>
      <c r="N89" s="18">
        <v>45951.44900462963</v>
      </c>
    </row>
    <row r="90">
      <c r="A90" s="8" t="s">
        <v>941</v>
      </c>
      <c r="B90" s="19">
        <v>45950.0</v>
      </c>
      <c r="C90" s="10" t="s">
        <v>942</v>
      </c>
      <c r="D90" s="8" t="s">
        <v>557</v>
      </c>
      <c r="E90" s="8" t="s">
        <v>747</v>
      </c>
      <c r="F90" s="9">
        <f>SUMIFS(PedComCarrinho!E:E,PedComCarrinho!G:G,C:C)</f>
        <v>173396.79</v>
      </c>
      <c r="G90" s="16">
        <f>SUMIFS(PagProdutor!F:F,PagProdutor!D:D,C:C)+(SUMIFS(PagComisao!F:F,PagComisao!K:K,C:C))</f>
        <v>173396.79</v>
      </c>
      <c r="H90" s="9">
        <f t="shared" si="1"/>
        <v>0</v>
      </c>
      <c r="I90" s="8" t="s">
        <v>748</v>
      </c>
      <c r="J90" s="8" t="s">
        <v>749</v>
      </c>
      <c r="K90" s="8" t="s">
        <v>412</v>
      </c>
      <c r="L90" s="15" t="str">
        <f t="shared" si="2"/>
        <v>10/2025</v>
      </c>
      <c r="M90" s="16" t="str">
        <f t="shared" si="3"/>
        <v>CXG-1025</v>
      </c>
      <c r="N90" s="18">
        <v>45961.542708333334</v>
      </c>
    </row>
    <row r="91">
      <c r="A91" s="8" t="s">
        <v>943</v>
      </c>
      <c r="B91" s="19">
        <v>45950.0</v>
      </c>
      <c r="C91" s="10" t="s">
        <v>944</v>
      </c>
      <c r="D91" s="8" t="s">
        <v>559</v>
      </c>
      <c r="E91" s="8" t="s">
        <v>747</v>
      </c>
      <c r="F91" s="9">
        <f>SUMIFS(PedComCarrinho!E:E,PedComCarrinho!G:G,C:C)</f>
        <v>79485.21</v>
      </c>
      <c r="G91" s="16">
        <f>SUMIFS(PagProdutor!F:F,PagProdutor!D:D,C:C)+(SUMIFS(PagComisao!F:F,PagComisao!K:K,C:C))</f>
        <v>79485.21</v>
      </c>
      <c r="H91" s="9">
        <f t="shared" si="1"/>
        <v>0</v>
      </c>
      <c r="I91" s="8" t="s">
        <v>748</v>
      </c>
      <c r="J91" s="8" t="s">
        <v>749</v>
      </c>
      <c r="K91" s="8" t="s">
        <v>148</v>
      </c>
      <c r="L91" s="15" t="str">
        <f t="shared" si="2"/>
        <v>10/2025</v>
      </c>
      <c r="M91" s="16" t="str">
        <f t="shared" si="3"/>
        <v>CXG-1025</v>
      </c>
      <c r="N91" s="18">
        <v>46009.41553240741</v>
      </c>
    </row>
    <row r="92">
      <c r="A92" s="10" t="s">
        <v>945</v>
      </c>
      <c r="B92" s="19">
        <v>45949.0</v>
      </c>
      <c r="C92" s="10" t="s">
        <v>946</v>
      </c>
      <c r="D92" s="8" t="s">
        <v>561</v>
      </c>
      <c r="E92" s="8" t="s">
        <v>378</v>
      </c>
      <c r="F92" s="9">
        <f>SUMIFS(PedComCarrinho!E:E,PedComCarrinho!G:G,C:C)</f>
        <v>77996</v>
      </c>
      <c r="G92" s="16">
        <f>SUMIFS(PagProdutor!F:F,PagProdutor!D:D,C:C)+(SUMIFS(PagComisao!F:F,PagComisao!K:K,C:C))</f>
        <v>77996</v>
      </c>
      <c r="H92" s="9">
        <f t="shared" si="1"/>
        <v>0</v>
      </c>
      <c r="I92" s="8" t="s">
        <v>748</v>
      </c>
      <c r="J92" s="8" t="s">
        <v>749</v>
      </c>
      <c r="K92" s="8" t="s">
        <v>412</v>
      </c>
      <c r="L92" s="15" t="str">
        <f t="shared" si="2"/>
        <v>10/2025</v>
      </c>
      <c r="M92" s="16" t="str">
        <f t="shared" si="3"/>
        <v>CXG-1025</v>
      </c>
      <c r="N92" s="18">
        <v>45950.44396990741</v>
      </c>
    </row>
    <row r="93">
      <c r="A93" s="8" t="s">
        <v>947</v>
      </c>
      <c r="B93" s="19">
        <v>45950.0</v>
      </c>
      <c r="C93" s="10" t="s">
        <v>948</v>
      </c>
      <c r="D93" s="8" t="s">
        <v>563</v>
      </c>
      <c r="E93" s="8" t="s">
        <v>747</v>
      </c>
      <c r="F93" s="9">
        <f>SUMIFS(PedComCarrinho!E:E,PedComCarrinho!G:G,C:C)</f>
        <v>80388</v>
      </c>
      <c r="G93" s="16">
        <f>SUMIFS(PagProdutor!F:F,PagProdutor!D:D,C:C)+(SUMIFS(PagComisao!F:F,PagComisao!K:K,C:C))</f>
        <v>80388</v>
      </c>
      <c r="H93" s="9">
        <f t="shared" si="1"/>
        <v>0</v>
      </c>
      <c r="I93" s="8" t="s">
        <v>748</v>
      </c>
      <c r="J93" s="8" t="s">
        <v>749</v>
      </c>
      <c r="K93" s="8" t="s">
        <v>148</v>
      </c>
      <c r="L93" s="15" t="str">
        <f t="shared" si="2"/>
        <v>10/2025</v>
      </c>
      <c r="M93" s="16" t="str">
        <f t="shared" si="3"/>
        <v>CXG-1025</v>
      </c>
      <c r="N93" s="18">
        <v>45950.445</v>
      </c>
    </row>
    <row r="94">
      <c r="A94" s="8" t="s">
        <v>949</v>
      </c>
      <c r="B94" s="19">
        <v>45946.0</v>
      </c>
      <c r="C94" s="10" t="s">
        <v>950</v>
      </c>
      <c r="D94" s="8" t="s">
        <v>391</v>
      </c>
      <c r="E94" s="8" t="s">
        <v>378</v>
      </c>
      <c r="F94" s="9">
        <f>SUMIFS(PedComCarrinho!E:E,PedComCarrinho!G:G,C:C)</f>
        <v>66660</v>
      </c>
      <c r="G94" s="16">
        <f>SUMIFS(PagProdutor!F:F,PagProdutor!D:D,C:C)+(SUMIFS(PagComisao!F:F,PagComisao!K:K,C:C))</f>
        <v>66660</v>
      </c>
      <c r="H94" s="9">
        <f t="shared" si="1"/>
        <v>0</v>
      </c>
      <c r="I94" s="8" t="s">
        <v>748</v>
      </c>
      <c r="J94" s="8" t="s">
        <v>749</v>
      </c>
      <c r="K94" s="8" t="s">
        <v>148</v>
      </c>
      <c r="L94" s="15" t="str">
        <f t="shared" si="2"/>
        <v>10/2025</v>
      </c>
      <c r="M94" s="16" t="str">
        <f t="shared" si="3"/>
        <v>CXG-1025</v>
      </c>
      <c r="N94" s="18">
        <v>45951.56282407408</v>
      </c>
    </row>
    <row r="95">
      <c r="A95" s="8" t="s">
        <v>951</v>
      </c>
      <c r="B95" s="19">
        <v>45948.0</v>
      </c>
      <c r="C95" s="10" t="s">
        <v>952</v>
      </c>
      <c r="D95" s="8" t="s">
        <v>391</v>
      </c>
      <c r="E95" s="8" t="s">
        <v>378</v>
      </c>
      <c r="F95" s="9">
        <f>SUMIFS(PedComCarrinho!E:E,PedComCarrinho!G:G,C:C)</f>
        <v>206680.6</v>
      </c>
      <c r="G95" s="16">
        <f>SUMIFS(PagProdutor!F:F,PagProdutor!D:D,C:C)+(SUMIFS(PagComisao!F:F,PagComisao!K:K,C:C))</f>
        <v>206680.6</v>
      </c>
      <c r="H95" s="9">
        <f t="shared" si="1"/>
        <v>0</v>
      </c>
      <c r="I95" s="8" t="s">
        <v>748</v>
      </c>
      <c r="J95" s="8" t="s">
        <v>749</v>
      </c>
      <c r="K95" s="8" t="s">
        <v>148</v>
      </c>
      <c r="L95" s="15" t="str">
        <f t="shared" si="2"/>
        <v>10/2025</v>
      </c>
      <c r="M95" s="16" t="str">
        <f t="shared" si="3"/>
        <v>CXG-1025</v>
      </c>
      <c r="N95" s="18">
        <v>45951.68537037037</v>
      </c>
      <c r="O95" s="8" t="s">
        <v>953</v>
      </c>
    </row>
    <row r="96">
      <c r="A96" s="8" t="s">
        <v>954</v>
      </c>
      <c r="B96" s="19">
        <v>45953.0</v>
      </c>
      <c r="C96" s="10" t="s">
        <v>955</v>
      </c>
      <c r="D96" s="8" t="s">
        <v>565</v>
      </c>
      <c r="E96" s="8" t="s">
        <v>378</v>
      </c>
      <c r="F96" s="9">
        <f>SUMIFS(PedComCarrinho!E:E,PedComCarrinho!G:G,C:C)</f>
        <v>1033992.47</v>
      </c>
      <c r="G96" s="16">
        <f>SUMIFS(PagProdutor!F:F,PagProdutor!D:D,C:C)+(SUMIFS(PagComisao!F:F,PagComisao!K:K,C:C))</f>
        <v>1033992.47</v>
      </c>
      <c r="H96" s="9">
        <f t="shared" si="1"/>
        <v>-0.0000000002328306437</v>
      </c>
      <c r="I96" s="8" t="s">
        <v>748</v>
      </c>
      <c r="J96" s="8" t="s">
        <v>749</v>
      </c>
      <c r="K96" s="8" t="s">
        <v>148</v>
      </c>
      <c r="L96" s="15" t="str">
        <f t="shared" si="2"/>
        <v>10/2025</v>
      </c>
      <c r="M96" s="16" t="str">
        <f t="shared" si="3"/>
        <v>CXG-1025</v>
      </c>
      <c r="N96" s="18">
        <v>45978.41819444444</v>
      </c>
    </row>
    <row r="97">
      <c r="A97" s="8" t="s">
        <v>956</v>
      </c>
      <c r="B97" s="19">
        <v>45953.0</v>
      </c>
      <c r="C97" s="10" t="s">
        <v>957</v>
      </c>
      <c r="D97" s="8" t="s">
        <v>567</v>
      </c>
      <c r="E97" s="8" t="s">
        <v>378</v>
      </c>
      <c r="F97" s="9">
        <f>SUMIFS(PedComCarrinho!E:E,PedComCarrinho!G:G,C:C)</f>
        <v>52989.54</v>
      </c>
      <c r="G97" s="16">
        <f>SUMIFS(PagProdutor!F:F,PagProdutor!D:D,C:C)+(SUMIFS(PagComisao!F:F,PagComisao!K:K,C:C))</f>
        <v>52989.54</v>
      </c>
      <c r="H97" s="9">
        <f t="shared" si="1"/>
        <v>0</v>
      </c>
      <c r="I97" s="8" t="s">
        <v>748</v>
      </c>
      <c r="J97" s="8" t="s">
        <v>749</v>
      </c>
      <c r="K97" s="8" t="s">
        <v>148</v>
      </c>
      <c r="L97" s="15" t="str">
        <f t="shared" si="2"/>
        <v>10/2025</v>
      </c>
      <c r="M97" s="16" t="str">
        <f t="shared" si="3"/>
        <v>CXG-1025</v>
      </c>
    </row>
    <row r="98">
      <c r="A98" s="8" t="s">
        <v>958</v>
      </c>
      <c r="B98" s="19">
        <v>45957.0</v>
      </c>
      <c r="C98" s="10" t="s">
        <v>959</v>
      </c>
      <c r="D98" s="8" t="s">
        <v>569</v>
      </c>
      <c r="E98" s="8" t="s">
        <v>747</v>
      </c>
      <c r="F98" s="9">
        <f>SUMIFS(PedComCarrinho!E:E,PedComCarrinho!G:G,C:C)</f>
        <v>150821.43</v>
      </c>
      <c r="G98" s="16">
        <f>SUMIFS(PagProdutor!F:F,PagProdutor!D:D,C:C)+(SUMIFS(PagComisao!F:F,PagComisao!K:K,C:C))</f>
        <v>150821.43</v>
      </c>
      <c r="H98" s="9">
        <f t="shared" si="1"/>
        <v>0</v>
      </c>
      <c r="I98" s="8" t="s">
        <v>748</v>
      </c>
      <c r="J98" s="8" t="s">
        <v>749</v>
      </c>
      <c r="K98" s="8" t="s">
        <v>412</v>
      </c>
      <c r="L98" s="15" t="str">
        <f t="shared" si="2"/>
        <v>10/2025</v>
      </c>
      <c r="M98" s="16" t="str">
        <f t="shared" si="3"/>
        <v>CXG-1025</v>
      </c>
      <c r="N98" s="18">
        <v>45958.39649305555</v>
      </c>
    </row>
    <row r="99">
      <c r="A99" s="8" t="s">
        <v>960</v>
      </c>
      <c r="B99" s="19">
        <v>45957.0</v>
      </c>
      <c r="C99" s="10" t="s">
        <v>961</v>
      </c>
      <c r="D99" s="8" t="s">
        <v>434</v>
      </c>
      <c r="E99" s="8" t="s">
        <v>747</v>
      </c>
      <c r="F99" s="9">
        <f>SUMIFS(PedComCarrinho!E:E,PedComCarrinho!G:G,C:C)</f>
        <v>57100.2</v>
      </c>
      <c r="G99" s="16">
        <f>SUMIFS(PagProdutor!F:F,PagProdutor!D:D,C:C)+(SUMIFS(PagComisao!F:F,PagComisao!K:K,C:C))</f>
        <v>57100.2</v>
      </c>
      <c r="H99" s="9">
        <f t="shared" si="1"/>
        <v>0</v>
      </c>
      <c r="I99" s="8" t="s">
        <v>748</v>
      </c>
      <c r="J99" s="8" t="s">
        <v>749</v>
      </c>
      <c r="K99" s="8" t="s">
        <v>148</v>
      </c>
      <c r="L99" s="15" t="str">
        <f t="shared" si="2"/>
        <v>10/2025</v>
      </c>
      <c r="M99" s="16" t="str">
        <f t="shared" si="3"/>
        <v>CXG-1025</v>
      </c>
      <c r="N99" s="18">
        <v>45958.39534722222</v>
      </c>
    </row>
    <row r="100">
      <c r="A100" s="8" t="s">
        <v>962</v>
      </c>
      <c r="B100" s="19">
        <v>45958.0</v>
      </c>
      <c r="C100" s="10" t="s">
        <v>963</v>
      </c>
      <c r="D100" s="8" t="s">
        <v>548</v>
      </c>
      <c r="E100" s="8" t="s">
        <v>378</v>
      </c>
      <c r="F100" s="9">
        <f>SUMIFS(PedComCarrinho!E:E,PedComCarrinho!G:G,C:C)</f>
        <v>66577.46</v>
      </c>
      <c r="G100" s="16">
        <f>SUMIFS(PagProdutor!F:F,PagProdutor!D:D,C:C)+(SUMIFS(PagComisao!F:F,PagComisao!K:K,C:C))</f>
        <v>66577.46</v>
      </c>
      <c r="H100" s="9">
        <f t="shared" si="1"/>
        <v>0</v>
      </c>
      <c r="I100" s="8" t="s">
        <v>748</v>
      </c>
      <c r="J100" s="8" t="s">
        <v>749</v>
      </c>
      <c r="K100" s="8" t="s">
        <v>148</v>
      </c>
      <c r="L100" s="15" t="str">
        <f t="shared" si="2"/>
        <v>10/2025</v>
      </c>
      <c r="M100" s="16" t="str">
        <f t="shared" si="3"/>
        <v>CXG-1025</v>
      </c>
    </row>
    <row r="101">
      <c r="A101" s="8" t="s">
        <v>964</v>
      </c>
      <c r="B101" s="19">
        <v>45959.0</v>
      </c>
      <c r="C101" s="10" t="s">
        <v>965</v>
      </c>
      <c r="D101" s="8" t="s">
        <v>571</v>
      </c>
      <c r="E101" s="8" t="s">
        <v>747</v>
      </c>
      <c r="F101" s="9">
        <f>SUMIFS(PedComCarrinho!E:E,PedComCarrinho!G:G,C:C)</f>
        <v>228853.36</v>
      </c>
      <c r="G101" s="16">
        <f>SUMIFS(PagProdutor!F:F,PagProdutor!D:D,C:C)+(SUMIFS(PagComisao!F:F,PagComisao!K:K,C:C))</f>
        <v>228853.36</v>
      </c>
      <c r="H101" s="9">
        <f t="shared" si="1"/>
        <v>0</v>
      </c>
      <c r="I101" s="8" t="s">
        <v>748</v>
      </c>
      <c r="J101" s="8" t="s">
        <v>749</v>
      </c>
      <c r="K101" s="8" t="s">
        <v>148</v>
      </c>
      <c r="L101" s="15" t="str">
        <f t="shared" si="2"/>
        <v>10/2025</v>
      </c>
      <c r="M101" s="16" t="str">
        <f t="shared" si="3"/>
        <v>CXG-1025</v>
      </c>
      <c r="N101" s="18">
        <v>45982.51153935185</v>
      </c>
    </row>
    <row r="102">
      <c r="A102" s="8" t="s">
        <v>966</v>
      </c>
      <c r="B102" s="19">
        <v>45959.0</v>
      </c>
      <c r="C102" s="10" t="s">
        <v>967</v>
      </c>
      <c r="D102" s="8" t="s">
        <v>573</v>
      </c>
      <c r="E102" s="8" t="s">
        <v>747</v>
      </c>
      <c r="F102" s="9">
        <f>SUMIFS(PedComCarrinho!E:E,PedComCarrinho!G:G,C:C)</f>
        <v>114273.74</v>
      </c>
      <c r="G102" s="16">
        <f>SUMIFS(PagProdutor!F:F,PagProdutor!D:D,C:C)+(SUMIFS(PagComisao!F:F,PagComisao!K:K,C:C))</f>
        <v>114273.74</v>
      </c>
      <c r="H102" s="9">
        <f t="shared" si="1"/>
        <v>0</v>
      </c>
      <c r="I102" s="8" t="s">
        <v>748</v>
      </c>
      <c r="J102" s="8" t="s">
        <v>749</v>
      </c>
      <c r="K102" s="8" t="s">
        <v>148</v>
      </c>
      <c r="L102" s="15" t="str">
        <f t="shared" si="2"/>
        <v>10/2025</v>
      </c>
      <c r="M102" s="16" t="str">
        <f t="shared" si="3"/>
        <v>CXG-1025</v>
      </c>
    </row>
    <row r="103">
      <c r="A103" s="8" t="s">
        <v>968</v>
      </c>
      <c r="B103" s="19">
        <v>45960.0</v>
      </c>
      <c r="C103" s="10" t="s">
        <v>969</v>
      </c>
      <c r="D103" s="8" t="s">
        <v>575</v>
      </c>
      <c r="E103" s="8" t="s">
        <v>747</v>
      </c>
      <c r="F103" s="9">
        <f>SUMIFS(PedComCarrinho!E:E,PedComCarrinho!G:G,C:C)</f>
        <v>191837.92</v>
      </c>
      <c r="G103" s="16">
        <f>SUMIFS(PagProdutor!F:F,PagProdutor!D:D,C:C)+(SUMIFS(PagComisao!F:F,PagComisao!K:K,C:C))</f>
        <v>191837.92</v>
      </c>
      <c r="H103" s="9">
        <f t="shared" si="1"/>
        <v>0</v>
      </c>
      <c r="I103" s="8" t="s">
        <v>748</v>
      </c>
      <c r="J103" s="8" t="s">
        <v>749</v>
      </c>
      <c r="K103" s="8" t="s">
        <v>148</v>
      </c>
      <c r="L103" s="15" t="str">
        <f t="shared" si="2"/>
        <v>10/2025</v>
      </c>
      <c r="M103" s="16" t="str">
        <f t="shared" si="3"/>
        <v>CXG-1025</v>
      </c>
      <c r="N103" s="17">
        <v>45971.49810185185</v>
      </c>
    </row>
    <row r="104">
      <c r="A104" s="8" t="s">
        <v>970</v>
      </c>
      <c r="B104" s="19">
        <v>45961.0</v>
      </c>
      <c r="C104" s="10" t="s">
        <v>971</v>
      </c>
      <c r="D104" s="8" t="s">
        <v>319</v>
      </c>
      <c r="E104" s="8" t="s">
        <v>378</v>
      </c>
      <c r="F104" s="9">
        <f>SUMIFS(PedComCarrinho!E:E,PedComCarrinho!G:G,C:C)</f>
        <v>65029.8</v>
      </c>
      <c r="G104" s="16">
        <f>SUMIFS(PagProdutor!F:F,PagProdutor!D:D,C:C)+(SUMIFS(PagComisao!F:F,PagComisao!K:K,C:C))</f>
        <v>65029.8</v>
      </c>
      <c r="H104" s="9">
        <f t="shared" si="1"/>
        <v>0</v>
      </c>
      <c r="I104" s="8" t="s">
        <v>748</v>
      </c>
      <c r="J104" s="8" t="s">
        <v>749</v>
      </c>
      <c r="K104" s="8" t="s">
        <v>148</v>
      </c>
      <c r="L104" s="15" t="str">
        <f t="shared" si="2"/>
        <v>10/2025</v>
      </c>
      <c r="M104" s="16" t="str">
        <f t="shared" si="3"/>
        <v>CXG-1025</v>
      </c>
    </row>
    <row r="105">
      <c r="A105" s="8" t="s">
        <v>972</v>
      </c>
      <c r="B105" s="19">
        <v>45961.0</v>
      </c>
      <c r="C105" s="10" t="s">
        <v>973</v>
      </c>
      <c r="D105" s="8" t="s">
        <v>577</v>
      </c>
      <c r="E105" s="8" t="s">
        <v>378</v>
      </c>
      <c r="F105" s="9">
        <f>SUMIFS(PedComCarrinho!E:E,PedComCarrinho!G:G,C:C)</f>
        <v>26081.54</v>
      </c>
      <c r="G105" s="16">
        <f>SUMIFS(PagProdutor!F:F,PagProdutor!D:D,C:C)+(SUMIFS(PagComisao!F:F,PagComisao!K:K,C:C))</f>
        <v>26081.54</v>
      </c>
      <c r="H105" s="9">
        <f t="shared" si="1"/>
        <v>0</v>
      </c>
      <c r="I105" s="8" t="s">
        <v>748</v>
      </c>
      <c r="J105" s="8" t="s">
        <v>749</v>
      </c>
      <c r="K105" s="8" t="s">
        <v>148</v>
      </c>
      <c r="L105" s="15" t="str">
        <f t="shared" si="2"/>
        <v>10/2025</v>
      </c>
      <c r="M105" s="16" t="str">
        <f t="shared" si="3"/>
        <v>CXG-1025</v>
      </c>
    </row>
    <row r="106">
      <c r="A106" s="8" t="s">
        <v>974</v>
      </c>
      <c r="B106" s="13">
        <v>45964.0</v>
      </c>
      <c r="C106" s="10" t="s">
        <v>975</v>
      </c>
      <c r="D106" s="8" t="s">
        <v>579</v>
      </c>
      <c r="E106" s="8" t="s">
        <v>378</v>
      </c>
      <c r="F106" s="9">
        <f>SUMIFS(PedComCarrinho!E:E,PedComCarrinho!G:G,C:C)</f>
        <v>68884.86</v>
      </c>
      <c r="G106" s="16">
        <f>SUMIFS(PagProdutor!F:F,PagProdutor!D:D,C:C)+(SUMIFS(PagComisao!F:F,PagComisao!K:K,C:C))</f>
        <v>68884.86</v>
      </c>
      <c r="H106" s="9">
        <f t="shared" si="1"/>
        <v>0</v>
      </c>
      <c r="I106" s="8" t="s">
        <v>748</v>
      </c>
      <c r="J106" s="8" t="s">
        <v>749</v>
      </c>
      <c r="K106" s="8" t="s">
        <v>148</v>
      </c>
      <c r="L106" s="15" t="str">
        <f t="shared" si="2"/>
        <v>11/2025</v>
      </c>
      <c r="M106" s="16" t="str">
        <f t="shared" si="3"/>
        <v>CXG-1125</v>
      </c>
    </row>
    <row r="107">
      <c r="A107" s="8" t="s">
        <v>976</v>
      </c>
      <c r="B107" s="13">
        <v>45965.0</v>
      </c>
      <c r="C107" s="10" t="s">
        <v>977</v>
      </c>
      <c r="D107" s="8" t="s">
        <v>581</v>
      </c>
      <c r="E107" s="8" t="s">
        <v>747</v>
      </c>
      <c r="F107" s="9">
        <f>SUMIFS(PedComCarrinho!E:E,PedComCarrinho!G:G,C:C)</f>
        <v>74131.54</v>
      </c>
      <c r="G107" s="16">
        <f>SUMIFS(PagProdutor!F:F,PagProdutor!D:D,C:C)+(SUMIFS(PagComisao!F:F,PagComisao!K:K,C:C))</f>
        <v>74131.54</v>
      </c>
      <c r="H107" s="9">
        <f t="shared" si="1"/>
        <v>0</v>
      </c>
      <c r="I107" s="8" t="s">
        <v>748</v>
      </c>
      <c r="J107" s="8" t="s">
        <v>749</v>
      </c>
      <c r="K107" s="8" t="s">
        <v>582</v>
      </c>
      <c r="L107" s="15" t="str">
        <f t="shared" si="2"/>
        <v>11/2025</v>
      </c>
      <c r="M107" s="16" t="str">
        <f t="shared" si="3"/>
        <v>CXG-1125</v>
      </c>
      <c r="N107" s="17">
        <v>45965.70644675926</v>
      </c>
    </row>
    <row r="108">
      <c r="A108" s="8" t="s">
        <v>978</v>
      </c>
      <c r="B108" s="13">
        <v>45965.0</v>
      </c>
      <c r="C108" s="10" t="s">
        <v>979</v>
      </c>
      <c r="D108" s="8" t="s">
        <v>584</v>
      </c>
      <c r="E108" s="8" t="s">
        <v>378</v>
      </c>
      <c r="F108" s="9">
        <f>SUMIFS(PedComCarrinho!E:E,PedComCarrinho!G:G,C:C)</f>
        <v>295740</v>
      </c>
      <c r="G108" s="16">
        <f>SUMIFS(PagProdutor!F:F,PagProdutor!D:D,C:C)+(SUMIFS(PagComisao!F:F,PagComisao!K:K,C:C))</f>
        <v>295740</v>
      </c>
      <c r="H108" s="9">
        <f t="shared" si="1"/>
        <v>0</v>
      </c>
      <c r="I108" s="8" t="s">
        <v>759</v>
      </c>
      <c r="J108" s="8" t="s">
        <v>749</v>
      </c>
      <c r="K108" s="8" t="s">
        <v>216</v>
      </c>
      <c r="L108" s="15" t="str">
        <f t="shared" si="2"/>
        <v>11/2025</v>
      </c>
      <c r="M108" s="16" t="str">
        <f t="shared" si="3"/>
        <v>CXG-1125</v>
      </c>
      <c r="N108" s="18">
        <v>46034.43215277778</v>
      </c>
    </row>
    <row r="109">
      <c r="A109" s="8" t="s">
        <v>980</v>
      </c>
      <c r="B109" s="13">
        <v>45966.0</v>
      </c>
      <c r="C109" s="10" t="s">
        <v>981</v>
      </c>
      <c r="D109" s="8" t="s">
        <v>357</v>
      </c>
      <c r="E109" s="8" t="s">
        <v>747</v>
      </c>
      <c r="F109" s="9">
        <f>SUMIFS(PedComCarrinho!E:E,PedComCarrinho!G:G,C:C)</f>
        <v>152158.51</v>
      </c>
      <c r="G109" s="16">
        <f>SUMIFS(PagProdutor!F:F,PagProdutor!D:D,C:C)+(SUMIFS(PagComisao!F:F,PagComisao!K:K,C:C))</f>
        <v>152158.51</v>
      </c>
      <c r="H109" s="9">
        <f t="shared" si="1"/>
        <v>0</v>
      </c>
      <c r="I109" s="8" t="s">
        <v>759</v>
      </c>
      <c r="J109" s="8" t="s">
        <v>749</v>
      </c>
      <c r="K109" s="8" t="s">
        <v>216</v>
      </c>
      <c r="L109" s="15" t="str">
        <f t="shared" si="2"/>
        <v>11/2025</v>
      </c>
      <c r="M109" s="16" t="str">
        <f t="shared" si="3"/>
        <v>CXG-1125</v>
      </c>
    </row>
    <row r="110">
      <c r="A110" s="8" t="s">
        <v>982</v>
      </c>
      <c r="B110" s="13">
        <v>45969.0</v>
      </c>
      <c r="C110" s="10" t="s">
        <v>983</v>
      </c>
      <c r="D110" s="8" t="s">
        <v>331</v>
      </c>
      <c r="E110" s="8" t="s">
        <v>378</v>
      </c>
      <c r="F110" s="9">
        <f>SUMIFS(PedComCarrinho!E:E,PedComCarrinho!G:G,C:C)</f>
        <v>60219.53</v>
      </c>
      <c r="G110" s="16">
        <f>SUMIFS(PagProdutor!F:F,PagProdutor!D:D,C:C)+(SUMIFS(PagComisao!F:F,PagComisao!K:K,C:C))</f>
        <v>60219.53</v>
      </c>
      <c r="H110" s="9">
        <f t="shared" si="1"/>
        <v>0</v>
      </c>
      <c r="I110" s="8" t="s">
        <v>759</v>
      </c>
      <c r="J110" s="8" t="s">
        <v>749</v>
      </c>
      <c r="K110" s="8" t="s">
        <v>216</v>
      </c>
      <c r="L110" s="15" t="str">
        <f t="shared" si="2"/>
        <v>11/2025</v>
      </c>
      <c r="M110" s="16" t="str">
        <f t="shared" si="3"/>
        <v>CXG-1125</v>
      </c>
    </row>
    <row r="111">
      <c r="A111" s="8" t="s">
        <v>984</v>
      </c>
      <c r="B111" s="19">
        <v>45971.0</v>
      </c>
      <c r="C111" s="10" t="s">
        <v>985</v>
      </c>
      <c r="D111" s="8" t="s">
        <v>440</v>
      </c>
      <c r="E111" s="8" t="s">
        <v>747</v>
      </c>
      <c r="F111" s="9">
        <f>SUMIFS(PedComCarrinho!E:E,PedComCarrinho!G:G,C:C)</f>
        <v>531780.88</v>
      </c>
      <c r="G111" s="16">
        <f>SUMIFS(PagProdutor!F:F,PagProdutor!D:D,C:C)+(SUMIFS(PagComisao!F:F,PagComisao!K:K,C:C))</f>
        <v>531780.88</v>
      </c>
      <c r="H111" s="9">
        <f t="shared" si="1"/>
        <v>0</v>
      </c>
      <c r="I111" s="8" t="s">
        <v>748</v>
      </c>
      <c r="J111" s="8" t="s">
        <v>749</v>
      </c>
      <c r="K111" s="8" t="s">
        <v>412</v>
      </c>
      <c r="L111" s="15" t="str">
        <f t="shared" si="2"/>
        <v>11/2025</v>
      </c>
      <c r="M111" s="16" t="str">
        <f t="shared" si="3"/>
        <v>CXG-1125</v>
      </c>
      <c r="N111" s="18">
        <v>46062.46576388889</v>
      </c>
    </row>
    <row r="112">
      <c r="A112" s="8" t="s">
        <v>986</v>
      </c>
      <c r="B112" s="19">
        <v>45972.0</v>
      </c>
      <c r="C112" s="10" t="s">
        <v>987</v>
      </c>
      <c r="D112" s="8" t="s">
        <v>357</v>
      </c>
      <c r="E112" s="8" t="s">
        <v>378</v>
      </c>
      <c r="F112" s="9">
        <f>SUMIFS(PedComCarrinho!E:E,PedComCarrinho!G:G,C:C)</f>
        <v>1763018.72</v>
      </c>
      <c r="G112" s="16">
        <f>SUMIFS(PagProdutor!F:F,PagProdutor!D:D,C:C)+(SUMIFS(PagComisao!F:F,PagComisao!K:K,C:C))</f>
        <v>1763018.72</v>
      </c>
      <c r="H112" s="9">
        <f t="shared" si="1"/>
        <v>0</v>
      </c>
      <c r="I112" s="8" t="s">
        <v>759</v>
      </c>
      <c r="J112" s="8" t="s">
        <v>749</v>
      </c>
      <c r="K112" s="8" t="s">
        <v>216</v>
      </c>
      <c r="L112" s="15" t="str">
        <f t="shared" si="2"/>
        <v>11/2025</v>
      </c>
      <c r="M112" s="16" t="str">
        <f t="shared" si="3"/>
        <v>CXG-1125</v>
      </c>
      <c r="N112" s="18">
        <v>45995.42508101852</v>
      </c>
    </row>
    <row r="113">
      <c r="A113" s="8" t="s">
        <v>988</v>
      </c>
      <c r="B113" s="19">
        <v>45973.0</v>
      </c>
      <c r="C113" s="10" t="s">
        <v>989</v>
      </c>
      <c r="D113" s="8" t="s">
        <v>565</v>
      </c>
      <c r="E113" s="8" t="s">
        <v>378</v>
      </c>
      <c r="F113" s="9">
        <f>SUMIFS(PedComCarrinho!E:E,PedComCarrinho!G:G,C:C)</f>
        <v>145557.12</v>
      </c>
      <c r="G113" s="16">
        <f>SUMIFS(PagProdutor!F:F,PagProdutor!D:D,C:C)+(SUMIFS(PagComisao!F:F,PagComisao!K:K,C:C))</f>
        <v>145557.12</v>
      </c>
      <c r="H113" s="9">
        <f t="shared" si="1"/>
        <v>0</v>
      </c>
      <c r="I113" s="8" t="s">
        <v>748</v>
      </c>
      <c r="J113" s="8" t="s">
        <v>749</v>
      </c>
      <c r="K113" s="8" t="s">
        <v>148</v>
      </c>
      <c r="L113" s="15" t="str">
        <f t="shared" si="2"/>
        <v>11/2025</v>
      </c>
      <c r="M113" s="16" t="str">
        <f t="shared" si="3"/>
        <v>CXG-1125</v>
      </c>
      <c r="N113" s="18">
        <v>45978.41291666667</v>
      </c>
    </row>
    <row r="114">
      <c r="A114" s="8" t="s">
        <v>990</v>
      </c>
      <c r="B114" s="19">
        <v>45976.0</v>
      </c>
      <c r="C114" s="10" t="s">
        <v>991</v>
      </c>
      <c r="D114" s="8" t="s">
        <v>405</v>
      </c>
      <c r="E114" s="8" t="s">
        <v>378</v>
      </c>
      <c r="F114" s="9">
        <f>SUMIFS(PedComCarrinho!E:E,PedComCarrinho!G:G,C:C)</f>
        <v>385046.56</v>
      </c>
      <c r="G114" s="16">
        <f>SUMIFS(PagProdutor!F:F,PagProdutor!D:D,C:C)+(SUMIFS(PagComisao!F:F,PagComisao!K:K,C:C))</f>
        <v>385046.56</v>
      </c>
      <c r="H114" s="9">
        <f t="shared" si="1"/>
        <v>0</v>
      </c>
      <c r="I114" s="8" t="s">
        <v>748</v>
      </c>
      <c r="J114" s="8" t="s">
        <v>749</v>
      </c>
      <c r="K114" s="8" t="s">
        <v>148</v>
      </c>
      <c r="L114" s="15" t="str">
        <f t="shared" si="2"/>
        <v>11/2025</v>
      </c>
      <c r="M114" s="16" t="str">
        <f t="shared" si="3"/>
        <v>CXG-1125</v>
      </c>
      <c r="N114" s="18">
        <v>46049.428715277776</v>
      </c>
    </row>
    <row r="115">
      <c r="A115" s="8" t="s">
        <v>992</v>
      </c>
      <c r="B115" s="19">
        <v>45976.0</v>
      </c>
      <c r="C115" s="10" t="s">
        <v>993</v>
      </c>
      <c r="D115" s="8" t="s">
        <v>586</v>
      </c>
      <c r="E115" s="8" t="s">
        <v>378</v>
      </c>
      <c r="F115" s="9">
        <f>SUMIFS(PedComCarrinho!E:E,PedComCarrinho!G:G,C:C)</f>
        <v>2231.45</v>
      </c>
      <c r="G115" s="16">
        <f>SUMIFS(PagProdutor!F:F,PagProdutor!D:D,C:C)+(SUMIFS(PagComisao!F:F,PagComisao!K:K,C:C))</f>
        <v>2231.45</v>
      </c>
      <c r="H115" s="9">
        <f t="shared" si="1"/>
        <v>0</v>
      </c>
      <c r="I115" s="8" t="s">
        <v>748</v>
      </c>
      <c r="J115" s="8" t="s">
        <v>749</v>
      </c>
      <c r="K115" s="8" t="s">
        <v>284</v>
      </c>
      <c r="L115" s="15" t="str">
        <f t="shared" si="2"/>
        <v>11/2025</v>
      </c>
      <c r="M115" s="16" t="str">
        <f t="shared" si="3"/>
        <v>CXG-1125</v>
      </c>
      <c r="N115" s="18">
        <v>45976.583402777775</v>
      </c>
    </row>
    <row r="116">
      <c r="A116" s="8" t="s">
        <v>994</v>
      </c>
      <c r="B116" s="19">
        <v>45976.0</v>
      </c>
      <c r="C116" s="10" t="s">
        <v>995</v>
      </c>
      <c r="D116" s="8" t="s">
        <v>588</v>
      </c>
      <c r="E116" s="8" t="s">
        <v>747</v>
      </c>
      <c r="F116" s="9">
        <f>SUMIFS(PedComCarrinho!E:E,PedComCarrinho!G:G,C:C)</f>
        <v>44063.89</v>
      </c>
      <c r="G116" s="16">
        <f>SUMIFS(PagProdutor!F:F,PagProdutor!D:D,C:C)+(SUMIFS(PagComisao!F:F,PagComisao!K:K,C:C))</f>
        <v>44063.89</v>
      </c>
      <c r="H116" s="9">
        <f t="shared" si="1"/>
        <v>0</v>
      </c>
      <c r="I116" s="8" t="s">
        <v>748</v>
      </c>
      <c r="J116" s="8" t="s">
        <v>749</v>
      </c>
      <c r="K116" s="8" t="s">
        <v>418</v>
      </c>
      <c r="L116" s="15" t="str">
        <f t="shared" si="2"/>
        <v>11/2025</v>
      </c>
      <c r="M116" s="16" t="str">
        <f t="shared" si="3"/>
        <v>CXG-1125</v>
      </c>
      <c r="N116" s="18">
        <v>45976.58472222222</v>
      </c>
    </row>
    <row r="117">
      <c r="A117" s="8" t="s">
        <v>996</v>
      </c>
      <c r="B117" s="19">
        <v>45976.0</v>
      </c>
      <c r="C117" s="10" t="s">
        <v>997</v>
      </c>
      <c r="D117" s="8" t="s">
        <v>342</v>
      </c>
      <c r="E117" s="8" t="s">
        <v>747</v>
      </c>
      <c r="F117" s="9">
        <f>SUMIFS(PedComCarrinho!E:E,PedComCarrinho!G:G,C:C)</f>
        <v>79999.5</v>
      </c>
      <c r="G117" s="16">
        <f>SUMIFS(PagProdutor!F:F,PagProdutor!D:D,C:C)+(SUMIFS(PagComisao!F:F,PagComisao!K:K,C:C))</f>
        <v>79999.5</v>
      </c>
      <c r="H117" s="9">
        <f t="shared" si="1"/>
        <v>0</v>
      </c>
      <c r="I117" s="8" t="s">
        <v>748</v>
      </c>
      <c r="J117" s="8" t="s">
        <v>749</v>
      </c>
      <c r="K117" s="8" t="s">
        <v>998</v>
      </c>
      <c r="L117" s="15" t="str">
        <f t="shared" si="2"/>
        <v>11/2025</v>
      </c>
      <c r="M117" s="16" t="str">
        <f t="shared" si="3"/>
        <v>CXG-1125</v>
      </c>
    </row>
    <row r="118">
      <c r="A118" s="8" t="s">
        <v>999</v>
      </c>
      <c r="B118" s="19">
        <v>45978.0</v>
      </c>
      <c r="C118" s="10" t="s">
        <v>1000</v>
      </c>
      <c r="D118" s="8" t="s">
        <v>548</v>
      </c>
      <c r="E118" s="8" t="s">
        <v>378</v>
      </c>
      <c r="F118" s="9">
        <f>SUMIFS(PedComCarrinho!E:E,PedComCarrinho!G:G,C:C)</f>
        <v>169707.18</v>
      </c>
      <c r="G118" s="16">
        <f>SUMIFS(PagProdutor!F:F,PagProdutor!D:D,C:C)+(SUMIFS(PagComisao!F:F,PagComisao!K:K,C:C))</f>
        <v>169707.18</v>
      </c>
      <c r="H118" s="9">
        <f t="shared" si="1"/>
        <v>0</v>
      </c>
      <c r="I118" s="8" t="s">
        <v>748</v>
      </c>
      <c r="J118" s="8" t="s">
        <v>749</v>
      </c>
      <c r="K118" s="8" t="s">
        <v>148</v>
      </c>
      <c r="L118" s="15" t="str">
        <f t="shared" si="2"/>
        <v>11/2025</v>
      </c>
      <c r="M118" s="16" t="str">
        <f t="shared" si="3"/>
        <v>CXG-1125</v>
      </c>
    </row>
    <row r="119">
      <c r="A119" s="8" t="s">
        <v>1001</v>
      </c>
      <c r="B119" s="19">
        <v>45978.0</v>
      </c>
      <c r="C119" s="10" t="s">
        <v>1002</v>
      </c>
      <c r="D119" s="8" t="s">
        <v>319</v>
      </c>
      <c r="E119" s="8" t="s">
        <v>378</v>
      </c>
      <c r="F119" s="9">
        <f>SUMIFS(PedComCarrinho!E:E,PedComCarrinho!G:G,C:C)</f>
        <v>1008138.55</v>
      </c>
      <c r="G119" s="16">
        <f>SUMIFS(PagProdutor!F:F,PagProdutor!D:D,C:C)+(SUMIFS(PagComisao!F:F,PagComisao!K:K,C:C))</f>
        <v>1008138.55</v>
      </c>
      <c r="H119" s="9">
        <f t="shared" si="1"/>
        <v>-0.0000000001164153218</v>
      </c>
      <c r="I119" s="8" t="s">
        <v>748</v>
      </c>
      <c r="J119" s="8" t="s">
        <v>749</v>
      </c>
      <c r="K119" s="8" t="s">
        <v>148</v>
      </c>
      <c r="L119" s="15" t="str">
        <f t="shared" si="2"/>
        <v>11/2025</v>
      </c>
      <c r="M119" s="16" t="str">
        <f t="shared" si="3"/>
        <v>CXG-1125</v>
      </c>
      <c r="N119" s="18">
        <v>46063.385879629626</v>
      </c>
    </row>
    <row r="120">
      <c r="A120" s="8" t="s">
        <v>1003</v>
      </c>
      <c r="B120" s="19">
        <v>45980.0</v>
      </c>
      <c r="C120" s="10" t="s">
        <v>1004</v>
      </c>
      <c r="D120" s="8" t="s">
        <v>590</v>
      </c>
      <c r="E120" s="8" t="s">
        <v>378</v>
      </c>
      <c r="F120" s="9">
        <f>SUMIFS(PedComCarrinho!E:E,PedComCarrinho!G:G,C:C)</f>
        <v>383919.6</v>
      </c>
      <c r="G120" s="16">
        <f>SUMIFS(PagProdutor!F:F,PagProdutor!D:D,C:C)+(SUMIFS(PagComisao!F:F,PagComisao!K:K,C:C))</f>
        <v>383919.6</v>
      </c>
      <c r="H120" s="9">
        <f t="shared" si="1"/>
        <v>0</v>
      </c>
      <c r="I120" s="8" t="s">
        <v>759</v>
      </c>
      <c r="J120" s="8" t="s">
        <v>749</v>
      </c>
      <c r="K120" s="8" t="s">
        <v>216</v>
      </c>
      <c r="L120" s="15" t="str">
        <f t="shared" si="2"/>
        <v>11/2025</v>
      </c>
      <c r="M120" s="16" t="str">
        <f t="shared" si="3"/>
        <v>CXG-1125</v>
      </c>
      <c r="N120" s="18">
        <v>46034.4321875</v>
      </c>
    </row>
    <row r="121">
      <c r="A121" s="8" t="s">
        <v>1005</v>
      </c>
      <c r="B121" s="19">
        <v>45980.0</v>
      </c>
      <c r="C121" s="10" t="s">
        <v>1006</v>
      </c>
      <c r="D121" s="8" t="s">
        <v>215</v>
      </c>
      <c r="E121" s="8" t="s">
        <v>378</v>
      </c>
      <c r="F121" s="9">
        <f>SUMIFS(PedComCarrinho!E:E,PedComCarrinho!G:G,C:C)</f>
        <v>52468.75</v>
      </c>
      <c r="G121" s="16">
        <f>SUMIFS(PagProdutor!F:F,PagProdutor!D:D,C:C)+(SUMIFS(PagComisao!F:F,PagComisao!K:K,C:C))</f>
        <v>52468.75</v>
      </c>
      <c r="H121" s="9">
        <f t="shared" si="1"/>
        <v>0</v>
      </c>
      <c r="I121" s="8" t="s">
        <v>759</v>
      </c>
      <c r="J121" s="8" t="s">
        <v>749</v>
      </c>
      <c r="K121" s="8" t="s">
        <v>216</v>
      </c>
      <c r="L121" s="15" t="str">
        <f t="shared" si="2"/>
        <v>11/2025</v>
      </c>
      <c r="M121" s="16" t="str">
        <f t="shared" si="3"/>
        <v>CXG-1125</v>
      </c>
    </row>
    <row r="122">
      <c r="A122" s="8" t="s">
        <v>1007</v>
      </c>
      <c r="B122" s="19">
        <v>45982.0</v>
      </c>
      <c r="C122" s="10" t="s">
        <v>1008</v>
      </c>
      <c r="D122" s="8" t="s">
        <v>592</v>
      </c>
      <c r="E122" s="8" t="s">
        <v>747</v>
      </c>
      <c r="F122" s="9">
        <f>SUMIFS(PedComCarrinho!E:E,PedComCarrinho!G:G,C:C)</f>
        <v>59272.89</v>
      </c>
      <c r="G122" s="16">
        <f>SUMIFS(PagProdutor!F:F,PagProdutor!D:D,C:C)+(SUMIFS(PagComisao!F:F,PagComisao!K:K,C:C))</f>
        <v>59272.89</v>
      </c>
      <c r="H122" s="9">
        <f t="shared" si="1"/>
        <v>0</v>
      </c>
      <c r="I122" s="8" t="s">
        <v>748</v>
      </c>
      <c r="J122" s="8" t="s">
        <v>749</v>
      </c>
      <c r="K122" s="8" t="s">
        <v>456</v>
      </c>
      <c r="L122" s="15" t="str">
        <f t="shared" si="2"/>
        <v>11/2025</v>
      </c>
      <c r="M122" s="16" t="str">
        <f t="shared" si="3"/>
        <v>CXG-1125</v>
      </c>
    </row>
    <row r="123">
      <c r="A123" s="8" t="s">
        <v>1009</v>
      </c>
      <c r="B123" s="19">
        <v>45982.0</v>
      </c>
      <c r="C123" s="10" t="s">
        <v>1010</v>
      </c>
      <c r="D123" s="8" t="s">
        <v>594</v>
      </c>
      <c r="E123" s="8" t="s">
        <v>747</v>
      </c>
      <c r="F123" s="9">
        <f>SUMIFS(PedComCarrinho!E:E,PedComCarrinho!G:G,C:C)</f>
        <v>82742.22</v>
      </c>
      <c r="G123" s="16">
        <f>SUMIFS(PagProdutor!F:F,PagProdutor!D:D,C:C)+(SUMIFS(PagComisao!F:F,PagComisao!K:K,C:C))</f>
        <v>82742.22</v>
      </c>
      <c r="H123" s="9">
        <f t="shared" si="1"/>
        <v>0</v>
      </c>
      <c r="I123" s="8" t="s">
        <v>748</v>
      </c>
      <c r="J123" s="8" t="s">
        <v>749</v>
      </c>
      <c r="K123" s="8" t="s">
        <v>456</v>
      </c>
      <c r="L123" s="15" t="str">
        <f t="shared" si="2"/>
        <v>11/2025</v>
      </c>
      <c r="M123" s="16" t="str">
        <f t="shared" si="3"/>
        <v>CXG-1125</v>
      </c>
    </row>
    <row r="124">
      <c r="A124" s="10" t="s">
        <v>1011</v>
      </c>
      <c r="B124" s="19">
        <v>45985.0</v>
      </c>
      <c r="C124" s="10" t="s">
        <v>1012</v>
      </c>
      <c r="D124" s="8" t="s">
        <v>596</v>
      </c>
      <c r="E124" s="8" t="s">
        <v>747</v>
      </c>
      <c r="F124" s="9">
        <f>SUMIFS(PedComCarrinho!E:E,PedComCarrinho!G:G,C:C)</f>
        <v>5647.73</v>
      </c>
      <c r="G124" s="16">
        <f>SUMIFS(PagProdutor!F:F,PagProdutor!D:D,C:C)+(SUMIFS(PagComisao!F:F,PagComisao!K:K,C:C))</f>
        <v>5647.73</v>
      </c>
      <c r="H124" s="9">
        <f t="shared" si="1"/>
        <v>0</v>
      </c>
      <c r="I124" s="8" t="s">
        <v>748</v>
      </c>
      <c r="J124" s="8" t="s">
        <v>749</v>
      </c>
      <c r="K124" s="8" t="s">
        <v>597</v>
      </c>
      <c r="L124" s="15" t="str">
        <f t="shared" si="2"/>
        <v>11/2025</v>
      </c>
      <c r="M124" s="16" t="str">
        <f t="shared" si="3"/>
        <v>CXG-1125</v>
      </c>
    </row>
    <row r="125">
      <c r="A125" s="8" t="s">
        <v>1013</v>
      </c>
      <c r="B125" s="19">
        <v>45985.0</v>
      </c>
      <c r="C125" s="10" t="s">
        <v>1014</v>
      </c>
      <c r="D125" s="8" t="s">
        <v>442</v>
      </c>
      <c r="E125" s="8" t="s">
        <v>747</v>
      </c>
      <c r="F125" s="9">
        <f>SUMIFS(PedComCarrinho!E:E,PedComCarrinho!G:G,C:C)</f>
        <v>386891.34</v>
      </c>
      <c r="G125" s="16">
        <f>SUMIFS(PagProdutor!F:F,PagProdutor!D:D,C:C)+(SUMIFS(PagComisao!F:F,PagComisao!K:K,C:C))</f>
        <v>386891.34</v>
      </c>
      <c r="H125" s="9">
        <f t="shared" si="1"/>
        <v>0</v>
      </c>
      <c r="I125" s="8" t="s">
        <v>748</v>
      </c>
      <c r="J125" s="8" t="s">
        <v>749</v>
      </c>
      <c r="K125" s="8" t="s">
        <v>412</v>
      </c>
      <c r="L125" s="15" t="str">
        <f t="shared" si="2"/>
        <v>11/2025</v>
      </c>
      <c r="M125" s="16" t="str">
        <f t="shared" si="3"/>
        <v>CXG-1125</v>
      </c>
      <c r="N125" s="17">
        <v>45995.40042824074</v>
      </c>
    </row>
    <row r="126">
      <c r="A126" s="8" t="s">
        <v>1015</v>
      </c>
      <c r="B126" s="19">
        <v>45987.0</v>
      </c>
      <c r="C126" s="10" t="s">
        <v>1016</v>
      </c>
      <c r="D126" s="8" t="s">
        <v>599</v>
      </c>
      <c r="E126" s="8" t="s">
        <v>747</v>
      </c>
      <c r="F126" s="9">
        <f>SUMIFS(PedComCarrinho!E:E,PedComCarrinho!G:G,C:C)</f>
        <v>105882.78</v>
      </c>
      <c r="G126" s="16">
        <f>SUMIFS(PagProdutor!F:F,PagProdutor!D:D,C:C)+(SUMIFS(PagComisao!F:F,PagComisao!K:K,C:C))</f>
        <v>105882.78</v>
      </c>
      <c r="H126" s="9">
        <f t="shared" si="1"/>
        <v>0</v>
      </c>
      <c r="I126" s="8" t="s">
        <v>748</v>
      </c>
      <c r="J126" s="8" t="s">
        <v>749</v>
      </c>
      <c r="K126" s="8" t="s">
        <v>299</v>
      </c>
      <c r="L126" s="15" t="str">
        <f t="shared" si="2"/>
        <v>11/2025</v>
      </c>
      <c r="M126" s="16" t="str">
        <f t="shared" si="3"/>
        <v>CXG-1125</v>
      </c>
      <c r="N126" s="18">
        <v>46006.451574074075</v>
      </c>
    </row>
    <row r="127">
      <c r="A127" s="8" t="s">
        <v>1017</v>
      </c>
      <c r="B127" s="19">
        <v>45987.0</v>
      </c>
      <c r="C127" s="10" t="s">
        <v>1018</v>
      </c>
      <c r="D127" s="8" t="s">
        <v>389</v>
      </c>
      <c r="E127" s="8" t="s">
        <v>378</v>
      </c>
      <c r="F127" s="9">
        <f>SUMIFS(PedComCarrinho!E:E,PedComCarrinho!G:G,C:C)</f>
        <v>57777.56</v>
      </c>
      <c r="G127" s="16">
        <f>SUMIFS(PagProdutor!F:F,PagProdutor!D:D,C:C)+(SUMIFS(PagComisao!F:F,PagComisao!K:K,C:C))</f>
        <v>57777.56</v>
      </c>
      <c r="H127" s="9">
        <f t="shared" si="1"/>
        <v>0</v>
      </c>
      <c r="I127" s="8" t="s">
        <v>748</v>
      </c>
      <c r="J127" s="8" t="s">
        <v>749</v>
      </c>
      <c r="K127" s="8" t="s">
        <v>148</v>
      </c>
      <c r="L127" s="15" t="str">
        <f t="shared" si="2"/>
        <v>11/2025</v>
      </c>
      <c r="M127" s="16" t="str">
        <f t="shared" si="3"/>
        <v>CXG-1125</v>
      </c>
      <c r="N127" s="18">
        <v>45988.70135416667</v>
      </c>
    </row>
    <row r="128">
      <c r="A128" s="8" t="s">
        <v>1019</v>
      </c>
      <c r="B128" s="19">
        <v>45988.0</v>
      </c>
      <c r="C128" s="10" t="s">
        <v>1020</v>
      </c>
      <c r="D128" s="8" t="s">
        <v>331</v>
      </c>
      <c r="E128" s="8" t="s">
        <v>378</v>
      </c>
      <c r="F128" s="9">
        <f>SUMIFS(PedComCarrinho!E:E,PedComCarrinho!G:G,C:C)</f>
        <v>159077.24</v>
      </c>
      <c r="G128" s="16">
        <f>SUMIFS(PagProdutor!F:F,PagProdutor!D:D,C:C)+(SUMIFS(PagComisao!F:F,PagComisao!K:K,C:C))</f>
        <v>159077.24</v>
      </c>
      <c r="H128" s="9">
        <f t="shared" si="1"/>
        <v>0</v>
      </c>
      <c r="I128" s="8" t="s">
        <v>759</v>
      </c>
      <c r="J128" s="8" t="s">
        <v>749</v>
      </c>
      <c r="K128" s="8" t="s">
        <v>216</v>
      </c>
      <c r="L128" s="15" t="str">
        <f t="shared" si="2"/>
        <v>11/2025</v>
      </c>
      <c r="M128" s="16" t="str">
        <f t="shared" si="3"/>
        <v>CXG-1125</v>
      </c>
    </row>
    <row r="129">
      <c r="A129" s="8" t="s">
        <v>1021</v>
      </c>
      <c r="B129" s="19">
        <v>45988.0</v>
      </c>
      <c r="C129" s="10" t="s">
        <v>1022</v>
      </c>
      <c r="D129" s="8" t="s">
        <v>565</v>
      </c>
      <c r="E129" s="8" t="s">
        <v>378</v>
      </c>
      <c r="F129" s="9">
        <f>SUMIFS(PedComCarrinho!E:E,PedComCarrinho!G:G,C:C)</f>
        <v>82879</v>
      </c>
      <c r="G129" s="16">
        <f>SUMIFS(PagProdutor!F:F,PagProdutor!D:D,C:C)+(SUMIFS(PagComisao!F:F,PagComisao!K:K,C:C))</f>
        <v>82879</v>
      </c>
      <c r="H129" s="9">
        <f t="shared" si="1"/>
        <v>0</v>
      </c>
      <c r="I129" s="8" t="s">
        <v>748</v>
      </c>
      <c r="J129" s="8" t="s">
        <v>749</v>
      </c>
      <c r="K129" s="8" t="s">
        <v>148</v>
      </c>
      <c r="L129" s="15" t="str">
        <f t="shared" si="2"/>
        <v>11/2025</v>
      </c>
      <c r="M129" s="16" t="str">
        <f t="shared" si="3"/>
        <v>CXG-1125</v>
      </c>
    </row>
    <row r="130">
      <c r="A130" s="8" t="s">
        <v>1023</v>
      </c>
      <c r="B130" s="19">
        <v>45988.0</v>
      </c>
      <c r="C130" s="10" t="s">
        <v>1024</v>
      </c>
      <c r="D130" s="8" t="s">
        <v>601</v>
      </c>
      <c r="E130" s="8" t="s">
        <v>378</v>
      </c>
      <c r="F130" s="9">
        <f>SUMIFS(PedComCarrinho!E:E,PedComCarrinho!G:G,C:C)</f>
        <v>699475.7</v>
      </c>
      <c r="G130" s="16">
        <f>SUMIFS(PagProdutor!F:F,PagProdutor!D:D,C:C)+(SUMIFS(PagComisao!F:F,PagComisao!K:K,C:C))</f>
        <v>699475.7</v>
      </c>
      <c r="H130" s="9">
        <f t="shared" si="1"/>
        <v>0</v>
      </c>
      <c r="I130" s="8" t="s">
        <v>748</v>
      </c>
      <c r="J130" s="8" t="s">
        <v>749</v>
      </c>
      <c r="K130" s="8" t="s">
        <v>148</v>
      </c>
      <c r="L130" s="15" t="str">
        <f t="shared" si="2"/>
        <v>11/2025</v>
      </c>
      <c r="M130" s="16" t="str">
        <f t="shared" si="3"/>
        <v>CXG-1125</v>
      </c>
      <c r="N130" s="17">
        <v>45994.55842592593</v>
      </c>
    </row>
    <row r="131">
      <c r="A131" s="8" t="s">
        <v>1025</v>
      </c>
      <c r="B131" s="19">
        <v>45988.0</v>
      </c>
      <c r="C131" s="10" t="s">
        <v>1026</v>
      </c>
      <c r="D131" s="8" t="s">
        <v>603</v>
      </c>
      <c r="E131" s="8" t="s">
        <v>378</v>
      </c>
      <c r="F131" s="9">
        <f>SUMIFS(PedComCarrinho!E:E,PedComCarrinho!G:G,C:C)</f>
        <v>1915140.44</v>
      </c>
      <c r="G131" s="16">
        <f>SUMIFS(PagProdutor!F:F,PagProdutor!D:D,C:C)+(SUMIFS(PagComisao!F:F,PagComisao!K:K,C:C))</f>
        <v>1915140.44</v>
      </c>
      <c r="H131" s="9">
        <f t="shared" si="1"/>
        <v>0.0000000004656612873</v>
      </c>
      <c r="I131" s="8" t="s">
        <v>748</v>
      </c>
      <c r="J131" s="8" t="s">
        <v>749</v>
      </c>
      <c r="K131" s="8" t="s">
        <v>148</v>
      </c>
      <c r="L131" s="15" t="str">
        <f t="shared" si="2"/>
        <v>11/2025</v>
      </c>
      <c r="M131" s="16" t="str">
        <f t="shared" si="3"/>
        <v>CXG-1125</v>
      </c>
      <c r="N131" s="17">
        <v>46028.50465277778</v>
      </c>
    </row>
    <row r="132">
      <c r="A132" s="8" t="s">
        <v>1027</v>
      </c>
      <c r="B132" s="19">
        <v>45989.0</v>
      </c>
      <c r="C132" s="10" t="s">
        <v>1028</v>
      </c>
      <c r="D132" s="8" t="s">
        <v>605</v>
      </c>
      <c r="E132" s="8" t="s">
        <v>378</v>
      </c>
      <c r="F132" s="9">
        <f>SUMIFS(PedComCarrinho!E:E,PedComCarrinho!G:G,C:C)</f>
        <v>108484.39</v>
      </c>
      <c r="G132" s="16">
        <f>SUMIFS(PagProdutor!F:F,PagProdutor!D:D,C:C)+(SUMIFS(PagComisao!F:F,PagComisao!K:K,C:C))</f>
        <v>108484.39</v>
      </c>
      <c r="H132" s="9">
        <f t="shared" si="1"/>
        <v>0</v>
      </c>
      <c r="I132" s="8" t="s">
        <v>748</v>
      </c>
      <c r="J132" s="8" t="s">
        <v>749</v>
      </c>
      <c r="K132" s="8" t="s">
        <v>299</v>
      </c>
      <c r="L132" s="15" t="str">
        <f t="shared" si="2"/>
        <v>11/2025</v>
      </c>
      <c r="M132" s="16" t="str">
        <f t="shared" si="3"/>
        <v>CXG-1125</v>
      </c>
      <c r="N132" s="17">
        <v>46009.415138888886</v>
      </c>
    </row>
    <row r="133">
      <c r="A133" s="8" t="s">
        <v>1029</v>
      </c>
      <c r="B133" s="13">
        <v>45993.0</v>
      </c>
      <c r="C133" s="10" t="s">
        <v>1030</v>
      </c>
      <c r="D133" s="8" t="s">
        <v>607</v>
      </c>
      <c r="E133" s="8" t="s">
        <v>747</v>
      </c>
      <c r="F133" s="9">
        <f>SUMIFS(PedComCarrinho!E:E,PedComCarrinho!G:G,C:C)</f>
        <v>315326.88</v>
      </c>
      <c r="G133" s="16">
        <f>SUMIFS(PagProdutor!F:F,PagProdutor!D:D,C:C)+(SUMIFS(PagComisao!F:F,PagComisao!K:K,C:C))</f>
        <v>315326.88</v>
      </c>
      <c r="H133" s="9">
        <f t="shared" si="1"/>
        <v>0</v>
      </c>
      <c r="I133" s="8" t="s">
        <v>748</v>
      </c>
      <c r="J133" s="8" t="s">
        <v>749</v>
      </c>
      <c r="K133" s="8" t="s">
        <v>1031</v>
      </c>
      <c r="L133" s="15" t="str">
        <f t="shared" si="2"/>
        <v>12/2025</v>
      </c>
      <c r="M133" s="16" t="str">
        <f t="shared" si="3"/>
        <v>CXG-1225</v>
      </c>
      <c r="N133" s="17">
        <v>46044.60822916667</v>
      </c>
    </row>
    <row r="134">
      <c r="A134" s="8" t="s">
        <v>1032</v>
      </c>
      <c r="B134" s="13">
        <v>45994.0</v>
      </c>
      <c r="C134" s="10" t="s">
        <v>1033</v>
      </c>
      <c r="D134" s="8" t="s">
        <v>323</v>
      </c>
      <c r="E134" s="8" t="s">
        <v>747</v>
      </c>
      <c r="F134" s="9">
        <f>SUMIFS(PedComCarrinho!E:E,PedComCarrinho!G:G,C:C)</f>
        <v>140646.44</v>
      </c>
      <c r="G134" s="16">
        <f>SUMIFS(PagProdutor!F:F,PagProdutor!D:D,C:C)+(SUMIFS(PagComisao!F:F,PagComisao!K:K,C:C))</f>
        <v>140646.44</v>
      </c>
      <c r="H134" s="9">
        <f t="shared" si="1"/>
        <v>0</v>
      </c>
      <c r="I134" s="8" t="s">
        <v>748</v>
      </c>
      <c r="J134" s="8" t="s">
        <v>749</v>
      </c>
      <c r="K134" s="8" t="s">
        <v>148</v>
      </c>
      <c r="L134" s="15" t="str">
        <f t="shared" si="2"/>
        <v>12/2025</v>
      </c>
      <c r="M134" s="16" t="str">
        <f t="shared" si="3"/>
        <v>CXG-1225</v>
      </c>
      <c r="N134" s="17">
        <v>45995.38806712963</v>
      </c>
    </row>
    <row r="135">
      <c r="A135" s="8" t="s">
        <v>1034</v>
      </c>
      <c r="B135" s="13">
        <v>45993.0</v>
      </c>
      <c r="C135" s="10" t="s">
        <v>1035</v>
      </c>
      <c r="D135" s="8" t="s">
        <v>609</v>
      </c>
      <c r="E135" s="8" t="s">
        <v>747</v>
      </c>
      <c r="F135" s="9">
        <f>SUMIFS(PedComCarrinho!E:E,PedComCarrinho!G:G,C:C)</f>
        <v>65427.78</v>
      </c>
      <c r="G135" s="16">
        <f>SUMIFS(PagProdutor!F:F,PagProdutor!D:D,C:C)+(SUMIFS(PagComisao!F:F,PagComisao!K:K,C:C))</f>
        <v>65427.78</v>
      </c>
      <c r="H135" s="9">
        <f t="shared" si="1"/>
        <v>0</v>
      </c>
      <c r="I135" s="8" t="s">
        <v>748</v>
      </c>
      <c r="J135" s="8" t="s">
        <v>749</v>
      </c>
      <c r="K135" s="8" t="s">
        <v>412</v>
      </c>
      <c r="L135" s="15" t="str">
        <f t="shared" si="2"/>
        <v>12/2025</v>
      </c>
      <c r="M135" s="16" t="str">
        <f t="shared" si="3"/>
        <v>CXG-1225</v>
      </c>
      <c r="N135" s="17">
        <v>45995.388969907406</v>
      </c>
    </row>
    <row r="136">
      <c r="A136" s="8" t="s">
        <v>1036</v>
      </c>
      <c r="B136" s="13">
        <v>45995.0</v>
      </c>
      <c r="C136" s="10" t="s">
        <v>1037</v>
      </c>
      <c r="D136" s="8" t="s">
        <v>611</v>
      </c>
      <c r="E136" s="8" t="s">
        <v>378</v>
      </c>
      <c r="F136" s="9">
        <f>SUMIFS(PedComCarrinho!E:E,PedComCarrinho!G:G,C:C)</f>
        <v>80869</v>
      </c>
      <c r="G136" s="16">
        <f>SUMIFS(PagProdutor!F:F,PagProdutor!D:D,C:C)+(SUMIFS(PagComisao!F:F,PagComisao!K:K,C:C))</f>
        <v>80869</v>
      </c>
      <c r="H136" s="9">
        <f t="shared" si="1"/>
        <v>0</v>
      </c>
      <c r="I136" s="8" t="s">
        <v>748</v>
      </c>
      <c r="J136" s="8" t="s">
        <v>749</v>
      </c>
      <c r="K136" s="8" t="s">
        <v>148</v>
      </c>
      <c r="L136" s="15" t="str">
        <f t="shared" si="2"/>
        <v>12/2025</v>
      </c>
      <c r="M136" s="16" t="str">
        <f t="shared" si="3"/>
        <v>CXG-1225</v>
      </c>
    </row>
    <row r="137">
      <c r="A137" s="8" t="s">
        <v>1038</v>
      </c>
      <c r="B137" s="13">
        <v>45997.0</v>
      </c>
      <c r="C137" s="10" t="s">
        <v>1039</v>
      </c>
      <c r="D137" s="8" t="s">
        <v>434</v>
      </c>
      <c r="E137" s="8" t="s">
        <v>378</v>
      </c>
      <c r="F137" s="9">
        <f>SUMIFS(PedComCarrinho!E:E,PedComCarrinho!G:G,C:C)</f>
        <v>270896.5</v>
      </c>
      <c r="G137" s="16">
        <f>SUMIFS(PagProdutor!F:F,PagProdutor!D:D,C:C)+(SUMIFS(PagComisao!F:F,PagComisao!K:K,C:C))</f>
        <v>270896.5</v>
      </c>
      <c r="H137" s="9">
        <f t="shared" si="1"/>
        <v>0</v>
      </c>
      <c r="I137" s="8" t="s">
        <v>748</v>
      </c>
      <c r="J137" s="8" t="s">
        <v>749</v>
      </c>
      <c r="K137" s="8" t="s">
        <v>148</v>
      </c>
      <c r="L137" s="15" t="str">
        <f t="shared" si="2"/>
        <v>12/2025</v>
      </c>
      <c r="M137" s="16" t="str">
        <f t="shared" si="3"/>
        <v>CXG-1225</v>
      </c>
      <c r="N137" s="17">
        <v>46000.76563657408</v>
      </c>
    </row>
    <row r="138">
      <c r="A138" s="8" t="s">
        <v>1040</v>
      </c>
      <c r="B138" s="13">
        <v>45999.0</v>
      </c>
      <c r="C138" s="10" t="s">
        <v>1041</v>
      </c>
      <c r="D138" s="8" t="s">
        <v>357</v>
      </c>
      <c r="E138" s="8" t="s">
        <v>378</v>
      </c>
      <c r="F138" s="9">
        <f>SUMIFS(PedComCarrinho!E:E,PedComCarrinho!G:G,C:C)</f>
        <v>65414.06</v>
      </c>
      <c r="G138" s="16">
        <f>SUMIFS(PagProdutor!F:F,PagProdutor!D:D,C:C)+(SUMIFS(PagComisao!F:F,PagComisao!K:K,C:C))</f>
        <v>65414.06</v>
      </c>
      <c r="H138" s="9">
        <f t="shared" si="1"/>
        <v>0</v>
      </c>
      <c r="I138" s="8" t="s">
        <v>759</v>
      </c>
      <c r="J138" s="8" t="s">
        <v>749</v>
      </c>
      <c r="K138" s="8" t="s">
        <v>216</v>
      </c>
      <c r="L138" s="15" t="str">
        <f t="shared" si="2"/>
        <v>12/2025</v>
      </c>
      <c r="M138" s="16" t="str">
        <f t="shared" si="3"/>
        <v>CXG-1225</v>
      </c>
    </row>
    <row r="139">
      <c r="A139" s="8" t="s">
        <v>1042</v>
      </c>
      <c r="B139" s="13">
        <v>46000.0</v>
      </c>
      <c r="C139" s="10" t="s">
        <v>1043</v>
      </c>
      <c r="D139" s="8" t="s">
        <v>613</v>
      </c>
      <c r="E139" s="8" t="s">
        <v>747</v>
      </c>
      <c r="F139" s="9">
        <f>SUMIFS(PedComCarrinho!E:E,PedComCarrinho!G:G,C:C)</f>
        <v>77924.22</v>
      </c>
      <c r="G139" s="16">
        <f>SUMIFS(PagProdutor!F:F,PagProdutor!D:D,C:C)+(SUMIFS(PagComisao!F:F,PagComisao!K:K,C:C))</f>
        <v>77924.22</v>
      </c>
      <c r="H139" s="9">
        <f t="shared" si="1"/>
        <v>0</v>
      </c>
      <c r="I139" s="8" t="s">
        <v>748</v>
      </c>
      <c r="J139" s="8" t="s">
        <v>749</v>
      </c>
      <c r="K139" s="8" t="s">
        <v>412</v>
      </c>
      <c r="L139" s="15" t="str">
        <f t="shared" si="2"/>
        <v>12/2025</v>
      </c>
      <c r="M139" s="16" t="str">
        <f t="shared" si="3"/>
        <v>CXG-1225</v>
      </c>
      <c r="N139" s="18">
        <v>46001.402592592596</v>
      </c>
    </row>
    <row r="140">
      <c r="A140" s="8" t="s">
        <v>1044</v>
      </c>
      <c r="B140" s="19">
        <v>46001.0</v>
      </c>
      <c r="C140" s="10" t="s">
        <v>1045</v>
      </c>
      <c r="D140" s="8" t="s">
        <v>548</v>
      </c>
      <c r="E140" s="8" t="s">
        <v>378</v>
      </c>
      <c r="F140" s="9">
        <f>SUMIFS(PedComCarrinho!E:E,PedComCarrinho!G:G,C:C)</f>
        <v>175072.73</v>
      </c>
      <c r="G140" s="16">
        <f>SUMIFS(PagProdutor!F:F,PagProdutor!D:D,C:C)+(SUMIFS(PagComisao!F:F,PagComisao!K:K,C:C))</f>
        <v>175072.73</v>
      </c>
      <c r="H140" s="9">
        <f t="shared" si="1"/>
        <v>0</v>
      </c>
      <c r="I140" s="8" t="s">
        <v>748</v>
      </c>
      <c r="J140" s="8" t="s">
        <v>749</v>
      </c>
      <c r="K140" s="8" t="s">
        <v>148</v>
      </c>
      <c r="L140" s="15" t="str">
        <f t="shared" si="2"/>
        <v>12/2025</v>
      </c>
      <c r="M140" s="16" t="str">
        <f t="shared" si="3"/>
        <v>CXG-1225</v>
      </c>
      <c r="N140" s="18">
        <v>46006.598275462966</v>
      </c>
    </row>
    <row r="141">
      <c r="A141" s="8" t="s">
        <v>1046</v>
      </c>
      <c r="B141" s="19">
        <v>46002.0</v>
      </c>
      <c r="C141" s="10" t="s">
        <v>1047</v>
      </c>
      <c r="D141" s="8" t="s">
        <v>607</v>
      </c>
      <c r="E141" s="8" t="s">
        <v>747</v>
      </c>
      <c r="F141" s="9">
        <f>SUMIFS(PedComCarrinho!E:E,PedComCarrinho!G:G,C:C)</f>
        <v>235290.66</v>
      </c>
      <c r="G141" s="16">
        <f>SUMIFS(PagProdutor!F:F,PagProdutor!D:D,C:C)+(SUMIFS(PagComisao!F:F,PagComisao!K:K,C:C))</f>
        <v>235290.66</v>
      </c>
      <c r="H141" s="9">
        <f t="shared" si="1"/>
        <v>0</v>
      </c>
      <c r="I141" s="8" t="s">
        <v>748</v>
      </c>
      <c r="J141" s="8" t="s">
        <v>749</v>
      </c>
      <c r="K141" s="8" t="s">
        <v>148</v>
      </c>
      <c r="L141" s="15" t="str">
        <f t="shared" si="2"/>
        <v>12/2025</v>
      </c>
      <c r="M141" s="16" t="str">
        <f t="shared" si="3"/>
        <v>CXG-1225</v>
      </c>
      <c r="N141" s="17">
        <v>46044.60822916667</v>
      </c>
    </row>
    <row r="142">
      <c r="A142" s="8" t="s">
        <v>1048</v>
      </c>
      <c r="B142" s="19">
        <v>46002.0</v>
      </c>
      <c r="C142" s="10" t="s">
        <v>1049</v>
      </c>
      <c r="D142" s="8" t="s">
        <v>325</v>
      </c>
      <c r="E142" s="8" t="s">
        <v>378</v>
      </c>
      <c r="F142" s="9">
        <f>SUMIFS(PedComCarrinho!E:E,PedComCarrinho!G:G,C:C)</f>
        <v>82890</v>
      </c>
      <c r="G142" s="16">
        <f>SUMIFS(PagProdutor!F:F,PagProdutor!D:D,C:C)+(SUMIFS(PagComisao!F:F,PagComisao!K:K,C:C))</f>
        <v>82890</v>
      </c>
      <c r="H142" s="9">
        <f t="shared" si="1"/>
        <v>0</v>
      </c>
      <c r="I142" s="8" t="s">
        <v>748</v>
      </c>
      <c r="J142" s="8" t="s">
        <v>749</v>
      </c>
      <c r="K142" s="8" t="s">
        <v>148</v>
      </c>
      <c r="L142" s="15" t="str">
        <f t="shared" si="2"/>
        <v>12/2025</v>
      </c>
      <c r="M142" s="16" t="str">
        <f t="shared" si="3"/>
        <v>CXG-1225</v>
      </c>
    </row>
    <row r="143">
      <c r="A143" s="8" t="s">
        <v>1050</v>
      </c>
      <c r="B143" s="19">
        <v>46003.0</v>
      </c>
      <c r="C143" s="10" t="s">
        <v>1051</v>
      </c>
      <c r="D143" s="8" t="s">
        <v>615</v>
      </c>
      <c r="E143" s="8" t="s">
        <v>378</v>
      </c>
      <c r="F143" s="9">
        <f>SUMIFS(PedComCarrinho!E:E,PedComCarrinho!G:G,C:C)</f>
        <v>68853.89</v>
      </c>
      <c r="G143" s="16">
        <f>SUMIFS(PagProdutor!F:F,PagProdutor!D:D,C:C)+(SUMIFS(PagComisao!F:F,PagComisao!K:K,C:C))</f>
        <v>68853.89</v>
      </c>
      <c r="H143" s="9">
        <f t="shared" si="1"/>
        <v>0</v>
      </c>
      <c r="I143" s="8" t="s">
        <v>748</v>
      </c>
      <c r="J143" s="8" t="s">
        <v>749</v>
      </c>
      <c r="K143" s="8" t="s">
        <v>148</v>
      </c>
      <c r="L143" s="15" t="str">
        <f t="shared" si="2"/>
        <v>12/2025</v>
      </c>
      <c r="M143" s="16" t="str">
        <f t="shared" si="3"/>
        <v>CXG-1225</v>
      </c>
    </row>
    <row r="144">
      <c r="A144" s="8" t="s">
        <v>1052</v>
      </c>
      <c r="B144" s="19">
        <v>46003.0</v>
      </c>
      <c r="C144" s="10" t="s">
        <v>1053</v>
      </c>
      <c r="D144" s="8" t="s">
        <v>605</v>
      </c>
      <c r="E144" s="8" t="s">
        <v>378</v>
      </c>
      <c r="F144" s="9">
        <f>SUMIFS(PedComCarrinho!E:E,PedComCarrinho!G:G,C:C)</f>
        <v>256476</v>
      </c>
      <c r="G144" s="16">
        <f>SUMIFS(PagProdutor!F:F,PagProdutor!D:D,C:C)+(SUMIFS(PagComisao!F:F,PagComisao!K:K,C:C))</f>
        <v>256476</v>
      </c>
      <c r="H144" s="9">
        <f t="shared" si="1"/>
        <v>0</v>
      </c>
      <c r="I144" s="8" t="s">
        <v>748</v>
      </c>
      <c r="J144" s="8" t="s">
        <v>749</v>
      </c>
      <c r="K144" s="8" t="s">
        <v>299</v>
      </c>
      <c r="L144" s="15" t="str">
        <f t="shared" si="2"/>
        <v>12/2025</v>
      </c>
      <c r="M144" s="16" t="str">
        <f t="shared" si="3"/>
        <v>CXG-1225</v>
      </c>
      <c r="N144" s="18">
        <v>46009.41590277778</v>
      </c>
    </row>
    <row r="145">
      <c r="A145" s="8" t="s">
        <v>1054</v>
      </c>
      <c r="B145" s="19">
        <v>46006.0</v>
      </c>
      <c r="C145" s="10" t="s">
        <v>1055</v>
      </c>
      <c r="D145" s="8" t="s">
        <v>331</v>
      </c>
      <c r="E145" s="8" t="s">
        <v>747</v>
      </c>
      <c r="F145" s="9">
        <f>SUMIFS(PedComCarrinho!E:E,PedComCarrinho!G:G,C:C)</f>
        <v>79640.22</v>
      </c>
      <c r="G145" s="16">
        <f>SUMIFS(PagProdutor!F:F,PagProdutor!D:D,C:C)+(SUMIFS(PagComisao!F:F,PagComisao!K:K,C:C))</f>
        <v>79640.22</v>
      </c>
      <c r="H145" s="9">
        <f t="shared" si="1"/>
        <v>0</v>
      </c>
      <c r="I145" s="8" t="s">
        <v>759</v>
      </c>
      <c r="J145" s="8" t="s">
        <v>749</v>
      </c>
      <c r="K145" s="8" t="s">
        <v>216</v>
      </c>
      <c r="L145" s="15" t="str">
        <f t="shared" si="2"/>
        <v>12/2025</v>
      </c>
      <c r="M145" s="16" t="str">
        <f t="shared" si="3"/>
        <v>CXG-1225</v>
      </c>
    </row>
    <row r="146">
      <c r="A146" s="8" t="s">
        <v>1056</v>
      </c>
      <c r="B146" s="19">
        <v>46006.0</v>
      </c>
      <c r="C146" s="10" t="s">
        <v>1057</v>
      </c>
      <c r="D146" s="8" t="s">
        <v>617</v>
      </c>
      <c r="E146" s="8" t="s">
        <v>747</v>
      </c>
      <c r="F146" s="9">
        <f>SUMIFS(PedComCarrinho!E:E,PedComCarrinho!G:G,C:C)</f>
        <v>120200.8</v>
      </c>
      <c r="G146" s="16">
        <f>SUMIFS(PagProdutor!F:F,PagProdutor!D:D,C:C)+(SUMIFS(PagComisao!F:F,PagComisao!K:K,C:C))</f>
        <v>120200.8</v>
      </c>
      <c r="H146" s="9">
        <f t="shared" si="1"/>
        <v>0</v>
      </c>
      <c r="I146" s="8" t="s">
        <v>748</v>
      </c>
      <c r="J146" s="8" t="s">
        <v>749</v>
      </c>
      <c r="K146" s="8" t="s">
        <v>299</v>
      </c>
      <c r="L146" s="15" t="str">
        <f t="shared" si="2"/>
        <v>12/2025</v>
      </c>
      <c r="M146" s="16" t="str">
        <f t="shared" si="3"/>
        <v>CXG-1225</v>
      </c>
      <c r="N146" s="18">
        <v>46009.40663194445</v>
      </c>
    </row>
    <row r="147">
      <c r="A147" s="8" t="s">
        <v>1058</v>
      </c>
      <c r="B147" s="19">
        <v>46007.0</v>
      </c>
      <c r="C147" s="10" t="s">
        <v>1059</v>
      </c>
      <c r="D147" s="8" t="s">
        <v>553</v>
      </c>
      <c r="E147" s="8" t="s">
        <v>378</v>
      </c>
      <c r="F147" s="9">
        <f>SUMIFS(PedComCarrinho!E:E,PedComCarrinho!G:G,C:C)</f>
        <v>1757869.62</v>
      </c>
      <c r="G147" s="16">
        <f>SUMIFS(PagProdutor!F:F,PagProdutor!D:D,C:C)+(SUMIFS(PagComisao!F:F,PagComisao!K:K,C:C))</f>
        <v>1757869.62</v>
      </c>
      <c r="H147" s="9">
        <f t="shared" si="1"/>
        <v>0</v>
      </c>
      <c r="I147" s="8" t="s">
        <v>748</v>
      </c>
      <c r="J147" s="8" t="s">
        <v>749</v>
      </c>
      <c r="K147" s="8" t="s">
        <v>148</v>
      </c>
      <c r="L147" s="15" t="str">
        <f t="shared" si="2"/>
        <v>12/2025</v>
      </c>
      <c r="M147" s="16" t="str">
        <f t="shared" si="3"/>
        <v>CXG-1225</v>
      </c>
      <c r="N147" s="18">
        <v>46058.5069212963</v>
      </c>
    </row>
    <row r="148">
      <c r="A148" s="8" t="s">
        <v>1060</v>
      </c>
      <c r="B148" s="19">
        <v>46008.0</v>
      </c>
      <c r="C148" s="10" t="s">
        <v>1061</v>
      </c>
      <c r="D148" s="8" t="s">
        <v>346</v>
      </c>
      <c r="E148" s="8" t="s">
        <v>378</v>
      </c>
      <c r="F148" s="9">
        <f>SUMIFS(PedComCarrinho!E:E,PedComCarrinho!G:G,C:C)</f>
        <v>40856.9</v>
      </c>
      <c r="G148" s="16">
        <f>SUMIFS(PagProdutor!F:F,PagProdutor!D:D,C:C)+(SUMIFS(PagComisao!F:F,PagComisao!K:K,C:C))</f>
        <v>40856.9</v>
      </c>
      <c r="H148" s="9">
        <f t="shared" si="1"/>
        <v>0</v>
      </c>
      <c r="I148" s="8" t="s">
        <v>748</v>
      </c>
      <c r="J148" s="8" t="s">
        <v>749</v>
      </c>
      <c r="K148" s="8" t="s">
        <v>148</v>
      </c>
      <c r="L148" s="15" t="str">
        <f t="shared" si="2"/>
        <v>12/2025</v>
      </c>
      <c r="M148" s="16" t="str">
        <f t="shared" si="3"/>
        <v>CXG-1225</v>
      </c>
      <c r="N148" s="18">
        <v>46009.415</v>
      </c>
    </row>
    <row r="149">
      <c r="A149" s="8" t="s">
        <v>1062</v>
      </c>
      <c r="B149" s="19">
        <v>46009.0</v>
      </c>
      <c r="C149" s="10" t="s">
        <v>1063</v>
      </c>
      <c r="D149" s="8" t="s">
        <v>619</v>
      </c>
      <c r="E149" s="8" t="s">
        <v>747</v>
      </c>
      <c r="F149" s="9">
        <f>SUMIFS(PedComCarrinho!E:E,PedComCarrinho!G:G,C:C)</f>
        <v>16180.5</v>
      </c>
      <c r="G149" s="16">
        <f>SUMIFS(PagProdutor!F:F,PagProdutor!D:D,C:C)+(SUMIFS(PagComisao!F:F,PagComisao!K:K,C:C))</f>
        <v>16180.5</v>
      </c>
      <c r="H149" s="9">
        <f t="shared" si="1"/>
        <v>0</v>
      </c>
      <c r="I149" s="8" t="s">
        <v>748</v>
      </c>
      <c r="J149" s="8" t="s">
        <v>749</v>
      </c>
      <c r="K149" s="8" t="s">
        <v>299</v>
      </c>
      <c r="L149" s="15" t="str">
        <f t="shared" si="2"/>
        <v>12/2025</v>
      </c>
      <c r="M149" s="16" t="str">
        <f t="shared" si="3"/>
        <v>CXG-1225</v>
      </c>
    </row>
    <row r="150">
      <c r="A150" s="8" t="s">
        <v>1064</v>
      </c>
      <c r="B150" s="19">
        <v>46008.0</v>
      </c>
      <c r="C150" s="10" t="s">
        <v>1065</v>
      </c>
      <c r="D150" s="8" t="s">
        <v>621</v>
      </c>
      <c r="E150" s="8" t="s">
        <v>378</v>
      </c>
      <c r="F150" s="9">
        <f>SUMIFS(PedComCarrinho!E:E,PedComCarrinho!G:G,C:C)</f>
        <v>45310.44</v>
      </c>
      <c r="G150" s="16">
        <f>SUMIFS(PagProdutor!F:F,PagProdutor!D:D,C:C)+(SUMIFS(PagComisao!F:F,PagComisao!K:K,C:C))</f>
        <v>45310.44</v>
      </c>
      <c r="H150" s="9">
        <f t="shared" si="1"/>
        <v>0</v>
      </c>
      <c r="I150" s="8" t="s">
        <v>748</v>
      </c>
      <c r="J150" s="8" t="s">
        <v>749</v>
      </c>
      <c r="K150" s="8" t="s">
        <v>148</v>
      </c>
      <c r="L150" s="15" t="str">
        <f t="shared" si="2"/>
        <v>12/2025</v>
      </c>
      <c r="M150" s="16" t="str">
        <f t="shared" si="3"/>
        <v>CXG-1225</v>
      </c>
      <c r="N150" s="18">
        <v>46009.42517361111</v>
      </c>
    </row>
    <row r="151">
      <c r="A151" s="8" t="s">
        <v>1066</v>
      </c>
      <c r="B151" s="19">
        <v>46010.0</v>
      </c>
      <c r="C151" s="10" t="s">
        <v>1067</v>
      </c>
      <c r="D151" s="8" t="s">
        <v>623</v>
      </c>
      <c r="E151" s="8" t="s">
        <v>378</v>
      </c>
      <c r="F151" s="9">
        <f>SUMIFS(PedComCarrinho!E:E,PedComCarrinho!G:G,C:C)</f>
        <v>751819.88</v>
      </c>
      <c r="G151" s="16">
        <f>SUMIFS(PagProdutor!F:F,PagProdutor!D:D,C:C)+(SUMIFS(PagComisao!F:F,PagComisao!K:K,C:C))</f>
        <v>751819.88</v>
      </c>
      <c r="H151" s="9">
        <f t="shared" si="1"/>
        <v>0</v>
      </c>
      <c r="I151" s="8" t="s">
        <v>748</v>
      </c>
      <c r="J151" s="8" t="s">
        <v>749</v>
      </c>
      <c r="K151" s="8" t="s">
        <v>148</v>
      </c>
      <c r="L151" s="15" t="str">
        <f t="shared" si="2"/>
        <v>12/2025</v>
      </c>
      <c r="M151" s="16" t="str">
        <f t="shared" si="3"/>
        <v>CXG-1225</v>
      </c>
      <c r="N151" s="17">
        <v>46057.452627314815</v>
      </c>
    </row>
    <row r="152">
      <c r="A152" s="8" t="s">
        <v>1068</v>
      </c>
      <c r="B152" s="19">
        <v>46010.0</v>
      </c>
      <c r="C152" s="10" t="s">
        <v>1069</v>
      </c>
      <c r="D152" s="8" t="s">
        <v>625</v>
      </c>
      <c r="E152" s="8" t="s">
        <v>747</v>
      </c>
      <c r="F152" s="9">
        <f>SUMIFS(PedComCarrinho!E:E,PedComCarrinho!G:G,C:C)</f>
        <v>0</v>
      </c>
      <c r="G152" s="16">
        <f>SUMIFS(PagProdutor!F:F,PagProdutor!D:D,C:C)+(SUMIFS(PagComisao!F:F,PagComisao!K:K,C:C))</f>
        <v>0</v>
      </c>
      <c r="H152" s="9">
        <f t="shared" si="1"/>
        <v>0</v>
      </c>
      <c r="I152" s="8" t="s">
        <v>748</v>
      </c>
      <c r="J152" s="8" t="s">
        <v>749</v>
      </c>
      <c r="K152" s="8" t="s">
        <v>299</v>
      </c>
      <c r="L152" s="15" t="str">
        <f t="shared" si="2"/>
        <v>12/2025</v>
      </c>
      <c r="M152" s="16" t="str">
        <f t="shared" si="3"/>
        <v>CXG-1225</v>
      </c>
    </row>
    <row r="153">
      <c r="A153" s="8" t="s">
        <v>1070</v>
      </c>
      <c r="B153" s="19">
        <v>46010.0</v>
      </c>
      <c r="C153" s="10" t="s">
        <v>1071</v>
      </c>
      <c r="D153" s="8" t="s">
        <v>627</v>
      </c>
      <c r="E153" s="8" t="s">
        <v>747</v>
      </c>
      <c r="F153" s="9">
        <f>SUMIFS(PedComCarrinho!E:E,PedComCarrinho!G:G,C:C)</f>
        <v>68641.5</v>
      </c>
      <c r="G153" s="16">
        <f>SUMIFS(PagProdutor!F:F,PagProdutor!D:D,C:C)+(SUMIFS(PagComisao!F:F,PagComisao!K:K,C:C))</f>
        <v>68641.5</v>
      </c>
      <c r="H153" s="9">
        <f t="shared" si="1"/>
        <v>0</v>
      </c>
      <c r="I153" s="8" t="s">
        <v>748</v>
      </c>
      <c r="J153" s="8" t="s">
        <v>749</v>
      </c>
      <c r="K153" s="8" t="s">
        <v>299</v>
      </c>
      <c r="L153" s="15" t="str">
        <f t="shared" si="2"/>
        <v>12/2025</v>
      </c>
      <c r="M153" s="16" t="str">
        <f t="shared" si="3"/>
        <v>CXG-1225</v>
      </c>
    </row>
    <row r="154">
      <c r="A154" s="8" t="s">
        <v>1072</v>
      </c>
      <c r="B154" s="19">
        <v>46013.0</v>
      </c>
      <c r="C154" s="10" t="s">
        <v>1073</v>
      </c>
      <c r="D154" s="8" t="s">
        <v>629</v>
      </c>
      <c r="E154" s="8" t="s">
        <v>747</v>
      </c>
      <c r="F154" s="9">
        <f>SUMIFS(PedComCarrinho!E:E,PedComCarrinho!G:G,C:C)</f>
        <v>173641.89</v>
      </c>
      <c r="G154" s="16">
        <f>SUMIFS(PagProdutor!F:F,PagProdutor!D:D,C:C)+(SUMIFS(PagComisao!F:F,PagComisao!K:K,C:C))</f>
        <v>173641.89</v>
      </c>
      <c r="H154" s="9">
        <f t="shared" si="1"/>
        <v>0</v>
      </c>
      <c r="I154" s="8" t="s">
        <v>748</v>
      </c>
      <c r="J154" s="8" t="s">
        <v>749</v>
      </c>
      <c r="K154" s="8" t="s">
        <v>582</v>
      </c>
      <c r="L154" s="15" t="str">
        <f t="shared" si="2"/>
        <v>12/2025</v>
      </c>
      <c r="M154" s="16" t="str">
        <f t="shared" si="3"/>
        <v>CXG-1225</v>
      </c>
      <c r="N154" s="18">
        <v>46014.79792824074</v>
      </c>
    </row>
    <row r="155">
      <c r="A155" s="8" t="s">
        <v>1074</v>
      </c>
      <c r="B155" s="19">
        <v>46020.0</v>
      </c>
      <c r="C155" s="10" t="s">
        <v>1075</v>
      </c>
      <c r="D155" s="8" t="s">
        <v>631</v>
      </c>
      <c r="E155" s="8" t="s">
        <v>747</v>
      </c>
      <c r="F155" s="9">
        <f>SUMIFS(PedComCarrinho!E:E,PedComCarrinho!G:G,C:C)</f>
        <v>53298.5</v>
      </c>
      <c r="G155" s="16">
        <f>SUMIFS(PagProdutor!F:F,PagProdutor!D:D,C:C)+(SUMIFS(PagComisao!F:F,PagComisao!K:K,C:C))</f>
        <v>53298.5</v>
      </c>
      <c r="H155" s="9">
        <f t="shared" si="1"/>
        <v>0</v>
      </c>
      <c r="I155" s="8" t="s">
        <v>748</v>
      </c>
      <c r="J155" s="8" t="s">
        <v>749</v>
      </c>
      <c r="K155" s="8" t="s">
        <v>148</v>
      </c>
      <c r="L155" s="15" t="str">
        <f t="shared" si="2"/>
        <v>12/2025</v>
      </c>
      <c r="M155" s="16" t="str">
        <f t="shared" si="3"/>
        <v>CXG-1225</v>
      </c>
    </row>
    <row r="156">
      <c r="A156" s="8" t="s">
        <v>1076</v>
      </c>
      <c r="B156" s="19">
        <v>46020.0</v>
      </c>
      <c r="C156" s="10" t="s">
        <v>1077</v>
      </c>
      <c r="D156" s="8" t="s">
        <v>363</v>
      </c>
      <c r="E156" s="8" t="s">
        <v>747</v>
      </c>
      <c r="F156" s="9">
        <f>SUMIFS(PedComCarrinho!E:E,PedComCarrinho!G:G,C:C)</f>
        <v>272020</v>
      </c>
      <c r="G156" s="16">
        <f>SUMIFS(PagProdutor!F:F,PagProdutor!D:D,C:C)+(SUMIFS(PagComisao!F:F,PagComisao!K:K,C:C))</f>
        <v>272020</v>
      </c>
      <c r="H156" s="9">
        <f t="shared" si="1"/>
        <v>0</v>
      </c>
      <c r="I156" s="8" t="s">
        <v>748</v>
      </c>
      <c r="J156" s="8" t="s">
        <v>749</v>
      </c>
      <c r="K156" s="8" t="s">
        <v>664</v>
      </c>
      <c r="L156" s="15" t="str">
        <f t="shared" si="2"/>
        <v>12/2025</v>
      </c>
      <c r="M156" s="16" t="str">
        <f t="shared" si="3"/>
        <v>CXG-1225</v>
      </c>
    </row>
    <row r="157">
      <c r="A157" s="8" t="s">
        <v>1078</v>
      </c>
      <c r="B157" s="13">
        <v>46029.0</v>
      </c>
      <c r="C157" s="10" t="s">
        <v>1079</v>
      </c>
      <c r="D157" s="8" t="s">
        <v>633</v>
      </c>
      <c r="E157" s="8" t="s">
        <v>747</v>
      </c>
      <c r="F157" s="9">
        <f>SUMIFS(PedComCarrinho!E:E,PedComCarrinho!G:G,C:C)</f>
        <v>80738.44</v>
      </c>
      <c r="G157" s="16">
        <f>SUMIFS(PagProdutor!F:F,PagProdutor!D:D,C:C)+(SUMIFS(PagComisao!F:F,PagComisao!K:K,C:C))</f>
        <v>80738.44</v>
      </c>
      <c r="H157" s="9">
        <f t="shared" si="1"/>
        <v>0</v>
      </c>
      <c r="I157" s="8" t="s">
        <v>1080</v>
      </c>
      <c r="J157" s="8" t="s">
        <v>749</v>
      </c>
      <c r="K157" s="8" t="s">
        <v>284</v>
      </c>
      <c r="L157" s="15" t="str">
        <f t="shared" si="2"/>
        <v>01/2026</v>
      </c>
      <c r="M157" s="16" t="str">
        <f t="shared" si="3"/>
        <v>CXG-0126</v>
      </c>
      <c r="N157" s="17">
        <v>46030.39548611111</v>
      </c>
    </row>
    <row r="158">
      <c r="A158" s="8" t="s">
        <v>1081</v>
      </c>
      <c r="B158" s="13">
        <v>46030.0</v>
      </c>
      <c r="C158" s="10" t="s">
        <v>1082</v>
      </c>
      <c r="D158" s="8" t="s">
        <v>635</v>
      </c>
      <c r="E158" s="8" t="s">
        <v>747</v>
      </c>
      <c r="F158" s="9">
        <f>SUMIFS(PedComCarrinho!E:E,PedComCarrinho!G:G,C:C)</f>
        <v>525070</v>
      </c>
      <c r="G158" s="16">
        <f>SUMIFS(PagProdutor!F:F,PagProdutor!D:D,C:C)+(SUMIFS(PagComisao!F:F,PagComisao!K:K,C:C))</f>
        <v>525070</v>
      </c>
      <c r="H158" s="9">
        <f t="shared" si="1"/>
        <v>0</v>
      </c>
      <c r="I158" s="8" t="s">
        <v>1080</v>
      </c>
      <c r="J158" s="8" t="s">
        <v>749</v>
      </c>
      <c r="K158" s="8" t="s">
        <v>148</v>
      </c>
      <c r="L158" s="15" t="str">
        <f t="shared" si="2"/>
        <v>01/2026</v>
      </c>
      <c r="M158" s="16" t="str">
        <f t="shared" si="3"/>
        <v>CXG-0126</v>
      </c>
      <c r="N158" s="17">
        <v>46035.43510416667</v>
      </c>
    </row>
    <row r="159">
      <c r="A159" s="8" t="s">
        <v>1083</v>
      </c>
      <c r="B159" s="13">
        <v>46032.0</v>
      </c>
      <c r="C159" s="10" t="s">
        <v>1084</v>
      </c>
      <c r="D159" s="8" t="s">
        <v>637</v>
      </c>
      <c r="E159" s="8" t="s">
        <v>747</v>
      </c>
      <c r="F159" s="9">
        <f>SUMIFS(PedComCarrinho!E:E,PedComCarrinho!G:G,C:C)</f>
        <v>102970</v>
      </c>
      <c r="G159" s="16">
        <f>SUMIFS(PagProdutor!F:F,PagProdutor!D:D,C:C)+(SUMIFS(PagComisao!F:F,PagComisao!K:K,C:C))</f>
        <v>102970</v>
      </c>
      <c r="H159" s="9">
        <f t="shared" si="1"/>
        <v>0</v>
      </c>
      <c r="I159" s="8" t="s">
        <v>1080</v>
      </c>
      <c r="J159" s="8" t="s">
        <v>749</v>
      </c>
      <c r="K159" s="8" t="s">
        <v>284</v>
      </c>
      <c r="L159" s="15" t="str">
        <f t="shared" si="2"/>
        <v>01/2026</v>
      </c>
      <c r="M159" s="16" t="str">
        <f t="shared" si="3"/>
        <v>CXG-0126</v>
      </c>
      <c r="N159" s="17">
        <v>46034.374930555554</v>
      </c>
    </row>
    <row r="160">
      <c r="A160" s="8" t="s">
        <v>1085</v>
      </c>
      <c r="B160" s="13">
        <v>46032.0</v>
      </c>
      <c r="C160" s="10" t="s">
        <v>1086</v>
      </c>
      <c r="D160" s="8" t="s">
        <v>639</v>
      </c>
      <c r="E160" s="8" t="s">
        <v>747</v>
      </c>
      <c r="F160" s="9">
        <f>SUMIFS(PedComCarrinho!E:E,PedComCarrinho!G:G,C:C)</f>
        <v>490140</v>
      </c>
      <c r="G160" s="16">
        <f>SUMIFS(PagProdutor!F:F,PagProdutor!D:D,C:C)+(SUMIFS(PagComisao!F:F,PagComisao!K:K,C:C))</f>
        <v>490140</v>
      </c>
      <c r="H160" s="9">
        <f t="shared" si="1"/>
        <v>0</v>
      </c>
      <c r="I160" s="8" t="s">
        <v>1080</v>
      </c>
      <c r="J160" s="8" t="s">
        <v>749</v>
      </c>
      <c r="K160" s="8" t="s">
        <v>284</v>
      </c>
      <c r="L160" s="15" t="str">
        <f t="shared" si="2"/>
        <v>01/2026</v>
      </c>
      <c r="M160" s="16" t="str">
        <f t="shared" si="3"/>
        <v>CXG-0126</v>
      </c>
      <c r="N160" s="17">
        <v>46049.433530092596</v>
      </c>
    </row>
    <row r="161">
      <c r="A161" s="8" t="s">
        <v>1087</v>
      </c>
      <c r="B161" s="13">
        <v>46034.0</v>
      </c>
      <c r="C161" s="10" t="s">
        <v>1088</v>
      </c>
      <c r="D161" s="8" t="s">
        <v>641</v>
      </c>
      <c r="E161" s="8" t="s">
        <v>747</v>
      </c>
      <c r="F161" s="9">
        <f>SUMIFS(PedComCarrinho!E:E,PedComCarrinho!G:G,C:C)</f>
        <v>791093.1</v>
      </c>
      <c r="G161" s="16">
        <f>SUMIFS(PagProdutor!F:F,PagProdutor!D:D,C:C)+(SUMIFS(PagComisao!F:F,PagComisao!K:K,C:C))</f>
        <v>791093.1</v>
      </c>
      <c r="H161" s="9">
        <f t="shared" si="1"/>
        <v>0</v>
      </c>
      <c r="I161" s="8" t="s">
        <v>1080</v>
      </c>
      <c r="J161" s="8" t="s">
        <v>749</v>
      </c>
      <c r="K161" s="8" t="s">
        <v>148</v>
      </c>
      <c r="L161" s="15" t="str">
        <f t="shared" si="2"/>
        <v>01/2026</v>
      </c>
      <c r="M161" s="16" t="str">
        <f t="shared" si="3"/>
        <v>CXG-0126</v>
      </c>
      <c r="N161" s="17">
        <v>46049.44018518519</v>
      </c>
    </row>
    <row r="162">
      <c r="A162" s="8" t="s">
        <v>1089</v>
      </c>
      <c r="B162" s="13">
        <v>46036.0</v>
      </c>
      <c r="C162" s="10" t="s">
        <v>1090</v>
      </c>
      <c r="D162" s="8" t="s">
        <v>643</v>
      </c>
      <c r="E162" s="8" t="s">
        <v>747</v>
      </c>
      <c r="F162" s="9">
        <f>SUMIFS(PedComCarrinho!E:E,PedComCarrinho!G:G,C:C)</f>
        <v>477119.3</v>
      </c>
      <c r="G162" s="16">
        <f>SUMIFS(PagProdutor!F:F,PagProdutor!D:D,C:C)+(SUMIFS(PagComisao!F:F,PagComisao!K:K,C:C))</f>
        <v>477119.3</v>
      </c>
      <c r="H162" s="9">
        <f t="shared" si="1"/>
        <v>0</v>
      </c>
      <c r="I162" s="8" t="s">
        <v>1080</v>
      </c>
      <c r="J162" s="8" t="s">
        <v>749</v>
      </c>
      <c r="K162" s="8" t="s">
        <v>361</v>
      </c>
      <c r="L162" s="15" t="str">
        <f t="shared" si="2"/>
        <v>01/2026</v>
      </c>
      <c r="M162" s="16" t="str">
        <f t="shared" si="3"/>
        <v>CXG-0126</v>
      </c>
      <c r="N162" s="17">
        <v>46049.4278125</v>
      </c>
    </row>
    <row r="163">
      <c r="A163" s="8" t="s">
        <v>1091</v>
      </c>
      <c r="B163" s="13">
        <v>46042.0</v>
      </c>
      <c r="C163" s="10" t="s">
        <v>1092</v>
      </c>
      <c r="D163" s="8" t="s">
        <v>342</v>
      </c>
      <c r="E163" s="8" t="s">
        <v>378</v>
      </c>
      <c r="F163" s="9">
        <f>SUMIFS(PedComCarrinho!E:E,PedComCarrinho!G:G,C:C)</f>
        <v>245250.22</v>
      </c>
      <c r="G163" s="16">
        <f>SUMIFS(PagProdutor!F:F,PagProdutor!D:D,C:C)+(SUMIFS(PagComisao!F:F,PagComisao!K:K,C:C))</f>
        <v>245250.22</v>
      </c>
      <c r="H163" s="9">
        <f t="shared" si="1"/>
        <v>0</v>
      </c>
      <c r="I163" s="8" t="s">
        <v>1080</v>
      </c>
      <c r="J163" s="8" t="s">
        <v>749</v>
      </c>
      <c r="K163" s="8" t="s">
        <v>998</v>
      </c>
      <c r="L163" s="15" t="str">
        <f t="shared" si="2"/>
        <v>01/2026</v>
      </c>
      <c r="M163" s="16" t="str">
        <f t="shared" si="3"/>
        <v>CXG-0126</v>
      </c>
    </row>
    <row r="164">
      <c r="A164" s="8" t="s">
        <v>1093</v>
      </c>
      <c r="B164" s="13">
        <v>46041.0</v>
      </c>
      <c r="C164" s="10" t="s">
        <v>1094</v>
      </c>
      <c r="D164" s="8" t="s">
        <v>645</v>
      </c>
      <c r="E164" s="8" t="s">
        <v>378</v>
      </c>
      <c r="F164" s="9">
        <f>SUMIFS(PedComCarrinho!E:E,PedComCarrinho!G:G,C:C)</f>
        <v>253167.16</v>
      </c>
      <c r="G164" s="16">
        <f>SUMIFS(PagProdutor!F:F,PagProdutor!D:D,C:C)+(SUMIFS(PagComisao!F:F,PagComisao!K:K,C:C))</f>
        <v>253167.16</v>
      </c>
      <c r="H164" s="9">
        <f t="shared" si="1"/>
        <v>0</v>
      </c>
      <c r="I164" s="8" t="s">
        <v>1080</v>
      </c>
      <c r="J164" s="8" t="s">
        <v>749</v>
      </c>
      <c r="K164" s="8" t="s">
        <v>361</v>
      </c>
      <c r="L164" s="15" t="str">
        <f t="shared" si="2"/>
        <v>01/2026</v>
      </c>
      <c r="M164" s="16" t="str">
        <f t="shared" si="3"/>
        <v>CXG-0126</v>
      </c>
    </row>
    <row r="165">
      <c r="A165" s="8" t="s">
        <v>1095</v>
      </c>
      <c r="B165" s="13">
        <v>46042.0</v>
      </c>
      <c r="C165" s="10" t="s">
        <v>1096</v>
      </c>
      <c r="D165" s="8" t="s">
        <v>647</v>
      </c>
      <c r="E165" s="8" t="s">
        <v>378</v>
      </c>
      <c r="F165" s="9">
        <f>SUMIFS(PedComCarrinho!E:E,PedComCarrinho!G:G,C:C)</f>
        <v>52507.47</v>
      </c>
      <c r="G165" s="16">
        <f>SUMIFS(PagProdutor!F:F,PagProdutor!D:D,C:C)+(SUMIFS(PagComisao!F:F,PagComisao!K:K,C:C))</f>
        <v>52507.47</v>
      </c>
      <c r="H165" s="9">
        <f t="shared" si="1"/>
        <v>0</v>
      </c>
      <c r="I165" s="8" t="s">
        <v>1080</v>
      </c>
      <c r="J165" s="8" t="s">
        <v>749</v>
      </c>
      <c r="K165" s="8" t="s">
        <v>148</v>
      </c>
      <c r="L165" s="15" t="str">
        <f t="shared" si="2"/>
        <v>01/2026</v>
      </c>
      <c r="M165" s="16" t="str">
        <f t="shared" si="3"/>
        <v>CXG-0126</v>
      </c>
    </row>
    <row r="166">
      <c r="A166" s="8"/>
      <c r="B166" s="13"/>
      <c r="C166" s="8"/>
      <c r="D166" s="8"/>
      <c r="E166" s="8"/>
      <c r="F166" s="9"/>
      <c r="I166" s="8"/>
      <c r="J166" s="8"/>
      <c r="K166" s="8"/>
      <c r="L166" s="15"/>
    </row>
    <row r="167">
      <c r="A167" s="8" t="s">
        <v>1097</v>
      </c>
      <c r="B167" s="13">
        <v>46042.0</v>
      </c>
      <c r="C167" s="10" t="s">
        <v>1098</v>
      </c>
      <c r="D167" s="8" t="s">
        <v>431</v>
      </c>
      <c r="E167" s="8" t="s">
        <v>747</v>
      </c>
      <c r="F167" s="9">
        <f>SUMIFS(PedComCarrinho!E:E,PedComCarrinho!G:G,C:C)</f>
        <v>400588</v>
      </c>
      <c r="G167" s="16">
        <f>SUMIFS(PagProdutor!F:F,PagProdutor!D:D,C:C)+(SUMIFS(PagComisao!F:F,PagComisao!K:K,C:C))</f>
        <v>400588</v>
      </c>
      <c r="H167" s="9">
        <f t="shared" ref="H167:H197" si="4">F167-G167</f>
        <v>0</v>
      </c>
      <c r="I167" s="8" t="s">
        <v>1080</v>
      </c>
      <c r="J167" s="8" t="s">
        <v>749</v>
      </c>
      <c r="K167" s="8" t="s">
        <v>148</v>
      </c>
      <c r="L167" s="15" t="str">
        <f t="shared" ref="L167:L197" si="5">TEXT(B167,"MM/YYYY")</f>
        <v>01/2026</v>
      </c>
      <c r="M167" s="16" t="str">
        <f t="shared" ref="M167:M197" si="6">IF(B167="","",CONCATENATE("CXG-",TEXT(B167,"MMYY")))</f>
        <v>CXG-0126</v>
      </c>
      <c r="N167" s="17">
        <v>46051.374236111114</v>
      </c>
    </row>
    <row r="168">
      <c r="A168" s="8" t="s">
        <v>1099</v>
      </c>
      <c r="B168" s="13">
        <v>46043.0</v>
      </c>
      <c r="C168" s="10" t="s">
        <v>1100</v>
      </c>
      <c r="D168" s="8" t="s">
        <v>651</v>
      </c>
      <c r="E168" s="8" t="s">
        <v>747</v>
      </c>
      <c r="F168" s="9">
        <f>SUMIFS(PedComCarrinho!E:E,PedComCarrinho!G:G,C:C)</f>
        <v>260893.56</v>
      </c>
      <c r="G168" s="16">
        <f>SUMIFS(PagProdutor!F:F,PagProdutor!D:D,C:C)+(SUMIFS(PagComisao!F:F,PagComisao!K:K,C:C))</f>
        <v>260893.56</v>
      </c>
      <c r="H168" s="9">
        <f t="shared" si="4"/>
        <v>0</v>
      </c>
      <c r="I168" s="8" t="s">
        <v>1080</v>
      </c>
      <c r="J168" s="8" t="s">
        <v>749</v>
      </c>
      <c r="K168" s="8" t="s">
        <v>284</v>
      </c>
      <c r="L168" s="15" t="str">
        <f t="shared" si="5"/>
        <v>01/2026</v>
      </c>
      <c r="M168" s="16" t="str">
        <f t="shared" si="6"/>
        <v>CXG-0126</v>
      </c>
      <c r="N168" s="17">
        <v>46048.410833333335</v>
      </c>
    </row>
    <row r="169">
      <c r="A169" s="8" t="s">
        <v>1101</v>
      </c>
      <c r="B169" s="13">
        <v>46048.0</v>
      </c>
      <c r="C169" s="10" t="s">
        <v>1102</v>
      </c>
      <c r="D169" s="8" t="s">
        <v>653</v>
      </c>
      <c r="E169" s="8" t="s">
        <v>747</v>
      </c>
      <c r="F169" s="9">
        <f>SUMIFS(PedComCarrinho!E:E,PedComCarrinho!G:G,C:C)</f>
        <v>541739.22</v>
      </c>
      <c r="G169" s="16">
        <f>SUMIFS(PagProdutor!F:F,PagProdutor!D:D,C:C)+(SUMIFS(PagComisao!F:F,PagComisao!K:K,C:C))</f>
        <v>541739.22</v>
      </c>
      <c r="H169" s="9">
        <f t="shared" si="4"/>
        <v>0</v>
      </c>
      <c r="I169" s="8" t="s">
        <v>1080</v>
      </c>
      <c r="J169" s="8" t="s">
        <v>749</v>
      </c>
      <c r="K169" s="8" t="s">
        <v>287</v>
      </c>
      <c r="L169" s="15" t="str">
        <f t="shared" si="5"/>
        <v>01/2026</v>
      </c>
      <c r="M169" s="16" t="str">
        <f t="shared" si="6"/>
        <v>CXG-0126</v>
      </c>
      <c r="N169" s="17">
        <v>46055.60820601852</v>
      </c>
    </row>
    <row r="170">
      <c r="A170" s="8" t="s">
        <v>1103</v>
      </c>
      <c r="B170" s="13">
        <v>46048.0</v>
      </c>
      <c r="C170" s="10" t="s">
        <v>1104</v>
      </c>
      <c r="D170" s="8" t="s">
        <v>655</v>
      </c>
      <c r="E170" s="8" t="s">
        <v>378</v>
      </c>
      <c r="F170" s="9">
        <f>SUMIFS(PedComCarrinho!E:E,PedComCarrinho!G:G,C:C)</f>
        <v>96527.53</v>
      </c>
      <c r="G170" s="16">
        <f>SUMIFS(PagProdutor!F:F,PagProdutor!D:D,C:C)+(SUMIFS(PagComisao!F:F,PagComisao!K:K,C:C))</f>
        <v>96527.53</v>
      </c>
      <c r="H170" s="9">
        <f t="shared" si="4"/>
        <v>0</v>
      </c>
      <c r="I170" s="8" t="s">
        <v>1080</v>
      </c>
      <c r="J170" s="8" t="s">
        <v>749</v>
      </c>
      <c r="K170" s="8" t="s">
        <v>148</v>
      </c>
      <c r="L170" s="15" t="str">
        <f t="shared" si="5"/>
        <v>01/2026</v>
      </c>
      <c r="M170" s="16" t="str">
        <f t="shared" si="6"/>
        <v>CXG-0126</v>
      </c>
    </row>
    <row r="171">
      <c r="A171" s="8" t="s">
        <v>1105</v>
      </c>
      <c r="B171" s="13">
        <v>46048.0</v>
      </c>
      <c r="C171" s="10" t="s">
        <v>1106</v>
      </c>
      <c r="D171" s="8" t="s">
        <v>657</v>
      </c>
      <c r="E171" s="8" t="s">
        <v>378</v>
      </c>
      <c r="F171" s="9">
        <f>SUMIFS(PedComCarrinho!E:E,PedComCarrinho!G:G,C:C)</f>
        <v>621112.39</v>
      </c>
      <c r="G171" s="16">
        <f>SUMIFS(PagProdutor!F:F,PagProdutor!D:D,C:C)+(SUMIFS(PagComisao!F:F,PagComisao!K:K,C:C))</f>
        <v>621112.39</v>
      </c>
      <c r="H171" s="9">
        <f t="shared" si="4"/>
        <v>0</v>
      </c>
      <c r="I171" s="8" t="s">
        <v>1080</v>
      </c>
      <c r="J171" s="8" t="s">
        <v>749</v>
      </c>
      <c r="K171" s="8" t="s">
        <v>148</v>
      </c>
      <c r="L171" s="15" t="str">
        <f t="shared" si="5"/>
        <v>01/2026</v>
      </c>
      <c r="M171" s="16" t="str">
        <f t="shared" si="6"/>
        <v>CXG-0126</v>
      </c>
      <c r="N171" s="17">
        <v>46066.462847222225</v>
      </c>
    </row>
    <row r="172">
      <c r="A172" s="8" t="s">
        <v>1107</v>
      </c>
      <c r="B172" s="13">
        <v>46048.0</v>
      </c>
      <c r="C172" s="10" t="s">
        <v>1108</v>
      </c>
      <c r="D172" s="8" t="s">
        <v>319</v>
      </c>
      <c r="E172" s="8" t="s">
        <v>378</v>
      </c>
      <c r="F172" s="9">
        <f>SUMIFS(PedComCarrinho!E:E,PedComCarrinho!G:G,C:C)</f>
        <v>500523.5</v>
      </c>
      <c r="G172" s="16">
        <f>SUMIFS(PagProdutor!F:F,PagProdutor!D:D,C:C)+(SUMIFS(PagComisao!F:F,PagComisao!K:K,C:C))</f>
        <v>500523.5</v>
      </c>
      <c r="H172" s="9">
        <f t="shared" si="4"/>
        <v>0</v>
      </c>
      <c r="I172" s="8" t="s">
        <v>1080</v>
      </c>
      <c r="J172" s="8" t="s">
        <v>749</v>
      </c>
      <c r="K172" s="8" t="s">
        <v>148</v>
      </c>
      <c r="L172" s="15" t="str">
        <f t="shared" si="5"/>
        <v>01/2026</v>
      </c>
      <c r="M172" s="16" t="str">
        <f t="shared" si="6"/>
        <v>CXG-0126</v>
      </c>
      <c r="N172" s="17">
        <v>46063.3858912037</v>
      </c>
    </row>
    <row r="173">
      <c r="A173" s="8" t="s">
        <v>1109</v>
      </c>
      <c r="B173" s="13">
        <v>46049.0</v>
      </c>
      <c r="C173" s="10" t="s">
        <v>1110</v>
      </c>
      <c r="D173" s="8" t="s">
        <v>659</v>
      </c>
      <c r="E173" s="8" t="s">
        <v>747</v>
      </c>
      <c r="F173" s="9">
        <f>SUMIFS(PedComCarrinho!E:E,PedComCarrinho!G:G,C:C)</f>
        <v>556908.1</v>
      </c>
      <c r="G173" s="16">
        <f>SUMIFS(PagProdutor!F:F,PagProdutor!D:D,C:C)+(SUMIFS(PagComisao!F:F,PagComisao!K:K,C:C))</f>
        <v>556908.1</v>
      </c>
      <c r="H173" s="9">
        <f t="shared" si="4"/>
        <v>-0.0000000001164153218</v>
      </c>
      <c r="I173" s="8" t="s">
        <v>1080</v>
      </c>
      <c r="J173" s="8" t="s">
        <v>749</v>
      </c>
      <c r="K173" s="8" t="s">
        <v>148</v>
      </c>
      <c r="L173" s="15" t="str">
        <f t="shared" si="5"/>
        <v>01/2026</v>
      </c>
      <c r="M173" s="16" t="str">
        <f t="shared" si="6"/>
        <v>CXG-0126</v>
      </c>
      <c r="N173" s="17">
        <v>46063.58597222222</v>
      </c>
    </row>
    <row r="174">
      <c r="A174" s="8" t="s">
        <v>1111</v>
      </c>
      <c r="B174" s="13">
        <v>46051.0</v>
      </c>
      <c r="C174" s="10" t="s">
        <v>1112</v>
      </c>
      <c r="D174" s="8" t="s">
        <v>384</v>
      </c>
      <c r="E174" s="8" t="s">
        <v>378</v>
      </c>
      <c r="F174" s="9">
        <f>SUMIFS(PedComCarrinho!E:E,PedComCarrinho!G:G,C:C)</f>
        <v>469879.32</v>
      </c>
      <c r="G174" s="16">
        <f>SUMIFS(PagProdutor!F:F,PagProdutor!D:D,C:C)+(SUMIFS(PagComisao!F:F,PagComisao!K:K,C:C))</f>
        <v>469879.32</v>
      </c>
      <c r="H174" s="9">
        <f t="shared" si="4"/>
        <v>0</v>
      </c>
      <c r="I174" s="8" t="s">
        <v>1080</v>
      </c>
      <c r="J174" s="8" t="s">
        <v>749</v>
      </c>
      <c r="K174" s="8" t="s">
        <v>148</v>
      </c>
      <c r="L174" s="15" t="str">
        <f t="shared" si="5"/>
        <v>01/2026</v>
      </c>
      <c r="M174" s="16" t="str">
        <f t="shared" si="6"/>
        <v>CXG-0126</v>
      </c>
      <c r="N174" s="17">
        <v>46066.4002662037</v>
      </c>
    </row>
    <row r="175">
      <c r="A175" s="8" t="s">
        <v>1113</v>
      </c>
      <c r="B175" s="13">
        <v>46055.0</v>
      </c>
      <c r="C175" s="10" t="s">
        <v>1114</v>
      </c>
      <c r="D175" s="8" t="s">
        <v>451</v>
      </c>
      <c r="E175" s="8" t="s">
        <v>378</v>
      </c>
      <c r="F175" s="9">
        <f>SUMIFS(PedComCarrinho!E:E,PedComCarrinho!G:G,C:C)</f>
        <v>360226.23</v>
      </c>
      <c r="G175" s="16">
        <f>SUMIFS(PagProdutor!F:F,PagProdutor!D:D,C:C)+(SUMIFS(PagComisao!F:F,PagComisao!K:K,C:C))</f>
        <v>360226.23</v>
      </c>
      <c r="H175" s="9">
        <f t="shared" si="4"/>
        <v>0</v>
      </c>
      <c r="I175" s="8" t="s">
        <v>1080</v>
      </c>
      <c r="J175" s="8" t="s">
        <v>749</v>
      </c>
      <c r="K175" s="8" t="s">
        <v>148</v>
      </c>
      <c r="L175" s="15" t="str">
        <f t="shared" si="5"/>
        <v>02/2026</v>
      </c>
      <c r="M175" s="16" t="str">
        <f t="shared" si="6"/>
        <v>CXG-0226</v>
      </c>
      <c r="N175" s="17">
        <v>46063.64699074074</v>
      </c>
    </row>
    <row r="176">
      <c r="A176" s="8" t="s">
        <v>1115</v>
      </c>
      <c r="B176" s="13">
        <v>46056.0</v>
      </c>
      <c r="C176" s="10" t="s">
        <v>1116</v>
      </c>
      <c r="D176" s="8" t="s">
        <v>657</v>
      </c>
      <c r="E176" s="8" t="s">
        <v>378</v>
      </c>
      <c r="F176" s="9">
        <f>SUMIFS(PedComCarrinho!E:E,PedComCarrinho!G:G,C:C)</f>
        <v>605514.88</v>
      </c>
      <c r="G176" s="16">
        <f>SUMIFS(PagProdutor!F:F,PagProdutor!D:D,C:C)+(SUMIFS(PagComisao!F:F,PagComisao!K:K,C:C))</f>
        <v>605514.88</v>
      </c>
      <c r="H176" s="9">
        <f t="shared" si="4"/>
        <v>0</v>
      </c>
      <c r="I176" s="8" t="s">
        <v>1080</v>
      </c>
      <c r="J176" s="8" t="s">
        <v>749</v>
      </c>
      <c r="K176" s="8" t="s">
        <v>148</v>
      </c>
      <c r="L176" s="15" t="str">
        <f t="shared" si="5"/>
        <v>02/2026</v>
      </c>
      <c r="M176" s="16" t="str">
        <f t="shared" si="6"/>
        <v>CXG-0226</v>
      </c>
      <c r="N176" s="17">
        <v>46073.76090277778</v>
      </c>
    </row>
    <row r="177">
      <c r="A177" s="8" t="s">
        <v>1117</v>
      </c>
      <c r="B177" s="13">
        <v>46057.0</v>
      </c>
      <c r="C177" s="10" t="s">
        <v>1118</v>
      </c>
      <c r="D177" s="8" t="s">
        <v>661</v>
      </c>
      <c r="E177" s="8" t="s">
        <v>747</v>
      </c>
      <c r="F177" s="9">
        <f>SUMIFS(PedComCarrinho!E:E,PedComCarrinho!G:G,C:C)</f>
        <v>368115</v>
      </c>
      <c r="G177" s="16">
        <f>SUMIFS(PagProdutor!F:F,PagProdutor!D:D,C:C)+(SUMIFS(PagComisao!F:F,PagComisao!K:K,C:C))</f>
        <v>368115</v>
      </c>
      <c r="H177" s="9">
        <f t="shared" si="4"/>
        <v>0</v>
      </c>
      <c r="I177" s="8" t="s">
        <v>1080</v>
      </c>
      <c r="J177" s="8" t="s">
        <v>749</v>
      </c>
      <c r="K177" s="8" t="s">
        <v>418</v>
      </c>
      <c r="L177" s="15" t="str">
        <f t="shared" si="5"/>
        <v>02/2026</v>
      </c>
      <c r="M177" s="16" t="str">
        <f t="shared" si="6"/>
        <v>CXG-0226</v>
      </c>
      <c r="N177" s="17">
        <v>46102.54206018519</v>
      </c>
    </row>
    <row r="178">
      <c r="A178" s="8" t="s">
        <v>1119</v>
      </c>
      <c r="B178" s="13">
        <v>46058.0</v>
      </c>
      <c r="C178" s="10" t="s">
        <v>1120</v>
      </c>
      <c r="D178" s="8" t="s">
        <v>548</v>
      </c>
      <c r="E178" s="8" t="s">
        <v>378</v>
      </c>
      <c r="F178" s="9">
        <f>SUMIFS(PedComCarrinho!E:E,PedComCarrinho!G:G,C:C)</f>
        <v>170431.85</v>
      </c>
      <c r="G178" s="16">
        <f>SUMIFS(PagProdutor!F:F,PagProdutor!D:D,C:C)+(SUMIFS(PagComisao!F:F,PagComisao!K:K,C:C))</f>
        <v>170431.85</v>
      </c>
      <c r="H178" s="9">
        <f t="shared" si="4"/>
        <v>0</v>
      </c>
      <c r="I178" s="8" t="s">
        <v>1080</v>
      </c>
      <c r="J178" s="8" t="s">
        <v>749</v>
      </c>
      <c r="K178" s="8" t="s">
        <v>148</v>
      </c>
      <c r="L178" s="15" t="str">
        <f t="shared" si="5"/>
        <v>02/2026</v>
      </c>
      <c r="M178" s="16" t="str">
        <f t="shared" si="6"/>
        <v>CXG-0226</v>
      </c>
    </row>
    <row r="179">
      <c r="A179" s="8" t="s">
        <v>1121</v>
      </c>
      <c r="B179" s="13">
        <v>46060.0</v>
      </c>
      <c r="C179" s="10" t="s">
        <v>1122</v>
      </c>
      <c r="D179" s="8" t="s">
        <v>663</v>
      </c>
      <c r="E179" s="8" t="s">
        <v>747</v>
      </c>
      <c r="F179" s="9">
        <f>SUMIFS(PedComCarrinho!E:E,PedComCarrinho!G:G,C:C)</f>
        <v>1661084.61</v>
      </c>
      <c r="G179" s="16">
        <f>SUMIFS(PagProdutor!F:F,PagProdutor!D:D,C:C)+(SUMIFS(PagComisao!F:F,PagComisao!K:K,C:C))</f>
        <v>1661084.61</v>
      </c>
      <c r="H179" s="9">
        <f t="shared" si="4"/>
        <v>0</v>
      </c>
      <c r="I179" s="8" t="s">
        <v>1080</v>
      </c>
      <c r="J179" s="8" t="s">
        <v>749</v>
      </c>
      <c r="K179" s="8" t="s">
        <v>664</v>
      </c>
      <c r="L179" s="15" t="str">
        <f t="shared" si="5"/>
        <v>02/2026</v>
      </c>
      <c r="M179" s="16" t="str">
        <f t="shared" si="6"/>
        <v>CXG-0226</v>
      </c>
      <c r="N179" s="17">
        <v>46084.49837962963</v>
      </c>
    </row>
    <row r="180">
      <c r="A180" s="8" t="s">
        <v>1123</v>
      </c>
      <c r="B180" s="13">
        <v>46066.0</v>
      </c>
      <c r="C180" s="10" t="s">
        <v>1124</v>
      </c>
      <c r="D180" s="8" t="s">
        <v>613</v>
      </c>
      <c r="E180" s="8" t="s">
        <v>378</v>
      </c>
      <c r="F180" s="9">
        <f>SUMIFS(PedComCarrinho!E:E,PedComCarrinho!G:G,C:C)</f>
        <v>182398.44</v>
      </c>
      <c r="G180" s="16">
        <f>SUMIFS(PagProdutor!F:F,PagProdutor!D:D,C:C)+(SUMIFS(PagComisao!F:F,PagComisao!K:K,C:C))</f>
        <v>182398.44</v>
      </c>
      <c r="H180" s="9">
        <f t="shared" si="4"/>
        <v>0</v>
      </c>
      <c r="I180" s="8" t="s">
        <v>1080</v>
      </c>
      <c r="J180" s="8" t="s">
        <v>749</v>
      </c>
      <c r="K180" s="8" t="s">
        <v>412</v>
      </c>
      <c r="L180" s="15" t="str">
        <f t="shared" si="5"/>
        <v>02/2026</v>
      </c>
      <c r="M180" s="16" t="str">
        <f t="shared" si="6"/>
        <v>CXG-0226</v>
      </c>
      <c r="N180" s="17">
        <v>46077.370405092595</v>
      </c>
    </row>
    <row r="181">
      <c r="A181" s="8" t="s">
        <v>1125</v>
      </c>
      <c r="B181" s="13">
        <v>46072.0</v>
      </c>
      <c r="C181" s="10" t="s">
        <v>1126</v>
      </c>
      <c r="D181" s="8" t="s">
        <v>668</v>
      </c>
      <c r="E181" s="8" t="s">
        <v>378</v>
      </c>
      <c r="F181" s="9">
        <f>SUMIFS(PedComCarrinho!E:E,PedComCarrinho!G:G,C:C)</f>
        <v>865380.69</v>
      </c>
      <c r="G181" s="16">
        <f>SUMIFS(PagProdutor!F:F,PagProdutor!D:D,C:C)+(SUMIFS(PagComisao!F:F,PagComisao!K:K,C:C))</f>
        <v>865380.69</v>
      </c>
      <c r="H181" s="9">
        <f t="shared" si="4"/>
        <v>0.0000000001164153218</v>
      </c>
      <c r="I181" s="8" t="s">
        <v>1080</v>
      </c>
      <c r="J181" s="8" t="s">
        <v>749</v>
      </c>
      <c r="K181" s="8" t="s">
        <v>148</v>
      </c>
      <c r="L181" s="15" t="str">
        <f t="shared" si="5"/>
        <v>02/2026</v>
      </c>
      <c r="M181" s="16" t="str">
        <f t="shared" si="6"/>
        <v>CXG-0226</v>
      </c>
      <c r="N181" s="17">
        <v>46077.72010416666</v>
      </c>
    </row>
    <row r="182">
      <c r="A182" s="8" t="s">
        <v>1127</v>
      </c>
      <c r="B182" s="13">
        <v>46072.0</v>
      </c>
      <c r="C182" s="10" t="s">
        <v>1128</v>
      </c>
      <c r="D182" s="8" t="s">
        <v>673</v>
      </c>
      <c r="E182" s="8" t="s">
        <v>747</v>
      </c>
      <c r="F182" s="9">
        <f>SUMIFS(PedComCarrinho!E:E,PedComCarrinho!G:G,C:C)</f>
        <v>299869.89</v>
      </c>
      <c r="G182" s="16">
        <f>SUMIFS(PagProdutor!F:F,PagProdutor!D:D,C:C)+(SUMIFS(PagComisao!F:F,PagComisao!K:K,C:C))</f>
        <v>299869.89</v>
      </c>
      <c r="H182" s="9">
        <f t="shared" si="4"/>
        <v>0</v>
      </c>
      <c r="I182" s="8" t="s">
        <v>1080</v>
      </c>
      <c r="J182" s="8" t="s">
        <v>749</v>
      </c>
      <c r="K182" s="8" t="s">
        <v>671</v>
      </c>
      <c r="L182" s="15" t="str">
        <f t="shared" si="5"/>
        <v>02/2026</v>
      </c>
      <c r="M182" s="16" t="str">
        <f t="shared" si="6"/>
        <v>CXG-0226</v>
      </c>
      <c r="N182" s="17">
        <v>46079.57982638889</v>
      </c>
    </row>
    <row r="183">
      <c r="A183" s="8" t="s">
        <v>1129</v>
      </c>
      <c r="B183" s="13">
        <v>46073.0</v>
      </c>
      <c r="C183" s="10" t="s">
        <v>1130</v>
      </c>
      <c r="D183" s="8" t="s">
        <v>675</v>
      </c>
      <c r="E183" s="8" t="s">
        <v>378</v>
      </c>
      <c r="F183" s="9">
        <f>SUMIFS(PedComCarrinho!E:E,PedComCarrinho!G:G,C:C)</f>
        <v>100215.51</v>
      </c>
      <c r="G183" s="16">
        <f>SUMIFS(PagProdutor!F:F,PagProdutor!D:D,C:C)+(SUMIFS(PagComisao!F:F,PagComisao!K:K,C:C))</f>
        <v>100215.51</v>
      </c>
      <c r="H183" s="9">
        <f t="shared" si="4"/>
        <v>0</v>
      </c>
      <c r="I183" s="8" t="s">
        <v>1080</v>
      </c>
      <c r="J183" s="8" t="s">
        <v>749</v>
      </c>
      <c r="K183" s="8" t="s">
        <v>671</v>
      </c>
      <c r="L183" s="15" t="str">
        <f t="shared" si="5"/>
        <v>02/2026</v>
      </c>
      <c r="M183" s="16" t="str">
        <f t="shared" si="6"/>
        <v>CXG-0226</v>
      </c>
    </row>
    <row r="184">
      <c r="A184" s="8" t="s">
        <v>1131</v>
      </c>
      <c r="B184" s="13">
        <v>46073.0</v>
      </c>
      <c r="C184" s="10" t="s">
        <v>1132</v>
      </c>
      <c r="D184" s="8" t="s">
        <v>405</v>
      </c>
      <c r="E184" s="8" t="s">
        <v>747</v>
      </c>
      <c r="F184" s="9">
        <f>SUMIFS(PedComCarrinho!E:E,PedComCarrinho!G:G,C:C)</f>
        <v>0</v>
      </c>
      <c r="G184" s="16">
        <f>SUMIFS(PagProdutor!F:F,PagProdutor!D:D,C:C)+(SUMIFS(PagComisao!F:F,PagComisao!K:K,C:C))</f>
        <v>84100.9</v>
      </c>
      <c r="H184" s="9">
        <f t="shared" si="4"/>
        <v>-84100.9</v>
      </c>
      <c r="I184" s="8" t="s">
        <v>1080</v>
      </c>
      <c r="J184" s="8" t="s">
        <v>869</v>
      </c>
      <c r="K184" s="8" t="s">
        <v>148</v>
      </c>
      <c r="L184" s="15" t="str">
        <f t="shared" si="5"/>
        <v>02/2026</v>
      </c>
      <c r="M184" s="16" t="str">
        <f t="shared" si="6"/>
        <v>CXG-0226</v>
      </c>
      <c r="N184" s="17">
        <v>46162.31663194444</v>
      </c>
    </row>
    <row r="185">
      <c r="A185" s="8" t="s">
        <v>1133</v>
      </c>
      <c r="B185" s="13">
        <v>46077.0</v>
      </c>
      <c r="C185" s="10" t="s">
        <v>1134</v>
      </c>
      <c r="D185" s="8" t="s">
        <v>677</v>
      </c>
      <c r="E185" s="8" t="s">
        <v>747</v>
      </c>
      <c r="F185" s="9">
        <f>SUMIFS(PedComCarrinho!E:E,PedComCarrinho!G:G,C:C)</f>
        <v>744638</v>
      </c>
      <c r="G185" s="16">
        <f>SUMIFS(PagProdutor!F:F,PagProdutor!D:D,C:C)+(SUMIFS(PagComisao!F:F,PagComisao!K:K,C:C))</f>
        <v>744638</v>
      </c>
      <c r="H185" s="9">
        <f t="shared" si="4"/>
        <v>-0.0000000001164153218</v>
      </c>
      <c r="I185" s="8" t="s">
        <v>1080</v>
      </c>
      <c r="J185" s="8" t="s">
        <v>749</v>
      </c>
      <c r="K185" s="8" t="s">
        <v>148</v>
      </c>
      <c r="L185" s="15" t="str">
        <f t="shared" si="5"/>
        <v>02/2026</v>
      </c>
      <c r="M185" s="16" t="str">
        <f t="shared" si="6"/>
        <v>CXG-0226</v>
      </c>
      <c r="N185" s="17">
        <v>46099.52787037037</v>
      </c>
    </row>
    <row r="186">
      <c r="A186" s="8" t="s">
        <v>1135</v>
      </c>
      <c r="B186" s="13">
        <v>46077.0</v>
      </c>
      <c r="C186" s="10" t="s">
        <v>1136</v>
      </c>
      <c r="D186" s="8" t="s">
        <v>647</v>
      </c>
      <c r="E186" s="8" t="s">
        <v>378</v>
      </c>
      <c r="F186" s="9">
        <f>SUMIFS(PedComCarrinho!E:E,PedComCarrinho!G:G,C:C)</f>
        <v>625384.33</v>
      </c>
      <c r="G186" s="16">
        <f>SUMIFS(PagProdutor!F:F,PagProdutor!D:D,C:C)+(SUMIFS(PagComisao!F:F,PagComisao!K:K,C:C))</f>
        <v>625384.33</v>
      </c>
      <c r="H186" s="9">
        <f t="shared" si="4"/>
        <v>0</v>
      </c>
      <c r="I186" s="8" t="s">
        <v>1080</v>
      </c>
      <c r="J186" s="8" t="s">
        <v>749</v>
      </c>
      <c r="K186" s="8" t="s">
        <v>148</v>
      </c>
      <c r="L186" s="15" t="str">
        <f t="shared" si="5"/>
        <v>02/2026</v>
      </c>
      <c r="M186" s="16" t="str">
        <f t="shared" si="6"/>
        <v>CXG-0226</v>
      </c>
      <c r="N186" s="17">
        <v>46098.43751157408</v>
      </c>
    </row>
    <row r="187">
      <c r="A187" s="8" t="s">
        <v>1137</v>
      </c>
      <c r="B187" s="13">
        <v>46080.0</v>
      </c>
      <c r="C187" s="10" t="s">
        <v>1138</v>
      </c>
      <c r="D187" s="8" t="s">
        <v>679</v>
      </c>
      <c r="E187" s="8" t="s">
        <v>378</v>
      </c>
      <c r="F187" s="9">
        <f>SUMIFS(PedComCarrinho!E:E,PedComCarrinho!G:G,C:C)</f>
        <v>448360.78</v>
      </c>
      <c r="G187" s="16">
        <f>SUMIFS(PagProdutor!F:F,PagProdutor!D:D,C:C)+(SUMIFS(PagComisao!F:F,PagComisao!K:K,C:C))</f>
        <v>448360.78</v>
      </c>
      <c r="H187" s="9">
        <f t="shared" si="4"/>
        <v>0</v>
      </c>
      <c r="I187" s="8" t="s">
        <v>759</v>
      </c>
      <c r="J187" s="8" t="s">
        <v>749</v>
      </c>
      <c r="K187" s="8" t="s">
        <v>216</v>
      </c>
      <c r="L187" s="15" t="str">
        <f t="shared" si="5"/>
        <v>02/2026</v>
      </c>
      <c r="M187" s="16" t="str">
        <f t="shared" si="6"/>
        <v>CXG-0226</v>
      </c>
      <c r="N187" s="17">
        <v>46134.61640046296</v>
      </c>
    </row>
    <row r="188">
      <c r="A188" s="8" t="s">
        <v>1139</v>
      </c>
      <c r="B188" s="13">
        <v>46084.0</v>
      </c>
      <c r="C188" s="10" t="s">
        <v>1140</v>
      </c>
      <c r="D188" s="8" t="s">
        <v>683</v>
      </c>
      <c r="E188" s="8" t="s">
        <v>747</v>
      </c>
      <c r="F188" s="9">
        <f>SUMIFS(PedComCarrinho!E:E,PedComCarrinho!G:G,C:C)</f>
        <v>211887.43</v>
      </c>
      <c r="G188" s="16">
        <f>SUMIFS(PagProdutor!F:F,PagProdutor!D:D,C:C)+(SUMIFS(PagComisao!F:F,PagComisao!K:K,C:C))</f>
        <v>211887.43</v>
      </c>
      <c r="H188" s="9">
        <f t="shared" si="4"/>
        <v>0</v>
      </c>
      <c r="I188" s="8" t="s">
        <v>1080</v>
      </c>
      <c r="J188" s="8" t="s">
        <v>749</v>
      </c>
      <c r="K188" s="8" t="s">
        <v>148</v>
      </c>
      <c r="L188" s="15" t="str">
        <f t="shared" si="5"/>
        <v>03/2026</v>
      </c>
      <c r="M188" s="16" t="str">
        <f t="shared" si="6"/>
        <v>CXG-0326</v>
      </c>
      <c r="N188" s="17">
        <v>46087.40190972222</v>
      </c>
    </row>
    <row r="189">
      <c r="A189" s="8" t="s">
        <v>1141</v>
      </c>
      <c r="B189" s="13">
        <v>46084.0</v>
      </c>
      <c r="C189" s="10" t="s">
        <v>1142</v>
      </c>
      <c r="D189" s="8" t="s">
        <v>553</v>
      </c>
      <c r="E189" s="8" t="s">
        <v>378</v>
      </c>
      <c r="F189" s="9">
        <f>SUMIFS(PedComCarrinho!E:E,PedComCarrinho!G:G,C:C)</f>
        <v>328186.14</v>
      </c>
      <c r="G189" s="16">
        <f>SUMIFS(PagProdutor!F:F,PagProdutor!D:D,C:C)+(SUMIFS(PagComisao!F:F,PagComisao!K:K,C:C))</f>
        <v>328186.14</v>
      </c>
      <c r="H189" s="9">
        <f t="shared" si="4"/>
        <v>0</v>
      </c>
      <c r="I189" s="8" t="s">
        <v>1080</v>
      </c>
      <c r="J189" s="8" t="s">
        <v>749</v>
      </c>
      <c r="K189" s="8" t="s">
        <v>148</v>
      </c>
      <c r="L189" s="15" t="str">
        <f t="shared" si="5"/>
        <v>03/2026</v>
      </c>
      <c r="M189" s="16" t="str">
        <f t="shared" si="6"/>
        <v>CXG-0326</v>
      </c>
      <c r="N189" s="17">
        <v>46097.38383101852</v>
      </c>
    </row>
    <row r="190">
      <c r="A190" s="8" t="s">
        <v>1143</v>
      </c>
      <c r="B190" s="13">
        <v>46085.0</v>
      </c>
      <c r="C190" s="10" t="s">
        <v>1144</v>
      </c>
      <c r="D190" s="8" t="s">
        <v>681</v>
      </c>
      <c r="E190" s="8" t="s">
        <v>747</v>
      </c>
      <c r="F190" s="9">
        <f>SUMIFS(PedComCarrinho!E:E,PedComCarrinho!G:G,C:C)</f>
        <v>246854.93</v>
      </c>
      <c r="G190" s="16">
        <f>SUMIFS(PagProdutor!F:F,PagProdutor!D:D,C:C)+(SUMIFS(PagComisao!F:F,PagComisao!K:K,C:C))</f>
        <v>246854.93</v>
      </c>
      <c r="H190" s="9">
        <f t="shared" si="4"/>
        <v>0</v>
      </c>
      <c r="I190" s="8" t="s">
        <v>1080</v>
      </c>
      <c r="J190" s="8" t="s">
        <v>749</v>
      </c>
      <c r="K190" s="8" t="s">
        <v>148</v>
      </c>
      <c r="L190" s="15" t="str">
        <f t="shared" si="5"/>
        <v>03/2026</v>
      </c>
      <c r="M190" s="16" t="str">
        <f t="shared" si="6"/>
        <v>CXG-0326</v>
      </c>
      <c r="N190" s="17">
        <v>46092.438935185186</v>
      </c>
    </row>
    <row r="191">
      <c r="A191" s="8" t="s">
        <v>1145</v>
      </c>
      <c r="B191" s="13">
        <v>46087.0</v>
      </c>
      <c r="C191" s="10" t="s">
        <v>1146</v>
      </c>
      <c r="D191" s="8" t="s">
        <v>685</v>
      </c>
      <c r="E191" s="8" t="s">
        <v>747</v>
      </c>
      <c r="F191" s="9">
        <f>SUMIFS(PedComCarrinho!E:E,PedComCarrinho!G:G,C:C)</f>
        <v>260855.28</v>
      </c>
      <c r="G191" s="16">
        <f>SUMIFS(PagProdutor!F:F,PagProdutor!D:D,C:C)+(SUMIFS(PagComisao!F:F,PagComisao!K:K,C:C))</f>
        <v>260855.28</v>
      </c>
      <c r="H191" s="9">
        <f t="shared" si="4"/>
        <v>0</v>
      </c>
      <c r="I191" s="8" t="s">
        <v>1080</v>
      </c>
      <c r="J191" s="8" t="s">
        <v>749</v>
      </c>
      <c r="K191" s="8" t="s">
        <v>412</v>
      </c>
      <c r="L191" s="15" t="str">
        <f t="shared" si="5"/>
        <v>03/2026</v>
      </c>
      <c r="M191" s="16" t="str">
        <f t="shared" si="6"/>
        <v>CXG-0326</v>
      </c>
      <c r="N191" s="17">
        <v>46098.434641203705</v>
      </c>
    </row>
    <row r="192">
      <c r="A192" s="8" t="s">
        <v>1147</v>
      </c>
      <c r="B192" s="13">
        <v>46087.0</v>
      </c>
      <c r="C192" s="10" t="s">
        <v>1148</v>
      </c>
      <c r="D192" s="8" t="s">
        <v>557</v>
      </c>
      <c r="E192" s="8" t="s">
        <v>747</v>
      </c>
      <c r="F192" s="9">
        <f>SUMIFS(PedComCarrinho!E:E,PedComCarrinho!G:G,C:C)</f>
        <v>172823.76</v>
      </c>
      <c r="G192" s="16">
        <f>SUMIFS(PagProdutor!F:F,PagProdutor!D:D,C:C)+(SUMIFS(PagComisao!F:F,PagComisao!K:K,C:C))</f>
        <v>172823.76</v>
      </c>
      <c r="H192" s="9">
        <f t="shared" si="4"/>
        <v>0</v>
      </c>
      <c r="I192" s="8" t="s">
        <v>1080</v>
      </c>
      <c r="J192" s="8" t="s">
        <v>749</v>
      </c>
      <c r="K192" s="8" t="s">
        <v>412</v>
      </c>
      <c r="L192" s="15" t="str">
        <f t="shared" si="5"/>
        <v>03/2026</v>
      </c>
      <c r="M192" s="16" t="str">
        <f t="shared" si="6"/>
        <v>CXG-0326</v>
      </c>
      <c r="N192" s="17">
        <v>46092.42134259259</v>
      </c>
    </row>
    <row r="193">
      <c r="A193" s="8" t="s">
        <v>1149</v>
      </c>
      <c r="B193" s="13">
        <v>46087.0</v>
      </c>
      <c r="C193" s="10" t="s">
        <v>1150</v>
      </c>
      <c r="D193" s="8" t="s">
        <v>687</v>
      </c>
      <c r="E193" s="8" t="s">
        <v>378</v>
      </c>
      <c r="F193" s="9">
        <f>SUMIFS(PedComCarrinho!E:E,PedComCarrinho!G:G,C:C)</f>
        <v>1727748.1</v>
      </c>
      <c r="G193" s="16">
        <f>SUMIFS(PagProdutor!F:F,PagProdutor!D:D,C:C)+(SUMIFS(PagComisao!F:F,PagComisao!K:K,C:C))</f>
        <v>1727748.1</v>
      </c>
      <c r="H193" s="9">
        <f t="shared" si="4"/>
        <v>0</v>
      </c>
      <c r="I193" s="8" t="s">
        <v>1080</v>
      </c>
      <c r="J193" s="8" t="s">
        <v>749</v>
      </c>
      <c r="K193" s="8" t="s">
        <v>148</v>
      </c>
      <c r="L193" s="15" t="str">
        <f t="shared" si="5"/>
        <v>03/2026</v>
      </c>
      <c r="M193" s="16" t="str">
        <f t="shared" si="6"/>
        <v>CXG-0326</v>
      </c>
      <c r="N193" s="17">
        <v>46125.59311342592</v>
      </c>
    </row>
    <row r="194">
      <c r="A194" s="8" t="s">
        <v>1151</v>
      </c>
      <c r="B194" s="13">
        <v>46087.0</v>
      </c>
      <c r="C194" s="10" t="s">
        <v>1152</v>
      </c>
      <c r="D194" s="8" t="s">
        <v>342</v>
      </c>
      <c r="E194" s="8" t="s">
        <v>378</v>
      </c>
      <c r="F194" s="9">
        <f>SUMIFS(PedComCarrinho!E:E,PedComCarrinho!G:G,C:C)</f>
        <v>82837.5</v>
      </c>
      <c r="G194" s="16">
        <f>SUMIFS(PagProdutor!F:F,PagProdutor!D:D,C:C)+(SUMIFS(PagComisao!F:F,PagComisao!K:K,C:C))</f>
        <v>82837.5</v>
      </c>
      <c r="H194" s="9">
        <f t="shared" si="4"/>
        <v>0</v>
      </c>
      <c r="I194" s="8" t="s">
        <v>1080</v>
      </c>
      <c r="J194" s="8" t="s">
        <v>749</v>
      </c>
      <c r="K194" s="8" t="s">
        <v>998</v>
      </c>
      <c r="L194" s="15" t="str">
        <f t="shared" si="5"/>
        <v>03/2026</v>
      </c>
      <c r="M194" s="16" t="str">
        <f t="shared" si="6"/>
        <v>CXG-0326</v>
      </c>
    </row>
    <row r="195">
      <c r="A195" s="8" t="s">
        <v>1153</v>
      </c>
      <c r="B195" s="13">
        <v>46088.0</v>
      </c>
      <c r="C195" s="10" t="s">
        <v>1154</v>
      </c>
      <c r="D195" s="8" t="s">
        <v>689</v>
      </c>
      <c r="E195" s="8" t="s">
        <v>378</v>
      </c>
      <c r="F195" s="9">
        <f>SUMIFS(PedComCarrinho!E:E,PedComCarrinho!G:G,C:C)</f>
        <v>243216</v>
      </c>
      <c r="G195" s="16">
        <f>SUMIFS(PagProdutor!F:F,PagProdutor!D:D,C:C)+(SUMIFS(PagComisao!F:F,PagComisao!K:K,C:C))</f>
        <v>243216</v>
      </c>
      <c r="H195" s="9">
        <f t="shared" si="4"/>
        <v>0</v>
      </c>
      <c r="I195" s="8" t="s">
        <v>1080</v>
      </c>
      <c r="J195" s="8" t="s">
        <v>749</v>
      </c>
      <c r="K195" s="8" t="s">
        <v>412</v>
      </c>
      <c r="L195" s="15" t="str">
        <f t="shared" si="5"/>
        <v>03/2026</v>
      </c>
      <c r="M195" s="16" t="str">
        <f t="shared" si="6"/>
        <v>CXG-0326</v>
      </c>
      <c r="N195" s="17">
        <v>46092.72640046296</v>
      </c>
    </row>
    <row r="196">
      <c r="A196" s="8" t="s">
        <v>1155</v>
      </c>
      <c r="B196" s="13">
        <v>46090.0</v>
      </c>
      <c r="C196" s="10" t="s">
        <v>1156</v>
      </c>
      <c r="D196" s="8" t="s">
        <v>694</v>
      </c>
      <c r="E196" s="8" t="s">
        <v>378</v>
      </c>
      <c r="F196" s="9">
        <f>SUMIFS(PedComCarrinho!E:E,PedComCarrinho!G:G,C:C)</f>
        <v>303239.64</v>
      </c>
      <c r="G196" s="16">
        <f>SUMIFS(PagProdutor!F:F,PagProdutor!D:D,C:C)+(SUMIFS(PagComisao!F:F,PagComisao!K:K,C:C))</f>
        <v>303239.64</v>
      </c>
      <c r="H196" s="9">
        <f t="shared" si="4"/>
        <v>0</v>
      </c>
      <c r="I196" s="8" t="s">
        <v>1080</v>
      </c>
      <c r="J196" s="8" t="s">
        <v>749</v>
      </c>
      <c r="K196" s="8" t="s">
        <v>692</v>
      </c>
      <c r="L196" s="15" t="str">
        <f t="shared" si="5"/>
        <v>03/2026</v>
      </c>
      <c r="M196" s="16" t="str">
        <f t="shared" si="6"/>
        <v>CXG-0326</v>
      </c>
      <c r="N196" s="17">
        <v>46097.38586805556</v>
      </c>
    </row>
    <row r="197">
      <c r="A197" s="8" t="s">
        <v>1157</v>
      </c>
      <c r="B197" s="13">
        <v>46092.0</v>
      </c>
      <c r="C197" s="10" t="s">
        <v>1158</v>
      </c>
      <c r="D197" s="8" t="s">
        <v>346</v>
      </c>
      <c r="E197" s="8" t="s">
        <v>378</v>
      </c>
      <c r="F197" s="9">
        <f>SUMIFS(PedComCarrinho!E:E,PedComCarrinho!G:G,C:C)</f>
        <v>624403.39</v>
      </c>
      <c r="G197" s="16">
        <f>SUMIFS(PagProdutor!F:F,PagProdutor!D:D,C:C)+(SUMIFS(PagComisao!F:F,PagComisao!K:K,C:C))</f>
        <v>624403.39</v>
      </c>
      <c r="H197" s="9">
        <f t="shared" si="4"/>
        <v>0</v>
      </c>
      <c r="I197" s="8" t="s">
        <v>1080</v>
      </c>
      <c r="J197" s="8" t="s">
        <v>749</v>
      </c>
      <c r="K197" s="8" t="s">
        <v>148</v>
      </c>
      <c r="L197" s="15" t="str">
        <f t="shared" si="5"/>
        <v>03/2026</v>
      </c>
      <c r="M197" s="16" t="str">
        <f t="shared" si="6"/>
        <v>CXG-0326</v>
      </c>
      <c r="N197" s="17">
        <v>46104.35753472222</v>
      </c>
    </row>
    <row r="198">
      <c r="A198" s="8"/>
      <c r="B198" s="13"/>
      <c r="C198" s="8"/>
      <c r="D198" s="8"/>
      <c r="E198" s="8"/>
      <c r="F198" s="9"/>
      <c r="I198" s="8"/>
      <c r="J198" s="8"/>
      <c r="K198" s="8"/>
      <c r="L198" s="15"/>
    </row>
    <row r="199">
      <c r="A199" s="8" t="s">
        <v>1159</v>
      </c>
      <c r="B199" s="13">
        <v>46094.0</v>
      </c>
      <c r="C199" s="10" t="s">
        <v>1160</v>
      </c>
      <c r="D199" s="8" t="s">
        <v>698</v>
      </c>
      <c r="E199" s="8" t="s">
        <v>378</v>
      </c>
      <c r="F199" s="9">
        <f>SUMIFS(PedComCarrinho!E:E,PedComCarrinho!G:G,C:C)</f>
        <v>356609.57</v>
      </c>
      <c r="G199" s="16">
        <f>SUMIFS(PagProdutor!F:F,PagProdutor!D:D,C:C)+(SUMIFS(PagComisao!F:F,PagComisao!K:K,C:C))</f>
        <v>356609.57</v>
      </c>
      <c r="H199" s="9">
        <f t="shared" ref="H199:H230" si="7">F199-G199</f>
        <v>0</v>
      </c>
      <c r="I199" s="8" t="s">
        <v>1080</v>
      </c>
      <c r="J199" s="8" t="s">
        <v>749</v>
      </c>
      <c r="K199" s="8" t="s">
        <v>418</v>
      </c>
      <c r="L199" s="15" t="str">
        <f t="shared" ref="L199:L230" si="8">TEXT(B199,"MM/YYYY")</f>
        <v>03/2026</v>
      </c>
      <c r="M199" s="16" t="str">
        <f t="shared" ref="M199:M230" si="9">IF(B199="","",CONCATENATE("CXG-",TEXT(B199,"MMYY")))</f>
        <v>CXG-0326</v>
      </c>
      <c r="N199" s="17">
        <v>46101.66706018519</v>
      </c>
    </row>
    <row r="200">
      <c r="A200" s="8" t="s">
        <v>1161</v>
      </c>
      <c r="B200" s="13">
        <v>46098.0</v>
      </c>
      <c r="C200" s="10" t="s">
        <v>1162</v>
      </c>
      <c r="D200" s="8" t="s">
        <v>700</v>
      </c>
      <c r="E200" s="8" t="s">
        <v>747</v>
      </c>
      <c r="F200" s="9">
        <f>SUMIFS(PedComCarrinho!E:E,PedComCarrinho!G:G,C:C)</f>
        <v>238986.88</v>
      </c>
      <c r="G200" s="16">
        <f>SUMIFS(PagProdutor!F:F,PagProdutor!D:D,C:C)+(SUMIFS(PagComisao!F:F,PagComisao!K:K,C:C))</f>
        <v>238986.88</v>
      </c>
      <c r="H200" s="9">
        <f t="shared" si="7"/>
        <v>0</v>
      </c>
      <c r="I200" s="8" t="s">
        <v>1080</v>
      </c>
      <c r="J200" s="8" t="s">
        <v>749</v>
      </c>
      <c r="K200" s="8" t="s">
        <v>148</v>
      </c>
      <c r="L200" s="15" t="str">
        <f t="shared" si="8"/>
        <v>03/2026</v>
      </c>
      <c r="M200" s="16" t="str">
        <f t="shared" si="9"/>
        <v>CXG-0326</v>
      </c>
      <c r="N200" s="17">
        <v>46099.6099537037</v>
      </c>
    </row>
    <row r="201">
      <c r="A201" s="8" t="s">
        <v>1163</v>
      </c>
      <c r="B201" s="13">
        <v>46101.0</v>
      </c>
      <c r="C201" s="10" t="s">
        <v>1164</v>
      </c>
      <c r="D201" s="8" t="s">
        <v>702</v>
      </c>
      <c r="E201" s="8" t="s">
        <v>378</v>
      </c>
      <c r="F201" s="9">
        <f>SUMIFS(PedComCarrinho!E:E,PedComCarrinho!G:G,C:C)</f>
        <v>697440.96</v>
      </c>
      <c r="G201" s="16">
        <f>SUMIFS(PagProdutor!F:F,PagProdutor!D:D,C:C)+(SUMIFS(PagComisao!F:F,PagComisao!K:K,C:C))</f>
        <v>697440.96</v>
      </c>
      <c r="H201" s="9">
        <f t="shared" si="7"/>
        <v>0</v>
      </c>
      <c r="I201" s="8" t="s">
        <v>1080</v>
      </c>
      <c r="J201" s="8" t="s">
        <v>749</v>
      </c>
      <c r="K201" s="8" t="s">
        <v>412</v>
      </c>
      <c r="L201" s="15" t="str">
        <f t="shared" si="8"/>
        <v>03/2026</v>
      </c>
      <c r="M201" s="16" t="str">
        <f t="shared" si="9"/>
        <v>CXG-0326</v>
      </c>
      <c r="N201" s="17">
        <v>46119.435219907406</v>
      </c>
    </row>
    <row r="202">
      <c r="A202" s="8" t="s">
        <v>1165</v>
      </c>
      <c r="B202" s="13">
        <v>46104.0</v>
      </c>
      <c r="C202" s="10" t="s">
        <v>1166</v>
      </c>
      <c r="D202" s="8" t="s">
        <v>704</v>
      </c>
      <c r="E202" s="8" t="s">
        <v>378</v>
      </c>
      <c r="F202" s="9">
        <f>SUMIFS(PedComCarrinho!E:E,PedComCarrinho!G:G,C:C)</f>
        <v>190128.24</v>
      </c>
      <c r="G202" s="16">
        <f>SUMIFS(PagProdutor!F:F,PagProdutor!D:D,C:C)+(SUMIFS(PagComisao!F:F,PagComisao!K:K,C:C))</f>
        <v>190128.24</v>
      </c>
      <c r="H202" s="9">
        <f t="shared" si="7"/>
        <v>0</v>
      </c>
      <c r="I202" s="8" t="s">
        <v>1080</v>
      </c>
      <c r="J202" s="8" t="s">
        <v>749</v>
      </c>
      <c r="K202" s="8" t="s">
        <v>664</v>
      </c>
      <c r="L202" s="15" t="str">
        <f t="shared" si="8"/>
        <v>03/2026</v>
      </c>
      <c r="M202" s="16" t="str">
        <f t="shared" si="9"/>
        <v>CXG-0326</v>
      </c>
      <c r="N202" s="17">
        <v>46106.983090277776</v>
      </c>
    </row>
    <row r="203">
      <c r="A203" s="8" t="s">
        <v>1167</v>
      </c>
      <c r="B203" s="13">
        <v>46107.0</v>
      </c>
      <c r="C203" s="10" t="s">
        <v>1168</v>
      </c>
      <c r="D203" s="8" t="s">
        <v>357</v>
      </c>
      <c r="E203" s="8" t="s">
        <v>378</v>
      </c>
      <c r="F203" s="9">
        <f>SUMIFS(PedComCarrinho!E:E,PedComCarrinho!G:G,C:C)</f>
        <v>569919.38</v>
      </c>
      <c r="G203" s="16">
        <f>SUMIFS(PagProdutor!F:F,PagProdutor!D:D,C:C)+(SUMIFS(PagComisao!F:F,PagComisao!K:K,C:C))</f>
        <v>569919.38</v>
      </c>
      <c r="H203" s="9">
        <f t="shared" si="7"/>
        <v>0</v>
      </c>
      <c r="I203" s="8" t="s">
        <v>1169</v>
      </c>
      <c r="J203" s="8" t="s">
        <v>749</v>
      </c>
      <c r="K203" s="8" t="s">
        <v>216</v>
      </c>
      <c r="L203" s="15" t="str">
        <f t="shared" si="8"/>
        <v>03/2026</v>
      </c>
      <c r="M203" s="16" t="str">
        <f t="shared" si="9"/>
        <v>CXG-0326</v>
      </c>
      <c r="N203" s="17">
        <v>46113.62466435185</v>
      </c>
    </row>
    <row r="204">
      <c r="A204" s="8" t="s">
        <v>1170</v>
      </c>
      <c r="B204" s="13">
        <v>46107.0</v>
      </c>
      <c r="C204" s="10" t="s">
        <v>1171</v>
      </c>
      <c r="D204" s="8" t="s">
        <v>706</v>
      </c>
      <c r="E204" s="8" t="s">
        <v>378</v>
      </c>
      <c r="F204" s="9">
        <f>SUMIFS(PedComCarrinho!E:E,PedComCarrinho!G:G,C:C)</f>
        <v>81736.35</v>
      </c>
      <c r="G204" s="16">
        <f>SUMIFS(PagProdutor!F:F,PagProdutor!D:D,C:C)+(SUMIFS(PagComisao!F:F,PagComisao!K:K,C:C))</f>
        <v>81736.35</v>
      </c>
      <c r="H204" s="9">
        <f t="shared" si="7"/>
        <v>0</v>
      </c>
      <c r="I204" s="8" t="s">
        <v>1172</v>
      </c>
      <c r="J204" s="8" t="s">
        <v>749</v>
      </c>
      <c r="K204" s="8" t="s">
        <v>732</v>
      </c>
      <c r="L204" s="15" t="str">
        <f t="shared" si="8"/>
        <v>03/2026</v>
      </c>
      <c r="M204" s="16" t="str">
        <f t="shared" si="9"/>
        <v>CXG-0326</v>
      </c>
      <c r="N204" s="17">
        <v>46113.60644675926</v>
      </c>
    </row>
    <row r="205">
      <c r="A205" s="8" t="s">
        <v>1173</v>
      </c>
      <c r="B205" s="13">
        <v>46107.0</v>
      </c>
      <c r="C205" s="10" t="s">
        <v>1174</v>
      </c>
      <c r="D205" s="8" t="s">
        <v>708</v>
      </c>
      <c r="E205" s="8" t="s">
        <v>747</v>
      </c>
      <c r="F205" s="9">
        <f>SUMIFS(PedComCarrinho!E:E,PedComCarrinho!G:G,C:C)</f>
        <v>256583.52</v>
      </c>
      <c r="G205" s="16">
        <f>SUMIFS(PagProdutor!F:F,PagProdutor!D:D,C:C)+(SUMIFS(PagComisao!F:F,PagComisao!K:K,C:C))</f>
        <v>256583.52</v>
      </c>
      <c r="H205" s="9">
        <f t="shared" si="7"/>
        <v>0</v>
      </c>
      <c r="I205" s="8" t="s">
        <v>1080</v>
      </c>
      <c r="J205" s="8" t="s">
        <v>749</v>
      </c>
      <c r="K205" s="8" t="s">
        <v>148</v>
      </c>
      <c r="L205" s="15" t="str">
        <f t="shared" si="8"/>
        <v>03/2026</v>
      </c>
      <c r="M205" s="16" t="str">
        <f t="shared" si="9"/>
        <v>CXG-0326</v>
      </c>
      <c r="N205" s="17">
        <v>46119.43430555556</v>
      </c>
    </row>
    <row r="206">
      <c r="A206" s="8" t="s">
        <v>1175</v>
      </c>
      <c r="B206" s="13">
        <v>46111.0</v>
      </c>
      <c r="C206" s="10" t="s">
        <v>1176</v>
      </c>
      <c r="D206" s="8" t="s">
        <v>228</v>
      </c>
      <c r="E206" s="8" t="s">
        <v>378</v>
      </c>
      <c r="F206" s="9">
        <f>SUMIFS(PedComCarrinho!E:E,PedComCarrinho!G:G,C:C)</f>
        <v>0</v>
      </c>
      <c r="G206" s="16">
        <f>SUMIFS(PagProdutor!F:F,PagProdutor!D:D,C:C)+(SUMIFS(PagComisao!F:F,PagComisao!K:K,C:C))</f>
        <v>0</v>
      </c>
      <c r="H206" s="9">
        <f t="shared" si="7"/>
        <v>0</v>
      </c>
      <c r="I206" s="8" t="s">
        <v>1080</v>
      </c>
      <c r="J206" s="8" t="s">
        <v>869</v>
      </c>
      <c r="K206" s="8" t="s">
        <v>148</v>
      </c>
      <c r="L206" s="15" t="str">
        <f t="shared" si="8"/>
        <v>03/2026</v>
      </c>
      <c r="M206" s="16" t="str">
        <f t="shared" si="9"/>
        <v>CXG-0326</v>
      </c>
    </row>
    <row r="207">
      <c r="A207" s="8" t="s">
        <v>1177</v>
      </c>
      <c r="B207" s="13">
        <v>46113.0</v>
      </c>
      <c r="C207" s="10" t="s">
        <v>1178</v>
      </c>
      <c r="D207" s="8" t="s">
        <v>711</v>
      </c>
      <c r="E207" s="8" t="s">
        <v>378</v>
      </c>
      <c r="F207" s="9">
        <f>SUMIFS(PedComCarrinho!E:E,PedComCarrinho!G:G,C:C)</f>
        <v>237792.24</v>
      </c>
      <c r="G207" s="16">
        <f>SUMIFS(PagProdutor!F:F,PagProdutor!D:D,C:C)+(SUMIFS(PagComisao!F:F,PagComisao!K:K,C:C))</f>
        <v>237792.24</v>
      </c>
      <c r="H207" s="9">
        <f t="shared" si="7"/>
        <v>0</v>
      </c>
      <c r="I207" s="8" t="s">
        <v>1080</v>
      </c>
      <c r="J207" s="8" t="s">
        <v>749</v>
      </c>
      <c r="K207" s="8" t="s">
        <v>148</v>
      </c>
      <c r="L207" s="15" t="str">
        <f t="shared" si="8"/>
        <v>04/2026</v>
      </c>
      <c r="M207" s="16" t="str">
        <f t="shared" si="9"/>
        <v>CXG-0426</v>
      </c>
      <c r="N207" s="17">
        <v>46125.38570601852</v>
      </c>
    </row>
    <row r="208">
      <c r="A208" s="8" t="s">
        <v>1179</v>
      </c>
      <c r="B208" s="13">
        <v>46113.0</v>
      </c>
      <c r="C208" s="10" t="s">
        <v>1180</v>
      </c>
      <c r="D208" s="8" t="s">
        <v>713</v>
      </c>
      <c r="E208" s="8" t="s">
        <v>378</v>
      </c>
      <c r="F208" s="9">
        <f>SUMIFS(PedComCarrinho!E:E,PedComCarrinho!G:G,C:C)</f>
        <v>164677.48</v>
      </c>
      <c r="G208" s="16">
        <f>SUMIFS(PagProdutor!F:F,PagProdutor!D:D,C:C)+(SUMIFS(PagComisao!F:F,PagComisao!K:K,C:C))</f>
        <v>164677.48</v>
      </c>
      <c r="H208" s="9">
        <f t="shared" si="7"/>
        <v>0</v>
      </c>
      <c r="I208" s="8" t="s">
        <v>1169</v>
      </c>
      <c r="J208" s="8" t="s">
        <v>749</v>
      </c>
      <c r="K208" s="8" t="s">
        <v>488</v>
      </c>
      <c r="L208" s="15" t="str">
        <f t="shared" si="8"/>
        <v>04/2026</v>
      </c>
      <c r="M208" s="16" t="str">
        <f t="shared" si="9"/>
        <v>CXG-0426</v>
      </c>
      <c r="N208" s="17">
        <v>46120.494479166664</v>
      </c>
    </row>
    <row r="209">
      <c r="A209" s="8" t="s">
        <v>1181</v>
      </c>
      <c r="B209" s="13">
        <v>46114.0</v>
      </c>
      <c r="C209" s="10" t="s">
        <v>1182</v>
      </c>
      <c r="D209" s="8" t="s">
        <v>715</v>
      </c>
      <c r="E209" s="8" t="s">
        <v>378</v>
      </c>
      <c r="F209" s="9">
        <f>SUMIFS(PedComCarrinho!E:E,PedComCarrinho!G:G,C:C)</f>
        <v>214532.52</v>
      </c>
      <c r="G209" s="16">
        <f>SUMIFS(PagProdutor!F:F,PagProdutor!D:D,C:C)+(SUMIFS(PagComisao!F:F,PagComisao!K:K,C:C))</f>
        <v>214532.52</v>
      </c>
      <c r="H209" s="9">
        <f t="shared" si="7"/>
        <v>0</v>
      </c>
      <c r="I209" s="8" t="s">
        <v>1169</v>
      </c>
      <c r="J209" s="8" t="s">
        <v>749</v>
      </c>
      <c r="K209" s="8" t="s">
        <v>488</v>
      </c>
      <c r="L209" s="15" t="str">
        <f t="shared" si="8"/>
        <v>04/2026</v>
      </c>
      <c r="M209" s="16" t="str">
        <f t="shared" si="9"/>
        <v>CXG-0426</v>
      </c>
    </row>
    <row r="210">
      <c r="A210" s="8" t="s">
        <v>1183</v>
      </c>
      <c r="B210" s="13">
        <v>46116.0</v>
      </c>
      <c r="C210" s="10" t="s">
        <v>1184</v>
      </c>
      <c r="D210" s="8" t="s">
        <v>717</v>
      </c>
      <c r="E210" s="8" t="s">
        <v>378</v>
      </c>
      <c r="F210" s="9">
        <f>SUMIFS(PedComCarrinho!E:E,PedComCarrinho!G:G,C:C)</f>
        <v>623918.42</v>
      </c>
      <c r="G210" s="16">
        <f>SUMIFS(PagProdutor!F:F,PagProdutor!D:D,C:C)+(SUMIFS(PagComisao!F:F,PagComisao!K:K,C:C))</f>
        <v>623918.42</v>
      </c>
      <c r="H210" s="9">
        <f t="shared" si="7"/>
        <v>0</v>
      </c>
      <c r="I210" s="8" t="s">
        <v>1080</v>
      </c>
      <c r="J210" s="8" t="s">
        <v>869</v>
      </c>
      <c r="K210" s="8" t="s">
        <v>445</v>
      </c>
      <c r="L210" s="15" t="str">
        <f t="shared" si="8"/>
        <v>04/2026</v>
      </c>
      <c r="M210" s="16" t="str">
        <f t="shared" si="9"/>
        <v>CXG-0426</v>
      </c>
      <c r="N210" s="17">
        <v>46132.40158564815</v>
      </c>
    </row>
    <row r="211">
      <c r="A211" s="8" t="s">
        <v>1185</v>
      </c>
      <c r="B211" s="13">
        <v>46120.0</v>
      </c>
      <c r="C211" s="10" t="s">
        <v>1186</v>
      </c>
      <c r="D211" s="8" t="s">
        <v>346</v>
      </c>
      <c r="E211" s="8" t="s">
        <v>378</v>
      </c>
      <c r="F211" s="9">
        <f>SUMIFS(PedComCarrinho!E:E,PedComCarrinho!G:G,C:C)</f>
        <v>692713.61</v>
      </c>
      <c r="G211" s="16">
        <f>SUMIFS(PagProdutor!F:F,PagProdutor!D:D,C:C)+(SUMIFS(PagComisao!F:F,PagComisao!K:K,C:C))</f>
        <v>692713.61</v>
      </c>
      <c r="H211" s="9">
        <f t="shared" si="7"/>
        <v>0.0000000001164153218</v>
      </c>
      <c r="I211" s="8" t="s">
        <v>1080</v>
      </c>
      <c r="J211" s="8" t="s">
        <v>749</v>
      </c>
      <c r="K211" s="8" t="s">
        <v>148</v>
      </c>
      <c r="L211" s="15" t="str">
        <f t="shared" si="8"/>
        <v>04/2026</v>
      </c>
      <c r="M211" s="16" t="str">
        <f t="shared" si="9"/>
        <v>CXG-0426</v>
      </c>
      <c r="N211" s="17">
        <v>46141.37881944444</v>
      </c>
    </row>
    <row r="212">
      <c r="A212" s="8" t="s">
        <v>1187</v>
      </c>
      <c r="B212" s="13">
        <v>46128.0</v>
      </c>
      <c r="C212" s="10" t="s">
        <v>1188</v>
      </c>
      <c r="D212" s="8" t="s">
        <v>603</v>
      </c>
      <c r="E212" s="8" t="s">
        <v>378</v>
      </c>
      <c r="F212" s="9">
        <f>SUMIFS(PedComCarrinho!E:E,PedComCarrinho!G:G,C:C)</f>
        <v>523139.76</v>
      </c>
      <c r="G212" s="16">
        <f>SUMIFS(PagProdutor!F:F,PagProdutor!D:D,C:C)+(SUMIFS(PagComisao!F:F,PagComisao!K:K,C:C))</f>
        <v>523139.76</v>
      </c>
      <c r="H212" s="9">
        <f t="shared" si="7"/>
        <v>0</v>
      </c>
      <c r="I212" s="8" t="s">
        <v>1080</v>
      </c>
      <c r="J212" s="8" t="s">
        <v>749</v>
      </c>
      <c r="K212" s="8" t="s">
        <v>148</v>
      </c>
      <c r="L212" s="15" t="str">
        <f t="shared" si="8"/>
        <v>04/2026</v>
      </c>
      <c r="M212" s="16" t="str">
        <f t="shared" si="9"/>
        <v>CXG-0426</v>
      </c>
      <c r="N212" s="17">
        <v>46136.4796875</v>
      </c>
    </row>
    <row r="213">
      <c r="A213" s="8" t="s">
        <v>1189</v>
      </c>
      <c r="B213" s="13">
        <v>46129.0</v>
      </c>
      <c r="C213" s="10" t="s">
        <v>1190</v>
      </c>
      <c r="D213" s="8" t="s">
        <v>719</v>
      </c>
      <c r="E213" s="8" t="s">
        <v>747</v>
      </c>
      <c r="F213" s="9">
        <f>SUMIFS(PedComCarrinho!E:E,PedComCarrinho!G:G,C:C)</f>
        <v>256783.1</v>
      </c>
      <c r="G213" s="16">
        <f>SUMIFS(PagProdutor!F:F,PagProdutor!D:D,C:C)+(SUMIFS(PagComisao!F:F,PagComisao!K:K,C:C))</f>
        <v>256783.1</v>
      </c>
      <c r="H213" s="9">
        <f t="shared" si="7"/>
        <v>0</v>
      </c>
      <c r="I213" s="8" t="s">
        <v>1080</v>
      </c>
      <c r="J213" s="8" t="s">
        <v>749</v>
      </c>
      <c r="K213" s="8" t="s">
        <v>148</v>
      </c>
      <c r="L213" s="15" t="str">
        <f t="shared" si="8"/>
        <v>04/2026</v>
      </c>
      <c r="M213" s="16" t="str">
        <f t="shared" si="9"/>
        <v>CXG-0426</v>
      </c>
      <c r="N213" s="17">
        <v>46168.79819444445</v>
      </c>
    </row>
    <row r="214">
      <c r="A214" s="8" t="s">
        <v>1191</v>
      </c>
      <c r="B214" s="13">
        <v>46130.0</v>
      </c>
      <c r="C214" s="10" t="s">
        <v>1192</v>
      </c>
      <c r="D214" s="8" t="s">
        <v>721</v>
      </c>
      <c r="E214" s="8" t="s">
        <v>378</v>
      </c>
      <c r="F214" s="9">
        <f>SUMIFS(PedComCarrinho!E:E,PedComCarrinho!G:G,C:C)</f>
        <v>82289.62</v>
      </c>
      <c r="G214" s="16">
        <f>SUMIFS(PagProdutor!F:F,PagProdutor!D:D,C:C)+(SUMIFS(PagComisao!F:F,PagComisao!K:K,C:C))</f>
        <v>82289.62</v>
      </c>
      <c r="H214" s="9">
        <f t="shared" si="7"/>
        <v>0</v>
      </c>
      <c r="I214" s="8" t="s">
        <v>1193</v>
      </c>
      <c r="J214" s="8" t="s">
        <v>749</v>
      </c>
      <c r="K214" s="8" t="s">
        <v>491</v>
      </c>
      <c r="L214" s="15" t="str">
        <f t="shared" si="8"/>
        <v>04/2026</v>
      </c>
      <c r="M214" s="16" t="str">
        <f t="shared" si="9"/>
        <v>CXG-0426</v>
      </c>
    </row>
    <row r="215">
      <c r="A215" s="8" t="s">
        <v>1194</v>
      </c>
      <c r="B215" s="13">
        <v>46134.0</v>
      </c>
      <c r="C215" s="10" t="s">
        <v>1195</v>
      </c>
      <c r="D215" s="8" t="s">
        <v>723</v>
      </c>
      <c r="E215" s="8" t="s">
        <v>747</v>
      </c>
      <c r="F215" s="9">
        <f>SUMIFS(PedComCarrinho!E:E,PedComCarrinho!G:G,C:C)</f>
        <v>291456</v>
      </c>
      <c r="G215" s="16">
        <f>SUMIFS(PagProdutor!F:F,PagProdutor!D:D,C:C)+(SUMIFS(PagComisao!F:F,PagComisao!K:K,C:C))</f>
        <v>291456</v>
      </c>
      <c r="H215" s="9">
        <f t="shared" si="7"/>
        <v>0</v>
      </c>
      <c r="I215" s="8" t="s">
        <v>1080</v>
      </c>
      <c r="J215" s="8" t="s">
        <v>869</v>
      </c>
      <c r="K215" s="8" t="s">
        <v>199</v>
      </c>
      <c r="L215" s="15" t="str">
        <f t="shared" si="8"/>
        <v>04/2026</v>
      </c>
      <c r="M215" s="16" t="str">
        <f t="shared" si="9"/>
        <v>CXG-0426</v>
      </c>
      <c r="N215" s="17">
        <v>46136.478530092594</v>
      </c>
    </row>
    <row r="216">
      <c r="A216" s="8" t="s">
        <v>1196</v>
      </c>
      <c r="B216" s="13">
        <v>46134.0</v>
      </c>
      <c r="C216" s="10" t="s">
        <v>1197</v>
      </c>
      <c r="D216" s="8" t="s">
        <v>706</v>
      </c>
      <c r="E216" s="8" t="s">
        <v>378</v>
      </c>
      <c r="F216" s="9">
        <f>SUMIFS(PedComCarrinho!E:E,PedComCarrinho!G:G,C:C)</f>
        <v>142361.23</v>
      </c>
      <c r="G216" s="16">
        <f>SUMIFS(PagProdutor!F:F,PagProdutor!D:D,C:C)+(SUMIFS(PagComisao!F:F,PagComisao!K:K,C:C))</f>
        <v>142361.23</v>
      </c>
      <c r="H216" s="9">
        <f t="shared" si="7"/>
        <v>0</v>
      </c>
      <c r="I216" s="8" t="s">
        <v>1172</v>
      </c>
      <c r="J216" s="8" t="s">
        <v>749</v>
      </c>
      <c r="K216" s="8" t="s">
        <v>732</v>
      </c>
      <c r="L216" s="15" t="str">
        <f t="shared" si="8"/>
        <v>04/2026</v>
      </c>
      <c r="M216" s="16" t="str">
        <f t="shared" si="9"/>
        <v>CXG-0426</v>
      </c>
      <c r="N216" s="17">
        <v>46139.419016203705</v>
      </c>
    </row>
    <row r="217">
      <c r="A217" s="8" t="s">
        <v>1198</v>
      </c>
      <c r="B217" s="13">
        <v>46134.0</v>
      </c>
      <c r="C217" s="10" t="s">
        <v>1199</v>
      </c>
      <c r="D217" s="8" t="s">
        <v>725</v>
      </c>
      <c r="E217" s="8" t="s">
        <v>378</v>
      </c>
      <c r="F217" s="9">
        <f>SUMIFS(PedComCarrinho!E:E,PedComCarrinho!G:G,C:C)</f>
        <v>329035.95</v>
      </c>
      <c r="G217" s="16">
        <f>SUMIFS(PagProdutor!F:F,PagProdutor!D:D,C:C)+(SUMIFS(PagComisao!F:F,PagComisao!K:K,C:C))</f>
        <v>329035.95</v>
      </c>
      <c r="H217" s="9">
        <f t="shared" si="7"/>
        <v>0</v>
      </c>
      <c r="I217" s="8" t="s">
        <v>1080</v>
      </c>
      <c r="J217" s="8" t="s">
        <v>869</v>
      </c>
      <c r="K217" s="8" t="s">
        <v>148</v>
      </c>
      <c r="L217" s="15" t="str">
        <f t="shared" si="8"/>
        <v>04/2026</v>
      </c>
      <c r="M217" s="16" t="str">
        <f t="shared" si="9"/>
        <v>CXG-0426</v>
      </c>
      <c r="N217" s="17">
        <v>46140.63217592592</v>
      </c>
    </row>
    <row r="218">
      <c r="A218" s="8" t="s">
        <v>1200</v>
      </c>
      <c r="B218" s="13">
        <v>46135.0</v>
      </c>
      <c r="C218" s="10" t="s">
        <v>1201</v>
      </c>
      <c r="D218" s="8" t="s">
        <v>679</v>
      </c>
      <c r="E218" s="8" t="s">
        <v>378</v>
      </c>
      <c r="F218" s="9">
        <f>SUMIFS(PedComCarrinho!E:E,PedComCarrinho!G:G,C:C)</f>
        <v>368191.04</v>
      </c>
      <c r="G218" s="16">
        <f>SUMIFS(PagProdutor!F:F,PagProdutor!D:D,C:C)+(SUMIFS(PagComisao!F:F,PagComisao!K:K,C:C))</f>
        <v>368191.04</v>
      </c>
      <c r="H218" s="9">
        <f t="shared" si="7"/>
        <v>0</v>
      </c>
      <c r="I218" s="8" t="s">
        <v>1172</v>
      </c>
      <c r="J218" s="8" t="s">
        <v>749</v>
      </c>
      <c r="K218" s="8" t="s">
        <v>732</v>
      </c>
      <c r="L218" s="15" t="str">
        <f t="shared" si="8"/>
        <v>04/2026</v>
      </c>
      <c r="M218" s="16" t="str">
        <f t="shared" si="9"/>
        <v>CXG-0426</v>
      </c>
      <c r="N218" s="17">
        <v>46141.40251157407</v>
      </c>
    </row>
    <row r="219">
      <c r="A219" s="8" t="s">
        <v>1202</v>
      </c>
      <c r="B219" s="13">
        <v>46135.0</v>
      </c>
      <c r="C219" s="10" t="s">
        <v>1203</v>
      </c>
      <c r="D219" s="8" t="s">
        <v>357</v>
      </c>
      <c r="E219" s="8" t="s">
        <v>378</v>
      </c>
      <c r="F219" s="9">
        <f>SUMIFS(PedComCarrinho!E:E,PedComCarrinho!G:G,C:C)</f>
        <v>603739.34</v>
      </c>
      <c r="G219" s="16">
        <f>SUMIFS(PagProdutor!F:F,PagProdutor!D:D,C:C)+(SUMIFS(PagComisao!F:F,PagComisao!K:K,C:C))</f>
        <v>603739.34</v>
      </c>
      <c r="H219" s="9">
        <f t="shared" si="7"/>
        <v>0</v>
      </c>
      <c r="I219" s="8" t="s">
        <v>1169</v>
      </c>
      <c r="J219" s="8" t="s">
        <v>749</v>
      </c>
      <c r="K219" s="8" t="s">
        <v>216</v>
      </c>
      <c r="L219" s="15" t="str">
        <f t="shared" si="8"/>
        <v>04/2026</v>
      </c>
      <c r="M219" s="16" t="str">
        <f t="shared" si="9"/>
        <v>CXG-0426</v>
      </c>
      <c r="N219" s="17">
        <v>46139.42166666667</v>
      </c>
    </row>
    <row r="220">
      <c r="A220" s="8" t="s">
        <v>1204</v>
      </c>
      <c r="B220" s="13">
        <v>46138.0</v>
      </c>
      <c r="C220" s="10" t="s">
        <v>1205</v>
      </c>
      <c r="D220" s="8" t="s">
        <v>553</v>
      </c>
      <c r="E220" s="8" t="s">
        <v>378</v>
      </c>
      <c r="F220" s="9">
        <f>SUMIFS(PedComCarrinho!E:E,PedComCarrinho!G:G,C:C)</f>
        <v>189904.01</v>
      </c>
      <c r="G220" s="16">
        <f>SUMIFS(PagProdutor!F:F,PagProdutor!D:D,C:C)+(SUMIFS(PagComisao!F:F,PagComisao!K:K,C:C))</f>
        <v>189904.01</v>
      </c>
      <c r="H220" s="9">
        <f t="shared" si="7"/>
        <v>0</v>
      </c>
      <c r="I220" s="8" t="s">
        <v>1080</v>
      </c>
      <c r="J220" s="8" t="s">
        <v>749</v>
      </c>
      <c r="K220" s="8" t="s">
        <v>148</v>
      </c>
      <c r="L220" s="15" t="str">
        <f t="shared" si="8"/>
        <v>04/2026</v>
      </c>
      <c r="M220" s="16" t="str">
        <f t="shared" si="9"/>
        <v>CXG-0426</v>
      </c>
      <c r="N220" s="17">
        <v>46139.42209490741</v>
      </c>
    </row>
    <row r="221">
      <c r="A221" s="8" t="s">
        <v>1206</v>
      </c>
      <c r="B221" s="13">
        <v>46141.0</v>
      </c>
      <c r="C221" s="10" t="s">
        <v>1207</v>
      </c>
      <c r="D221" s="8" t="s">
        <v>727</v>
      </c>
      <c r="E221" s="8" t="s">
        <v>747</v>
      </c>
      <c r="F221" s="9">
        <f>SUMIFS(PedComCarrinho!E:E,PedComCarrinho!G:G,C:C)</f>
        <v>573474.7</v>
      </c>
      <c r="G221" s="16">
        <f>SUMIFS(PagProdutor!F:F,PagProdutor!D:D,C:C)+(SUMIFS(PagComisao!F:F,PagComisao!K:K,C:C))</f>
        <v>573474.7</v>
      </c>
      <c r="H221" s="9">
        <f t="shared" si="7"/>
        <v>0</v>
      </c>
      <c r="I221" s="8" t="s">
        <v>1080</v>
      </c>
      <c r="J221" s="8" t="s">
        <v>869</v>
      </c>
      <c r="K221" s="8" t="s">
        <v>148</v>
      </c>
      <c r="L221" s="15" t="str">
        <f t="shared" si="8"/>
        <v>04/2026</v>
      </c>
      <c r="M221" s="16" t="str">
        <f t="shared" si="9"/>
        <v>CXG-0426</v>
      </c>
      <c r="N221" s="17">
        <v>46148.376909722225</v>
      </c>
    </row>
    <row r="222">
      <c r="A222" s="8" t="s">
        <v>1208</v>
      </c>
      <c r="B222" s="13">
        <v>46142.0</v>
      </c>
      <c r="C222" s="10" t="s">
        <v>1209</v>
      </c>
      <c r="D222" s="8" t="s">
        <v>346</v>
      </c>
      <c r="E222" s="8" t="s">
        <v>378</v>
      </c>
      <c r="F222" s="9">
        <f>SUMIFS(PedComCarrinho!E:E,PedComCarrinho!G:G,C:C)</f>
        <v>799295.91</v>
      </c>
      <c r="G222" s="16">
        <f>SUMIFS(PagProdutor!F:F,PagProdutor!D:D,C:C)+(SUMIFS(PagComisao!F:F,PagComisao!K:K,C:C))</f>
        <v>504340</v>
      </c>
      <c r="H222" s="9">
        <f t="shared" si="7"/>
        <v>294955.91</v>
      </c>
      <c r="I222" s="8" t="s">
        <v>1080</v>
      </c>
      <c r="J222" s="8" t="s">
        <v>869</v>
      </c>
      <c r="K222" s="8" t="s">
        <v>148</v>
      </c>
      <c r="L222" s="15" t="str">
        <f t="shared" si="8"/>
        <v>04/2026</v>
      </c>
      <c r="M222" s="16" t="str">
        <f t="shared" si="9"/>
        <v>CXG-0426</v>
      </c>
      <c r="N222" s="17">
        <v>46153.37297453704</v>
      </c>
    </row>
    <row r="223">
      <c r="A223" s="10" t="s">
        <v>1210</v>
      </c>
      <c r="B223" s="13">
        <v>46142.0</v>
      </c>
      <c r="C223" s="10" t="s">
        <v>1211</v>
      </c>
      <c r="D223" s="8" t="s">
        <v>679</v>
      </c>
      <c r="E223" s="8" t="s">
        <v>378</v>
      </c>
      <c r="F223" s="9">
        <f>SUMIFS(PedComCarrinho!E:E,PedComCarrinho!G:G,C:C)</f>
        <v>549164.52</v>
      </c>
      <c r="G223" s="16">
        <f>SUMIFS(PagProdutor!F:F,PagProdutor!D:D,C:C)+(SUMIFS(PagComisao!F:F,PagComisao!K:K,C:C))</f>
        <v>549164.52</v>
      </c>
      <c r="H223" s="9">
        <f t="shared" si="7"/>
        <v>0</v>
      </c>
      <c r="I223" s="8" t="s">
        <v>1172</v>
      </c>
      <c r="J223" s="8" t="s">
        <v>749</v>
      </c>
      <c r="K223" s="8" t="s">
        <v>732</v>
      </c>
      <c r="L223" s="15" t="str">
        <f t="shared" si="8"/>
        <v>04/2026</v>
      </c>
      <c r="M223" s="16" t="str">
        <f t="shared" si="9"/>
        <v>CXG-0426</v>
      </c>
      <c r="N223" s="17">
        <v>46153.37238425926</v>
      </c>
    </row>
    <row r="224">
      <c r="A224" s="8" t="s">
        <v>1212</v>
      </c>
      <c r="B224" s="13">
        <v>46149.0</v>
      </c>
      <c r="C224" s="10" t="s">
        <v>1213</v>
      </c>
      <c r="D224" s="8" t="s">
        <v>706</v>
      </c>
      <c r="E224" s="8" t="s">
        <v>378</v>
      </c>
      <c r="F224" s="9">
        <f>SUMIFS(PedComCarrinho!E:E,PedComCarrinho!G:G,C:C)</f>
        <v>1376906.44</v>
      </c>
      <c r="G224" s="16">
        <f>SUMIFS(PagProdutor!F:F,PagProdutor!D:D,C:C)+(SUMIFS(PagComisao!F:F,PagComisao!K:K,C:C))</f>
        <v>1377570.79</v>
      </c>
      <c r="H224" s="9">
        <f t="shared" si="7"/>
        <v>-664.35</v>
      </c>
      <c r="I224" s="8" t="s">
        <v>1172</v>
      </c>
      <c r="J224" s="8" t="s">
        <v>749</v>
      </c>
      <c r="K224" s="8" t="s">
        <v>732</v>
      </c>
      <c r="L224" s="15" t="str">
        <f t="shared" si="8"/>
        <v>05/2026</v>
      </c>
      <c r="M224" s="16" t="str">
        <f t="shared" si="9"/>
        <v>CXG-0526</v>
      </c>
      <c r="N224" s="17">
        <v>46169.38568287037</v>
      </c>
    </row>
    <row r="225">
      <c r="A225" s="8" t="s">
        <v>1214</v>
      </c>
      <c r="B225" s="13">
        <v>46149.0</v>
      </c>
      <c r="C225" s="10" t="s">
        <v>1215</v>
      </c>
      <c r="D225" s="8" t="s">
        <v>729</v>
      </c>
      <c r="E225" s="8" t="s">
        <v>747</v>
      </c>
      <c r="F225" s="9">
        <f>SUMIFS(PedComCarrinho!E:E,PedComCarrinho!G:G,C:C)</f>
        <v>62792.24</v>
      </c>
      <c r="G225" s="16">
        <f>SUMIFS(PagProdutor!F:F,PagProdutor!D:D,C:C)+(SUMIFS(PagComisao!F:F,PagComisao!K:K,C:C))</f>
        <v>62792.24</v>
      </c>
      <c r="H225" s="9">
        <f t="shared" si="7"/>
        <v>0</v>
      </c>
      <c r="I225" s="8" t="s">
        <v>1080</v>
      </c>
      <c r="J225" s="8" t="s">
        <v>749</v>
      </c>
      <c r="K225" s="8" t="s">
        <v>148</v>
      </c>
      <c r="L225" s="15" t="str">
        <f t="shared" si="8"/>
        <v>05/2026</v>
      </c>
      <c r="M225" s="16" t="str">
        <f t="shared" si="9"/>
        <v>CXG-0526</v>
      </c>
    </row>
    <row r="226">
      <c r="A226" s="8" t="s">
        <v>1216</v>
      </c>
      <c r="B226" s="13">
        <v>46155.0</v>
      </c>
      <c r="C226" s="10" t="s">
        <v>1217</v>
      </c>
      <c r="D226" s="8" t="s">
        <v>679</v>
      </c>
      <c r="E226" s="8" t="s">
        <v>378</v>
      </c>
      <c r="F226" s="9">
        <f>SUMIFS(PedComCarrinho!E:E,PedComCarrinho!G:G,C:C)</f>
        <v>547103.15</v>
      </c>
      <c r="G226" s="16">
        <f>SUMIFS(PagProdutor!F:F,PagProdutor!D:D,C:C)+(SUMIFS(PagComisao!F:F,PagComisao!K:K,C:C))</f>
        <v>547103.15</v>
      </c>
      <c r="H226" s="9">
        <f t="shared" si="7"/>
        <v>0</v>
      </c>
      <c r="I226" s="8" t="s">
        <v>1172</v>
      </c>
      <c r="J226" s="8" t="s">
        <v>749</v>
      </c>
      <c r="K226" s="8" t="s">
        <v>732</v>
      </c>
      <c r="L226" s="15" t="str">
        <f t="shared" si="8"/>
        <v>05/2026</v>
      </c>
      <c r="M226" s="16" t="str">
        <f t="shared" si="9"/>
        <v>CXG-0526</v>
      </c>
      <c r="N226" s="17">
        <v>46161.40702546296</v>
      </c>
    </row>
    <row r="227">
      <c r="A227" s="8" t="s">
        <v>1218</v>
      </c>
      <c r="B227" s="13">
        <v>46157.0</v>
      </c>
      <c r="C227" s="10" t="s">
        <v>1219</v>
      </c>
      <c r="D227" s="8" t="s">
        <v>357</v>
      </c>
      <c r="E227" s="8" t="s">
        <v>378</v>
      </c>
      <c r="F227" s="9">
        <f>SUMIFS(PedComCarrinho!E:E,PedComCarrinho!G:G,C:C)</f>
        <v>450001.67</v>
      </c>
      <c r="G227" s="16">
        <f>SUMIFS(PagProdutor!F:F,PagProdutor!D:D,C:C)+(SUMIFS(PagComisao!F:F,PagComisao!K:K,C:C))</f>
        <v>448849.74</v>
      </c>
      <c r="H227" s="9">
        <f t="shared" si="7"/>
        <v>1151.93</v>
      </c>
      <c r="I227" s="8" t="s">
        <v>1169</v>
      </c>
      <c r="J227" s="8" t="s">
        <v>869</v>
      </c>
      <c r="K227" s="8" t="s">
        <v>216</v>
      </c>
      <c r="L227" s="15" t="str">
        <f t="shared" si="8"/>
        <v>05/2026</v>
      </c>
      <c r="M227" s="16" t="str">
        <f t="shared" si="9"/>
        <v>CXG-0526</v>
      </c>
      <c r="N227" s="17">
        <v>46170.98417824074</v>
      </c>
    </row>
    <row r="228">
      <c r="A228" s="8" t="s">
        <v>1220</v>
      </c>
      <c r="B228" s="13">
        <v>46161.0</v>
      </c>
      <c r="C228" s="10" t="s">
        <v>1221</v>
      </c>
      <c r="D228" s="8" t="s">
        <v>679</v>
      </c>
      <c r="E228" s="8" t="s">
        <v>378</v>
      </c>
      <c r="F228" s="9">
        <f>SUMIFS(PedComCarrinho!E:E,PedComCarrinho!G:G,C:C)</f>
        <v>790161.56</v>
      </c>
      <c r="G228" s="16">
        <f>SUMIFS(PagProdutor!F:F,PagProdutor!D:D,C:C)+(SUMIFS(PagComisao!F:F,PagComisao!K:K,C:C))</f>
        <v>790161.56</v>
      </c>
      <c r="H228" s="9">
        <f t="shared" si="7"/>
        <v>0</v>
      </c>
      <c r="I228" s="8" t="s">
        <v>1172</v>
      </c>
      <c r="J228" s="8" t="s">
        <v>749</v>
      </c>
      <c r="K228" s="8" t="s">
        <v>732</v>
      </c>
      <c r="L228" s="15" t="str">
        <f t="shared" si="8"/>
        <v>05/2026</v>
      </c>
      <c r="M228" s="16" t="str">
        <f t="shared" si="9"/>
        <v>CXG-0526</v>
      </c>
      <c r="N228" s="17">
        <v>46168.60650462963</v>
      </c>
    </row>
    <row r="229">
      <c r="A229" s="8" t="s">
        <v>1222</v>
      </c>
      <c r="B229" s="13">
        <v>46168.0</v>
      </c>
      <c r="C229" s="10" t="s">
        <v>1223</v>
      </c>
      <c r="D229" s="8" t="s">
        <v>731</v>
      </c>
      <c r="E229" s="8" t="s">
        <v>747</v>
      </c>
      <c r="F229" s="9">
        <f>SUMIFS(PedComCarrinho!E:E,PedComCarrinho!G:G,C:C)</f>
        <v>278207.46</v>
      </c>
      <c r="G229" s="16">
        <f>SUMIFS(PagProdutor!F:F,PagProdutor!D:D,C:C)+(SUMIFS(PagComisao!F:F,PagComisao!K:K,C:C))</f>
        <v>278207.46</v>
      </c>
      <c r="H229" s="9">
        <f t="shared" si="7"/>
        <v>0</v>
      </c>
      <c r="I229" s="8" t="s">
        <v>1172</v>
      </c>
      <c r="J229" s="8" t="s">
        <v>869</v>
      </c>
      <c r="K229" s="8" t="s">
        <v>732</v>
      </c>
      <c r="L229" s="15" t="str">
        <f t="shared" si="8"/>
        <v>05/2026</v>
      </c>
      <c r="M229" s="16" t="str">
        <f t="shared" si="9"/>
        <v>CXG-0526</v>
      </c>
      <c r="N229" s="17">
        <v>46169.38400462963</v>
      </c>
    </row>
    <row r="230">
      <c r="A230" s="8" t="s">
        <v>1224</v>
      </c>
      <c r="B230" s="13">
        <v>46168.0</v>
      </c>
      <c r="C230" s="10" t="s">
        <v>1225</v>
      </c>
      <c r="D230" s="8" t="s">
        <v>679</v>
      </c>
      <c r="E230" s="8" t="s">
        <v>378</v>
      </c>
      <c r="F230" s="9">
        <f>SUMIFS(PedComCarrinho!E:E,PedComCarrinho!G:G,C:C)</f>
        <v>854069.82</v>
      </c>
      <c r="G230" s="16">
        <f>SUMIFS(PagProdutor!F:F,PagProdutor!D:D,C:C)+(SUMIFS(PagComisao!F:F,PagComisao!K:K,C:C))</f>
        <v>1137719.98</v>
      </c>
      <c r="H230" s="9">
        <f t="shared" si="7"/>
        <v>-283650.16</v>
      </c>
      <c r="I230" s="8" t="s">
        <v>1172</v>
      </c>
      <c r="J230" s="8" t="s">
        <v>869</v>
      </c>
      <c r="K230" s="8" t="s">
        <v>732</v>
      </c>
      <c r="L230" s="15" t="str">
        <f t="shared" si="8"/>
        <v>05/2026</v>
      </c>
      <c r="M230" s="16" t="str">
        <f t="shared" si="9"/>
        <v>CXG-0526</v>
      </c>
      <c r="N230" s="17">
        <v>46175.58917824074</v>
      </c>
    </row>
    <row r="231">
      <c r="F231" s="9"/>
      <c r="L231" s="15"/>
    </row>
    <row r="232">
      <c r="F232" s="9"/>
      <c r="L232" s="15"/>
    </row>
    <row r="233">
      <c r="F233" s="9"/>
      <c r="L233" s="15"/>
    </row>
    <row r="234">
      <c r="F234" s="9"/>
      <c r="L234" s="15"/>
    </row>
    <row r="235">
      <c r="F235" s="9"/>
      <c r="L235" s="15"/>
    </row>
    <row r="236">
      <c r="F236" s="9"/>
      <c r="L236" s="15"/>
    </row>
    <row r="237">
      <c r="F237" s="9"/>
      <c r="L237" s="15"/>
    </row>
    <row r="238">
      <c r="F238" s="9"/>
      <c r="L238" s="15"/>
    </row>
    <row r="239">
      <c r="F239" s="9"/>
      <c r="L239" s="15"/>
    </row>
    <row r="240">
      <c r="F240" s="9"/>
      <c r="L240" s="15"/>
    </row>
    <row r="241">
      <c r="F241" s="9"/>
      <c r="L241" s="15"/>
    </row>
    <row r="242">
      <c r="F242" s="9"/>
      <c r="L242" s="15"/>
    </row>
    <row r="243">
      <c r="F243" s="9"/>
      <c r="L243" s="15"/>
    </row>
    <row r="244">
      <c r="F244" s="9"/>
      <c r="L244" s="15"/>
    </row>
    <row r="245">
      <c r="F245" s="9"/>
      <c r="L245" s="15"/>
    </row>
    <row r="246">
      <c r="F246" s="9"/>
      <c r="L246" s="15"/>
    </row>
    <row r="247">
      <c r="F247" s="9"/>
      <c r="L247" s="15"/>
    </row>
    <row r="248">
      <c r="F248" s="9"/>
      <c r="L248" s="15"/>
    </row>
    <row r="249">
      <c r="F249" s="9"/>
      <c r="L249" s="15"/>
    </row>
    <row r="250">
      <c r="F250" s="9"/>
      <c r="L250" s="15"/>
    </row>
    <row r="251">
      <c r="F251" s="9"/>
      <c r="L251" s="15"/>
    </row>
    <row r="252">
      <c r="F252" s="9"/>
      <c r="L252" s="15"/>
    </row>
    <row r="253">
      <c r="F253" s="9"/>
      <c r="L253" s="15"/>
    </row>
    <row r="254">
      <c r="F254" s="9"/>
      <c r="L254" s="15"/>
    </row>
    <row r="255">
      <c r="F255" s="9"/>
      <c r="L255" s="15"/>
    </row>
    <row r="256">
      <c r="F256" s="9"/>
      <c r="L256" s="15"/>
    </row>
    <row r="257">
      <c r="F257" s="9"/>
      <c r="L257" s="15"/>
    </row>
    <row r="258">
      <c r="F258" s="9"/>
      <c r="L258" s="15"/>
    </row>
    <row r="259">
      <c r="F259" s="9"/>
      <c r="L259" s="15"/>
    </row>
    <row r="260">
      <c r="F260" s="9"/>
      <c r="L260" s="15"/>
    </row>
    <row r="261">
      <c r="F261" s="9"/>
      <c r="L261" s="15"/>
    </row>
    <row r="262">
      <c r="F262" s="9"/>
      <c r="L262" s="15"/>
    </row>
    <row r="263">
      <c r="F263" s="9"/>
      <c r="L263" s="15"/>
    </row>
    <row r="264">
      <c r="F264" s="9"/>
      <c r="L264" s="15"/>
    </row>
    <row r="265">
      <c r="F265" s="9"/>
      <c r="L265" s="15"/>
    </row>
    <row r="266">
      <c r="F266" s="9"/>
      <c r="L266" s="15"/>
    </row>
    <row r="267">
      <c r="F267" s="9"/>
      <c r="L267" s="15"/>
    </row>
    <row r="268">
      <c r="F268" s="9"/>
      <c r="L268" s="15"/>
    </row>
    <row r="269">
      <c r="F269" s="9"/>
      <c r="L269" s="15"/>
    </row>
    <row r="270">
      <c r="F270" s="9"/>
      <c r="L270" s="15"/>
    </row>
    <row r="271">
      <c r="F271" s="9"/>
      <c r="L271" s="15"/>
    </row>
    <row r="272">
      <c r="F272" s="9"/>
      <c r="L272" s="15"/>
    </row>
    <row r="273">
      <c r="F273" s="9"/>
      <c r="L273" s="15"/>
    </row>
    <row r="274">
      <c r="F274" s="9"/>
      <c r="L274" s="15"/>
    </row>
    <row r="275">
      <c r="F275" s="9"/>
      <c r="L275" s="15"/>
    </row>
    <row r="276">
      <c r="F276" s="9"/>
      <c r="L276" s="15"/>
    </row>
    <row r="277">
      <c r="F277" s="9"/>
      <c r="L277" s="15"/>
    </row>
    <row r="278">
      <c r="F278" s="9"/>
      <c r="L278" s="15"/>
    </row>
    <row r="279">
      <c r="F279" s="9"/>
      <c r="L279" s="15"/>
    </row>
    <row r="280">
      <c r="F280" s="9"/>
      <c r="L280" s="15"/>
    </row>
    <row r="281">
      <c r="F281" s="9"/>
      <c r="L281" s="15"/>
    </row>
    <row r="282">
      <c r="F282" s="9"/>
      <c r="L282" s="15"/>
    </row>
    <row r="283">
      <c r="F283" s="9"/>
      <c r="L283" s="15"/>
    </row>
    <row r="284">
      <c r="F284" s="9"/>
      <c r="L284" s="15"/>
    </row>
    <row r="285">
      <c r="F285" s="9"/>
      <c r="L285" s="15"/>
    </row>
    <row r="286">
      <c r="F286" s="9"/>
      <c r="L286" s="15"/>
    </row>
    <row r="287">
      <c r="F287" s="9"/>
      <c r="L287" s="15"/>
    </row>
    <row r="288">
      <c r="F288" s="9"/>
      <c r="L288" s="15"/>
    </row>
    <row r="289">
      <c r="F289" s="9"/>
      <c r="L289" s="15"/>
    </row>
    <row r="290">
      <c r="F290" s="9"/>
      <c r="L290" s="15"/>
    </row>
    <row r="291">
      <c r="F291" s="9"/>
      <c r="L291" s="15"/>
    </row>
    <row r="292">
      <c r="F292" s="9"/>
      <c r="L292" s="15"/>
    </row>
    <row r="293">
      <c r="F293" s="9"/>
      <c r="L293" s="15"/>
    </row>
    <row r="294">
      <c r="F294" s="9"/>
      <c r="L294" s="15"/>
    </row>
    <row r="295">
      <c r="F295" s="9"/>
      <c r="L295" s="15"/>
    </row>
    <row r="296">
      <c r="F296" s="9"/>
      <c r="L296" s="15"/>
    </row>
    <row r="297">
      <c r="F297" s="9"/>
      <c r="L297" s="15"/>
    </row>
    <row r="298">
      <c r="F298" s="9"/>
      <c r="L298" s="15"/>
    </row>
    <row r="299">
      <c r="F299" s="9"/>
      <c r="L299" s="15"/>
    </row>
    <row r="300">
      <c r="F300" s="9"/>
      <c r="L300" s="15"/>
    </row>
    <row r="301">
      <c r="F301" s="9"/>
      <c r="L301" s="15"/>
    </row>
    <row r="302">
      <c r="F302" s="9"/>
      <c r="L302" s="15"/>
    </row>
    <row r="303">
      <c r="F303" s="9"/>
      <c r="L303" s="15"/>
    </row>
    <row r="304">
      <c r="F304" s="9"/>
      <c r="L304" s="15"/>
    </row>
    <row r="305">
      <c r="F305" s="9"/>
      <c r="L305" s="15"/>
    </row>
    <row r="306">
      <c r="F306" s="9"/>
      <c r="L306" s="15"/>
    </row>
    <row r="307">
      <c r="F307" s="9"/>
      <c r="L307" s="15"/>
    </row>
    <row r="308">
      <c r="F308" s="9"/>
      <c r="L308" s="15"/>
    </row>
    <row r="309">
      <c r="F309" s="9"/>
      <c r="L309" s="15"/>
    </row>
    <row r="310">
      <c r="F310" s="9"/>
      <c r="L310" s="15"/>
    </row>
    <row r="311">
      <c r="F311" s="9"/>
      <c r="L311" s="15"/>
    </row>
    <row r="312">
      <c r="F312" s="9"/>
      <c r="L312" s="15"/>
    </row>
    <row r="313">
      <c r="F313" s="9"/>
      <c r="L313" s="15"/>
    </row>
    <row r="314">
      <c r="F314" s="9"/>
      <c r="L314" s="15"/>
    </row>
    <row r="315">
      <c r="F315" s="9"/>
      <c r="L315" s="15"/>
    </row>
    <row r="316">
      <c r="F316" s="9"/>
      <c r="L316" s="15"/>
    </row>
    <row r="317">
      <c r="F317" s="9"/>
      <c r="L317" s="15"/>
    </row>
    <row r="318">
      <c r="F318" s="9"/>
      <c r="L318" s="15"/>
    </row>
    <row r="319">
      <c r="F319" s="9"/>
      <c r="L319" s="15"/>
    </row>
    <row r="320">
      <c r="F320" s="9"/>
      <c r="L320" s="15"/>
    </row>
    <row r="321">
      <c r="F321" s="9"/>
      <c r="L321" s="15"/>
    </row>
    <row r="322">
      <c r="F322" s="9"/>
      <c r="L322" s="15"/>
    </row>
    <row r="323">
      <c r="F323" s="9"/>
      <c r="L323" s="15"/>
    </row>
    <row r="324">
      <c r="F324" s="9"/>
      <c r="L324" s="15"/>
    </row>
    <row r="325">
      <c r="F325" s="9"/>
      <c r="L325" s="15"/>
    </row>
    <row r="326">
      <c r="F326" s="9"/>
      <c r="L326" s="15"/>
    </row>
    <row r="327">
      <c r="F327" s="9"/>
      <c r="L327" s="15"/>
    </row>
    <row r="328">
      <c r="F328" s="9"/>
      <c r="L328" s="15"/>
    </row>
    <row r="329">
      <c r="F329" s="9"/>
      <c r="L329" s="15"/>
    </row>
    <row r="330">
      <c r="F330" s="9"/>
      <c r="L330" s="15"/>
    </row>
    <row r="331">
      <c r="F331" s="9"/>
      <c r="L331" s="15"/>
    </row>
    <row r="332">
      <c r="F332" s="9"/>
      <c r="L332" s="15"/>
    </row>
    <row r="333">
      <c r="F333" s="9"/>
      <c r="L333" s="15"/>
    </row>
    <row r="334">
      <c r="F334" s="9"/>
      <c r="L334" s="15"/>
    </row>
    <row r="335">
      <c r="F335" s="9"/>
      <c r="L335" s="15"/>
    </row>
    <row r="336">
      <c r="F336" s="9"/>
      <c r="L336" s="15"/>
    </row>
    <row r="337">
      <c r="F337" s="9"/>
      <c r="L337" s="15"/>
    </row>
    <row r="338">
      <c r="F338" s="9"/>
      <c r="L338" s="15"/>
    </row>
    <row r="339">
      <c r="F339" s="9"/>
      <c r="L339" s="15"/>
    </row>
    <row r="340">
      <c r="F340" s="9"/>
      <c r="L340" s="15"/>
    </row>
    <row r="341">
      <c r="F341" s="9"/>
      <c r="L341" s="15"/>
    </row>
    <row r="342">
      <c r="F342" s="9"/>
      <c r="L342" s="15"/>
    </row>
    <row r="343">
      <c r="F343" s="9"/>
      <c r="L343" s="15"/>
    </row>
    <row r="344">
      <c r="F344" s="9"/>
      <c r="L344" s="15"/>
    </row>
    <row r="345">
      <c r="F345" s="9"/>
      <c r="L345" s="15"/>
    </row>
    <row r="346">
      <c r="F346" s="9"/>
      <c r="L346" s="15"/>
    </row>
    <row r="347">
      <c r="F347" s="9"/>
      <c r="L347" s="15"/>
    </row>
    <row r="348">
      <c r="F348" s="9"/>
      <c r="L348" s="15"/>
    </row>
    <row r="349">
      <c r="F349" s="9"/>
      <c r="L349" s="15"/>
    </row>
    <row r="350">
      <c r="F350" s="9"/>
      <c r="L350" s="15"/>
    </row>
    <row r="351">
      <c r="F351" s="9"/>
      <c r="L351" s="15"/>
    </row>
    <row r="352">
      <c r="F352" s="9"/>
      <c r="L352" s="15"/>
    </row>
    <row r="353">
      <c r="F353" s="9"/>
      <c r="L353" s="15"/>
    </row>
    <row r="354">
      <c r="F354" s="9"/>
      <c r="L354" s="15"/>
    </row>
    <row r="355">
      <c r="F355" s="9"/>
      <c r="L355" s="15"/>
    </row>
    <row r="356">
      <c r="F356" s="9"/>
      <c r="L356" s="15"/>
    </row>
    <row r="357">
      <c r="F357" s="9"/>
      <c r="L357" s="15"/>
    </row>
    <row r="358">
      <c r="F358" s="9"/>
      <c r="L358" s="15"/>
    </row>
    <row r="359">
      <c r="F359" s="9"/>
      <c r="L359" s="15"/>
    </row>
    <row r="360">
      <c r="F360" s="9"/>
      <c r="L360" s="15"/>
    </row>
    <row r="361">
      <c r="F361" s="9"/>
      <c r="L361" s="15"/>
    </row>
    <row r="362">
      <c r="F362" s="9"/>
      <c r="L362" s="15"/>
    </row>
    <row r="363">
      <c r="F363" s="9"/>
      <c r="L363" s="15"/>
    </row>
    <row r="364">
      <c r="F364" s="9"/>
      <c r="L364" s="15"/>
    </row>
    <row r="365">
      <c r="F365" s="9"/>
      <c r="L365" s="15"/>
    </row>
    <row r="366">
      <c r="F366" s="9"/>
      <c r="L366" s="15"/>
    </row>
    <row r="367">
      <c r="F367" s="9"/>
      <c r="L367" s="15"/>
    </row>
    <row r="368">
      <c r="F368" s="9"/>
      <c r="L368" s="15"/>
    </row>
    <row r="369">
      <c r="F369" s="9"/>
      <c r="L369" s="15"/>
    </row>
    <row r="370">
      <c r="F370" s="9"/>
      <c r="L370" s="15"/>
    </row>
    <row r="371">
      <c r="F371" s="9"/>
      <c r="L371" s="15"/>
    </row>
    <row r="372">
      <c r="F372" s="9"/>
      <c r="L372" s="15"/>
    </row>
    <row r="373">
      <c r="F373" s="9"/>
      <c r="L373" s="15"/>
    </row>
    <row r="374">
      <c r="F374" s="9"/>
      <c r="L374" s="15"/>
    </row>
    <row r="375">
      <c r="F375" s="9"/>
      <c r="L375" s="15"/>
    </row>
    <row r="376">
      <c r="F376" s="9"/>
      <c r="L376" s="15"/>
    </row>
    <row r="377">
      <c r="F377" s="9"/>
      <c r="L377" s="15"/>
    </row>
    <row r="378">
      <c r="F378" s="9"/>
      <c r="L378" s="15"/>
    </row>
    <row r="379">
      <c r="F379" s="9"/>
      <c r="L379" s="15"/>
    </row>
    <row r="380">
      <c r="F380" s="9"/>
      <c r="L380" s="15"/>
    </row>
    <row r="381">
      <c r="F381" s="9"/>
      <c r="L381" s="15"/>
    </row>
    <row r="382">
      <c r="F382" s="9"/>
      <c r="L382" s="15"/>
    </row>
    <row r="383">
      <c r="F383" s="9"/>
      <c r="L383" s="15"/>
    </row>
    <row r="384">
      <c r="F384" s="9"/>
      <c r="L384" s="15"/>
    </row>
    <row r="385">
      <c r="F385" s="9"/>
      <c r="L385" s="15"/>
    </row>
    <row r="386">
      <c r="F386" s="9"/>
      <c r="L386" s="15"/>
    </row>
    <row r="387">
      <c r="F387" s="9"/>
      <c r="L387" s="15"/>
    </row>
    <row r="388">
      <c r="F388" s="9"/>
      <c r="L388" s="15"/>
    </row>
    <row r="389">
      <c r="F389" s="9"/>
      <c r="L389" s="15"/>
    </row>
    <row r="390">
      <c r="F390" s="9"/>
      <c r="L390" s="15"/>
    </row>
    <row r="391">
      <c r="F391" s="9"/>
      <c r="L391" s="15"/>
    </row>
    <row r="392">
      <c r="F392" s="9"/>
      <c r="L392" s="15"/>
    </row>
    <row r="393">
      <c r="F393" s="9"/>
      <c r="L393" s="15"/>
    </row>
    <row r="394">
      <c r="F394" s="9"/>
      <c r="L394" s="15"/>
    </row>
    <row r="395">
      <c r="F395" s="9"/>
      <c r="L395" s="15"/>
    </row>
    <row r="396">
      <c r="F396" s="9"/>
      <c r="L396" s="15"/>
    </row>
    <row r="397">
      <c r="F397" s="9"/>
      <c r="L397" s="15"/>
    </row>
    <row r="398">
      <c r="F398" s="9"/>
      <c r="L398" s="15"/>
    </row>
    <row r="399">
      <c r="F399" s="9"/>
      <c r="L399" s="15"/>
    </row>
    <row r="400">
      <c r="F400" s="9"/>
      <c r="L400" s="15"/>
    </row>
    <row r="401">
      <c r="F401" s="9"/>
      <c r="L401" s="15"/>
    </row>
    <row r="402">
      <c r="F402" s="9"/>
      <c r="L402" s="15"/>
    </row>
    <row r="403">
      <c r="F403" s="9"/>
      <c r="L403" s="15"/>
    </row>
    <row r="404">
      <c r="F404" s="9"/>
      <c r="L404" s="15"/>
    </row>
    <row r="405">
      <c r="F405" s="9"/>
      <c r="L405" s="15"/>
    </row>
    <row r="406">
      <c r="F406" s="9"/>
      <c r="L406" s="15"/>
    </row>
    <row r="407">
      <c r="F407" s="9"/>
      <c r="L407" s="15"/>
    </row>
    <row r="408">
      <c r="F408" s="9"/>
      <c r="L408" s="15"/>
    </row>
    <row r="409">
      <c r="F409" s="9"/>
      <c r="L409" s="15"/>
    </row>
    <row r="410">
      <c r="F410" s="9"/>
      <c r="L410" s="15"/>
    </row>
    <row r="411">
      <c r="F411" s="9"/>
      <c r="L411" s="15"/>
    </row>
    <row r="412">
      <c r="F412" s="9"/>
      <c r="L412" s="15"/>
    </row>
    <row r="413">
      <c r="F413" s="9"/>
      <c r="L413" s="15"/>
    </row>
    <row r="414">
      <c r="F414" s="9"/>
      <c r="L414" s="15"/>
    </row>
    <row r="415">
      <c r="F415" s="9"/>
      <c r="L415" s="15"/>
    </row>
    <row r="416">
      <c r="F416" s="9"/>
      <c r="L416" s="15"/>
    </row>
    <row r="417">
      <c r="F417" s="9"/>
      <c r="L417" s="15"/>
    </row>
    <row r="418">
      <c r="F418" s="9"/>
      <c r="L418" s="15"/>
    </row>
    <row r="419">
      <c r="F419" s="9"/>
      <c r="L419" s="15"/>
    </row>
    <row r="420">
      <c r="F420" s="9"/>
      <c r="L420" s="15"/>
    </row>
    <row r="421">
      <c r="F421" s="9"/>
      <c r="L421" s="15"/>
    </row>
    <row r="422">
      <c r="F422" s="9"/>
      <c r="L422" s="15"/>
    </row>
    <row r="423">
      <c r="F423" s="9"/>
      <c r="L423" s="15"/>
    </row>
    <row r="424">
      <c r="F424" s="9"/>
      <c r="L424" s="15"/>
    </row>
    <row r="425">
      <c r="F425" s="9"/>
      <c r="L425" s="15"/>
    </row>
    <row r="426">
      <c r="F426" s="9"/>
      <c r="L426" s="15"/>
    </row>
    <row r="427">
      <c r="F427" s="9"/>
      <c r="L427" s="15"/>
    </row>
    <row r="428">
      <c r="F428" s="9"/>
      <c r="L428" s="15"/>
    </row>
    <row r="429">
      <c r="F429" s="9"/>
      <c r="L429" s="15"/>
    </row>
    <row r="430">
      <c r="F430" s="9"/>
      <c r="L430" s="15"/>
    </row>
    <row r="431">
      <c r="F431" s="9"/>
      <c r="L431" s="15"/>
    </row>
    <row r="432">
      <c r="F432" s="9"/>
      <c r="L432" s="15"/>
    </row>
    <row r="433">
      <c r="F433" s="9"/>
      <c r="L433" s="15"/>
    </row>
    <row r="434">
      <c r="F434" s="9"/>
      <c r="L434" s="15"/>
    </row>
    <row r="435">
      <c r="F435" s="9"/>
      <c r="L435" s="15"/>
    </row>
    <row r="436">
      <c r="F436" s="9"/>
      <c r="L436" s="15"/>
    </row>
    <row r="437">
      <c r="F437" s="9"/>
      <c r="L437" s="15"/>
    </row>
    <row r="438">
      <c r="F438" s="9"/>
      <c r="L438" s="15"/>
    </row>
    <row r="439">
      <c r="F439" s="9"/>
      <c r="L439" s="15"/>
    </row>
    <row r="440">
      <c r="F440" s="9"/>
      <c r="L440" s="15"/>
    </row>
    <row r="441">
      <c r="F441" s="9"/>
      <c r="L441" s="15"/>
    </row>
    <row r="442">
      <c r="F442" s="9"/>
      <c r="L442" s="15"/>
    </row>
    <row r="443">
      <c r="F443" s="9"/>
      <c r="L443" s="15"/>
    </row>
    <row r="444">
      <c r="F444" s="9"/>
      <c r="L444" s="15"/>
    </row>
    <row r="445">
      <c r="F445" s="9"/>
      <c r="L445" s="15"/>
    </row>
    <row r="446">
      <c r="F446" s="9"/>
      <c r="L446" s="15"/>
    </row>
    <row r="447">
      <c r="F447" s="9"/>
      <c r="L447" s="15"/>
    </row>
    <row r="448">
      <c r="F448" s="9"/>
      <c r="L448" s="15"/>
    </row>
    <row r="449">
      <c r="F449" s="9"/>
      <c r="L449" s="15"/>
    </row>
    <row r="450">
      <c r="F450" s="9"/>
      <c r="L450" s="15"/>
    </row>
    <row r="451">
      <c r="F451" s="9"/>
      <c r="L451" s="15"/>
    </row>
    <row r="452">
      <c r="F452" s="9"/>
      <c r="L452" s="15"/>
    </row>
    <row r="453">
      <c r="F453" s="9"/>
      <c r="L453" s="15"/>
    </row>
    <row r="454">
      <c r="F454" s="9"/>
      <c r="L454" s="15"/>
    </row>
    <row r="455">
      <c r="F455" s="9"/>
      <c r="L455" s="15"/>
    </row>
    <row r="456">
      <c r="F456" s="9"/>
      <c r="L456" s="15"/>
    </row>
    <row r="457">
      <c r="F457" s="9"/>
      <c r="L457" s="15"/>
    </row>
    <row r="458">
      <c r="F458" s="9"/>
      <c r="L458" s="15"/>
    </row>
    <row r="459">
      <c r="F459" s="9"/>
      <c r="L459" s="15"/>
    </row>
    <row r="460">
      <c r="F460" s="9"/>
      <c r="L460" s="15"/>
    </row>
    <row r="461">
      <c r="F461" s="9"/>
      <c r="L461" s="15"/>
    </row>
    <row r="462">
      <c r="F462" s="9"/>
      <c r="L462" s="15"/>
    </row>
    <row r="463">
      <c r="F463" s="9"/>
      <c r="L463" s="15"/>
    </row>
    <row r="464">
      <c r="F464" s="9"/>
      <c r="L464" s="15"/>
    </row>
    <row r="465">
      <c r="F465" s="9"/>
      <c r="L465" s="15"/>
    </row>
    <row r="466">
      <c r="F466" s="9"/>
      <c r="L466" s="15"/>
    </row>
    <row r="467">
      <c r="F467" s="9"/>
      <c r="L467" s="15"/>
    </row>
    <row r="468">
      <c r="F468" s="9"/>
      <c r="L468" s="15"/>
    </row>
    <row r="469">
      <c r="F469" s="9"/>
      <c r="L469" s="15"/>
    </row>
    <row r="470">
      <c r="F470" s="9"/>
      <c r="L470" s="15"/>
    </row>
    <row r="471">
      <c r="F471" s="9"/>
      <c r="L471" s="15"/>
    </row>
    <row r="472">
      <c r="F472" s="9"/>
      <c r="L472" s="15"/>
    </row>
    <row r="473">
      <c r="F473" s="9"/>
      <c r="L473" s="15"/>
    </row>
    <row r="474">
      <c r="F474" s="9"/>
      <c r="L474" s="15"/>
    </row>
    <row r="475">
      <c r="F475" s="9"/>
      <c r="L475" s="15"/>
    </row>
    <row r="476">
      <c r="F476" s="9"/>
      <c r="L476" s="15"/>
    </row>
    <row r="477">
      <c r="F477" s="9"/>
      <c r="L477" s="15"/>
    </row>
    <row r="478">
      <c r="F478" s="9"/>
      <c r="L478" s="15"/>
    </row>
    <row r="479">
      <c r="F479" s="9"/>
      <c r="L479" s="15"/>
    </row>
    <row r="480">
      <c r="F480" s="9"/>
      <c r="L480" s="15"/>
    </row>
    <row r="481">
      <c r="F481" s="9"/>
      <c r="L481" s="15"/>
    </row>
    <row r="482">
      <c r="F482" s="9"/>
      <c r="L482" s="15"/>
    </row>
    <row r="483">
      <c r="F483" s="9"/>
      <c r="L483" s="15"/>
    </row>
    <row r="484">
      <c r="F484" s="9"/>
      <c r="L484" s="15"/>
    </row>
    <row r="485">
      <c r="F485" s="9"/>
      <c r="L485" s="15"/>
    </row>
    <row r="486">
      <c r="F486" s="9"/>
      <c r="L486" s="15"/>
    </row>
    <row r="487">
      <c r="F487" s="9"/>
      <c r="L487" s="15"/>
    </row>
    <row r="488">
      <c r="F488" s="9"/>
      <c r="L488" s="15"/>
    </row>
    <row r="489">
      <c r="F489" s="9"/>
      <c r="L489" s="15"/>
    </row>
    <row r="490">
      <c r="F490" s="9"/>
      <c r="L490" s="15"/>
    </row>
    <row r="491">
      <c r="F491" s="9"/>
      <c r="L491" s="15"/>
    </row>
    <row r="492">
      <c r="F492" s="9"/>
      <c r="L492" s="15"/>
    </row>
    <row r="493">
      <c r="F493" s="9"/>
      <c r="L493" s="15"/>
    </row>
    <row r="494">
      <c r="F494" s="9"/>
      <c r="L494" s="15"/>
    </row>
    <row r="495">
      <c r="F495" s="9"/>
      <c r="L495" s="15"/>
    </row>
    <row r="496">
      <c r="F496" s="9"/>
      <c r="L496" s="15"/>
    </row>
    <row r="497">
      <c r="F497" s="9"/>
      <c r="L497" s="15"/>
    </row>
    <row r="498">
      <c r="F498" s="9"/>
      <c r="L498" s="15"/>
    </row>
    <row r="499">
      <c r="F499" s="9"/>
      <c r="L499" s="15"/>
    </row>
    <row r="500">
      <c r="F500" s="9"/>
      <c r="L500" s="15"/>
    </row>
    <row r="501">
      <c r="F501" s="9"/>
      <c r="L501" s="15"/>
    </row>
    <row r="502">
      <c r="F502" s="9"/>
      <c r="L502" s="15"/>
    </row>
    <row r="503">
      <c r="F503" s="9"/>
      <c r="L503" s="15"/>
    </row>
    <row r="504">
      <c r="F504" s="9"/>
      <c r="L504" s="15"/>
    </row>
    <row r="505">
      <c r="F505" s="9"/>
      <c r="L505" s="15"/>
    </row>
    <row r="506">
      <c r="F506" s="9"/>
      <c r="L506" s="15"/>
    </row>
    <row r="507">
      <c r="F507" s="9"/>
      <c r="L507" s="15"/>
    </row>
    <row r="508">
      <c r="F508" s="9"/>
      <c r="L508" s="15"/>
    </row>
    <row r="509">
      <c r="F509" s="9"/>
      <c r="L509" s="15"/>
    </row>
    <row r="510">
      <c r="F510" s="9"/>
      <c r="L510" s="15"/>
    </row>
    <row r="511">
      <c r="F511" s="9"/>
      <c r="L511" s="15"/>
    </row>
    <row r="512">
      <c r="F512" s="9"/>
      <c r="L512" s="15"/>
    </row>
    <row r="513">
      <c r="F513" s="9"/>
      <c r="L513" s="15"/>
    </row>
    <row r="514">
      <c r="F514" s="9"/>
      <c r="L514" s="15"/>
    </row>
    <row r="515">
      <c r="F515" s="9"/>
      <c r="L515" s="15"/>
    </row>
    <row r="516">
      <c r="F516" s="9"/>
      <c r="L516" s="15"/>
    </row>
    <row r="517">
      <c r="F517" s="9"/>
      <c r="L517" s="15"/>
    </row>
    <row r="518">
      <c r="F518" s="9"/>
      <c r="L518" s="15"/>
    </row>
    <row r="519">
      <c r="F519" s="9"/>
      <c r="L519" s="15"/>
    </row>
    <row r="520">
      <c r="F520" s="9"/>
      <c r="L520" s="15"/>
    </row>
    <row r="521">
      <c r="F521" s="9"/>
      <c r="L521" s="15"/>
    </row>
    <row r="522">
      <c r="F522" s="9"/>
      <c r="L522" s="15"/>
    </row>
    <row r="523">
      <c r="F523" s="9"/>
      <c r="L523" s="15"/>
    </row>
    <row r="524">
      <c r="F524" s="9"/>
      <c r="L524" s="15"/>
    </row>
    <row r="525">
      <c r="F525" s="9"/>
      <c r="L525" s="15"/>
    </row>
    <row r="526">
      <c r="F526" s="9"/>
      <c r="L526" s="15"/>
    </row>
    <row r="527">
      <c r="F527" s="9"/>
      <c r="L527" s="15"/>
    </row>
    <row r="528">
      <c r="F528" s="9"/>
      <c r="L528" s="15"/>
    </row>
    <row r="529">
      <c r="F529" s="9"/>
      <c r="L529" s="15"/>
    </row>
    <row r="530">
      <c r="F530" s="9"/>
      <c r="L530" s="15"/>
    </row>
    <row r="531">
      <c r="F531" s="9"/>
      <c r="L531" s="15"/>
    </row>
    <row r="532">
      <c r="F532" s="9"/>
      <c r="L532" s="15"/>
    </row>
    <row r="533">
      <c r="F533" s="9"/>
      <c r="L533" s="15"/>
    </row>
    <row r="534">
      <c r="F534" s="9"/>
      <c r="L534" s="15"/>
    </row>
    <row r="535">
      <c r="F535" s="9"/>
      <c r="L535" s="15"/>
    </row>
    <row r="536">
      <c r="F536" s="9"/>
      <c r="L536" s="15"/>
    </row>
    <row r="537">
      <c r="F537" s="9"/>
      <c r="L537" s="15"/>
    </row>
    <row r="538">
      <c r="F538" s="9"/>
      <c r="L538" s="15"/>
    </row>
    <row r="539">
      <c r="F539" s="9"/>
      <c r="L539" s="15"/>
    </row>
    <row r="540">
      <c r="F540" s="9"/>
      <c r="L540" s="15"/>
    </row>
    <row r="541">
      <c r="F541" s="9"/>
      <c r="L541" s="15"/>
    </row>
    <row r="542">
      <c r="F542" s="9"/>
      <c r="L542" s="15"/>
    </row>
    <row r="543">
      <c r="F543" s="9"/>
      <c r="L543" s="15"/>
    </row>
    <row r="544">
      <c r="F544" s="9"/>
      <c r="L544" s="15"/>
    </row>
    <row r="545">
      <c r="F545" s="9"/>
      <c r="L545" s="15"/>
    </row>
    <row r="546">
      <c r="F546" s="9"/>
      <c r="L546" s="15"/>
    </row>
    <row r="547">
      <c r="F547" s="9"/>
      <c r="L547" s="15"/>
    </row>
    <row r="548">
      <c r="F548" s="9"/>
      <c r="L548" s="15"/>
    </row>
    <row r="549">
      <c r="F549" s="9"/>
      <c r="L549" s="15"/>
    </row>
    <row r="550">
      <c r="F550" s="9"/>
      <c r="L550" s="15"/>
    </row>
    <row r="551">
      <c r="F551" s="9"/>
      <c r="L551" s="15"/>
    </row>
    <row r="552">
      <c r="F552" s="9"/>
      <c r="L552" s="15"/>
    </row>
    <row r="553">
      <c r="F553" s="9"/>
      <c r="L553" s="15"/>
    </row>
    <row r="554">
      <c r="F554" s="9"/>
      <c r="L554" s="15"/>
    </row>
    <row r="555">
      <c r="F555" s="9"/>
      <c r="L555" s="15"/>
    </row>
    <row r="556">
      <c r="F556" s="9"/>
      <c r="L556" s="15"/>
    </row>
    <row r="557">
      <c r="F557" s="9"/>
      <c r="L557" s="15"/>
    </row>
    <row r="558">
      <c r="F558" s="9"/>
      <c r="L558" s="15"/>
    </row>
    <row r="559">
      <c r="F559" s="9"/>
      <c r="L559" s="15"/>
    </row>
    <row r="560">
      <c r="F560" s="9"/>
      <c r="L560" s="15"/>
    </row>
    <row r="561">
      <c r="F561" s="9"/>
      <c r="L561" s="15"/>
    </row>
    <row r="562">
      <c r="F562" s="9"/>
      <c r="L562" s="15"/>
    </row>
    <row r="563">
      <c r="F563" s="9"/>
      <c r="L563" s="15"/>
    </row>
    <row r="564">
      <c r="F564" s="9"/>
      <c r="L564" s="15"/>
    </row>
    <row r="565">
      <c r="F565" s="9"/>
      <c r="L565" s="15"/>
    </row>
    <row r="566">
      <c r="F566" s="9"/>
      <c r="L566" s="15"/>
    </row>
    <row r="567">
      <c r="F567" s="9"/>
      <c r="L567" s="15"/>
    </row>
    <row r="568">
      <c r="F568" s="9"/>
      <c r="L568" s="15"/>
    </row>
    <row r="569">
      <c r="F569" s="9"/>
      <c r="L569" s="15"/>
    </row>
    <row r="570">
      <c r="F570" s="9"/>
      <c r="L570" s="15"/>
    </row>
    <row r="571">
      <c r="F571" s="9"/>
      <c r="L571" s="15"/>
    </row>
    <row r="572">
      <c r="F572" s="9"/>
      <c r="L572" s="15"/>
    </row>
    <row r="573">
      <c r="F573" s="9"/>
      <c r="L573" s="15"/>
    </row>
    <row r="574">
      <c r="F574" s="9"/>
      <c r="L574" s="15"/>
    </row>
    <row r="575">
      <c r="F575" s="9"/>
      <c r="L575" s="15"/>
    </row>
    <row r="576">
      <c r="F576" s="9"/>
      <c r="L576" s="15"/>
    </row>
    <row r="577">
      <c r="F577" s="9"/>
      <c r="L577" s="15"/>
    </row>
    <row r="578">
      <c r="F578" s="9"/>
      <c r="L578" s="15"/>
    </row>
    <row r="579">
      <c r="F579" s="9"/>
      <c r="L579" s="15"/>
    </row>
    <row r="580">
      <c r="F580" s="9"/>
      <c r="L580" s="15"/>
    </row>
    <row r="581">
      <c r="F581" s="9"/>
      <c r="L581" s="15"/>
    </row>
    <row r="582">
      <c r="F582" s="9"/>
      <c r="L582" s="15"/>
    </row>
    <row r="583">
      <c r="F583" s="9"/>
      <c r="L583" s="15"/>
    </row>
    <row r="584">
      <c r="F584" s="9"/>
      <c r="L584" s="15"/>
    </row>
    <row r="585">
      <c r="F585" s="9"/>
      <c r="L585" s="15"/>
    </row>
    <row r="586">
      <c r="F586" s="9"/>
      <c r="L586" s="15"/>
    </row>
    <row r="587">
      <c r="F587" s="9"/>
      <c r="L587" s="15"/>
    </row>
    <row r="588">
      <c r="F588" s="9"/>
      <c r="L588" s="15"/>
    </row>
    <row r="589">
      <c r="F589" s="9"/>
      <c r="L589" s="15"/>
    </row>
    <row r="590">
      <c r="F590" s="9"/>
      <c r="L590" s="15"/>
    </row>
    <row r="591">
      <c r="F591" s="9"/>
      <c r="L591" s="15"/>
    </row>
    <row r="592">
      <c r="F592" s="9"/>
      <c r="L592" s="15"/>
    </row>
    <row r="593">
      <c r="F593" s="9"/>
      <c r="L593" s="15"/>
    </row>
    <row r="594">
      <c r="F594" s="9"/>
      <c r="L594" s="15"/>
    </row>
    <row r="595">
      <c r="F595" s="9"/>
      <c r="L595" s="15"/>
    </row>
    <row r="596">
      <c r="F596" s="9"/>
      <c r="L596" s="15"/>
    </row>
    <row r="597">
      <c r="F597" s="9"/>
      <c r="L597" s="15"/>
    </row>
    <row r="598">
      <c r="F598" s="9"/>
      <c r="L598" s="15"/>
    </row>
    <row r="599">
      <c r="F599" s="9"/>
      <c r="L599" s="15"/>
    </row>
    <row r="600">
      <c r="F600" s="9"/>
      <c r="L600" s="15"/>
    </row>
    <row r="601">
      <c r="F601" s="9"/>
      <c r="L601" s="15"/>
    </row>
    <row r="602">
      <c r="F602" s="9"/>
      <c r="L602" s="15"/>
    </row>
    <row r="603">
      <c r="F603" s="9"/>
      <c r="L603" s="15"/>
    </row>
    <row r="604">
      <c r="F604" s="9"/>
      <c r="L604" s="15"/>
    </row>
    <row r="605">
      <c r="F605" s="9"/>
      <c r="L605" s="15"/>
    </row>
    <row r="606">
      <c r="F606" s="9"/>
      <c r="L606" s="15"/>
    </row>
    <row r="607">
      <c r="F607" s="9"/>
      <c r="L607" s="15"/>
    </row>
    <row r="608">
      <c r="F608" s="9"/>
      <c r="L608" s="15"/>
    </row>
    <row r="609">
      <c r="F609" s="9"/>
      <c r="L609" s="15"/>
    </row>
    <row r="610">
      <c r="F610" s="9"/>
      <c r="L610" s="15"/>
    </row>
    <row r="611">
      <c r="F611" s="9"/>
      <c r="L611" s="15"/>
    </row>
    <row r="612">
      <c r="F612" s="9"/>
      <c r="L612" s="15"/>
    </row>
    <row r="613">
      <c r="F613" s="9"/>
      <c r="L613" s="15"/>
    </row>
    <row r="614">
      <c r="F614" s="9"/>
      <c r="L614" s="15"/>
    </row>
    <row r="615">
      <c r="F615" s="9"/>
      <c r="L615" s="15"/>
    </row>
    <row r="616">
      <c r="F616" s="9"/>
      <c r="L616" s="15"/>
    </row>
    <row r="617">
      <c r="F617" s="9"/>
      <c r="L617" s="15"/>
    </row>
    <row r="618">
      <c r="F618" s="9"/>
      <c r="L618" s="15"/>
    </row>
    <row r="619">
      <c r="F619" s="9"/>
      <c r="L619" s="15"/>
    </row>
    <row r="620">
      <c r="F620" s="9"/>
      <c r="L620" s="15"/>
    </row>
    <row r="621">
      <c r="F621" s="9"/>
      <c r="L621" s="15"/>
    </row>
    <row r="622">
      <c r="F622" s="9"/>
      <c r="L622" s="15"/>
    </row>
    <row r="623">
      <c r="F623" s="9"/>
      <c r="L623" s="15"/>
    </row>
    <row r="624">
      <c r="F624" s="9"/>
      <c r="L624" s="15"/>
    </row>
    <row r="625">
      <c r="F625" s="9"/>
      <c r="L625" s="15"/>
    </row>
    <row r="626">
      <c r="F626" s="9"/>
      <c r="L626" s="15"/>
    </row>
    <row r="627">
      <c r="F627" s="9"/>
      <c r="L627" s="15"/>
    </row>
    <row r="628">
      <c r="F628" s="9"/>
      <c r="L628" s="15"/>
    </row>
    <row r="629">
      <c r="F629" s="9"/>
      <c r="L629" s="15"/>
    </row>
    <row r="630">
      <c r="F630" s="9"/>
      <c r="L630" s="15"/>
    </row>
    <row r="631">
      <c r="F631" s="9"/>
      <c r="L631" s="15"/>
    </row>
    <row r="632">
      <c r="F632" s="9"/>
      <c r="L632" s="15"/>
    </row>
    <row r="633">
      <c r="F633" s="9"/>
      <c r="L633" s="15"/>
    </row>
    <row r="634">
      <c r="F634" s="9"/>
      <c r="L634" s="15"/>
    </row>
    <row r="635">
      <c r="F635" s="9"/>
      <c r="L635" s="15"/>
    </row>
    <row r="636">
      <c r="F636" s="9"/>
      <c r="L636" s="15"/>
    </row>
    <row r="637">
      <c r="F637" s="9"/>
      <c r="L637" s="15"/>
    </row>
    <row r="638">
      <c r="F638" s="9"/>
      <c r="L638" s="15"/>
    </row>
    <row r="639">
      <c r="F639" s="9"/>
      <c r="L639" s="15"/>
    </row>
    <row r="640">
      <c r="F640" s="9"/>
      <c r="L640" s="15"/>
    </row>
    <row r="641">
      <c r="F641" s="9"/>
      <c r="L641" s="15"/>
    </row>
    <row r="642">
      <c r="F642" s="9"/>
      <c r="L642" s="15"/>
    </row>
    <row r="643">
      <c r="F643" s="9"/>
      <c r="L643" s="15"/>
    </row>
    <row r="644">
      <c r="F644" s="9"/>
      <c r="L644" s="15"/>
    </row>
    <row r="645">
      <c r="F645" s="9"/>
      <c r="L645" s="15"/>
    </row>
    <row r="646">
      <c r="F646" s="9"/>
      <c r="L646" s="15"/>
    </row>
    <row r="647">
      <c r="F647" s="9"/>
      <c r="L647" s="15"/>
    </row>
    <row r="648">
      <c r="F648" s="9"/>
      <c r="L648" s="15"/>
    </row>
    <row r="649">
      <c r="F649" s="9"/>
      <c r="L649" s="15"/>
    </row>
    <row r="650">
      <c r="F650" s="9"/>
      <c r="L650" s="15"/>
    </row>
    <row r="651">
      <c r="F651" s="9"/>
      <c r="L651" s="15"/>
    </row>
    <row r="652">
      <c r="F652" s="9"/>
      <c r="L652" s="15"/>
    </row>
    <row r="653">
      <c r="F653" s="9"/>
      <c r="L653" s="15"/>
    </row>
    <row r="654">
      <c r="F654" s="9"/>
      <c r="L654" s="15"/>
    </row>
    <row r="655">
      <c r="F655" s="9"/>
      <c r="L655" s="15"/>
    </row>
    <row r="656">
      <c r="F656" s="9"/>
      <c r="L656" s="15"/>
    </row>
    <row r="657">
      <c r="F657" s="9"/>
      <c r="L657" s="15"/>
    </row>
    <row r="658">
      <c r="F658" s="9"/>
      <c r="L658" s="15"/>
    </row>
    <row r="659">
      <c r="F659" s="9"/>
      <c r="L659" s="15"/>
    </row>
    <row r="660">
      <c r="F660" s="9"/>
      <c r="L660" s="15"/>
    </row>
    <row r="661">
      <c r="F661" s="9"/>
      <c r="L661" s="15"/>
    </row>
    <row r="662">
      <c r="F662" s="9"/>
      <c r="L662" s="15"/>
    </row>
    <row r="663">
      <c r="F663" s="9"/>
      <c r="L663" s="15"/>
    </row>
    <row r="664">
      <c r="F664" s="9"/>
      <c r="L664" s="15"/>
    </row>
    <row r="665">
      <c r="F665" s="9"/>
      <c r="L665" s="15"/>
    </row>
    <row r="666">
      <c r="F666" s="9"/>
      <c r="L666" s="15"/>
    </row>
    <row r="667">
      <c r="F667" s="9"/>
      <c r="L667" s="15"/>
    </row>
    <row r="668">
      <c r="F668" s="9"/>
      <c r="L668" s="15"/>
    </row>
    <row r="669">
      <c r="F669" s="9"/>
      <c r="L669" s="15"/>
    </row>
    <row r="670">
      <c r="F670" s="9"/>
      <c r="L670" s="15"/>
    </row>
    <row r="671">
      <c r="F671" s="9"/>
      <c r="L671" s="15"/>
    </row>
    <row r="672">
      <c r="F672" s="9"/>
      <c r="L672" s="15"/>
    </row>
    <row r="673">
      <c r="F673" s="9"/>
      <c r="L673" s="15"/>
    </row>
    <row r="674">
      <c r="F674" s="9"/>
      <c r="L674" s="15"/>
    </row>
    <row r="675">
      <c r="F675" s="9"/>
      <c r="L675" s="15"/>
    </row>
    <row r="676">
      <c r="F676" s="9"/>
      <c r="L676" s="15"/>
    </row>
    <row r="677">
      <c r="F677" s="9"/>
      <c r="L677" s="15"/>
    </row>
    <row r="678">
      <c r="F678" s="9"/>
      <c r="L678" s="15"/>
    </row>
    <row r="679">
      <c r="F679" s="9"/>
      <c r="L679" s="15"/>
    </row>
    <row r="680">
      <c r="F680" s="9"/>
      <c r="L680" s="15"/>
    </row>
    <row r="681">
      <c r="F681" s="9"/>
      <c r="L681" s="15"/>
    </row>
    <row r="682">
      <c r="F682" s="9"/>
      <c r="L682" s="15"/>
    </row>
    <row r="683">
      <c r="F683" s="9"/>
      <c r="L683" s="15"/>
    </row>
    <row r="684">
      <c r="F684" s="9"/>
      <c r="L684" s="15"/>
    </row>
    <row r="685">
      <c r="F685" s="9"/>
      <c r="L685" s="15"/>
    </row>
    <row r="686">
      <c r="F686" s="9"/>
      <c r="L686" s="15"/>
    </row>
    <row r="687">
      <c r="F687" s="9"/>
      <c r="L687" s="15"/>
    </row>
    <row r="688">
      <c r="F688" s="9"/>
      <c r="L688" s="15"/>
    </row>
    <row r="689">
      <c r="F689" s="9"/>
      <c r="L689" s="15"/>
    </row>
    <row r="690">
      <c r="F690" s="9"/>
      <c r="L690" s="15"/>
    </row>
    <row r="691">
      <c r="F691" s="9"/>
      <c r="L691" s="15"/>
    </row>
    <row r="692">
      <c r="F692" s="9"/>
      <c r="L692" s="15"/>
    </row>
    <row r="693">
      <c r="F693" s="9"/>
      <c r="L693" s="15"/>
    </row>
    <row r="694">
      <c r="F694" s="9"/>
      <c r="L694" s="15"/>
    </row>
    <row r="695">
      <c r="F695" s="9"/>
      <c r="L695" s="15"/>
    </row>
    <row r="696">
      <c r="F696" s="9"/>
      <c r="L696" s="15"/>
    </row>
    <row r="697">
      <c r="F697" s="9"/>
      <c r="L697" s="15"/>
    </row>
    <row r="698">
      <c r="F698" s="9"/>
      <c r="L698" s="15"/>
    </row>
    <row r="699">
      <c r="F699" s="9"/>
      <c r="L699" s="15"/>
    </row>
    <row r="700">
      <c r="F700" s="9"/>
      <c r="L700" s="15"/>
    </row>
    <row r="701">
      <c r="F701" s="9"/>
      <c r="L701" s="15"/>
    </row>
    <row r="702">
      <c r="F702" s="9"/>
      <c r="L702" s="15"/>
    </row>
    <row r="703">
      <c r="F703" s="9"/>
      <c r="L703" s="15"/>
    </row>
    <row r="704">
      <c r="F704" s="9"/>
      <c r="L704" s="15"/>
    </row>
    <row r="705">
      <c r="F705" s="9"/>
      <c r="L705" s="15"/>
    </row>
    <row r="706">
      <c r="F706" s="9"/>
      <c r="L706" s="15"/>
    </row>
    <row r="707">
      <c r="F707" s="9"/>
      <c r="L707" s="15"/>
    </row>
    <row r="708">
      <c r="F708" s="9"/>
      <c r="L708" s="15"/>
    </row>
    <row r="709">
      <c r="F709" s="9"/>
      <c r="L709" s="15"/>
    </row>
    <row r="710">
      <c r="F710" s="9"/>
      <c r="L710" s="15"/>
    </row>
    <row r="711">
      <c r="F711" s="9"/>
      <c r="L711" s="15"/>
    </row>
    <row r="712">
      <c r="F712" s="9"/>
      <c r="L712" s="15"/>
    </row>
    <row r="713">
      <c r="F713" s="9"/>
      <c r="L713" s="15"/>
    </row>
    <row r="714">
      <c r="F714" s="9"/>
      <c r="L714" s="15"/>
    </row>
    <row r="715">
      <c r="F715" s="9"/>
      <c r="L715" s="15"/>
    </row>
    <row r="716">
      <c r="F716" s="9"/>
      <c r="L716" s="15"/>
    </row>
    <row r="717">
      <c r="F717" s="9"/>
      <c r="L717" s="15"/>
    </row>
    <row r="718">
      <c r="F718" s="9"/>
      <c r="L718" s="15"/>
    </row>
    <row r="719">
      <c r="F719" s="9"/>
      <c r="L719" s="15"/>
    </row>
    <row r="720">
      <c r="F720" s="9"/>
      <c r="L720" s="15"/>
    </row>
    <row r="721">
      <c r="F721" s="9"/>
      <c r="L721" s="15"/>
    </row>
    <row r="722">
      <c r="F722" s="9"/>
      <c r="L722" s="15"/>
    </row>
    <row r="723">
      <c r="F723" s="9"/>
      <c r="L723" s="15"/>
    </row>
    <row r="724">
      <c r="F724" s="9"/>
      <c r="L724" s="15"/>
    </row>
    <row r="725">
      <c r="F725" s="9"/>
      <c r="L725" s="15"/>
    </row>
    <row r="726">
      <c r="F726" s="9"/>
      <c r="L726" s="15"/>
    </row>
    <row r="727">
      <c r="F727" s="9"/>
      <c r="L727" s="15"/>
    </row>
    <row r="728">
      <c r="F728" s="9"/>
      <c r="L728" s="15"/>
    </row>
    <row r="729">
      <c r="F729" s="9"/>
      <c r="L729" s="15"/>
    </row>
    <row r="730">
      <c r="F730" s="9"/>
      <c r="L730" s="15"/>
    </row>
    <row r="731">
      <c r="F731" s="9"/>
      <c r="L731" s="15"/>
    </row>
    <row r="732">
      <c r="F732" s="9"/>
      <c r="L732" s="15"/>
    </row>
    <row r="733">
      <c r="F733" s="9"/>
      <c r="L733" s="15"/>
    </row>
    <row r="734">
      <c r="F734" s="9"/>
      <c r="L734" s="15"/>
    </row>
    <row r="735">
      <c r="F735" s="9"/>
      <c r="L735" s="15"/>
    </row>
    <row r="736">
      <c r="F736" s="9"/>
      <c r="L736" s="15"/>
    </row>
    <row r="737">
      <c r="F737" s="9"/>
      <c r="L737" s="15"/>
    </row>
    <row r="738">
      <c r="F738" s="9"/>
      <c r="L738" s="15"/>
    </row>
    <row r="739">
      <c r="F739" s="9"/>
      <c r="L739" s="15"/>
    </row>
    <row r="740">
      <c r="F740" s="9"/>
      <c r="L740" s="15"/>
    </row>
    <row r="741">
      <c r="F741" s="9"/>
      <c r="L741" s="15"/>
    </row>
    <row r="742">
      <c r="F742" s="9"/>
      <c r="L742" s="15"/>
    </row>
    <row r="743">
      <c r="F743" s="9"/>
      <c r="L743" s="15"/>
    </row>
    <row r="744">
      <c r="F744" s="9"/>
      <c r="L744" s="15"/>
    </row>
    <row r="745">
      <c r="F745" s="9"/>
      <c r="L745" s="15"/>
    </row>
    <row r="746">
      <c r="F746" s="9"/>
      <c r="L746" s="15"/>
    </row>
    <row r="747">
      <c r="F747" s="9"/>
      <c r="L747" s="15"/>
    </row>
    <row r="748">
      <c r="F748" s="9"/>
      <c r="L748" s="15"/>
    </row>
    <row r="749">
      <c r="F749" s="9"/>
      <c r="L749" s="15"/>
    </row>
    <row r="750">
      <c r="F750" s="9"/>
      <c r="L750" s="15"/>
    </row>
    <row r="751">
      <c r="F751" s="9"/>
      <c r="L751" s="15"/>
    </row>
    <row r="752">
      <c r="F752" s="9"/>
      <c r="L752" s="15"/>
    </row>
    <row r="753">
      <c r="F753" s="9"/>
      <c r="L753" s="15"/>
    </row>
    <row r="754">
      <c r="F754" s="9"/>
      <c r="L754" s="15"/>
    </row>
    <row r="755">
      <c r="F755" s="9"/>
      <c r="L755" s="15"/>
    </row>
    <row r="756">
      <c r="F756" s="9"/>
      <c r="L756" s="15"/>
    </row>
    <row r="757">
      <c r="F757" s="9"/>
      <c r="L757" s="15"/>
    </row>
    <row r="758">
      <c r="F758" s="9"/>
      <c r="L758" s="15"/>
    </row>
    <row r="759">
      <c r="F759" s="9"/>
      <c r="L759" s="15"/>
    </row>
    <row r="760">
      <c r="F760" s="9"/>
      <c r="L760" s="15"/>
    </row>
    <row r="761">
      <c r="F761" s="9"/>
      <c r="L761" s="15"/>
    </row>
    <row r="762">
      <c r="F762" s="9"/>
      <c r="L762" s="15"/>
    </row>
    <row r="763">
      <c r="F763" s="9"/>
      <c r="L763" s="15"/>
    </row>
    <row r="764">
      <c r="F764" s="9"/>
      <c r="L764" s="15"/>
    </row>
    <row r="765">
      <c r="F765" s="9"/>
      <c r="L765" s="15"/>
    </row>
    <row r="766">
      <c r="F766" s="9"/>
      <c r="L766" s="15"/>
    </row>
    <row r="767">
      <c r="F767" s="9"/>
      <c r="L767" s="15"/>
    </row>
    <row r="768">
      <c r="F768" s="9"/>
      <c r="L768" s="15"/>
    </row>
    <row r="769">
      <c r="F769" s="9"/>
      <c r="L769" s="15"/>
    </row>
    <row r="770">
      <c r="F770" s="9"/>
      <c r="L770" s="15"/>
    </row>
    <row r="771">
      <c r="F771" s="9"/>
      <c r="L771" s="15"/>
    </row>
    <row r="772">
      <c r="F772" s="9"/>
      <c r="L772" s="15"/>
    </row>
    <row r="773">
      <c r="F773" s="9"/>
      <c r="L773" s="15"/>
    </row>
    <row r="774">
      <c r="F774" s="9"/>
      <c r="L774" s="15"/>
    </row>
    <row r="775">
      <c r="F775" s="9"/>
      <c r="L775" s="15"/>
    </row>
    <row r="776">
      <c r="F776" s="9"/>
      <c r="L776" s="15"/>
    </row>
    <row r="777">
      <c r="F777" s="9"/>
      <c r="L777" s="15"/>
    </row>
    <row r="778">
      <c r="F778" s="9"/>
      <c r="L778" s="15"/>
    </row>
    <row r="779">
      <c r="F779" s="9"/>
      <c r="L779" s="15"/>
    </row>
    <row r="780">
      <c r="F780" s="9"/>
      <c r="L780" s="15"/>
    </row>
    <row r="781">
      <c r="F781" s="9"/>
      <c r="L781" s="15"/>
    </row>
    <row r="782">
      <c r="F782" s="9"/>
      <c r="L782" s="15"/>
    </row>
    <row r="783">
      <c r="F783" s="9"/>
      <c r="L783" s="15"/>
    </row>
    <row r="784">
      <c r="F784" s="9"/>
      <c r="L784" s="15"/>
    </row>
    <row r="785">
      <c r="F785" s="9"/>
      <c r="L785" s="15"/>
    </row>
    <row r="786">
      <c r="F786" s="9"/>
      <c r="L786" s="15"/>
    </row>
    <row r="787">
      <c r="F787" s="9"/>
      <c r="L787" s="15"/>
    </row>
    <row r="788">
      <c r="F788" s="9"/>
      <c r="L788" s="15"/>
    </row>
    <row r="789">
      <c r="F789" s="9"/>
      <c r="L789" s="15"/>
    </row>
    <row r="790">
      <c r="F790" s="9"/>
      <c r="L790" s="15"/>
    </row>
    <row r="791">
      <c r="F791" s="9"/>
      <c r="L791" s="15"/>
    </row>
    <row r="792">
      <c r="F792" s="9"/>
      <c r="L792" s="15"/>
    </row>
    <row r="793">
      <c r="F793" s="9"/>
      <c r="L793" s="15"/>
    </row>
    <row r="794">
      <c r="F794" s="9"/>
      <c r="L794" s="15"/>
    </row>
    <row r="795">
      <c r="F795" s="9"/>
      <c r="L795" s="15"/>
    </row>
    <row r="796">
      <c r="F796" s="9"/>
      <c r="L796" s="15"/>
    </row>
    <row r="797">
      <c r="F797" s="9"/>
      <c r="L797" s="15"/>
    </row>
    <row r="798">
      <c r="F798" s="9"/>
      <c r="L798" s="15"/>
    </row>
    <row r="799">
      <c r="F799" s="9"/>
      <c r="L799" s="15"/>
    </row>
    <row r="800">
      <c r="F800" s="9"/>
      <c r="L800" s="15"/>
    </row>
    <row r="801">
      <c r="F801" s="9"/>
      <c r="L801" s="15"/>
    </row>
    <row r="802">
      <c r="F802" s="9"/>
      <c r="L802" s="15"/>
    </row>
    <row r="803">
      <c r="F803" s="9"/>
      <c r="L803" s="15"/>
    </row>
    <row r="804">
      <c r="F804" s="9"/>
      <c r="L804" s="15"/>
    </row>
    <row r="805">
      <c r="F805" s="9"/>
      <c r="L805" s="15"/>
    </row>
    <row r="806">
      <c r="F806" s="9"/>
      <c r="L806" s="15"/>
    </row>
    <row r="807">
      <c r="F807" s="9"/>
      <c r="L807" s="15"/>
    </row>
    <row r="808">
      <c r="F808" s="9"/>
      <c r="L808" s="15"/>
    </row>
    <row r="809">
      <c r="F809" s="9"/>
      <c r="L809" s="15"/>
    </row>
    <row r="810">
      <c r="F810" s="9"/>
      <c r="L810" s="15"/>
    </row>
    <row r="811">
      <c r="F811" s="9"/>
      <c r="L811" s="15"/>
    </row>
    <row r="812">
      <c r="F812" s="9"/>
      <c r="L812" s="15"/>
    </row>
    <row r="813">
      <c r="F813" s="9"/>
      <c r="L813" s="15"/>
    </row>
    <row r="814">
      <c r="F814" s="9"/>
      <c r="L814" s="15"/>
    </row>
    <row r="815">
      <c r="F815" s="9"/>
      <c r="L815" s="15"/>
    </row>
    <row r="816">
      <c r="F816" s="9"/>
      <c r="L816" s="15"/>
    </row>
    <row r="817">
      <c r="F817" s="9"/>
      <c r="L817" s="15"/>
    </row>
    <row r="818">
      <c r="F818" s="9"/>
      <c r="L818" s="15"/>
    </row>
    <row r="819">
      <c r="F819" s="9"/>
      <c r="L819" s="15"/>
    </row>
    <row r="820">
      <c r="F820" s="9"/>
      <c r="L820" s="15"/>
    </row>
    <row r="821">
      <c r="F821" s="9"/>
      <c r="L821" s="15"/>
    </row>
    <row r="822">
      <c r="F822" s="9"/>
      <c r="L822" s="15"/>
    </row>
    <row r="823">
      <c r="F823" s="9"/>
      <c r="L823" s="15"/>
    </row>
    <row r="824">
      <c r="F824" s="9"/>
      <c r="L824" s="15"/>
    </row>
    <row r="825">
      <c r="F825" s="9"/>
      <c r="L825" s="15"/>
    </row>
    <row r="826">
      <c r="F826" s="9"/>
      <c r="L826" s="15"/>
    </row>
    <row r="827">
      <c r="F827" s="9"/>
      <c r="L827" s="15"/>
    </row>
    <row r="828">
      <c r="F828" s="9"/>
      <c r="L828" s="15"/>
    </row>
    <row r="829">
      <c r="F829" s="9"/>
      <c r="L829" s="15"/>
    </row>
    <row r="830">
      <c r="F830" s="9"/>
      <c r="L830" s="15"/>
    </row>
    <row r="831">
      <c r="F831" s="9"/>
      <c r="L831" s="15"/>
    </row>
    <row r="832">
      <c r="F832" s="9"/>
      <c r="L832" s="15"/>
    </row>
    <row r="833">
      <c r="F833" s="9"/>
      <c r="L833" s="15"/>
    </row>
    <row r="834">
      <c r="F834" s="9"/>
      <c r="L834" s="15"/>
    </row>
    <row r="835">
      <c r="F835" s="9"/>
      <c r="L835" s="15"/>
    </row>
    <row r="836">
      <c r="F836" s="9"/>
      <c r="L836" s="15"/>
    </row>
    <row r="837">
      <c r="F837" s="9"/>
      <c r="L837" s="15"/>
    </row>
    <row r="838">
      <c r="F838" s="9"/>
      <c r="L838" s="15"/>
    </row>
    <row r="839">
      <c r="F839" s="9"/>
      <c r="L839" s="15"/>
    </row>
    <row r="840">
      <c r="F840" s="9"/>
      <c r="L840" s="15"/>
    </row>
    <row r="841">
      <c r="F841" s="9"/>
      <c r="L841" s="15"/>
    </row>
    <row r="842">
      <c r="F842" s="9"/>
      <c r="L842" s="15"/>
    </row>
    <row r="843">
      <c r="F843" s="9"/>
      <c r="L843" s="15"/>
    </row>
    <row r="844">
      <c r="F844" s="9"/>
      <c r="L844" s="15"/>
    </row>
    <row r="845">
      <c r="F845" s="9"/>
      <c r="L845" s="15"/>
    </row>
    <row r="846">
      <c r="F846" s="9"/>
      <c r="L846" s="15"/>
    </row>
    <row r="847">
      <c r="F847" s="9"/>
      <c r="L847" s="15"/>
    </row>
    <row r="848">
      <c r="F848" s="9"/>
      <c r="L848" s="15"/>
    </row>
    <row r="849">
      <c r="F849" s="9"/>
      <c r="L849" s="15"/>
    </row>
    <row r="850">
      <c r="F850" s="9"/>
      <c r="L850" s="15"/>
    </row>
    <row r="851">
      <c r="F851" s="9"/>
      <c r="L851" s="15"/>
    </row>
    <row r="852">
      <c r="F852" s="9"/>
      <c r="L852" s="15"/>
    </row>
    <row r="853">
      <c r="F853" s="9"/>
      <c r="L853" s="15"/>
    </row>
    <row r="854">
      <c r="F854" s="9"/>
      <c r="L854" s="15"/>
    </row>
    <row r="855">
      <c r="F855" s="9"/>
      <c r="L855" s="15"/>
    </row>
    <row r="856">
      <c r="F856" s="9"/>
      <c r="L856" s="15"/>
    </row>
    <row r="857">
      <c r="F857" s="9"/>
      <c r="L857" s="15"/>
    </row>
    <row r="858">
      <c r="F858" s="9"/>
      <c r="L858" s="15"/>
    </row>
    <row r="859">
      <c r="F859" s="9"/>
      <c r="L859" s="15"/>
    </row>
    <row r="860">
      <c r="F860" s="9"/>
      <c r="L860" s="15"/>
    </row>
    <row r="861">
      <c r="F861" s="9"/>
      <c r="L861" s="15"/>
    </row>
    <row r="862">
      <c r="F862" s="9"/>
      <c r="L862" s="15"/>
    </row>
    <row r="863">
      <c r="F863" s="9"/>
      <c r="L863" s="15"/>
    </row>
    <row r="864">
      <c r="F864" s="9"/>
      <c r="L864" s="15"/>
    </row>
    <row r="865">
      <c r="F865" s="9"/>
      <c r="L865" s="15"/>
    </row>
    <row r="866">
      <c r="F866" s="9"/>
      <c r="L866" s="15"/>
    </row>
    <row r="867">
      <c r="F867" s="9"/>
      <c r="L867" s="15"/>
    </row>
    <row r="868">
      <c r="F868" s="9"/>
      <c r="L868" s="15"/>
    </row>
    <row r="869">
      <c r="F869" s="9"/>
      <c r="L869" s="15"/>
    </row>
    <row r="870">
      <c r="F870" s="9"/>
      <c r="L870" s="15"/>
    </row>
    <row r="871">
      <c r="F871" s="9"/>
      <c r="L871" s="15"/>
    </row>
    <row r="872">
      <c r="F872" s="9"/>
      <c r="L872" s="15"/>
    </row>
    <row r="873">
      <c r="F873" s="9"/>
      <c r="L873" s="15"/>
    </row>
    <row r="874">
      <c r="F874" s="9"/>
      <c r="L874" s="15"/>
    </row>
    <row r="875">
      <c r="F875" s="9"/>
      <c r="L875" s="15"/>
    </row>
    <row r="876">
      <c r="F876" s="9"/>
      <c r="L876" s="15"/>
    </row>
    <row r="877">
      <c r="F877" s="9"/>
      <c r="L877" s="15"/>
    </row>
    <row r="878">
      <c r="F878" s="9"/>
      <c r="L878" s="15"/>
    </row>
    <row r="879">
      <c r="F879" s="9"/>
      <c r="L879" s="15"/>
    </row>
    <row r="880">
      <c r="F880" s="9"/>
      <c r="L880" s="15"/>
    </row>
    <row r="881">
      <c r="F881" s="9"/>
      <c r="L881" s="15"/>
    </row>
    <row r="882">
      <c r="F882" s="9"/>
      <c r="L882" s="15"/>
    </row>
    <row r="883">
      <c r="F883" s="9"/>
      <c r="L883" s="15"/>
    </row>
    <row r="884">
      <c r="F884" s="9"/>
      <c r="L884" s="15"/>
    </row>
    <row r="885">
      <c r="F885" s="9"/>
      <c r="L885" s="15"/>
    </row>
    <row r="886">
      <c r="F886" s="9"/>
      <c r="L886" s="15"/>
    </row>
    <row r="887">
      <c r="F887" s="9"/>
      <c r="L887" s="15"/>
    </row>
    <row r="888">
      <c r="F888" s="9"/>
      <c r="L888" s="15"/>
    </row>
    <row r="889">
      <c r="F889" s="9"/>
      <c r="L889" s="15"/>
    </row>
    <row r="890">
      <c r="F890" s="9"/>
      <c r="L890" s="15"/>
    </row>
    <row r="891">
      <c r="F891" s="9"/>
      <c r="L891" s="15"/>
    </row>
    <row r="892">
      <c r="F892" s="9"/>
      <c r="L892" s="15"/>
    </row>
    <row r="893">
      <c r="F893" s="9"/>
      <c r="L893" s="15"/>
    </row>
    <row r="894">
      <c r="F894" s="9"/>
      <c r="L894" s="15"/>
    </row>
    <row r="895">
      <c r="F895" s="9"/>
      <c r="L895" s="15"/>
    </row>
    <row r="896">
      <c r="F896" s="9"/>
      <c r="L896" s="15"/>
    </row>
    <row r="897">
      <c r="F897" s="9"/>
      <c r="L897" s="15"/>
    </row>
    <row r="898">
      <c r="F898" s="9"/>
      <c r="L898" s="15"/>
    </row>
    <row r="899">
      <c r="F899" s="9"/>
      <c r="L899" s="15"/>
    </row>
    <row r="900">
      <c r="F900" s="9"/>
      <c r="L900" s="15"/>
    </row>
    <row r="901">
      <c r="F901" s="9"/>
      <c r="L901" s="15"/>
    </row>
    <row r="902">
      <c r="F902" s="9"/>
      <c r="L902" s="15"/>
    </row>
    <row r="903">
      <c r="F903" s="9"/>
      <c r="L903" s="15"/>
    </row>
    <row r="904">
      <c r="F904" s="9"/>
      <c r="L904" s="15"/>
    </row>
    <row r="905">
      <c r="F905" s="9"/>
      <c r="L905" s="15"/>
    </row>
    <row r="906">
      <c r="F906" s="9"/>
      <c r="L906" s="15"/>
    </row>
    <row r="907">
      <c r="F907" s="9"/>
      <c r="L907" s="15"/>
    </row>
    <row r="908">
      <c r="F908" s="9"/>
      <c r="L908" s="15"/>
    </row>
    <row r="909">
      <c r="F909" s="9"/>
      <c r="L909" s="15"/>
    </row>
    <row r="910">
      <c r="F910" s="9"/>
      <c r="L910" s="15"/>
    </row>
    <row r="911">
      <c r="F911" s="9"/>
      <c r="L911" s="15"/>
    </row>
    <row r="912">
      <c r="F912" s="9"/>
      <c r="L912" s="15"/>
    </row>
    <row r="913">
      <c r="F913" s="9"/>
      <c r="L913" s="15"/>
    </row>
    <row r="914">
      <c r="F914" s="9"/>
      <c r="L914" s="15"/>
    </row>
    <row r="915">
      <c r="F915" s="9"/>
      <c r="L915" s="15"/>
    </row>
    <row r="916">
      <c r="F916" s="9"/>
      <c r="L916" s="15"/>
    </row>
    <row r="917">
      <c r="F917" s="9"/>
      <c r="L917" s="15"/>
    </row>
    <row r="918">
      <c r="F918" s="9"/>
      <c r="L918" s="15"/>
    </row>
    <row r="919">
      <c r="F919" s="9"/>
      <c r="L919" s="15"/>
    </row>
    <row r="920">
      <c r="F920" s="9"/>
      <c r="L920" s="15"/>
    </row>
    <row r="921">
      <c r="F921" s="9"/>
      <c r="L921" s="15"/>
    </row>
    <row r="922">
      <c r="F922" s="9"/>
      <c r="L922" s="15"/>
    </row>
    <row r="923">
      <c r="F923" s="9"/>
      <c r="L923" s="15"/>
    </row>
    <row r="924">
      <c r="F924" s="9"/>
      <c r="L924" s="15"/>
    </row>
    <row r="925">
      <c r="F925" s="9"/>
      <c r="L925" s="15"/>
    </row>
    <row r="926">
      <c r="F926" s="9"/>
      <c r="L926" s="15"/>
    </row>
    <row r="927">
      <c r="F927" s="9"/>
      <c r="L927" s="15"/>
    </row>
    <row r="928">
      <c r="F928" s="9"/>
      <c r="L928" s="15"/>
    </row>
    <row r="929">
      <c r="F929" s="9"/>
      <c r="L929" s="15"/>
    </row>
    <row r="930">
      <c r="F930" s="9"/>
      <c r="L930" s="15"/>
    </row>
    <row r="931">
      <c r="F931" s="9"/>
      <c r="L931" s="15"/>
    </row>
    <row r="932">
      <c r="F932" s="9"/>
      <c r="L932" s="15"/>
    </row>
    <row r="933">
      <c r="F933" s="9"/>
      <c r="L933" s="15"/>
    </row>
    <row r="934">
      <c r="F934" s="9"/>
      <c r="L934" s="15"/>
    </row>
    <row r="935">
      <c r="F935" s="9"/>
      <c r="L935" s="15"/>
    </row>
    <row r="936">
      <c r="F936" s="9"/>
      <c r="L936" s="15"/>
    </row>
    <row r="937">
      <c r="F937" s="9"/>
      <c r="L937" s="15"/>
    </row>
    <row r="938">
      <c r="F938" s="9"/>
      <c r="L938" s="15"/>
    </row>
    <row r="939">
      <c r="F939" s="9"/>
      <c r="L939" s="15"/>
    </row>
    <row r="940">
      <c r="F940" s="9"/>
      <c r="L940" s="15"/>
    </row>
    <row r="941">
      <c r="F941" s="9"/>
      <c r="L941" s="15"/>
    </row>
    <row r="942">
      <c r="F942" s="9"/>
      <c r="L942" s="15"/>
    </row>
    <row r="943">
      <c r="F943" s="9"/>
      <c r="L943" s="15"/>
    </row>
    <row r="944">
      <c r="F944" s="9"/>
      <c r="L944" s="15"/>
    </row>
    <row r="945">
      <c r="F945" s="9"/>
      <c r="L945" s="15"/>
    </row>
    <row r="946">
      <c r="F946" s="9"/>
      <c r="L946" s="15"/>
    </row>
    <row r="947">
      <c r="F947" s="9"/>
      <c r="L947" s="15"/>
    </row>
    <row r="948">
      <c r="F948" s="9"/>
      <c r="L948" s="15"/>
    </row>
    <row r="949">
      <c r="F949" s="9"/>
      <c r="L949" s="15"/>
    </row>
    <row r="950">
      <c r="F950" s="9"/>
      <c r="L950" s="15"/>
    </row>
    <row r="951">
      <c r="F951" s="9"/>
      <c r="L951" s="15"/>
    </row>
    <row r="952">
      <c r="F952" s="9"/>
      <c r="L952" s="15"/>
    </row>
    <row r="953">
      <c r="F953" s="9"/>
      <c r="L953" s="15"/>
    </row>
    <row r="954">
      <c r="F954" s="9"/>
      <c r="L954" s="15"/>
    </row>
    <row r="955">
      <c r="F955" s="9"/>
      <c r="L955" s="15"/>
    </row>
    <row r="956">
      <c r="F956" s="9"/>
      <c r="L956" s="15"/>
    </row>
    <row r="957">
      <c r="F957" s="9"/>
      <c r="L957" s="15"/>
    </row>
    <row r="958">
      <c r="F958" s="9"/>
      <c r="L958" s="15"/>
    </row>
    <row r="959">
      <c r="F959" s="9"/>
      <c r="L959" s="15"/>
    </row>
    <row r="960">
      <c r="F960" s="9"/>
      <c r="L960" s="15"/>
    </row>
    <row r="961">
      <c r="F961" s="9"/>
      <c r="L961" s="15"/>
    </row>
    <row r="962">
      <c r="F962" s="9"/>
      <c r="L962" s="15"/>
    </row>
    <row r="963">
      <c r="F963" s="9"/>
      <c r="L963" s="15"/>
    </row>
    <row r="964">
      <c r="F964" s="9"/>
      <c r="L964" s="15"/>
    </row>
    <row r="965">
      <c r="F965" s="9"/>
      <c r="L965" s="15"/>
    </row>
    <row r="966">
      <c r="F966" s="9"/>
      <c r="L966" s="15"/>
    </row>
    <row r="967">
      <c r="F967" s="9"/>
      <c r="L967" s="15"/>
    </row>
    <row r="968">
      <c r="F968" s="9"/>
      <c r="L968" s="15"/>
    </row>
    <row r="969">
      <c r="F969" s="9"/>
      <c r="L969" s="15"/>
    </row>
    <row r="970">
      <c r="F970" s="9"/>
      <c r="L970" s="15"/>
    </row>
    <row r="971">
      <c r="F971" s="9"/>
      <c r="L971" s="15"/>
    </row>
    <row r="972">
      <c r="F972" s="9"/>
      <c r="L972" s="15"/>
    </row>
    <row r="973">
      <c r="F973" s="9"/>
      <c r="L973" s="15"/>
    </row>
    <row r="974">
      <c r="F974" s="9"/>
      <c r="L974" s="15"/>
    </row>
    <row r="975">
      <c r="F975" s="9"/>
      <c r="L975" s="15"/>
    </row>
    <row r="976">
      <c r="F976" s="9"/>
      <c r="L976" s="15"/>
    </row>
    <row r="977">
      <c r="F977" s="9"/>
      <c r="L977" s="15"/>
    </row>
    <row r="978">
      <c r="F978" s="9"/>
      <c r="L978" s="15"/>
    </row>
    <row r="979">
      <c r="F979" s="9"/>
      <c r="L979" s="15"/>
    </row>
    <row r="980">
      <c r="F980" s="9"/>
      <c r="L980" s="15"/>
    </row>
    <row r="981">
      <c r="F981" s="9"/>
      <c r="L981" s="15"/>
    </row>
    <row r="982">
      <c r="F982" s="9"/>
      <c r="L982" s="15"/>
    </row>
    <row r="983">
      <c r="F983" s="9"/>
      <c r="L983" s="15"/>
    </row>
    <row r="984">
      <c r="F984" s="9"/>
      <c r="L984" s="15"/>
    </row>
    <row r="985">
      <c r="F985" s="9"/>
      <c r="L985" s="15"/>
    </row>
    <row r="986">
      <c r="F986" s="9"/>
      <c r="L986" s="15"/>
    </row>
    <row r="987">
      <c r="F987" s="9"/>
      <c r="L987" s="15"/>
    </row>
    <row r="988">
      <c r="F988" s="9"/>
      <c r="L988" s="15"/>
    </row>
    <row r="989">
      <c r="F989" s="9"/>
      <c r="L989" s="15"/>
    </row>
    <row r="990">
      <c r="F990" s="9"/>
      <c r="L990" s="15"/>
    </row>
    <row r="991">
      <c r="F991" s="9"/>
      <c r="L991" s="15"/>
    </row>
    <row r="992">
      <c r="F992" s="9"/>
      <c r="L992" s="15"/>
    </row>
    <row r="993">
      <c r="F993" s="9"/>
      <c r="L993" s="15"/>
    </row>
    <row r="994">
      <c r="F994" s="9"/>
      <c r="L994" s="15"/>
    </row>
    <row r="995">
      <c r="F995" s="9"/>
      <c r="L995" s="15"/>
    </row>
    <row r="996">
      <c r="F996" s="9"/>
      <c r="L996" s="15"/>
    </row>
    <row r="997">
      <c r="F997" s="9"/>
      <c r="L997" s="15"/>
    </row>
    <row r="998">
      <c r="F998" s="9"/>
      <c r="L998" s="15"/>
    </row>
    <row r="999">
      <c r="F999" s="9"/>
      <c r="L999" s="15"/>
    </row>
    <row r="1000">
      <c r="F1000" s="9"/>
      <c r="L1000" s="15"/>
    </row>
  </sheetData>
  <autoFilter ref="$A$1:$O$1000">
    <sortState ref="A1:O1000">
      <sortCondition ref="D1:D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75"/>
    <col customWidth="1" min="3" max="3" width="18.5"/>
    <col customWidth="1" min="4" max="4" width="18.88"/>
    <col customWidth="1" min="5" max="5" width="16.38"/>
    <col customWidth="1" min="6" max="6" width="21.5"/>
    <col customWidth="1" min="7" max="7" width="21.13"/>
  </cols>
  <sheetData>
    <row r="1">
      <c r="A1" s="20" t="s">
        <v>1226</v>
      </c>
      <c r="B1" s="21" t="s">
        <v>1227</v>
      </c>
      <c r="C1" s="21" t="s">
        <v>1228</v>
      </c>
      <c r="D1" s="21" t="s">
        <v>1229</v>
      </c>
      <c r="E1" s="22" t="s">
        <v>737</v>
      </c>
      <c r="F1" s="22" t="s">
        <v>1230</v>
      </c>
      <c r="G1" s="21" t="s">
        <v>1231</v>
      </c>
    </row>
    <row r="2">
      <c r="A2" s="8" t="s">
        <v>1232</v>
      </c>
      <c r="B2" s="8" t="s">
        <v>1233</v>
      </c>
      <c r="C2" s="16">
        <f>SUMIFS(CarrinhoFretes!D:D,CarrinhoFretes!U:U,G:G)</f>
        <v>260980</v>
      </c>
      <c r="D2" s="16">
        <f t="shared" ref="D2:D37" si="1">C2/60</f>
        <v>4349.666667</v>
      </c>
      <c r="E2" s="11">
        <f>SUMIFS(CarrinhoFretes!G:G,CarrinhoFretes!U:U,G:G)</f>
        <v>305564.32</v>
      </c>
      <c r="F2" s="9">
        <f t="shared" ref="F2:F37" si="2">IF(D2=0, 0, E2/D2)</f>
        <v>70.25005441</v>
      </c>
      <c r="G2" s="10" t="s">
        <v>775</v>
      </c>
    </row>
    <row r="3">
      <c r="A3" s="8" t="s">
        <v>1234</v>
      </c>
      <c r="B3" s="8" t="s">
        <v>1233</v>
      </c>
      <c r="C3" s="16">
        <f>SUMIFS(CarrinhoFretes!D:D,CarrinhoFretes!U:U,G:G)</f>
        <v>71340</v>
      </c>
      <c r="D3" s="16">
        <f t="shared" si="1"/>
        <v>1189</v>
      </c>
      <c r="E3" s="11">
        <f>SUMIFS(CarrinhoFretes!G:G,CarrinhoFretes!U:U,G:G)</f>
        <v>82041</v>
      </c>
      <c r="F3" s="9">
        <f t="shared" si="2"/>
        <v>69</v>
      </c>
      <c r="G3" s="10" t="s">
        <v>777</v>
      </c>
    </row>
    <row r="4">
      <c r="A4" s="8" t="s">
        <v>1235</v>
      </c>
      <c r="B4" s="8" t="s">
        <v>1233</v>
      </c>
      <c r="C4" s="16">
        <f>SUMIFS(CarrinhoFretes!D:D,CarrinhoFretes!U:U,G:G)</f>
        <v>772950</v>
      </c>
      <c r="D4" s="16">
        <f t="shared" si="1"/>
        <v>12882.5</v>
      </c>
      <c r="E4" s="11">
        <f>SUMIFS(CarrinhoFretes!G:G,CarrinhoFretes!U:U,G:G)</f>
        <v>917307.45</v>
      </c>
      <c r="F4" s="9">
        <f t="shared" si="2"/>
        <v>71.20570153</v>
      </c>
      <c r="G4" s="10" t="s">
        <v>825</v>
      </c>
    </row>
    <row r="5">
      <c r="A5" s="8" t="s">
        <v>1236</v>
      </c>
      <c r="B5" s="8" t="s">
        <v>1233</v>
      </c>
      <c r="C5" s="16">
        <f>SUMIFS(CarrinhoFretes!D:D,CarrinhoFretes!U:U,G:G)</f>
        <v>10620</v>
      </c>
      <c r="D5" s="16">
        <f t="shared" si="1"/>
        <v>177</v>
      </c>
      <c r="E5" s="11">
        <f>SUMIFS(CarrinhoFretes!G:G,CarrinhoFretes!U:U,G:G)</f>
        <v>12478.5</v>
      </c>
      <c r="F5" s="9">
        <f t="shared" si="2"/>
        <v>70.5</v>
      </c>
      <c r="G5" s="10" t="s">
        <v>765</v>
      </c>
    </row>
    <row r="6">
      <c r="A6" s="8" t="s">
        <v>1237</v>
      </c>
      <c r="B6" s="8" t="s">
        <v>1233</v>
      </c>
      <c r="C6" s="16">
        <f>SUMIFS(CarrinhoFretes!D:D,CarrinhoFretes!U:U,G:G)</f>
        <v>250920</v>
      </c>
      <c r="D6" s="16">
        <f t="shared" si="1"/>
        <v>4182</v>
      </c>
      <c r="E6" s="11">
        <f>SUMIFS(CarrinhoFretes!G:G,CarrinhoFretes!U:U,G:G)</f>
        <v>292740.7</v>
      </c>
      <c r="F6" s="9">
        <f t="shared" si="2"/>
        <v>70.00016738</v>
      </c>
      <c r="G6" s="10" t="s">
        <v>837</v>
      </c>
    </row>
    <row r="7">
      <c r="A7" s="8" t="s">
        <v>1238</v>
      </c>
      <c r="B7" s="8" t="s">
        <v>1233</v>
      </c>
      <c r="C7" s="16">
        <f>SUMIFS(CarrinhoFretes!D:D,CarrinhoFretes!U:U,G:G)</f>
        <v>122140</v>
      </c>
      <c r="D7" s="16">
        <f t="shared" si="1"/>
        <v>2035.666667</v>
      </c>
      <c r="E7" s="11">
        <f>SUMIFS(CarrinhoFretes!G:G,CarrinhoFretes!U:U,G:G)</f>
        <v>133336.38</v>
      </c>
      <c r="F7" s="9">
        <f t="shared" si="2"/>
        <v>65.5001048</v>
      </c>
      <c r="G7" s="10" t="s">
        <v>780</v>
      </c>
    </row>
    <row r="8">
      <c r="A8" s="8" t="s">
        <v>1239</v>
      </c>
      <c r="B8" s="8" t="s">
        <v>1233</v>
      </c>
      <c r="C8" s="16">
        <f>SUMIFS(CarrinhoFretes!D:D,CarrinhoFretes!U:U,G:G)</f>
        <v>284480</v>
      </c>
      <c r="D8" s="16">
        <f t="shared" si="1"/>
        <v>4741.333333</v>
      </c>
      <c r="E8" s="11">
        <f>SUMIFS(CarrinhoFretes!G:G,CarrinhoFretes!U:U,G:G)</f>
        <v>310557.12</v>
      </c>
      <c r="F8" s="9">
        <f t="shared" si="2"/>
        <v>65.49995501</v>
      </c>
      <c r="G8" s="10" t="s">
        <v>790</v>
      </c>
    </row>
    <row r="9">
      <c r="A9" s="8" t="s">
        <v>1240</v>
      </c>
      <c r="B9" s="8" t="s">
        <v>1233</v>
      </c>
      <c r="C9" s="16">
        <f>SUMIFS(CarrinhoFretes!D:D,CarrinhoFretes!U:U,G:G)</f>
        <v>325300</v>
      </c>
      <c r="D9" s="16">
        <f t="shared" si="1"/>
        <v>5421.666667</v>
      </c>
      <c r="E9" s="11">
        <f>SUMIFS(CarrinhoFretes!G:G,CarrinhoFretes!U:U,G:G)</f>
        <v>376398.23</v>
      </c>
      <c r="F9" s="9">
        <f t="shared" si="2"/>
        <v>69.42481955</v>
      </c>
      <c r="G9" s="10" t="s">
        <v>821</v>
      </c>
    </row>
    <row r="10">
      <c r="A10" s="8" t="s">
        <v>1241</v>
      </c>
      <c r="B10" s="8" t="s">
        <v>1233</v>
      </c>
      <c r="C10" s="16">
        <f>SUMIFS(CarrinhoFretes!D:D,CarrinhoFretes!U:U,G:G)</f>
        <v>578080</v>
      </c>
      <c r="D10" s="16">
        <f t="shared" si="1"/>
        <v>9634.666667</v>
      </c>
      <c r="E10" s="11">
        <f>SUMIFS(CarrinhoFretes!G:G,CarrinhoFretes!U:U,G:G)</f>
        <v>629607.08</v>
      </c>
      <c r="F10" s="9">
        <f t="shared" si="2"/>
        <v>65.34809161</v>
      </c>
      <c r="G10" s="10" t="s">
        <v>782</v>
      </c>
    </row>
    <row r="11">
      <c r="A11" s="8" t="s">
        <v>1242</v>
      </c>
      <c r="B11" s="8" t="s">
        <v>1233</v>
      </c>
      <c r="C11" s="16">
        <f>SUMIFS(CarrinhoFretes!D:D,CarrinhoFretes!U:U,G:G)</f>
        <v>723320</v>
      </c>
      <c r="D11" s="16">
        <f t="shared" si="1"/>
        <v>12055.33333</v>
      </c>
      <c r="E11" s="11">
        <f>SUMIFS(CarrinhoFretes!G:G,CarrinhoFretes!U:U,G:G)</f>
        <v>962320.53</v>
      </c>
      <c r="F11" s="9">
        <f t="shared" si="2"/>
        <v>79.8252942</v>
      </c>
      <c r="G11" s="10" t="s">
        <v>831</v>
      </c>
    </row>
    <row r="12">
      <c r="A12" s="8" t="s">
        <v>1243</v>
      </c>
      <c r="B12" s="8" t="s">
        <v>1233</v>
      </c>
      <c r="C12" s="16">
        <f>SUMIFS(CarrinhoFretes!D:D,CarrinhoFretes!U:U,G:G)</f>
        <v>48760</v>
      </c>
      <c r="D12" s="16">
        <f t="shared" si="1"/>
        <v>812.6666667</v>
      </c>
      <c r="E12" s="11">
        <f>SUMIFS(CarrinhoFretes!G:G,CarrinhoFretes!U:U,G:G)</f>
        <v>56886.9</v>
      </c>
      <c r="F12" s="9">
        <f t="shared" si="2"/>
        <v>70.00028712</v>
      </c>
      <c r="G12" s="10" t="s">
        <v>746</v>
      </c>
    </row>
    <row r="13">
      <c r="A13" s="8" t="s">
        <v>1244</v>
      </c>
      <c r="B13" s="8" t="s">
        <v>1233</v>
      </c>
      <c r="C13" s="16">
        <f>SUMIFS(CarrinhoFretes!D:D,CarrinhoFretes!U:U,G:G)</f>
        <v>213610</v>
      </c>
      <c r="D13" s="16">
        <f t="shared" si="1"/>
        <v>3560.166667</v>
      </c>
      <c r="E13" s="11">
        <f>SUMIFS(CarrinhoFretes!G:G,CarrinhoFretes!U:U,G:G)</f>
        <v>230806.63</v>
      </c>
      <c r="F13" s="9">
        <f t="shared" si="2"/>
        <v>64.83028791</v>
      </c>
      <c r="G13" s="10" t="s">
        <v>769</v>
      </c>
    </row>
    <row r="14">
      <c r="A14" s="8" t="s">
        <v>1245</v>
      </c>
      <c r="B14" s="8" t="s">
        <v>1233</v>
      </c>
      <c r="C14" s="16">
        <f>SUMIFS(CarrinhoFretes!D:D,CarrinhoFretes!U:U,G:G)</f>
        <v>752300</v>
      </c>
      <c r="D14" s="16">
        <f t="shared" si="1"/>
        <v>12538.33333</v>
      </c>
      <c r="E14" s="11">
        <f>SUMIFS(CarrinhoFretes!G:G,CarrinhoFretes!U:U,G:G)</f>
        <v>818752.95</v>
      </c>
      <c r="F14" s="9">
        <f t="shared" si="2"/>
        <v>65.29998272</v>
      </c>
      <c r="G14" s="10" t="s">
        <v>792</v>
      </c>
    </row>
    <row r="15">
      <c r="A15" s="8" t="s">
        <v>1246</v>
      </c>
      <c r="B15" s="8" t="s">
        <v>1233</v>
      </c>
      <c r="C15" s="16">
        <f>SUMIFS(CarrinhoFretes!D:D,CarrinhoFretes!U:U,G:G)</f>
        <v>601200</v>
      </c>
      <c r="D15" s="16">
        <f t="shared" si="1"/>
        <v>10020</v>
      </c>
      <c r="E15" s="11">
        <f>SUMIFS(CarrinhoFretes!G:G,CarrinhoFretes!U:U,G:G)</f>
        <v>675634.35</v>
      </c>
      <c r="F15" s="9">
        <f t="shared" si="2"/>
        <v>67.42857784</v>
      </c>
      <c r="G15" s="10" t="s">
        <v>841</v>
      </c>
    </row>
    <row r="16">
      <c r="A16" s="8" t="s">
        <v>1247</v>
      </c>
      <c r="B16" s="8" t="s">
        <v>1233</v>
      </c>
      <c r="C16" s="16">
        <f>SUMIFS(CarrinhoFretes!D:D,CarrinhoFretes!U:U,G:G)</f>
        <v>434690</v>
      </c>
      <c r="D16" s="16">
        <f t="shared" si="1"/>
        <v>7244.833333</v>
      </c>
      <c r="E16" s="11">
        <f>SUMIFS(CarrinhoFretes!G:G,CarrinhoFretes!U:U,G:G)</f>
        <v>503515.7</v>
      </c>
      <c r="F16" s="9">
        <f t="shared" si="2"/>
        <v>69.49997009</v>
      </c>
      <c r="G16" s="10" t="s">
        <v>854</v>
      </c>
    </row>
    <row r="17">
      <c r="A17" s="8" t="s">
        <v>1248</v>
      </c>
      <c r="B17" s="8" t="s">
        <v>1233</v>
      </c>
      <c r="C17" s="16">
        <f>SUMIFS(CarrinhoFretes!D:D,CarrinhoFretes!U:U,G:G)</f>
        <v>46900</v>
      </c>
      <c r="D17" s="16">
        <f t="shared" si="1"/>
        <v>781.6666667</v>
      </c>
      <c r="E17" s="11">
        <f>SUMIFS(CarrinhoFretes!G:G,CarrinhoFretes!U:U,G:G)</f>
        <v>47291.04</v>
      </c>
      <c r="F17" s="9">
        <f t="shared" si="2"/>
        <v>60.50026439</v>
      </c>
      <c r="G17" s="10" t="s">
        <v>828</v>
      </c>
    </row>
    <row r="18">
      <c r="A18" s="8" t="s">
        <v>1249</v>
      </c>
      <c r="B18" s="8" t="s">
        <v>1233</v>
      </c>
      <c r="C18" s="16">
        <f>SUMIFS(CarrinhoFretes!D:D,CarrinhoFretes!U:U,G:G)</f>
        <v>105120</v>
      </c>
      <c r="D18" s="16">
        <f t="shared" si="1"/>
        <v>1752</v>
      </c>
      <c r="E18" s="11">
        <f>SUMIFS(CarrinhoFretes!G:G,CarrinhoFretes!U:U,G:G)</f>
        <v>99054.65</v>
      </c>
      <c r="F18" s="9">
        <f t="shared" si="2"/>
        <v>56.53804224</v>
      </c>
      <c r="G18" s="10" t="s">
        <v>805</v>
      </c>
    </row>
    <row r="19">
      <c r="A19" s="8" t="s">
        <v>1250</v>
      </c>
      <c r="B19" s="8" t="s">
        <v>1233</v>
      </c>
      <c r="C19" s="16">
        <f>SUMIFS(CarrinhoFretes!D:D,CarrinhoFretes!U:U,G:G)</f>
        <v>320300</v>
      </c>
      <c r="D19" s="16">
        <f t="shared" si="1"/>
        <v>5338.333333</v>
      </c>
      <c r="E19" s="11">
        <f>SUMIFS(CarrinhoFretes!G:G,CarrinhoFretes!U:U,G:G)</f>
        <v>363006.44</v>
      </c>
      <c r="F19" s="9">
        <f t="shared" si="2"/>
        <v>67.99995754</v>
      </c>
      <c r="G19" s="10" t="s">
        <v>866</v>
      </c>
    </row>
    <row r="20">
      <c r="A20" s="8" t="s">
        <v>1251</v>
      </c>
      <c r="B20" s="8" t="s">
        <v>1233</v>
      </c>
      <c r="C20" s="16">
        <f>SUMIFS(CarrinhoFretes!D:D,CarrinhoFretes!U:U,G:G)</f>
        <v>720770</v>
      </c>
      <c r="D20" s="16">
        <f t="shared" si="1"/>
        <v>12012.83333</v>
      </c>
      <c r="E20" s="11">
        <f>SUMIFS(CarrinhoFretes!G:G,CarrinhoFretes!U:U,G:G)</f>
        <v>816873.12</v>
      </c>
      <c r="F20" s="9">
        <f t="shared" si="2"/>
        <v>68.00003774</v>
      </c>
      <c r="G20" s="10" t="s">
        <v>856</v>
      </c>
    </row>
    <row r="21">
      <c r="A21" s="8" t="s">
        <v>1252</v>
      </c>
      <c r="B21" s="8" t="s">
        <v>1233</v>
      </c>
      <c r="C21" s="16">
        <f>SUMIFS(CarrinhoFretes!D:D,CarrinhoFretes!U:U,G:G)</f>
        <v>528000</v>
      </c>
      <c r="D21" s="16">
        <f t="shared" si="1"/>
        <v>8800</v>
      </c>
      <c r="E21" s="11">
        <f>SUMIFS(CarrinhoFretes!G:G,CarrinhoFretes!U:U,G:G)</f>
        <v>576400.01</v>
      </c>
      <c r="F21" s="9">
        <f t="shared" si="2"/>
        <v>65.50000114</v>
      </c>
      <c r="G21" s="10" t="s">
        <v>761</v>
      </c>
    </row>
    <row r="22">
      <c r="A22" s="8" t="s">
        <v>1253</v>
      </c>
      <c r="B22" s="8" t="s">
        <v>1233</v>
      </c>
      <c r="C22" s="16">
        <f>SUMIFS(CarrinhoFretes!D:D,CarrinhoFretes!U:U,G:G)</f>
        <v>140940</v>
      </c>
      <c r="D22" s="16">
        <f t="shared" si="1"/>
        <v>2349</v>
      </c>
      <c r="E22" s="11">
        <f>SUMIFS(CarrinhoFretes!G:G,CarrinhoFretes!U:U,G:G)</f>
        <v>151510.51</v>
      </c>
      <c r="F22" s="9">
        <f t="shared" si="2"/>
        <v>64.50000426</v>
      </c>
      <c r="G22" s="10" t="s">
        <v>788</v>
      </c>
    </row>
    <row r="23">
      <c r="A23" s="8" t="s">
        <v>1254</v>
      </c>
      <c r="B23" s="8" t="s">
        <v>1233</v>
      </c>
      <c r="C23" s="16">
        <f>SUMIFS(CarrinhoFretes!D:D,CarrinhoFretes!U:U,G:G)</f>
        <v>0</v>
      </c>
      <c r="D23" s="16">
        <f t="shared" si="1"/>
        <v>0</v>
      </c>
      <c r="E23" s="11">
        <f>SUMIFS(CarrinhoFretes!G:G,CarrinhoFretes!U:U,G:G)</f>
        <v>0</v>
      </c>
      <c r="F23" s="9">
        <f t="shared" si="2"/>
        <v>0</v>
      </c>
      <c r="G23" s="10" t="s">
        <v>767</v>
      </c>
    </row>
    <row r="24">
      <c r="A24" s="8" t="s">
        <v>1255</v>
      </c>
      <c r="B24" s="8" t="s">
        <v>1233</v>
      </c>
      <c r="C24" s="16">
        <f>SUMIFS(CarrinhoFretes!D:D,CarrinhoFretes!U:U,G:G)</f>
        <v>173620</v>
      </c>
      <c r="D24" s="16">
        <f t="shared" si="1"/>
        <v>2893.666667</v>
      </c>
      <c r="E24" s="11">
        <f>SUMIFS(CarrinhoFretes!G:G,CarrinhoFretes!U:U,G:G)</f>
        <v>193875.89</v>
      </c>
      <c r="F24" s="9">
        <f t="shared" si="2"/>
        <v>67.00007718</v>
      </c>
      <c r="G24" s="10" t="s">
        <v>771</v>
      </c>
    </row>
    <row r="25">
      <c r="A25" s="8" t="s">
        <v>1256</v>
      </c>
      <c r="B25" s="8" t="s">
        <v>1233</v>
      </c>
      <c r="C25" s="16">
        <f>SUMIFS(CarrinhoFretes!D:D,CarrinhoFretes!U:U,G:G)</f>
        <v>452640</v>
      </c>
      <c r="D25" s="16">
        <f t="shared" si="1"/>
        <v>7544</v>
      </c>
      <c r="E25" s="11">
        <f>SUMIFS(CarrinhoFretes!G:G,CarrinhoFretes!U:U,G:G)</f>
        <v>478599.91</v>
      </c>
      <c r="F25" s="9">
        <f t="shared" si="2"/>
        <v>63.44113335</v>
      </c>
      <c r="G25" s="10" t="s">
        <v>808</v>
      </c>
    </row>
    <row r="26">
      <c r="A26" s="8" t="s">
        <v>1257</v>
      </c>
      <c r="B26" s="8" t="s">
        <v>1233</v>
      </c>
      <c r="C26" s="16">
        <f>SUMIFS(CarrinhoFretes!D:D,CarrinhoFretes!U:U,G:G)</f>
        <v>262760</v>
      </c>
      <c r="D26" s="16">
        <f t="shared" si="1"/>
        <v>4379.333333</v>
      </c>
      <c r="E26" s="11">
        <f>SUMIFS(CarrinhoFretes!G:G,CarrinhoFretes!U:U,G:G)</f>
        <v>302174.46</v>
      </c>
      <c r="F26" s="9">
        <f t="shared" si="2"/>
        <v>69.00010504</v>
      </c>
      <c r="G26" s="10" t="s">
        <v>801</v>
      </c>
    </row>
    <row r="27">
      <c r="A27" s="8" t="s">
        <v>1258</v>
      </c>
      <c r="B27" s="8" t="s">
        <v>1233</v>
      </c>
      <c r="C27" s="16">
        <f>SUMIFS(CarrinhoFretes!D:D,CarrinhoFretes!U:U,G:G)</f>
        <v>305060</v>
      </c>
      <c r="D27" s="16">
        <f t="shared" si="1"/>
        <v>5084.333333</v>
      </c>
      <c r="E27" s="11">
        <f>SUMIFS(CarrinhoFretes!G:G,CarrinhoFretes!U:U,G:G)</f>
        <v>355903.1</v>
      </c>
      <c r="F27" s="9">
        <f t="shared" si="2"/>
        <v>69.99995411</v>
      </c>
      <c r="G27" s="10" t="s">
        <v>751</v>
      </c>
    </row>
    <row r="28">
      <c r="A28" s="8" t="s">
        <v>1259</v>
      </c>
      <c r="B28" s="8" t="s">
        <v>1233</v>
      </c>
      <c r="C28" s="16">
        <f>SUMIFS(CarrinhoFretes!D:D,CarrinhoFretes!U:U,G:G)</f>
        <v>64460</v>
      </c>
      <c r="D28" s="16">
        <f t="shared" si="1"/>
        <v>1074.333333</v>
      </c>
      <c r="E28" s="11">
        <f>SUMIFS(CarrinhoFretes!G:G,CarrinhoFretes!U:U,G:G)</f>
        <v>74128.77</v>
      </c>
      <c r="F28" s="9">
        <f t="shared" si="2"/>
        <v>68.99978591</v>
      </c>
      <c r="G28" s="10" t="s">
        <v>833</v>
      </c>
    </row>
    <row r="29">
      <c r="A29" s="8" t="s">
        <v>1260</v>
      </c>
      <c r="B29" s="8" t="s">
        <v>1233</v>
      </c>
      <c r="C29" s="16">
        <f>SUMIFS(CarrinhoFretes!D:D,CarrinhoFretes!U:U,G:G)</f>
        <v>0</v>
      </c>
      <c r="D29" s="16">
        <f t="shared" si="1"/>
        <v>0</v>
      </c>
      <c r="E29" s="9">
        <f>SUMIFS(CarrinhoFretes!G:G,CarrinhoFretes!U:U,G:G)</f>
        <v>0</v>
      </c>
      <c r="F29" s="9">
        <f t="shared" si="2"/>
        <v>0</v>
      </c>
      <c r="G29" s="10" t="s">
        <v>858</v>
      </c>
    </row>
    <row r="30">
      <c r="A30" s="8" t="s">
        <v>1261</v>
      </c>
      <c r="B30" s="8" t="s">
        <v>1233</v>
      </c>
      <c r="C30" s="16">
        <f>SUMIFS(CarrinhoFretes!D:D,CarrinhoFretes!U:U,G:G)</f>
        <v>155740</v>
      </c>
      <c r="D30" s="16">
        <f t="shared" si="1"/>
        <v>2595.666667</v>
      </c>
      <c r="E30" s="9">
        <f>SUMIFS(CarrinhoFretes!G:G,CarrinhoFretes!U:U,G:G)</f>
        <v>182994.74</v>
      </c>
      <c r="F30" s="9">
        <f t="shared" si="2"/>
        <v>70.50009246</v>
      </c>
      <c r="G30" s="10" t="s">
        <v>868</v>
      </c>
    </row>
    <row r="31">
      <c r="A31" s="8" t="s">
        <v>1262</v>
      </c>
      <c r="B31" s="8" t="s">
        <v>1233</v>
      </c>
      <c r="C31" s="16">
        <f>SUMIFS(CarrinhoFretes!D:D,CarrinhoFretes!U:U,G:G)</f>
        <v>141400</v>
      </c>
      <c r="D31" s="16">
        <f t="shared" si="1"/>
        <v>2356.666667</v>
      </c>
      <c r="E31" s="9">
        <f>SUMIFS(CarrinhoFretes!G:G,CarrinhoFretes!U:U,G:G)</f>
        <v>154684.23</v>
      </c>
      <c r="F31" s="9">
        <f t="shared" si="2"/>
        <v>65.6368727</v>
      </c>
      <c r="G31" s="10" t="s">
        <v>810</v>
      </c>
    </row>
    <row r="32">
      <c r="A32" s="8" t="s">
        <v>1263</v>
      </c>
      <c r="B32" s="8" t="s">
        <v>1233</v>
      </c>
      <c r="C32" s="16">
        <f>SUMIFS(CarrinhoFretes!D:D,CarrinhoFretes!U:U,G:G)</f>
        <v>1222160</v>
      </c>
      <c r="D32" s="16">
        <f t="shared" si="1"/>
        <v>20369.33333</v>
      </c>
      <c r="E32" s="9">
        <f>SUMIFS(CarrinhoFretes!G:G,CarrinhoFretes!U:U,G:G)</f>
        <v>1507330.42</v>
      </c>
      <c r="F32" s="9">
        <f t="shared" si="2"/>
        <v>73.99998789</v>
      </c>
      <c r="G32" s="10" t="s">
        <v>773</v>
      </c>
    </row>
    <row r="33">
      <c r="A33" s="8" t="s">
        <v>1264</v>
      </c>
      <c r="B33" s="8" t="s">
        <v>1233</v>
      </c>
      <c r="C33" s="16">
        <f>SUMIFS(CarrinhoFretes!D:D,CarrinhoFretes!U:U,G:G)</f>
        <v>97480</v>
      </c>
      <c r="D33" s="16">
        <f t="shared" si="1"/>
        <v>1624.666667</v>
      </c>
      <c r="E33" s="9">
        <f>SUMIFS(CarrinhoFretes!G:G,CarrinhoFretes!U:U,G:G)</f>
        <v>126724.26</v>
      </c>
      <c r="F33" s="9">
        <f t="shared" si="2"/>
        <v>78.00016003</v>
      </c>
      <c r="G33" s="10" t="s">
        <v>845</v>
      </c>
    </row>
    <row r="34">
      <c r="A34" s="8" t="s">
        <v>1265</v>
      </c>
      <c r="B34" s="8" t="s">
        <v>1233</v>
      </c>
      <c r="C34" s="16">
        <f>SUMIFS(CarrinhoFretes!D:D,CarrinhoFretes!U:U,G:G)</f>
        <v>102660</v>
      </c>
      <c r="D34" s="16">
        <f t="shared" si="1"/>
        <v>1711</v>
      </c>
      <c r="E34" s="9">
        <f>SUMIFS(CarrinhoFretes!G:G,CarrinhoFretes!U:U,G:G)</f>
        <v>134313.5</v>
      </c>
      <c r="F34" s="9">
        <f t="shared" si="2"/>
        <v>78.5</v>
      </c>
      <c r="G34" s="10" t="s">
        <v>803</v>
      </c>
    </row>
    <row r="35">
      <c r="A35" s="8" t="s">
        <v>1266</v>
      </c>
      <c r="B35" s="8" t="s">
        <v>1233</v>
      </c>
      <c r="C35" s="16">
        <f>SUMIFS(CarrinhoFretes!D:D,CarrinhoFretes!U:U,G:G)</f>
        <v>578400</v>
      </c>
      <c r="D35" s="16">
        <f t="shared" si="1"/>
        <v>9640</v>
      </c>
      <c r="E35" s="9">
        <f>SUMIFS(CarrinhoFretes!G:G,CarrinhoFretes!U:U,G:G)</f>
        <v>694392.08</v>
      </c>
      <c r="F35" s="9">
        <f t="shared" si="2"/>
        <v>72.03237344</v>
      </c>
      <c r="G35" s="10" t="s">
        <v>785</v>
      </c>
    </row>
    <row r="36">
      <c r="A36" s="8" t="s">
        <v>1267</v>
      </c>
      <c r="B36" s="8" t="s">
        <v>1233</v>
      </c>
      <c r="C36" s="16">
        <f>SUMIFS(CarrinhoFretes!D:D,CarrinhoFretes!U:U,G:G)</f>
        <v>377540</v>
      </c>
      <c r="D36" s="16">
        <f t="shared" si="1"/>
        <v>6292.333333</v>
      </c>
      <c r="E36" s="9">
        <f>SUMIFS(CarrinhoFretes!G:G,CarrinhoFretes!U:U,G:G)</f>
        <v>448643.13</v>
      </c>
      <c r="F36" s="9">
        <f t="shared" si="2"/>
        <v>71.29996239</v>
      </c>
      <c r="G36" s="10" t="s">
        <v>795</v>
      </c>
    </row>
    <row r="37">
      <c r="A37" s="8" t="s">
        <v>1268</v>
      </c>
      <c r="B37" s="8" t="s">
        <v>1233</v>
      </c>
      <c r="C37" s="16">
        <f>SUMIFS(CarrinhoFretes!D:D,CarrinhoFretes!U:U,G:G)</f>
        <v>777520</v>
      </c>
      <c r="D37" s="16">
        <f t="shared" si="1"/>
        <v>12958.66667</v>
      </c>
      <c r="E37" s="9">
        <f>SUMIFS(CarrinhoFretes!G:G,CarrinhoFretes!U:U,G:G)</f>
        <v>1034643.8</v>
      </c>
      <c r="F37" s="9">
        <f t="shared" si="2"/>
        <v>79.84184072</v>
      </c>
      <c r="G37" s="10" t="s">
        <v>755</v>
      </c>
    </row>
    <row r="38">
      <c r="A38" s="8"/>
      <c r="B38" s="8"/>
      <c r="E38" s="9"/>
      <c r="F38" s="9"/>
      <c r="G38" s="8"/>
    </row>
    <row r="39">
      <c r="A39" s="8" t="s">
        <v>1269</v>
      </c>
      <c r="B39" s="8" t="s">
        <v>1233</v>
      </c>
      <c r="C39" s="16">
        <f>SUMIFS(CarrinhoFretes!D:D,CarrinhoFretes!U:U,G:G)</f>
        <v>907240</v>
      </c>
      <c r="D39" s="16">
        <f t="shared" ref="D39:D166" si="3">C39/60</f>
        <v>15120.66667</v>
      </c>
      <c r="E39" s="9">
        <f>SUMIFS(CarrinhoFretes!G:G,CarrinhoFretes!U:U,G:G)</f>
        <v>1209652</v>
      </c>
      <c r="F39" s="9">
        <f t="shared" ref="F39:F166" si="4">IF(D39=0, 0, E39/D39)</f>
        <v>79.99991182</v>
      </c>
      <c r="G39" s="10" t="s">
        <v>818</v>
      </c>
    </row>
    <row r="40">
      <c r="A40" s="8" t="s">
        <v>1270</v>
      </c>
      <c r="B40" s="8" t="s">
        <v>1233</v>
      </c>
      <c r="C40" s="16">
        <f>SUMIFS(CarrinhoFretes!D:D,CarrinhoFretes!U:U,G:G)</f>
        <v>144520</v>
      </c>
      <c r="D40" s="16">
        <f t="shared" si="3"/>
        <v>2408.666667</v>
      </c>
      <c r="E40" s="9">
        <f>SUMIFS(CarrinhoFretes!G:G,CarrinhoFretes!U:U,G:G)</f>
        <v>192693.6</v>
      </c>
      <c r="F40" s="9">
        <f t="shared" si="4"/>
        <v>80.00011071</v>
      </c>
      <c r="G40" s="10" t="s">
        <v>753</v>
      </c>
    </row>
    <row r="41">
      <c r="A41" s="8" t="s">
        <v>1271</v>
      </c>
      <c r="B41" s="8" t="s">
        <v>1233</v>
      </c>
      <c r="C41" s="16">
        <f>SUMIFS(CarrinhoFretes!D:D,CarrinhoFretes!U:U,G:G)</f>
        <v>496300</v>
      </c>
      <c r="D41" s="16">
        <f t="shared" si="3"/>
        <v>8271.666667</v>
      </c>
      <c r="E41" s="9">
        <f>SUMIFS(CarrinhoFretes!G:G,CarrinhoFretes!U:U,G:G)</f>
        <v>650266.9</v>
      </c>
      <c r="F41" s="9">
        <f t="shared" si="4"/>
        <v>78.6137699</v>
      </c>
      <c r="G41" s="10" t="s">
        <v>864</v>
      </c>
    </row>
    <row r="42">
      <c r="A42" s="8" t="s">
        <v>1272</v>
      </c>
      <c r="B42" s="8" t="s">
        <v>1233</v>
      </c>
      <c r="C42" s="16">
        <f>SUMIFS(CarrinhoFretes!D:D,CarrinhoFretes!U:U,G:G)</f>
        <v>201960</v>
      </c>
      <c r="D42" s="16">
        <f t="shared" si="3"/>
        <v>3366</v>
      </c>
      <c r="E42" s="9">
        <f>SUMIFS(CarrinhoFretes!G:G,CarrinhoFretes!U:U,G:G)</f>
        <v>269280</v>
      </c>
      <c r="F42" s="9">
        <f t="shared" si="4"/>
        <v>80</v>
      </c>
      <c r="G42" s="10" t="s">
        <v>839</v>
      </c>
    </row>
    <row r="43">
      <c r="A43" s="8" t="s">
        <v>1273</v>
      </c>
      <c r="B43" s="8" t="s">
        <v>1233</v>
      </c>
      <c r="C43" s="16">
        <f>SUMIFS(CarrinhoFretes!D:D,CarrinhoFretes!U:U,G:G)</f>
        <v>140340</v>
      </c>
      <c r="D43" s="16">
        <f t="shared" si="3"/>
        <v>2339</v>
      </c>
      <c r="E43" s="9">
        <f>SUMIFS(CarrinhoFretes!G:G,CarrinhoFretes!U:U,G:G)</f>
        <v>187120</v>
      </c>
      <c r="F43" s="9">
        <f t="shared" si="4"/>
        <v>80</v>
      </c>
      <c r="G43" s="10" t="s">
        <v>835</v>
      </c>
    </row>
    <row r="44">
      <c r="A44" s="8" t="s">
        <v>1274</v>
      </c>
      <c r="B44" s="8" t="s">
        <v>1233</v>
      </c>
      <c r="C44" s="16">
        <f>SUMIFS(CarrinhoFretes!D:D,CarrinhoFretes!U:U,G:G)</f>
        <v>518640</v>
      </c>
      <c r="D44" s="16">
        <f t="shared" si="3"/>
        <v>8644</v>
      </c>
      <c r="E44" s="9">
        <f>SUMIFS(CarrinhoFretes!G:G,CarrinhoFretes!U:U,G:G)</f>
        <v>721774.02</v>
      </c>
      <c r="F44" s="9">
        <f t="shared" si="4"/>
        <v>83.50000231</v>
      </c>
      <c r="G44" s="10" t="s">
        <v>849</v>
      </c>
    </row>
    <row r="45">
      <c r="A45" s="8" t="s">
        <v>1275</v>
      </c>
      <c r="B45" s="8" t="s">
        <v>1233</v>
      </c>
      <c r="C45" s="16">
        <f>SUMIFS(CarrinhoFretes!D:D,CarrinhoFretes!U:U,G:G)</f>
        <v>74220</v>
      </c>
      <c r="D45" s="16">
        <f t="shared" si="3"/>
        <v>1237</v>
      </c>
      <c r="E45" s="9">
        <f>SUMIFS(CarrinhoFretes!G:G,CarrinhoFretes!U:U,G:G)</f>
        <v>105145</v>
      </c>
      <c r="F45" s="9">
        <f t="shared" si="4"/>
        <v>85</v>
      </c>
      <c r="G45" s="10" t="s">
        <v>860</v>
      </c>
    </row>
    <row r="46">
      <c r="A46" s="8" t="s">
        <v>1276</v>
      </c>
      <c r="B46" s="8" t="s">
        <v>1233</v>
      </c>
      <c r="C46" s="16">
        <f>SUMIFS(CarrinhoFretes!D:D,CarrinhoFretes!U:U,G:G)</f>
        <v>112920</v>
      </c>
      <c r="D46" s="16">
        <f t="shared" si="3"/>
        <v>1882</v>
      </c>
      <c r="E46" s="9">
        <f>SUMIFS(CarrinhoFretes!G:G,CarrinhoFretes!U:U,G:G)</f>
        <v>159970</v>
      </c>
      <c r="F46" s="9">
        <f t="shared" si="4"/>
        <v>85</v>
      </c>
      <c r="G46" s="10" t="s">
        <v>847</v>
      </c>
    </row>
    <row r="47">
      <c r="A47" s="8" t="s">
        <v>1277</v>
      </c>
      <c r="B47" s="8" t="s">
        <v>1233</v>
      </c>
      <c r="C47" s="16">
        <f>SUMIFS(CarrinhoFretes!D:D,CarrinhoFretes!U:U,G:G)</f>
        <v>114880</v>
      </c>
      <c r="D47" s="16">
        <f t="shared" si="3"/>
        <v>1914.666667</v>
      </c>
      <c r="E47" s="9">
        <f>SUMIFS(CarrinhoFretes!G:G,CarrinhoFretes!U:U,G:G)</f>
        <v>158917.61</v>
      </c>
      <c r="F47" s="9">
        <f t="shared" si="4"/>
        <v>83.0001445</v>
      </c>
      <c r="G47" s="10" t="s">
        <v>812</v>
      </c>
    </row>
    <row r="48">
      <c r="A48" s="8" t="s">
        <v>1278</v>
      </c>
      <c r="B48" s="8" t="s">
        <v>1233</v>
      </c>
      <c r="C48" s="16">
        <f>SUMIFS(CarrinhoFretes!D:D,CarrinhoFretes!U:U,G:G)</f>
        <v>1586180</v>
      </c>
      <c r="D48" s="16">
        <f t="shared" si="3"/>
        <v>26436.33333</v>
      </c>
      <c r="E48" s="9">
        <f>SUMIFS(CarrinhoFretes!G:G,CarrinhoFretes!U:U,G:G)</f>
        <v>2247088.9</v>
      </c>
      <c r="F48" s="9">
        <f t="shared" si="4"/>
        <v>85.00002144</v>
      </c>
      <c r="G48" s="10" t="s">
        <v>843</v>
      </c>
    </row>
    <row r="49">
      <c r="A49" s="8" t="s">
        <v>1279</v>
      </c>
      <c r="B49" s="8" t="s">
        <v>1233</v>
      </c>
      <c r="C49" s="16">
        <f>SUMIFS(CarrinhoFretes!D:D,CarrinhoFretes!U:U,G:G)</f>
        <v>452040</v>
      </c>
      <c r="D49" s="16">
        <f t="shared" si="3"/>
        <v>7534</v>
      </c>
      <c r="E49" s="9">
        <f>SUMIFS(CarrinhoFretes!G:G,CarrinhoFretes!U:U,G:G)</f>
        <v>640390</v>
      </c>
      <c r="F49" s="9">
        <f t="shared" si="4"/>
        <v>85</v>
      </c>
      <c r="G49" s="10" t="s">
        <v>763</v>
      </c>
    </row>
    <row r="50">
      <c r="A50" s="8" t="s">
        <v>1280</v>
      </c>
      <c r="B50" s="8" t="s">
        <v>1233</v>
      </c>
      <c r="C50" s="16">
        <f>SUMIFS(CarrinhoFretes!D:D,CarrinhoFretes!U:U,G:G)</f>
        <v>0</v>
      </c>
      <c r="D50" s="16">
        <f t="shared" si="3"/>
        <v>0</v>
      </c>
      <c r="E50" s="9">
        <f>SUMIFS(CarrinhoFretes!G:G,CarrinhoFretes!U:U,G:G)</f>
        <v>0</v>
      </c>
      <c r="F50" s="9">
        <f t="shared" si="4"/>
        <v>0</v>
      </c>
      <c r="G50" s="10" t="s">
        <v>797</v>
      </c>
    </row>
    <row r="51">
      <c r="A51" s="8" t="s">
        <v>1281</v>
      </c>
      <c r="B51" s="8" t="s">
        <v>1233</v>
      </c>
      <c r="C51" s="16">
        <f>SUMIFS(CarrinhoFretes!D:D,CarrinhoFretes!U:U,G:G)</f>
        <v>999500</v>
      </c>
      <c r="D51" s="16">
        <f t="shared" si="3"/>
        <v>16658.33333</v>
      </c>
      <c r="E51" s="9">
        <f>SUMIFS(CarrinhoFretes!G:G,CarrinhoFretes!U:U,G:G)</f>
        <v>1415957.2</v>
      </c>
      <c r="F51" s="9">
        <f t="shared" si="4"/>
        <v>84.99993197</v>
      </c>
      <c r="G51" s="10" t="s">
        <v>862</v>
      </c>
    </row>
    <row r="52">
      <c r="A52" s="8" t="s">
        <v>1282</v>
      </c>
      <c r="B52" s="8" t="s">
        <v>1233</v>
      </c>
      <c r="C52" s="16">
        <f>SUMIFS(CarrinhoFretes!D:D,CarrinhoFretes!U:U,G:G)</f>
        <v>547600</v>
      </c>
      <c r="D52" s="16">
        <f t="shared" si="3"/>
        <v>9126.666667</v>
      </c>
      <c r="E52" s="9">
        <f>SUMIFS(CarrinhoFretes!G:G,CarrinhoFretes!U:U,G:G)</f>
        <v>656990.37</v>
      </c>
      <c r="F52" s="9">
        <f t="shared" si="4"/>
        <v>71.98579657</v>
      </c>
      <c r="G52" s="10" t="s">
        <v>816</v>
      </c>
    </row>
    <row r="53">
      <c r="A53" s="8" t="s">
        <v>1283</v>
      </c>
      <c r="B53" s="8" t="s">
        <v>1233</v>
      </c>
      <c r="C53" s="16">
        <f>SUMIFS(CarrinhoFretes!D:D,CarrinhoFretes!U:U,G:G)</f>
        <v>826860</v>
      </c>
      <c r="D53" s="16">
        <f t="shared" si="3"/>
        <v>13781</v>
      </c>
      <c r="E53" s="9">
        <f>SUMIFS(CarrinhoFretes!G:G,CarrinhoFretes!U:U,G:G)</f>
        <v>958633.62</v>
      </c>
      <c r="F53" s="9">
        <f t="shared" si="4"/>
        <v>69.56197809</v>
      </c>
      <c r="G53" s="10" t="s">
        <v>823</v>
      </c>
    </row>
    <row r="54">
      <c r="A54" s="8" t="s">
        <v>1284</v>
      </c>
      <c r="B54" s="8" t="s">
        <v>1233</v>
      </c>
      <c r="C54" s="16">
        <f>SUMIFS(CarrinhoFretes!D:D,CarrinhoFretes!U:U,G:G)</f>
        <v>88400</v>
      </c>
      <c r="D54" s="16">
        <f t="shared" si="3"/>
        <v>1473.333333</v>
      </c>
      <c r="E54" s="9">
        <f>SUMIFS(CarrinhoFretes!G:G,CarrinhoFretes!U:U,G:G)</f>
        <v>102396.44</v>
      </c>
      <c r="F54" s="9">
        <f t="shared" si="4"/>
        <v>69.49984615</v>
      </c>
      <c r="G54" s="10" t="s">
        <v>852</v>
      </c>
    </row>
    <row r="55">
      <c r="A55" s="8" t="s">
        <v>1285</v>
      </c>
      <c r="B55" s="8" t="s">
        <v>1233</v>
      </c>
      <c r="C55" s="16">
        <f>SUMIFS(CarrinhoFretes!D:D,CarrinhoFretes!U:U,G:G)</f>
        <v>1139440</v>
      </c>
      <c r="D55" s="16">
        <f t="shared" si="3"/>
        <v>18990.66667</v>
      </c>
      <c r="E55" s="9">
        <f>SUMIFS(CarrinhoFretes!G:G,CarrinhoFretes!U:U,G:G)</f>
        <v>1120061.94</v>
      </c>
      <c r="F55" s="9">
        <f t="shared" si="4"/>
        <v>58.97960086</v>
      </c>
      <c r="G55" s="10" t="s">
        <v>814</v>
      </c>
    </row>
    <row r="56">
      <c r="A56" s="8" t="s">
        <v>1286</v>
      </c>
      <c r="B56" s="8" t="s">
        <v>1233</v>
      </c>
      <c r="C56" s="16">
        <f>SUMIFS(CarrinhoFretes!D:D,CarrinhoFretes!U:U,G:G)</f>
        <v>212540</v>
      </c>
      <c r="D56" s="16">
        <f t="shared" si="3"/>
        <v>3542.333333</v>
      </c>
      <c r="E56" s="9">
        <f>SUMIFS(CarrinhoFretes!G:G,CarrinhoFretes!U:U,G:G)</f>
        <v>233793.78</v>
      </c>
      <c r="F56" s="9">
        <f t="shared" si="4"/>
        <v>65.99993789</v>
      </c>
      <c r="G56" s="10" t="s">
        <v>758</v>
      </c>
    </row>
    <row r="57">
      <c r="A57" s="8" t="s">
        <v>1287</v>
      </c>
      <c r="B57" s="8" t="s">
        <v>1233</v>
      </c>
      <c r="C57" s="16">
        <f>SUMIFS(CarrinhoFretes!D:D,CarrinhoFretes!U:U,G:G)</f>
        <v>422140</v>
      </c>
      <c r="D57" s="16">
        <f t="shared" si="3"/>
        <v>7035.666667</v>
      </c>
      <c r="E57" s="9">
        <f>SUMIFS(CarrinhoFretes!G:G,CarrinhoFretes!U:U,G:G)</f>
        <v>451381.76</v>
      </c>
      <c r="F57" s="9">
        <f t="shared" si="4"/>
        <v>64.15621737</v>
      </c>
      <c r="G57" s="10" t="s">
        <v>799</v>
      </c>
    </row>
    <row r="58">
      <c r="A58" s="8" t="s">
        <v>1288</v>
      </c>
      <c r="B58" s="8" t="s">
        <v>1233</v>
      </c>
      <c r="C58" s="16">
        <f>SUMIFS(CarrinhoFretes!D:D,CarrinhoFretes!U:U,G:G)</f>
        <v>71760</v>
      </c>
      <c r="D58" s="16">
        <f t="shared" si="3"/>
        <v>1196</v>
      </c>
      <c r="E58" s="9">
        <f>SUMIFS(CarrinhoFretes!G:G,CarrinhoFretes!U:U,G:G)</f>
        <v>75946</v>
      </c>
      <c r="F58" s="9">
        <f t="shared" si="4"/>
        <v>63.5</v>
      </c>
      <c r="G58" s="10" t="s">
        <v>871</v>
      </c>
    </row>
    <row r="59">
      <c r="A59" s="8" t="s">
        <v>1289</v>
      </c>
      <c r="B59" s="8" t="s">
        <v>1233</v>
      </c>
      <c r="C59" s="16">
        <f>SUMIFS(CarrinhoFretes!D:D,CarrinhoFretes!U:U,G:G)</f>
        <v>458120</v>
      </c>
      <c r="D59" s="16">
        <f t="shared" si="3"/>
        <v>7635.333333</v>
      </c>
      <c r="E59" s="9">
        <f>SUMIFS(CarrinhoFretes!G:G,CarrinhoFretes!U:U,G:G)</f>
        <v>451603.38</v>
      </c>
      <c r="F59" s="9">
        <f t="shared" si="4"/>
        <v>59.14651794</v>
      </c>
      <c r="G59" s="10" t="s">
        <v>873</v>
      </c>
    </row>
    <row r="60">
      <c r="A60" s="8" t="s">
        <v>1290</v>
      </c>
      <c r="B60" s="8" t="s">
        <v>1233</v>
      </c>
      <c r="C60" s="16">
        <f>SUMIFS(CarrinhoFretes!D:D,CarrinhoFretes!U:U,G:G)</f>
        <v>114780</v>
      </c>
      <c r="D60" s="16">
        <f t="shared" si="3"/>
        <v>1913</v>
      </c>
      <c r="E60" s="9">
        <f>SUMIFS(CarrinhoFretes!G:G,CarrinhoFretes!U:U,G:G)</f>
        <v>120519</v>
      </c>
      <c r="F60" s="9">
        <f t="shared" si="4"/>
        <v>63</v>
      </c>
      <c r="G60" s="10" t="s">
        <v>875</v>
      </c>
    </row>
    <row r="61">
      <c r="A61" s="8" t="s">
        <v>1291</v>
      </c>
      <c r="B61" s="8" t="s">
        <v>1233</v>
      </c>
      <c r="C61" s="16">
        <f>SUMIFS(CarrinhoFretes!D:D,CarrinhoFretes!U:U,G:G)</f>
        <v>1826750</v>
      </c>
      <c r="D61" s="16">
        <f t="shared" si="3"/>
        <v>30445.83333</v>
      </c>
      <c r="E61" s="9">
        <f>SUMIFS(CarrinhoFretes!G:G,CarrinhoFretes!U:U,G:G)</f>
        <v>1759954.27</v>
      </c>
      <c r="F61" s="9">
        <f t="shared" si="4"/>
        <v>57.80607976</v>
      </c>
      <c r="G61" s="10" t="s">
        <v>877</v>
      </c>
    </row>
    <row r="62">
      <c r="A62" s="8" t="s">
        <v>1292</v>
      </c>
      <c r="B62" s="8" t="s">
        <v>1233</v>
      </c>
      <c r="C62" s="16">
        <f>SUMIFS(CarrinhoFretes!D:D,CarrinhoFretes!U:U,G:G)</f>
        <v>145480</v>
      </c>
      <c r="D62" s="16">
        <f t="shared" si="3"/>
        <v>2424.666667</v>
      </c>
      <c r="E62" s="9">
        <f>SUMIFS(CarrinhoFretes!G:G,CarrinhoFretes!U:U,G:G)</f>
        <v>150328.92</v>
      </c>
      <c r="F62" s="9">
        <f t="shared" si="4"/>
        <v>61.99982953</v>
      </c>
      <c r="G62" s="10" t="s">
        <v>879</v>
      </c>
    </row>
    <row r="63">
      <c r="A63" s="8" t="s">
        <v>1293</v>
      </c>
      <c r="B63" s="8" t="s">
        <v>1233</v>
      </c>
      <c r="C63" s="16">
        <f>SUMIFS(CarrinhoFretes!D:D,CarrinhoFretes!U:U,G:G)</f>
        <v>106850</v>
      </c>
      <c r="D63" s="16">
        <f t="shared" si="3"/>
        <v>1780.833333</v>
      </c>
      <c r="E63" s="9">
        <f>SUMIFS(CarrinhoFretes!G:G,CarrinhoFretes!U:U,G:G)</f>
        <v>107740.83</v>
      </c>
      <c r="F63" s="9">
        <f t="shared" si="4"/>
        <v>60.5002321</v>
      </c>
      <c r="G63" s="10" t="s">
        <v>881</v>
      </c>
    </row>
    <row r="64">
      <c r="A64" s="8" t="s">
        <v>1294</v>
      </c>
      <c r="B64" s="8" t="s">
        <v>1233</v>
      </c>
      <c r="C64" s="16">
        <f>SUMIFS(CarrinhoFretes!D:D,CarrinhoFretes!U:U,G:G)</f>
        <v>428750</v>
      </c>
      <c r="D64" s="16">
        <f t="shared" si="3"/>
        <v>7145.833333</v>
      </c>
      <c r="E64" s="9">
        <f>SUMIFS(CarrinhoFretes!G:G,CarrinhoFretes!U:U,G:G)</f>
        <v>412053.72</v>
      </c>
      <c r="F64" s="9">
        <f t="shared" si="4"/>
        <v>57.66349434</v>
      </c>
      <c r="G64" s="10" t="s">
        <v>884</v>
      </c>
    </row>
    <row r="65">
      <c r="A65" s="8" t="s">
        <v>1295</v>
      </c>
      <c r="B65" s="8" t="s">
        <v>1233</v>
      </c>
      <c r="C65" s="16">
        <f>SUMIFS(CarrinhoFretes!D:D,CarrinhoFretes!U:U,G:G)</f>
        <v>276740</v>
      </c>
      <c r="D65" s="16">
        <f t="shared" si="3"/>
        <v>4612.333333</v>
      </c>
      <c r="E65" s="9">
        <f>SUMIFS(CarrinhoFretes!G:G,CarrinhoFretes!U:U,G:G)</f>
        <v>255984.33</v>
      </c>
      <c r="F65" s="9">
        <f t="shared" si="4"/>
        <v>55.49996314</v>
      </c>
      <c r="G65" s="10" t="s">
        <v>886</v>
      </c>
    </row>
    <row r="66">
      <c r="A66" s="8" t="s">
        <v>1296</v>
      </c>
      <c r="B66" s="8" t="s">
        <v>1233</v>
      </c>
      <c r="C66" s="16">
        <f>SUMIFS(CarrinhoFretes!D:D,CarrinhoFretes!U:U,G:G)</f>
        <v>6043360</v>
      </c>
      <c r="D66" s="16">
        <f t="shared" si="3"/>
        <v>100722.6667</v>
      </c>
      <c r="E66" s="9">
        <f>SUMIFS(CarrinhoFretes!G:G,CarrinhoFretes!U:U,G:G)</f>
        <v>5752116.57</v>
      </c>
      <c r="F66" s="9">
        <f t="shared" si="4"/>
        <v>57.10846188</v>
      </c>
      <c r="G66" s="10" t="s">
        <v>888</v>
      </c>
    </row>
    <row r="67">
      <c r="A67" s="8" t="s">
        <v>1297</v>
      </c>
      <c r="B67" s="8" t="s">
        <v>1233</v>
      </c>
      <c r="C67" s="16">
        <f>SUMIFS(CarrinhoFretes!D:D,CarrinhoFretes!U:U,G:G)</f>
        <v>500620</v>
      </c>
      <c r="D67" s="16">
        <f t="shared" si="3"/>
        <v>8343.666667</v>
      </c>
      <c r="E67" s="9">
        <f>SUMIFS(CarrinhoFretes!G:G,CarrinhoFretes!U:U,G:G)</f>
        <v>452212.61</v>
      </c>
      <c r="F67" s="9">
        <f t="shared" si="4"/>
        <v>54.1983073</v>
      </c>
      <c r="G67" s="10" t="s">
        <v>890</v>
      </c>
    </row>
    <row r="68">
      <c r="A68" s="8" t="s">
        <v>1298</v>
      </c>
      <c r="B68" s="8" t="s">
        <v>1233</v>
      </c>
      <c r="C68" s="16">
        <f>SUMIFS(CarrinhoFretes!D:D,CarrinhoFretes!U:U,G:G)</f>
        <v>491440</v>
      </c>
      <c r="D68" s="16">
        <f t="shared" si="3"/>
        <v>8190.666667</v>
      </c>
      <c r="E68" s="9">
        <f>SUMIFS(CarrinhoFretes!G:G,CarrinhoFretes!U:U,G:G)</f>
        <v>483940.26</v>
      </c>
      <c r="F68" s="9">
        <f t="shared" si="4"/>
        <v>59.08435536</v>
      </c>
      <c r="G68" s="10" t="s">
        <v>892</v>
      </c>
    </row>
    <row r="69">
      <c r="A69" s="8" t="s">
        <v>1299</v>
      </c>
      <c r="B69" s="8" t="s">
        <v>1233</v>
      </c>
      <c r="C69" s="16">
        <f>SUMIFS(CarrinhoFretes!D:D,CarrinhoFretes!U:U,G:G)</f>
        <v>482260</v>
      </c>
      <c r="D69" s="16">
        <f t="shared" si="3"/>
        <v>8037.666667</v>
      </c>
      <c r="E69" s="9">
        <f>SUMIFS(CarrinhoFretes!G:G,CarrinhoFretes!U:U,G:G)</f>
        <v>459674.22</v>
      </c>
      <c r="F69" s="9">
        <f t="shared" si="4"/>
        <v>57.19000788</v>
      </c>
      <c r="G69" s="10" t="s">
        <v>894</v>
      </c>
    </row>
    <row r="70">
      <c r="A70" s="8" t="s">
        <v>1300</v>
      </c>
      <c r="B70" s="8" t="s">
        <v>1233</v>
      </c>
      <c r="C70" s="16">
        <f>SUMIFS(CarrinhoFretes!D:D,CarrinhoFretes!U:U,G:G)</f>
        <v>506680</v>
      </c>
      <c r="D70" s="16">
        <f t="shared" si="3"/>
        <v>8444.666667</v>
      </c>
      <c r="E70" s="9">
        <f>SUMIFS(CarrinhoFretes!G:G,CarrinhoFretes!U:U,G:G)</f>
        <v>516654.02</v>
      </c>
      <c r="F70" s="9">
        <f t="shared" si="4"/>
        <v>61.18110287</v>
      </c>
      <c r="G70" s="10" t="s">
        <v>896</v>
      </c>
    </row>
    <row r="71">
      <c r="A71" s="8" t="s">
        <v>1301</v>
      </c>
      <c r="B71" s="8" t="s">
        <v>1233</v>
      </c>
      <c r="C71" s="16">
        <f>SUMIFS(CarrinhoFretes!D:D,CarrinhoFretes!U:U,G:G)</f>
        <v>2735600</v>
      </c>
      <c r="D71" s="16">
        <f t="shared" si="3"/>
        <v>45593.33333</v>
      </c>
      <c r="E71" s="9">
        <f>SUMIFS(CarrinhoFretes!G:G,CarrinhoFretes!U:U,G:G)</f>
        <v>2694774.4</v>
      </c>
      <c r="F71" s="9">
        <f t="shared" si="4"/>
        <v>59.10457084</v>
      </c>
      <c r="G71" s="10" t="s">
        <v>898</v>
      </c>
    </row>
    <row r="72">
      <c r="A72" s="8" t="s">
        <v>1302</v>
      </c>
      <c r="B72" s="8" t="s">
        <v>1233</v>
      </c>
      <c r="C72" s="16">
        <f>SUMIFS(CarrinhoFretes!D:D,CarrinhoFretes!U:U,G:G)</f>
        <v>56980</v>
      </c>
      <c r="D72" s="16">
        <f t="shared" si="3"/>
        <v>949.6666667</v>
      </c>
      <c r="E72" s="9">
        <f>SUMIFS(CarrinhoFretes!G:G,CarrinhoFretes!U:U,G:G)</f>
        <v>52231.85</v>
      </c>
      <c r="F72" s="9">
        <f t="shared" si="4"/>
        <v>55.00019305</v>
      </c>
      <c r="G72" s="10" t="s">
        <v>900</v>
      </c>
    </row>
    <row r="73">
      <c r="A73" s="8" t="s">
        <v>1303</v>
      </c>
      <c r="B73" s="8" t="s">
        <v>1233</v>
      </c>
      <c r="C73" s="16">
        <f>SUMIFS(CarrinhoFretes!D:D,CarrinhoFretes!U:U,G:G)</f>
        <v>323150</v>
      </c>
      <c r="D73" s="16">
        <f t="shared" si="3"/>
        <v>5385.833333</v>
      </c>
      <c r="E73" s="9">
        <f>SUMIFS(CarrinhoFretes!G:G,CarrinhoFretes!U:U,G:G)</f>
        <v>313092.88</v>
      </c>
      <c r="F73" s="9">
        <f t="shared" si="4"/>
        <v>58.13267151</v>
      </c>
      <c r="G73" s="10" t="s">
        <v>902</v>
      </c>
    </row>
    <row r="74">
      <c r="A74" s="8" t="s">
        <v>1304</v>
      </c>
      <c r="B74" s="8" t="s">
        <v>1233</v>
      </c>
      <c r="C74" s="16">
        <f>SUMIFS(CarrinhoFretes!D:D,CarrinhoFretes!U:U,G:G)</f>
        <v>306580</v>
      </c>
      <c r="D74" s="16">
        <f t="shared" si="3"/>
        <v>5109.666667</v>
      </c>
      <c r="E74" s="9">
        <f>SUMIFS(CarrinhoFretes!G:G,CarrinhoFretes!U:U,G:G)</f>
        <v>281031.85</v>
      </c>
      <c r="F74" s="9">
        <f t="shared" si="4"/>
        <v>55.00003588</v>
      </c>
      <c r="G74" s="10" t="s">
        <v>904</v>
      </c>
    </row>
    <row r="75">
      <c r="A75" s="8" t="s">
        <v>1305</v>
      </c>
      <c r="B75" s="8" t="s">
        <v>1233</v>
      </c>
      <c r="C75" s="16">
        <f>SUMIFS(CarrinhoFretes!D:D,CarrinhoFretes!U:U,G:G)</f>
        <v>1725360</v>
      </c>
      <c r="D75" s="16">
        <f t="shared" si="3"/>
        <v>28756</v>
      </c>
      <c r="E75" s="9">
        <f>SUMIFS(CarrinhoFretes!G:G,CarrinhoFretes!U:U,G:G)</f>
        <v>1667848</v>
      </c>
      <c r="F75" s="9">
        <f t="shared" si="4"/>
        <v>58</v>
      </c>
      <c r="G75" s="10" t="s">
        <v>906</v>
      </c>
    </row>
    <row r="76">
      <c r="A76" s="8" t="s">
        <v>1306</v>
      </c>
      <c r="B76" s="8" t="s">
        <v>1233</v>
      </c>
      <c r="C76" s="16">
        <f>SUMIFS(CarrinhoFretes!D:D,CarrinhoFretes!U:U,G:G)</f>
        <v>2695920</v>
      </c>
      <c r="D76" s="16">
        <f t="shared" si="3"/>
        <v>44932</v>
      </c>
      <c r="E76" s="9">
        <f>SUMIFS(CarrinhoFretes!G:G,CarrinhoFretes!U:U,G:G)</f>
        <v>2695919.4</v>
      </c>
      <c r="F76" s="9">
        <f t="shared" si="4"/>
        <v>59.99998665</v>
      </c>
      <c r="G76" s="10" t="s">
        <v>908</v>
      </c>
    </row>
    <row r="77">
      <c r="A77" s="8" t="s">
        <v>1307</v>
      </c>
      <c r="B77" s="8" t="s">
        <v>1233</v>
      </c>
      <c r="C77" s="16">
        <f>SUMIFS(CarrinhoFretes!D:D,CarrinhoFretes!U:U,G:G)</f>
        <v>1524940</v>
      </c>
      <c r="D77" s="16">
        <f t="shared" si="3"/>
        <v>25415.66667</v>
      </c>
      <c r="E77" s="9">
        <f>SUMIFS(CarrinhoFretes!G:G,CarrinhoFretes!U:U,G:G)</f>
        <v>1524940.8</v>
      </c>
      <c r="F77" s="9">
        <f t="shared" si="4"/>
        <v>60.00003148</v>
      </c>
      <c r="G77" s="10" t="s">
        <v>911</v>
      </c>
    </row>
    <row r="78">
      <c r="A78" s="8" t="s">
        <v>1308</v>
      </c>
      <c r="B78" s="8" t="s">
        <v>1233</v>
      </c>
      <c r="C78" s="16">
        <f>SUMIFS(CarrinhoFretes!D:D,CarrinhoFretes!U:U,G:G)</f>
        <v>512880</v>
      </c>
      <c r="D78" s="16">
        <f t="shared" si="3"/>
        <v>8548</v>
      </c>
      <c r="E78" s="9">
        <f>SUMIFS(CarrinhoFretes!G:G,CarrinhoFretes!U:U,G:G)</f>
        <v>512880</v>
      </c>
      <c r="F78" s="9">
        <f t="shared" si="4"/>
        <v>60</v>
      </c>
      <c r="G78" s="10" t="s">
        <v>914</v>
      </c>
    </row>
    <row r="79">
      <c r="A79" s="8" t="s">
        <v>1309</v>
      </c>
      <c r="B79" s="8" t="s">
        <v>1233</v>
      </c>
      <c r="C79" s="16">
        <f>SUMIFS(CarrinhoFretes!D:D,CarrinhoFretes!U:U,G:G)</f>
        <v>811720</v>
      </c>
      <c r="D79" s="16">
        <f t="shared" si="3"/>
        <v>13528.66667</v>
      </c>
      <c r="E79" s="9">
        <f>SUMIFS(CarrinhoFretes!G:G,CarrinhoFretes!U:U,G:G)</f>
        <v>811719.6</v>
      </c>
      <c r="F79" s="9">
        <f t="shared" si="4"/>
        <v>59.99997043</v>
      </c>
      <c r="G79" s="10" t="s">
        <v>916</v>
      </c>
    </row>
    <row r="80">
      <c r="A80" s="8" t="s">
        <v>1310</v>
      </c>
      <c r="B80" s="8" t="s">
        <v>1233</v>
      </c>
      <c r="C80" s="16">
        <f>SUMIFS(CarrinhoFretes!D:D,CarrinhoFretes!U:U,G:G)</f>
        <v>27290</v>
      </c>
      <c r="D80" s="16">
        <f t="shared" si="3"/>
        <v>454.8333333</v>
      </c>
      <c r="E80" s="9">
        <f>SUMIFS(CarrinhoFretes!G:G,CarrinhoFretes!U:U,G:G)</f>
        <v>23651.16</v>
      </c>
      <c r="F80" s="9">
        <f t="shared" si="4"/>
        <v>51.99961891</v>
      </c>
      <c r="G80" s="10" t="s">
        <v>919</v>
      </c>
    </row>
    <row r="81">
      <c r="A81" s="8" t="s">
        <v>1311</v>
      </c>
      <c r="B81" s="8" t="s">
        <v>1233</v>
      </c>
      <c r="C81" s="16">
        <f>SUMIFS(CarrinhoFretes!D:D,CarrinhoFretes!U:U,G:G)</f>
        <v>2105780</v>
      </c>
      <c r="D81" s="16">
        <f t="shared" si="3"/>
        <v>35096.33333</v>
      </c>
      <c r="E81" s="9">
        <f>SUMIFS(CarrinhoFretes!G:G,CarrinhoFretes!U:U,G:G)</f>
        <v>2105780.4</v>
      </c>
      <c r="F81" s="9">
        <f t="shared" si="4"/>
        <v>60.0000114</v>
      </c>
      <c r="G81" s="10" t="s">
        <v>922</v>
      </c>
    </row>
    <row r="82">
      <c r="A82" s="8" t="s">
        <v>1312</v>
      </c>
      <c r="B82" s="8" t="s">
        <v>1233</v>
      </c>
      <c r="C82" s="16">
        <f>SUMIFS(CarrinhoFretes!D:D,CarrinhoFretes!U:U,G:G)</f>
        <v>122340</v>
      </c>
      <c r="D82" s="16">
        <f t="shared" si="3"/>
        <v>2039</v>
      </c>
      <c r="E82" s="9">
        <f>SUMIFS(CarrinhoFretes!G:G,CarrinhoFretes!U:U,G:G)</f>
        <v>122340</v>
      </c>
      <c r="F82" s="9">
        <f t="shared" si="4"/>
        <v>60</v>
      </c>
      <c r="G82" s="10" t="s">
        <v>924</v>
      </c>
    </row>
    <row r="83">
      <c r="A83" s="8" t="s">
        <v>1313</v>
      </c>
      <c r="B83" s="8" t="s">
        <v>1233</v>
      </c>
      <c r="C83" s="16">
        <f>SUMIFS(CarrinhoFretes!D:D,CarrinhoFretes!U:U,G:G)</f>
        <v>151360</v>
      </c>
      <c r="D83" s="16">
        <f t="shared" si="3"/>
        <v>2522.666667</v>
      </c>
      <c r="E83" s="9">
        <f>SUMIFS(CarrinhoFretes!G:G,CarrinhoFretes!U:U,G:G)</f>
        <v>152928.21</v>
      </c>
      <c r="F83" s="9">
        <f t="shared" si="4"/>
        <v>60.62164773</v>
      </c>
      <c r="G83" s="10" t="s">
        <v>926</v>
      </c>
    </row>
    <row r="84">
      <c r="A84" s="8" t="s">
        <v>1314</v>
      </c>
      <c r="B84" s="8" t="s">
        <v>1233</v>
      </c>
      <c r="C84" s="16">
        <f>SUMIFS(CarrinhoFretes!D:D,CarrinhoFretes!U:U,G:G)</f>
        <v>215280</v>
      </c>
      <c r="D84" s="16">
        <f t="shared" si="3"/>
        <v>3588</v>
      </c>
      <c r="E84" s="9">
        <f>SUMIFS(CarrinhoFretes!G:G,CarrinhoFretes!U:U,G:G)</f>
        <v>231098.01</v>
      </c>
      <c r="F84" s="9">
        <f t="shared" si="4"/>
        <v>64.40858696</v>
      </c>
      <c r="G84" s="10" t="s">
        <v>928</v>
      </c>
    </row>
    <row r="85">
      <c r="A85" s="8" t="s">
        <v>1315</v>
      </c>
      <c r="B85" s="8" t="s">
        <v>1233</v>
      </c>
      <c r="C85" s="16">
        <f>SUMIFS(CarrinhoFretes!D:D,CarrinhoFretes!U:U,G:G)</f>
        <v>193850</v>
      </c>
      <c r="D85" s="16">
        <f t="shared" si="3"/>
        <v>3230.833333</v>
      </c>
      <c r="E85" s="9">
        <f>SUMIFS(CarrinhoFretes!G:G,CarrinhoFretes!U:U,G:G)</f>
        <v>214681.12</v>
      </c>
      <c r="F85" s="9">
        <f t="shared" si="4"/>
        <v>66.44759969</v>
      </c>
      <c r="G85" s="10" t="s">
        <v>930</v>
      </c>
    </row>
    <row r="86">
      <c r="A86" s="8" t="s">
        <v>1316</v>
      </c>
      <c r="B86" s="8" t="s">
        <v>1233</v>
      </c>
      <c r="C86" s="16">
        <f>SUMIFS(CarrinhoFretes!D:D,CarrinhoFretes!U:U,G:G)</f>
        <v>135760</v>
      </c>
      <c r="D86" s="16">
        <f t="shared" si="3"/>
        <v>2262.666667</v>
      </c>
      <c r="E86" s="9">
        <f>SUMIFS(CarrinhoFretes!G:G,CarrinhoFretes!U:U,G:G)</f>
        <v>142609.22</v>
      </c>
      <c r="F86" s="9">
        <f t="shared" si="4"/>
        <v>63.02705657</v>
      </c>
      <c r="G86" s="10" t="s">
        <v>932</v>
      </c>
    </row>
    <row r="87">
      <c r="A87" s="8" t="s">
        <v>1317</v>
      </c>
      <c r="B87" s="8" t="s">
        <v>1233</v>
      </c>
      <c r="C87" s="16">
        <f>SUMIFS(CarrinhoFretes!D:D,CarrinhoFretes!U:U,G:G)</f>
        <v>30960</v>
      </c>
      <c r="D87" s="16">
        <f t="shared" si="3"/>
        <v>516</v>
      </c>
      <c r="E87" s="9">
        <f>SUMIFS(CarrinhoFretes!G:G,CarrinhoFretes!U:U,G:G)</f>
        <v>34056</v>
      </c>
      <c r="F87" s="9">
        <f t="shared" si="4"/>
        <v>66</v>
      </c>
      <c r="G87" s="10" t="s">
        <v>934</v>
      </c>
    </row>
    <row r="88">
      <c r="A88" s="8" t="s">
        <v>1318</v>
      </c>
      <c r="B88" s="8" t="s">
        <v>1233</v>
      </c>
      <c r="C88" s="16">
        <f>SUMIFS(CarrinhoFretes!D:D,CarrinhoFretes!U:U,G:G)</f>
        <v>309910</v>
      </c>
      <c r="D88" s="16">
        <f t="shared" si="3"/>
        <v>5165.166667</v>
      </c>
      <c r="E88" s="9">
        <f>SUMIFS(CarrinhoFretes!G:G,CarrinhoFretes!U:U,G:G)</f>
        <v>333152.83</v>
      </c>
      <c r="F88" s="9">
        <f t="shared" si="4"/>
        <v>64.49991869</v>
      </c>
      <c r="G88" s="10" t="s">
        <v>936</v>
      </c>
    </row>
    <row r="89">
      <c r="A89" s="8" t="s">
        <v>1319</v>
      </c>
      <c r="B89" s="8" t="s">
        <v>1233</v>
      </c>
      <c r="C89" s="16">
        <f>SUMIFS(CarrinhoFretes!D:D,CarrinhoFretes!U:U,G:G)</f>
        <v>647880</v>
      </c>
      <c r="D89" s="16">
        <f t="shared" si="3"/>
        <v>10798</v>
      </c>
      <c r="E89" s="9">
        <f>SUMIFS(CarrinhoFretes!G:G,CarrinhoFretes!U:U,G:G)</f>
        <v>626283.42</v>
      </c>
      <c r="F89" s="9">
        <f t="shared" si="4"/>
        <v>57.99994629</v>
      </c>
      <c r="G89" s="10" t="s">
        <v>938</v>
      </c>
    </row>
    <row r="90">
      <c r="A90" s="8" t="s">
        <v>1320</v>
      </c>
      <c r="B90" s="8" t="s">
        <v>1233</v>
      </c>
      <c r="C90" s="16">
        <f>SUMIFS(CarrinhoFretes!D:D,CarrinhoFretes!U:U,G:G)</f>
        <v>154220</v>
      </c>
      <c r="D90" s="16">
        <f t="shared" si="3"/>
        <v>2570.333333</v>
      </c>
      <c r="E90" s="9">
        <f>SUMIFS(CarrinhoFretes!G:G,CarrinhoFretes!U:U,G:G)</f>
        <v>161930.79</v>
      </c>
      <c r="F90" s="9">
        <f t="shared" si="4"/>
        <v>62.9999183</v>
      </c>
      <c r="G90" s="10" t="s">
        <v>940</v>
      </c>
    </row>
    <row r="91">
      <c r="A91" s="8" t="s">
        <v>1321</v>
      </c>
      <c r="B91" s="8" t="s">
        <v>1233</v>
      </c>
      <c r="C91" s="16">
        <f>SUMIFS(CarrinhoFretes!D:D,CarrinhoFretes!U:U,G:G)</f>
        <v>165140</v>
      </c>
      <c r="D91" s="16">
        <f t="shared" si="3"/>
        <v>2752.333333</v>
      </c>
      <c r="E91" s="9">
        <f>SUMIFS(CarrinhoFretes!G:G,CarrinhoFretes!U:U,G:G)</f>
        <v>173396.79</v>
      </c>
      <c r="F91" s="9">
        <f t="shared" si="4"/>
        <v>62.9999237</v>
      </c>
      <c r="G91" s="10" t="s">
        <v>942</v>
      </c>
    </row>
    <row r="92">
      <c r="A92" s="8" t="s">
        <v>1322</v>
      </c>
      <c r="B92" s="8" t="s">
        <v>1233</v>
      </c>
      <c r="C92" s="16">
        <f>SUMIFS(CarrinhoFretes!D:D,CarrinhoFretes!U:U,G:G)</f>
        <v>75700</v>
      </c>
      <c r="D92" s="16">
        <f t="shared" si="3"/>
        <v>1261.666667</v>
      </c>
      <c r="E92" s="9">
        <f>SUMIFS(CarrinhoFretes!G:G,CarrinhoFretes!U:U,G:G)</f>
        <v>79485.21</v>
      </c>
      <c r="F92" s="9">
        <f t="shared" si="4"/>
        <v>63.00016645</v>
      </c>
      <c r="G92" s="10" t="s">
        <v>944</v>
      </c>
    </row>
    <row r="93">
      <c r="A93" s="8" t="s">
        <v>1323</v>
      </c>
      <c r="B93" s="8" t="s">
        <v>1233</v>
      </c>
      <c r="C93" s="16">
        <f>SUMIFS(CarrinhoFretes!D:D,CarrinhoFretes!U:U,G:G)</f>
        <v>75480</v>
      </c>
      <c r="D93" s="16">
        <f t="shared" si="3"/>
        <v>1258</v>
      </c>
      <c r="E93" s="9">
        <f>SUMIFS(CarrinhoFretes!G:G,CarrinhoFretes!U:U,G:G)</f>
        <v>77996</v>
      </c>
      <c r="F93" s="9">
        <f t="shared" si="4"/>
        <v>62</v>
      </c>
      <c r="G93" s="10" t="s">
        <v>946</v>
      </c>
    </row>
    <row r="94">
      <c r="A94" s="8" t="s">
        <v>1324</v>
      </c>
      <c r="B94" s="8" t="s">
        <v>1233</v>
      </c>
      <c r="C94" s="16">
        <f>SUMIFS(CarrinhoFretes!D:D,CarrinhoFretes!U:U,G:G)</f>
        <v>76560</v>
      </c>
      <c r="D94" s="16">
        <f t="shared" si="3"/>
        <v>1276</v>
      </c>
      <c r="E94" s="9">
        <f>SUMIFS(CarrinhoFretes!G:G,CarrinhoFretes!U:U,G:G)</f>
        <v>80388</v>
      </c>
      <c r="F94" s="9">
        <f t="shared" si="4"/>
        <v>63</v>
      </c>
      <c r="G94" s="10" t="s">
        <v>948</v>
      </c>
    </row>
    <row r="95">
      <c r="A95" s="8" t="s">
        <v>1325</v>
      </c>
      <c r="B95" s="8" t="s">
        <v>1233</v>
      </c>
      <c r="C95" s="16">
        <f>SUMIFS(CarrinhoFretes!D:D,CarrinhoFretes!U:U,G:G)</f>
        <v>66660</v>
      </c>
      <c r="D95" s="16">
        <f t="shared" si="3"/>
        <v>1111</v>
      </c>
      <c r="E95" s="9">
        <f>SUMIFS(CarrinhoFretes!G:G,CarrinhoFretes!U:U,G:G)</f>
        <v>66660</v>
      </c>
      <c r="F95" s="9">
        <f t="shared" si="4"/>
        <v>60</v>
      </c>
      <c r="G95" s="10" t="s">
        <v>950</v>
      </c>
    </row>
    <row r="96">
      <c r="A96" s="8" t="s">
        <v>1326</v>
      </c>
      <c r="B96" s="8" t="s">
        <v>1233</v>
      </c>
      <c r="C96" s="16">
        <f>SUMIFS(CarrinhoFretes!D:D,CarrinhoFretes!U:U,G:G)</f>
        <v>201640</v>
      </c>
      <c r="D96" s="16">
        <f t="shared" si="3"/>
        <v>3360.666667</v>
      </c>
      <c r="E96" s="9">
        <f>SUMIFS(CarrinhoFretes!G:G,CarrinhoFretes!U:U,G:G)</f>
        <v>206680.6</v>
      </c>
      <c r="F96" s="9">
        <f t="shared" si="4"/>
        <v>61.49988098</v>
      </c>
      <c r="G96" s="10" t="s">
        <v>952</v>
      </c>
    </row>
    <row r="97">
      <c r="A97" s="8" t="s">
        <v>1327</v>
      </c>
      <c r="B97" s="8" t="s">
        <v>1233</v>
      </c>
      <c r="C97" s="16">
        <f>SUMIFS(CarrinhoFretes!D:D,CarrinhoFretes!U:U,G:G)</f>
        <v>1019440</v>
      </c>
      <c r="D97" s="16">
        <f t="shared" si="3"/>
        <v>16990.66667</v>
      </c>
      <c r="E97" s="9">
        <f>SUMIFS(CarrinhoFretes!G:G,CarrinhoFretes!U:U,G:G)</f>
        <v>1033992.47</v>
      </c>
      <c r="F97" s="9">
        <f t="shared" si="4"/>
        <v>60.85649788</v>
      </c>
      <c r="G97" s="10" t="s">
        <v>955</v>
      </c>
    </row>
    <row r="98">
      <c r="A98" s="8" t="s">
        <v>1328</v>
      </c>
      <c r="B98" s="8" t="s">
        <v>1233</v>
      </c>
      <c r="C98" s="16">
        <f>SUMIFS(CarrinhoFretes!D:D,CarrinhoFretes!U:U,G:G)</f>
        <v>51280</v>
      </c>
      <c r="D98" s="16">
        <f t="shared" si="3"/>
        <v>854.6666667</v>
      </c>
      <c r="E98" s="9">
        <f>SUMIFS(CarrinhoFretes!G:G,CarrinhoFretes!U:U,G:G)</f>
        <v>52989.54</v>
      </c>
      <c r="F98" s="9">
        <f t="shared" si="4"/>
        <v>62.00024181</v>
      </c>
      <c r="G98" s="10" t="s">
        <v>957</v>
      </c>
    </row>
    <row r="99">
      <c r="A99" s="8" t="s">
        <v>1329</v>
      </c>
      <c r="B99" s="8" t="s">
        <v>1233</v>
      </c>
      <c r="C99" s="16">
        <f>SUMIFS(CarrinhoFretes!D:D,CarrinhoFretes!U:U,G:G)</f>
        <v>141380</v>
      </c>
      <c r="D99" s="16">
        <f t="shared" si="3"/>
        <v>2356.333333</v>
      </c>
      <c r="E99" s="9">
        <f>SUMIFS(CarrinhoFretes!G:G,CarrinhoFretes!U:U,G:G)</f>
        <v>150821.43</v>
      </c>
      <c r="F99" s="9">
        <f t="shared" si="4"/>
        <v>64.00683123</v>
      </c>
      <c r="G99" s="10" t="s">
        <v>959</v>
      </c>
    </row>
    <row r="100">
      <c r="A100" s="8" t="s">
        <v>1330</v>
      </c>
      <c r="B100" s="8" t="s">
        <v>1233</v>
      </c>
      <c r="C100" s="16">
        <f>SUMIFS(CarrinhoFretes!D:D,CarrinhoFretes!U:U,G:G)</f>
        <v>57100</v>
      </c>
      <c r="D100" s="16">
        <f t="shared" si="3"/>
        <v>951.6666667</v>
      </c>
      <c r="E100" s="9">
        <f>SUMIFS(CarrinhoFretes!G:G,CarrinhoFretes!U:U,G:G)</f>
        <v>57100.2</v>
      </c>
      <c r="F100" s="9">
        <f t="shared" si="4"/>
        <v>60.00021016</v>
      </c>
      <c r="G100" s="10" t="s">
        <v>961</v>
      </c>
    </row>
    <row r="101">
      <c r="A101" s="8" t="s">
        <v>1331</v>
      </c>
      <c r="B101" s="8" t="s">
        <v>1233</v>
      </c>
      <c r="C101" s="16">
        <f>SUMIFS(CarrinhoFretes!D:D,CarrinhoFretes!U:U,G:G)</f>
        <v>64430</v>
      </c>
      <c r="D101" s="16">
        <f t="shared" si="3"/>
        <v>1073.833333</v>
      </c>
      <c r="E101" s="9">
        <f>SUMIFS(CarrinhoFretes!G:G,CarrinhoFretes!U:U,G:G)</f>
        <v>66577.46</v>
      </c>
      <c r="F101" s="9">
        <f t="shared" si="4"/>
        <v>61.99980754</v>
      </c>
      <c r="G101" s="10" t="s">
        <v>963</v>
      </c>
    </row>
    <row r="102">
      <c r="A102" s="8" t="s">
        <v>1332</v>
      </c>
      <c r="B102" s="8" t="s">
        <v>1233</v>
      </c>
      <c r="C102" s="16">
        <f>SUMIFS(CarrinhoFretes!D:D,CarrinhoFretes!U:U,G:G)</f>
        <v>212580</v>
      </c>
      <c r="D102" s="16">
        <f t="shared" si="3"/>
        <v>3543</v>
      </c>
      <c r="E102" s="9">
        <f>SUMIFS(CarrinhoFretes!G:G,CarrinhoFretes!U:U,G:G)</f>
        <v>228853.36</v>
      </c>
      <c r="F102" s="9">
        <f t="shared" si="4"/>
        <v>64.59310189</v>
      </c>
      <c r="G102" s="10" t="s">
        <v>965</v>
      </c>
    </row>
    <row r="103">
      <c r="A103" s="8" t="s">
        <v>1333</v>
      </c>
      <c r="B103" s="8" t="s">
        <v>1233</v>
      </c>
      <c r="C103" s="16">
        <f>SUMIFS(CarrinhoFretes!D:D,CarrinhoFretes!U:U,G:G)</f>
        <v>112400</v>
      </c>
      <c r="D103" s="16">
        <f t="shared" si="3"/>
        <v>1873.333333</v>
      </c>
      <c r="E103" s="9">
        <f>SUMIFS(CarrinhoFretes!G:G,CarrinhoFretes!U:U,G:G)</f>
        <v>114273.74</v>
      </c>
      <c r="F103" s="9">
        <f t="shared" si="4"/>
        <v>61.00021708</v>
      </c>
      <c r="G103" s="10" t="s">
        <v>967</v>
      </c>
    </row>
    <row r="104">
      <c r="A104" s="8" t="s">
        <v>1334</v>
      </c>
      <c r="B104" s="8" t="s">
        <v>1233</v>
      </c>
      <c r="C104" s="16">
        <f>SUMIFS(CarrinhoFretes!D:D,CarrinhoFretes!U:U,G:G)</f>
        <v>185650</v>
      </c>
      <c r="D104" s="16">
        <f t="shared" si="3"/>
        <v>3094.166667</v>
      </c>
      <c r="E104" s="9">
        <f>SUMIFS(CarrinhoFretes!G:G,CarrinhoFretes!U:U,G:G)</f>
        <v>191837.92</v>
      </c>
      <c r="F104" s="9">
        <f t="shared" si="4"/>
        <v>61.99986642</v>
      </c>
      <c r="G104" s="10" t="s">
        <v>969</v>
      </c>
    </row>
    <row r="105">
      <c r="A105" s="8" t="s">
        <v>1335</v>
      </c>
      <c r="B105" s="8" t="s">
        <v>1233</v>
      </c>
      <c r="C105" s="16">
        <f>SUMIFS(CarrinhoFretes!D:D,CarrinhoFretes!U:U,G:G)</f>
        <v>65030</v>
      </c>
      <c r="D105" s="16">
        <f t="shared" si="3"/>
        <v>1083.833333</v>
      </c>
      <c r="E105" s="9">
        <f>SUMIFS(CarrinhoFretes!G:G,CarrinhoFretes!U:U,G:G)</f>
        <v>65029.8</v>
      </c>
      <c r="F105" s="9">
        <f t="shared" si="4"/>
        <v>59.99981547</v>
      </c>
      <c r="G105" s="10" t="s">
        <v>971</v>
      </c>
    </row>
    <row r="106">
      <c r="A106" s="8" t="s">
        <v>1336</v>
      </c>
      <c r="B106" s="8" t="s">
        <v>1233</v>
      </c>
      <c r="C106" s="16">
        <f>SUMIFS(CarrinhoFretes!D:D,CarrinhoFretes!U:U,G:G)</f>
        <v>25240</v>
      </c>
      <c r="D106" s="16">
        <f t="shared" si="3"/>
        <v>420.6666667</v>
      </c>
      <c r="E106" s="9">
        <f>SUMIFS(CarrinhoFretes!G:G,CarrinhoFretes!U:U,G:G)</f>
        <v>26081.54</v>
      </c>
      <c r="F106" s="9">
        <f t="shared" si="4"/>
        <v>62.00049128</v>
      </c>
      <c r="G106" s="10" t="s">
        <v>973</v>
      </c>
    </row>
    <row r="107">
      <c r="A107" s="8" t="s">
        <v>1337</v>
      </c>
      <c r="B107" s="8" t="s">
        <v>1233</v>
      </c>
      <c r="C107" s="16">
        <f>SUMIFS(CarrinhoFretes!D:D,CarrinhoFretes!U:U,G:G)</f>
        <v>71260</v>
      </c>
      <c r="D107" s="16">
        <f t="shared" si="3"/>
        <v>1187.666667</v>
      </c>
      <c r="E107" s="9">
        <f>SUMIFS(CarrinhoFretes!G:G,CarrinhoFretes!U:U,G:G)</f>
        <v>68884.86</v>
      </c>
      <c r="F107" s="9">
        <f t="shared" si="4"/>
        <v>58.00016278</v>
      </c>
      <c r="G107" s="10" t="s">
        <v>975</v>
      </c>
    </row>
    <row r="108">
      <c r="A108" s="8" t="s">
        <v>1338</v>
      </c>
      <c r="B108" s="8" t="s">
        <v>1233</v>
      </c>
      <c r="C108" s="16">
        <f>SUMIFS(CarrinhoFretes!D:D,CarrinhoFretes!U:U,G:G)</f>
        <v>71740</v>
      </c>
      <c r="D108" s="16">
        <f t="shared" si="3"/>
        <v>1195.666667</v>
      </c>
      <c r="E108" s="9">
        <f>SUMIFS(CarrinhoFretes!G:G,CarrinhoFretes!U:U,G:G)</f>
        <v>74131.54</v>
      </c>
      <c r="F108" s="9">
        <f t="shared" si="4"/>
        <v>62.00017285</v>
      </c>
      <c r="G108" s="10" t="s">
        <v>977</v>
      </c>
    </row>
    <row r="109">
      <c r="A109" s="8" t="s">
        <v>1339</v>
      </c>
      <c r="B109" s="8" t="s">
        <v>1233</v>
      </c>
      <c r="C109" s="16">
        <f>SUMIFS(CarrinhoFretes!D:D,CarrinhoFretes!U:U,G:G)</f>
        <v>295740</v>
      </c>
      <c r="D109" s="16">
        <f t="shared" si="3"/>
        <v>4929</v>
      </c>
      <c r="E109" s="9">
        <f>SUMIFS(CarrinhoFretes!G:G,CarrinhoFretes!U:U,G:G)</f>
        <v>295740</v>
      </c>
      <c r="F109" s="9">
        <f t="shared" si="4"/>
        <v>60</v>
      </c>
      <c r="G109" s="10" t="s">
        <v>979</v>
      </c>
    </row>
    <row r="110">
      <c r="A110" s="8" t="s">
        <v>1340</v>
      </c>
      <c r="B110" s="8" t="s">
        <v>1233</v>
      </c>
      <c r="C110" s="16">
        <f>SUMIFS(CarrinhoFretes!D:D,CarrinhoFretes!U:U,G:G)</f>
        <v>156060</v>
      </c>
      <c r="D110" s="16">
        <f t="shared" si="3"/>
        <v>2601</v>
      </c>
      <c r="E110" s="9">
        <f>SUMIFS(CarrinhoFretes!G:G,CarrinhoFretes!U:U,G:G)</f>
        <v>152158.51</v>
      </c>
      <c r="F110" s="9">
        <f t="shared" si="4"/>
        <v>58.50000384</v>
      </c>
      <c r="G110" s="10" t="s">
        <v>981</v>
      </c>
    </row>
    <row r="111">
      <c r="A111" s="8" t="s">
        <v>1341</v>
      </c>
      <c r="B111" s="8" t="s">
        <v>1233</v>
      </c>
      <c r="C111" s="16">
        <f>SUMIFS(CarrinhoFretes!D:D,CarrinhoFretes!U:U,G:G)</f>
        <v>61240</v>
      </c>
      <c r="D111" s="16">
        <f t="shared" si="3"/>
        <v>1020.666667</v>
      </c>
      <c r="E111" s="9">
        <f>SUMIFS(CarrinhoFretes!G:G,CarrinhoFretes!U:U,G:G)</f>
        <v>60219.53</v>
      </c>
      <c r="F111" s="9">
        <f t="shared" si="4"/>
        <v>59.00019268</v>
      </c>
      <c r="G111" s="10" t="s">
        <v>983</v>
      </c>
    </row>
    <row r="112">
      <c r="A112" s="8" t="s">
        <v>1342</v>
      </c>
      <c r="B112" s="8" t="s">
        <v>1233</v>
      </c>
      <c r="C112" s="16">
        <f>SUMIFS(CarrinhoFretes!D:D,CarrinhoFretes!U:U,G:G)</f>
        <v>460660</v>
      </c>
      <c r="D112" s="16">
        <f t="shared" si="3"/>
        <v>7677.666667</v>
      </c>
      <c r="E112" s="9">
        <f>SUMIFS(CarrinhoFretes!G:G,CarrinhoFretes!U:U,G:G)</f>
        <v>531780.88</v>
      </c>
      <c r="F112" s="9">
        <f t="shared" si="4"/>
        <v>69.26334563</v>
      </c>
      <c r="G112" s="10" t="s">
        <v>985</v>
      </c>
    </row>
    <row r="113">
      <c r="A113" s="8" t="s">
        <v>1343</v>
      </c>
      <c r="B113" s="8" t="s">
        <v>1233</v>
      </c>
      <c r="C113" s="16">
        <f>SUMIFS(CarrinhoFretes!D:D,CarrinhoFretes!U:U,G:G)</f>
        <v>1808224</v>
      </c>
      <c r="D113" s="16">
        <f t="shared" si="3"/>
        <v>30137.06667</v>
      </c>
      <c r="E113" s="9">
        <f>SUMIFS(CarrinhoFretes!G:G,CarrinhoFretes!U:U,G:G)</f>
        <v>1763018.72</v>
      </c>
      <c r="F113" s="9">
        <f t="shared" si="4"/>
        <v>58.50001062</v>
      </c>
      <c r="G113" s="10" t="s">
        <v>987</v>
      </c>
    </row>
    <row r="114">
      <c r="A114" s="8" t="s">
        <v>1344</v>
      </c>
      <c r="B114" s="8" t="s">
        <v>1233</v>
      </c>
      <c r="C114" s="16">
        <f>SUMIFS(CarrinhoFretes!D:D,CarrinhoFretes!U:U,G:G)</f>
        <v>136460</v>
      </c>
      <c r="D114" s="16">
        <f t="shared" si="3"/>
        <v>2274.333333</v>
      </c>
      <c r="E114" s="9">
        <f>SUMIFS(CarrinhoFretes!G:G,CarrinhoFretes!U:U,G:G)</f>
        <v>145557.12</v>
      </c>
      <c r="F114" s="9">
        <f t="shared" si="4"/>
        <v>63.9999062</v>
      </c>
      <c r="G114" s="10" t="s">
        <v>989</v>
      </c>
    </row>
    <row r="115">
      <c r="A115" s="8" t="s">
        <v>1345</v>
      </c>
      <c r="B115" s="8" t="s">
        <v>1233</v>
      </c>
      <c r="C115" s="16">
        <f>SUMIFS(CarrinhoFretes!D:D,CarrinhoFretes!U:U,G:G)</f>
        <v>336080</v>
      </c>
      <c r="D115" s="16">
        <f t="shared" si="3"/>
        <v>5601.333333</v>
      </c>
      <c r="E115" s="9">
        <f>SUMIFS(CarrinhoFretes!G:G,CarrinhoFretes!U:U,G:G)</f>
        <v>385046.56</v>
      </c>
      <c r="F115" s="9">
        <f t="shared" si="4"/>
        <v>68.74194716</v>
      </c>
      <c r="G115" s="10" t="s">
        <v>991</v>
      </c>
    </row>
    <row r="116">
      <c r="A116" s="8" t="s">
        <v>1346</v>
      </c>
      <c r="B116" s="8" t="s">
        <v>1233</v>
      </c>
      <c r="C116" s="16">
        <f>SUMIFS(CarrinhoFretes!D:D,CarrinhoFretes!U:U,G:G)</f>
        <v>2060</v>
      </c>
      <c r="D116" s="16">
        <f t="shared" si="3"/>
        <v>34.33333333</v>
      </c>
      <c r="E116" s="9">
        <f>SUMIFS(CarrinhoFretes!G:G,CarrinhoFretes!U:U,G:G)</f>
        <v>2231.45</v>
      </c>
      <c r="F116" s="9">
        <f t="shared" si="4"/>
        <v>64.99368932</v>
      </c>
      <c r="G116" s="10" t="s">
        <v>993</v>
      </c>
    </row>
    <row r="117">
      <c r="A117" s="8" t="s">
        <v>1347</v>
      </c>
      <c r="B117" s="8" t="s">
        <v>1233</v>
      </c>
      <c r="C117" s="16">
        <f>SUMIFS(CarrinhoFretes!D:D,CarrinhoFretes!U:U,G:G)</f>
        <v>39460</v>
      </c>
      <c r="D117" s="16">
        <f t="shared" si="3"/>
        <v>657.6666667</v>
      </c>
      <c r="E117" s="9">
        <f>SUMIFS(CarrinhoFretes!G:G,CarrinhoFretes!U:U,G:G)</f>
        <v>44063.89</v>
      </c>
      <c r="F117" s="9">
        <f t="shared" si="4"/>
        <v>67.00033958</v>
      </c>
      <c r="G117" s="10" t="s">
        <v>995</v>
      </c>
    </row>
    <row r="118">
      <c r="A118" s="8" t="s">
        <v>1348</v>
      </c>
      <c r="B118" s="8" t="s">
        <v>1233</v>
      </c>
      <c r="C118" s="16">
        <f>SUMIFS(CarrinhoFretes!D:D,CarrinhoFretes!U:U,G:G)</f>
        <v>72180</v>
      </c>
      <c r="D118" s="16">
        <f t="shared" si="3"/>
        <v>1203</v>
      </c>
      <c r="E118" s="9">
        <f>SUMIFS(CarrinhoFretes!G:G,CarrinhoFretes!U:U,G:G)</f>
        <v>79999.5</v>
      </c>
      <c r="F118" s="9">
        <f t="shared" si="4"/>
        <v>66.5</v>
      </c>
      <c r="G118" s="10" t="s">
        <v>997</v>
      </c>
    </row>
    <row r="119">
      <c r="A119" s="8" t="s">
        <v>1349</v>
      </c>
      <c r="B119" s="8" t="s">
        <v>1233</v>
      </c>
      <c r="C119" s="16">
        <f>SUMIFS(CarrinhoFretes!D:D,CarrinhoFretes!U:U,G:G)</f>
        <v>147540</v>
      </c>
      <c r="D119" s="16">
        <f t="shared" si="3"/>
        <v>2459</v>
      </c>
      <c r="E119" s="9">
        <f>SUMIFS(CarrinhoFretes!G:G,CarrinhoFretes!U:U,G:G)</f>
        <v>169707.18</v>
      </c>
      <c r="F119" s="9">
        <f t="shared" si="4"/>
        <v>69.0147133</v>
      </c>
      <c r="G119" s="10" t="s">
        <v>1000</v>
      </c>
    </row>
    <row r="120">
      <c r="A120" s="8" t="s">
        <v>1350</v>
      </c>
      <c r="B120" s="8" t="s">
        <v>1233</v>
      </c>
      <c r="C120" s="16">
        <f>SUMIFS(CarrinhoFretes!D:D,CarrinhoFretes!U:U,G:G)</f>
        <v>894280</v>
      </c>
      <c r="D120" s="16">
        <f t="shared" si="3"/>
        <v>14904.66667</v>
      </c>
      <c r="E120" s="9">
        <f>SUMIFS(CarrinhoFretes!G:G,CarrinhoFretes!U:U,G:G)</f>
        <v>1008138.55</v>
      </c>
      <c r="F120" s="9">
        <f t="shared" si="4"/>
        <v>67.63912086</v>
      </c>
      <c r="G120" s="10" t="s">
        <v>1002</v>
      </c>
    </row>
    <row r="121">
      <c r="A121" s="8" t="s">
        <v>1351</v>
      </c>
      <c r="B121" s="8" t="s">
        <v>1233</v>
      </c>
      <c r="C121" s="16">
        <f>SUMIFS(CarrinhoFretes!D:D,CarrinhoFretes!U:U,G:G)</f>
        <v>383920</v>
      </c>
      <c r="D121" s="16">
        <f t="shared" si="3"/>
        <v>6398.666667</v>
      </c>
      <c r="E121" s="9">
        <f>SUMIFS(CarrinhoFretes!G:G,CarrinhoFretes!U:U,G:G)</f>
        <v>383919.6</v>
      </c>
      <c r="F121" s="9">
        <f t="shared" si="4"/>
        <v>59.99993749</v>
      </c>
      <c r="G121" s="10" t="s">
        <v>1004</v>
      </c>
    </row>
    <row r="122">
      <c r="A122" s="8" t="s">
        <v>1352</v>
      </c>
      <c r="B122" s="8" t="s">
        <v>1233</v>
      </c>
      <c r="C122" s="16">
        <f>SUMIFS(CarrinhoFretes!D:D,CarrinhoFretes!U:U,G:G)</f>
        <v>50370</v>
      </c>
      <c r="D122" s="16">
        <f t="shared" si="3"/>
        <v>839.5</v>
      </c>
      <c r="E122" s="9">
        <f>SUMIFS(CarrinhoFretes!G:G,CarrinhoFretes!U:U,G:G)</f>
        <v>52468.75</v>
      </c>
      <c r="F122" s="9">
        <f t="shared" si="4"/>
        <v>62.5</v>
      </c>
      <c r="G122" s="10" t="s">
        <v>1006</v>
      </c>
    </row>
    <row r="123">
      <c r="A123" s="8" t="s">
        <v>1353</v>
      </c>
      <c r="B123" s="8" t="s">
        <v>1233</v>
      </c>
      <c r="C123" s="16">
        <f>SUMIFS(CarrinhoFretes!D:D,CarrinhoFretes!U:U,G:G)</f>
        <v>53080</v>
      </c>
      <c r="D123" s="16">
        <f t="shared" si="3"/>
        <v>884.6666667</v>
      </c>
      <c r="E123" s="9">
        <f>SUMIFS(CarrinhoFretes!G:G,CarrinhoFretes!U:U,G:G)</f>
        <v>59272.89</v>
      </c>
      <c r="F123" s="9">
        <f t="shared" si="4"/>
        <v>67.00025245</v>
      </c>
      <c r="G123" s="10" t="s">
        <v>1008</v>
      </c>
    </row>
    <row r="124">
      <c r="A124" s="8" t="s">
        <v>1354</v>
      </c>
      <c r="B124" s="8" t="s">
        <v>1233</v>
      </c>
      <c r="C124" s="16">
        <f>SUMIFS(CarrinhoFretes!D:D,CarrinhoFretes!U:U,G:G)</f>
        <v>75220</v>
      </c>
      <c r="D124" s="16">
        <f t="shared" si="3"/>
        <v>1253.666667</v>
      </c>
      <c r="E124" s="9">
        <f>SUMIFS(CarrinhoFretes!G:G,CarrinhoFretes!U:U,G:G)</f>
        <v>82742.22</v>
      </c>
      <c r="F124" s="9">
        <f t="shared" si="4"/>
        <v>66.00017549</v>
      </c>
      <c r="G124" s="10" t="s">
        <v>1010</v>
      </c>
    </row>
    <row r="125">
      <c r="A125" s="8" t="s">
        <v>1355</v>
      </c>
      <c r="B125" s="8" t="s">
        <v>1233</v>
      </c>
      <c r="C125" s="16">
        <f>SUMIFS(CarrinhoFretes!D:D,CarrinhoFretes!U:U,G:G)</f>
        <v>5020</v>
      </c>
      <c r="D125" s="16">
        <f t="shared" si="3"/>
        <v>83.66666667</v>
      </c>
      <c r="E125" s="9">
        <f>SUMIFS(CarrinhoFretes!G:G,CarrinhoFretes!U:U,G:G)</f>
        <v>5647.73</v>
      </c>
      <c r="F125" s="9">
        <f t="shared" si="4"/>
        <v>67.502749</v>
      </c>
      <c r="G125" s="10" t="s">
        <v>1012</v>
      </c>
    </row>
    <row r="126">
      <c r="A126" s="8" t="s">
        <v>1356</v>
      </c>
      <c r="B126" s="8" t="s">
        <v>1233</v>
      </c>
      <c r="C126" s="16">
        <f>SUMIFS(CarrinhoFretes!D:D,CarrinhoFretes!U:U,G:G)</f>
        <v>351720</v>
      </c>
      <c r="D126" s="16">
        <f t="shared" si="3"/>
        <v>5862</v>
      </c>
      <c r="E126" s="9">
        <f>SUMIFS(CarrinhoFretes!G:G,CarrinhoFretes!U:U,G:G)</f>
        <v>386891.34</v>
      </c>
      <c r="F126" s="9">
        <f t="shared" si="4"/>
        <v>65.99988741</v>
      </c>
      <c r="G126" s="10" t="s">
        <v>1014</v>
      </c>
    </row>
    <row r="127">
      <c r="A127" s="8" t="s">
        <v>1357</v>
      </c>
      <c r="B127" s="8" t="s">
        <v>1233</v>
      </c>
      <c r="C127" s="16">
        <f>SUMIFS(CarrinhoFretes!D:D,CarrinhoFretes!U:U,G:G)</f>
        <v>94820</v>
      </c>
      <c r="D127" s="16">
        <f t="shared" si="3"/>
        <v>1580.333333</v>
      </c>
      <c r="E127" s="9">
        <f>SUMIFS(CarrinhoFretes!G:G,CarrinhoFretes!U:U,G:G)</f>
        <v>105882.78</v>
      </c>
      <c r="F127" s="9">
        <f t="shared" si="4"/>
        <v>67.00028264</v>
      </c>
      <c r="G127" s="10" t="s">
        <v>1016</v>
      </c>
    </row>
    <row r="128">
      <c r="A128" s="8" t="s">
        <v>1358</v>
      </c>
      <c r="B128" s="8" t="s">
        <v>1233</v>
      </c>
      <c r="C128" s="16">
        <f>SUMIFS(CarrinhoFretes!D:D,CarrinhoFretes!U:U,G:G)</f>
        <v>50980</v>
      </c>
      <c r="D128" s="16">
        <f t="shared" si="3"/>
        <v>849.6666667</v>
      </c>
      <c r="E128" s="9">
        <f>SUMIFS(CarrinhoFretes!G:G,CarrinhoFretes!U:U,G:G)</f>
        <v>57777.56</v>
      </c>
      <c r="F128" s="9">
        <f t="shared" si="4"/>
        <v>68.00026677</v>
      </c>
      <c r="G128" s="10" t="s">
        <v>1018</v>
      </c>
    </row>
    <row r="129">
      <c r="A129" s="8" t="s">
        <v>1359</v>
      </c>
      <c r="B129" s="8" t="s">
        <v>1233</v>
      </c>
      <c r="C129" s="16">
        <f>SUMIFS(CarrinhoFretes!D:D,CarrinhoFretes!U:U,G:G)</f>
        <v>145720</v>
      </c>
      <c r="D129" s="16">
        <f t="shared" si="3"/>
        <v>2428.666667</v>
      </c>
      <c r="E129" s="9">
        <f>SUMIFS(CarrinhoFretes!G:G,CarrinhoFretes!U:U,G:G)</f>
        <v>159077.24</v>
      </c>
      <c r="F129" s="9">
        <f t="shared" si="4"/>
        <v>65.49982432</v>
      </c>
      <c r="G129" s="10" t="s">
        <v>1020</v>
      </c>
    </row>
    <row r="130">
      <c r="A130" s="8" t="s">
        <v>1360</v>
      </c>
      <c r="B130" s="8" t="s">
        <v>1233</v>
      </c>
      <c r="C130" s="16">
        <f>SUMIFS(CarrinhoFretes!D:D,CarrinhoFretes!U:U,G:G)</f>
        <v>74220</v>
      </c>
      <c r="D130" s="16">
        <f t="shared" si="3"/>
        <v>1237</v>
      </c>
      <c r="E130" s="9">
        <f>SUMIFS(CarrinhoFretes!G:G,CarrinhoFretes!U:U,G:G)</f>
        <v>82879</v>
      </c>
      <c r="F130" s="9">
        <f t="shared" si="4"/>
        <v>67</v>
      </c>
      <c r="G130" s="10" t="s">
        <v>1022</v>
      </c>
    </row>
    <row r="131">
      <c r="A131" s="8" t="s">
        <v>1361</v>
      </c>
      <c r="B131" s="8" t="s">
        <v>1233</v>
      </c>
      <c r="C131" s="16">
        <f>SUMIFS(CarrinhoFretes!D:D,CarrinhoFretes!U:U,G:G)</f>
        <v>599550</v>
      </c>
      <c r="D131" s="16">
        <f t="shared" si="3"/>
        <v>9992.5</v>
      </c>
      <c r="E131" s="9">
        <f>SUMIFS(CarrinhoFretes!G:G,CarrinhoFretes!U:U,G:G)</f>
        <v>699475.7</v>
      </c>
      <c r="F131" s="9">
        <f t="shared" si="4"/>
        <v>70.00007005</v>
      </c>
      <c r="G131" s="10" t="s">
        <v>1024</v>
      </c>
    </row>
    <row r="132">
      <c r="A132" s="8" t="s">
        <v>1362</v>
      </c>
      <c r="B132" s="8" t="s">
        <v>1233</v>
      </c>
      <c r="C132" s="16">
        <f>SUMIFS(CarrinhoFretes!D:D,CarrinhoFretes!U:U,G:G)</f>
        <v>1689830</v>
      </c>
      <c r="D132" s="16">
        <f t="shared" si="3"/>
        <v>28163.83333</v>
      </c>
      <c r="E132" s="9">
        <f>SUMIFS(CarrinhoFretes!G:G,CarrinhoFretes!U:U,G:G)</f>
        <v>1915140.44</v>
      </c>
      <c r="F132" s="9">
        <f t="shared" si="4"/>
        <v>67.99999195</v>
      </c>
      <c r="G132" s="10" t="s">
        <v>1026</v>
      </c>
    </row>
    <row r="133">
      <c r="A133" s="8" t="s">
        <v>1363</v>
      </c>
      <c r="B133" s="8" t="s">
        <v>1233</v>
      </c>
      <c r="C133" s="16">
        <f>SUMIFS(CarrinhoFretes!D:D,CarrinhoFretes!U:U,G:G)</f>
        <v>97150</v>
      </c>
      <c r="D133" s="16">
        <f t="shared" si="3"/>
        <v>1619.166667</v>
      </c>
      <c r="E133" s="9">
        <f>SUMIFS(CarrinhoFretes!G:G,CarrinhoFretes!U:U,G:G)</f>
        <v>108484.39</v>
      </c>
      <c r="F133" s="9">
        <f t="shared" si="4"/>
        <v>67.00013793</v>
      </c>
      <c r="G133" s="10" t="s">
        <v>1028</v>
      </c>
    </row>
    <row r="134">
      <c r="A134" s="8" t="s">
        <v>1364</v>
      </c>
      <c r="B134" s="8" t="s">
        <v>1233</v>
      </c>
      <c r="C134" s="16">
        <f>SUMIFS(CarrinhoFretes!D:D,CarrinhoFretes!U:U,G:G)</f>
        <v>278230</v>
      </c>
      <c r="D134" s="16">
        <f t="shared" si="3"/>
        <v>4637.166667</v>
      </c>
      <c r="E134" s="9">
        <f>SUMIFS(CarrinhoFretes!G:G,CarrinhoFretes!U:U,G:G)</f>
        <v>315326.88</v>
      </c>
      <c r="F134" s="9">
        <f t="shared" si="4"/>
        <v>67.99990224</v>
      </c>
      <c r="G134" s="10" t="s">
        <v>1030</v>
      </c>
    </row>
    <row r="135">
      <c r="A135" s="8" t="s">
        <v>1365</v>
      </c>
      <c r="B135" s="8" t="s">
        <v>1233</v>
      </c>
      <c r="C135" s="16">
        <f>SUMIFS(CarrinhoFretes!D:D,CarrinhoFretes!U:U,G:G)</f>
        <v>124100</v>
      </c>
      <c r="D135" s="16">
        <f t="shared" si="3"/>
        <v>2068.333333</v>
      </c>
      <c r="E135" s="9">
        <f>SUMIFS(CarrinhoFretes!G:G,CarrinhoFretes!U:U,G:G)</f>
        <v>140646.44</v>
      </c>
      <c r="F135" s="9">
        <f t="shared" si="4"/>
        <v>67.99989041</v>
      </c>
      <c r="G135" s="10" t="s">
        <v>1033</v>
      </c>
    </row>
    <row r="136">
      <c r="A136" s="8" t="s">
        <v>1366</v>
      </c>
      <c r="B136" s="8" t="s">
        <v>1233</v>
      </c>
      <c r="C136" s="16">
        <f>SUMIFS(CarrinhoFretes!D:D,CarrinhoFretes!U:U,G:G)</f>
        <v>59480</v>
      </c>
      <c r="D136" s="16">
        <f t="shared" si="3"/>
        <v>991.3333333</v>
      </c>
      <c r="E136" s="9">
        <f>SUMIFS(CarrinhoFretes!G:G,CarrinhoFretes!U:U,G:G)</f>
        <v>65427.78</v>
      </c>
      <c r="F136" s="9">
        <f t="shared" si="4"/>
        <v>65.99977808</v>
      </c>
      <c r="G136" s="10" t="s">
        <v>1035</v>
      </c>
    </row>
    <row r="137">
      <c r="A137" s="8" t="s">
        <v>1367</v>
      </c>
      <c r="B137" s="8" t="s">
        <v>1233</v>
      </c>
      <c r="C137" s="16">
        <f>SUMIFS(CarrinhoFretes!D:D,CarrinhoFretes!U:U,G:G)</f>
        <v>72420</v>
      </c>
      <c r="D137" s="16">
        <f t="shared" si="3"/>
        <v>1207</v>
      </c>
      <c r="E137" s="9">
        <f>SUMIFS(CarrinhoFretes!G:G,CarrinhoFretes!U:U,G:G)</f>
        <v>80869</v>
      </c>
      <c r="F137" s="9">
        <f t="shared" si="4"/>
        <v>67</v>
      </c>
      <c r="G137" s="10" t="s">
        <v>1037</v>
      </c>
    </row>
    <row r="138">
      <c r="A138" s="8" t="s">
        <v>1368</v>
      </c>
      <c r="B138" s="8" t="s">
        <v>1233</v>
      </c>
      <c r="C138" s="16">
        <f>SUMIFS(CarrinhoFretes!D:D,CarrinhoFretes!U:U,G:G)</f>
        <v>243630</v>
      </c>
      <c r="D138" s="16">
        <f t="shared" si="3"/>
        <v>4060.5</v>
      </c>
      <c r="E138" s="9">
        <f>SUMIFS(CarrinhoFretes!G:G,CarrinhoFretes!U:U,G:G)</f>
        <v>270896.5</v>
      </c>
      <c r="F138" s="9">
        <f t="shared" si="4"/>
        <v>66.71505972</v>
      </c>
      <c r="G138" s="10" t="s">
        <v>1039</v>
      </c>
    </row>
    <row r="139">
      <c r="A139" s="8" t="s">
        <v>1369</v>
      </c>
      <c r="B139" s="8" t="s">
        <v>1233</v>
      </c>
      <c r="C139" s="16">
        <f>SUMIFS(CarrinhoFretes!D:D,CarrinhoFretes!U:U,G:G)</f>
        <v>59020</v>
      </c>
      <c r="D139" s="16">
        <f t="shared" si="3"/>
        <v>983.6666667</v>
      </c>
      <c r="E139" s="9">
        <f>SUMIFS(CarrinhoFretes!G:G,CarrinhoFretes!U:U,G:G)</f>
        <v>65414.06</v>
      </c>
      <c r="F139" s="9">
        <f t="shared" si="4"/>
        <v>66.50023043</v>
      </c>
      <c r="G139" s="10" t="s">
        <v>1041</v>
      </c>
    </row>
    <row r="140">
      <c r="A140" s="8" t="s">
        <v>1370</v>
      </c>
      <c r="B140" s="8" t="s">
        <v>1233</v>
      </c>
      <c r="C140" s="16">
        <f>SUMIFS(CarrinhoFretes!D:D,CarrinhoFretes!U:U,G:G)</f>
        <v>70840</v>
      </c>
      <c r="D140" s="16">
        <f t="shared" si="3"/>
        <v>1180.666667</v>
      </c>
      <c r="E140" s="9">
        <f>SUMIFS(CarrinhoFretes!G:G,CarrinhoFretes!U:U,G:G)</f>
        <v>77924.22</v>
      </c>
      <c r="F140" s="9">
        <f t="shared" si="4"/>
        <v>66.00018634</v>
      </c>
      <c r="G140" s="10" t="s">
        <v>1043</v>
      </c>
    </row>
    <row r="141">
      <c r="A141" s="8" t="s">
        <v>1371</v>
      </c>
      <c r="B141" s="8" t="s">
        <v>1233</v>
      </c>
      <c r="C141" s="16">
        <f>SUMIFS(CarrinhoFretes!D:D,CarrinhoFretes!U:U,G:G)</f>
        <v>155620</v>
      </c>
      <c r="D141" s="16">
        <f t="shared" si="3"/>
        <v>2593.666667</v>
      </c>
      <c r="E141" s="9">
        <f>SUMIFS(CarrinhoFretes!G:G,CarrinhoFretes!U:U,G:G)</f>
        <v>175072.73</v>
      </c>
      <c r="F141" s="9">
        <f t="shared" si="4"/>
        <v>67.50008868</v>
      </c>
      <c r="G141" s="10" t="s">
        <v>1045</v>
      </c>
    </row>
    <row r="142">
      <c r="A142" s="8" t="s">
        <v>1372</v>
      </c>
      <c r="B142" s="8" t="s">
        <v>1233</v>
      </c>
      <c r="C142" s="16">
        <f>SUMIFS(CarrinhoFretes!D:D,CarrinhoFretes!U:U,G:G)</f>
        <v>213900</v>
      </c>
      <c r="D142" s="16">
        <f t="shared" si="3"/>
        <v>3565</v>
      </c>
      <c r="E142" s="9">
        <f>SUMIFS(CarrinhoFretes!G:G,CarrinhoFretes!U:U,G:G)</f>
        <v>235290.66</v>
      </c>
      <c r="F142" s="9">
        <f t="shared" si="4"/>
        <v>66.00018513</v>
      </c>
      <c r="G142" s="10" t="s">
        <v>1047</v>
      </c>
    </row>
    <row r="143">
      <c r="A143" s="8" t="s">
        <v>1373</v>
      </c>
      <c r="B143" s="8" t="s">
        <v>1233</v>
      </c>
      <c r="C143" s="16">
        <f>SUMIFS(CarrinhoFretes!D:D,CarrinhoFretes!U:U,G:G)</f>
        <v>73680</v>
      </c>
      <c r="D143" s="16">
        <f t="shared" si="3"/>
        <v>1228</v>
      </c>
      <c r="E143" s="9">
        <f>SUMIFS(CarrinhoFretes!G:G,CarrinhoFretes!U:U,G:G)</f>
        <v>82890</v>
      </c>
      <c r="F143" s="9">
        <f t="shared" si="4"/>
        <v>67.5</v>
      </c>
      <c r="G143" s="10" t="s">
        <v>1049</v>
      </c>
    </row>
    <row r="144">
      <c r="A144" s="8" t="s">
        <v>1374</v>
      </c>
      <c r="B144" s="8" t="s">
        <v>1233</v>
      </c>
      <c r="C144" s="16">
        <f>SUMIFS(CarrinhoFretes!D:D,CarrinhoFretes!U:U,G:G)</f>
        <v>61660</v>
      </c>
      <c r="D144" s="16">
        <f t="shared" si="3"/>
        <v>1027.666667</v>
      </c>
      <c r="E144" s="9">
        <f>SUMIFS(CarrinhoFretes!G:G,CarrinhoFretes!U:U,G:G)</f>
        <v>68853.89</v>
      </c>
      <c r="F144" s="9">
        <f t="shared" si="4"/>
        <v>67.00021732</v>
      </c>
      <c r="G144" s="10" t="s">
        <v>1051</v>
      </c>
    </row>
    <row r="145">
      <c r="A145" s="8" t="s">
        <v>1375</v>
      </c>
      <c r="B145" s="8" t="s">
        <v>1233</v>
      </c>
      <c r="C145" s="16">
        <f>SUMIFS(CarrinhoFretes!D:D,CarrinhoFretes!U:U,G:G)</f>
        <v>229680</v>
      </c>
      <c r="D145" s="16">
        <f t="shared" si="3"/>
        <v>3828</v>
      </c>
      <c r="E145" s="9">
        <f>SUMIFS(CarrinhoFretes!G:G,CarrinhoFretes!U:U,G:G)</f>
        <v>256476</v>
      </c>
      <c r="F145" s="9">
        <f t="shared" si="4"/>
        <v>67</v>
      </c>
      <c r="G145" s="10" t="s">
        <v>1053</v>
      </c>
    </row>
    <row r="146">
      <c r="A146" s="8" t="s">
        <v>1376</v>
      </c>
      <c r="B146" s="8" t="s">
        <v>1233</v>
      </c>
      <c r="C146" s="16">
        <f>SUMIFS(CarrinhoFretes!D:D,CarrinhoFretes!U:U,G:G)</f>
        <v>72400</v>
      </c>
      <c r="D146" s="16">
        <f t="shared" si="3"/>
        <v>1206.666667</v>
      </c>
      <c r="E146" s="9">
        <f>SUMIFS(CarrinhoFretes!G:G,CarrinhoFretes!U:U,G:G)</f>
        <v>79640.22</v>
      </c>
      <c r="F146" s="9">
        <f t="shared" si="4"/>
        <v>66.00018232</v>
      </c>
      <c r="G146" s="10" t="s">
        <v>1055</v>
      </c>
    </row>
    <row r="147">
      <c r="A147" s="8" t="s">
        <v>1377</v>
      </c>
      <c r="B147" s="8" t="s">
        <v>1233</v>
      </c>
      <c r="C147" s="16">
        <f>SUMIFS(CarrinhoFretes!D:D,CarrinhoFretes!U:U,G:G)</f>
        <v>103920</v>
      </c>
      <c r="D147" s="16">
        <f t="shared" si="3"/>
        <v>1732</v>
      </c>
      <c r="E147" s="9">
        <f>SUMIFS(CarrinhoFretes!G:G,CarrinhoFretes!U:U,G:G)</f>
        <v>120200.8</v>
      </c>
      <c r="F147" s="9">
        <f t="shared" si="4"/>
        <v>69.4</v>
      </c>
      <c r="G147" s="10" t="s">
        <v>1057</v>
      </c>
    </row>
    <row r="148">
      <c r="A148" s="8" t="s">
        <v>1378</v>
      </c>
      <c r="B148" s="8" t="s">
        <v>1233</v>
      </c>
      <c r="C148" s="16">
        <f>SUMIFS(CarrinhoFretes!D:D,CarrinhoFretes!U:U,G:G)</f>
        <v>1496060</v>
      </c>
      <c r="D148" s="16">
        <f t="shared" si="3"/>
        <v>24934.33333</v>
      </c>
      <c r="E148" s="9">
        <f>SUMIFS(CarrinhoFretes!G:G,CarrinhoFretes!U:U,G:G)</f>
        <v>1757869.62</v>
      </c>
      <c r="F148" s="9">
        <f t="shared" si="4"/>
        <v>70.49996471</v>
      </c>
      <c r="G148" s="10" t="s">
        <v>1059</v>
      </c>
    </row>
    <row r="149">
      <c r="A149" s="8" t="s">
        <v>1379</v>
      </c>
      <c r="B149" s="8" t="s">
        <v>1233</v>
      </c>
      <c r="C149" s="16">
        <f>SUMIFS(CarrinhoFretes!D:D,CarrinhoFretes!U:U,G:G)</f>
        <v>35020</v>
      </c>
      <c r="D149" s="16">
        <f t="shared" si="3"/>
        <v>583.6666667</v>
      </c>
      <c r="E149" s="9">
        <f>SUMIFS(CarrinhoFretes!G:G,CarrinhoFretes!U:U,G:G)</f>
        <v>40856.9</v>
      </c>
      <c r="F149" s="9">
        <f t="shared" si="4"/>
        <v>70.00039977</v>
      </c>
      <c r="G149" s="10" t="s">
        <v>1061</v>
      </c>
    </row>
    <row r="150">
      <c r="A150" s="8" t="s">
        <v>1380</v>
      </c>
      <c r="B150" s="8" t="s">
        <v>1233</v>
      </c>
      <c r="C150" s="16">
        <f>SUMIFS(CarrinhoFretes!D:D,CarrinhoFretes!U:U,G:G)</f>
        <v>14490</v>
      </c>
      <c r="D150" s="16">
        <f t="shared" si="3"/>
        <v>241.5</v>
      </c>
      <c r="E150" s="9">
        <f>SUMIFS(CarrinhoFretes!G:G,CarrinhoFretes!U:U,G:G)</f>
        <v>16180.5</v>
      </c>
      <c r="F150" s="9">
        <f t="shared" si="4"/>
        <v>67</v>
      </c>
      <c r="G150" s="10" t="s">
        <v>1063</v>
      </c>
    </row>
    <row r="151">
      <c r="A151" s="8" t="s">
        <v>1381</v>
      </c>
      <c r="B151" s="8" t="s">
        <v>1233</v>
      </c>
      <c r="C151" s="16">
        <f>SUMIFS(CarrinhoFretes!D:D,CarrinhoFretes!U:U,G:G)</f>
        <v>39980</v>
      </c>
      <c r="D151" s="16">
        <f t="shared" si="3"/>
        <v>666.3333333</v>
      </c>
      <c r="E151" s="9">
        <f>SUMIFS(CarrinhoFretes!G:G,CarrinhoFretes!U:U,G:G)</f>
        <v>45310.44</v>
      </c>
      <c r="F151" s="9">
        <f t="shared" si="4"/>
        <v>67.99965983</v>
      </c>
      <c r="G151" s="10" t="s">
        <v>1065</v>
      </c>
    </row>
    <row r="152">
      <c r="A152" s="8" t="s">
        <v>1382</v>
      </c>
      <c r="B152" s="8" t="s">
        <v>1233</v>
      </c>
      <c r="C152" s="16">
        <f>SUMIFS(CarrinhoFretes!D:D,CarrinhoFretes!U:U,G:G)</f>
        <v>658870</v>
      </c>
      <c r="D152" s="16">
        <f t="shared" si="3"/>
        <v>10981.16667</v>
      </c>
      <c r="E152" s="9">
        <f>SUMIFS(CarrinhoFretes!G:G,CarrinhoFretes!U:U,G:G)</f>
        <v>751819.88</v>
      </c>
      <c r="F152" s="9">
        <f t="shared" si="4"/>
        <v>68.46448131</v>
      </c>
      <c r="G152" s="10" t="s">
        <v>1067</v>
      </c>
    </row>
    <row r="153">
      <c r="A153" s="8" t="s">
        <v>1383</v>
      </c>
      <c r="B153" s="8" t="s">
        <v>1233</v>
      </c>
      <c r="C153" s="16">
        <f>SUMIFS(CarrinhoFretes!D:D,CarrinhoFretes!U:U,G:G)</f>
        <v>0</v>
      </c>
      <c r="D153" s="16">
        <f t="shared" si="3"/>
        <v>0</v>
      </c>
      <c r="E153" s="9">
        <f>SUMIFS(CarrinhoFretes!G:G,CarrinhoFretes!U:U,G:G)</f>
        <v>0</v>
      </c>
      <c r="F153" s="9">
        <f t="shared" si="4"/>
        <v>0</v>
      </c>
      <c r="G153" s="10" t="s">
        <v>1069</v>
      </c>
    </row>
    <row r="154">
      <c r="A154" s="8" t="s">
        <v>1384</v>
      </c>
      <c r="B154" s="8" t="s">
        <v>1233</v>
      </c>
      <c r="C154" s="16">
        <f>SUMIFS(CarrinhoFretes!D:D,CarrinhoFretes!U:U,G:G)</f>
        <v>61470</v>
      </c>
      <c r="D154" s="16">
        <f t="shared" si="3"/>
        <v>1024.5</v>
      </c>
      <c r="E154" s="9">
        <f>SUMIFS(CarrinhoFretes!G:G,CarrinhoFretes!U:U,G:G)</f>
        <v>68641.5</v>
      </c>
      <c r="F154" s="9">
        <f t="shared" si="4"/>
        <v>67</v>
      </c>
      <c r="G154" s="10" t="s">
        <v>1071</v>
      </c>
    </row>
    <row r="155">
      <c r="A155" s="8" t="s">
        <v>1385</v>
      </c>
      <c r="B155" s="8" t="s">
        <v>1233</v>
      </c>
      <c r="C155" s="16">
        <f>SUMIFS(CarrinhoFretes!D:D,CarrinhoFretes!U:U,G:G)</f>
        <v>155500</v>
      </c>
      <c r="D155" s="16">
        <f t="shared" si="3"/>
        <v>2591.666667</v>
      </c>
      <c r="E155" s="9">
        <f>SUMIFS(CarrinhoFretes!G:G,CarrinhoFretes!U:U,G:G)</f>
        <v>173641.89</v>
      </c>
      <c r="F155" s="9">
        <f t="shared" si="4"/>
        <v>67.00008617</v>
      </c>
      <c r="G155" s="10" t="s">
        <v>1073</v>
      </c>
    </row>
    <row r="156">
      <c r="A156" s="8" t="s">
        <v>1386</v>
      </c>
      <c r="B156" s="8" t="s">
        <v>1233</v>
      </c>
      <c r="C156" s="16">
        <f>SUMIFS(CarrinhoFretes!D:D,CarrinhoFretes!U:U,G:G)</f>
        <v>47730</v>
      </c>
      <c r="D156" s="16">
        <f t="shared" si="3"/>
        <v>795.5</v>
      </c>
      <c r="E156" s="9">
        <f>SUMIFS(CarrinhoFretes!G:G,CarrinhoFretes!U:U,G:G)</f>
        <v>53298.5</v>
      </c>
      <c r="F156" s="9">
        <f t="shared" si="4"/>
        <v>67</v>
      </c>
      <c r="G156" s="10" t="s">
        <v>1075</v>
      </c>
    </row>
    <row r="157">
      <c r="A157" s="10" t="s">
        <v>1387</v>
      </c>
      <c r="B157" s="8" t="s">
        <v>1233</v>
      </c>
      <c r="C157" s="16">
        <f>SUMIFS(CarrinhoFretes!D:D,CarrinhoFretes!U:U,G:G)</f>
        <v>233160</v>
      </c>
      <c r="D157" s="16">
        <f t="shared" si="3"/>
        <v>3886</v>
      </c>
      <c r="E157" s="9">
        <f>SUMIFS(CarrinhoFretes!G:G,CarrinhoFretes!U:U,G:G)</f>
        <v>272020</v>
      </c>
      <c r="F157" s="9">
        <f t="shared" si="4"/>
        <v>70</v>
      </c>
      <c r="G157" s="10" t="s">
        <v>1077</v>
      </c>
    </row>
    <row r="158">
      <c r="A158" s="8" t="s">
        <v>1388</v>
      </c>
      <c r="B158" s="8" t="s">
        <v>1233</v>
      </c>
      <c r="C158" s="16">
        <f>SUMIFS(CarrinhoFretes!D:D,CarrinhoFretes!U:U,G:G)</f>
        <v>71240</v>
      </c>
      <c r="D158" s="16">
        <f t="shared" si="3"/>
        <v>1187.333333</v>
      </c>
      <c r="E158" s="9">
        <f>SUMIFS(CarrinhoFretes!G:G,CarrinhoFretes!U:U,G:G)</f>
        <v>80738.44</v>
      </c>
      <c r="F158" s="9">
        <f t="shared" si="4"/>
        <v>67.9998091</v>
      </c>
      <c r="G158" s="10" t="s">
        <v>1079</v>
      </c>
    </row>
    <row r="159">
      <c r="A159" s="8" t="s">
        <v>1389</v>
      </c>
      <c r="B159" s="8" t="s">
        <v>1233</v>
      </c>
      <c r="C159" s="16">
        <f>SUMIFS(CarrinhoFretes!D:D,CarrinhoFretes!U:U,G:G)</f>
        <v>450060</v>
      </c>
      <c r="D159" s="16">
        <f t="shared" si="3"/>
        <v>7501</v>
      </c>
      <c r="E159" s="9">
        <f>SUMIFS(CarrinhoFretes!G:G,CarrinhoFretes!U:U,G:G)</f>
        <v>525070</v>
      </c>
      <c r="F159" s="9">
        <f t="shared" si="4"/>
        <v>70</v>
      </c>
      <c r="G159" s="10" t="s">
        <v>1082</v>
      </c>
    </row>
    <row r="160">
      <c r="A160" s="8" t="s">
        <v>1390</v>
      </c>
      <c r="B160" s="8" t="s">
        <v>1233</v>
      </c>
      <c r="C160" s="16">
        <f>SUMIFS(CarrinhoFretes!D:D,CarrinhoFretes!U:U,G:G)</f>
        <v>88260</v>
      </c>
      <c r="D160" s="16">
        <f t="shared" si="3"/>
        <v>1471</v>
      </c>
      <c r="E160" s="9">
        <f>SUMIFS(CarrinhoFretes!G:G,CarrinhoFretes!U:U,G:G)</f>
        <v>102970</v>
      </c>
      <c r="F160" s="9">
        <f t="shared" si="4"/>
        <v>70</v>
      </c>
      <c r="G160" s="10" t="s">
        <v>1084</v>
      </c>
    </row>
    <row r="161">
      <c r="A161" s="8" t="s">
        <v>1391</v>
      </c>
      <c r="B161" s="8" t="s">
        <v>1233</v>
      </c>
      <c r="C161" s="16">
        <f>SUMIFS(CarrinhoFretes!D:D,CarrinhoFretes!U:U,G:G)</f>
        <v>420120</v>
      </c>
      <c r="D161" s="16">
        <f t="shared" si="3"/>
        <v>7002</v>
      </c>
      <c r="E161" s="9">
        <f>SUMIFS(CarrinhoFretes!G:G,CarrinhoFretes!U:U,G:G)</f>
        <v>490140</v>
      </c>
      <c r="F161" s="9">
        <f t="shared" si="4"/>
        <v>70</v>
      </c>
      <c r="G161" s="10" t="s">
        <v>1086</v>
      </c>
    </row>
    <row r="162">
      <c r="A162" s="8" t="s">
        <v>1392</v>
      </c>
      <c r="B162" s="8" t="s">
        <v>1233</v>
      </c>
      <c r="C162" s="16">
        <f>SUMIFS(CarrinhoFretes!D:D,CarrinhoFretes!U:U,G:G)</f>
        <v>678080</v>
      </c>
      <c r="D162" s="16">
        <f t="shared" si="3"/>
        <v>11301.33333</v>
      </c>
      <c r="E162" s="9">
        <f>SUMIFS(CarrinhoFretes!G:G,CarrinhoFretes!U:U,G:G)</f>
        <v>791093.1</v>
      </c>
      <c r="F162" s="9">
        <f t="shared" si="4"/>
        <v>69.99997935</v>
      </c>
      <c r="G162" s="10" t="s">
        <v>1088</v>
      </c>
    </row>
    <row r="163">
      <c r="A163" s="8" t="s">
        <v>1393</v>
      </c>
      <c r="B163" s="8" t="s">
        <v>1233</v>
      </c>
      <c r="C163" s="16">
        <f>SUMIFS(CarrinhoFretes!D:D,CarrinhoFretes!U:U,G:G)</f>
        <v>408960</v>
      </c>
      <c r="D163" s="16">
        <f t="shared" si="3"/>
        <v>6816</v>
      </c>
      <c r="E163" s="9">
        <f>SUMIFS(CarrinhoFretes!G:G,CarrinhoFretes!U:U,G:G)</f>
        <v>477119.3</v>
      </c>
      <c r="F163" s="9">
        <f t="shared" si="4"/>
        <v>69.9998973</v>
      </c>
      <c r="G163" s="10" t="s">
        <v>1090</v>
      </c>
    </row>
    <row r="164">
      <c r="A164" s="8" t="s">
        <v>1394</v>
      </c>
      <c r="B164" s="8" t="s">
        <v>1233</v>
      </c>
      <c r="C164" s="16">
        <f>SUMIFS(CarrinhoFretes!D:D,CarrinhoFretes!U:U,G:G)</f>
        <v>216340</v>
      </c>
      <c r="D164" s="16">
        <f t="shared" si="3"/>
        <v>3605.666667</v>
      </c>
      <c r="E164" s="9">
        <f>SUMIFS(CarrinhoFretes!G:G,CarrinhoFretes!U:U,G:G)</f>
        <v>245250.22</v>
      </c>
      <c r="F164" s="9">
        <f t="shared" si="4"/>
        <v>68.01799575</v>
      </c>
      <c r="G164" s="10" t="s">
        <v>1092</v>
      </c>
    </row>
    <row r="165">
      <c r="A165" s="8" t="s">
        <v>1395</v>
      </c>
      <c r="B165" s="8" t="s">
        <v>1233</v>
      </c>
      <c r="C165" s="16">
        <f>SUMIFS(CarrinhoFretes!D:D,CarrinhoFretes!U:U,G:G)</f>
        <v>222300</v>
      </c>
      <c r="D165" s="16">
        <f t="shared" si="3"/>
        <v>3705</v>
      </c>
      <c r="E165" s="9">
        <f>SUMIFS(CarrinhoFretes!G:G,CarrinhoFretes!U:U,G:G)</f>
        <v>253167.16</v>
      </c>
      <c r="F165" s="9">
        <f t="shared" si="4"/>
        <v>68.33121727</v>
      </c>
      <c r="G165" s="10" t="s">
        <v>1094</v>
      </c>
    </row>
    <row r="166">
      <c r="A166" s="10" t="s">
        <v>1396</v>
      </c>
      <c r="B166" s="8" t="s">
        <v>1233</v>
      </c>
      <c r="C166" s="16">
        <f>SUMIFS(CarrinhoFretes!D:D,CarrinhoFretes!U:U,G:G)</f>
        <v>76840</v>
      </c>
      <c r="D166" s="16">
        <f t="shared" si="3"/>
        <v>1280.666667</v>
      </c>
      <c r="E166" s="9">
        <f>SUMIFS(CarrinhoFretes!G:G,CarrinhoFretes!U:U,G:G)</f>
        <v>52507.47</v>
      </c>
      <c r="F166" s="9">
        <f t="shared" si="4"/>
        <v>41.00010672</v>
      </c>
      <c r="G166" s="10" t="s">
        <v>1096</v>
      </c>
    </row>
    <row r="167">
      <c r="A167" s="8"/>
      <c r="B167" s="8"/>
      <c r="E167" s="9"/>
      <c r="F167" s="9"/>
      <c r="G167" s="8"/>
    </row>
    <row r="168">
      <c r="A168" s="8" t="s">
        <v>1397</v>
      </c>
      <c r="B168" s="8" t="s">
        <v>1233</v>
      </c>
      <c r="C168" s="16">
        <f>SUMIFS(CarrinhoFretes!D:D,CarrinhoFretes!U:U,G:G)</f>
        <v>353460</v>
      </c>
      <c r="D168" s="16">
        <f t="shared" ref="D168:D198" si="5">C168/60</f>
        <v>5891</v>
      </c>
      <c r="E168" s="9">
        <f>SUMIFS(CarrinhoFretes!G:G,CarrinhoFretes!U:U,G:G)</f>
        <v>400588</v>
      </c>
      <c r="F168" s="9">
        <f t="shared" ref="F168:F198" si="6">IF(D168=0, 0, E168/D168)</f>
        <v>68</v>
      </c>
      <c r="G168" s="10" t="s">
        <v>1098</v>
      </c>
    </row>
    <row r="169">
      <c r="A169" s="8" t="s">
        <v>1398</v>
      </c>
      <c r="B169" s="8" t="s">
        <v>1233</v>
      </c>
      <c r="C169" s="16">
        <f>SUMIFS(CarrinhoFretes!D:D,CarrinhoFretes!U:U,G:G)</f>
        <v>230200</v>
      </c>
      <c r="D169" s="16">
        <f t="shared" si="5"/>
        <v>3836.666667</v>
      </c>
      <c r="E169" s="9">
        <f>SUMIFS(CarrinhoFretes!G:G,CarrinhoFretes!U:U,G:G)</f>
        <v>260893.56</v>
      </c>
      <c r="F169" s="9">
        <f t="shared" si="6"/>
        <v>68.00005908</v>
      </c>
      <c r="G169" s="10" t="s">
        <v>1100</v>
      </c>
    </row>
    <row r="170">
      <c r="A170" s="8" t="s">
        <v>1399</v>
      </c>
      <c r="B170" s="8" t="s">
        <v>1233</v>
      </c>
      <c r="C170" s="16">
        <f>SUMIFS(CarrinhoFretes!D:D,CarrinhoFretes!U:U,G:G)</f>
        <v>485140</v>
      </c>
      <c r="D170" s="16">
        <f t="shared" si="5"/>
        <v>8085.666667</v>
      </c>
      <c r="E170" s="9">
        <f>SUMIFS(CarrinhoFretes!G:G,CarrinhoFretes!U:U,G:G)</f>
        <v>541739.22</v>
      </c>
      <c r="F170" s="9">
        <f t="shared" si="6"/>
        <v>66.99994476</v>
      </c>
      <c r="G170" s="10" t="s">
        <v>1102</v>
      </c>
    </row>
    <row r="171">
      <c r="A171" s="8" t="s">
        <v>1400</v>
      </c>
      <c r="B171" s="8" t="s">
        <v>1233</v>
      </c>
      <c r="C171" s="16">
        <f>SUMIFS(CarrinhoFretes!D:D,CarrinhoFretes!U:U,G:G)</f>
        <v>141260</v>
      </c>
      <c r="D171" s="16">
        <f t="shared" si="5"/>
        <v>2354.333333</v>
      </c>
      <c r="E171" s="9">
        <f>SUMIFS(CarrinhoFretes!G:G,CarrinhoFretes!U:U,G:G)</f>
        <v>96527.53</v>
      </c>
      <c r="F171" s="9">
        <f t="shared" si="6"/>
        <v>40.99994195</v>
      </c>
      <c r="G171" s="10" t="s">
        <v>1104</v>
      </c>
    </row>
    <row r="172">
      <c r="A172" s="8" t="s">
        <v>1401</v>
      </c>
      <c r="B172" s="8" t="s">
        <v>1233</v>
      </c>
      <c r="C172" s="16">
        <f>SUMIFS(CarrinhoFretes!D:D,CarrinhoFretes!U:U,G:G)</f>
        <v>615980</v>
      </c>
      <c r="D172" s="16">
        <f t="shared" si="5"/>
        <v>10266.33333</v>
      </c>
      <c r="E172" s="9">
        <f>SUMIFS(CarrinhoFretes!G:G,CarrinhoFretes!U:U,G:G)</f>
        <v>621112.39</v>
      </c>
      <c r="F172" s="9">
        <f t="shared" si="6"/>
        <v>60.49992435</v>
      </c>
      <c r="G172" s="10" t="s">
        <v>1106</v>
      </c>
    </row>
    <row r="173">
      <c r="A173" s="8" t="s">
        <v>1402</v>
      </c>
      <c r="B173" s="8" t="s">
        <v>1233</v>
      </c>
      <c r="C173" s="16">
        <f>SUMIFS(CarrinhoFretes!D:D,CarrinhoFretes!U:U,G:G)</f>
        <v>448230</v>
      </c>
      <c r="D173" s="16">
        <f t="shared" si="5"/>
        <v>7470.5</v>
      </c>
      <c r="E173" s="9">
        <f>SUMIFS(CarrinhoFretes!G:G,CarrinhoFretes!U:U,G:G)</f>
        <v>500523.5</v>
      </c>
      <c r="F173" s="9">
        <f t="shared" si="6"/>
        <v>67</v>
      </c>
      <c r="G173" s="10" t="s">
        <v>1108</v>
      </c>
    </row>
    <row r="174">
      <c r="A174" s="8" t="s">
        <v>1403</v>
      </c>
      <c r="B174" s="8" t="s">
        <v>1233</v>
      </c>
      <c r="C174" s="16">
        <f>SUMIFS(CarrinhoFretes!D:D,CarrinhoFretes!U:U,G:G)</f>
        <v>477350</v>
      </c>
      <c r="D174" s="16">
        <f t="shared" si="5"/>
        <v>7955.833333</v>
      </c>
      <c r="E174" s="9">
        <f>SUMIFS(CarrinhoFretes!G:G,CarrinhoFretes!U:U,G:G)</f>
        <v>556908.1</v>
      </c>
      <c r="F174" s="9">
        <f t="shared" si="6"/>
        <v>69.99997067</v>
      </c>
      <c r="G174" s="10" t="s">
        <v>1110</v>
      </c>
    </row>
    <row r="175">
      <c r="A175" s="8" t="s">
        <v>1404</v>
      </c>
      <c r="B175" s="8" t="s">
        <v>1233</v>
      </c>
      <c r="C175" s="16">
        <f>SUMIFS(CarrinhoFretes!D:D,CarrinhoFretes!U:U,G:G)</f>
        <v>414600</v>
      </c>
      <c r="D175" s="16">
        <f t="shared" si="5"/>
        <v>6910</v>
      </c>
      <c r="E175" s="9">
        <f>SUMIFS(CarrinhoFretes!G:G,CarrinhoFretes!U:U,G:G)</f>
        <v>469879.32</v>
      </c>
      <c r="F175" s="9">
        <f t="shared" si="6"/>
        <v>67.99990159</v>
      </c>
      <c r="G175" s="10" t="s">
        <v>1112</v>
      </c>
    </row>
    <row r="176">
      <c r="A176" s="8" t="s">
        <v>1405</v>
      </c>
      <c r="B176" s="8" t="s">
        <v>1233</v>
      </c>
      <c r="C176" s="16">
        <f>SUMIFS(CarrinhoFretes!D:D,CarrinhoFretes!U:U,G:G)</f>
        <v>313240</v>
      </c>
      <c r="D176" s="16">
        <f t="shared" si="5"/>
        <v>5220.666667</v>
      </c>
      <c r="E176" s="9">
        <f>SUMIFS(CarrinhoFretes!G:G,CarrinhoFretes!U:U,G:G)</f>
        <v>360226.23</v>
      </c>
      <c r="F176" s="9">
        <f t="shared" si="6"/>
        <v>69.00004406</v>
      </c>
      <c r="G176" s="10" t="s">
        <v>1114</v>
      </c>
    </row>
    <row r="177">
      <c r="A177" s="8" t="s">
        <v>1406</v>
      </c>
      <c r="B177" s="8" t="s">
        <v>1233</v>
      </c>
      <c r="C177" s="16">
        <f>SUMIFS(CarrinhoFretes!D:D,CarrinhoFretes!U:U,G:G)</f>
        <v>600510</v>
      </c>
      <c r="D177" s="16">
        <f t="shared" si="5"/>
        <v>10008.5</v>
      </c>
      <c r="E177" s="9">
        <f>SUMIFS(CarrinhoFretes!G:G,CarrinhoFretes!U:U,G:G)</f>
        <v>605514.88</v>
      </c>
      <c r="F177" s="9">
        <f t="shared" si="6"/>
        <v>60.50006295</v>
      </c>
      <c r="G177" s="10" t="s">
        <v>1116</v>
      </c>
    </row>
    <row r="178">
      <c r="A178" s="8" t="s">
        <v>1407</v>
      </c>
      <c r="B178" s="8" t="s">
        <v>1233</v>
      </c>
      <c r="C178" s="16">
        <f>SUMIFS(CarrinhoFretes!D:D,CarrinhoFretes!U:U,G:G)</f>
        <v>320100</v>
      </c>
      <c r="D178" s="16">
        <f t="shared" si="5"/>
        <v>5335</v>
      </c>
      <c r="E178" s="9">
        <f>SUMIFS(CarrinhoFretes!G:G,CarrinhoFretes!U:U,G:G)</f>
        <v>368115</v>
      </c>
      <c r="F178" s="9">
        <f t="shared" si="6"/>
        <v>69</v>
      </c>
      <c r="G178" s="10" t="s">
        <v>1118</v>
      </c>
    </row>
    <row r="179">
      <c r="A179" s="10" t="s">
        <v>1408</v>
      </c>
      <c r="B179" s="8" t="s">
        <v>1233</v>
      </c>
      <c r="C179" s="16">
        <f>SUMIFS(CarrinhoFretes!D:D,CarrinhoFretes!U:U,G:G)</f>
        <v>151500</v>
      </c>
      <c r="D179" s="16">
        <f t="shared" si="5"/>
        <v>2525</v>
      </c>
      <c r="E179" s="9">
        <f>SUMIFS(CarrinhoFretes!G:G,CarrinhoFretes!U:U,G:G)</f>
        <v>170431.85</v>
      </c>
      <c r="F179" s="9">
        <f t="shared" si="6"/>
        <v>67.49776238</v>
      </c>
      <c r="G179" s="10" t="s">
        <v>1120</v>
      </c>
    </row>
    <row r="180">
      <c r="A180" s="8" t="s">
        <v>1409</v>
      </c>
      <c r="B180" s="8" t="s">
        <v>1233</v>
      </c>
      <c r="C180" s="16">
        <f>SUMIFS(CarrinhoFretes!D:D,CarrinhoFretes!U:U,G:G)</f>
        <v>1444420</v>
      </c>
      <c r="D180" s="16">
        <f t="shared" si="5"/>
        <v>24073.66667</v>
      </c>
      <c r="E180" s="9">
        <f>SUMIFS(CarrinhoFretes!G:G,CarrinhoFretes!U:U,G:G)</f>
        <v>1661084.61</v>
      </c>
      <c r="F180" s="9">
        <f t="shared" si="6"/>
        <v>69.00006688</v>
      </c>
      <c r="G180" s="10" t="s">
        <v>1122</v>
      </c>
    </row>
    <row r="181">
      <c r="A181" s="10" t="s">
        <v>1410</v>
      </c>
      <c r="B181" s="8" t="s">
        <v>1233</v>
      </c>
      <c r="C181" s="16">
        <f>SUMIFS(CarrinhoFretes!D:D,CarrinhoFretes!U:U,G:G)</f>
        <v>160940</v>
      </c>
      <c r="D181" s="16">
        <f t="shared" si="5"/>
        <v>2682.333333</v>
      </c>
      <c r="E181" s="9">
        <f>SUMIFS(CarrinhoFretes!G:G,CarrinhoFretes!U:U,G:G)</f>
        <v>182398.44</v>
      </c>
      <c r="F181" s="9">
        <f t="shared" si="6"/>
        <v>67.9999155</v>
      </c>
      <c r="G181" s="10" t="s">
        <v>1124</v>
      </c>
    </row>
    <row r="182">
      <c r="A182" s="8" t="s">
        <v>1411</v>
      </c>
      <c r="B182" s="8" t="s">
        <v>1233</v>
      </c>
      <c r="C182" s="16">
        <f>SUMIFS(CarrinhoFretes!D:D,CarrinhoFretes!U:U,G:G)</f>
        <v>1081030</v>
      </c>
      <c r="D182" s="16">
        <f t="shared" si="5"/>
        <v>18017.16667</v>
      </c>
      <c r="E182" s="9">
        <f>SUMIFS(CarrinhoFretes!G:G,CarrinhoFretes!U:U,G:G)</f>
        <v>865380.69</v>
      </c>
      <c r="F182" s="9">
        <f t="shared" si="6"/>
        <v>48.03089775</v>
      </c>
      <c r="G182" s="10" t="s">
        <v>1126</v>
      </c>
    </row>
    <row r="183">
      <c r="A183" s="8" t="s">
        <v>1412</v>
      </c>
      <c r="B183" s="8" t="s">
        <v>1233</v>
      </c>
      <c r="C183" s="16">
        <f>SUMIFS(CarrinhoFretes!D:D,CarrinhoFretes!U:U,G:G)</f>
        <v>268540</v>
      </c>
      <c r="D183" s="16">
        <f t="shared" si="5"/>
        <v>4475.666667</v>
      </c>
      <c r="E183" s="9">
        <f>SUMIFS(CarrinhoFretes!G:G,CarrinhoFretes!U:U,G:G)</f>
        <v>299869.89</v>
      </c>
      <c r="F183" s="9">
        <f t="shared" si="6"/>
        <v>67.0000499</v>
      </c>
      <c r="G183" s="10" t="s">
        <v>1128</v>
      </c>
    </row>
    <row r="184">
      <c r="A184" s="10" t="s">
        <v>1413</v>
      </c>
      <c r="B184" s="8" t="s">
        <v>1233</v>
      </c>
      <c r="C184" s="16">
        <f>SUMIFS(CarrinhoFretes!D:D,CarrinhoFretes!U:U,G:G)</f>
        <v>90420</v>
      </c>
      <c r="D184" s="16">
        <f t="shared" si="5"/>
        <v>1507</v>
      </c>
      <c r="E184" s="9">
        <f>SUMIFS(CarrinhoFretes!G:G,CarrinhoFretes!U:U,G:G)</f>
        <v>100215.51</v>
      </c>
      <c r="F184" s="9">
        <f t="shared" si="6"/>
        <v>66.50000664</v>
      </c>
      <c r="G184" s="10" t="s">
        <v>1130</v>
      </c>
    </row>
    <row r="185">
      <c r="A185" s="8" t="s">
        <v>1414</v>
      </c>
      <c r="B185" s="8" t="s">
        <v>1233</v>
      </c>
      <c r="C185" s="16">
        <f>SUMIFS(CarrinhoFretes!D:D,CarrinhoFretes!U:U,G:G)</f>
        <v>0</v>
      </c>
      <c r="D185" s="16">
        <f t="shared" si="5"/>
        <v>0</v>
      </c>
      <c r="E185" s="9">
        <f>SUMIFS(CarrinhoFretes!G:G,CarrinhoFretes!U:U,G:G)</f>
        <v>0</v>
      </c>
      <c r="F185" s="9">
        <f t="shared" si="6"/>
        <v>0</v>
      </c>
      <c r="G185" s="10" t="s">
        <v>1132</v>
      </c>
    </row>
    <row r="186">
      <c r="A186" s="8" t="s">
        <v>1415</v>
      </c>
      <c r="B186" s="8" t="s">
        <v>1233</v>
      </c>
      <c r="C186" s="16">
        <f>SUMIFS(CarrinhoFretes!D:D,CarrinhoFretes!U:U,G:G)</f>
        <v>666840</v>
      </c>
      <c r="D186" s="16">
        <f t="shared" si="5"/>
        <v>11114</v>
      </c>
      <c r="E186" s="9">
        <f>SUMIFS(CarrinhoFretes!G:G,CarrinhoFretes!U:U,G:G)</f>
        <v>744638</v>
      </c>
      <c r="F186" s="9">
        <f t="shared" si="6"/>
        <v>67</v>
      </c>
      <c r="G186" s="10" t="s">
        <v>1134</v>
      </c>
    </row>
    <row r="187">
      <c r="A187" s="8" t="s">
        <v>1416</v>
      </c>
      <c r="B187" s="8" t="s">
        <v>1233</v>
      </c>
      <c r="C187" s="16">
        <f>SUMIFS(CarrinhoFretes!D:D,CarrinhoFretes!U:U,G:G)</f>
        <v>642880</v>
      </c>
      <c r="D187" s="16">
        <f t="shared" si="5"/>
        <v>10714.66667</v>
      </c>
      <c r="E187" s="9">
        <f>SUMIFS(CarrinhoFretes!G:G,CarrinhoFretes!U:U,G:G)</f>
        <v>625384.33</v>
      </c>
      <c r="F187" s="9">
        <f t="shared" si="6"/>
        <v>58.36712886</v>
      </c>
      <c r="G187" s="10" t="s">
        <v>1136</v>
      </c>
    </row>
    <row r="188">
      <c r="A188" s="8" t="s">
        <v>1417</v>
      </c>
      <c r="B188" s="8" t="s">
        <v>1233</v>
      </c>
      <c r="C188" s="16">
        <f>SUMIFS(CarrinhoFretes!D:D,CarrinhoFretes!U:U,G:G)</f>
        <v>628700</v>
      </c>
      <c r="D188" s="16">
        <f t="shared" si="5"/>
        <v>10478.33333</v>
      </c>
      <c r="E188" s="9">
        <f>SUMIFS(CarrinhoFretes!G:G,CarrinhoFretes!U:U,G:G)</f>
        <v>448360.78</v>
      </c>
      <c r="F188" s="9">
        <f t="shared" si="6"/>
        <v>42.78932209</v>
      </c>
      <c r="G188" s="10" t="s">
        <v>1138</v>
      </c>
    </row>
    <row r="189">
      <c r="A189" s="8" t="s">
        <v>1418</v>
      </c>
      <c r="B189" s="8" t="s">
        <v>1233</v>
      </c>
      <c r="C189" s="16">
        <f>SUMIFS(CarrinhoFretes!D:D,CarrinhoFretes!U:U,G:G)</f>
        <v>179060</v>
      </c>
      <c r="D189" s="16">
        <f t="shared" si="5"/>
        <v>2984.333333</v>
      </c>
      <c r="E189" s="9">
        <f>SUMIFS(CarrinhoFretes!G:G,CarrinhoFretes!U:U,G:G)</f>
        <v>211887.43</v>
      </c>
      <c r="F189" s="9">
        <f t="shared" si="6"/>
        <v>70.9999207</v>
      </c>
      <c r="G189" s="10" t="s">
        <v>1140</v>
      </c>
    </row>
    <row r="190">
      <c r="A190" s="8" t="s">
        <v>1419</v>
      </c>
      <c r="B190" s="8" t="s">
        <v>1233</v>
      </c>
      <c r="C190" s="16">
        <f>SUMIFS(CarrinhoFretes!D:D,CarrinhoFretes!U:U,G:G)</f>
        <v>277340</v>
      </c>
      <c r="D190" s="16">
        <f t="shared" si="5"/>
        <v>4622.333333</v>
      </c>
      <c r="E190" s="9">
        <f>SUMIFS(CarrinhoFretes!G:G,CarrinhoFretes!U:U,G:G)</f>
        <v>328186.14</v>
      </c>
      <c r="F190" s="9">
        <f t="shared" si="6"/>
        <v>71.0001024</v>
      </c>
      <c r="G190" s="10" t="s">
        <v>1142</v>
      </c>
    </row>
    <row r="191">
      <c r="A191" s="8" t="s">
        <v>1420</v>
      </c>
      <c r="B191" s="8" t="s">
        <v>1233</v>
      </c>
      <c r="C191" s="16">
        <f>SUMIFS(CarrinhoFretes!D:D,CarrinhoFretes!U:U,G:G)</f>
        <v>208610</v>
      </c>
      <c r="D191" s="16">
        <f t="shared" si="5"/>
        <v>3476.833333</v>
      </c>
      <c r="E191" s="9">
        <f>SUMIFS(CarrinhoFretes!G:G,CarrinhoFretes!U:U,G:G)</f>
        <v>246854.93</v>
      </c>
      <c r="F191" s="9">
        <f t="shared" si="6"/>
        <v>70.99993193</v>
      </c>
      <c r="G191" s="10" t="s">
        <v>1144</v>
      </c>
    </row>
    <row r="192">
      <c r="A192" s="8" t="s">
        <v>1421</v>
      </c>
      <c r="B192" s="8" t="s">
        <v>1233</v>
      </c>
      <c r="C192" s="16">
        <f>SUMIFS(CarrinhoFretes!D:D,CarrinhoFretes!U:U,G:G)</f>
        <v>217380</v>
      </c>
      <c r="D192" s="16">
        <f t="shared" si="5"/>
        <v>3623</v>
      </c>
      <c r="E192" s="9">
        <f>SUMIFS(CarrinhoFretes!G:G,CarrinhoFretes!U:U,G:G)</f>
        <v>260855.28</v>
      </c>
      <c r="F192" s="9">
        <f t="shared" si="6"/>
        <v>71.99980127</v>
      </c>
      <c r="G192" s="10" t="s">
        <v>1146</v>
      </c>
    </row>
    <row r="193">
      <c r="A193" s="8" t="s">
        <v>1422</v>
      </c>
      <c r="B193" s="8" t="s">
        <v>1233</v>
      </c>
      <c r="C193" s="16">
        <f>SUMIFS(CarrinhoFretes!D:D,CarrinhoFretes!U:U,G:G)</f>
        <v>144020</v>
      </c>
      <c r="D193" s="16">
        <f t="shared" si="5"/>
        <v>2400.333333</v>
      </c>
      <c r="E193" s="9">
        <f>SUMIFS(CarrinhoFretes!G:G,CarrinhoFretes!U:U,G:G)</f>
        <v>172823.76</v>
      </c>
      <c r="F193" s="9">
        <f t="shared" si="6"/>
        <v>71.99990001</v>
      </c>
      <c r="G193" s="10" t="s">
        <v>1148</v>
      </c>
    </row>
    <row r="194">
      <c r="A194" s="8" t="s">
        <v>1423</v>
      </c>
      <c r="B194" s="8" t="s">
        <v>1233</v>
      </c>
      <c r="C194" s="16">
        <f>SUMIFS(CarrinhoFretes!D:D,CarrinhoFretes!U:U,G:G)</f>
        <v>1450720</v>
      </c>
      <c r="D194" s="16">
        <f t="shared" si="5"/>
        <v>24178.66667</v>
      </c>
      <c r="E194" s="9">
        <f>SUMIFS(CarrinhoFretes!G:G,CarrinhoFretes!U:U,G:G)</f>
        <v>1727748.1</v>
      </c>
      <c r="F194" s="9">
        <f t="shared" si="6"/>
        <v>71.45754246</v>
      </c>
      <c r="G194" s="10" t="s">
        <v>1150</v>
      </c>
    </row>
    <row r="195">
      <c r="A195" s="8" t="s">
        <v>1424</v>
      </c>
      <c r="B195" s="8" t="s">
        <v>1233</v>
      </c>
      <c r="C195" s="16">
        <f>SUMIFS(CarrinhoFretes!D:D,CarrinhoFretes!U:U,G:G)</f>
        <v>70500</v>
      </c>
      <c r="D195" s="16">
        <f t="shared" si="5"/>
        <v>1175</v>
      </c>
      <c r="E195" s="9">
        <f>SUMIFS(CarrinhoFretes!G:G,CarrinhoFretes!U:U,G:G)</f>
        <v>82837.5</v>
      </c>
      <c r="F195" s="9">
        <f t="shared" si="6"/>
        <v>70.5</v>
      </c>
      <c r="G195" s="10" t="s">
        <v>1152</v>
      </c>
    </row>
    <row r="196">
      <c r="A196" s="8" t="s">
        <v>1425</v>
      </c>
      <c r="B196" s="8" t="s">
        <v>1233</v>
      </c>
      <c r="C196" s="16">
        <f>SUMIFS(CarrinhoFretes!D:D,CarrinhoFretes!U:U,G:G)</f>
        <v>202680</v>
      </c>
      <c r="D196" s="16">
        <f t="shared" si="5"/>
        <v>3378</v>
      </c>
      <c r="E196" s="9">
        <f>SUMIFS(CarrinhoFretes!G:G,CarrinhoFretes!U:U,G:G)</f>
        <v>243216</v>
      </c>
      <c r="F196" s="9">
        <f t="shared" si="6"/>
        <v>72</v>
      </c>
      <c r="G196" s="10" t="s">
        <v>1154</v>
      </c>
    </row>
    <row r="197">
      <c r="A197" s="8" t="s">
        <v>1426</v>
      </c>
      <c r="B197" s="8" t="s">
        <v>1233</v>
      </c>
      <c r="C197" s="16">
        <f>SUMIFS(CarrinhoFretes!D:D,CarrinhoFretes!U:U,G:G)</f>
        <v>261790</v>
      </c>
      <c r="D197" s="16">
        <f t="shared" si="5"/>
        <v>4363.166667</v>
      </c>
      <c r="E197" s="9">
        <f>SUMIFS(CarrinhoFretes!G:G,CarrinhoFretes!U:U,G:G)</f>
        <v>303239.64</v>
      </c>
      <c r="F197" s="9">
        <f t="shared" si="6"/>
        <v>69.49989839</v>
      </c>
      <c r="G197" s="10" t="s">
        <v>1156</v>
      </c>
    </row>
    <row r="198">
      <c r="A198" s="8" t="s">
        <v>1427</v>
      </c>
      <c r="B198" s="8" t="s">
        <v>1233</v>
      </c>
      <c r="C198" s="16">
        <f>SUMIFS(CarrinhoFretes!D:D,CarrinhoFretes!U:U,G:G)</f>
        <v>528440</v>
      </c>
      <c r="D198" s="16">
        <f t="shared" si="5"/>
        <v>8807.333333</v>
      </c>
      <c r="E198" s="9">
        <f>SUMIFS(CarrinhoFretes!G:G,CarrinhoFretes!U:U,G:G)</f>
        <v>624403.39</v>
      </c>
      <c r="F198" s="9">
        <f t="shared" si="6"/>
        <v>70.89585081</v>
      </c>
      <c r="G198" s="10" t="s">
        <v>1158</v>
      </c>
    </row>
    <row r="199">
      <c r="A199" s="8"/>
      <c r="B199" s="8"/>
      <c r="E199" s="9"/>
      <c r="F199" s="9"/>
      <c r="G199" s="8"/>
    </row>
    <row r="200">
      <c r="A200" s="8" t="s">
        <v>1428</v>
      </c>
      <c r="B200" s="8" t="s">
        <v>1233</v>
      </c>
      <c r="C200" s="16">
        <f>SUMIFS(CarrinhoFretes!D:D,CarrinhoFretes!U:U,G:G)</f>
        <v>301360</v>
      </c>
      <c r="D200" s="16">
        <f t="shared" ref="D200:D231" si="7">C200/60</f>
        <v>5022.666667</v>
      </c>
      <c r="E200" s="9">
        <f>SUMIFS(CarrinhoFretes!G:G,CarrinhoFretes!U:U,G:G)</f>
        <v>356609.57</v>
      </c>
      <c r="F200" s="9">
        <f t="shared" ref="F200:F231" si="8">IF(D200=0, 0, E200/D200)</f>
        <v>71.00004712</v>
      </c>
      <c r="G200" s="10" t="s">
        <v>1160</v>
      </c>
    </row>
    <row r="201">
      <c r="A201" s="8" t="s">
        <v>1429</v>
      </c>
      <c r="B201" s="8" t="s">
        <v>1233</v>
      </c>
      <c r="C201" s="16">
        <f>SUMIFS(CarrinhoFretes!D:D,CarrinhoFretes!U:U,G:G)</f>
        <v>206320</v>
      </c>
      <c r="D201" s="16">
        <f t="shared" si="7"/>
        <v>3438.666667</v>
      </c>
      <c r="E201" s="9">
        <f>SUMIFS(CarrinhoFretes!G:G,CarrinhoFretes!U:U,G:G)</f>
        <v>238986.88</v>
      </c>
      <c r="F201" s="9">
        <f t="shared" si="8"/>
        <v>69.49986817</v>
      </c>
      <c r="G201" s="10" t="s">
        <v>1162</v>
      </c>
    </row>
    <row r="202">
      <c r="A202" s="8" t="s">
        <v>1430</v>
      </c>
      <c r="B202" s="8" t="s">
        <v>1233</v>
      </c>
      <c r="C202" s="16">
        <f>SUMIFS(CarrinhoFretes!D:D,CarrinhoFretes!U:U,G:G)</f>
        <v>581200</v>
      </c>
      <c r="D202" s="16">
        <f t="shared" si="7"/>
        <v>9686.666667</v>
      </c>
      <c r="E202" s="9">
        <f>SUMIFS(CarrinhoFretes!G:G,CarrinhoFretes!U:U,G:G)</f>
        <v>697440.96</v>
      </c>
      <c r="F202" s="9">
        <f t="shared" si="8"/>
        <v>72.00009911</v>
      </c>
      <c r="G202" s="10" t="s">
        <v>1164</v>
      </c>
    </row>
    <row r="203">
      <c r="A203" s="8" t="s">
        <v>1431</v>
      </c>
      <c r="B203" s="8" t="s">
        <v>1233</v>
      </c>
      <c r="C203" s="16">
        <f>SUMIFS(CarrinhoFretes!D:D,CarrinhoFretes!U:U,G:G)</f>
        <v>158440</v>
      </c>
      <c r="D203" s="16">
        <f t="shared" si="7"/>
        <v>2640.666667</v>
      </c>
      <c r="E203" s="9">
        <f>SUMIFS(CarrinhoFretes!G:G,CarrinhoFretes!U:U,G:G)</f>
        <v>190128.24</v>
      </c>
      <c r="F203" s="9">
        <f t="shared" si="8"/>
        <v>72.00009089</v>
      </c>
      <c r="G203" s="10" t="s">
        <v>1166</v>
      </c>
    </row>
    <row r="204">
      <c r="A204" s="8" t="s">
        <v>1432</v>
      </c>
      <c r="B204" s="8" t="s">
        <v>1233</v>
      </c>
      <c r="C204" s="16">
        <f>SUMIFS(CarrinhoFretes!D:D,CarrinhoFretes!U:U,G:G)</f>
        <v>735380</v>
      </c>
      <c r="D204" s="16">
        <f t="shared" si="7"/>
        <v>12256.33333</v>
      </c>
      <c r="E204" s="9">
        <f>SUMIFS(CarrinhoFretes!G:G,CarrinhoFretes!U:U,G:G)</f>
        <v>569919.38</v>
      </c>
      <c r="F204" s="9">
        <f t="shared" si="8"/>
        <v>46.49999021</v>
      </c>
      <c r="G204" s="10" t="s">
        <v>1168</v>
      </c>
    </row>
    <row r="205">
      <c r="A205" s="8" t="s">
        <v>1433</v>
      </c>
      <c r="B205" s="8" t="s">
        <v>1233</v>
      </c>
      <c r="C205" s="16">
        <f>SUMIFS(CarrinhoFretes!D:D,CarrinhoFretes!U:U,G:G)</f>
        <v>112680</v>
      </c>
      <c r="D205" s="16">
        <f t="shared" si="7"/>
        <v>1878</v>
      </c>
      <c r="E205" s="9">
        <f>SUMIFS(CarrinhoFretes!G:G,CarrinhoFretes!U:U,G:G)</f>
        <v>81736.35</v>
      </c>
      <c r="F205" s="9">
        <f t="shared" si="8"/>
        <v>43.52308307</v>
      </c>
      <c r="G205" s="10" t="s">
        <v>1171</v>
      </c>
    </row>
    <row r="206">
      <c r="A206" s="8" t="s">
        <v>1434</v>
      </c>
      <c r="B206" s="8" t="s">
        <v>1233</v>
      </c>
      <c r="C206" s="16">
        <f>SUMIFS(CarrinhoFretes!D:D,CarrinhoFretes!U:U,G:G)</f>
        <v>213820</v>
      </c>
      <c r="D206" s="16">
        <f t="shared" si="7"/>
        <v>3563.666667</v>
      </c>
      <c r="E206" s="9">
        <f>SUMIFS(CarrinhoFretes!G:G,CarrinhoFretes!U:U,G:G)</f>
        <v>256583.52</v>
      </c>
      <c r="F206" s="9">
        <f t="shared" si="8"/>
        <v>71.99986531</v>
      </c>
      <c r="G206" s="10" t="s">
        <v>1174</v>
      </c>
    </row>
    <row r="207">
      <c r="A207" s="8" t="s">
        <v>1435</v>
      </c>
      <c r="B207" s="8" t="s">
        <v>1233</v>
      </c>
      <c r="C207" s="16">
        <f>SUMIFS(CarrinhoFretes!D:D,CarrinhoFretes!U:U,G:G)</f>
        <v>0</v>
      </c>
      <c r="D207" s="16">
        <f t="shared" si="7"/>
        <v>0</v>
      </c>
      <c r="E207" s="9">
        <f>SUMIFS(CarrinhoFretes!G:G,CarrinhoFretes!U:U,G:G)</f>
        <v>0</v>
      </c>
      <c r="F207" s="9">
        <f t="shared" si="8"/>
        <v>0</v>
      </c>
      <c r="G207" s="10" t="s">
        <v>1176</v>
      </c>
    </row>
    <row r="208">
      <c r="A208" s="8" t="s">
        <v>1436</v>
      </c>
      <c r="B208" s="8" t="s">
        <v>1233</v>
      </c>
      <c r="C208" s="16">
        <f>SUMIFS(CarrinhoFretes!D:D,CarrinhoFretes!U:U,G:G)</f>
        <v>198160</v>
      </c>
      <c r="D208" s="16">
        <f t="shared" si="7"/>
        <v>3302.666667</v>
      </c>
      <c r="E208" s="9">
        <f>SUMIFS(CarrinhoFretes!G:G,CarrinhoFretes!U:U,G:G)</f>
        <v>237792.24</v>
      </c>
      <c r="F208" s="9">
        <f t="shared" si="8"/>
        <v>72.00007267</v>
      </c>
      <c r="G208" s="10" t="s">
        <v>1178</v>
      </c>
    </row>
    <row r="209">
      <c r="A209" s="8" t="s">
        <v>1437</v>
      </c>
      <c r="B209" s="8" t="s">
        <v>1233</v>
      </c>
      <c r="C209" s="16">
        <f>SUMIFS(CarrinhoFretes!D:D,CarrinhoFretes!U:U,G:G)</f>
        <v>224560</v>
      </c>
      <c r="D209" s="16">
        <f t="shared" si="7"/>
        <v>3742.666667</v>
      </c>
      <c r="E209" s="9">
        <f>SUMIFS(CarrinhoFretes!G:G,CarrinhoFretes!U:U,G:G)</f>
        <v>164677.48</v>
      </c>
      <c r="F209" s="9">
        <f t="shared" si="8"/>
        <v>44.00003919</v>
      </c>
      <c r="G209" s="10" t="s">
        <v>1180</v>
      </c>
    </row>
    <row r="210">
      <c r="A210" s="8" t="s">
        <v>1438</v>
      </c>
      <c r="B210" s="8" t="s">
        <v>1233</v>
      </c>
      <c r="C210" s="16">
        <f>SUMIFS(CarrinhoFretes!D:D,CarrinhoFretes!U:U,G:G)</f>
        <v>282900</v>
      </c>
      <c r="D210" s="16">
        <f t="shared" si="7"/>
        <v>4715</v>
      </c>
      <c r="E210" s="9">
        <f>SUMIFS(CarrinhoFretes!G:G,CarrinhoFretes!U:U,G:G)</f>
        <v>214532.52</v>
      </c>
      <c r="F210" s="9">
        <f t="shared" si="8"/>
        <v>45.50000424</v>
      </c>
      <c r="G210" s="10" t="s">
        <v>1182</v>
      </c>
    </row>
    <row r="211">
      <c r="A211" s="8" t="s">
        <v>1439</v>
      </c>
      <c r="B211" s="8" t="s">
        <v>1233</v>
      </c>
      <c r="C211" s="16">
        <f>SUMIFS(CarrinhoFretes!D:D,CarrinhoFretes!U:U,G:G)</f>
        <v>505880</v>
      </c>
      <c r="D211" s="16">
        <f t="shared" si="7"/>
        <v>8431.333333</v>
      </c>
      <c r="E211" s="9">
        <f>SUMIFS(CarrinhoFretes!G:G,CarrinhoFretes!U:U,G:G)</f>
        <v>623918.42</v>
      </c>
      <c r="F211" s="9">
        <f t="shared" si="8"/>
        <v>73.99997074</v>
      </c>
      <c r="G211" s="10" t="s">
        <v>1184</v>
      </c>
    </row>
    <row r="212">
      <c r="A212" s="8" t="s">
        <v>1440</v>
      </c>
      <c r="B212" s="8" t="s">
        <v>1233</v>
      </c>
      <c r="C212" s="16">
        <f>SUMIFS(CarrinhoFretes!D:D,CarrinhoFretes!U:U,G:G)</f>
        <v>573280</v>
      </c>
      <c r="D212" s="16">
        <f t="shared" si="7"/>
        <v>9554.666667</v>
      </c>
      <c r="E212" s="9">
        <f>SUMIFS(CarrinhoFretes!G:G,CarrinhoFretes!U:U,G:G)</f>
        <v>692713.61</v>
      </c>
      <c r="F212" s="9">
        <f t="shared" si="8"/>
        <v>72.50002896</v>
      </c>
      <c r="G212" s="10" t="s">
        <v>1186</v>
      </c>
    </row>
    <row r="213">
      <c r="A213" s="8" t="s">
        <v>1441</v>
      </c>
      <c r="B213" s="8" t="s">
        <v>1233</v>
      </c>
      <c r="C213" s="16">
        <f>SUMIFS(CarrinhoFretes!D:D,CarrinhoFretes!U:U,G:G)</f>
        <v>435950</v>
      </c>
      <c r="D213" s="16">
        <f t="shared" si="7"/>
        <v>7265.833333</v>
      </c>
      <c r="E213" s="9">
        <f>SUMIFS(CarrinhoFretes!G:G,CarrinhoFretes!U:U,G:G)</f>
        <v>523139.76</v>
      </c>
      <c r="F213" s="9">
        <f t="shared" si="8"/>
        <v>71.99996697</v>
      </c>
      <c r="G213" s="10" t="s">
        <v>1188</v>
      </c>
    </row>
    <row r="214">
      <c r="A214" s="8" t="s">
        <v>1442</v>
      </c>
      <c r="B214" s="8" t="s">
        <v>1233</v>
      </c>
      <c r="C214" s="16">
        <f>SUMIFS(CarrinhoFretes!D:D,CarrinhoFretes!U:U,G:G)</f>
        <v>220100</v>
      </c>
      <c r="D214" s="16">
        <f t="shared" si="7"/>
        <v>3668.333333</v>
      </c>
      <c r="E214" s="9">
        <f>SUMIFS(CarrinhoFretes!G:G,CarrinhoFretes!U:U,G:G)</f>
        <v>256783.1</v>
      </c>
      <c r="F214" s="9">
        <f t="shared" si="8"/>
        <v>69.99993639</v>
      </c>
      <c r="G214" s="10" t="s">
        <v>1190</v>
      </c>
    </row>
    <row r="215">
      <c r="A215" s="8" t="s">
        <v>1443</v>
      </c>
      <c r="B215" s="8" t="s">
        <v>1233</v>
      </c>
      <c r="C215" s="16">
        <f>SUMIFS(CarrinhoFretes!D:D,CarrinhoFretes!U:U,G:G)</f>
        <v>75380</v>
      </c>
      <c r="D215" s="16">
        <f t="shared" si="7"/>
        <v>1256.333333</v>
      </c>
      <c r="E215" s="9">
        <f>SUMIFS(CarrinhoFretes!G:G,CarrinhoFretes!U:U,G:G)</f>
        <v>82289.62</v>
      </c>
      <c r="F215" s="9">
        <f t="shared" si="8"/>
        <v>65.49983019</v>
      </c>
      <c r="G215" s="10" t="s">
        <v>1192</v>
      </c>
    </row>
    <row r="216">
      <c r="A216" s="8" t="s">
        <v>1444</v>
      </c>
      <c r="B216" s="8" t="s">
        <v>1233</v>
      </c>
      <c r="C216" s="16">
        <f>SUMIFS(CarrinhoFretes!D:D,CarrinhoFretes!U:U,G:G)</f>
        <v>242880</v>
      </c>
      <c r="D216" s="16">
        <f t="shared" si="7"/>
        <v>4048</v>
      </c>
      <c r="E216" s="9">
        <f>SUMIFS(CarrinhoFretes!G:G,CarrinhoFretes!U:U,G:G)</f>
        <v>291456</v>
      </c>
      <c r="F216" s="9">
        <f t="shared" si="8"/>
        <v>72</v>
      </c>
      <c r="G216" s="10" t="s">
        <v>1195</v>
      </c>
    </row>
    <row r="217">
      <c r="A217" s="8" t="s">
        <v>1445</v>
      </c>
      <c r="B217" s="8" t="s">
        <v>1233</v>
      </c>
      <c r="C217" s="16">
        <f>SUMIFS(CarrinhoFretes!D:D,CarrinhoFretes!U:U,G:G)</f>
        <v>145340</v>
      </c>
      <c r="D217" s="16">
        <f t="shared" si="7"/>
        <v>2422.333333</v>
      </c>
      <c r="E217" s="9">
        <f>SUMIFS(CarrinhoFretes!G:G,CarrinhoFretes!U:U,G:G)</f>
        <v>142361.23</v>
      </c>
      <c r="F217" s="9">
        <f t="shared" si="8"/>
        <v>58.77028898</v>
      </c>
      <c r="G217" s="10" t="s">
        <v>1197</v>
      </c>
    </row>
    <row r="218">
      <c r="A218" s="8" t="s">
        <v>1446</v>
      </c>
      <c r="B218" s="8" t="s">
        <v>1233</v>
      </c>
      <c r="C218" s="16">
        <f>SUMIFS(CarrinhoFretes!D:D,CarrinhoFretes!U:U,G:G)</f>
        <v>284060</v>
      </c>
      <c r="D218" s="16">
        <f t="shared" si="7"/>
        <v>4734.333333</v>
      </c>
      <c r="E218" s="9">
        <f>SUMIFS(CarrinhoFretes!G:G,CarrinhoFretes!U:U,G:G)</f>
        <v>329035.95</v>
      </c>
      <c r="F218" s="9">
        <f t="shared" si="8"/>
        <v>69.49995424</v>
      </c>
      <c r="G218" s="10" t="s">
        <v>1199</v>
      </c>
    </row>
    <row r="219">
      <c r="A219" s="10" t="s">
        <v>1447</v>
      </c>
      <c r="B219" s="8" t="s">
        <v>1233</v>
      </c>
      <c r="C219" s="16">
        <f>SUMIFS(CarrinhoFretes!D:D,CarrinhoFretes!U:U,G:G)</f>
        <v>446920</v>
      </c>
      <c r="D219" s="16">
        <f t="shared" si="7"/>
        <v>7448.666667</v>
      </c>
      <c r="E219" s="9">
        <f>SUMIFS(CarrinhoFretes!G:G,CarrinhoFretes!U:U,G:G)</f>
        <v>368191.04</v>
      </c>
      <c r="F219" s="9">
        <f t="shared" si="8"/>
        <v>49.43046272</v>
      </c>
      <c r="G219" s="10" t="s">
        <v>1201</v>
      </c>
    </row>
    <row r="220">
      <c r="A220" s="8" t="s">
        <v>1448</v>
      </c>
      <c r="B220" s="8" t="s">
        <v>1233</v>
      </c>
      <c r="C220" s="16">
        <f>SUMIFS(CarrinhoFretes!D:D,CarrinhoFretes!U:U,G:G)</f>
        <v>577730</v>
      </c>
      <c r="D220" s="16">
        <f t="shared" si="7"/>
        <v>9628.833333</v>
      </c>
      <c r="E220" s="9">
        <f>SUMIFS(CarrinhoFretes!G:G,CarrinhoFretes!U:U,G:G)</f>
        <v>603739.34</v>
      </c>
      <c r="F220" s="9">
        <f t="shared" si="8"/>
        <v>62.70119329</v>
      </c>
      <c r="G220" s="10" t="s">
        <v>1203</v>
      </c>
    </row>
    <row r="221">
      <c r="A221" s="8" t="s">
        <v>1449</v>
      </c>
      <c r="B221" s="8" t="s">
        <v>1233</v>
      </c>
      <c r="C221" s="16">
        <f>SUMIFS(CarrinhoFretes!D:D,CarrinhoFretes!U:U,G:G)</f>
        <v>159360</v>
      </c>
      <c r="D221" s="16">
        <f t="shared" si="7"/>
        <v>2656</v>
      </c>
      <c r="E221" s="9">
        <f>SUMIFS(CarrinhoFretes!G:G,CarrinhoFretes!U:U,G:G)</f>
        <v>189904.01</v>
      </c>
      <c r="F221" s="9">
        <f t="shared" si="8"/>
        <v>71.50000377</v>
      </c>
      <c r="G221" s="10" t="s">
        <v>1205</v>
      </c>
    </row>
    <row r="222">
      <c r="A222" s="8" t="s">
        <v>1450</v>
      </c>
      <c r="B222" s="8" t="s">
        <v>1233</v>
      </c>
      <c r="C222" s="16">
        <f>SUMIFS(CarrinhoFretes!D:D,CarrinhoFretes!U:U,G:G)</f>
        <v>517420</v>
      </c>
      <c r="D222" s="16">
        <f t="shared" si="7"/>
        <v>8623.666667</v>
      </c>
      <c r="E222" s="9">
        <f>SUMIFS(CarrinhoFretes!G:G,CarrinhoFretes!U:U,G:G)</f>
        <v>573474.7</v>
      </c>
      <c r="F222" s="9">
        <f t="shared" si="8"/>
        <v>66.5001005</v>
      </c>
      <c r="G222" s="10" t="s">
        <v>1207</v>
      </c>
    </row>
    <row r="223">
      <c r="A223" s="8" t="s">
        <v>1451</v>
      </c>
      <c r="B223" s="8" t="s">
        <v>1233</v>
      </c>
      <c r="C223" s="16">
        <f>SUMIFS(CarrinhoFretes!D:D,CarrinhoFretes!U:U,G:G)</f>
        <v>690040</v>
      </c>
      <c r="D223" s="16">
        <f t="shared" si="7"/>
        <v>11500.66667</v>
      </c>
      <c r="E223" s="9">
        <f>SUMIFS(CarrinhoFretes!G:G,CarrinhoFretes!U:U,G:G)</f>
        <v>799295.91</v>
      </c>
      <c r="F223" s="9">
        <f t="shared" si="8"/>
        <v>69.49996319</v>
      </c>
      <c r="G223" s="10" t="s">
        <v>1209</v>
      </c>
    </row>
    <row r="224">
      <c r="A224" s="8" t="s">
        <v>1452</v>
      </c>
      <c r="B224" s="8" t="s">
        <v>1233</v>
      </c>
      <c r="C224" s="16">
        <f>SUMIFS(CarrinhoFretes!D:D,CarrinhoFretes!U:U,G:G)</f>
        <v>627200</v>
      </c>
      <c r="D224" s="16">
        <f t="shared" si="7"/>
        <v>10453.33333</v>
      </c>
      <c r="E224" s="9">
        <f>SUMIFS(CarrinhoFretes!G:G,CarrinhoFretes!U:U,G:G)</f>
        <v>549164.52</v>
      </c>
      <c r="F224" s="9">
        <f t="shared" si="8"/>
        <v>52.53487117</v>
      </c>
      <c r="G224" s="10" t="s">
        <v>1211</v>
      </c>
    </row>
    <row r="225">
      <c r="A225" s="8" t="s">
        <v>1453</v>
      </c>
      <c r="B225" s="8" t="s">
        <v>1233</v>
      </c>
      <c r="C225" s="16">
        <f>SUMIFS(CarrinhoFretes!D:D,CarrinhoFretes!U:U,G:G)</f>
        <v>1539880</v>
      </c>
      <c r="D225" s="16">
        <f t="shared" si="7"/>
        <v>25664.66667</v>
      </c>
      <c r="E225" s="9">
        <f>SUMIFS(CarrinhoFretes!G:G,CarrinhoFretes!U:U,G:G)</f>
        <v>1376906.44</v>
      </c>
      <c r="F225" s="9">
        <f t="shared" si="8"/>
        <v>53.64988597</v>
      </c>
      <c r="G225" s="10" t="s">
        <v>1213</v>
      </c>
    </row>
    <row r="226">
      <c r="A226" s="8" t="s">
        <v>1454</v>
      </c>
      <c r="B226" s="8" t="s">
        <v>1233</v>
      </c>
      <c r="C226" s="16">
        <f>SUMIFS(CarrinhoFretes!D:D,CarrinhoFretes!U:U,G:G)</f>
        <v>53440</v>
      </c>
      <c r="D226" s="16">
        <f t="shared" si="7"/>
        <v>890.6666667</v>
      </c>
      <c r="E226" s="9">
        <f>SUMIFS(CarrinhoFretes!G:G,CarrinhoFretes!U:U,G:G)</f>
        <v>62792.24</v>
      </c>
      <c r="F226" s="9">
        <f t="shared" si="8"/>
        <v>70.50026946</v>
      </c>
      <c r="G226" s="10" t="s">
        <v>1215</v>
      </c>
    </row>
    <row r="227">
      <c r="A227" s="8" t="s">
        <v>1455</v>
      </c>
      <c r="B227" s="8" t="s">
        <v>1233</v>
      </c>
      <c r="C227" s="16">
        <f>SUMIFS(CarrinhoFretes!D:D,CarrinhoFretes!U:U,G:G)</f>
        <v>596840</v>
      </c>
      <c r="D227" s="16">
        <f t="shared" si="7"/>
        <v>9947.333333</v>
      </c>
      <c r="E227" s="9">
        <f>SUMIFS(CarrinhoFretes!G:G,CarrinhoFretes!U:U,G:G)</f>
        <v>547103.15</v>
      </c>
      <c r="F227" s="9">
        <f t="shared" si="8"/>
        <v>54.99998157</v>
      </c>
      <c r="G227" s="10" t="s">
        <v>1217</v>
      </c>
    </row>
    <row r="228">
      <c r="A228" s="8" t="s">
        <v>1456</v>
      </c>
      <c r="B228" s="8" t="s">
        <v>1233</v>
      </c>
      <c r="C228" s="16">
        <f>SUMIFS(CarrinhoFretes!D:D,CarrinhoFretes!U:U,G:G)</f>
        <v>497590</v>
      </c>
      <c r="D228" s="16">
        <f t="shared" si="7"/>
        <v>8293.166667</v>
      </c>
      <c r="E228" s="9">
        <f>SUMIFS(CarrinhoFretes!G:G,CarrinhoFretes!U:U,G:G)</f>
        <v>450001.67</v>
      </c>
      <c r="F228" s="9">
        <f t="shared" si="8"/>
        <v>54.261742</v>
      </c>
      <c r="G228" s="10" t="s">
        <v>1219</v>
      </c>
    </row>
    <row r="229">
      <c r="A229" s="8" t="s">
        <v>1457</v>
      </c>
      <c r="B229" s="8" t="s">
        <v>1233</v>
      </c>
      <c r="C229" s="16">
        <f>SUMIFS(CarrinhoFretes!D:D,CarrinhoFretes!U:U,G:G)</f>
        <v>890340</v>
      </c>
      <c r="D229" s="16">
        <f t="shared" si="7"/>
        <v>14839</v>
      </c>
      <c r="E229" s="9">
        <f>SUMIFS(CarrinhoFretes!G:G,CarrinhoFretes!U:U,G:G)</f>
        <v>790161.56</v>
      </c>
      <c r="F229" s="9">
        <f t="shared" si="8"/>
        <v>53.24897635</v>
      </c>
      <c r="G229" s="10" t="s">
        <v>1221</v>
      </c>
    </row>
    <row r="230">
      <c r="A230" s="8" t="s">
        <v>1458</v>
      </c>
      <c r="B230" s="8" t="s">
        <v>1233</v>
      </c>
      <c r="C230" s="16">
        <f>SUMIFS(CarrinhoFretes!D:D,CarrinhoFretes!U:U,G:G)</f>
        <v>309120</v>
      </c>
      <c r="D230" s="16">
        <f t="shared" si="7"/>
        <v>5152</v>
      </c>
      <c r="E230" s="9">
        <f>SUMIFS(CarrinhoFretes!G:G,CarrinhoFretes!U:U,G:G)</f>
        <v>278207.46</v>
      </c>
      <c r="F230" s="9">
        <f t="shared" si="8"/>
        <v>53.99989519</v>
      </c>
      <c r="G230" s="10" t="s">
        <v>1223</v>
      </c>
    </row>
    <row r="231">
      <c r="A231" s="8" t="s">
        <v>1459</v>
      </c>
      <c r="B231" s="8" t="s">
        <v>1233</v>
      </c>
      <c r="C231" s="16">
        <f>SUMIFS(CarrinhoFretes!D:D,CarrinhoFretes!U:U,G:G)</f>
        <v>1011560</v>
      </c>
      <c r="D231" s="16">
        <f t="shared" si="7"/>
        <v>16859.33333</v>
      </c>
      <c r="E231" s="9">
        <f>SUMIFS(CarrinhoFretes!G:G,CarrinhoFretes!U:U,G:G)</f>
        <v>854069.82</v>
      </c>
      <c r="F231" s="9">
        <f t="shared" si="8"/>
        <v>50.65857606</v>
      </c>
      <c r="G231" s="10" t="s">
        <v>1225</v>
      </c>
    </row>
    <row r="232">
      <c r="E232" s="9"/>
      <c r="F232" s="9"/>
    </row>
    <row r="233">
      <c r="E233" s="9"/>
      <c r="F233" s="9"/>
    </row>
    <row r="234">
      <c r="E234" s="9"/>
      <c r="F234" s="9"/>
    </row>
    <row r="235">
      <c r="E235" s="9"/>
      <c r="F235" s="9"/>
    </row>
    <row r="236">
      <c r="E236" s="9"/>
      <c r="F236" s="9"/>
    </row>
    <row r="237">
      <c r="E237" s="9"/>
      <c r="F237" s="9"/>
    </row>
    <row r="238">
      <c r="E238" s="9"/>
      <c r="F238" s="9"/>
    </row>
    <row r="239">
      <c r="E239" s="9"/>
      <c r="F239" s="9"/>
    </row>
    <row r="240">
      <c r="E240" s="9"/>
      <c r="F240" s="9"/>
    </row>
    <row r="241">
      <c r="E241" s="9"/>
      <c r="F241" s="9"/>
    </row>
    <row r="242">
      <c r="E242" s="9"/>
      <c r="F242" s="9"/>
    </row>
    <row r="243">
      <c r="E243" s="9"/>
      <c r="F243" s="9"/>
    </row>
    <row r="244">
      <c r="E244" s="9"/>
      <c r="F244" s="9"/>
    </row>
    <row r="245">
      <c r="E245" s="9"/>
      <c r="F245" s="9"/>
    </row>
    <row r="246">
      <c r="E246" s="9"/>
      <c r="F246" s="9"/>
    </row>
    <row r="247">
      <c r="E247" s="9"/>
      <c r="F247" s="9"/>
    </row>
    <row r="248">
      <c r="E248" s="9"/>
      <c r="F248" s="9"/>
    </row>
    <row r="249">
      <c r="E249" s="9"/>
      <c r="F249" s="9"/>
    </row>
    <row r="250">
      <c r="E250" s="9"/>
      <c r="F250" s="9"/>
    </row>
    <row r="251">
      <c r="E251" s="9"/>
      <c r="F251" s="9"/>
    </row>
    <row r="252">
      <c r="E252" s="9"/>
      <c r="F252" s="9"/>
    </row>
    <row r="253">
      <c r="E253" s="9"/>
      <c r="F253" s="9"/>
    </row>
    <row r="254">
      <c r="E254" s="9"/>
      <c r="F254" s="9"/>
    </row>
    <row r="255">
      <c r="E255" s="9"/>
      <c r="F255" s="9"/>
    </row>
    <row r="256">
      <c r="E256" s="9"/>
      <c r="F256" s="9"/>
    </row>
    <row r="257">
      <c r="E257" s="9"/>
      <c r="F257" s="9"/>
    </row>
    <row r="258">
      <c r="E258" s="9"/>
      <c r="F258" s="9"/>
    </row>
    <row r="259">
      <c r="E259" s="9"/>
      <c r="F259" s="9"/>
    </row>
    <row r="260">
      <c r="E260" s="9"/>
      <c r="F260" s="9"/>
    </row>
    <row r="261">
      <c r="E261" s="9"/>
      <c r="F261" s="9"/>
    </row>
    <row r="262">
      <c r="E262" s="9"/>
      <c r="F262" s="9"/>
    </row>
    <row r="263">
      <c r="E263" s="9"/>
      <c r="F263" s="9"/>
    </row>
    <row r="264">
      <c r="E264" s="9"/>
      <c r="F264" s="9"/>
    </row>
    <row r="265">
      <c r="E265" s="9"/>
      <c r="F265" s="9"/>
    </row>
    <row r="266">
      <c r="E266" s="9"/>
      <c r="F266" s="9"/>
    </row>
    <row r="267">
      <c r="E267" s="9"/>
      <c r="F267" s="9"/>
    </row>
    <row r="268">
      <c r="E268" s="9"/>
      <c r="F268" s="9"/>
    </row>
    <row r="269">
      <c r="E269" s="9"/>
      <c r="F269" s="9"/>
    </row>
    <row r="270">
      <c r="E270" s="9"/>
      <c r="F270" s="9"/>
    </row>
    <row r="271">
      <c r="E271" s="9"/>
      <c r="F271" s="9"/>
    </row>
    <row r="272">
      <c r="E272" s="9"/>
      <c r="F272" s="9"/>
    </row>
    <row r="273">
      <c r="E273" s="9"/>
      <c r="F273" s="9"/>
    </row>
    <row r="274">
      <c r="E274" s="9"/>
      <c r="F274" s="9"/>
    </row>
    <row r="275">
      <c r="E275" s="9"/>
      <c r="F275" s="9"/>
    </row>
    <row r="276">
      <c r="E276" s="9"/>
      <c r="F276" s="9"/>
    </row>
    <row r="277">
      <c r="E277" s="9"/>
      <c r="F277" s="9"/>
    </row>
    <row r="278">
      <c r="E278" s="9"/>
      <c r="F278" s="9"/>
    </row>
    <row r="279">
      <c r="E279" s="9"/>
      <c r="F279" s="9"/>
    </row>
    <row r="280">
      <c r="E280" s="9"/>
      <c r="F280" s="9"/>
    </row>
    <row r="281">
      <c r="E281" s="9"/>
      <c r="F281" s="9"/>
    </row>
    <row r="282">
      <c r="E282" s="9"/>
      <c r="F282" s="9"/>
    </row>
    <row r="283">
      <c r="E283" s="9"/>
      <c r="F283" s="9"/>
    </row>
    <row r="284">
      <c r="E284" s="9"/>
      <c r="F284" s="9"/>
    </row>
    <row r="285">
      <c r="E285" s="9"/>
      <c r="F285" s="9"/>
    </row>
    <row r="286">
      <c r="E286" s="9"/>
      <c r="F286" s="9"/>
    </row>
    <row r="287">
      <c r="E287" s="9"/>
      <c r="F287" s="9"/>
    </row>
    <row r="288">
      <c r="E288" s="9"/>
      <c r="F288" s="9"/>
    </row>
    <row r="289">
      <c r="E289" s="9"/>
      <c r="F289" s="9"/>
    </row>
    <row r="290">
      <c r="E290" s="9"/>
      <c r="F290" s="9"/>
    </row>
    <row r="291">
      <c r="E291" s="9"/>
      <c r="F291" s="9"/>
    </row>
    <row r="292">
      <c r="E292" s="9"/>
      <c r="F292" s="9"/>
    </row>
    <row r="293">
      <c r="E293" s="9"/>
      <c r="F293" s="9"/>
    </row>
    <row r="294">
      <c r="E294" s="9"/>
      <c r="F294" s="9"/>
    </row>
    <row r="295">
      <c r="E295" s="9"/>
      <c r="F295" s="9"/>
    </row>
    <row r="296">
      <c r="E296" s="9"/>
      <c r="F296" s="9"/>
    </row>
    <row r="297">
      <c r="E297" s="9"/>
      <c r="F297" s="9"/>
    </row>
    <row r="298">
      <c r="E298" s="9"/>
      <c r="F298" s="9"/>
    </row>
    <row r="299">
      <c r="E299" s="9"/>
      <c r="F299" s="9"/>
    </row>
    <row r="300">
      <c r="E300" s="9"/>
      <c r="F300" s="9"/>
    </row>
    <row r="301">
      <c r="E301" s="9"/>
      <c r="F301" s="9"/>
    </row>
    <row r="302">
      <c r="E302" s="9"/>
      <c r="F302" s="9"/>
    </row>
    <row r="303">
      <c r="E303" s="9"/>
      <c r="F303" s="9"/>
    </row>
    <row r="304">
      <c r="E304" s="9"/>
      <c r="F304" s="9"/>
    </row>
    <row r="305">
      <c r="E305" s="9"/>
      <c r="F305" s="9"/>
    </row>
    <row r="306">
      <c r="E306" s="9"/>
      <c r="F306" s="9"/>
    </row>
    <row r="307">
      <c r="E307" s="9"/>
      <c r="F307" s="9"/>
    </row>
    <row r="308">
      <c r="E308" s="9"/>
      <c r="F308" s="9"/>
    </row>
    <row r="309">
      <c r="E309" s="9"/>
      <c r="F309" s="9"/>
    </row>
    <row r="310">
      <c r="E310" s="9"/>
      <c r="F310" s="9"/>
    </row>
    <row r="311">
      <c r="E311" s="9"/>
      <c r="F311" s="9"/>
    </row>
    <row r="312">
      <c r="E312" s="9"/>
      <c r="F312" s="9"/>
    </row>
    <row r="313">
      <c r="E313" s="9"/>
      <c r="F313" s="9"/>
    </row>
    <row r="314">
      <c r="E314" s="9"/>
      <c r="F314" s="9"/>
    </row>
    <row r="315">
      <c r="E315" s="9"/>
      <c r="F315" s="9"/>
    </row>
    <row r="316">
      <c r="E316" s="9"/>
      <c r="F316" s="9"/>
    </row>
    <row r="317">
      <c r="E317" s="9"/>
      <c r="F317" s="9"/>
    </row>
    <row r="318">
      <c r="E318" s="9"/>
      <c r="F318" s="9"/>
    </row>
    <row r="319">
      <c r="E319" s="9"/>
      <c r="F319" s="9"/>
    </row>
    <row r="320">
      <c r="E320" s="9"/>
      <c r="F320" s="9"/>
    </row>
    <row r="321">
      <c r="E321" s="9"/>
      <c r="F321" s="9"/>
    </row>
    <row r="322">
      <c r="E322" s="9"/>
      <c r="F322" s="9"/>
    </row>
    <row r="323">
      <c r="E323" s="9"/>
      <c r="F323" s="9"/>
    </row>
    <row r="324">
      <c r="E324" s="9"/>
      <c r="F324" s="9"/>
    </row>
    <row r="325">
      <c r="E325" s="9"/>
      <c r="F325" s="9"/>
    </row>
    <row r="326">
      <c r="E326" s="9"/>
      <c r="F326" s="9"/>
    </row>
    <row r="327">
      <c r="E327" s="9"/>
      <c r="F327" s="9"/>
    </row>
    <row r="328">
      <c r="E328" s="9"/>
      <c r="F328" s="9"/>
    </row>
    <row r="329">
      <c r="E329" s="9"/>
      <c r="F329" s="9"/>
    </row>
    <row r="330">
      <c r="E330" s="9"/>
      <c r="F330" s="9"/>
    </row>
    <row r="331">
      <c r="E331" s="9"/>
      <c r="F331" s="9"/>
    </row>
    <row r="332">
      <c r="E332" s="9"/>
      <c r="F332" s="9"/>
    </row>
    <row r="333">
      <c r="E333" s="9"/>
      <c r="F333" s="9"/>
    </row>
    <row r="334">
      <c r="E334" s="9"/>
      <c r="F334" s="9"/>
    </row>
    <row r="335">
      <c r="E335" s="9"/>
      <c r="F335" s="9"/>
    </row>
    <row r="336">
      <c r="E336" s="9"/>
      <c r="F336" s="9"/>
    </row>
    <row r="337">
      <c r="E337" s="9"/>
      <c r="F337" s="9"/>
    </row>
    <row r="338">
      <c r="E338" s="9"/>
      <c r="F338" s="9"/>
    </row>
    <row r="339">
      <c r="E339" s="9"/>
      <c r="F339" s="9"/>
    </row>
    <row r="340">
      <c r="E340" s="9"/>
      <c r="F340" s="9"/>
    </row>
    <row r="341">
      <c r="E341" s="9"/>
      <c r="F341" s="9"/>
    </row>
    <row r="342">
      <c r="E342" s="9"/>
      <c r="F342" s="9"/>
    </row>
    <row r="343">
      <c r="E343" s="9"/>
      <c r="F343" s="9"/>
    </row>
    <row r="344">
      <c r="E344" s="9"/>
      <c r="F344" s="9"/>
    </row>
    <row r="345">
      <c r="E345" s="9"/>
      <c r="F345" s="9"/>
    </row>
    <row r="346">
      <c r="E346" s="9"/>
      <c r="F346" s="9"/>
    </row>
    <row r="347">
      <c r="E347" s="9"/>
      <c r="F347" s="9"/>
    </row>
    <row r="348">
      <c r="E348" s="9"/>
      <c r="F348" s="9"/>
    </row>
    <row r="349">
      <c r="E349" s="9"/>
      <c r="F349" s="9"/>
    </row>
    <row r="350">
      <c r="E350" s="9"/>
      <c r="F350" s="9"/>
    </row>
    <row r="351">
      <c r="E351" s="9"/>
      <c r="F351" s="9"/>
    </row>
    <row r="352">
      <c r="E352" s="9"/>
      <c r="F352" s="9"/>
    </row>
    <row r="353">
      <c r="E353" s="9"/>
      <c r="F353" s="9"/>
    </row>
    <row r="354">
      <c r="E354" s="9"/>
      <c r="F354" s="9"/>
    </row>
    <row r="355">
      <c r="E355" s="9"/>
      <c r="F355" s="9"/>
    </row>
    <row r="356">
      <c r="E356" s="9"/>
      <c r="F356" s="9"/>
    </row>
    <row r="357">
      <c r="E357" s="9"/>
      <c r="F357" s="9"/>
    </row>
    <row r="358">
      <c r="E358" s="9"/>
      <c r="F358" s="9"/>
    </row>
    <row r="359">
      <c r="E359" s="9"/>
      <c r="F359" s="9"/>
    </row>
    <row r="360">
      <c r="E360" s="9"/>
      <c r="F360" s="9"/>
    </row>
    <row r="361">
      <c r="E361" s="9"/>
      <c r="F361" s="9"/>
    </row>
    <row r="362">
      <c r="E362" s="9"/>
      <c r="F362" s="9"/>
    </row>
    <row r="363">
      <c r="E363" s="9"/>
      <c r="F363" s="9"/>
    </row>
    <row r="364">
      <c r="E364" s="9"/>
      <c r="F364" s="9"/>
    </row>
    <row r="365">
      <c r="E365" s="9"/>
      <c r="F365" s="9"/>
    </row>
    <row r="366">
      <c r="E366" s="9"/>
      <c r="F366" s="9"/>
    </row>
    <row r="367">
      <c r="E367" s="9"/>
      <c r="F367" s="9"/>
    </row>
    <row r="368">
      <c r="E368" s="9"/>
      <c r="F368" s="9"/>
    </row>
    <row r="369">
      <c r="E369" s="9"/>
      <c r="F369" s="9"/>
    </row>
    <row r="370">
      <c r="E370" s="9"/>
      <c r="F370" s="9"/>
    </row>
    <row r="371">
      <c r="E371" s="9"/>
      <c r="F371" s="9"/>
    </row>
    <row r="372">
      <c r="E372" s="9"/>
      <c r="F372" s="9"/>
    </row>
    <row r="373">
      <c r="E373" s="9"/>
      <c r="F373" s="9"/>
    </row>
    <row r="374">
      <c r="E374" s="9"/>
      <c r="F374" s="9"/>
    </row>
    <row r="375">
      <c r="E375" s="9"/>
      <c r="F375" s="9"/>
    </row>
    <row r="376">
      <c r="E376" s="9"/>
      <c r="F376" s="9"/>
    </row>
    <row r="377">
      <c r="E377" s="9"/>
      <c r="F377" s="9"/>
    </row>
    <row r="378">
      <c r="E378" s="9"/>
      <c r="F378" s="9"/>
    </row>
    <row r="379">
      <c r="E379" s="9"/>
      <c r="F379" s="9"/>
    </row>
    <row r="380">
      <c r="E380" s="9"/>
      <c r="F380" s="9"/>
    </row>
    <row r="381">
      <c r="E381" s="9"/>
      <c r="F381" s="9"/>
    </row>
    <row r="382">
      <c r="E382" s="9"/>
      <c r="F382" s="9"/>
    </row>
    <row r="383">
      <c r="E383" s="9"/>
      <c r="F383" s="9"/>
    </row>
    <row r="384">
      <c r="E384" s="9"/>
      <c r="F384" s="9"/>
    </row>
    <row r="385">
      <c r="E385" s="9"/>
      <c r="F385" s="9"/>
    </row>
    <row r="386">
      <c r="E386" s="9"/>
      <c r="F386" s="9"/>
    </row>
    <row r="387">
      <c r="E387" s="9"/>
      <c r="F387" s="9"/>
    </row>
    <row r="388">
      <c r="E388" s="9"/>
      <c r="F388" s="9"/>
    </row>
    <row r="389">
      <c r="E389" s="9"/>
      <c r="F389" s="9"/>
    </row>
    <row r="390">
      <c r="E390" s="9"/>
      <c r="F390" s="9"/>
    </row>
    <row r="391">
      <c r="E391" s="9"/>
      <c r="F391" s="9"/>
    </row>
    <row r="392">
      <c r="E392" s="9"/>
      <c r="F392" s="9"/>
    </row>
    <row r="393">
      <c r="E393" s="9"/>
      <c r="F393" s="9"/>
    </row>
    <row r="394">
      <c r="E394" s="9"/>
      <c r="F394" s="9"/>
    </row>
    <row r="395">
      <c r="E395" s="9"/>
      <c r="F395" s="9"/>
    </row>
    <row r="396">
      <c r="E396" s="9"/>
      <c r="F396" s="9"/>
    </row>
    <row r="397">
      <c r="E397" s="9"/>
      <c r="F397" s="9"/>
    </row>
    <row r="398">
      <c r="E398" s="9"/>
      <c r="F398" s="9"/>
    </row>
    <row r="399">
      <c r="E399" s="9"/>
      <c r="F399" s="9"/>
    </row>
    <row r="400">
      <c r="E400" s="9"/>
      <c r="F400" s="9"/>
    </row>
    <row r="401">
      <c r="E401" s="9"/>
      <c r="F401" s="9"/>
    </row>
    <row r="402">
      <c r="E402" s="9"/>
      <c r="F402" s="9"/>
    </row>
    <row r="403">
      <c r="E403" s="9"/>
      <c r="F403" s="9"/>
    </row>
    <row r="404">
      <c r="E404" s="9"/>
      <c r="F404" s="9"/>
    </row>
    <row r="405">
      <c r="E405" s="9"/>
      <c r="F405" s="9"/>
    </row>
    <row r="406">
      <c r="E406" s="9"/>
      <c r="F406" s="9"/>
    </row>
    <row r="407">
      <c r="E407" s="9"/>
      <c r="F407" s="9"/>
    </row>
    <row r="408">
      <c r="E408" s="9"/>
      <c r="F408" s="9"/>
    </row>
    <row r="409">
      <c r="E409" s="9"/>
      <c r="F409" s="9"/>
    </row>
    <row r="410">
      <c r="E410" s="9"/>
      <c r="F410" s="9"/>
    </row>
    <row r="411">
      <c r="E411" s="9"/>
      <c r="F411" s="9"/>
    </row>
    <row r="412">
      <c r="E412" s="9"/>
      <c r="F412" s="9"/>
    </row>
    <row r="413">
      <c r="E413" s="9"/>
      <c r="F413" s="9"/>
    </row>
    <row r="414">
      <c r="E414" s="9"/>
      <c r="F414" s="9"/>
    </row>
    <row r="415">
      <c r="E415" s="9"/>
      <c r="F415" s="9"/>
    </row>
    <row r="416">
      <c r="E416" s="9"/>
      <c r="F416" s="9"/>
    </row>
    <row r="417">
      <c r="E417" s="9"/>
      <c r="F417" s="9"/>
    </row>
    <row r="418">
      <c r="E418" s="9"/>
      <c r="F418" s="9"/>
    </row>
    <row r="419">
      <c r="E419" s="9"/>
      <c r="F419" s="9"/>
    </row>
    <row r="420">
      <c r="E420" s="9"/>
      <c r="F420" s="9"/>
    </row>
    <row r="421">
      <c r="E421" s="9"/>
      <c r="F421" s="9"/>
    </row>
    <row r="422">
      <c r="E422" s="9"/>
      <c r="F422" s="9"/>
    </row>
    <row r="423">
      <c r="E423" s="9"/>
      <c r="F423" s="9"/>
    </row>
    <row r="424">
      <c r="E424" s="9"/>
      <c r="F424" s="9"/>
    </row>
    <row r="425">
      <c r="E425" s="9"/>
      <c r="F425" s="9"/>
    </row>
    <row r="426">
      <c r="E426" s="9"/>
      <c r="F426" s="9"/>
    </row>
    <row r="427">
      <c r="E427" s="9"/>
      <c r="F427" s="9"/>
    </row>
    <row r="428">
      <c r="E428" s="9"/>
      <c r="F428" s="9"/>
    </row>
    <row r="429">
      <c r="E429" s="9"/>
      <c r="F429" s="9"/>
    </row>
    <row r="430">
      <c r="E430" s="9"/>
      <c r="F430" s="9"/>
    </row>
    <row r="431">
      <c r="E431" s="9"/>
      <c r="F431" s="9"/>
    </row>
    <row r="432">
      <c r="E432" s="9"/>
      <c r="F432" s="9"/>
    </row>
    <row r="433">
      <c r="E433" s="9"/>
      <c r="F433" s="9"/>
    </row>
    <row r="434">
      <c r="E434" s="9"/>
      <c r="F434" s="9"/>
    </row>
    <row r="435">
      <c r="E435" s="9"/>
      <c r="F435" s="9"/>
    </row>
    <row r="436">
      <c r="E436" s="9"/>
      <c r="F436" s="9"/>
    </row>
    <row r="437">
      <c r="E437" s="9"/>
      <c r="F437" s="9"/>
    </row>
    <row r="438">
      <c r="E438" s="9"/>
      <c r="F438" s="9"/>
    </row>
    <row r="439">
      <c r="E439" s="9"/>
      <c r="F439" s="9"/>
    </row>
    <row r="440">
      <c r="E440" s="9"/>
      <c r="F440" s="9"/>
    </row>
    <row r="441">
      <c r="E441" s="9"/>
      <c r="F441" s="9"/>
    </row>
    <row r="442">
      <c r="E442" s="9"/>
      <c r="F442" s="9"/>
    </row>
    <row r="443">
      <c r="E443" s="9"/>
      <c r="F443" s="9"/>
    </row>
    <row r="444">
      <c r="E444" s="9"/>
      <c r="F444" s="9"/>
    </row>
    <row r="445">
      <c r="E445" s="9"/>
      <c r="F445" s="9"/>
    </row>
    <row r="446">
      <c r="E446" s="9"/>
      <c r="F446" s="9"/>
    </row>
    <row r="447">
      <c r="E447" s="9"/>
      <c r="F447" s="9"/>
    </row>
    <row r="448">
      <c r="E448" s="9"/>
      <c r="F448" s="9"/>
    </row>
    <row r="449">
      <c r="E449" s="9"/>
      <c r="F449" s="9"/>
    </row>
    <row r="450">
      <c r="E450" s="9"/>
      <c r="F450" s="9"/>
    </row>
    <row r="451">
      <c r="E451" s="9"/>
      <c r="F451" s="9"/>
    </row>
    <row r="452">
      <c r="E452" s="9"/>
      <c r="F452" s="9"/>
    </row>
    <row r="453">
      <c r="E453" s="9"/>
      <c r="F453" s="9"/>
    </row>
    <row r="454">
      <c r="E454" s="9"/>
      <c r="F454" s="9"/>
    </row>
    <row r="455">
      <c r="E455" s="9"/>
      <c r="F455" s="9"/>
    </row>
    <row r="456">
      <c r="E456" s="9"/>
      <c r="F456" s="9"/>
    </row>
    <row r="457">
      <c r="E457" s="9"/>
      <c r="F457" s="9"/>
    </row>
    <row r="458">
      <c r="E458" s="9"/>
      <c r="F458" s="9"/>
    </row>
    <row r="459">
      <c r="E459" s="9"/>
      <c r="F459" s="9"/>
    </row>
    <row r="460">
      <c r="E460" s="9"/>
      <c r="F460" s="9"/>
    </row>
    <row r="461">
      <c r="E461" s="9"/>
      <c r="F461" s="9"/>
    </row>
    <row r="462">
      <c r="E462" s="9"/>
      <c r="F462" s="9"/>
    </row>
    <row r="463">
      <c r="E463" s="9"/>
      <c r="F463" s="9"/>
    </row>
    <row r="464">
      <c r="E464" s="9"/>
      <c r="F464" s="9"/>
    </row>
    <row r="465">
      <c r="E465" s="9"/>
      <c r="F465" s="9"/>
    </row>
    <row r="466">
      <c r="E466" s="9"/>
      <c r="F466" s="9"/>
    </row>
    <row r="467">
      <c r="E467" s="9"/>
      <c r="F467" s="9"/>
    </row>
    <row r="468">
      <c r="E468" s="9"/>
      <c r="F468" s="9"/>
    </row>
    <row r="469">
      <c r="E469" s="9"/>
      <c r="F469" s="9"/>
    </row>
    <row r="470">
      <c r="E470" s="9"/>
      <c r="F470" s="9"/>
    </row>
    <row r="471">
      <c r="E471" s="9"/>
      <c r="F471" s="9"/>
    </row>
    <row r="472">
      <c r="E472" s="9"/>
      <c r="F472" s="9"/>
    </row>
    <row r="473">
      <c r="E473" s="9"/>
      <c r="F473" s="9"/>
    </row>
    <row r="474">
      <c r="E474" s="9"/>
      <c r="F474" s="9"/>
    </row>
    <row r="475">
      <c r="E475" s="9"/>
      <c r="F475" s="9"/>
    </row>
    <row r="476">
      <c r="E476" s="9"/>
      <c r="F476" s="9"/>
    </row>
    <row r="477">
      <c r="E477" s="9"/>
      <c r="F477" s="9"/>
    </row>
    <row r="478">
      <c r="E478" s="9"/>
      <c r="F478" s="9"/>
    </row>
    <row r="479">
      <c r="E479" s="9"/>
      <c r="F479" s="9"/>
    </row>
    <row r="480">
      <c r="E480" s="9"/>
      <c r="F480" s="9"/>
    </row>
    <row r="481">
      <c r="E481" s="9"/>
      <c r="F481" s="9"/>
    </row>
    <row r="482">
      <c r="E482" s="9"/>
      <c r="F482" s="9"/>
    </row>
    <row r="483">
      <c r="E483" s="9"/>
      <c r="F483" s="9"/>
    </row>
    <row r="484">
      <c r="E484" s="9"/>
      <c r="F484" s="9"/>
    </row>
    <row r="485">
      <c r="E485" s="9"/>
      <c r="F485" s="9"/>
    </row>
    <row r="486">
      <c r="E486" s="9"/>
      <c r="F486" s="9"/>
    </row>
    <row r="487">
      <c r="E487" s="9"/>
      <c r="F487" s="9"/>
    </row>
    <row r="488">
      <c r="E488" s="9"/>
      <c r="F488" s="9"/>
    </row>
    <row r="489">
      <c r="E489" s="9"/>
      <c r="F489" s="9"/>
    </row>
    <row r="490">
      <c r="E490" s="9"/>
      <c r="F490" s="9"/>
    </row>
    <row r="491">
      <c r="E491" s="9"/>
      <c r="F491" s="9"/>
    </row>
    <row r="492">
      <c r="E492" s="9"/>
      <c r="F492" s="9"/>
    </row>
    <row r="493">
      <c r="E493" s="9"/>
      <c r="F493" s="9"/>
    </row>
    <row r="494">
      <c r="E494" s="9"/>
      <c r="F494" s="9"/>
    </row>
    <row r="495">
      <c r="E495" s="9"/>
      <c r="F495" s="9"/>
    </row>
    <row r="496">
      <c r="E496" s="9"/>
      <c r="F496" s="9"/>
    </row>
    <row r="497">
      <c r="E497" s="9"/>
      <c r="F497" s="9"/>
    </row>
    <row r="498">
      <c r="E498" s="9"/>
      <c r="F498" s="9"/>
    </row>
    <row r="499">
      <c r="E499" s="9"/>
      <c r="F499" s="9"/>
    </row>
    <row r="500">
      <c r="E500" s="9"/>
      <c r="F500" s="9"/>
    </row>
    <row r="501">
      <c r="E501" s="9"/>
      <c r="F501" s="9"/>
    </row>
    <row r="502">
      <c r="E502" s="9"/>
      <c r="F502" s="9"/>
    </row>
    <row r="503">
      <c r="E503" s="9"/>
      <c r="F503" s="9"/>
    </row>
    <row r="504">
      <c r="E504" s="9"/>
      <c r="F504" s="9"/>
    </row>
    <row r="505">
      <c r="E505" s="9"/>
      <c r="F505" s="9"/>
    </row>
    <row r="506">
      <c r="E506" s="9"/>
      <c r="F506" s="9"/>
    </row>
    <row r="507">
      <c r="E507" s="9"/>
      <c r="F507" s="9"/>
    </row>
    <row r="508">
      <c r="E508" s="9"/>
      <c r="F508" s="9"/>
    </row>
    <row r="509">
      <c r="E509" s="9"/>
      <c r="F509" s="9"/>
    </row>
    <row r="510">
      <c r="E510" s="9"/>
      <c r="F510" s="9"/>
    </row>
    <row r="511">
      <c r="E511" s="9"/>
      <c r="F511" s="9"/>
    </row>
    <row r="512">
      <c r="E512" s="9"/>
      <c r="F512" s="9"/>
    </row>
    <row r="513">
      <c r="E513" s="9"/>
      <c r="F513" s="9"/>
    </row>
    <row r="514">
      <c r="E514" s="9"/>
      <c r="F514" s="9"/>
    </row>
    <row r="515">
      <c r="E515" s="9"/>
      <c r="F515" s="9"/>
    </row>
    <row r="516">
      <c r="E516" s="9"/>
      <c r="F516" s="9"/>
    </row>
    <row r="517">
      <c r="E517" s="9"/>
      <c r="F517" s="9"/>
    </row>
    <row r="518">
      <c r="E518" s="9"/>
      <c r="F518" s="9"/>
    </row>
    <row r="519">
      <c r="E519" s="9"/>
      <c r="F519" s="9"/>
    </row>
    <row r="520">
      <c r="E520" s="9"/>
      <c r="F520" s="9"/>
    </row>
    <row r="521">
      <c r="E521" s="9"/>
      <c r="F521" s="9"/>
    </row>
    <row r="522">
      <c r="E522" s="9"/>
      <c r="F522" s="9"/>
    </row>
    <row r="523">
      <c r="E523" s="9"/>
      <c r="F523" s="9"/>
    </row>
    <row r="524">
      <c r="E524" s="9"/>
      <c r="F524" s="9"/>
    </row>
    <row r="525">
      <c r="E525" s="9"/>
      <c r="F525" s="9"/>
    </row>
    <row r="526">
      <c r="E526" s="9"/>
      <c r="F526" s="9"/>
    </row>
    <row r="527">
      <c r="E527" s="9"/>
      <c r="F527" s="9"/>
    </row>
    <row r="528">
      <c r="E528" s="9"/>
      <c r="F528" s="9"/>
    </row>
    <row r="529">
      <c r="E529" s="9"/>
      <c r="F529" s="9"/>
    </row>
    <row r="530">
      <c r="E530" s="9"/>
      <c r="F530" s="9"/>
    </row>
    <row r="531">
      <c r="E531" s="9"/>
      <c r="F531" s="9"/>
    </row>
    <row r="532">
      <c r="E532" s="9"/>
      <c r="F532" s="9"/>
    </row>
    <row r="533">
      <c r="E533" s="9"/>
      <c r="F533" s="9"/>
    </row>
    <row r="534">
      <c r="E534" s="9"/>
      <c r="F534" s="9"/>
    </row>
    <row r="535">
      <c r="E535" s="9"/>
      <c r="F535" s="9"/>
    </row>
    <row r="536">
      <c r="E536" s="9"/>
      <c r="F536" s="9"/>
    </row>
    <row r="537">
      <c r="E537" s="9"/>
      <c r="F537" s="9"/>
    </row>
    <row r="538">
      <c r="E538" s="9"/>
      <c r="F538" s="9"/>
    </row>
    <row r="539">
      <c r="E539" s="9"/>
      <c r="F539" s="9"/>
    </row>
    <row r="540">
      <c r="E540" s="9"/>
      <c r="F540" s="9"/>
    </row>
    <row r="541">
      <c r="E541" s="9"/>
      <c r="F541" s="9"/>
    </row>
    <row r="542">
      <c r="E542" s="9"/>
      <c r="F542" s="9"/>
    </row>
    <row r="543">
      <c r="E543" s="9"/>
      <c r="F543" s="9"/>
    </row>
    <row r="544">
      <c r="E544" s="9"/>
      <c r="F544" s="9"/>
    </row>
    <row r="545">
      <c r="E545" s="9"/>
      <c r="F545" s="9"/>
    </row>
    <row r="546">
      <c r="E546" s="9"/>
      <c r="F546" s="9"/>
    </row>
    <row r="547">
      <c r="E547" s="9"/>
      <c r="F547" s="9"/>
    </row>
    <row r="548">
      <c r="E548" s="9"/>
      <c r="F548" s="9"/>
    </row>
    <row r="549">
      <c r="E549" s="9"/>
      <c r="F549" s="9"/>
    </row>
    <row r="550">
      <c r="E550" s="9"/>
      <c r="F550" s="9"/>
    </row>
    <row r="551">
      <c r="E551" s="9"/>
      <c r="F551" s="9"/>
    </row>
    <row r="552">
      <c r="E552" s="9"/>
      <c r="F552" s="9"/>
    </row>
    <row r="553">
      <c r="E553" s="9"/>
      <c r="F553" s="9"/>
    </row>
    <row r="554">
      <c r="E554" s="9"/>
      <c r="F554" s="9"/>
    </row>
    <row r="555">
      <c r="E555" s="9"/>
      <c r="F555" s="9"/>
    </row>
    <row r="556">
      <c r="E556" s="9"/>
      <c r="F556" s="9"/>
    </row>
    <row r="557">
      <c r="E557" s="9"/>
      <c r="F557" s="9"/>
    </row>
    <row r="558">
      <c r="E558" s="9"/>
      <c r="F558" s="9"/>
    </row>
    <row r="559">
      <c r="E559" s="9"/>
      <c r="F559" s="9"/>
    </row>
    <row r="560">
      <c r="E560" s="9"/>
      <c r="F560" s="9"/>
    </row>
    <row r="561">
      <c r="E561" s="9"/>
      <c r="F561" s="9"/>
    </row>
    <row r="562">
      <c r="E562" s="9"/>
      <c r="F562" s="9"/>
    </row>
    <row r="563">
      <c r="E563" s="9"/>
      <c r="F563" s="9"/>
    </row>
    <row r="564">
      <c r="E564" s="9"/>
      <c r="F564" s="9"/>
    </row>
    <row r="565">
      <c r="E565" s="9"/>
      <c r="F565" s="9"/>
    </row>
    <row r="566">
      <c r="E566" s="9"/>
      <c r="F566" s="9"/>
    </row>
    <row r="567">
      <c r="E567" s="9"/>
      <c r="F567" s="9"/>
    </row>
    <row r="568">
      <c r="E568" s="9"/>
      <c r="F568" s="9"/>
    </row>
    <row r="569">
      <c r="E569" s="9"/>
      <c r="F569" s="9"/>
    </row>
    <row r="570">
      <c r="E570" s="9"/>
      <c r="F570" s="9"/>
    </row>
    <row r="571">
      <c r="E571" s="9"/>
      <c r="F571" s="9"/>
    </row>
    <row r="572">
      <c r="E572" s="9"/>
      <c r="F572" s="9"/>
    </row>
    <row r="573">
      <c r="E573" s="9"/>
      <c r="F573" s="9"/>
    </row>
    <row r="574">
      <c r="E574" s="9"/>
      <c r="F574" s="9"/>
    </row>
    <row r="575">
      <c r="E575" s="9"/>
      <c r="F575" s="9"/>
    </row>
    <row r="576">
      <c r="E576" s="9"/>
      <c r="F576" s="9"/>
    </row>
    <row r="577">
      <c r="E577" s="9"/>
      <c r="F577" s="9"/>
    </row>
    <row r="578">
      <c r="E578" s="9"/>
      <c r="F578" s="9"/>
    </row>
    <row r="579">
      <c r="E579" s="9"/>
      <c r="F579" s="9"/>
    </row>
    <row r="580">
      <c r="E580" s="9"/>
      <c r="F580" s="9"/>
    </row>
    <row r="581">
      <c r="E581" s="9"/>
      <c r="F581" s="9"/>
    </row>
    <row r="582">
      <c r="E582" s="9"/>
      <c r="F582" s="9"/>
    </row>
    <row r="583">
      <c r="E583" s="9"/>
      <c r="F583" s="9"/>
    </row>
    <row r="584">
      <c r="E584" s="9"/>
      <c r="F584" s="9"/>
    </row>
    <row r="585">
      <c r="E585" s="9"/>
      <c r="F585" s="9"/>
    </row>
    <row r="586">
      <c r="E586" s="9"/>
      <c r="F586" s="9"/>
    </row>
    <row r="587">
      <c r="E587" s="9"/>
      <c r="F587" s="9"/>
    </row>
    <row r="588">
      <c r="E588" s="9"/>
      <c r="F588" s="9"/>
    </row>
    <row r="589">
      <c r="E589" s="9"/>
      <c r="F589" s="9"/>
    </row>
    <row r="590">
      <c r="E590" s="9"/>
      <c r="F590" s="9"/>
    </row>
    <row r="591">
      <c r="E591" s="9"/>
      <c r="F591" s="9"/>
    </row>
    <row r="592">
      <c r="E592" s="9"/>
      <c r="F592" s="9"/>
    </row>
    <row r="593">
      <c r="E593" s="9"/>
      <c r="F593" s="9"/>
    </row>
    <row r="594">
      <c r="E594" s="9"/>
      <c r="F594" s="9"/>
    </row>
    <row r="595">
      <c r="E595" s="9"/>
      <c r="F595" s="9"/>
    </row>
    <row r="596">
      <c r="E596" s="9"/>
      <c r="F596" s="9"/>
    </row>
    <row r="597">
      <c r="E597" s="9"/>
      <c r="F597" s="9"/>
    </row>
    <row r="598">
      <c r="E598" s="9"/>
      <c r="F598" s="9"/>
    </row>
    <row r="599">
      <c r="E599" s="9"/>
      <c r="F599" s="9"/>
    </row>
    <row r="600">
      <c r="E600" s="9"/>
      <c r="F600" s="9"/>
    </row>
    <row r="601">
      <c r="E601" s="9"/>
      <c r="F601" s="9"/>
    </row>
    <row r="602">
      <c r="E602" s="9"/>
      <c r="F602" s="9"/>
    </row>
    <row r="603">
      <c r="E603" s="9"/>
      <c r="F603" s="9"/>
    </row>
    <row r="604">
      <c r="E604" s="9"/>
      <c r="F604" s="9"/>
    </row>
    <row r="605">
      <c r="E605" s="9"/>
      <c r="F605" s="9"/>
    </row>
    <row r="606">
      <c r="E606" s="9"/>
      <c r="F606" s="9"/>
    </row>
    <row r="607">
      <c r="E607" s="9"/>
      <c r="F607" s="9"/>
    </row>
    <row r="608">
      <c r="E608" s="9"/>
      <c r="F608" s="9"/>
    </row>
    <row r="609">
      <c r="E609" s="9"/>
      <c r="F609" s="9"/>
    </row>
    <row r="610">
      <c r="E610" s="9"/>
      <c r="F610" s="9"/>
    </row>
    <row r="611">
      <c r="E611" s="9"/>
      <c r="F611" s="9"/>
    </row>
    <row r="612">
      <c r="E612" s="9"/>
      <c r="F612" s="9"/>
    </row>
    <row r="613">
      <c r="E613" s="9"/>
      <c r="F613" s="9"/>
    </row>
    <row r="614">
      <c r="E614" s="9"/>
      <c r="F614" s="9"/>
    </row>
    <row r="615">
      <c r="E615" s="9"/>
      <c r="F615" s="9"/>
    </row>
    <row r="616">
      <c r="E616" s="9"/>
      <c r="F616" s="9"/>
    </row>
    <row r="617">
      <c r="E617" s="9"/>
      <c r="F617" s="9"/>
    </row>
    <row r="618">
      <c r="E618" s="9"/>
      <c r="F618" s="9"/>
    </row>
    <row r="619">
      <c r="E619" s="9"/>
      <c r="F619" s="9"/>
    </row>
    <row r="620">
      <c r="E620" s="9"/>
      <c r="F620" s="9"/>
    </row>
    <row r="621">
      <c r="E621" s="9"/>
      <c r="F621" s="9"/>
    </row>
    <row r="622">
      <c r="E622" s="9"/>
      <c r="F622" s="9"/>
    </row>
    <row r="623">
      <c r="E623" s="9"/>
      <c r="F623" s="9"/>
    </row>
    <row r="624">
      <c r="E624" s="9"/>
      <c r="F624" s="9"/>
    </row>
    <row r="625">
      <c r="E625" s="9"/>
      <c r="F625" s="9"/>
    </row>
    <row r="626">
      <c r="E626" s="9"/>
      <c r="F626" s="9"/>
    </row>
    <row r="627">
      <c r="E627" s="9"/>
      <c r="F627" s="9"/>
    </row>
    <row r="628">
      <c r="E628" s="9"/>
      <c r="F628" s="9"/>
    </row>
    <row r="629">
      <c r="E629" s="9"/>
      <c r="F629" s="9"/>
    </row>
    <row r="630">
      <c r="E630" s="9"/>
      <c r="F630" s="9"/>
    </row>
    <row r="631">
      <c r="E631" s="9"/>
      <c r="F631" s="9"/>
    </row>
    <row r="632">
      <c r="E632" s="9"/>
      <c r="F632" s="9"/>
    </row>
    <row r="633">
      <c r="E633" s="9"/>
      <c r="F633" s="9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3.63"/>
    <col customWidth="1" min="5" max="5" width="23.13"/>
  </cols>
  <sheetData>
    <row r="1">
      <c r="A1" s="8" t="s">
        <v>1226</v>
      </c>
      <c r="B1" s="8" t="s">
        <v>734</v>
      </c>
      <c r="C1" s="8" t="s">
        <v>736</v>
      </c>
      <c r="D1" s="8" t="s">
        <v>1231</v>
      </c>
      <c r="E1" s="8" t="s">
        <v>1460</v>
      </c>
      <c r="F1" s="11" t="s">
        <v>1461</v>
      </c>
      <c r="G1" s="8" t="s">
        <v>1462</v>
      </c>
      <c r="H1" s="8" t="s">
        <v>1463</v>
      </c>
      <c r="I1" s="8" t="s">
        <v>744</v>
      </c>
      <c r="J1" s="12" t="s">
        <v>741</v>
      </c>
      <c r="K1" s="12" t="s">
        <v>742</v>
      </c>
    </row>
    <row r="2">
      <c r="A2" s="8" t="s">
        <v>1464</v>
      </c>
      <c r="B2" s="13">
        <v>45671.0</v>
      </c>
      <c r="C2" s="8" t="s">
        <v>414</v>
      </c>
      <c r="D2" s="10" t="s">
        <v>775</v>
      </c>
      <c r="E2" s="8" t="s">
        <v>1465</v>
      </c>
      <c r="F2" s="11">
        <v>152238.45</v>
      </c>
      <c r="J2" s="16" t="str">
        <f t="shared" ref="J2:J45" si="1">TEXT(B2,"MM/YYYY")</f>
        <v>01/2025</v>
      </c>
      <c r="K2" s="16" t="str">
        <f t="shared" ref="K2:K45" si="2">IF(B2="","",CONCATENATE("CXG-",TEXT(B2,"MMYY")))</f>
        <v>CXG-0125</v>
      </c>
    </row>
    <row r="3">
      <c r="A3" s="8" t="s">
        <v>1466</v>
      </c>
      <c r="B3" s="13">
        <v>45671.0</v>
      </c>
      <c r="C3" s="8" t="s">
        <v>414</v>
      </c>
      <c r="D3" s="10" t="s">
        <v>775</v>
      </c>
      <c r="E3" s="8" t="s">
        <v>1465</v>
      </c>
      <c r="F3" s="11">
        <v>152238.45</v>
      </c>
      <c r="J3" s="16" t="str">
        <f t="shared" si="1"/>
        <v>01/2025</v>
      </c>
      <c r="K3" s="16" t="str">
        <f t="shared" si="2"/>
        <v>CXG-0125</v>
      </c>
    </row>
    <row r="4">
      <c r="A4" s="8" t="s">
        <v>1467</v>
      </c>
      <c r="B4" s="13">
        <v>45671.0</v>
      </c>
      <c r="C4" s="8" t="s">
        <v>342</v>
      </c>
      <c r="D4" s="10" t="s">
        <v>825</v>
      </c>
      <c r="E4" s="8" t="s">
        <v>1465</v>
      </c>
      <c r="F4" s="11">
        <v>62370.0</v>
      </c>
      <c r="J4" s="16" t="str">
        <f t="shared" si="1"/>
        <v>01/2025</v>
      </c>
      <c r="K4" s="16" t="str">
        <f t="shared" si="2"/>
        <v>CXG-0125</v>
      </c>
    </row>
    <row r="5">
      <c r="A5" s="8" t="s">
        <v>1468</v>
      </c>
      <c r="B5" s="13">
        <v>45671.0</v>
      </c>
      <c r="C5" s="8" t="s">
        <v>342</v>
      </c>
      <c r="D5" s="10" t="s">
        <v>825</v>
      </c>
      <c r="E5" s="8" t="s">
        <v>1465</v>
      </c>
      <c r="F5" s="11">
        <v>59780.0</v>
      </c>
      <c r="J5" s="16" t="str">
        <f t="shared" si="1"/>
        <v>01/2025</v>
      </c>
      <c r="K5" s="16" t="str">
        <f t="shared" si="2"/>
        <v>CXG-0125</v>
      </c>
    </row>
    <row r="6">
      <c r="A6" s="8" t="s">
        <v>1469</v>
      </c>
      <c r="B6" s="13">
        <v>45671.0</v>
      </c>
      <c r="C6" s="8" t="s">
        <v>420</v>
      </c>
      <c r="D6" s="10" t="s">
        <v>790</v>
      </c>
      <c r="E6" s="8" t="s">
        <v>1465</v>
      </c>
      <c r="F6" s="11">
        <v>7881.9</v>
      </c>
      <c r="J6" s="16" t="str">
        <f t="shared" si="1"/>
        <v>01/2025</v>
      </c>
      <c r="K6" s="16" t="str">
        <f t="shared" si="2"/>
        <v>CXG-0125</v>
      </c>
    </row>
    <row r="7">
      <c r="A7" s="8" t="s">
        <v>1470</v>
      </c>
      <c r="B7" s="13">
        <v>45671.0</v>
      </c>
      <c r="C7" s="8" t="s">
        <v>420</v>
      </c>
      <c r="D7" s="10" t="s">
        <v>790</v>
      </c>
      <c r="E7" s="8" t="s">
        <v>1465</v>
      </c>
      <c r="F7" s="11">
        <v>300000.0</v>
      </c>
      <c r="J7" s="16" t="str">
        <f t="shared" si="1"/>
        <v>01/2025</v>
      </c>
      <c r="K7" s="16" t="str">
        <f t="shared" si="2"/>
        <v>CXG-0125</v>
      </c>
    </row>
    <row r="8">
      <c r="A8" s="8" t="s">
        <v>1471</v>
      </c>
      <c r="B8" s="13">
        <v>45672.0</v>
      </c>
      <c r="C8" s="8" t="s">
        <v>417</v>
      </c>
      <c r="D8" s="10" t="s">
        <v>765</v>
      </c>
      <c r="E8" s="8" t="s">
        <v>1465</v>
      </c>
      <c r="F8" s="11">
        <v>12300.0</v>
      </c>
      <c r="J8" s="16" t="str">
        <f t="shared" si="1"/>
        <v>01/2025</v>
      </c>
      <c r="K8" s="16" t="str">
        <f t="shared" si="2"/>
        <v>CXG-0125</v>
      </c>
    </row>
    <row r="9">
      <c r="A9" s="8" t="s">
        <v>1472</v>
      </c>
      <c r="B9" s="13">
        <v>45672.0</v>
      </c>
      <c r="C9" s="8" t="s">
        <v>417</v>
      </c>
      <c r="D9" s="10" t="s">
        <v>765</v>
      </c>
      <c r="E9" s="8" t="s">
        <v>1473</v>
      </c>
      <c r="F9" s="11">
        <v>100.0</v>
      </c>
      <c r="I9" s="8" t="s">
        <v>1474</v>
      </c>
      <c r="J9" s="16" t="str">
        <f t="shared" si="1"/>
        <v>01/2025</v>
      </c>
      <c r="K9" s="16" t="str">
        <f t="shared" si="2"/>
        <v>CXG-0125</v>
      </c>
    </row>
    <row r="10">
      <c r="A10" s="8" t="s">
        <v>1475</v>
      </c>
      <c r="B10" s="13">
        <v>45672.0</v>
      </c>
      <c r="C10" s="8" t="s">
        <v>342</v>
      </c>
      <c r="D10" s="10" t="s">
        <v>825</v>
      </c>
      <c r="E10" s="8" t="s">
        <v>1465</v>
      </c>
      <c r="F10" s="11">
        <v>83883.33</v>
      </c>
      <c r="J10" s="16" t="str">
        <f t="shared" si="1"/>
        <v>01/2025</v>
      </c>
      <c r="K10" s="16" t="str">
        <f t="shared" si="2"/>
        <v>CXG-0125</v>
      </c>
    </row>
    <row r="11">
      <c r="A11" s="8" t="s">
        <v>1476</v>
      </c>
      <c r="B11" s="13">
        <v>45672.0</v>
      </c>
      <c r="C11" s="8" t="s">
        <v>342</v>
      </c>
      <c r="D11" s="10" t="s">
        <v>825</v>
      </c>
      <c r="E11" s="8" t="s">
        <v>1465</v>
      </c>
      <c r="F11" s="11">
        <v>80990.0</v>
      </c>
      <c r="J11" s="16" t="str">
        <f t="shared" si="1"/>
        <v>01/2025</v>
      </c>
      <c r="K11" s="16" t="str">
        <f t="shared" si="2"/>
        <v>CXG-0125</v>
      </c>
    </row>
    <row r="12">
      <c r="A12" s="8" t="s">
        <v>1477</v>
      </c>
      <c r="B12" s="13">
        <v>45673.0</v>
      </c>
      <c r="C12" s="8" t="s">
        <v>422</v>
      </c>
      <c r="D12" s="10" t="s">
        <v>780</v>
      </c>
      <c r="E12" s="8" t="s">
        <v>1478</v>
      </c>
      <c r="F12" s="11">
        <v>132340.0</v>
      </c>
      <c r="I12" s="8" t="s">
        <v>1479</v>
      </c>
      <c r="J12" s="16" t="str">
        <f t="shared" si="1"/>
        <v>01/2025</v>
      </c>
      <c r="K12" s="16" t="str">
        <f t="shared" si="2"/>
        <v>CXG-0125</v>
      </c>
    </row>
    <row r="13">
      <c r="A13" s="8" t="s">
        <v>1480</v>
      </c>
      <c r="B13" s="13">
        <v>45673.0</v>
      </c>
      <c r="C13" s="8" t="s">
        <v>422</v>
      </c>
      <c r="D13" s="10" t="s">
        <v>780</v>
      </c>
      <c r="E13" s="8" t="s">
        <v>1481</v>
      </c>
      <c r="F13" s="11">
        <v>-21.45</v>
      </c>
      <c r="J13" s="16" t="str">
        <f t="shared" si="1"/>
        <v>01/2025</v>
      </c>
      <c r="K13" s="16" t="str">
        <f t="shared" si="2"/>
        <v>CXG-0125</v>
      </c>
    </row>
    <row r="14">
      <c r="A14" s="8" t="s">
        <v>1482</v>
      </c>
      <c r="B14" s="13">
        <v>45673.0</v>
      </c>
      <c r="C14" s="8" t="s">
        <v>424</v>
      </c>
      <c r="D14" s="10" t="s">
        <v>821</v>
      </c>
      <c r="E14" s="8" t="s">
        <v>1465</v>
      </c>
      <c r="F14" s="11">
        <v>160000.0</v>
      </c>
      <c r="I14" s="8" t="s">
        <v>1483</v>
      </c>
      <c r="J14" s="16" t="str">
        <f t="shared" si="1"/>
        <v>01/2025</v>
      </c>
      <c r="K14" s="16" t="str">
        <f t="shared" si="2"/>
        <v>CXG-0125</v>
      </c>
    </row>
    <row r="15">
      <c r="A15" s="8" t="s">
        <v>1484</v>
      </c>
      <c r="B15" s="13">
        <v>45673.0</v>
      </c>
      <c r="C15" s="8" t="s">
        <v>420</v>
      </c>
      <c r="D15" s="10" t="s">
        <v>790</v>
      </c>
      <c r="E15" s="8" t="s">
        <v>1465</v>
      </c>
      <c r="F15" s="11">
        <v>304.72</v>
      </c>
      <c r="J15" s="16" t="str">
        <f t="shared" si="1"/>
        <v>01/2025</v>
      </c>
      <c r="K15" s="16" t="str">
        <f t="shared" si="2"/>
        <v>CXG-0125</v>
      </c>
    </row>
    <row r="16">
      <c r="A16" s="8" t="s">
        <v>1485</v>
      </c>
      <c r="B16" s="13">
        <v>45674.0</v>
      </c>
      <c r="C16" s="8" t="s">
        <v>342</v>
      </c>
      <c r="D16" s="10" t="s">
        <v>825</v>
      </c>
      <c r="E16" s="8" t="s">
        <v>1478</v>
      </c>
      <c r="F16" s="11">
        <v>74526.67</v>
      </c>
      <c r="J16" s="16" t="str">
        <f t="shared" si="1"/>
        <v>01/2025</v>
      </c>
      <c r="K16" s="16" t="str">
        <f t="shared" si="2"/>
        <v>CXG-0125</v>
      </c>
    </row>
    <row r="17">
      <c r="A17" s="8" t="s">
        <v>1486</v>
      </c>
      <c r="B17" s="13">
        <v>45675.0</v>
      </c>
      <c r="C17" s="8" t="s">
        <v>342</v>
      </c>
      <c r="D17" s="10" t="s">
        <v>825</v>
      </c>
      <c r="E17" s="8" t="s">
        <v>1478</v>
      </c>
      <c r="F17" s="11">
        <v>150000.0</v>
      </c>
      <c r="J17" s="16" t="str">
        <f t="shared" si="1"/>
        <v>01/2025</v>
      </c>
      <c r="K17" s="16" t="str">
        <f t="shared" si="2"/>
        <v>CXG-0125</v>
      </c>
    </row>
    <row r="18">
      <c r="A18" s="8" t="s">
        <v>1487</v>
      </c>
      <c r="B18" s="13">
        <v>45675.0</v>
      </c>
      <c r="C18" s="8" t="s">
        <v>342</v>
      </c>
      <c r="D18" s="10" t="s">
        <v>825</v>
      </c>
      <c r="E18" s="8" t="s">
        <v>1478</v>
      </c>
      <c r="F18" s="11">
        <v>71713.0</v>
      </c>
      <c r="J18" s="16" t="str">
        <f t="shared" si="1"/>
        <v>01/2025</v>
      </c>
      <c r="K18" s="16" t="str">
        <f t="shared" si="2"/>
        <v>CXG-0125</v>
      </c>
    </row>
    <row r="19">
      <c r="A19" s="8" t="s">
        <v>1488</v>
      </c>
      <c r="B19" s="13">
        <v>45675.0</v>
      </c>
      <c r="C19" s="8" t="s">
        <v>215</v>
      </c>
      <c r="D19" s="10" t="s">
        <v>769</v>
      </c>
      <c r="E19" s="8" t="s">
        <v>1478</v>
      </c>
      <c r="F19" s="11">
        <v>73760.0</v>
      </c>
      <c r="J19" s="16" t="str">
        <f t="shared" si="1"/>
        <v>01/2025</v>
      </c>
      <c r="K19" s="16" t="str">
        <f t="shared" si="2"/>
        <v>CXG-0125</v>
      </c>
    </row>
    <row r="20">
      <c r="A20" s="8" t="s">
        <v>1489</v>
      </c>
      <c r="B20" s="13">
        <v>45677.0</v>
      </c>
      <c r="C20" s="8" t="s">
        <v>360</v>
      </c>
      <c r="D20" s="10" t="s">
        <v>837</v>
      </c>
      <c r="E20" s="8" t="s">
        <v>1473</v>
      </c>
      <c r="F20" s="11">
        <v>400.0</v>
      </c>
      <c r="I20" s="8" t="s">
        <v>1474</v>
      </c>
      <c r="J20" s="16" t="str">
        <f t="shared" si="1"/>
        <v>01/2025</v>
      </c>
      <c r="K20" s="16" t="str">
        <f t="shared" si="2"/>
        <v>CXG-0125</v>
      </c>
    </row>
    <row r="21">
      <c r="A21" s="8" t="s">
        <v>1490</v>
      </c>
      <c r="B21" s="13">
        <v>45677.0</v>
      </c>
      <c r="C21" s="8" t="s">
        <v>360</v>
      </c>
      <c r="D21" s="10" t="s">
        <v>837</v>
      </c>
      <c r="E21" s="8" t="s">
        <v>1473</v>
      </c>
      <c r="F21" s="11">
        <v>200.0</v>
      </c>
      <c r="I21" s="8" t="s">
        <v>1491</v>
      </c>
      <c r="J21" s="16" t="str">
        <f t="shared" si="1"/>
        <v>01/2025</v>
      </c>
      <c r="K21" s="16" t="str">
        <f t="shared" si="2"/>
        <v>CXG-0125</v>
      </c>
    </row>
    <row r="22">
      <c r="A22" s="8" t="s">
        <v>1492</v>
      </c>
      <c r="B22" s="13">
        <v>45677.0</v>
      </c>
      <c r="C22" s="8" t="s">
        <v>424</v>
      </c>
      <c r="D22" s="10" t="s">
        <v>821</v>
      </c>
      <c r="E22" s="8" t="s">
        <v>1473</v>
      </c>
      <c r="F22" s="11">
        <v>500.0</v>
      </c>
      <c r="I22" s="8" t="s">
        <v>1474</v>
      </c>
      <c r="J22" s="16" t="str">
        <f t="shared" si="1"/>
        <v>01/2025</v>
      </c>
      <c r="K22" s="16" t="str">
        <f t="shared" si="2"/>
        <v>CXG-0125</v>
      </c>
    </row>
    <row r="23">
      <c r="A23" s="8" t="s">
        <v>1493</v>
      </c>
      <c r="B23" s="13">
        <v>45677.0</v>
      </c>
      <c r="C23" s="8" t="s">
        <v>215</v>
      </c>
      <c r="D23" s="10" t="s">
        <v>769</v>
      </c>
      <c r="E23" s="8" t="s">
        <v>1478</v>
      </c>
      <c r="F23" s="11">
        <v>50000.0</v>
      </c>
      <c r="J23" s="16" t="str">
        <f t="shared" si="1"/>
        <v>01/2025</v>
      </c>
      <c r="K23" s="16" t="str">
        <f t="shared" si="2"/>
        <v>CXG-0125</v>
      </c>
    </row>
    <row r="24">
      <c r="A24" s="8" t="s">
        <v>1494</v>
      </c>
      <c r="B24" s="13">
        <v>45677.0</v>
      </c>
      <c r="C24" s="8" t="s">
        <v>215</v>
      </c>
      <c r="D24" s="10" t="s">
        <v>769</v>
      </c>
      <c r="E24" s="8" t="s">
        <v>1478</v>
      </c>
      <c r="F24" s="11">
        <v>28848.0</v>
      </c>
      <c r="J24" s="16" t="str">
        <f t="shared" si="1"/>
        <v>01/2025</v>
      </c>
      <c r="K24" s="16" t="str">
        <f t="shared" si="2"/>
        <v>CXG-0125</v>
      </c>
    </row>
    <row r="25">
      <c r="A25" s="8" t="s">
        <v>1495</v>
      </c>
      <c r="B25" s="13">
        <v>45677.0</v>
      </c>
      <c r="C25" s="8" t="s">
        <v>426</v>
      </c>
      <c r="D25" s="10" t="s">
        <v>746</v>
      </c>
      <c r="E25" s="8" t="s">
        <v>1478</v>
      </c>
      <c r="F25" s="11">
        <v>56886.0</v>
      </c>
      <c r="J25" s="16" t="str">
        <f t="shared" si="1"/>
        <v>01/2025</v>
      </c>
      <c r="K25" s="16" t="str">
        <f t="shared" si="2"/>
        <v>CXG-0125</v>
      </c>
    </row>
    <row r="26">
      <c r="A26" s="8" t="s">
        <v>1496</v>
      </c>
      <c r="B26" s="13">
        <v>45677.0</v>
      </c>
      <c r="C26" s="8" t="s">
        <v>426</v>
      </c>
      <c r="D26" s="10" t="s">
        <v>746</v>
      </c>
      <c r="E26" s="8" t="s">
        <v>1473</v>
      </c>
      <c r="F26" s="11">
        <v>0.9</v>
      </c>
      <c r="J26" s="16" t="str">
        <f t="shared" si="1"/>
        <v>01/2025</v>
      </c>
      <c r="K26" s="16" t="str">
        <f t="shared" si="2"/>
        <v>CXG-0125</v>
      </c>
    </row>
    <row r="27">
      <c r="A27" s="8" t="s">
        <v>1497</v>
      </c>
      <c r="B27" s="13">
        <v>45677.0</v>
      </c>
      <c r="C27" s="8" t="s">
        <v>360</v>
      </c>
      <c r="D27" s="10" t="s">
        <v>837</v>
      </c>
      <c r="E27" s="8" t="s">
        <v>1478</v>
      </c>
      <c r="F27" s="11">
        <v>150000.0</v>
      </c>
      <c r="J27" s="16" t="str">
        <f t="shared" si="1"/>
        <v>01/2025</v>
      </c>
      <c r="K27" s="16" t="str">
        <f t="shared" si="2"/>
        <v>CXG-0125</v>
      </c>
    </row>
    <row r="28">
      <c r="A28" s="8" t="s">
        <v>1498</v>
      </c>
      <c r="B28" s="13">
        <v>45677.0</v>
      </c>
      <c r="C28" s="8" t="s">
        <v>422</v>
      </c>
      <c r="D28" s="10" t="s">
        <v>782</v>
      </c>
      <c r="E28" s="8" t="s">
        <v>1478</v>
      </c>
      <c r="F28" s="11">
        <v>150000.0</v>
      </c>
      <c r="J28" s="16" t="str">
        <f t="shared" si="1"/>
        <v>01/2025</v>
      </c>
      <c r="K28" s="16" t="str">
        <f t="shared" si="2"/>
        <v>CXG-0125</v>
      </c>
    </row>
    <row r="29">
      <c r="A29" s="8" t="s">
        <v>1499</v>
      </c>
      <c r="B29" s="13">
        <v>45677.0</v>
      </c>
      <c r="C29" s="8" t="s">
        <v>360</v>
      </c>
      <c r="D29" s="10" t="s">
        <v>837</v>
      </c>
      <c r="E29" s="8" t="s">
        <v>1478</v>
      </c>
      <c r="F29" s="11">
        <v>90000.0</v>
      </c>
      <c r="J29" s="16" t="str">
        <f t="shared" si="1"/>
        <v>01/2025</v>
      </c>
      <c r="K29" s="16" t="str">
        <f t="shared" si="2"/>
        <v>CXG-0125</v>
      </c>
    </row>
    <row r="30">
      <c r="A30" s="8" t="s">
        <v>1500</v>
      </c>
      <c r="B30" s="13">
        <v>45677.0</v>
      </c>
      <c r="C30" s="8" t="s">
        <v>369</v>
      </c>
      <c r="D30" s="10" t="s">
        <v>841</v>
      </c>
      <c r="E30" s="8" t="s">
        <v>1465</v>
      </c>
      <c r="F30" s="11">
        <v>140000.0</v>
      </c>
      <c r="J30" s="16" t="str">
        <f t="shared" si="1"/>
        <v>01/2025</v>
      </c>
      <c r="K30" s="16" t="str">
        <f t="shared" si="2"/>
        <v>CXG-0125</v>
      </c>
    </row>
    <row r="31">
      <c r="A31" s="8" t="s">
        <v>1501</v>
      </c>
      <c r="B31" s="13">
        <v>45678.0</v>
      </c>
      <c r="C31" s="8" t="s">
        <v>422</v>
      </c>
      <c r="D31" s="10" t="s">
        <v>782</v>
      </c>
      <c r="E31" s="8" t="s">
        <v>1473</v>
      </c>
      <c r="F31" s="11">
        <v>463.0</v>
      </c>
      <c r="J31" s="16" t="str">
        <f t="shared" si="1"/>
        <v>01/2025</v>
      </c>
      <c r="K31" s="16" t="str">
        <f t="shared" si="2"/>
        <v>CXG-0125</v>
      </c>
    </row>
    <row r="32">
      <c r="A32" s="8" t="s">
        <v>1502</v>
      </c>
      <c r="B32" s="13">
        <v>45679.0</v>
      </c>
      <c r="C32" s="8" t="s">
        <v>342</v>
      </c>
      <c r="D32" s="10" t="s">
        <v>825</v>
      </c>
      <c r="E32" s="8" t="s">
        <v>1473</v>
      </c>
      <c r="F32" s="11">
        <v>0.7</v>
      </c>
      <c r="J32" s="16" t="str">
        <f t="shared" si="1"/>
        <v>01/2025</v>
      </c>
      <c r="K32" s="16" t="str">
        <f t="shared" si="2"/>
        <v>CXG-0125</v>
      </c>
    </row>
    <row r="33">
      <c r="A33" s="8" t="s">
        <v>1503</v>
      </c>
      <c r="B33" s="13">
        <v>45679.0</v>
      </c>
      <c r="C33" s="8" t="s">
        <v>215</v>
      </c>
      <c r="D33" s="10" t="s">
        <v>769</v>
      </c>
      <c r="E33" s="8" t="s">
        <v>1465</v>
      </c>
      <c r="F33" s="11">
        <v>1192.25</v>
      </c>
      <c r="J33" s="16" t="str">
        <f t="shared" si="1"/>
        <v>01/2025</v>
      </c>
      <c r="K33" s="16" t="str">
        <f t="shared" si="2"/>
        <v>CXG-0125</v>
      </c>
    </row>
    <row r="34">
      <c r="A34" s="8" t="s">
        <v>1504</v>
      </c>
      <c r="B34" s="13">
        <v>45679.0</v>
      </c>
      <c r="C34" s="8" t="s">
        <v>424</v>
      </c>
      <c r="D34" s="10" t="s">
        <v>821</v>
      </c>
      <c r="E34" s="8" t="s">
        <v>1505</v>
      </c>
      <c r="F34" s="11">
        <v>215898.0</v>
      </c>
      <c r="J34" s="16" t="str">
        <f t="shared" si="1"/>
        <v>01/2025</v>
      </c>
      <c r="K34" s="16" t="str">
        <f t="shared" si="2"/>
        <v>CXG-0125</v>
      </c>
    </row>
    <row r="35">
      <c r="A35" s="8" t="s">
        <v>1506</v>
      </c>
      <c r="B35" s="13">
        <v>45679.0</v>
      </c>
      <c r="C35" s="8" t="s">
        <v>424</v>
      </c>
      <c r="D35" s="10" t="s">
        <v>821</v>
      </c>
      <c r="E35" s="8" t="s">
        <v>1473</v>
      </c>
      <c r="F35" s="11">
        <v>0.23</v>
      </c>
      <c r="J35" s="16" t="str">
        <f t="shared" si="1"/>
        <v>01/2025</v>
      </c>
      <c r="K35" s="16" t="str">
        <f t="shared" si="2"/>
        <v>CXG-0125</v>
      </c>
    </row>
    <row r="36">
      <c r="A36" s="8" t="s">
        <v>1507</v>
      </c>
      <c r="B36" s="13">
        <v>45679.0</v>
      </c>
      <c r="C36" s="8" t="s">
        <v>393</v>
      </c>
      <c r="D36" s="10" t="s">
        <v>854</v>
      </c>
      <c r="E36" s="8" t="s">
        <v>1465</v>
      </c>
      <c r="F36" s="11">
        <v>700.0</v>
      </c>
      <c r="I36" s="8" t="s">
        <v>1491</v>
      </c>
      <c r="J36" s="16" t="str">
        <f t="shared" si="1"/>
        <v>01/2025</v>
      </c>
      <c r="K36" s="16" t="str">
        <f t="shared" si="2"/>
        <v>CXG-0125</v>
      </c>
    </row>
    <row r="37">
      <c r="A37" s="8" t="s">
        <v>1508</v>
      </c>
      <c r="B37" s="13">
        <v>45679.0</v>
      </c>
      <c r="C37" s="8" t="s">
        <v>319</v>
      </c>
      <c r="D37" s="10" t="s">
        <v>777</v>
      </c>
      <c r="E37" s="8" t="s">
        <v>1509</v>
      </c>
      <c r="F37" s="11">
        <v>45071.66</v>
      </c>
      <c r="J37" s="16" t="str">
        <f t="shared" si="1"/>
        <v>01/2025</v>
      </c>
      <c r="K37" s="16" t="str">
        <f t="shared" si="2"/>
        <v>CXG-0125</v>
      </c>
    </row>
    <row r="38">
      <c r="A38" s="8" t="s">
        <v>1510</v>
      </c>
      <c r="B38" s="13">
        <v>45679.0</v>
      </c>
      <c r="C38" s="8" t="s">
        <v>420</v>
      </c>
      <c r="D38" s="10" t="s">
        <v>792</v>
      </c>
      <c r="E38" s="8" t="s">
        <v>1465</v>
      </c>
      <c r="F38" s="11">
        <v>300000.0</v>
      </c>
      <c r="J38" s="16" t="str">
        <f t="shared" si="1"/>
        <v>01/2025</v>
      </c>
      <c r="K38" s="16" t="str">
        <f t="shared" si="2"/>
        <v>CXG-0125</v>
      </c>
    </row>
    <row r="39">
      <c r="A39" s="10" t="s">
        <v>1511</v>
      </c>
      <c r="B39" s="13">
        <v>45680.0</v>
      </c>
      <c r="C39" s="8" t="s">
        <v>369</v>
      </c>
      <c r="D39" s="10" t="s">
        <v>841</v>
      </c>
      <c r="E39" s="8" t="s">
        <v>1465</v>
      </c>
      <c r="F39" s="11">
        <v>9000.0</v>
      </c>
      <c r="J39" s="16" t="str">
        <f t="shared" si="1"/>
        <v>01/2025</v>
      </c>
      <c r="K39" s="16" t="str">
        <f t="shared" si="2"/>
        <v>CXG-0125</v>
      </c>
    </row>
    <row r="40">
      <c r="A40" s="8" t="s">
        <v>1512</v>
      </c>
      <c r="B40" s="13">
        <v>45680.0</v>
      </c>
      <c r="C40" s="8" t="s">
        <v>342</v>
      </c>
      <c r="D40" s="10" t="s">
        <v>825</v>
      </c>
      <c r="E40" s="8" t="s">
        <v>1465</v>
      </c>
      <c r="F40" s="11">
        <v>150000.0</v>
      </c>
      <c r="J40" s="16" t="str">
        <f t="shared" si="1"/>
        <v>01/2025</v>
      </c>
      <c r="K40" s="16" t="str">
        <f t="shared" si="2"/>
        <v>CXG-0125</v>
      </c>
    </row>
    <row r="41">
      <c r="A41" s="8" t="s">
        <v>1513</v>
      </c>
      <c r="B41" s="13">
        <v>45680.0</v>
      </c>
      <c r="C41" s="8" t="s">
        <v>429</v>
      </c>
      <c r="D41" s="10" t="s">
        <v>828</v>
      </c>
      <c r="E41" s="8" t="s">
        <v>1478</v>
      </c>
      <c r="F41" s="11">
        <v>46900.0</v>
      </c>
      <c r="J41" s="16" t="str">
        <f t="shared" si="1"/>
        <v>01/2025</v>
      </c>
      <c r="K41" s="16" t="str">
        <f t="shared" si="2"/>
        <v>CXG-0125</v>
      </c>
    </row>
    <row r="42">
      <c r="A42" s="8" t="s">
        <v>1514</v>
      </c>
      <c r="B42" s="13">
        <v>45681.0</v>
      </c>
      <c r="C42" s="8" t="s">
        <v>360</v>
      </c>
      <c r="D42" s="10" t="s">
        <v>837</v>
      </c>
      <c r="E42" s="8" t="s">
        <v>1478</v>
      </c>
      <c r="F42" s="11">
        <v>52140.0</v>
      </c>
      <c r="J42" s="16" t="str">
        <f t="shared" si="1"/>
        <v>01/2025</v>
      </c>
      <c r="K42" s="16" t="str">
        <f t="shared" si="2"/>
        <v>CXG-0125</v>
      </c>
    </row>
    <row r="43">
      <c r="A43" s="8" t="s">
        <v>1515</v>
      </c>
      <c r="B43" s="13">
        <v>45681.0</v>
      </c>
      <c r="C43" s="8" t="s">
        <v>360</v>
      </c>
      <c r="D43" s="10" t="s">
        <v>837</v>
      </c>
      <c r="E43" s="8" t="s">
        <v>1473</v>
      </c>
      <c r="F43" s="11">
        <v>0.7</v>
      </c>
      <c r="J43" s="16" t="str">
        <f t="shared" si="1"/>
        <v>01/2025</v>
      </c>
      <c r="K43" s="16" t="str">
        <f t="shared" si="2"/>
        <v>CXG-0125</v>
      </c>
    </row>
    <row r="44">
      <c r="A44" s="8" t="s">
        <v>1516</v>
      </c>
      <c r="B44" s="13">
        <v>45681.0</v>
      </c>
      <c r="C44" s="8" t="s">
        <v>319</v>
      </c>
      <c r="D44" s="10" t="s">
        <v>777</v>
      </c>
      <c r="E44" s="8" t="s">
        <v>1509</v>
      </c>
      <c r="F44" s="11">
        <v>24114.0</v>
      </c>
      <c r="J44" s="16" t="str">
        <f t="shared" si="1"/>
        <v>01/2025</v>
      </c>
      <c r="K44" s="16" t="str">
        <f t="shared" si="2"/>
        <v>CXG-0125</v>
      </c>
    </row>
    <row r="45">
      <c r="A45" s="8" t="s">
        <v>1517</v>
      </c>
      <c r="B45" s="13">
        <v>45681.0</v>
      </c>
      <c r="C45" s="8" t="s">
        <v>342</v>
      </c>
      <c r="D45" s="10" t="s">
        <v>825</v>
      </c>
      <c r="E45" s="8" t="s">
        <v>1509</v>
      </c>
      <c r="F45" s="11">
        <v>87977.0</v>
      </c>
      <c r="J45" s="16" t="str">
        <f t="shared" si="1"/>
        <v>01/2025</v>
      </c>
      <c r="K45" s="16" t="str">
        <f t="shared" si="2"/>
        <v>CXG-0125</v>
      </c>
    </row>
    <row r="46">
      <c r="A46" s="8"/>
      <c r="B46" s="13"/>
      <c r="C46" s="8"/>
      <c r="D46" s="8"/>
      <c r="E46" s="8"/>
      <c r="F46" s="11"/>
    </row>
    <row r="47">
      <c r="A47" s="8" t="s">
        <v>1518</v>
      </c>
      <c r="B47" s="13">
        <v>45681.0</v>
      </c>
      <c r="C47" s="8" t="s">
        <v>420</v>
      </c>
      <c r="D47" s="10" t="s">
        <v>792</v>
      </c>
      <c r="E47" s="8" t="s">
        <v>1509</v>
      </c>
      <c r="F47" s="11">
        <v>22190.0</v>
      </c>
      <c r="J47" s="16" t="str">
        <f t="shared" ref="J47:J143" si="3">TEXT(B47,"MM/YYYY")</f>
        <v>01/2025</v>
      </c>
      <c r="K47" s="16" t="str">
        <f t="shared" ref="K47:K143" si="4">IF(B47="","",CONCATENATE("CXG-",TEXT(B47,"MMYY")))</f>
        <v>CXG-0125</v>
      </c>
    </row>
    <row r="48">
      <c r="A48" s="8" t="s">
        <v>1519</v>
      </c>
      <c r="B48" s="13">
        <v>45682.0</v>
      </c>
      <c r="C48" s="8" t="s">
        <v>393</v>
      </c>
      <c r="D48" s="10" t="s">
        <v>854</v>
      </c>
      <c r="E48" s="8" t="s">
        <v>1520</v>
      </c>
      <c r="F48" s="11">
        <v>450.0</v>
      </c>
      <c r="I48" s="8" t="s">
        <v>1491</v>
      </c>
      <c r="J48" s="16" t="str">
        <f t="shared" si="3"/>
        <v>01/2025</v>
      </c>
      <c r="K48" s="16" t="str">
        <f t="shared" si="4"/>
        <v>CXG-0125</v>
      </c>
    </row>
    <row r="49">
      <c r="A49" s="8" t="s">
        <v>1521</v>
      </c>
      <c r="B49" s="13">
        <v>45682.0</v>
      </c>
      <c r="C49" s="8" t="s">
        <v>327</v>
      </c>
      <c r="D49" s="10" t="s">
        <v>805</v>
      </c>
      <c r="E49" s="8" t="s">
        <v>1465</v>
      </c>
      <c r="F49" s="11">
        <v>40918.0</v>
      </c>
      <c r="J49" s="16" t="str">
        <f t="shared" si="3"/>
        <v>01/2025</v>
      </c>
      <c r="K49" s="16" t="str">
        <f t="shared" si="4"/>
        <v>CXG-0125</v>
      </c>
    </row>
    <row r="50">
      <c r="A50" s="8" t="s">
        <v>1522</v>
      </c>
      <c r="B50" s="13">
        <v>45684.0</v>
      </c>
      <c r="C50" s="8" t="s">
        <v>393</v>
      </c>
      <c r="D50" s="10" t="s">
        <v>854</v>
      </c>
      <c r="E50" s="8" t="s">
        <v>1478</v>
      </c>
      <c r="F50" s="11">
        <v>400.0</v>
      </c>
      <c r="J50" s="16" t="str">
        <f t="shared" si="3"/>
        <v>01/2025</v>
      </c>
      <c r="K50" s="16" t="str">
        <f t="shared" si="4"/>
        <v>CXG-0125</v>
      </c>
    </row>
    <row r="51">
      <c r="A51" s="8" t="s">
        <v>1523</v>
      </c>
      <c r="B51" s="13">
        <v>45684.0</v>
      </c>
      <c r="C51" s="8" t="s">
        <v>393</v>
      </c>
      <c r="D51" s="10" t="s">
        <v>854</v>
      </c>
      <c r="E51" s="8" t="s">
        <v>1478</v>
      </c>
      <c r="F51" s="11">
        <v>300.0</v>
      </c>
      <c r="J51" s="16" t="str">
        <f t="shared" si="3"/>
        <v>01/2025</v>
      </c>
      <c r="K51" s="16" t="str">
        <f t="shared" si="4"/>
        <v>CXG-0125</v>
      </c>
    </row>
    <row r="52">
      <c r="A52" s="8" t="s">
        <v>1524</v>
      </c>
      <c r="B52" s="13">
        <v>45684.0</v>
      </c>
      <c r="C52" s="8" t="s">
        <v>215</v>
      </c>
      <c r="D52" s="10" t="s">
        <v>769</v>
      </c>
      <c r="E52" s="8" t="s">
        <v>1478</v>
      </c>
      <c r="F52" s="11">
        <v>77006.16</v>
      </c>
      <c r="J52" s="16" t="str">
        <f t="shared" si="3"/>
        <v>01/2025</v>
      </c>
      <c r="K52" s="16" t="str">
        <f t="shared" si="4"/>
        <v>CXG-0125</v>
      </c>
    </row>
    <row r="53">
      <c r="A53" s="8" t="s">
        <v>1525</v>
      </c>
      <c r="B53" s="13">
        <v>45684.0</v>
      </c>
      <c r="C53" s="8" t="s">
        <v>215</v>
      </c>
      <c r="D53" s="10" t="s">
        <v>769</v>
      </c>
      <c r="E53" s="8" t="s">
        <v>1473</v>
      </c>
      <c r="F53" s="11">
        <v>0.22</v>
      </c>
      <c r="I53" s="8" t="s">
        <v>1526</v>
      </c>
      <c r="J53" s="16" t="str">
        <f t="shared" si="3"/>
        <v>01/2025</v>
      </c>
      <c r="K53" s="16" t="str">
        <f t="shared" si="4"/>
        <v>CXG-0125</v>
      </c>
    </row>
    <row r="54">
      <c r="A54" s="8" t="s">
        <v>1527</v>
      </c>
      <c r="B54" s="13">
        <v>45685.0</v>
      </c>
      <c r="C54" s="8" t="s">
        <v>369</v>
      </c>
      <c r="D54" s="10" t="s">
        <v>841</v>
      </c>
      <c r="E54" s="8" t="s">
        <v>1465</v>
      </c>
      <c r="F54" s="11">
        <v>98000.0</v>
      </c>
      <c r="J54" s="16" t="str">
        <f t="shared" si="3"/>
        <v>01/2025</v>
      </c>
      <c r="K54" s="16" t="str">
        <f t="shared" si="4"/>
        <v>CXG-0125</v>
      </c>
    </row>
    <row r="55">
      <c r="A55" s="8" t="s">
        <v>1528</v>
      </c>
      <c r="B55" s="13">
        <v>45686.0</v>
      </c>
      <c r="C55" s="8" t="s">
        <v>393</v>
      </c>
      <c r="D55" s="10" t="s">
        <v>854</v>
      </c>
      <c r="E55" s="8" t="s">
        <v>1465</v>
      </c>
      <c r="F55" s="11">
        <v>7720.0</v>
      </c>
      <c r="J55" s="16" t="str">
        <f t="shared" si="3"/>
        <v>01/2025</v>
      </c>
      <c r="K55" s="16" t="str">
        <f t="shared" si="4"/>
        <v>CXG-0125</v>
      </c>
    </row>
    <row r="56">
      <c r="A56" s="8" t="s">
        <v>1529</v>
      </c>
      <c r="B56" s="13">
        <v>45686.0</v>
      </c>
      <c r="C56" s="8" t="s">
        <v>342</v>
      </c>
      <c r="D56" s="10" t="s">
        <v>825</v>
      </c>
      <c r="E56" s="8" t="s">
        <v>1465</v>
      </c>
      <c r="F56" s="11">
        <v>850.0</v>
      </c>
      <c r="I56" s="8" t="s">
        <v>1491</v>
      </c>
      <c r="J56" s="16" t="str">
        <f t="shared" si="3"/>
        <v>01/2025</v>
      </c>
      <c r="K56" s="16" t="str">
        <f t="shared" si="4"/>
        <v>CXG-0125</v>
      </c>
    </row>
    <row r="57">
      <c r="A57" s="8" t="s">
        <v>1530</v>
      </c>
      <c r="B57" s="13">
        <v>45686.0</v>
      </c>
      <c r="C57" s="8" t="s">
        <v>420</v>
      </c>
      <c r="D57" s="10" t="s">
        <v>792</v>
      </c>
      <c r="E57" s="8" t="s">
        <v>1465</v>
      </c>
      <c r="F57" s="11">
        <v>200000.0</v>
      </c>
      <c r="J57" s="16" t="str">
        <f t="shared" si="3"/>
        <v>01/2025</v>
      </c>
      <c r="K57" s="16" t="str">
        <f t="shared" si="4"/>
        <v>CXG-0125</v>
      </c>
    </row>
    <row r="58">
      <c r="A58" s="8" t="s">
        <v>1531</v>
      </c>
      <c r="B58" s="13">
        <v>45686.0</v>
      </c>
      <c r="C58" s="8" t="s">
        <v>422</v>
      </c>
      <c r="D58" s="10" t="s">
        <v>782</v>
      </c>
      <c r="E58" s="8" t="s">
        <v>1465</v>
      </c>
      <c r="F58" s="11">
        <v>150000.0</v>
      </c>
      <c r="J58" s="16" t="str">
        <f t="shared" si="3"/>
        <v>01/2025</v>
      </c>
      <c r="K58" s="16" t="str">
        <f t="shared" si="4"/>
        <v>CXG-0125</v>
      </c>
    </row>
    <row r="59">
      <c r="A59" s="8" t="s">
        <v>1532</v>
      </c>
      <c r="B59" s="13">
        <v>45687.0</v>
      </c>
      <c r="C59" s="8" t="s">
        <v>369</v>
      </c>
      <c r="D59" s="10" t="s">
        <v>841</v>
      </c>
      <c r="E59" s="8" t="s">
        <v>1465</v>
      </c>
      <c r="F59" s="11">
        <v>255000.0</v>
      </c>
      <c r="I59" s="8"/>
      <c r="J59" s="16" t="str">
        <f t="shared" si="3"/>
        <v>01/2025</v>
      </c>
      <c r="K59" s="16" t="str">
        <f t="shared" si="4"/>
        <v>CXG-0125</v>
      </c>
    </row>
    <row r="60">
      <c r="A60" s="8" t="s">
        <v>1533</v>
      </c>
      <c r="B60" s="13">
        <v>45687.0</v>
      </c>
      <c r="C60" s="8" t="s">
        <v>422</v>
      </c>
      <c r="D60" s="10" t="s">
        <v>782</v>
      </c>
      <c r="E60" s="8" t="s">
        <v>1465</v>
      </c>
      <c r="F60" s="11">
        <v>127000.0</v>
      </c>
      <c r="J60" s="16" t="str">
        <f t="shared" si="3"/>
        <v>01/2025</v>
      </c>
      <c r="K60" s="16" t="str">
        <f t="shared" si="4"/>
        <v>CXG-0125</v>
      </c>
    </row>
    <row r="61">
      <c r="A61" s="8" t="s">
        <v>1534</v>
      </c>
      <c r="B61" s="13">
        <v>45688.0</v>
      </c>
      <c r="C61" s="8" t="s">
        <v>420</v>
      </c>
      <c r="D61" s="10" t="s">
        <v>792</v>
      </c>
      <c r="E61" s="8" t="s">
        <v>1465</v>
      </c>
      <c r="F61" s="11">
        <v>150000.0</v>
      </c>
      <c r="J61" s="16" t="str">
        <f t="shared" si="3"/>
        <v>01/2025</v>
      </c>
      <c r="K61" s="16" t="str">
        <f t="shared" si="4"/>
        <v>CXG-0125</v>
      </c>
    </row>
    <row r="62">
      <c r="A62" s="8" t="s">
        <v>1535</v>
      </c>
      <c r="B62" s="13">
        <v>45672.0</v>
      </c>
      <c r="C62" s="8" t="s">
        <v>319</v>
      </c>
      <c r="D62" s="10" t="s">
        <v>777</v>
      </c>
      <c r="E62" s="8" t="s">
        <v>1483</v>
      </c>
      <c r="F62" s="11">
        <v>12855.34</v>
      </c>
      <c r="I62" s="8" t="s">
        <v>1536</v>
      </c>
      <c r="J62" s="16" t="str">
        <f t="shared" si="3"/>
        <v>01/2025</v>
      </c>
      <c r="K62" s="16" t="str">
        <f t="shared" si="4"/>
        <v>CXG-0125</v>
      </c>
    </row>
    <row r="63">
      <c r="A63" s="8" t="s">
        <v>1537</v>
      </c>
      <c r="B63" s="13">
        <v>45667.0</v>
      </c>
      <c r="C63" s="8" t="s">
        <v>369</v>
      </c>
      <c r="D63" s="10" t="s">
        <v>841</v>
      </c>
      <c r="E63" s="8" t="s">
        <v>1483</v>
      </c>
      <c r="F63" s="11">
        <v>46411.42</v>
      </c>
      <c r="I63" s="8" t="s">
        <v>1538</v>
      </c>
      <c r="J63" s="16" t="str">
        <f t="shared" si="3"/>
        <v>01/2025</v>
      </c>
      <c r="K63" s="16" t="str">
        <f t="shared" si="4"/>
        <v>CXG-0125</v>
      </c>
    </row>
    <row r="64">
      <c r="A64" s="8" t="s">
        <v>1539</v>
      </c>
      <c r="B64" s="13">
        <v>45691.0</v>
      </c>
      <c r="C64" s="8" t="s">
        <v>434</v>
      </c>
      <c r="D64" s="10" t="s">
        <v>761</v>
      </c>
      <c r="E64" s="8" t="s">
        <v>1465</v>
      </c>
      <c r="F64" s="11">
        <v>60000.0</v>
      </c>
      <c r="I64" s="8" t="s">
        <v>1483</v>
      </c>
      <c r="J64" s="16" t="str">
        <f t="shared" si="3"/>
        <v>02/2025</v>
      </c>
      <c r="K64" s="16" t="str">
        <f t="shared" si="4"/>
        <v>CXG-0225</v>
      </c>
    </row>
    <row r="65">
      <c r="A65" s="8" t="s">
        <v>1540</v>
      </c>
      <c r="B65" s="13">
        <v>45691.0</v>
      </c>
      <c r="C65" s="8" t="s">
        <v>434</v>
      </c>
      <c r="D65" s="10" t="s">
        <v>761</v>
      </c>
      <c r="E65" s="8" t="s">
        <v>1465</v>
      </c>
      <c r="F65" s="11">
        <v>40000.0</v>
      </c>
      <c r="I65" s="8" t="s">
        <v>1483</v>
      </c>
      <c r="J65" s="16" t="str">
        <f t="shared" si="3"/>
        <v>02/2025</v>
      </c>
      <c r="K65" s="16" t="str">
        <f t="shared" si="4"/>
        <v>CXG-0225</v>
      </c>
    </row>
    <row r="66">
      <c r="A66" s="8" t="s">
        <v>1541</v>
      </c>
      <c r="B66" s="13">
        <v>45691.0</v>
      </c>
      <c r="C66" s="8" t="s">
        <v>393</v>
      </c>
      <c r="D66" s="10" t="s">
        <v>854</v>
      </c>
      <c r="E66" s="8" t="s">
        <v>1478</v>
      </c>
      <c r="F66" s="11">
        <v>78795.17</v>
      </c>
      <c r="J66" s="16" t="str">
        <f t="shared" si="3"/>
        <v>02/2025</v>
      </c>
      <c r="K66" s="16" t="str">
        <f t="shared" si="4"/>
        <v>CXG-0225</v>
      </c>
    </row>
    <row r="67">
      <c r="A67" s="8" t="s">
        <v>1542</v>
      </c>
      <c r="B67" s="13">
        <v>45691.0</v>
      </c>
      <c r="C67" s="8" t="s">
        <v>393</v>
      </c>
      <c r="D67" s="10" t="s">
        <v>854</v>
      </c>
      <c r="E67" s="8" t="s">
        <v>1478</v>
      </c>
      <c r="F67" s="11">
        <v>147054.03</v>
      </c>
      <c r="J67" s="16" t="str">
        <f t="shared" si="3"/>
        <v>02/2025</v>
      </c>
      <c r="K67" s="16" t="str">
        <f t="shared" si="4"/>
        <v>CXG-0225</v>
      </c>
    </row>
    <row r="68">
      <c r="A68" s="8" t="s">
        <v>1543</v>
      </c>
      <c r="B68" s="13">
        <v>45691.0</v>
      </c>
      <c r="C68" s="8" t="s">
        <v>417</v>
      </c>
      <c r="D68" s="10" t="s">
        <v>765</v>
      </c>
      <c r="E68" s="8" t="s">
        <v>1473</v>
      </c>
      <c r="F68" s="11">
        <v>78.5</v>
      </c>
      <c r="J68" s="16" t="str">
        <f t="shared" si="3"/>
        <v>02/2025</v>
      </c>
      <c r="K68" s="16" t="str">
        <f t="shared" si="4"/>
        <v>CXG-0225</v>
      </c>
    </row>
    <row r="69">
      <c r="A69" s="8" t="s">
        <v>1544</v>
      </c>
      <c r="B69" s="13">
        <v>45691.0</v>
      </c>
      <c r="C69" s="8" t="s">
        <v>414</v>
      </c>
      <c r="D69" s="10" t="s">
        <v>775</v>
      </c>
      <c r="E69" s="8" t="s">
        <v>1473</v>
      </c>
      <c r="F69" s="11">
        <v>1087.42</v>
      </c>
      <c r="J69" s="16" t="str">
        <f t="shared" si="3"/>
        <v>02/2025</v>
      </c>
      <c r="K69" s="16" t="str">
        <f t="shared" si="4"/>
        <v>CXG-0225</v>
      </c>
    </row>
    <row r="70">
      <c r="A70" s="8" t="s">
        <v>1545</v>
      </c>
      <c r="B70" s="13">
        <v>45692.0</v>
      </c>
      <c r="C70" s="8" t="s">
        <v>422</v>
      </c>
      <c r="D70" s="10" t="s">
        <v>782</v>
      </c>
      <c r="E70" s="8" t="s">
        <v>1473</v>
      </c>
      <c r="F70" s="11">
        <v>6.58</v>
      </c>
      <c r="J70" s="16" t="str">
        <f t="shared" si="3"/>
        <v>02/2025</v>
      </c>
      <c r="K70" s="16" t="str">
        <f t="shared" si="4"/>
        <v>CXG-0225</v>
      </c>
    </row>
    <row r="71">
      <c r="A71" s="8" t="s">
        <v>1546</v>
      </c>
      <c r="B71" s="13">
        <v>45692.0</v>
      </c>
      <c r="C71" s="8" t="s">
        <v>434</v>
      </c>
      <c r="D71" s="10" t="s">
        <v>761</v>
      </c>
      <c r="E71" s="8" t="s">
        <v>1465</v>
      </c>
      <c r="F71" s="11">
        <v>100000.0</v>
      </c>
      <c r="J71" s="16" t="str">
        <f t="shared" si="3"/>
        <v>02/2025</v>
      </c>
      <c r="K71" s="16" t="str">
        <f t="shared" si="4"/>
        <v>CXG-0225</v>
      </c>
    </row>
    <row r="72">
      <c r="A72" s="8" t="s">
        <v>1547</v>
      </c>
      <c r="B72" s="13">
        <v>45693.0</v>
      </c>
      <c r="C72" s="8" t="s">
        <v>420</v>
      </c>
      <c r="D72" s="10" t="s">
        <v>792</v>
      </c>
      <c r="E72" s="8" t="s">
        <v>1465</v>
      </c>
      <c r="F72" s="11">
        <v>142800.0</v>
      </c>
      <c r="J72" s="16" t="str">
        <f t="shared" si="3"/>
        <v>02/2025</v>
      </c>
      <c r="K72" s="16" t="str">
        <f t="shared" si="4"/>
        <v>CXG-0225</v>
      </c>
    </row>
    <row r="73">
      <c r="A73" s="8" t="s">
        <v>1548</v>
      </c>
      <c r="B73" s="13">
        <v>45693.0</v>
      </c>
      <c r="C73" s="8" t="s">
        <v>420</v>
      </c>
      <c r="D73" s="10" t="s">
        <v>792</v>
      </c>
      <c r="E73" s="8" t="s">
        <v>1473</v>
      </c>
      <c r="F73" s="11">
        <v>1.47</v>
      </c>
      <c r="J73" s="16" t="str">
        <f t="shared" si="3"/>
        <v>02/2025</v>
      </c>
      <c r="K73" s="16" t="str">
        <f t="shared" si="4"/>
        <v>CXG-0225</v>
      </c>
    </row>
    <row r="74">
      <c r="A74" s="8" t="s">
        <v>1549</v>
      </c>
      <c r="B74" s="13">
        <v>45693.0</v>
      </c>
      <c r="C74" s="8" t="s">
        <v>436</v>
      </c>
      <c r="D74" s="10" t="s">
        <v>788</v>
      </c>
      <c r="E74" s="8" t="s">
        <v>1465</v>
      </c>
      <c r="F74" s="11">
        <v>80000.0</v>
      </c>
      <c r="J74" s="16" t="str">
        <f t="shared" si="3"/>
        <v>02/2025</v>
      </c>
      <c r="K74" s="16" t="str">
        <f t="shared" si="4"/>
        <v>CXG-0225</v>
      </c>
    </row>
    <row r="75">
      <c r="A75" s="8" t="s">
        <v>1550</v>
      </c>
      <c r="B75" s="13">
        <v>45693.0</v>
      </c>
      <c r="C75" s="8" t="s">
        <v>393</v>
      </c>
      <c r="D75" s="10" t="s">
        <v>854</v>
      </c>
      <c r="E75" s="8" t="s">
        <v>1478</v>
      </c>
      <c r="F75" s="11">
        <v>55900.0</v>
      </c>
      <c r="J75" s="16" t="str">
        <f t="shared" si="3"/>
        <v>02/2025</v>
      </c>
      <c r="K75" s="16" t="str">
        <f t="shared" si="4"/>
        <v>CXG-0225</v>
      </c>
    </row>
    <row r="76">
      <c r="A76" s="8" t="s">
        <v>1551</v>
      </c>
      <c r="B76" s="13">
        <v>45694.0</v>
      </c>
      <c r="C76" s="8" t="s">
        <v>434</v>
      </c>
      <c r="D76" s="10" t="s">
        <v>761</v>
      </c>
      <c r="E76" s="8" t="s">
        <v>1509</v>
      </c>
      <c r="F76" s="11">
        <v>100000.0</v>
      </c>
      <c r="J76" s="16" t="str">
        <f t="shared" si="3"/>
        <v>02/2025</v>
      </c>
      <c r="K76" s="16" t="str">
        <f t="shared" si="4"/>
        <v>CXG-0225</v>
      </c>
    </row>
    <row r="77">
      <c r="A77" s="8" t="s">
        <v>1552</v>
      </c>
      <c r="B77" s="13">
        <v>45694.0</v>
      </c>
      <c r="C77" s="8" t="s">
        <v>422</v>
      </c>
      <c r="D77" s="10" t="s">
        <v>782</v>
      </c>
      <c r="E77" s="8" t="s">
        <v>1509</v>
      </c>
      <c r="F77" s="11">
        <v>190000.0</v>
      </c>
      <c r="J77" s="16" t="str">
        <f t="shared" si="3"/>
        <v>02/2025</v>
      </c>
      <c r="K77" s="16" t="str">
        <f t="shared" si="4"/>
        <v>CXG-0225</v>
      </c>
    </row>
    <row r="78">
      <c r="A78" s="8" t="s">
        <v>1553</v>
      </c>
      <c r="B78" s="13">
        <v>45694.0</v>
      </c>
      <c r="C78" s="8" t="s">
        <v>155</v>
      </c>
      <c r="D78" s="10" t="s">
        <v>856</v>
      </c>
      <c r="E78" s="8" t="s">
        <v>1509</v>
      </c>
      <c r="F78" s="11">
        <v>117695.49</v>
      </c>
      <c r="J78" s="16" t="str">
        <f t="shared" si="3"/>
        <v>02/2025</v>
      </c>
      <c r="K78" s="16" t="str">
        <f t="shared" si="4"/>
        <v>CXG-0225</v>
      </c>
    </row>
    <row r="79">
      <c r="A79" s="8" t="s">
        <v>1554</v>
      </c>
      <c r="B79" s="13">
        <v>45693.0</v>
      </c>
      <c r="C79" s="8" t="s">
        <v>431</v>
      </c>
      <c r="D79" s="10" t="s">
        <v>866</v>
      </c>
      <c r="E79" s="8" t="s">
        <v>1465</v>
      </c>
      <c r="F79" s="11">
        <v>200000.0</v>
      </c>
      <c r="J79" s="16" t="str">
        <f t="shared" si="3"/>
        <v>02/2025</v>
      </c>
      <c r="K79" s="16" t="str">
        <f t="shared" si="4"/>
        <v>CXG-0225</v>
      </c>
    </row>
    <row r="80">
      <c r="A80" s="8" t="s">
        <v>1555</v>
      </c>
      <c r="B80" s="13">
        <v>45696.0</v>
      </c>
      <c r="C80" s="8" t="s">
        <v>155</v>
      </c>
      <c r="D80" s="10" t="s">
        <v>856</v>
      </c>
      <c r="E80" s="8" t="s">
        <v>1465</v>
      </c>
      <c r="F80" s="11">
        <v>300000.0</v>
      </c>
      <c r="J80" s="16" t="str">
        <f t="shared" si="3"/>
        <v>02/2025</v>
      </c>
      <c r="K80" s="16" t="str">
        <f t="shared" si="4"/>
        <v>CXG-0225</v>
      </c>
    </row>
    <row r="81">
      <c r="A81" s="8" t="s">
        <v>1556</v>
      </c>
      <c r="B81" s="13">
        <v>45696.0</v>
      </c>
      <c r="C81" s="8" t="s">
        <v>431</v>
      </c>
      <c r="D81" s="10" t="s">
        <v>866</v>
      </c>
      <c r="E81" s="8" t="s">
        <v>1465</v>
      </c>
      <c r="F81" s="11">
        <v>160000.0</v>
      </c>
      <c r="J81" s="16" t="str">
        <f t="shared" si="3"/>
        <v>02/2025</v>
      </c>
      <c r="K81" s="16" t="str">
        <f t="shared" si="4"/>
        <v>CXG-0225</v>
      </c>
    </row>
    <row r="82">
      <c r="A82" s="8" t="s">
        <v>1557</v>
      </c>
      <c r="B82" s="13">
        <v>45696.0</v>
      </c>
      <c r="C82" s="8" t="s">
        <v>155</v>
      </c>
      <c r="D82" s="10" t="s">
        <v>856</v>
      </c>
      <c r="E82" s="8" t="s">
        <v>1465</v>
      </c>
      <c r="F82" s="11">
        <v>180000.0</v>
      </c>
      <c r="J82" s="16" t="str">
        <f t="shared" si="3"/>
        <v>02/2025</v>
      </c>
      <c r="K82" s="16" t="str">
        <f t="shared" si="4"/>
        <v>CXG-0225</v>
      </c>
    </row>
    <row r="83">
      <c r="A83" s="8" t="s">
        <v>1558</v>
      </c>
      <c r="B83" s="13">
        <v>45698.0</v>
      </c>
      <c r="C83" s="8" t="s">
        <v>393</v>
      </c>
      <c r="D83" s="10" t="s">
        <v>854</v>
      </c>
      <c r="E83" s="8" t="s">
        <v>1473</v>
      </c>
      <c r="F83" s="11">
        <v>360.0</v>
      </c>
      <c r="I83" s="8" t="s">
        <v>1474</v>
      </c>
      <c r="J83" s="16" t="str">
        <f t="shared" si="3"/>
        <v>02/2025</v>
      </c>
      <c r="K83" s="16" t="str">
        <f t="shared" si="4"/>
        <v>CXG-0225</v>
      </c>
    </row>
    <row r="84">
      <c r="A84" s="8" t="s">
        <v>1559</v>
      </c>
      <c r="B84" s="13">
        <v>45698.0</v>
      </c>
      <c r="C84" s="8" t="s">
        <v>155</v>
      </c>
      <c r="D84" s="10" t="s">
        <v>856</v>
      </c>
      <c r="E84" s="8" t="s">
        <v>1509</v>
      </c>
      <c r="F84" s="11">
        <v>93471.78</v>
      </c>
      <c r="J84" s="16" t="str">
        <f t="shared" si="3"/>
        <v>02/2025</v>
      </c>
      <c r="K84" s="16" t="str">
        <f t="shared" si="4"/>
        <v>CXG-0225</v>
      </c>
    </row>
    <row r="85">
      <c r="A85" s="8" t="s">
        <v>1560</v>
      </c>
      <c r="B85" s="13">
        <v>45699.0</v>
      </c>
      <c r="C85" s="8" t="s">
        <v>327</v>
      </c>
      <c r="D85" s="10" t="s">
        <v>805</v>
      </c>
      <c r="E85" s="8" t="s">
        <v>1473</v>
      </c>
      <c r="F85" s="11">
        <v>-0.2</v>
      </c>
      <c r="J85" s="16" t="str">
        <f t="shared" si="3"/>
        <v>02/2025</v>
      </c>
      <c r="K85" s="16" t="str">
        <f t="shared" si="4"/>
        <v>CXG-0225</v>
      </c>
    </row>
    <row r="86">
      <c r="A86" s="8" t="s">
        <v>1561</v>
      </c>
      <c r="B86" s="13">
        <v>45699.0</v>
      </c>
      <c r="C86" s="8" t="s">
        <v>369</v>
      </c>
      <c r="D86" s="10" t="s">
        <v>841</v>
      </c>
      <c r="E86" s="8" t="s">
        <v>1465</v>
      </c>
      <c r="F86" s="11">
        <v>120000.0</v>
      </c>
      <c r="I86" s="8" t="s">
        <v>1562</v>
      </c>
      <c r="J86" s="16" t="str">
        <f t="shared" si="3"/>
        <v>02/2025</v>
      </c>
      <c r="K86" s="16" t="str">
        <f t="shared" si="4"/>
        <v>CXG-0225</v>
      </c>
    </row>
    <row r="87">
      <c r="A87" s="8" t="s">
        <v>1563</v>
      </c>
      <c r="B87" s="13">
        <v>45699.0</v>
      </c>
      <c r="C87" s="8" t="s">
        <v>434</v>
      </c>
      <c r="D87" s="10" t="s">
        <v>761</v>
      </c>
      <c r="E87" s="8" t="s">
        <v>1465</v>
      </c>
      <c r="F87" s="11">
        <v>25000.0</v>
      </c>
      <c r="I87" s="8" t="s">
        <v>1562</v>
      </c>
      <c r="J87" s="16" t="str">
        <f t="shared" si="3"/>
        <v>02/2025</v>
      </c>
      <c r="K87" s="16" t="str">
        <f t="shared" si="4"/>
        <v>CXG-0225</v>
      </c>
    </row>
    <row r="88">
      <c r="A88" s="8" t="s">
        <v>1564</v>
      </c>
      <c r="B88" s="13">
        <v>45700.0</v>
      </c>
      <c r="C88" s="8" t="s">
        <v>436</v>
      </c>
      <c r="D88" s="10" t="s">
        <v>788</v>
      </c>
      <c r="E88" s="8" t="s">
        <v>1465</v>
      </c>
      <c r="F88" s="11">
        <v>70336.66</v>
      </c>
      <c r="J88" s="16" t="str">
        <f t="shared" si="3"/>
        <v>02/2025</v>
      </c>
      <c r="K88" s="16" t="str">
        <f t="shared" si="4"/>
        <v>CXG-0225</v>
      </c>
    </row>
    <row r="89">
      <c r="A89" s="8" t="s">
        <v>1565</v>
      </c>
      <c r="B89" s="13">
        <v>45700.0</v>
      </c>
      <c r="C89" s="8" t="s">
        <v>369</v>
      </c>
      <c r="D89" s="10" t="s">
        <v>841</v>
      </c>
      <c r="E89" s="8" t="s">
        <v>1465</v>
      </c>
      <c r="F89" s="11">
        <v>7500.0</v>
      </c>
      <c r="J89" s="16" t="str">
        <f t="shared" si="3"/>
        <v>02/2025</v>
      </c>
      <c r="K89" s="16" t="str">
        <f t="shared" si="4"/>
        <v>CXG-0225</v>
      </c>
    </row>
    <row r="90">
      <c r="A90" s="8" t="s">
        <v>1566</v>
      </c>
      <c r="B90" s="13">
        <v>45700.0</v>
      </c>
      <c r="C90" s="8" t="s">
        <v>431</v>
      </c>
      <c r="D90" s="10" t="s">
        <v>866</v>
      </c>
      <c r="E90" s="8" t="s">
        <v>1465</v>
      </c>
      <c r="F90" s="11">
        <v>3006.44</v>
      </c>
      <c r="J90" s="16" t="str">
        <f t="shared" si="3"/>
        <v>02/2025</v>
      </c>
      <c r="K90" s="16" t="str">
        <f t="shared" si="4"/>
        <v>CXG-0225</v>
      </c>
    </row>
    <row r="91">
      <c r="A91" s="8" t="s">
        <v>1567</v>
      </c>
      <c r="B91" s="13">
        <v>45700.0</v>
      </c>
      <c r="C91" s="8" t="s">
        <v>422</v>
      </c>
      <c r="D91" s="10" t="s">
        <v>782</v>
      </c>
      <c r="E91" s="8" t="s">
        <v>1465</v>
      </c>
      <c r="F91" s="11">
        <v>9247.0</v>
      </c>
      <c r="J91" s="16" t="str">
        <f t="shared" si="3"/>
        <v>02/2025</v>
      </c>
      <c r="K91" s="16" t="str">
        <f t="shared" si="4"/>
        <v>CXG-0225</v>
      </c>
    </row>
    <row r="92">
      <c r="A92" s="8" t="s">
        <v>1568</v>
      </c>
      <c r="B92" s="13">
        <v>45700.0</v>
      </c>
      <c r="C92" s="8" t="s">
        <v>422</v>
      </c>
      <c r="D92" s="10" t="s">
        <v>782</v>
      </c>
      <c r="E92" s="8" t="s">
        <v>1473</v>
      </c>
      <c r="F92" s="11">
        <v>0.1</v>
      </c>
      <c r="J92" s="16" t="str">
        <f t="shared" si="3"/>
        <v>02/2025</v>
      </c>
      <c r="K92" s="16" t="str">
        <f t="shared" si="4"/>
        <v>CXG-0225</v>
      </c>
    </row>
    <row r="93">
      <c r="A93" s="8" t="s">
        <v>1569</v>
      </c>
      <c r="B93" s="13">
        <v>45701.0</v>
      </c>
      <c r="C93" s="8" t="s">
        <v>331</v>
      </c>
      <c r="D93" s="10" t="s">
        <v>808</v>
      </c>
      <c r="E93" s="8" t="s">
        <v>1465</v>
      </c>
      <c r="F93" s="11">
        <v>94768.0</v>
      </c>
      <c r="J93" s="16" t="str">
        <f t="shared" si="3"/>
        <v>02/2025</v>
      </c>
      <c r="K93" s="16" t="str">
        <f t="shared" si="4"/>
        <v>CXG-0225</v>
      </c>
    </row>
    <row r="94">
      <c r="A94" s="8" t="s">
        <v>1570</v>
      </c>
      <c r="B94" s="13">
        <v>45701.0</v>
      </c>
      <c r="C94" s="8" t="s">
        <v>331</v>
      </c>
      <c r="D94" s="10" t="s">
        <v>808</v>
      </c>
      <c r="E94" s="8" t="s">
        <v>1509</v>
      </c>
      <c r="F94" s="11">
        <v>91439.18</v>
      </c>
      <c r="J94" s="16" t="str">
        <f t="shared" si="3"/>
        <v>02/2025</v>
      </c>
      <c r="K94" s="16" t="str">
        <f t="shared" si="4"/>
        <v>CXG-0225</v>
      </c>
    </row>
    <row r="95">
      <c r="A95" s="8" t="s">
        <v>1571</v>
      </c>
      <c r="B95" s="13">
        <v>45701.0</v>
      </c>
      <c r="C95" s="8" t="s">
        <v>331</v>
      </c>
      <c r="D95" s="10" t="s">
        <v>808</v>
      </c>
      <c r="E95" s="8" t="s">
        <v>1465</v>
      </c>
      <c r="F95" s="11">
        <v>1491.7</v>
      </c>
      <c r="J95" s="16" t="str">
        <f t="shared" si="3"/>
        <v>02/2025</v>
      </c>
      <c r="K95" s="16" t="str">
        <f t="shared" si="4"/>
        <v>CXG-0225</v>
      </c>
    </row>
    <row r="96">
      <c r="A96" s="8" t="s">
        <v>1572</v>
      </c>
      <c r="B96" s="13">
        <v>45701.0</v>
      </c>
      <c r="C96" s="8" t="s">
        <v>155</v>
      </c>
      <c r="D96" s="10" t="s">
        <v>856</v>
      </c>
      <c r="E96" s="8" t="s">
        <v>1465</v>
      </c>
      <c r="F96" s="11">
        <v>100000.0</v>
      </c>
      <c r="J96" s="16" t="str">
        <f t="shared" si="3"/>
        <v>02/2025</v>
      </c>
      <c r="K96" s="16" t="str">
        <f t="shared" si="4"/>
        <v>CXG-0225</v>
      </c>
    </row>
    <row r="97">
      <c r="A97" s="8" t="s">
        <v>1573</v>
      </c>
      <c r="B97" s="13">
        <v>45702.0</v>
      </c>
      <c r="C97" s="8" t="s">
        <v>442</v>
      </c>
      <c r="D97" s="10" t="s">
        <v>801</v>
      </c>
      <c r="E97" s="8" t="s">
        <v>1465</v>
      </c>
      <c r="F97" s="11">
        <v>28000.0</v>
      </c>
      <c r="J97" s="16" t="str">
        <f t="shared" si="3"/>
        <v>02/2025</v>
      </c>
      <c r="K97" s="16" t="str">
        <f t="shared" si="4"/>
        <v>CXG-0225</v>
      </c>
    </row>
    <row r="98">
      <c r="A98" s="8" t="s">
        <v>1574</v>
      </c>
      <c r="B98" s="13">
        <v>45702.0</v>
      </c>
      <c r="C98" s="8" t="s">
        <v>434</v>
      </c>
      <c r="D98" s="10" t="s">
        <v>761</v>
      </c>
      <c r="E98" s="8" t="s">
        <v>1575</v>
      </c>
      <c r="F98" s="11">
        <v>60000.0</v>
      </c>
      <c r="I98" s="8" t="s">
        <v>1576</v>
      </c>
      <c r="J98" s="16" t="str">
        <f t="shared" si="3"/>
        <v>02/2025</v>
      </c>
      <c r="K98" s="16" t="str">
        <f t="shared" si="4"/>
        <v>CXG-0225</v>
      </c>
    </row>
    <row r="99">
      <c r="A99" s="8" t="s">
        <v>1577</v>
      </c>
      <c r="B99" s="13">
        <v>45702.0</v>
      </c>
      <c r="C99" s="8" t="s">
        <v>434</v>
      </c>
      <c r="D99" s="10" t="s">
        <v>761</v>
      </c>
      <c r="E99" s="8" t="s">
        <v>1509</v>
      </c>
      <c r="F99" s="11">
        <v>80210.0</v>
      </c>
      <c r="J99" s="16" t="str">
        <f t="shared" si="3"/>
        <v>02/2025</v>
      </c>
      <c r="K99" s="16" t="str">
        <f t="shared" si="4"/>
        <v>CXG-0225</v>
      </c>
    </row>
    <row r="100">
      <c r="A100" s="8" t="s">
        <v>1578</v>
      </c>
      <c r="B100" s="13">
        <v>45702.0</v>
      </c>
      <c r="C100" s="8" t="s">
        <v>434</v>
      </c>
      <c r="D100" s="10" t="s">
        <v>761</v>
      </c>
      <c r="E100" s="8" t="s">
        <v>1465</v>
      </c>
      <c r="F100" s="11">
        <v>111190.0</v>
      </c>
      <c r="J100" s="16" t="str">
        <f t="shared" si="3"/>
        <v>02/2025</v>
      </c>
      <c r="K100" s="16" t="str">
        <f t="shared" si="4"/>
        <v>CXG-0225</v>
      </c>
    </row>
    <row r="101">
      <c r="A101" s="8" t="s">
        <v>1579</v>
      </c>
      <c r="B101" s="13">
        <v>45702.0</v>
      </c>
      <c r="C101" s="8" t="s">
        <v>434</v>
      </c>
      <c r="D101" s="10" t="s">
        <v>761</v>
      </c>
      <c r="E101" s="8" t="s">
        <v>1473</v>
      </c>
      <c r="F101" s="11">
        <v>0.01</v>
      </c>
      <c r="J101" s="16" t="str">
        <f t="shared" si="3"/>
        <v>02/2025</v>
      </c>
      <c r="K101" s="16" t="str">
        <f t="shared" si="4"/>
        <v>CXG-0225</v>
      </c>
    </row>
    <row r="102">
      <c r="A102" s="8" t="s">
        <v>1580</v>
      </c>
      <c r="B102" s="13">
        <v>45702.0</v>
      </c>
      <c r="C102" s="8" t="s">
        <v>155</v>
      </c>
      <c r="D102" s="10" t="s">
        <v>856</v>
      </c>
      <c r="E102" s="8" t="s">
        <v>1465</v>
      </c>
      <c r="F102" s="11">
        <v>25000.0</v>
      </c>
      <c r="J102" s="16" t="str">
        <f t="shared" si="3"/>
        <v>02/2025</v>
      </c>
      <c r="K102" s="16" t="str">
        <f t="shared" si="4"/>
        <v>CXG-0225</v>
      </c>
    </row>
    <row r="103">
      <c r="A103" s="8" t="s">
        <v>1581</v>
      </c>
      <c r="B103" s="13">
        <v>45703.0</v>
      </c>
      <c r="C103" s="8" t="s">
        <v>440</v>
      </c>
      <c r="D103" s="10" t="s">
        <v>771</v>
      </c>
      <c r="E103" s="8" t="s">
        <v>1509</v>
      </c>
      <c r="F103" s="11">
        <v>193000.0</v>
      </c>
      <c r="J103" s="16" t="str">
        <f t="shared" si="3"/>
        <v>02/2025</v>
      </c>
      <c r="K103" s="16" t="str">
        <f t="shared" si="4"/>
        <v>CXG-0225</v>
      </c>
    </row>
    <row r="104">
      <c r="A104" s="8" t="s">
        <v>1582</v>
      </c>
      <c r="B104" s="13">
        <v>45705.0</v>
      </c>
      <c r="C104" s="8" t="s">
        <v>442</v>
      </c>
      <c r="D104" s="10" t="s">
        <v>801</v>
      </c>
      <c r="E104" s="8" t="s">
        <v>1509</v>
      </c>
      <c r="F104" s="11">
        <v>100000.0</v>
      </c>
      <c r="J104" s="16" t="str">
        <f t="shared" si="3"/>
        <v>02/2025</v>
      </c>
      <c r="K104" s="16" t="str">
        <f t="shared" si="4"/>
        <v>CXG-0225</v>
      </c>
    </row>
    <row r="105">
      <c r="A105" s="8" t="s">
        <v>1583</v>
      </c>
      <c r="B105" s="13">
        <v>45705.0</v>
      </c>
      <c r="C105" s="8" t="s">
        <v>442</v>
      </c>
      <c r="D105" s="10" t="s">
        <v>801</v>
      </c>
      <c r="E105" s="8" t="s">
        <v>1509</v>
      </c>
      <c r="F105" s="11">
        <v>82914.0</v>
      </c>
      <c r="J105" s="16" t="str">
        <f t="shared" si="3"/>
        <v>02/2025</v>
      </c>
      <c r="K105" s="16" t="str">
        <f t="shared" si="4"/>
        <v>CXG-0225</v>
      </c>
    </row>
    <row r="106">
      <c r="A106" s="8" t="s">
        <v>1584</v>
      </c>
      <c r="B106" s="13">
        <v>45706.0</v>
      </c>
      <c r="C106" s="8" t="s">
        <v>442</v>
      </c>
      <c r="D106" s="10" t="s">
        <v>801</v>
      </c>
      <c r="E106" s="8" t="s">
        <v>1509</v>
      </c>
      <c r="F106" s="11">
        <v>75374.0</v>
      </c>
      <c r="J106" s="16" t="str">
        <f t="shared" si="3"/>
        <v>02/2025</v>
      </c>
      <c r="K106" s="16" t="str">
        <f t="shared" si="4"/>
        <v>CXG-0225</v>
      </c>
    </row>
    <row r="107">
      <c r="A107" s="8" t="s">
        <v>1585</v>
      </c>
      <c r="B107" s="13">
        <v>45707.0</v>
      </c>
      <c r="C107" s="8" t="s">
        <v>444</v>
      </c>
      <c r="D107" s="10" t="s">
        <v>751</v>
      </c>
      <c r="E107" s="8" t="s">
        <v>1465</v>
      </c>
      <c r="F107" s="11">
        <v>300000.0</v>
      </c>
      <c r="I107" s="8" t="s">
        <v>1483</v>
      </c>
      <c r="J107" s="16" t="str">
        <f t="shared" si="3"/>
        <v>02/2025</v>
      </c>
      <c r="K107" s="16" t="str">
        <f t="shared" si="4"/>
        <v>CXG-0225</v>
      </c>
    </row>
    <row r="108">
      <c r="A108" s="8" t="s">
        <v>1586</v>
      </c>
      <c r="B108" s="13">
        <v>45707.0</v>
      </c>
      <c r="C108" s="8" t="s">
        <v>442</v>
      </c>
      <c r="D108" s="10" t="s">
        <v>801</v>
      </c>
      <c r="E108" s="8" t="s">
        <v>1465</v>
      </c>
      <c r="F108" s="11">
        <v>15886.46</v>
      </c>
      <c r="J108" s="16" t="str">
        <f t="shared" si="3"/>
        <v>02/2025</v>
      </c>
      <c r="K108" s="16" t="str">
        <f t="shared" si="4"/>
        <v>CXG-0225</v>
      </c>
    </row>
    <row r="109">
      <c r="A109" s="8" t="s">
        <v>1587</v>
      </c>
      <c r="B109" s="13">
        <v>45707.0</v>
      </c>
      <c r="C109" s="8" t="s">
        <v>447</v>
      </c>
      <c r="D109" s="10" t="s">
        <v>833</v>
      </c>
      <c r="E109" s="8" t="s">
        <v>1509</v>
      </c>
      <c r="F109" s="11">
        <v>40000.0</v>
      </c>
      <c r="J109" s="16" t="str">
        <f t="shared" si="3"/>
        <v>02/2025</v>
      </c>
      <c r="K109" s="16" t="str">
        <f t="shared" si="4"/>
        <v>CXG-0225</v>
      </c>
    </row>
    <row r="110">
      <c r="A110" s="8" t="s">
        <v>1588</v>
      </c>
      <c r="B110" s="13">
        <v>45707.0</v>
      </c>
      <c r="C110" s="8" t="s">
        <v>447</v>
      </c>
      <c r="D110" s="10" t="s">
        <v>833</v>
      </c>
      <c r="E110" s="8" t="s">
        <v>1509</v>
      </c>
      <c r="F110" s="11">
        <v>32129.0</v>
      </c>
      <c r="J110" s="16" t="str">
        <f t="shared" si="3"/>
        <v>02/2025</v>
      </c>
      <c r="K110" s="16" t="str">
        <f t="shared" si="4"/>
        <v>CXG-0225</v>
      </c>
    </row>
    <row r="111">
      <c r="A111" s="8" t="s">
        <v>1589</v>
      </c>
      <c r="B111" s="13">
        <v>45707.0</v>
      </c>
      <c r="C111" s="8" t="s">
        <v>331</v>
      </c>
      <c r="D111" s="10" t="s">
        <v>808</v>
      </c>
      <c r="E111" s="8" t="s">
        <v>1473</v>
      </c>
      <c r="F111" s="11">
        <v>-13.83</v>
      </c>
      <c r="J111" s="16" t="str">
        <f t="shared" si="3"/>
        <v>02/2025</v>
      </c>
      <c r="K111" s="16" t="str">
        <f t="shared" si="4"/>
        <v>CXG-0225</v>
      </c>
    </row>
    <row r="112">
      <c r="A112" s="8" t="s">
        <v>1590</v>
      </c>
      <c r="B112" s="13">
        <v>45707.0</v>
      </c>
      <c r="C112" s="8" t="s">
        <v>331</v>
      </c>
      <c r="D112" s="10" t="s">
        <v>808</v>
      </c>
      <c r="E112" s="8" t="s">
        <v>1509</v>
      </c>
      <c r="F112" s="11">
        <v>24430.0</v>
      </c>
      <c r="I112" s="8" t="s">
        <v>1483</v>
      </c>
      <c r="J112" s="16" t="str">
        <f t="shared" si="3"/>
        <v>02/2025</v>
      </c>
      <c r="K112" s="16" t="str">
        <f t="shared" si="4"/>
        <v>CXG-0225</v>
      </c>
    </row>
    <row r="113">
      <c r="A113" s="8" t="s">
        <v>1591</v>
      </c>
      <c r="B113" s="13">
        <v>45707.0</v>
      </c>
      <c r="C113" s="8" t="s">
        <v>331</v>
      </c>
      <c r="D113" s="10" t="s">
        <v>808</v>
      </c>
      <c r="E113" s="8" t="s">
        <v>1520</v>
      </c>
      <c r="F113" s="11">
        <v>115661.0</v>
      </c>
      <c r="J113" s="16" t="str">
        <f t="shared" si="3"/>
        <v>02/2025</v>
      </c>
      <c r="K113" s="16" t="str">
        <f t="shared" si="4"/>
        <v>CXG-0225</v>
      </c>
    </row>
    <row r="114">
      <c r="A114" s="8" t="s">
        <v>1592</v>
      </c>
      <c r="B114" s="13">
        <v>45708.0</v>
      </c>
      <c r="C114" s="8" t="s">
        <v>393</v>
      </c>
      <c r="D114" s="10" t="s">
        <v>854</v>
      </c>
      <c r="E114" s="8" t="s">
        <v>1465</v>
      </c>
      <c r="F114" s="11">
        <v>11837.0</v>
      </c>
      <c r="J114" s="16" t="str">
        <f t="shared" si="3"/>
        <v>02/2025</v>
      </c>
      <c r="K114" s="16" t="str">
        <f t="shared" si="4"/>
        <v>CXG-0225</v>
      </c>
    </row>
    <row r="115">
      <c r="A115" s="8" t="s">
        <v>1593</v>
      </c>
      <c r="B115" s="13">
        <v>45709.0</v>
      </c>
      <c r="C115" s="8" t="s">
        <v>331</v>
      </c>
      <c r="D115" s="10" t="s">
        <v>808</v>
      </c>
      <c r="E115" s="8" t="s">
        <v>1465</v>
      </c>
      <c r="F115" s="11">
        <v>148974.0</v>
      </c>
      <c r="J115" s="16" t="str">
        <f t="shared" si="3"/>
        <v>02/2025</v>
      </c>
      <c r="K115" s="16" t="str">
        <f t="shared" si="4"/>
        <v>CXG-0225</v>
      </c>
    </row>
    <row r="116">
      <c r="A116" s="8" t="s">
        <v>1594</v>
      </c>
      <c r="B116" s="13">
        <v>45709.0</v>
      </c>
      <c r="C116" s="8" t="s">
        <v>331</v>
      </c>
      <c r="D116" s="10" t="s">
        <v>808</v>
      </c>
      <c r="E116" s="8" t="s">
        <v>1473</v>
      </c>
      <c r="F116" s="11">
        <v>9.53</v>
      </c>
      <c r="J116" s="16" t="str">
        <f t="shared" si="3"/>
        <v>02/2025</v>
      </c>
      <c r="K116" s="16" t="str">
        <f t="shared" si="4"/>
        <v>CXG-0225</v>
      </c>
    </row>
    <row r="117">
      <c r="A117" s="8" t="s">
        <v>1595</v>
      </c>
      <c r="B117" s="13">
        <v>45712.0</v>
      </c>
      <c r="C117" s="8" t="s">
        <v>403</v>
      </c>
      <c r="D117" s="10" t="s">
        <v>858</v>
      </c>
      <c r="E117" s="8" t="s">
        <v>1465</v>
      </c>
      <c r="F117" s="11">
        <v>40000.0</v>
      </c>
      <c r="J117" s="16" t="str">
        <f t="shared" si="3"/>
        <v>02/2025</v>
      </c>
      <c r="K117" s="16" t="str">
        <f t="shared" si="4"/>
        <v>CXG-0225</v>
      </c>
    </row>
    <row r="118">
      <c r="A118" s="8" t="s">
        <v>1596</v>
      </c>
      <c r="B118" s="13">
        <v>45713.0</v>
      </c>
      <c r="C118" s="8" t="s">
        <v>444</v>
      </c>
      <c r="D118" s="10" t="s">
        <v>751</v>
      </c>
      <c r="E118" s="8" t="s">
        <v>1465</v>
      </c>
      <c r="F118" s="11">
        <v>55903.0</v>
      </c>
      <c r="J118" s="16" t="str">
        <f t="shared" si="3"/>
        <v>02/2025</v>
      </c>
      <c r="K118" s="16" t="str">
        <f t="shared" si="4"/>
        <v>CXG-0225</v>
      </c>
    </row>
    <row r="119">
      <c r="A119" s="8" t="s">
        <v>1597</v>
      </c>
      <c r="B119" s="13">
        <v>45714.0</v>
      </c>
      <c r="C119" s="8" t="s">
        <v>444</v>
      </c>
      <c r="D119" s="10" t="s">
        <v>751</v>
      </c>
      <c r="E119" s="8" t="s">
        <v>1473</v>
      </c>
      <c r="F119" s="11">
        <v>0.1</v>
      </c>
      <c r="J119" s="16" t="str">
        <f t="shared" si="3"/>
        <v>02/2025</v>
      </c>
      <c r="K119" s="16" t="str">
        <f t="shared" si="4"/>
        <v>CXG-0225</v>
      </c>
    </row>
    <row r="120">
      <c r="A120" s="8" t="s">
        <v>1598</v>
      </c>
      <c r="B120" s="13">
        <v>45714.0</v>
      </c>
      <c r="C120" s="8" t="s">
        <v>440</v>
      </c>
      <c r="D120" s="10" t="s">
        <v>771</v>
      </c>
      <c r="E120" s="8" t="s">
        <v>1520</v>
      </c>
      <c r="F120" s="11">
        <v>715.76</v>
      </c>
      <c r="J120" s="16" t="str">
        <f t="shared" si="3"/>
        <v>02/2025</v>
      </c>
      <c r="K120" s="16" t="str">
        <f t="shared" si="4"/>
        <v>CXG-0225</v>
      </c>
    </row>
    <row r="121">
      <c r="A121" s="8" t="s">
        <v>1599</v>
      </c>
      <c r="B121" s="13">
        <v>45714.0</v>
      </c>
      <c r="C121" s="8" t="s">
        <v>440</v>
      </c>
      <c r="D121" s="10" t="s">
        <v>771</v>
      </c>
      <c r="E121" s="8" t="s">
        <v>1473</v>
      </c>
      <c r="F121" s="11">
        <v>160.13</v>
      </c>
      <c r="I121" s="8" t="s">
        <v>1474</v>
      </c>
      <c r="J121" s="16" t="str">
        <f t="shared" si="3"/>
        <v>02/2025</v>
      </c>
      <c r="K121" s="16" t="str">
        <f t="shared" si="4"/>
        <v>CXG-0225</v>
      </c>
    </row>
    <row r="122">
      <c r="A122" s="8" t="s">
        <v>1600</v>
      </c>
      <c r="B122" s="13">
        <v>45715.0</v>
      </c>
      <c r="C122" s="8" t="s">
        <v>429</v>
      </c>
      <c r="D122" s="10" t="s">
        <v>828</v>
      </c>
      <c r="E122" s="8" t="s">
        <v>1473</v>
      </c>
      <c r="F122" s="11">
        <v>391.04</v>
      </c>
      <c r="J122" s="16" t="str">
        <f t="shared" si="3"/>
        <v>02/2025</v>
      </c>
      <c r="K122" s="16" t="str">
        <f t="shared" si="4"/>
        <v>CXG-0225</v>
      </c>
    </row>
    <row r="123">
      <c r="A123" s="8" t="s">
        <v>1601</v>
      </c>
      <c r="B123" s="13">
        <v>45715.0</v>
      </c>
      <c r="C123" s="8" t="s">
        <v>447</v>
      </c>
      <c r="D123" s="10" t="s">
        <v>833</v>
      </c>
      <c r="E123" s="8" t="s">
        <v>1473</v>
      </c>
      <c r="F123" s="11">
        <v>1999.77</v>
      </c>
      <c r="J123" s="16" t="str">
        <f t="shared" si="3"/>
        <v>02/2025</v>
      </c>
      <c r="K123" s="16" t="str">
        <f t="shared" si="4"/>
        <v>CXG-0225</v>
      </c>
    </row>
    <row r="124">
      <c r="A124" s="8" t="s">
        <v>1602</v>
      </c>
      <c r="B124" s="13">
        <v>45715.0</v>
      </c>
      <c r="C124" s="8" t="s">
        <v>451</v>
      </c>
      <c r="D124" s="10" t="s">
        <v>868</v>
      </c>
      <c r="E124" s="8" t="s">
        <v>1465</v>
      </c>
      <c r="F124" s="11">
        <v>103124.84</v>
      </c>
      <c r="J124" s="16" t="str">
        <f t="shared" si="3"/>
        <v>02/2025</v>
      </c>
      <c r="K124" s="16" t="str">
        <f t="shared" si="4"/>
        <v>CXG-0225</v>
      </c>
    </row>
    <row r="125">
      <c r="A125" s="8" t="s">
        <v>1603</v>
      </c>
      <c r="B125" s="13">
        <v>45715.0</v>
      </c>
      <c r="C125" s="8" t="s">
        <v>451</v>
      </c>
      <c r="D125" s="10" t="s">
        <v>868</v>
      </c>
      <c r="E125" s="8" t="s">
        <v>1465</v>
      </c>
      <c r="F125" s="11">
        <v>89000.0</v>
      </c>
      <c r="J125" s="16" t="str">
        <f t="shared" si="3"/>
        <v>02/2025</v>
      </c>
      <c r="K125" s="16" t="str">
        <f t="shared" si="4"/>
        <v>CXG-0225</v>
      </c>
    </row>
    <row r="126">
      <c r="A126" s="8" t="s">
        <v>1604</v>
      </c>
      <c r="B126" s="13">
        <v>45717.0</v>
      </c>
      <c r="C126" s="8" t="s">
        <v>331</v>
      </c>
      <c r="D126" s="10" t="s">
        <v>810</v>
      </c>
      <c r="E126" s="8" t="s">
        <v>1478</v>
      </c>
      <c r="F126" s="11">
        <v>100000.0</v>
      </c>
      <c r="J126" s="16" t="str">
        <f t="shared" si="3"/>
        <v>03/2025</v>
      </c>
      <c r="K126" s="16" t="str">
        <f t="shared" si="4"/>
        <v>CXG-0325</v>
      </c>
    </row>
    <row r="127">
      <c r="A127" s="8" t="s">
        <v>1605</v>
      </c>
      <c r="B127" s="13">
        <v>45717.0</v>
      </c>
      <c r="C127" s="8" t="s">
        <v>331</v>
      </c>
      <c r="D127" s="10" t="s">
        <v>810</v>
      </c>
      <c r="E127" s="8" t="s">
        <v>1478</v>
      </c>
      <c r="F127" s="11">
        <v>500.0</v>
      </c>
      <c r="J127" s="16" t="str">
        <f t="shared" si="3"/>
        <v>03/2025</v>
      </c>
      <c r="K127" s="16" t="str">
        <f t="shared" si="4"/>
        <v>CXG-0325</v>
      </c>
    </row>
    <row r="128">
      <c r="A128" s="8" t="s">
        <v>1606</v>
      </c>
      <c r="B128" s="13">
        <v>45721.0</v>
      </c>
      <c r="C128" s="8" t="s">
        <v>331</v>
      </c>
      <c r="D128" s="10" t="s">
        <v>810</v>
      </c>
      <c r="E128" s="8" t="s">
        <v>1465</v>
      </c>
      <c r="F128" s="11">
        <v>11000.0</v>
      </c>
      <c r="J128" s="16" t="str">
        <f t="shared" si="3"/>
        <v>03/2025</v>
      </c>
      <c r="K128" s="16" t="str">
        <f t="shared" si="4"/>
        <v>CXG-0325</v>
      </c>
    </row>
    <row r="129">
      <c r="A129" s="8" t="s">
        <v>1607</v>
      </c>
      <c r="B129" s="13">
        <v>45721.0</v>
      </c>
      <c r="C129" s="8" t="s">
        <v>315</v>
      </c>
      <c r="D129" s="10" t="s">
        <v>773</v>
      </c>
      <c r="E129" s="8" t="s">
        <v>1478</v>
      </c>
      <c r="F129" s="11">
        <v>500000.0</v>
      </c>
      <c r="I129" s="8" t="s">
        <v>1608</v>
      </c>
      <c r="J129" s="16" t="str">
        <f t="shared" si="3"/>
        <v>03/2025</v>
      </c>
      <c r="K129" s="16" t="str">
        <f t="shared" si="4"/>
        <v>CXG-0325</v>
      </c>
    </row>
    <row r="130">
      <c r="A130" s="8" t="s">
        <v>1609</v>
      </c>
      <c r="B130" s="13">
        <v>45721.0</v>
      </c>
      <c r="C130" s="8" t="s">
        <v>315</v>
      </c>
      <c r="D130" s="10" t="s">
        <v>773</v>
      </c>
      <c r="E130" s="8" t="s">
        <v>405</v>
      </c>
      <c r="F130" s="11">
        <v>180000.0</v>
      </c>
      <c r="I130" s="8" t="s">
        <v>1608</v>
      </c>
      <c r="J130" s="16" t="str">
        <f t="shared" si="3"/>
        <v>03/2025</v>
      </c>
      <c r="K130" s="16" t="str">
        <f t="shared" si="4"/>
        <v>CXG-0325</v>
      </c>
    </row>
    <row r="131">
      <c r="A131" s="8" t="s">
        <v>1610</v>
      </c>
      <c r="B131" s="13">
        <v>45722.0</v>
      </c>
      <c r="C131" s="8" t="s">
        <v>331</v>
      </c>
      <c r="D131" s="10" t="s">
        <v>810</v>
      </c>
      <c r="E131" s="8" t="s">
        <v>1509</v>
      </c>
      <c r="F131" s="11">
        <v>10000.0</v>
      </c>
      <c r="J131" s="16" t="str">
        <f t="shared" si="3"/>
        <v>03/2025</v>
      </c>
      <c r="K131" s="16" t="str">
        <f t="shared" si="4"/>
        <v>CXG-0325</v>
      </c>
    </row>
    <row r="132">
      <c r="A132" s="8" t="s">
        <v>1611</v>
      </c>
      <c r="B132" s="13">
        <v>45722.0</v>
      </c>
      <c r="C132" s="8" t="s">
        <v>331</v>
      </c>
      <c r="D132" s="10" t="s">
        <v>810</v>
      </c>
      <c r="E132" s="8" t="s">
        <v>1478</v>
      </c>
      <c r="F132" s="11">
        <v>90000.0</v>
      </c>
      <c r="J132" s="16" t="str">
        <f t="shared" si="3"/>
        <v>03/2025</v>
      </c>
      <c r="K132" s="16" t="str">
        <f t="shared" si="4"/>
        <v>CXG-0325</v>
      </c>
    </row>
    <row r="133">
      <c r="A133" s="8" t="s">
        <v>1612</v>
      </c>
      <c r="B133" s="13">
        <v>45722.0</v>
      </c>
      <c r="C133" s="8" t="s">
        <v>315</v>
      </c>
      <c r="D133" s="10" t="s">
        <v>773</v>
      </c>
      <c r="E133" s="8" t="s">
        <v>1520</v>
      </c>
      <c r="F133" s="11">
        <v>129000.0</v>
      </c>
      <c r="I133" s="8" t="s">
        <v>1608</v>
      </c>
      <c r="J133" s="16" t="str">
        <f t="shared" si="3"/>
        <v>03/2025</v>
      </c>
      <c r="K133" s="16" t="str">
        <f t="shared" si="4"/>
        <v>CXG-0325</v>
      </c>
    </row>
    <row r="134">
      <c r="A134" s="8" t="s">
        <v>1613</v>
      </c>
      <c r="B134" s="13">
        <v>45722.0</v>
      </c>
      <c r="C134" s="8" t="s">
        <v>331</v>
      </c>
      <c r="D134" s="10" t="s">
        <v>810</v>
      </c>
      <c r="E134" s="8" t="s">
        <v>1473</v>
      </c>
      <c r="F134" s="11">
        <v>-96000.0</v>
      </c>
      <c r="I134" s="8" t="s">
        <v>1614</v>
      </c>
      <c r="J134" s="16" t="str">
        <f t="shared" si="3"/>
        <v>03/2025</v>
      </c>
      <c r="K134" s="16" t="str">
        <f t="shared" si="4"/>
        <v>CXG-0325</v>
      </c>
    </row>
    <row r="135">
      <c r="A135" s="8" t="s">
        <v>1615</v>
      </c>
      <c r="B135" s="13">
        <v>45723.0</v>
      </c>
      <c r="C135" s="8" t="s">
        <v>315</v>
      </c>
      <c r="D135" s="10" t="s">
        <v>773</v>
      </c>
      <c r="E135" s="8" t="s">
        <v>1465</v>
      </c>
      <c r="F135" s="11">
        <v>100000.0</v>
      </c>
      <c r="I135" s="8" t="s">
        <v>1608</v>
      </c>
      <c r="J135" s="16" t="str">
        <f t="shared" si="3"/>
        <v>03/2025</v>
      </c>
      <c r="K135" s="16" t="str">
        <f t="shared" si="4"/>
        <v>CXG-0325</v>
      </c>
    </row>
    <row r="136">
      <c r="A136" s="8" t="s">
        <v>1616</v>
      </c>
      <c r="B136" s="13">
        <v>45723.0</v>
      </c>
      <c r="C136" s="8" t="s">
        <v>315</v>
      </c>
      <c r="D136" s="10" t="s">
        <v>773</v>
      </c>
      <c r="E136" s="8" t="s">
        <v>1520</v>
      </c>
      <c r="F136" s="11">
        <v>71000.0</v>
      </c>
      <c r="I136" s="8" t="s">
        <v>1608</v>
      </c>
      <c r="J136" s="16" t="str">
        <f t="shared" si="3"/>
        <v>03/2025</v>
      </c>
      <c r="K136" s="16" t="str">
        <f t="shared" si="4"/>
        <v>CXG-0325</v>
      </c>
    </row>
    <row r="137">
      <c r="A137" s="8" t="s">
        <v>1617</v>
      </c>
      <c r="B137" s="13">
        <v>45723.0</v>
      </c>
      <c r="C137" s="8" t="s">
        <v>315</v>
      </c>
      <c r="D137" s="10" t="s">
        <v>773</v>
      </c>
      <c r="E137" s="8" t="s">
        <v>1478</v>
      </c>
      <c r="F137" s="11">
        <v>220000.0</v>
      </c>
      <c r="I137" s="8" t="s">
        <v>1608</v>
      </c>
      <c r="J137" s="16" t="str">
        <f t="shared" si="3"/>
        <v>03/2025</v>
      </c>
      <c r="K137" s="16" t="str">
        <f t="shared" si="4"/>
        <v>CXG-0325</v>
      </c>
    </row>
    <row r="138">
      <c r="A138" s="8" t="s">
        <v>1618</v>
      </c>
      <c r="B138" s="13">
        <v>45723.0</v>
      </c>
      <c r="C138" s="8" t="s">
        <v>315</v>
      </c>
      <c r="D138" s="10" t="s">
        <v>773</v>
      </c>
      <c r="E138" s="8" t="s">
        <v>1465</v>
      </c>
      <c r="F138" s="11">
        <v>200000.0</v>
      </c>
      <c r="I138" s="8" t="s">
        <v>1608</v>
      </c>
      <c r="J138" s="16" t="str">
        <f t="shared" si="3"/>
        <v>03/2025</v>
      </c>
      <c r="K138" s="16" t="str">
        <f t="shared" si="4"/>
        <v>CXG-0325</v>
      </c>
    </row>
    <row r="139">
      <c r="A139" s="8" t="s">
        <v>1619</v>
      </c>
      <c r="B139" s="13">
        <v>45723.0</v>
      </c>
      <c r="C139" s="8" t="s">
        <v>204</v>
      </c>
      <c r="D139" s="10" t="s">
        <v>845</v>
      </c>
      <c r="E139" s="8" t="s">
        <v>405</v>
      </c>
      <c r="F139" s="11">
        <v>70000.0</v>
      </c>
      <c r="J139" s="16" t="str">
        <f t="shared" si="3"/>
        <v>03/2025</v>
      </c>
      <c r="K139" s="16" t="str">
        <f t="shared" si="4"/>
        <v>CXG-0325</v>
      </c>
    </row>
    <row r="140">
      <c r="A140" s="8" t="s">
        <v>1620</v>
      </c>
      <c r="B140" s="13">
        <v>45724.0</v>
      </c>
      <c r="C140" s="8" t="s">
        <v>204</v>
      </c>
      <c r="D140" s="10" t="s">
        <v>845</v>
      </c>
      <c r="E140" s="8" t="s">
        <v>1478</v>
      </c>
      <c r="F140" s="11">
        <v>20000.0</v>
      </c>
      <c r="J140" s="16" t="str">
        <f t="shared" si="3"/>
        <v>03/2025</v>
      </c>
      <c r="K140" s="16" t="str">
        <f t="shared" si="4"/>
        <v>CXG-0325</v>
      </c>
    </row>
    <row r="141">
      <c r="A141" s="8" t="s">
        <v>1621</v>
      </c>
      <c r="B141" s="13">
        <v>45724.0</v>
      </c>
      <c r="C141" s="8" t="s">
        <v>325</v>
      </c>
      <c r="D141" s="10" t="s">
        <v>803</v>
      </c>
      <c r="E141" s="8" t="s">
        <v>1478</v>
      </c>
      <c r="F141" s="11">
        <v>80384.0</v>
      </c>
      <c r="J141" s="16" t="str">
        <f t="shared" si="3"/>
        <v>03/2025</v>
      </c>
      <c r="K141" s="16" t="str">
        <f t="shared" si="4"/>
        <v>CXG-0325</v>
      </c>
    </row>
    <row r="142">
      <c r="A142" s="8" t="s">
        <v>1622</v>
      </c>
      <c r="B142" s="13">
        <v>45724.0</v>
      </c>
      <c r="C142" s="8" t="s">
        <v>325</v>
      </c>
      <c r="D142" s="10" t="s">
        <v>803</v>
      </c>
      <c r="E142" s="8" t="s">
        <v>1478</v>
      </c>
      <c r="F142" s="11">
        <v>54165.0</v>
      </c>
      <c r="I142" s="8" t="s">
        <v>1623</v>
      </c>
      <c r="J142" s="16" t="str">
        <f t="shared" si="3"/>
        <v>03/2025</v>
      </c>
      <c r="K142" s="16" t="str">
        <f t="shared" si="4"/>
        <v>CXG-0325</v>
      </c>
    </row>
    <row r="143">
      <c r="A143" s="8" t="s">
        <v>1624</v>
      </c>
      <c r="B143" s="13">
        <v>45726.0</v>
      </c>
      <c r="C143" s="8" t="s">
        <v>331</v>
      </c>
      <c r="D143" s="10" t="s">
        <v>810</v>
      </c>
      <c r="E143" s="8" t="s">
        <v>1478</v>
      </c>
      <c r="F143" s="11">
        <v>42548.0</v>
      </c>
      <c r="J143" s="16" t="str">
        <f t="shared" si="3"/>
        <v>03/2025</v>
      </c>
      <c r="K143" s="16" t="str">
        <f t="shared" si="4"/>
        <v>CXG-0325</v>
      </c>
    </row>
    <row r="144">
      <c r="A144" s="8"/>
      <c r="B144" s="13"/>
      <c r="C144" s="8"/>
      <c r="D144" s="8"/>
      <c r="E144" s="8"/>
      <c r="F144" s="11"/>
      <c r="I144" s="8"/>
    </row>
    <row r="145">
      <c r="A145" s="8" t="s">
        <v>1625</v>
      </c>
      <c r="B145" s="13">
        <v>45727.0</v>
      </c>
      <c r="C145" s="8" t="s">
        <v>204</v>
      </c>
      <c r="D145" s="10" t="s">
        <v>845</v>
      </c>
      <c r="E145" s="8" t="s">
        <v>1465</v>
      </c>
      <c r="F145" s="11">
        <v>36724.0</v>
      </c>
      <c r="J145" s="16" t="str">
        <f t="shared" ref="J145:J146" si="5">TEXT(B145,"MM/YYYY")</f>
        <v>03/2025</v>
      </c>
      <c r="K145" s="16" t="str">
        <f t="shared" ref="K145:K146" si="6">IF(B145="","",CONCATENATE("CXG-",TEXT(B145,"MMYY")))</f>
        <v>CXG-0325</v>
      </c>
    </row>
    <row r="146">
      <c r="A146" s="8" t="s">
        <v>1626</v>
      </c>
      <c r="B146" s="13">
        <v>45727.0</v>
      </c>
      <c r="C146" s="8" t="s">
        <v>204</v>
      </c>
      <c r="D146" s="10" t="s">
        <v>845</v>
      </c>
      <c r="E146" s="8" t="s">
        <v>1473</v>
      </c>
      <c r="F146" s="11">
        <v>0.26</v>
      </c>
      <c r="J146" s="16" t="str">
        <f t="shared" si="5"/>
        <v>03/2025</v>
      </c>
      <c r="K146" s="16" t="str">
        <f t="shared" si="6"/>
        <v>CXG-0325</v>
      </c>
    </row>
    <row r="147">
      <c r="A147" s="8"/>
      <c r="B147" s="13"/>
      <c r="C147" s="8"/>
      <c r="D147" s="8"/>
      <c r="E147" s="8"/>
      <c r="F147" s="11"/>
      <c r="I147" s="8"/>
    </row>
    <row r="148">
      <c r="A148" s="8" t="s">
        <v>1627</v>
      </c>
      <c r="B148" s="13">
        <v>45727.0</v>
      </c>
      <c r="C148" s="8" t="s">
        <v>422</v>
      </c>
      <c r="D148" s="10" t="s">
        <v>785</v>
      </c>
      <c r="E148" s="8" t="s">
        <v>1478</v>
      </c>
      <c r="F148" s="11">
        <v>158000.0</v>
      </c>
      <c r="J148" s="16" t="str">
        <f t="shared" ref="J148:J236" si="7">TEXT(B148,"MM/YYYY")</f>
        <v>03/2025</v>
      </c>
      <c r="K148" s="16" t="str">
        <f t="shared" ref="K148:K236" si="8">IF(B148="","",CONCATENATE("CXG-",TEXT(B148,"MMYY")))</f>
        <v>CXG-0325</v>
      </c>
    </row>
    <row r="149">
      <c r="A149" s="8" t="s">
        <v>1628</v>
      </c>
      <c r="B149" s="13">
        <v>45727.0</v>
      </c>
      <c r="C149" s="8" t="s">
        <v>325</v>
      </c>
      <c r="D149" s="10" t="s">
        <v>803</v>
      </c>
      <c r="E149" s="8" t="s">
        <v>1473</v>
      </c>
      <c r="F149" s="11">
        <v>-235.5</v>
      </c>
      <c r="J149" s="16" t="str">
        <f t="shared" si="7"/>
        <v>03/2025</v>
      </c>
      <c r="K149" s="16" t="str">
        <f t="shared" si="8"/>
        <v>CXG-0325</v>
      </c>
    </row>
    <row r="150">
      <c r="A150" s="8" t="s">
        <v>1629</v>
      </c>
      <c r="B150" s="13">
        <v>45727.0</v>
      </c>
      <c r="C150" s="8" t="s">
        <v>315</v>
      </c>
      <c r="D150" s="10" t="s">
        <v>773</v>
      </c>
      <c r="E150" s="8" t="s">
        <v>1465</v>
      </c>
      <c r="F150" s="11">
        <v>107330.32</v>
      </c>
      <c r="I150" s="8" t="s">
        <v>1608</v>
      </c>
      <c r="J150" s="16" t="str">
        <f t="shared" si="7"/>
        <v>03/2025</v>
      </c>
      <c r="K150" s="16" t="str">
        <f t="shared" si="8"/>
        <v>CXG-0325</v>
      </c>
    </row>
    <row r="151">
      <c r="A151" s="8" t="s">
        <v>1630</v>
      </c>
      <c r="B151" s="13">
        <v>45728.0</v>
      </c>
      <c r="C151" s="8" t="s">
        <v>455</v>
      </c>
      <c r="D151" s="10" t="s">
        <v>755</v>
      </c>
      <c r="E151" s="8" t="s">
        <v>1465</v>
      </c>
      <c r="F151" s="11">
        <v>200000.0</v>
      </c>
      <c r="J151" s="16" t="str">
        <f t="shared" si="7"/>
        <v>03/2025</v>
      </c>
      <c r="K151" s="16" t="str">
        <f t="shared" si="8"/>
        <v>CXG-0325</v>
      </c>
    </row>
    <row r="152">
      <c r="A152" s="8" t="s">
        <v>1631</v>
      </c>
      <c r="B152" s="13">
        <v>45729.0</v>
      </c>
      <c r="C152" s="8" t="s">
        <v>422</v>
      </c>
      <c r="D152" s="10" t="s">
        <v>785</v>
      </c>
      <c r="E152" s="8" t="s">
        <v>1632</v>
      </c>
      <c r="F152" s="11">
        <v>50000.0</v>
      </c>
      <c r="J152" s="16" t="str">
        <f t="shared" si="7"/>
        <v>03/2025</v>
      </c>
      <c r="K152" s="16" t="str">
        <f t="shared" si="8"/>
        <v>CXG-0325</v>
      </c>
    </row>
    <row r="153">
      <c r="A153" s="8" t="s">
        <v>1633</v>
      </c>
      <c r="B153" s="13">
        <v>45729.0</v>
      </c>
      <c r="C153" s="8" t="s">
        <v>461</v>
      </c>
      <c r="D153" s="10" t="s">
        <v>818</v>
      </c>
      <c r="E153" s="8" t="s">
        <v>1465</v>
      </c>
      <c r="F153" s="11">
        <v>300000.0</v>
      </c>
      <c r="J153" s="16" t="str">
        <f t="shared" si="7"/>
        <v>03/2025</v>
      </c>
      <c r="K153" s="16" t="str">
        <f t="shared" si="8"/>
        <v>CXG-0325</v>
      </c>
    </row>
    <row r="154">
      <c r="A154" s="8" t="s">
        <v>1634</v>
      </c>
      <c r="B154" s="13">
        <v>45729.0</v>
      </c>
      <c r="C154" s="8" t="s">
        <v>422</v>
      </c>
      <c r="D154" s="10" t="s">
        <v>785</v>
      </c>
      <c r="E154" s="8" t="s">
        <v>1478</v>
      </c>
      <c r="F154" s="11">
        <v>50000.0</v>
      </c>
      <c r="J154" s="16" t="str">
        <f t="shared" si="7"/>
        <v>03/2025</v>
      </c>
      <c r="K154" s="16" t="str">
        <f t="shared" si="8"/>
        <v>CXG-0325</v>
      </c>
    </row>
    <row r="155">
      <c r="A155" s="8" t="s">
        <v>1635</v>
      </c>
      <c r="B155" s="13">
        <v>45730.0</v>
      </c>
      <c r="C155" s="8" t="s">
        <v>463</v>
      </c>
      <c r="D155" s="10" t="s">
        <v>753</v>
      </c>
      <c r="E155" s="8" t="s">
        <v>1478</v>
      </c>
      <c r="F155" s="11">
        <v>50000.0</v>
      </c>
      <c r="J155" s="16" t="str">
        <f t="shared" si="7"/>
        <v>03/2025</v>
      </c>
      <c r="K155" s="16" t="str">
        <f t="shared" si="8"/>
        <v>CXG-0325</v>
      </c>
    </row>
    <row r="156">
      <c r="A156" s="8" t="s">
        <v>1636</v>
      </c>
      <c r="B156" s="13">
        <v>45730.0</v>
      </c>
      <c r="C156" s="8" t="s">
        <v>463</v>
      </c>
      <c r="D156" s="10" t="s">
        <v>753</v>
      </c>
      <c r="E156" s="8" t="s">
        <v>1632</v>
      </c>
      <c r="F156" s="11">
        <v>40000.0</v>
      </c>
      <c r="J156" s="16" t="str">
        <f t="shared" si="7"/>
        <v>03/2025</v>
      </c>
      <c r="K156" s="16" t="str">
        <f t="shared" si="8"/>
        <v>CXG-0325</v>
      </c>
    </row>
    <row r="157">
      <c r="A157" s="8" t="s">
        <v>1637</v>
      </c>
      <c r="B157" s="13">
        <v>45730.0</v>
      </c>
      <c r="C157" s="8" t="s">
        <v>420</v>
      </c>
      <c r="D157" s="10" t="s">
        <v>795</v>
      </c>
      <c r="E157" s="8" t="s">
        <v>1465</v>
      </c>
      <c r="F157" s="11">
        <v>250000.0</v>
      </c>
      <c r="J157" s="16" t="str">
        <f t="shared" si="7"/>
        <v>03/2025</v>
      </c>
      <c r="K157" s="16" t="str">
        <f t="shared" si="8"/>
        <v>CXG-0325</v>
      </c>
    </row>
    <row r="158">
      <c r="A158" s="8" t="s">
        <v>1638</v>
      </c>
      <c r="B158" s="13">
        <v>45733.0</v>
      </c>
      <c r="C158" s="8" t="s">
        <v>422</v>
      </c>
      <c r="D158" s="10" t="s">
        <v>785</v>
      </c>
      <c r="E158" s="8" t="s">
        <v>1465</v>
      </c>
      <c r="F158" s="11">
        <v>200000.0</v>
      </c>
      <c r="J158" s="16" t="str">
        <f t="shared" si="7"/>
        <v>03/2025</v>
      </c>
      <c r="K158" s="16" t="str">
        <f t="shared" si="8"/>
        <v>CXG-0325</v>
      </c>
    </row>
    <row r="159">
      <c r="A159" s="8" t="s">
        <v>1639</v>
      </c>
      <c r="B159" s="13">
        <v>45733.0</v>
      </c>
      <c r="C159" s="8" t="s">
        <v>422</v>
      </c>
      <c r="D159" s="10" t="s">
        <v>785</v>
      </c>
      <c r="E159" s="8" t="s">
        <v>1465</v>
      </c>
      <c r="F159" s="11">
        <v>150000.0</v>
      </c>
      <c r="J159" s="16" t="str">
        <f t="shared" si="7"/>
        <v>03/2025</v>
      </c>
      <c r="K159" s="16" t="str">
        <f t="shared" si="8"/>
        <v>CXG-0325</v>
      </c>
    </row>
    <row r="160">
      <c r="A160" s="8" t="s">
        <v>1640</v>
      </c>
      <c r="B160" s="13">
        <v>45733.0</v>
      </c>
      <c r="C160" s="8" t="s">
        <v>422</v>
      </c>
      <c r="D160" s="10" t="s">
        <v>785</v>
      </c>
      <c r="E160" s="8" t="s">
        <v>1478</v>
      </c>
      <c r="F160" s="11">
        <v>81768.0</v>
      </c>
      <c r="J160" s="16" t="str">
        <f t="shared" si="7"/>
        <v>03/2025</v>
      </c>
      <c r="K160" s="16" t="str">
        <f t="shared" si="8"/>
        <v>CXG-0325</v>
      </c>
    </row>
    <row r="161">
      <c r="A161" s="8" t="s">
        <v>1641</v>
      </c>
      <c r="B161" s="13">
        <v>45734.0</v>
      </c>
      <c r="C161" s="8" t="s">
        <v>315</v>
      </c>
      <c r="D161" s="10" t="s">
        <v>773</v>
      </c>
      <c r="E161" s="8" t="s">
        <v>1473</v>
      </c>
      <c r="F161" s="11">
        <v>0.1</v>
      </c>
      <c r="J161" s="16" t="str">
        <f t="shared" si="7"/>
        <v>03/2025</v>
      </c>
      <c r="K161" s="16" t="str">
        <f t="shared" si="8"/>
        <v>CXG-0325</v>
      </c>
    </row>
    <row r="162">
      <c r="A162" s="8" t="s">
        <v>1642</v>
      </c>
      <c r="B162" s="13">
        <v>45734.0</v>
      </c>
      <c r="C162" s="8" t="s">
        <v>463</v>
      </c>
      <c r="D162" s="10" t="s">
        <v>753</v>
      </c>
      <c r="E162" s="8" t="s">
        <v>1632</v>
      </c>
      <c r="F162" s="11">
        <v>70000.0</v>
      </c>
      <c r="J162" s="16" t="str">
        <f t="shared" si="7"/>
        <v>03/2025</v>
      </c>
      <c r="K162" s="16" t="str">
        <f t="shared" si="8"/>
        <v>CXG-0325</v>
      </c>
    </row>
    <row r="163">
      <c r="A163" s="8" t="s">
        <v>1643</v>
      </c>
      <c r="B163" s="13">
        <v>45734.0</v>
      </c>
      <c r="C163" s="8" t="s">
        <v>463</v>
      </c>
      <c r="D163" s="10" t="s">
        <v>753</v>
      </c>
      <c r="E163" s="8" t="s">
        <v>1505</v>
      </c>
      <c r="F163" s="11">
        <v>32693.0</v>
      </c>
      <c r="J163" s="16" t="str">
        <f t="shared" si="7"/>
        <v>03/2025</v>
      </c>
      <c r="K163" s="16" t="str">
        <f t="shared" si="8"/>
        <v>CXG-0325</v>
      </c>
    </row>
    <row r="164">
      <c r="A164" s="8" t="s">
        <v>1644</v>
      </c>
      <c r="B164" s="13">
        <v>45734.0</v>
      </c>
      <c r="C164" s="8" t="s">
        <v>463</v>
      </c>
      <c r="D164" s="10" t="s">
        <v>753</v>
      </c>
      <c r="E164" s="8" t="s">
        <v>1473</v>
      </c>
      <c r="F164" s="11">
        <v>0.6</v>
      </c>
      <c r="J164" s="16" t="str">
        <f t="shared" si="7"/>
        <v>03/2025</v>
      </c>
      <c r="K164" s="16" t="str">
        <f t="shared" si="8"/>
        <v>CXG-0325</v>
      </c>
    </row>
    <row r="165">
      <c r="A165" s="8" t="s">
        <v>1645</v>
      </c>
      <c r="B165" s="13">
        <v>45734.0</v>
      </c>
      <c r="C165" s="8" t="s">
        <v>465</v>
      </c>
      <c r="D165" s="10" t="s">
        <v>864</v>
      </c>
      <c r="E165" s="8" t="s">
        <v>1465</v>
      </c>
      <c r="F165" s="11">
        <v>200000.0</v>
      </c>
      <c r="J165" s="16" t="str">
        <f t="shared" si="7"/>
        <v>03/2025</v>
      </c>
      <c r="K165" s="16" t="str">
        <f t="shared" si="8"/>
        <v>CXG-0325</v>
      </c>
    </row>
    <row r="166">
      <c r="A166" s="8" t="s">
        <v>1646</v>
      </c>
      <c r="B166" s="13">
        <v>45734.0</v>
      </c>
      <c r="C166" s="8" t="s">
        <v>465</v>
      </c>
      <c r="D166" s="10" t="s">
        <v>864</v>
      </c>
      <c r="E166" s="8" t="s">
        <v>1509</v>
      </c>
      <c r="F166" s="11">
        <v>116090.0</v>
      </c>
      <c r="J166" s="16" t="str">
        <f t="shared" si="7"/>
        <v>03/2025</v>
      </c>
      <c r="K166" s="16" t="str">
        <f t="shared" si="8"/>
        <v>CXG-0325</v>
      </c>
    </row>
    <row r="167">
      <c r="A167" s="8" t="s">
        <v>1647</v>
      </c>
      <c r="B167" s="13">
        <v>45734.0</v>
      </c>
      <c r="C167" s="8" t="s">
        <v>455</v>
      </c>
      <c r="D167" s="10" t="s">
        <v>755</v>
      </c>
      <c r="E167" s="8" t="s">
        <v>1465</v>
      </c>
      <c r="F167" s="11">
        <v>150000.0</v>
      </c>
      <c r="I167" s="8"/>
      <c r="J167" s="16" t="str">
        <f t="shared" si="7"/>
        <v>03/2025</v>
      </c>
      <c r="K167" s="16" t="str">
        <f t="shared" si="8"/>
        <v>CXG-0325</v>
      </c>
    </row>
    <row r="168">
      <c r="A168" s="8" t="s">
        <v>1648</v>
      </c>
      <c r="B168" s="13">
        <v>45734.0</v>
      </c>
      <c r="C168" s="8" t="s">
        <v>331</v>
      </c>
      <c r="D168" s="10" t="s">
        <v>810</v>
      </c>
      <c r="E168" s="8" t="s">
        <v>1473</v>
      </c>
      <c r="F168" s="11">
        <v>-2184.2</v>
      </c>
      <c r="I168" s="8" t="s">
        <v>1649</v>
      </c>
      <c r="J168" s="16" t="str">
        <f t="shared" si="7"/>
        <v>03/2025</v>
      </c>
      <c r="K168" s="16" t="str">
        <f t="shared" si="8"/>
        <v>CXG-0325</v>
      </c>
    </row>
    <row r="169">
      <c r="A169" s="8" t="s">
        <v>1650</v>
      </c>
      <c r="B169" s="13">
        <v>45734.0</v>
      </c>
      <c r="C169" s="8" t="s">
        <v>465</v>
      </c>
      <c r="D169" s="10" t="s">
        <v>864</v>
      </c>
      <c r="E169" s="8" t="s">
        <v>1632</v>
      </c>
      <c r="F169" s="11">
        <v>50000.0</v>
      </c>
      <c r="J169" s="16" t="str">
        <f t="shared" si="7"/>
        <v>03/2025</v>
      </c>
      <c r="K169" s="16" t="str">
        <f t="shared" si="8"/>
        <v>CXG-0325</v>
      </c>
    </row>
    <row r="170">
      <c r="A170" s="8" t="s">
        <v>1651</v>
      </c>
      <c r="B170" s="13">
        <v>45735.0</v>
      </c>
      <c r="C170" s="8" t="s">
        <v>369</v>
      </c>
      <c r="D170" s="10" t="s">
        <v>841</v>
      </c>
      <c r="E170" s="8" t="s">
        <v>1473</v>
      </c>
      <c r="F170" s="11">
        <v>-277.07</v>
      </c>
      <c r="J170" s="16" t="str">
        <f t="shared" si="7"/>
        <v>03/2025</v>
      </c>
      <c r="K170" s="16" t="str">
        <f t="shared" si="8"/>
        <v>CXG-0325</v>
      </c>
    </row>
    <row r="171">
      <c r="A171" s="8" t="s">
        <v>1652</v>
      </c>
      <c r="B171" s="13">
        <v>45735.0</v>
      </c>
      <c r="C171" s="8" t="s">
        <v>455</v>
      </c>
      <c r="D171" s="10" t="s">
        <v>755</v>
      </c>
      <c r="E171" s="8" t="s">
        <v>1632</v>
      </c>
      <c r="F171" s="11">
        <v>30000.0</v>
      </c>
      <c r="J171" s="16" t="str">
        <f t="shared" si="7"/>
        <v>03/2025</v>
      </c>
      <c r="K171" s="16" t="str">
        <f t="shared" si="8"/>
        <v>CXG-0325</v>
      </c>
    </row>
    <row r="172">
      <c r="A172" s="8" t="s">
        <v>1653</v>
      </c>
      <c r="B172" s="13">
        <v>45736.0</v>
      </c>
      <c r="C172" s="8" t="s">
        <v>420</v>
      </c>
      <c r="D172" s="10" t="s">
        <v>795</v>
      </c>
      <c r="E172" s="8" t="s">
        <v>1465</v>
      </c>
      <c r="F172" s="11">
        <v>196755.44</v>
      </c>
      <c r="J172" s="16" t="str">
        <f t="shared" si="7"/>
        <v>03/2025</v>
      </c>
      <c r="K172" s="16" t="str">
        <f t="shared" si="8"/>
        <v>CXG-0325</v>
      </c>
    </row>
    <row r="173">
      <c r="A173" s="8" t="s">
        <v>1654</v>
      </c>
      <c r="B173" s="13">
        <v>45736.0</v>
      </c>
      <c r="C173" s="8" t="s">
        <v>461</v>
      </c>
      <c r="D173" s="10" t="s">
        <v>818</v>
      </c>
      <c r="E173" s="8" t="s">
        <v>1505</v>
      </c>
      <c r="F173" s="11">
        <v>120000.0</v>
      </c>
      <c r="J173" s="16" t="str">
        <f t="shared" si="7"/>
        <v>03/2025</v>
      </c>
      <c r="K173" s="16" t="str">
        <f t="shared" si="8"/>
        <v>CXG-0325</v>
      </c>
    </row>
    <row r="174">
      <c r="A174" s="8" t="s">
        <v>1655</v>
      </c>
      <c r="B174" s="13">
        <v>45736.0</v>
      </c>
      <c r="C174" s="8" t="s">
        <v>461</v>
      </c>
      <c r="D174" s="10" t="s">
        <v>818</v>
      </c>
      <c r="E174" s="8" t="s">
        <v>1465</v>
      </c>
      <c r="F174" s="11">
        <v>225000.0</v>
      </c>
      <c r="J174" s="16" t="str">
        <f t="shared" si="7"/>
        <v>03/2025</v>
      </c>
      <c r="K174" s="16" t="str">
        <f t="shared" si="8"/>
        <v>CXG-0325</v>
      </c>
    </row>
    <row r="175">
      <c r="A175" s="8" t="s">
        <v>1656</v>
      </c>
      <c r="B175" s="13">
        <v>45737.0</v>
      </c>
      <c r="C175" s="8" t="s">
        <v>455</v>
      </c>
      <c r="D175" s="10" t="s">
        <v>755</v>
      </c>
      <c r="E175" s="8" t="s">
        <v>1465</v>
      </c>
      <c r="F175" s="11">
        <v>220000.0</v>
      </c>
      <c r="J175" s="16" t="str">
        <f t="shared" si="7"/>
        <v>03/2025</v>
      </c>
      <c r="K175" s="16" t="str">
        <f t="shared" si="8"/>
        <v>CXG-0325</v>
      </c>
    </row>
    <row r="176">
      <c r="A176" s="8" t="s">
        <v>1657</v>
      </c>
      <c r="B176" s="13">
        <v>45737.0</v>
      </c>
      <c r="C176" s="8" t="s">
        <v>461</v>
      </c>
      <c r="D176" s="10" t="s">
        <v>818</v>
      </c>
      <c r="E176" s="8" t="s">
        <v>1465</v>
      </c>
      <c r="F176" s="11">
        <v>230000.0</v>
      </c>
      <c r="J176" s="16" t="str">
        <f t="shared" si="7"/>
        <v>03/2025</v>
      </c>
      <c r="K176" s="16" t="str">
        <f t="shared" si="8"/>
        <v>CXG-0325</v>
      </c>
    </row>
    <row r="177">
      <c r="A177" s="8" t="s">
        <v>1658</v>
      </c>
      <c r="B177" s="13">
        <v>45737.0</v>
      </c>
      <c r="C177" s="8" t="s">
        <v>461</v>
      </c>
      <c r="D177" s="10" t="s">
        <v>818</v>
      </c>
      <c r="E177" s="8" t="s">
        <v>1632</v>
      </c>
      <c r="F177" s="11">
        <v>50000.0</v>
      </c>
      <c r="J177" s="16" t="str">
        <f t="shared" si="7"/>
        <v>03/2025</v>
      </c>
      <c r="K177" s="16" t="str">
        <f t="shared" si="8"/>
        <v>CXG-0325</v>
      </c>
    </row>
    <row r="178">
      <c r="A178" s="8" t="s">
        <v>1659</v>
      </c>
      <c r="B178" s="13">
        <v>45737.0</v>
      </c>
      <c r="C178" s="8" t="s">
        <v>461</v>
      </c>
      <c r="D178" s="10" t="s">
        <v>818</v>
      </c>
      <c r="E178" s="8" t="s">
        <v>1465</v>
      </c>
      <c r="F178" s="11">
        <v>140000.0</v>
      </c>
      <c r="J178" s="16" t="str">
        <f t="shared" si="7"/>
        <v>03/2025</v>
      </c>
      <c r="K178" s="16" t="str">
        <f t="shared" si="8"/>
        <v>CXG-0325</v>
      </c>
    </row>
    <row r="179">
      <c r="A179" s="8" t="s">
        <v>1660</v>
      </c>
      <c r="B179" s="13">
        <v>45740.0</v>
      </c>
      <c r="C179" s="8" t="s">
        <v>393</v>
      </c>
      <c r="D179" s="10" t="s">
        <v>854</v>
      </c>
      <c r="E179" s="8" t="s">
        <v>1478</v>
      </c>
      <c r="F179" s="11">
        <v>30000.0</v>
      </c>
      <c r="J179" s="16" t="str">
        <f t="shared" si="7"/>
        <v>03/2025</v>
      </c>
      <c r="K179" s="16" t="str">
        <f t="shared" si="8"/>
        <v>CXG-0325</v>
      </c>
    </row>
    <row r="180">
      <c r="A180" s="8" t="s">
        <v>1661</v>
      </c>
      <c r="B180" s="13">
        <v>45740.0</v>
      </c>
      <c r="C180" s="8" t="s">
        <v>461</v>
      </c>
      <c r="D180" s="10" t="s">
        <v>818</v>
      </c>
      <c r="E180" s="8" t="s">
        <v>1575</v>
      </c>
      <c r="F180" s="11">
        <v>23000.0</v>
      </c>
      <c r="J180" s="16" t="str">
        <f t="shared" si="7"/>
        <v>03/2025</v>
      </c>
      <c r="K180" s="16" t="str">
        <f t="shared" si="8"/>
        <v>CXG-0325</v>
      </c>
    </row>
    <row r="181">
      <c r="A181" s="8" t="s">
        <v>1662</v>
      </c>
      <c r="B181" s="13">
        <v>45740.0</v>
      </c>
      <c r="C181" s="8" t="s">
        <v>455</v>
      </c>
      <c r="D181" s="10" t="s">
        <v>755</v>
      </c>
      <c r="E181" s="8" t="s">
        <v>1465</v>
      </c>
      <c r="F181" s="11">
        <v>150000.0</v>
      </c>
      <c r="J181" s="16" t="str">
        <f t="shared" si="7"/>
        <v>03/2025</v>
      </c>
      <c r="K181" s="16" t="str">
        <f t="shared" si="8"/>
        <v>CXG-0325</v>
      </c>
    </row>
    <row r="182">
      <c r="A182" s="8" t="s">
        <v>1663</v>
      </c>
      <c r="B182" s="13">
        <v>45740.0</v>
      </c>
      <c r="C182" s="8" t="s">
        <v>461</v>
      </c>
      <c r="D182" s="10" t="s">
        <v>818</v>
      </c>
      <c r="E182" s="8" t="s">
        <v>1465</v>
      </c>
      <c r="F182" s="11">
        <v>121650.0</v>
      </c>
      <c r="J182" s="16" t="str">
        <f t="shared" si="7"/>
        <v>03/2025</v>
      </c>
      <c r="K182" s="16" t="str">
        <f t="shared" si="8"/>
        <v>CXG-0325</v>
      </c>
    </row>
    <row r="183">
      <c r="A183" s="8" t="s">
        <v>1664</v>
      </c>
      <c r="B183" s="13">
        <v>45740.0</v>
      </c>
      <c r="C183" s="8" t="s">
        <v>461</v>
      </c>
      <c r="D183" s="10" t="s">
        <v>818</v>
      </c>
      <c r="E183" s="8" t="s">
        <v>1473</v>
      </c>
      <c r="F183" s="11">
        <v>2.0</v>
      </c>
      <c r="J183" s="16" t="str">
        <f t="shared" si="7"/>
        <v>03/2025</v>
      </c>
      <c r="K183" s="16" t="str">
        <f t="shared" si="8"/>
        <v>CXG-0325</v>
      </c>
    </row>
    <row r="184">
      <c r="A184" s="8" t="s">
        <v>1665</v>
      </c>
      <c r="B184" s="13">
        <v>45740.0</v>
      </c>
      <c r="C184" s="8" t="s">
        <v>467</v>
      </c>
      <c r="D184" s="10" t="s">
        <v>839</v>
      </c>
      <c r="E184" s="8" t="s">
        <v>1465</v>
      </c>
      <c r="F184" s="11">
        <v>269280.0</v>
      </c>
      <c r="J184" s="16" t="str">
        <f t="shared" si="7"/>
        <v>03/2025</v>
      </c>
      <c r="K184" s="16" t="str">
        <f t="shared" si="8"/>
        <v>CXG-0325</v>
      </c>
    </row>
    <row r="185">
      <c r="A185" s="8" t="s">
        <v>1666</v>
      </c>
      <c r="B185" s="13">
        <v>45740.0</v>
      </c>
      <c r="C185" s="8" t="s">
        <v>198</v>
      </c>
      <c r="D185" s="10" t="s">
        <v>835</v>
      </c>
      <c r="E185" s="8" t="s">
        <v>1478</v>
      </c>
      <c r="F185" s="11">
        <v>187120.0</v>
      </c>
      <c r="J185" s="16" t="str">
        <f t="shared" si="7"/>
        <v>03/2025</v>
      </c>
      <c r="K185" s="16" t="str">
        <f t="shared" si="8"/>
        <v>CXG-0325</v>
      </c>
    </row>
    <row r="186">
      <c r="A186" s="8" t="s">
        <v>1667</v>
      </c>
      <c r="B186" s="13">
        <v>45740.0</v>
      </c>
      <c r="C186" s="8" t="s">
        <v>465</v>
      </c>
      <c r="D186" s="10" t="s">
        <v>864</v>
      </c>
      <c r="E186" s="8" t="s">
        <v>1632</v>
      </c>
      <c r="F186" s="11">
        <v>61740.0</v>
      </c>
      <c r="J186" s="16" t="str">
        <f t="shared" si="7"/>
        <v>03/2025</v>
      </c>
      <c r="K186" s="16" t="str">
        <f t="shared" si="8"/>
        <v>CXG-0325</v>
      </c>
    </row>
    <row r="187">
      <c r="A187" s="8" t="s">
        <v>1668</v>
      </c>
      <c r="B187" s="13">
        <v>45741.0</v>
      </c>
      <c r="C187" s="8" t="s">
        <v>465</v>
      </c>
      <c r="D187" s="10" t="s">
        <v>864</v>
      </c>
      <c r="E187" s="8" t="s">
        <v>1465</v>
      </c>
      <c r="F187" s="11">
        <v>222436.9</v>
      </c>
      <c r="J187" s="16" t="str">
        <f t="shared" si="7"/>
        <v>03/2025</v>
      </c>
      <c r="K187" s="16" t="str">
        <f t="shared" si="8"/>
        <v>CXG-0325</v>
      </c>
    </row>
    <row r="188">
      <c r="A188" s="8" t="s">
        <v>1669</v>
      </c>
      <c r="B188" s="13">
        <v>45742.0</v>
      </c>
      <c r="C188" s="8" t="s">
        <v>393</v>
      </c>
      <c r="D188" s="10" t="s">
        <v>854</v>
      </c>
      <c r="E188" s="8" t="s">
        <v>1478</v>
      </c>
      <c r="F188" s="11">
        <v>10000.0</v>
      </c>
      <c r="J188" s="16" t="str">
        <f t="shared" si="7"/>
        <v>03/2025</v>
      </c>
      <c r="K188" s="16" t="str">
        <f t="shared" si="8"/>
        <v>CXG-0325</v>
      </c>
    </row>
    <row r="189">
      <c r="A189" s="8" t="s">
        <v>1670</v>
      </c>
      <c r="B189" s="13">
        <v>45743.0</v>
      </c>
      <c r="C189" s="8" t="s">
        <v>455</v>
      </c>
      <c r="D189" s="10" t="s">
        <v>755</v>
      </c>
      <c r="E189" s="8" t="s">
        <v>1465</v>
      </c>
      <c r="F189" s="11">
        <v>284176.0</v>
      </c>
      <c r="J189" s="16" t="str">
        <f t="shared" si="7"/>
        <v>03/2025</v>
      </c>
      <c r="K189" s="16" t="str">
        <f t="shared" si="8"/>
        <v>CXG-0325</v>
      </c>
    </row>
    <row r="190">
      <c r="A190" s="8" t="s">
        <v>1671</v>
      </c>
      <c r="B190" s="13">
        <v>45742.0</v>
      </c>
      <c r="C190" s="8" t="s">
        <v>63</v>
      </c>
      <c r="D190" s="10" t="s">
        <v>849</v>
      </c>
      <c r="E190" s="8" t="s">
        <v>1478</v>
      </c>
      <c r="F190" s="11">
        <v>97667.0</v>
      </c>
      <c r="J190" s="16" t="str">
        <f t="shared" si="7"/>
        <v>03/2025</v>
      </c>
      <c r="K190" s="16" t="str">
        <f t="shared" si="8"/>
        <v>CXG-0325</v>
      </c>
    </row>
    <row r="191">
      <c r="A191" s="8" t="s">
        <v>1672</v>
      </c>
      <c r="B191" s="13">
        <v>45742.0</v>
      </c>
      <c r="C191" s="8" t="s">
        <v>63</v>
      </c>
      <c r="D191" s="10" t="s">
        <v>849</v>
      </c>
      <c r="E191" s="8" t="s">
        <v>1478</v>
      </c>
      <c r="F191" s="11">
        <v>100000.0</v>
      </c>
      <c r="J191" s="16" t="str">
        <f t="shared" si="7"/>
        <v>03/2025</v>
      </c>
      <c r="K191" s="16" t="str">
        <f t="shared" si="8"/>
        <v>CXG-0325</v>
      </c>
    </row>
    <row r="192">
      <c r="A192" s="8" t="s">
        <v>1673</v>
      </c>
      <c r="B192" s="13">
        <v>45742.0</v>
      </c>
      <c r="C192" s="8" t="s">
        <v>63</v>
      </c>
      <c r="D192" s="10" t="s">
        <v>849</v>
      </c>
      <c r="E192" s="8" t="s">
        <v>1632</v>
      </c>
      <c r="F192" s="11">
        <v>50000.0</v>
      </c>
      <c r="J192" s="16" t="str">
        <f t="shared" si="7"/>
        <v>03/2025</v>
      </c>
      <c r="K192" s="16" t="str">
        <f t="shared" si="8"/>
        <v>CXG-0325</v>
      </c>
    </row>
    <row r="193">
      <c r="A193" s="8" t="s">
        <v>1674</v>
      </c>
      <c r="B193" s="13">
        <v>45743.0</v>
      </c>
      <c r="C193" s="8" t="s">
        <v>63</v>
      </c>
      <c r="D193" s="10" t="s">
        <v>849</v>
      </c>
      <c r="E193" s="8" t="s">
        <v>1505</v>
      </c>
      <c r="F193" s="11">
        <v>117662.0</v>
      </c>
      <c r="J193" s="16" t="str">
        <f t="shared" si="7"/>
        <v>03/2025</v>
      </c>
      <c r="K193" s="16" t="str">
        <f t="shared" si="8"/>
        <v>CXG-0325</v>
      </c>
    </row>
    <row r="194">
      <c r="A194" s="8" t="s">
        <v>1675</v>
      </c>
      <c r="B194" s="13">
        <v>45743.0</v>
      </c>
      <c r="C194" s="8" t="s">
        <v>470</v>
      </c>
      <c r="D194" s="10" t="s">
        <v>860</v>
      </c>
      <c r="E194" s="8" t="s">
        <v>1478</v>
      </c>
      <c r="F194" s="11">
        <v>22525.0</v>
      </c>
      <c r="J194" s="16" t="str">
        <f t="shared" si="7"/>
        <v>03/2025</v>
      </c>
      <c r="K194" s="16" t="str">
        <f t="shared" si="8"/>
        <v>CXG-0325</v>
      </c>
    </row>
    <row r="195">
      <c r="A195" s="8" t="s">
        <v>1676</v>
      </c>
      <c r="B195" s="13">
        <v>45743.0</v>
      </c>
      <c r="C195" s="8" t="s">
        <v>63</v>
      </c>
      <c r="D195" s="10" t="s">
        <v>849</v>
      </c>
      <c r="E195" s="8" t="s">
        <v>1465</v>
      </c>
      <c r="F195" s="11">
        <v>150000.0</v>
      </c>
      <c r="J195" s="16" t="str">
        <f t="shared" si="7"/>
        <v>03/2025</v>
      </c>
      <c r="K195" s="16" t="str">
        <f t="shared" si="8"/>
        <v>CXG-0325</v>
      </c>
    </row>
    <row r="196">
      <c r="A196" s="8" t="s">
        <v>1677</v>
      </c>
      <c r="B196" s="13">
        <v>45743.0</v>
      </c>
      <c r="C196" s="8" t="s">
        <v>470</v>
      </c>
      <c r="D196" s="10" t="s">
        <v>860</v>
      </c>
      <c r="E196" s="8" t="s">
        <v>1465</v>
      </c>
      <c r="F196" s="11">
        <v>82535.0</v>
      </c>
      <c r="J196" s="16" t="str">
        <f t="shared" si="7"/>
        <v>03/2025</v>
      </c>
      <c r="K196" s="16" t="str">
        <f t="shared" si="8"/>
        <v>CXG-0325</v>
      </c>
    </row>
    <row r="197">
      <c r="A197" s="8" t="s">
        <v>1678</v>
      </c>
      <c r="B197" s="13">
        <v>45744.0</v>
      </c>
      <c r="C197" s="8" t="s">
        <v>393</v>
      </c>
      <c r="D197" s="10" t="s">
        <v>854</v>
      </c>
      <c r="E197" s="8" t="s">
        <v>1509</v>
      </c>
      <c r="F197" s="11">
        <v>71460.74</v>
      </c>
      <c r="J197" s="16" t="str">
        <f t="shared" si="7"/>
        <v>03/2025</v>
      </c>
      <c r="K197" s="16" t="str">
        <f t="shared" si="8"/>
        <v>CXG-0325</v>
      </c>
    </row>
    <row r="198">
      <c r="A198" s="8" t="s">
        <v>1679</v>
      </c>
      <c r="B198" s="13">
        <v>45744.0</v>
      </c>
      <c r="C198" s="8" t="s">
        <v>393</v>
      </c>
      <c r="D198" s="10" t="s">
        <v>854</v>
      </c>
      <c r="E198" s="8" t="s">
        <v>1632</v>
      </c>
      <c r="F198" s="11">
        <v>38847.0</v>
      </c>
      <c r="J198" s="16" t="str">
        <f t="shared" si="7"/>
        <v>03/2025</v>
      </c>
      <c r="K198" s="16" t="str">
        <f t="shared" si="8"/>
        <v>CXG-0325</v>
      </c>
    </row>
    <row r="199">
      <c r="A199" s="8" t="s">
        <v>1680</v>
      </c>
      <c r="B199" s="13">
        <v>45744.0</v>
      </c>
      <c r="C199" s="8" t="s">
        <v>473</v>
      </c>
      <c r="D199" s="10" t="s">
        <v>847</v>
      </c>
      <c r="E199" s="8" t="s">
        <v>1632</v>
      </c>
      <c r="F199" s="11">
        <v>115429.0</v>
      </c>
      <c r="J199" s="16" t="str">
        <f t="shared" si="7"/>
        <v>03/2025</v>
      </c>
      <c r="K199" s="16" t="str">
        <f t="shared" si="8"/>
        <v>CXG-0325</v>
      </c>
    </row>
    <row r="200">
      <c r="A200" s="8" t="s">
        <v>1681</v>
      </c>
      <c r="B200" s="13">
        <v>45744.0</v>
      </c>
      <c r="C200" s="8" t="s">
        <v>63</v>
      </c>
      <c r="D200" s="10" t="s">
        <v>849</v>
      </c>
      <c r="E200" s="8" t="s">
        <v>1509</v>
      </c>
      <c r="F200" s="11">
        <v>100000.0</v>
      </c>
      <c r="J200" s="16" t="str">
        <f t="shared" si="7"/>
        <v>03/2025</v>
      </c>
      <c r="K200" s="16" t="str">
        <f t="shared" si="8"/>
        <v>CXG-0325</v>
      </c>
    </row>
    <row r="201">
      <c r="A201" s="8" t="s">
        <v>1682</v>
      </c>
      <c r="B201" s="13">
        <v>45744.0</v>
      </c>
      <c r="C201" s="8" t="s">
        <v>473</v>
      </c>
      <c r="D201" s="10" t="s">
        <v>847</v>
      </c>
      <c r="E201" s="8" t="s">
        <v>1465</v>
      </c>
      <c r="F201" s="11">
        <v>44541.0</v>
      </c>
      <c r="J201" s="16" t="str">
        <f t="shared" si="7"/>
        <v>03/2025</v>
      </c>
      <c r="K201" s="16" t="str">
        <f t="shared" si="8"/>
        <v>CXG-0325</v>
      </c>
    </row>
    <row r="202">
      <c r="A202" s="8" t="s">
        <v>1683</v>
      </c>
      <c r="B202" s="13">
        <v>45745.0</v>
      </c>
      <c r="C202" s="8" t="s">
        <v>331</v>
      </c>
      <c r="D202" s="10" t="s">
        <v>812</v>
      </c>
      <c r="E202" s="8" t="s">
        <v>1478</v>
      </c>
      <c r="F202" s="11">
        <v>157862.0</v>
      </c>
      <c r="J202" s="16" t="str">
        <f t="shared" si="7"/>
        <v>03/2025</v>
      </c>
      <c r="K202" s="16" t="str">
        <f t="shared" si="8"/>
        <v>CXG-0325</v>
      </c>
    </row>
    <row r="203">
      <c r="A203" s="8" t="s">
        <v>1684</v>
      </c>
      <c r="B203" s="13">
        <v>45745.0</v>
      </c>
      <c r="C203" s="8" t="s">
        <v>342</v>
      </c>
      <c r="D203" s="10" t="s">
        <v>825</v>
      </c>
      <c r="E203" s="8" t="s">
        <v>1478</v>
      </c>
      <c r="F203" s="11">
        <v>96066.75</v>
      </c>
      <c r="J203" s="16" t="str">
        <f t="shared" si="7"/>
        <v>03/2025</v>
      </c>
      <c r="K203" s="16" t="str">
        <f t="shared" si="8"/>
        <v>CXG-0325</v>
      </c>
    </row>
    <row r="204">
      <c r="A204" s="8" t="s">
        <v>1685</v>
      </c>
      <c r="B204" s="13">
        <v>45747.0</v>
      </c>
      <c r="C204" s="8" t="s">
        <v>393</v>
      </c>
      <c r="D204" s="10" t="s">
        <v>854</v>
      </c>
      <c r="E204" s="8" t="s">
        <v>1465</v>
      </c>
      <c r="F204" s="11">
        <v>15000.0</v>
      </c>
      <c r="J204" s="16" t="str">
        <f t="shared" si="7"/>
        <v>03/2025</v>
      </c>
      <c r="K204" s="16" t="str">
        <f t="shared" si="8"/>
        <v>CXG-0325</v>
      </c>
    </row>
    <row r="205">
      <c r="A205" s="8" t="s">
        <v>1686</v>
      </c>
      <c r="B205" s="13">
        <v>45747.0</v>
      </c>
      <c r="C205" s="8" t="s">
        <v>403</v>
      </c>
      <c r="D205" s="10" t="s">
        <v>858</v>
      </c>
      <c r="E205" s="8" t="s">
        <v>1473</v>
      </c>
      <c r="F205" s="11">
        <v>-40000.0</v>
      </c>
      <c r="J205" s="16" t="str">
        <f t="shared" si="7"/>
        <v>03/2025</v>
      </c>
      <c r="K205" s="16" t="str">
        <f t="shared" si="8"/>
        <v>CXG-0325</v>
      </c>
    </row>
    <row r="206">
      <c r="A206" s="8" t="s">
        <v>1687</v>
      </c>
      <c r="B206" s="13">
        <v>45747.0</v>
      </c>
      <c r="C206" s="8" t="s">
        <v>63</v>
      </c>
      <c r="D206" s="10" t="s">
        <v>849</v>
      </c>
      <c r="E206" s="8" t="s">
        <v>1465</v>
      </c>
      <c r="F206" s="11">
        <v>100000.0</v>
      </c>
      <c r="J206" s="16" t="str">
        <f t="shared" si="7"/>
        <v>03/2025</v>
      </c>
      <c r="K206" s="16" t="str">
        <f t="shared" si="8"/>
        <v>CXG-0325</v>
      </c>
    </row>
    <row r="207">
      <c r="A207" s="8" t="s">
        <v>1688</v>
      </c>
      <c r="B207" s="13">
        <v>45748.0</v>
      </c>
      <c r="C207" s="8" t="s">
        <v>393</v>
      </c>
      <c r="D207" s="10" t="s">
        <v>854</v>
      </c>
      <c r="E207" s="8" t="s">
        <v>1520</v>
      </c>
      <c r="F207" s="11">
        <v>20000.0</v>
      </c>
      <c r="J207" s="16" t="str">
        <f t="shared" si="7"/>
        <v>04/2025</v>
      </c>
      <c r="K207" s="16" t="str">
        <f t="shared" si="8"/>
        <v>CXG-0425</v>
      </c>
    </row>
    <row r="208">
      <c r="A208" s="8" t="s">
        <v>1689</v>
      </c>
      <c r="B208" s="13">
        <v>45749.0</v>
      </c>
      <c r="C208" s="8" t="s">
        <v>475</v>
      </c>
      <c r="D208" s="10" t="s">
        <v>843</v>
      </c>
      <c r="E208" s="8" t="s">
        <v>1478</v>
      </c>
      <c r="F208" s="11">
        <v>318551.0</v>
      </c>
      <c r="J208" s="16" t="str">
        <f t="shared" si="7"/>
        <v>04/2025</v>
      </c>
      <c r="K208" s="16" t="str">
        <f t="shared" si="8"/>
        <v>CXG-0425</v>
      </c>
    </row>
    <row r="209">
      <c r="A209" s="8" t="s">
        <v>1690</v>
      </c>
      <c r="B209" s="13">
        <v>45749.0</v>
      </c>
      <c r="C209" s="8" t="s">
        <v>393</v>
      </c>
      <c r="D209" s="10" t="s">
        <v>854</v>
      </c>
      <c r="E209" s="8" t="s">
        <v>1478</v>
      </c>
      <c r="F209" s="11">
        <v>14691.76</v>
      </c>
      <c r="J209" s="16" t="str">
        <f t="shared" si="7"/>
        <v>04/2025</v>
      </c>
      <c r="K209" s="16" t="str">
        <f t="shared" si="8"/>
        <v>CXG-0425</v>
      </c>
    </row>
    <row r="210">
      <c r="A210" s="8" t="s">
        <v>1691</v>
      </c>
      <c r="B210" s="13">
        <v>45749.0</v>
      </c>
      <c r="C210" s="8" t="s">
        <v>475</v>
      </c>
      <c r="D210" s="10" t="s">
        <v>843</v>
      </c>
      <c r="E210" s="8" t="s">
        <v>1478</v>
      </c>
      <c r="F210" s="11">
        <v>425000.0</v>
      </c>
      <c r="J210" s="16" t="str">
        <f t="shared" si="7"/>
        <v>04/2025</v>
      </c>
      <c r="K210" s="16" t="str">
        <f t="shared" si="8"/>
        <v>CXG-0425</v>
      </c>
    </row>
    <row r="211">
      <c r="A211" s="8" t="s">
        <v>1692</v>
      </c>
      <c r="B211" s="13">
        <v>45750.0</v>
      </c>
      <c r="C211" s="8" t="s">
        <v>475</v>
      </c>
      <c r="D211" s="10" t="s">
        <v>843</v>
      </c>
      <c r="E211" s="8" t="s">
        <v>1478</v>
      </c>
      <c r="F211" s="11">
        <v>53691.66</v>
      </c>
      <c r="J211" s="16" t="str">
        <f t="shared" si="7"/>
        <v>04/2025</v>
      </c>
      <c r="K211" s="16" t="str">
        <f t="shared" si="8"/>
        <v>CXG-0425</v>
      </c>
    </row>
    <row r="212">
      <c r="A212" s="8" t="s">
        <v>1693</v>
      </c>
      <c r="B212" s="13">
        <v>45751.0</v>
      </c>
      <c r="C212" s="8" t="s">
        <v>420</v>
      </c>
      <c r="D212" s="10" t="s">
        <v>797</v>
      </c>
      <c r="E212" s="8" t="s">
        <v>1509</v>
      </c>
      <c r="F212" s="11">
        <v>332664.0</v>
      </c>
      <c r="J212" s="16" t="str">
        <f t="shared" si="7"/>
        <v>04/2025</v>
      </c>
      <c r="K212" s="16" t="str">
        <f t="shared" si="8"/>
        <v>CXG-0425</v>
      </c>
    </row>
    <row r="213">
      <c r="A213" s="8" t="s">
        <v>1694</v>
      </c>
      <c r="B213" s="13">
        <v>45751.0</v>
      </c>
      <c r="C213" s="8" t="s">
        <v>477</v>
      </c>
      <c r="D213" s="10" t="s">
        <v>763</v>
      </c>
      <c r="E213" s="8" t="s">
        <v>1465</v>
      </c>
      <c r="F213" s="11">
        <v>123000.0</v>
      </c>
      <c r="J213" s="16" t="str">
        <f t="shared" si="7"/>
        <v>04/2025</v>
      </c>
      <c r="K213" s="16" t="str">
        <f t="shared" si="8"/>
        <v>CXG-0425</v>
      </c>
    </row>
    <row r="214">
      <c r="A214" s="8" t="s">
        <v>1695</v>
      </c>
      <c r="B214" s="13">
        <v>45751.0</v>
      </c>
      <c r="C214" s="8" t="s">
        <v>477</v>
      </c>
      <c r="D214" s="10" t="s">
        <v>763</v>
      </c>
      <c r="E214" s="8" t="s">
        <v>1478</v>
      </c>
      <c r="F214" s="11">
        <v>77000.0</v>
      </c>
      <c r="J214" s="16" t="str">
        <f t="shared" si="7"/>
        <v>04/2025</v>
      </c>
      <c r="K214" s="16" t="str">
        <f t="shared" si="8"/>
        <v>CXG-0425</v>
      </c>
    </row>
    <row r="215">
      <c r="A215" s="8" t="s">
        <v>1696</v>
      </c>
      <c r="B215" s="13">
        <v>45751.0</v>
      </c>
      <c r="C215" s="8" t="s">
        <v>420</v>
      </c>
      <c r="D215" s="10" t="s">
        <v>797</v>
      </c>
      <c r="E215" s="8" t="s">
        <v>1478</v>
      </c>
      <c r="F215" s="11">
        <v>50000.0</v>
      </c>
      <c r="J215" s="16" t="str">
        <f t="shared" si="7"/>
        <v>04/2025</v>
      </c>
      <c r="K215" s="16" t="str">
        <f t="shared" si="8"/>
        <v>CXG-0425</v>
      </c>
    </row>
    <row r="216">
      <c r="A216" s="8" t="s">
        <v>1697</v>
      </c>
      <c r="B216" s="13">
        <v>45752.0</v>
      </c>
      <c r="C216" s="8" t="s">
        <v>420</v>
      </c>
      <c r="D216" s="10" t="s">
        <v>797</v>
      </c>
      <c r="E216" s="8" t="s">
        <v>1509</v>
      </c>
      <c r="F216" s="11">
        <v>37336.0</v>
      </c>
      <c r="J216" s="16" t="str">
        <f t="shared" si="7"/>
        <v>04/2025</v>
      </c>
      <c r="K216" s="16" t="str">
        <f t="shared" si="8"/>
        <v>CXG-0425</v>
      </c>
    </row>
    <row r="217">
      <c r="A217" s="8" t="s">
        <v>1698</v>
      </c>
      <c r="B217" s="13">
        <v>45752.0</v>
      </c>
      <c r="C217" s="8" t="s">
        <v>475</v>
      </c>
      <c r="D217" s="10" t="s">
        <v>843</v>
      </c>
      <c r="E217" s="8" t="s">
        <v>1478</v>
      </c>
      <c r="F217" s="11">
        <v>255000.0</v>
      </c>
      <c r="J217" s="16" t="str">
        <f t="shared" si="7"/>
        <v>04/2025</v>
      </c>
      <c r="K217" s="16" t="str">
        <f t="shared" si="8"/>
        <v>CXG-0425</v>
      </c>
    </row>
    <row r="218">
      <c r="A218" s="8" t="s">
        <v>1699</v>
      </c>
      <c r="B218" s="13">
        <v>45755.0</v>
      </c>
      <c r="C218" s="8" t="s">
        <v>475</v>
      </c>
      <c r="D218" s="10" t="s">
        <v>843</v>
      </c>
      <c r="E218" s="8" t="s">
        <v>1478</v>
      </c>
      <c r="F218" s="11">
        <v>230293.33</v>
      </c>
      <c r="J218" s="16" t="str">
        <f t="shared" si="7"/>
        <v>04/2025</v>
      </c>
      <c r="K218" s="16" t="str">
        <f t="shared" si="8"/>
        <v>CXG-0425</v>
      </c>
    </row>
    <row r="219">
      <c r="A219" s="8" t="s">
        <v>1700</v>
      </c>
      <c r="B219" s="13">
        <v>45755.0</v>
      </c>
      <c r="C219" s="8" t="s">
        <v>475</v>
      </c>
      <c r="D219" s="10" t="s">
        <v>843</v>
      </c>
      <c r="E219" s="8" t="s">
        <v>1473</v>
      </c>
      <c r="F219" s="11">
        <v>1.81</v>
      </c>
      <c r="J219" s="16" t="str">
        <f t="shared" si="7"/>
        <v>04/2025</v>
      </c>
      <c r="K219" s="16" t="str">
        <f t="shared" si="8"/>
        <v>CXG-0425</v>
      </c>
    </row>
    <row r="220">
      <c r="A220" s="8" t="s">
        <v>1701</v>
      </c>
      <c r="B220" s="13">
        <v>45756.0</v>
      </c>
      <c r="C220" s="8" t="s">
        <v>420</v>
      </c>
      <c r="D220" s="10" t="s">
        <v>797</v>
      </c>
      <c r="E220" s="8" t="s">
        <v>1509</v>
      </c>
      <c r="F220" s="11">
        <v>180000.0</v>
      </c>
      <c r="J220" s="16" t="str">
        <f t="shared" si="7"/>
        <v>04/2025</v>
      </c>
      <c r="K220" s="16" t="str">
        <f t="shared" si="8"/>
        <v>CXG-0425</v>
      </c>
    </row>
    <row r="221">
      <c r="A221" s="8" t="s">
        <v>1702</v>
      </c>
      <c r="B221" s="13">
        <v>45756.0</v>
      </c>
      <c r="C221" s="8" t="s">
        <v>420</v>
      </c>
      <c r="D221" s="10" t="s">
        <v>797</v>
      </c>
      <c r="E221" s="8" t="s">
        <v>1509</v>
      </c>
      <c r="F221" s="11">
        <v>3710.0</v>
      </c>
      <c r="J221" s="16" t="str">
        <f t="shared" si="7"/>
        <v>04/2025</v>
      </c>
      <c r="K221" s="16" t="str">
        <f t="shared" si="8"/>
        <v>CXG-0425</v>
      </c>
    </row>
    <row r="222">
      <c r="A222" s="8" t="s">
        <v>1703</v>
      </c>
      <c r="B222" s="13">
        <v>45757.0</v>
      </c>
      <c r="C222" s="8" t="s">
        <v>420</v>
      </c>
      <c r="D222" s="10" t="s">
        <v>797</v>
      </c>
      <c r="E222" s="8" t="s">
        <v>1509</v>
      </c>
      <c r="F222" s="11">
        <v>25041.0</v>
      </c>
      <c r="J222" s="16" t="str">
        <f t="shared" si="7"/>
        <v>04/2025</v>
      </c>
      <c r="K222" s="16" t="str">
        <f t="shared" si="8"/>
        <v>CXG-0425</v>
      </c>
    </row>
    <row r="223">
      <c r="A223" s="8" t="s">
        <v>1704</v>
      </c>
      <c r="B223" s="13">
        <v>45757.0</v>
      </c>
      <c r="C223" s="8" t="s">
        <v>420</v>
      </c>
      <c r="D223" s="10" t="s">
        <v>797</v>
      </c>
      <c r="E223" s="8" t="s">
        <v>1509</v>
      </c>
      <c r="F223" s="11">
        <v>100000.0</v>
      </c>
      <c r="J223" s="16" t="str">
        <f t="shared" si="7"/>
        <v>04/2025</v>
      </c>
      <c r="K223" s="16" t="str">
        <f t="shared" si="8"/>
        <v>CXG-0425</v>
      </c>
    </row>
    <row r="224">
      <c r="A224" s="8" t="s">
        <v>1705</v>
      </c>
      <c r="B224" s="13">
        <v>45757.0</v>
      </c>
      <c r="C224" s="8" t="s">
        <v>475</v>
      </c>
      <c r="D224" s="10" t="s">
        <v>843</v>
      </c>
      <c r="E224" s="8" t="s">
        <v>1478</v>
      </c>
      <c r="F224" s="11">
        <v>100000.0</v>
      </c>
      <c r="J224" s="16" t="str">
        <f t="shared" si="7"/>
        <v>04/2025</v>
      </c>
      <c r="K224" s="16" t="str">
        <f t="shared" si="8"/>
        <v>CXG-0425</v>
      </c>
    </row>
    <row r="225">
      <c r="A225" s="8" t="s">
        <v>1706</v>
      </c>
      <c r="B225" s="13">
        <v>45758.0</v>
      </c>
      <c r="C225" s="8" t="s">
        <v>420</v>
      </c>
      <c r="D225" s="10" t="s">
        <v>797</v>
      </c>
      <c r="E225" s="8" t="s">
        <v>1575</v>
      </c>
      <c r="F225" s="11">
        <v>51249.0</v>
      </c>
      <c r="J225" s="16" t="str">
        <f t="shared" si="7"/>
        <v>04/2025</v>
      </c>
      <c r="K225" s="16" t="str">
        <f t="shared" si="8"/>
        <v>CXG-0425</v>
      </c>
    </row>
    <row r="226">
      <c r="A226" s="8" t="s">
        <v>1707</v>
      </c>
      <c r="B226" s="13">
        <v>45758.0</v>
      </c>
      <c r="C226" s="8" t="s">
        <v>420</v>
      </c>
      <c r="D226" s="10" t="s">
        <v>797</v>
      </c>
      <c r="E226" s="8" t="s">
        <v>1575</v>
      </c>
      <c r="F226" s="11">
        <v>10000.0</v>
      </c>
      <c r="J226" s="16" t="str">
        <f t="shared" si="7"/>
        <v>04/2025</v>
      </c>
      <c r="K226" s="16" t="str">
        <f t="shared" si="8"/>
        <v>CXG-0425</v>
      </c>
    </row>
    <row r="227">
      <c r="A227" s="8" t="s">
        <v>1708</v>
      </c>
      <c r="B227" s="13">
        <v>45761.0</v>
      </c>
      <c r="C227" s="8" t="s">
        <v>420</v>
      </c>
      <c r="D227" s="10" t="s">
        <v>797</v>
      </c>
      <c r="E227" s="8" t="s">
        <v>1509</v>
      </c>
      <c r="F227" s="11">
        <v>50000.0</v>
      </c>
      <c r="J227" s="16" t="str">
        <f t="shared" si="7"/>
        <v>04/2025</v>
      </c>
      <c r="K227" s="16" t="str">
        <f t="shared" si="8"/>
        <v>CXG-0425</v>
      </c>
    </row>
    <row r="228">
      <c r="A228" s="8" t="s">
        <v>1709</v>
      </c>
      <c r="B228" s="13">
        <v>45761.0</v>
      </c>
      <c r="C228" s="8" t="s">
        <v>475</v>
      </c>
      <c r="D228" s="10" t="s">
        <v>843</v>
      </c>
      <c r="E228" s="8" t="s">
        <v>1478</v>
      </c>
      <c r="F228" s="11">
        <v>300000.0</v>
      </c>
      <c r="J228" s="16" t="str">
        <f t="shared" si="7"/>
        <v>04/2025</v>
      </c>
      <c r="K228" s="16" t="str">
        <f t="shared" si="8"/>
        <v>CXG-0425</v>
      </c>
    </row>
    <row r="229">
      <c r="A229" s="8" t="s">
        <v>1710</v>
      </c>
      <c r="B229" s="13">
        <v>45762.0</v>
      </c>
      <c r="C229" s="8" t="s">
        <v>475</v>
      </c>
      <c r="D229" s="10" t="s">
        <v>843</v>
      </c>
      <c r="E229" s="8" t="s">
        <v>1478</v>
      </c>
      <c r="F229" s="11">
        <v>54324.15</v>
      </c>
      <c r="J229" s="16" t="str">
        <f t="shared" si="7"/>
        <v>04/2025</v>
      </c>
      <c r="K229" s="16" t="str">
        <f t="shared" si="8"/>
        <v>CXG-0425</v>
      </c>
    </row>
    <row r="230">
      <c r="A230" s="8" t="s">
        <v>1711</v>
      </c>
      <c r="B230" s="13">
        <v>45763.0</v>
      </c>
      <c r="C230" s="8" t="s">
        <v>477</v>
      </c>
      <c r="D230" s="10" t="s">
        <v>763</v>
      </c>
      <c r="E230" s="8" t="s">
        <v>1575</v>
      </c>
      <c r="F230" s="11">
        <v>65000.0</v>
      </c>
      <c r="J230" s="16" t="str">
        <f t="shared" si="7"/>
        <v>04/2025</v>
      </c>
      <c r="K230" s="16" t="str">
        <f t="shared" si="8"/>
        <v>CXG-0425</v>
      </c>
    </row>
    <row r="231">
      <c r="A231" s="8" t="s">
        <v>1712</v>
      </c>
      <c r="B231" s="13">
        <v>45763.0</v>
      </c>
      <c r="E231" s="8" t="s">
        <v>1473</v>
      </c>
      <c r="F231" s="11">
        <v>85.0</v>
      </c>
      <c r="J231" s="16" t="str">
        <f t="shared" si="7"/>
        <v>04/2025</v>
      </c>
      <c r="K231" s="16" t="str">
        <f t="shared" si="8"/>
        <v>CXG-0425</v>
      </c>
    </row>
    <row r="232">
      <c r="A232" s="8" t="s">
        <v>1713</v>
      </c>
      <c r="B232" s="13">
        <v>45763.0</v>
      </c>
      <c r="C232" s="8" t="s">
        <v>470</v>
      </c>
      <c r="D232" s="10" t="s">
        <v>860</v>
      </c>
      <c r="E232" s="8" t="s">
        <v>1473</v>
      </c>
      <c r="F232" s="11">
        <v>85.0</v>
      </c>
      <c r="J232" s="16" t="str">
        <f t="shared" si="7"/>
        <v>04/2025</v>
      </c>
      <c r="K232" s="16" t="str">
        <f t="shared" si="8"/>
        <v>CXG-0425</v>
      </c>
    </row>
    <row r="233">
      <c r="A233" s="8" t="s">
        <v>1714</v>
      </c>
      <c r="B233" s="13">
        <v>45763.0</v>
      </c>
      <c r="C233" s="8" t="s">
        <v>477</v>
      </c>
      <c r="D233" s="10" t="s">
        <v>763</v>
      </c>
      <c r="E233" s="8" t="s">
        <v>1465</v>
      </c>
      <c r="F233" s="11">
        <v>148000.0</v>
      </c>
      <c r="J233" s="16" t="str">
        <f t="shared" si="7"/>
        <v>04/2025</v>
      </c>
      <c r="K233" s="16" t="str">
        <f t="shared" si="8"/>
        <v>CXG-0425</v>
      </c>
    </row>
    <row r="234">
      <c r="A234" s="8" t="s">
        <v>1715</v>
      </c>
      <c r="B234" s="13">
        <v>45764.0</v>
      </c>
      <c r="C234" s="8" t="s">
        <v>420</v>
      </c>
      <c r="D234" s="10" t="s">
        <v>797</v>
      </c>
      <c r="E234" s="8" t="s">
        <v>1575</v>
      </c>
      <c r="F234" s="11">
        <v>82130.0</v>
      </c>
      <c r="J234" s="16" t="str">
        <f t="shared" si="7"/>
        <v>04/2025</v>
      </c>
      <c r="K234" s="16" t="str">
        <f t="shared" si="8"/>
        <v>CXG-0425</v>
      </c>
    </row>
    <row r="235">
      <c r="A235" s="8" t="s">
        <v>1716</v>
      </c>
      <c r="B235" s="13">
        <v>45764.0</v>
      </c>
      <c r="C235" s="8" t="s">
        <v>477</v>
      </c>
      <c r="D235" s="10" t="s">
        <v>763</v>
      </c>
      <c r="E235" s="8" t="s">
        <v>1465</v>
      </c>
      <c r="F235" s="11">
        <v>95000.0</v>
      </c>
      <c r="J235" s="16" t="str">
        <f t="shared" si="7"/>
        <v>04/2025</v>
      </c>
      <c r="K235" s="16" t="str">
        <f t="shared" si="8"/>
        <v>CXG-0425</v>
      </c>
    </row>
    <row r="236">
      <c r="A236" s="8" t="s">
        <v>1717</v>
      </c>
      <c r="B236" s="13">
        <v>45764.0</v>
      </c>
      <c r="C236" s="8" t="s">
        <v>482</v>
      </c>
      <c r="D236" s="10" t="s">
        <v>862</v>
      </c>
      <c r="E236" s="8" t="s">
        <v>1575</v>
      </c>
      <c r="F236" s="11">
        <v>117630.0</v>
      </c>
      <c r="J236" s="16" t="str">
        <f t="shared" si="7"/>
        <v>04/2025</v>
      </c>
      <c r="K236" s="16" t="str">
        <f t="shared" si="8"/>
        <v>CXG-0425</v>
      </c>
    </row>
    <row r="237">
      <c r="A237" s="8"/>
      <c r="B237" s="13"/>
      <c r="C237" s="8"/>
      <c r="D237" s="8"/>
      <c r="E237" s="8"/>
      <c r="F237" s="11"/>
    </row>
    <row r="238">
      <c r="A238" s="8" t="s">
        <v>1718</v>
      </c>
      <c r="B238" s="13">
        <v>45764.0</v>
      </c>
      <c r="C238" s="8" t="s">
        <v>477</v>
      </c>
      <c r="D238" s="10" t="s">
        <v>763</v>
      </c>
      <c r="E238" s="8" t="s">
        <v>1465</v>
      </c>
      <c r="F238" s="11">
        <v>132390.0</v>
      </c>
      <c r="J238" s="16" t="str">
        <f t="shared" ref="J238:J386" si="9">TEXT(B238,"MM/YYYY")</f>
        <v>04/2025</v>
      </c>
      <c r="K238" s="16" t="str">
        <f t="shared" ref="K238:K386" si="10">IF(B238="","",CONCATENATE("CXG-",TEXT(B238,"MMYY")))</f>
        <v>CXG-0425</v>
      </c>
    </row>
    <row r="239">
      <c r="A239" s="8" t="s">
        <v>1719</v>
      </c>
      <c r="B239" s="13">
        <v>45764.0</v>
      </c>
      <c r="C239" s="8" t="s">
        <v>482</v>
      </c>
      <c r="D239" s="10" t="s">
        <v>862</v>
      </c>
      <c r="E239" s="8" t="s">
        <v>1575</v>
      </c>
      <c r="F239" s="11">
        <v>85000.0</v>
      </c>
      <c r="I239" s="8" t="s">
        <v>1720</v>
      </c>
      <c r="J239" s="16" t="str">
        <f t="shared" si="9"/>
        <v>04/2025</v>
      </c>
      <c r="K239" s="16" t="str">
        <f t="shared" si="10"/>
        <v>CXG-0425</v>
      </c>
    </row>
    <row r="240">
      <c r="A240" s="10" t="s">
        <v>1721</v>
      </c>
      <c r="B240" s="13">
        <v>45764.0</v>
      </c>
      <c r="C240" s="8" t="s">
        <v>482</v>
      </c>
      <c r="D240" s="10" t="s">
        <v>862</v>
      </c>
      <c r="E240" s="8" t="s">
        <v>1575</v>
      </c>
      <c r="F240" s="11">
        <v>70000.0</v>
      </c>
      <c r="J240" s="16" t="str">
        <f t="shared" si="9"/>
        <v>04/2025</v>
      </c>
      <c r="K240" s="16" t="str">
        <f t="shared" si="10"/>
        <v>CXG-0425</v>
      </c>
    </row>
    <row r="241">
      <c r="A241" s="8" t="s">
        <v>1722</v>
      </c>
      <c r="B241" s="13">
        <v>45764.0</v>
      </c>
      <c r="C241" s="8" t="s">
        <v>482</v>
      </c>
      <c r="D241" s="10" t="s">
        <v>862</v>
      </c>
      <c r="E241" s="8" t="s">
        <v>1575</v>
      </c>
      <c r="F241" s="11">
        <v>100000.0</v>
      </c>
      <c r="J241" s="16" t="str">
        <f t="shared" si="9"/>
        <v>04/2025</v>
      </c>
      <c r="K241" s="16" t="str">
        <f t="shared" si="10"/>
        <v>CXG-0425</v>
      </c>
    </row>
    <row r="242">
      <c r="A242" s="8" t="s">
        <v>1723</v>
      </c>
      <c r="B242" s="13">
        <v>45764.0</v>
      </c>
      <c r="C242" s="8" t="s">
        <v>482</v>
      </c>
      <c r="D242" s="10" t="s">
        <v>862</v>
      </c>
      <c r="E242" s="8" t="s">
        <v>1575</v>
      </c>
      <c r="F242" s="11">
        <v>40000.0</v>
      </c>
      <c r="J242" s="16" t="str">
        <f t="shared" si="9"/>
        <v>04/2025</v>
      </c>
      <c r="K242" s="16" t="str">
        <f t="shared" si="10"/>
        <v>CXG-0425</v>
      </c>
    </row>
    <row r="243">
      <c r="A243" s="8" t="s">
        <v>1724</v>
      </c>
      <c r="B243" s="13">
        <v>45764.0</v>
      </c>
      <c r="C243" s="8" t="s">
        <v>420</v>
      </c>
      <c r="D243" s="10" t="s">
        <v>797</v>
      </c>
      <c r="E243" s="8" t="s">
        <v>1575</v>
      </c>
      <c r="F243" s="11">
        <v>30000.0</v>
      </c>
      <c r="J243" s="16" t="str">
        <f t="shared" si="9"/>
        <v>04/2025</v>
      </c>
      <c r="K243" s="16" t="str">
        <f t="shared" si="10"/>
        <v>CXG-0425</v>
      </c>
    </row>
    <row r="244">
      <c r="A244" s="8" t="s">
        <v>1725</v>
      </c>
      <c r="B244" s="13">
        <v>45766.0</v>
      </c>
      <c r="C244" s="8" t="s">
        <v>420</v>
      </c>
      <c r="D244" s="10" t="s">
        <v>797</v>
      </c>
      <c r="E244" s="8" t="s">
        <v>1575</v>
      </c>
      <c r="F244" s="11">
        <v>20000.0</v>
      </c>
      <c r="J244" s="16" t="str">
        <f t="shared" si="9"/>
        <v>04/2025</v>
      </c>
      <c r="K244" s="16" t="str">
        <f t="shared" si="10"/>
        <v>CXG-0425</v>
      </c>
    </row>
    <row r="245">
      <c r="A245" s="8" t="s">
        <v>1726</v>
      </c>
      <c r="B245" s="13">
        <v>45768.0</v>
      </c>
      <c r="C245" s="8" t="s">
        <v>63</v>
      </c>
      <c r="D245" s="10" t="s">
        <v>849</v>
      </c>
      <c r="E245" s="8" t="s">
        <v>1575</v>
      </c>
      <c r="F245" s="11">
        <v>6445.02</v>
      </c>
      <c r="J245" s="16" t="str">
        <f t="shared" si="9"/>
        <v>04/2025</v>
      </c>
      <c r="K245" s="16" t="str">
        <f t="shared" si="10"/>
        <v>CXG-0425</v>
      </c>
    </row>
    <row r="246">
      <c r="A246" s="8" t="s">
        <v>1727</v>
      </c>
      <c r="B246" s="13">
        <v>45769.0</v>
      </c>
      <c r="C246" s="8" t="s">
        <v>420</v>
      </c>
      <c r="D246" s="10" t="s">
        <v>797</v>
      </c>
      <c r="E246" s="8" t="s">
        <v>1478</v>
      </c>
      <c r="F246" s="11">
        <v>150000.0</v>
      </c>
      <c r="J246" s="16" t="str">
        <f t="shared" si="9"/>
        <v>04/2025</v>
      </c>
      <c r="K246" s="16" t="str">
        <f t="shared" si="10"/>
        <v>CXG-0425</v>
      </c>
    </row>
    <row r="247">
      <c r="A247" s="8" t="s">
        <v>1728</v>
      </c>
      <c r="B247" s="13">
        <v>45769.0</v>
      </c>
      <c r="C247" s="8" t="s">
        <v>420</v>
      </c>
      <c r="D247" s="10" t="s">
        <v>797</v>
      </c>
      <c r="E247" s="8" t="s">
        <v>1478</v>
      </c>
      <c r="F247" s="11">
        <v>137870.0</v>
      </c>
      <c r="J247" s="16" t="str">
        <f t="shared" si="9"/>
        <v>04/2025</v>
      </c>
      <c r="K247" s="16" t="str">
        <f t="shared" si="10"/>
        <v>CXG-0425</v>
      </c>
    </row>
    <row r="248">
      <c r="A248" s="8" t="s">
        <v>1729</v>
      </c>
      <c r="B248" s="13">
        <v>45770.0</v>
      </c>
      <c r="C248" s="8" t="s">
        <v>475</v>
      </c>
      <c r="D248" s="10" t="s">
        <v>843</v>
      </c>
      <c r="E248" s="8" t="s">
        <v>1478</v>
      </c>
      <c r="F248" s="11">
        <v>405960.0</v>
      </c>
      <c r="J248" s="16" t="str">
        <f t="shared" si="9"/>
        <v>04/2025</v>
      </c>
      <c r="K248" s="16" t="str">
        <f t="shared" si="10"/>
        <v>CXG-0425</v>
      </c>
    </row>
    <row r="249">
      <c r="A249" s="8" t="s">
        <v>1730</v>
      </c>
      <c r="B249" s="13">
        <v>45770.0</v>
      </c>
      <c r="C249" s="8" t="s">
        <v>482</v>
      </c>
      <c r="D249" s="10" t="s">
        <v>862</v>
      </c>
      <c r="E249" s="8" t="s">
        <v>1465</v>
      </c>
      <c r="F249" s="11">
        <v>90000.0</v>
      </c>
      <c r="J249" s="16" t="str">
        <f t="shared" si="9"/>
        <v>04/2025</v>
      </c>
      <c r="K249" s="16" t="str">
        <f t="shared" si="10"/>
        <v>CXG-0425</v>
      </c>
    </row>
    <row r="250">
      <c r="A250" s="8" t="s">
        <v>1731</v>
      </c>
      <c r="B250" s="13">
        <v>45770.0</v>
      </c>
      <c r="C250" s="8" t="s">
        <v>482</v>
      </c>
      <c r="D250" s="10" t="s">
        <v>862</v>
      </c>
      <c r="E250" s="8" t="s">
        <v>1575</v>
      </c>
      <c r="F250" s="11">
        <v>92000.0</v>
      </c>
      <c r="J250" s="16" t="str">
        <f t="shared" si="9"/>
        <v>04/2025</v>
      </c>
      <c r="K250" s="16" t="str">
        <f t="shared" si="10"/>
        <v>CXG-0425</v>
      </c>
    </row>
    <row r="251">
      <c r="A251" s="8" t="s">
        <v>1732</v>
      </c>
      <c r="B251" s="13">
        <v>45771.0</v>
      </c>
      <c r="C251" s="8" t="s">
        <v>482</v>
      </c>
      <c r="D251" s="10" t="s">
        <v>862</v>
      </c>
      <c r="E251" s="8" t="s">
        <v>1465</v>
      </c>
      <c r="F251" s="11">
        <v>99900.0</v>
      </c>
      <c r="J251" s="16" t="str">
        <f t="shared" si="9"/>
        <v>04/2025</v>
      </c>
      <c r="K251" s="16" t="str">
        <f t="shared" si="10"/>
        <v>CXG-0425</v>
      </c>
    </row>
    <row r="252">
      <c r="A252" s="8" t="s">
        <v>1733</v>
      </c>
      <c r="B252" s="13">
        <v>45771.0</v>
      </c>
      <c r="C252" s="8" t="s">
        <v>475</v>
      </c>
      <c r="D252" s="10" t="s">
        <v>843</v>
      </c>
      <c r="E252" s="8" t="s">
        <v>1478</v>
      </c>
      <c r="F252" s="11">
        <v>104266.95</v>
      </c>
      <c r="J252" s="16" t="str">
        <f t="shared" si="9"/>
        <v>04/2025</v>
      </c>
      <c r="K252" s="16" t="str">
        <f t="shared" si="10"/>
        <v>CXG-0425</v>
      </c>
    </row>
    <row r="253">
      <c r="A253" s="8" t="s">
        <v>1734</v>
      </c>
      <c r="B253" s="13">
        <v>45771.0</v>
      </c>
      <c r="C253" s="8" t="s">
        <v>482</v>
      </c>
      <c r="D253" s="10" t="s">
        <v>862</v>
      </c>
      <c r="E253" s="8" t="s">
        <v>1575</v>
      </c>
      <c r="F253" s="11">
        <v>39167.0</v>
      </c>
      <c r="J253" s="16" t="str">
        <f t="shared" si="9"/>
        <v>04/2025</v>
      </c>
      <c r="K253" s="16" t="str">
        <f t="shared" si="10"/>
        <v>CXG-0425</v>
      </c>
    </row>
    <row r="254">
      <c r="A254" s="8" t="s">
        <v>1735</v>
      </c>
      <c r="B254" s="13">
        <v>45771.0</v>
      </c>
      <c r="C254" s="8" t="s">
        <v>482</v>
      </c>
      <c r="D254" s="10" t="s">
        <v>862</v>
      </c>
      <c r="E254" s="8" t="s">
        <v>1575</v>
      </c>
      <c r="F254" s="11">
        <v>43000.0</v>
      </c>
      <c r="J254" s="16" t="str">
        <f t="shared" si="9"/>
        <v>04/2025</v>
      </c>
      <c r="K254" s="16" t="str">
        <f t="shared" si="10"/>
        <v>CXG-0425</v>
      </c>
    </row>
    <row r="255">
      <c r="A255" s="8" t="s">
        <v>1736</v>
      </c>
      <c r="B255" s="13">
        <v>45772.0</v>
      </c>
      <c r="C255" s="8" t="s">
        <v>482</v>
      </c>
      <c r="D255" s="10" t="s">
        <v>862</v>
      </c>
      <c r="E255" s="8" t="s">
        <v>1575</v>
      </c>
      <c r="F255" s="11">
        <v>85000.0</v>
      </c>
      <c r="J255" s="16" t="str">
        <f t="shared" si="9"/>
        <v>04/2025</v>
      </c>
      <c r="K255" s="16" t="str">
        <f t="shared" si="10"/>
        <v>CXG-0425</v>
      </c>
    </row>
    <row r="256">
      <c r="A256" s="8" t="s">
        <v>1737</v>
      </c>
      <c r="B256" s="13">
        <v>45772.0</v>
      </c>
      <c r="C256" s="8" t="s">
        <v>482</v>
      </c>
      <c r="D256" s="10" t="s">
        <v>862</v>
      </c>
      <c r="E256" s="8" t="s">
        <v>1575</v>
      </c>
      <c r="F256" s="11">
        <v>38170.0</v>
      </c>
      <c r="J256" s="16" t="str">
        <f t="shared" si="9"/>
        <v>04/2025</v>
      </c>
      <c r="K256" s="16" t="str">
        <f t="shared" si="10"/>
        <v>CXG-0425</v>
      </c>
    </row>
    <row r="257">
      <c r="A257" s="8" t="s">
        <v>1738</v>
      </c>
      <c r="B257" s="13">
        <v>45772.0</v>
      </c>
      <c r="C257" s="8" t="s">
        <v>482</v>
      </c>
      <c r="D257" s="10" t="s">
        <v>862</v>
      </c>
      <c r="E257" s="8" t="s">
        <v>1575</v>
      </c>
      <c r="F257" s="11">
        <v>35000.0</v>
      </c>
      <c r="J257" s="16" t="str">
        <f t="shared" si="9"/>
        <v>04/2025</v>
      </c>
      <c r="K257" s="16" t="str">
        <f t="shared" si="10"/>
        <v>CXG-0425</v>
      </c>
    </row>
    <row r="258">
      <c r="A258" s="8" t="s">
        <v>1739</v>
      </c>
      <c r="B258" s="13">
        <v>45772.0</v>
      </c>
      <c r="C258" s="8" t="s">
        <v>482</v>
      </c>
      <c r="D258" s="10" t="s">
        <v>862</v>
      </c>
      <c r="E258" s="8" t="s">
        <v>1575</v>
      </c>
      <c r="F258" s="11">
        <v>30000.0</v>
      </c>
      <c r="J258" s="16" t="str">
        <f t="shared" si="9"/>
        <v>04/2025</v>
      </c>
      <c r="K258" s="16" t="str">
        <f t="shared" si="10"/>
        <v>CXG-0425</v>
      </c>
    </row>
    <row r="259">
      <c r="A259" s="8" t="s">
        <v>1740</v>
      </c>
      <c r="B259" s="13">
        <v>45772.0</v>
      </c>
      <c r="C259" s="8" t="s">
        <v>482</v>
      </c>
      <c r="D259" s="10" t="s">
        <v>862</v>
      </c>
      <c r="E259" s="8" t="s">
        <v>1465</v>
      </c>
      <c r="F259" s="11">
        <v>94000.0</v>
      </c>
      <c r="J259" s="16" t="str">
        <f t="shared" si="9"/>
        <v>04/2025</v>
      </c>
      <c r="K259" s="16" t="str">
        <f t="shared" si="10"/>
        <v>CXG-0425</v>
      </c>
    </row>
    <row r="260">
      <c r="A260" s="8" t="s">
        <v>1741</v>
      </c>
      <c r="B260" s="13">
        <v>45772.0</v>
      </c>
      <c r="C260" s="8" t="s">
        <v>482</v>
      </c>
      <c r="D260" s="10" t="s">
        <v>862</v>
      </c>
      <c r="E260" s="8" t="s">
        <v>1575</v>
      </c>
      <c r="F260" s="11">
        <v>33033.0</v>
      </c>
      <c r="J260" s="16" t="str">
        <f t="shared" si="9"/>
        <v>04/2025</v>
      </c>
      <c r="K260" s="16" t="str">
        <f t="shared" si="10"/>
        <v>CXG-0425</v>
      </c>
    </row>
    <row r="261">
      <c r="A261" s="8" t="s">
        <v>1742</v>
      </c>
      <c r="B261" s="13">
        <v>45772.0</v>
      </c>
      <c r="C261" s="8" t="s">
        <v>482</v>
      </c>
      <c r="D261" s="10" t="s">
        <v>862</v>
      </c>
      <c r="E261" s="8" t="s">
        <v>1575</v>
      </c>
      <c r="F261" s="11">
        <v>80000.0</v>
      </c>
      <c r="J261" s="16" t="str">
        <f t="shared" si="9"/>
        <v>04/2025</v>
      </c>
      <c r="K261" s="16" t="str">
        <f t="shared" si="10"/>
        <v>CXG-0425</v>
      </c>
    </row>
    <row r="262">
      <c r="A262" s="8" t="s">
        <v>1743</v>
      </c>
      <c r="B262" s="13">
        <v>45772.0</v>
      </c>
      <c r="C262" s="8" t="s">
        <v>482</v>
      </c>
      <c r="D262" s="10" t="s">
        <v>862</v>
      </c>
      <c r="E262" s="8" t="s">
        <v>1575</v>
      </c>
      <c r="F262" s="11">
        <v>20000.0</v>
      </c>
      <c r="J262" s="16" t="str">
        <f t="shared" si="9"/>
        <v>04/2025</v>
      </c>
      <c r="K262" s="16" t="str">
        <f t="shared" si="10"/>
        <v>CXG-0425</v>
      </c>
    </row>
    <row r="263">
      <c r="A263" s="8" t="s">
        <v>1744</v>
      </c>
      <c r="B263" s="13">
        <v>45772.0</v>
      </c>
      <c r="C263" s="8" t="s">
        <v>482</v>
      </c>
      <c r="D263" s="10" t="s">
        <v>862</v>
      </c>
      <c r="E263" s="8" t="s">
        <v>1575</v>
      </c>
      <c r="F263" s="11">
        <v>40000.0</v>
      </c>
      <c r="J263" s="16" t="str">
        <f t="shared" si="9"/>
        <v>04/2025</v>
      </c>
      <c r="K263" s="16" t="str">
        <f t="shared" si="10"/>
        <v>CXG-0425</v>
      </c>
    </row>
    <row r="264">
      <c r="A264" s="8" t="s">
        <v>1745</v>
      </c>
      <c r="B264" s="13">
        <v>45772.0</v>
      </c>
      <c r="C264" s="8" t="s">
        <v>482</v>
      </c>
      <c r="D264" s="10" t="s">
        <v>862</v>
      </c>
      <c r="E264" s="8" t="s">
        <v>1575</v>
      </c>
      <c r="F264" s="11">
        <v>40000.0</v>
      </c>
      <c r="J264" s="16" t="str">
        <f t="shared" si="9"/>
        <v>04/2025</v>
      </c>
      <c r="K264" s="16" t="str">
        <f t="shared" si="10"/>
        <v>CXG-0425</v>
      </c>
    </row>
    <row r="265">
      <c r="A265" s="8" t="s">
        <v>1746</v>
      </c>
      <c r="B265" s="13">
        <v>45772.0</v>
      </c>
      <c r="C265" s="8" t="s">
        <v>482</v>
      </c>
      <c r="D265" s="10" t="s">
        <v>862</v>
      </c>
      <c r="E265" s="8" t="s">
        <v>1575</v>
      </c>
      <c r="F265" s="11">
        <v>17738.0</v>
      </c>
      <c r="J265" s="16" t="str">
        <f t="shared" si="9"/>
        <v>04/2025</v>
      </c>
      <c r="K265" s="16" t="str">
        <f t="shared" si="10"/>
        <v>CXG-0425</v>
      </c>
    </row>
    <row r="266">
      <c r="A266" s="8" t="s">
        <v>1747</v>
      </c>
      <c r="B266" s="13">
        <v>45772.0</v>
      </c>
      <c r="C266" s="8" t="s">
        <v>482</v>
      </c>
      <c r="D266" s="10" t="s">
        <v>862</v>
      </c>
      <c r="E266" s="8" t="s">
        <v>1575</v>
      </c>
      <c r="F266" s="11">
        <v>30000.0</v>
      </c>
      <c r="J266" s="16" t="str">
        <f t="shared" si="9"/>
        <v>04/2025</v>
      </c>
      <c r="K266" s="16" t="str">
        <f t="shared" si="10"/>
        <v>CXG-0425</v>
      </c>
    </row>
    <row r="267">
      <c r="A267" s="8" t="s">
        <v>1748</v>
      </c>
      <c r="B267" s="13">
        <v>45772.0</v>
      </c>
      <c r="E267" s="8" t="s">
        <v>1473</v>
      </c>
      <c r="F267" s="11">
        <v>705.85</v>
      </c>
      <c r="J267" s="16" t="str">
        <f t="shared" si="9"/>
        <v>04/2025</v>
      </c>
      <c r="K267" s="16" t="str">
        <f t="shared" si="10"/>
        <v>CXG-0425</v>
      </c>
    </row>
    <row r="268">
      <c r="A268" s="8" t="s">
        <v>1749</v>
      </c>
      <c r="B268" s="13">
        <v>45772.0</v>
      </c>
      <c r="C268" s="8" t="s">
        <v>155</v>
      </c>
      <c r="D268" s="10" t="s">
        <v>856</v>
      </c>
      <c r="E268" s="8" t="s">
        <v>1473</v>
      </c>
      <c r="F268" s="11">
        <v>705.85</v>
      </c>
      <c r="J268" s="16" t="str">
        <f t="shared" si="9"/>
        <v>04/2025</v>
      </c>
      <c r="K268" s="16" t="str">
        <f t="shared" si="10"/>
        <v>CXG-0425</v>
      </c>
    </row>
    <row r="269">
      <c r="A269" s="8" t="s">
        <v>1750</v>
      </c>
      <c r="B269" s="13">
        <v>45772.0</v>
      </c>
      <c r="C269" s="8" t="s">
        <v>455</v>
      </c>
      <c r="D269" s="10" t="s">
        <v>755</v>
      </c>
      <c r="E269" s="8" t="s">
        <v>1473</v>
      </c>
      <c r="F269" s="11">
        <v>467.8</v>
      </c>
      <c r="J269" s="16" t="str">
        <f t="shared" si="9"/>
        <v>04/2025</v>
      </c>
      <c r="K269" s="16" t="str">
        <f t="shared" si="10"/>
        <v>CXG-0425</v>
      </c>
    </row>
    <row r="270">
      <c r="A270" s="8" t="s">
        <v>1751</v>
      </c>
      <c r="B270" s="13">
        <v>45773.0</v>
      </c>
      <c r="C270" s="8" t="s">
        <v>482</v>
      </c>
      <c r="D270" s="10" t="s">
        <v>862</v>
      </c>
      <c r="E270" s="8" t="s">
        <v>1575</v>
      </c>
      <c r="F270" s="11">
        <v>28268.89</v>
      </c>
      <c r="J270" s="16" t="str">
        <f t="shared" si="9"/>
        <v>04/2025</v>
      </c>
      <c r="K270" s="16" t="str">
        <f t="shared" si="10"/>
        <v>CXG-0425</v>
      </c>
    </row>
    <row r="271">
      <c r="A271" s="8" t="s">
        <v>1752</v>
      </c>
      <c r="B271" s="13">
        <v>45775.0</v>
      </c>
      <c r="C271" s="8" t="s">
        <v>482</v>
      </c>
      <c r="D271" s="10" t="s">
        <v>862</v>
      </c>
      <c r="E271" s="8" t="s">
        <v>1575</v>
      </c>
      <c r="F271" s="11">
        <v>24000.0</v>
      </c>
      <c r="J271" s="16" t="str">
        <f t="shared" si="9"/>
        <v>04/2025</v>
      </c>
      <c r="K271" s="16" t="str">
        <f t="shared" si="10"/>
        <v>CXG-0425</v>
      </c>
    </row>
    <row r="272">
      <c r="A272" s="8" t="s">
        <v>1753</v>
      </c>
      <c r="B272" s="13">
        <v>45775.0</v>
      </c>
      <c r="C272" s="8" t="s">
        <v>482</v>
      </c>
      <c r="D272" s="10" t="s">
        <v>862</v>
      </c>
      <c r="E272" s="8" t="s">
        <v>1575</v>
      </c>
      <c r="F272" s="11">
        <v>44000.0</v>
      </c>
      <c r="J272" s="16" t="str">
        <f t="shared" si="9"/>
        <v>04/2025</v>
      </c>
      <c r="K272" s="16" t="str">
        <f t="shared" si="10"/>
        <v>CXG-0425</v>
      </c>
    </row>
    <row r="273">
      <c r="A273" s="8" t="s">
        <v>1754</v>
      </c>
      <c r="B273" s="13">
        <v>45776.0</v>
      </c>
      <c r="C273" s="8" t="s">
        <v>420</v>
      </c>
      <c r="D273" s="10" t="s">
        <v>797</v>
      </c>
      <c r="E273" s="8" t="s">
        <v>1575</v>
      </c>
      <c r="F273" s="11">
        <v>22531.62</v>
      </c>
      <c r="J273" s="16" t="str">
        <f t="shared" si="9"/>
        <v>04/2025</v>
      </c>
      <c r="K273" s="16" t="str">
        <f t="shared" si="10"/>
        <v>CXG-0425</v>
      </c>
    </row>
    <row r="274">
      <c r="A274" s="8" t="s">
        <v>1755</v>
      </c>
      <c r="B274" s="13">
        <v>45776.0</v>
      </c>
      <c r="C274" s="8" t="s">
        <v>420</v>
      </c>
      <c r="D274" s="10" t="s">
        <v>797</v>
      </c>
      <c r="E274" s="8" t="s">
        <v>1575</v>
      </c>
      <c r="F274" s="11">
        <v>100000.0</v>
      </c>
      <c r="J274" s="16" t="str">
        <f t="shared" si="9"/>
        <v>04/2025</v>
      </c>
      <c r="K274" s="16" t="str">
        <f t="shared" si="10"/>
        <v>CXG-0425</v>
      </c>
    </row>
    <row r="275">
      <c r="A275" s="8" t="s">
        <v>1756</v>
      </c>
      <c r="B275" s="13">
        <v>45776.0</v>
      </c>
      <c r="C275" s="8" t="s">
        <v>420</v>
      </c>
      <c r="D275" s="10" t="s">
        <v>797</v>
      </c>
      <c r="E275" s="8" t="s">
        <v>1575</v>
      </c>
      <c r="F275" s="11">
        <v>26749.0</v>
      </c>
      <c r="J275" s="16" t="str">
        <f t="shared" si="9"/>
        <v>04/2025</v>
      </c>
      <c r="K275" s="16" t="str">
        <f t="shared" si="10"/>
        <v>CXG-0425</v>
      </c>
    </row>
    <row r="276">
      <c r="A276" s="8" t="s">
        <v>1757</v>
      </c>
      <c r="B276" s="13">
        <v>45777.0</v>
      </c>
      <c r="C276" s="8" t="s">
        <v>420</v>
      </c>
      <c r="D276" s="10" t="s">
        <v>797</v>
      </c>
      <c r="E276" s="8" t="s">
        <v>1465</v>
      </c>
      <c r="F276" s="11">
        <v>117000.0</v>
      </c>
      <c r="J276" s="16" t="str">
        <f t="shared" si="9"/>
        <v>04/2025</v>
      </c>
      <c r="K276" s="16" t="str">
        <f t="shared" si="10"/>
        <v>CXG-0425</v>
      </c>
    </row>
    <row r="277">
      <c r="A277" s="8" t="s">
        <v>1758</v>
      </c>
      <c r="B277" s="13">
        <v>45777.0</v>
      </c>
      <c r="C277" s="8" t="s">
        <v>420</v>
      </c>
      <c r="D277" s="10" t="s">
        <v>797</v>
      </c>
      <c r="E277" s="8" t="s">
        <v>1575</v>
      </c>
      <c r="F277" s="11">
        <v>92882.0</v>
      </c>
      <c r="J277" s="16" t="str">
        <f t="shared" si="9"/>
        <v>04/2025</v>
      </c>
      <c r="K277" s="16" t="str">
        <f t="shared" si="10"/>
        <v>CXG-0425</v>
      </c>
    </row>
    <row r="278">
      <c r="A278" s="8" t="s">
        <v>1759</v>
      </c>
      <c r="B278" s="13">
        <v>45777.0</v>
      </c>
      <c r="C278" s="8" t="s">
        <v>420</v>
      </c>
      <c r="D278" s="10" t="s">
        <v>797</v>
      </c>
      <c r="E278" s="8" t="s">
        <v>1575</v>
      </c>
      <c r="F278" s="11">
        <v>50000.0</v>
      </c>
      <c r="J278" s="16" t="str">
        <f t="shared" si="9"/>
        <v>04/2025</v>
      </c>
      <c r="K278" s="16" t="str">
        <f t="shared" si="10"/>
        <v>CXG-0425</v>
      </c>
    </row>
    <row r="279">
      <c r="A279" s="8" t="s">
        <v>1760</v>
      </c>
      <c r="B279" s="13">
        <v>45777.0</v>
      </c>
      <c r="C279" s="8" t="s">
        <v>420</v>
      </c>
      <c r="D279" s="10" t="s">
        <v>797</v>
      </c>
      <c r="E279" s="8" t="s">
        <v>1465</v>
      </c>
      <c r="F279" s="11">
        <v>57000.0</v>
      </c>
      <c r="J279" s="16" t="str">
        <f t="shared" si="9"/>
        <v>04/2025</v>
      </c>
      <c r="K279" s="16" t="str">
        <f t="shared" si="10"/>
        <v>CXG-0425</v>
      </c>
    </row>
    <row r="280">
      <c r="A280" s="23" t="s">
        <v>1761</v>
      </c>
      <c r="B280" s="24">
        <v>45782.0</v>
      </c>
      <c r="C280" s="23" t="s">
        <v>331</v>
      </c>
      <c r="D280" s="25" t="s">
        <v>812</v>
      </c>
      <c r="E280" s="23" t="s">
        <v>1473</v>
      </c>
      <c r="F280" s="26">
        <v>1055.61</v>
      </c>
      <c r="J280" s="16" t="str">
        <f t="shared" si="9"/>
        <v>05/2025</v>
      </c>
      <c r="K280" s="16" t="str">
        <f t="shared" si="10"/>
        <v>CXG-0525</v>
      </c>
    </row>
    <row r="281">
      <c r="A281" s="23" t="s">
        <v>1762</v>
      </c>
      <c r="B281" s="24">
        <v>45782.0</v>
      </c>
      <c r="C281" s="23" t="s">
        <v>331</v>
      </c>
      <c r="D281" s="25" t="s">
        <v>810</v>
      </c>
      <c r="E281" s="23" t="s">
        <v>1473</v>
      </c>
      <c r="F281" s="27">
        <v>-1055.61</v>
      </c>
      <c r="J281" s="16" t="str">
        <f t="shared" si="9"/>
        <v>05/2025</v>
      </c>
      <c r="K281" s="16" t="str">
        <f t="shared" si="10"/>
        <v>CXG-0525</v>
      </c>
    </row>
    <row r="282">
      <c r="A282" s="23" t="s">
        <v>1763</v>
      </c>
      <c r="B282" s="24">
        <v>45782.0</v>
      </c>
      <c r="C282" s="23" t="s">
        <v>484</v>
      </c>
      <c r="D282" s="25" t="s">
        <v>816</v>
      </c>
      <c r="E282" s="23" t="s">
        <v>1465</v>
      </c>
      <c r="F282" s="26">
        <v>45000.0</v>
      </c>
      <c r="J282" s="16" t="str">
        <f t="shared" si="9"/>
        <v>05/2025</v>
      </c>
      <c r="K282" s="16" t="str">
        <f t="shared" si="10"/>
        <v>CXG-0525</v>
      </c>
    </row>
    <row r="283">
      <c r="A283" s="23" t="s">
        <v>1764</v>
      </c>
      <c r="B283" s="24">
        <v>45782.0</v>
      </c>
      <c r="C283" s="23" t="s">
        <v>484</v>
      </c>
      <c r="D283" s="25" t="s">
        <v>816</v>
      </c>
      <c r="E283" s="23" t="s">
        <v>1575</v>
      </c>
      <c r="F283" s="26">
        <v>46500.0</v>
      </c>
      <c r="J283" s="16" t="str">
        <f t="shared" si="9"/>
        <v>05/2025</v>
      </c>
      <c r="K283" s="16" t="str">
        <f t="shared" si="10"/>
        <v>CXG-0525</v>
      </c>
    </row>
    <row r="284">
      <c r="A284" s="23" t="s">
        <v>1765</v>
      </c>
      <c r="B284" s="24">
        <v>45782.0</v>
      </c>
      <c r="C284" s="23" t="s">
        <v>484</v>
      </c>
      <c r="D284" s="25" t="s">
        <v>816</v>
      </c>
      <c r="E284" s="23" t="s">
        <v>1505</v>
      </c>
      <c r="F284" s="26">
        <v>99500.0</v>
      </c>
      <c r="J284" s="16" t="str">
        <f t="shared" si="9"/>
        <v>05/2025</v>
      </c>
      <c r="K284" s="16" t="str">
        <f t="shared" si="10"/>
        <v>CXG-0525</v>
      </c>
    </row>
    <row r="285">
      <c r="A285" s="23" t="s">
        <v>1766</v>
      </c>
      <c r="B285" s="24">
        <v>45782.0</v>
      </c>
      <c r="C285" s="23" t="s">
        <v>484</v>
      </c>
      <c r="D285" s="25" t="s">
        <v>816</v>
      </c>
      <c r="E285" s="23" t="s">
        <v>1575</v>
      </c>
      <c r="F285" s="26">
        <v>23500.0</v>
      </c>
      <c r="J285" s="16" t="str">
        <f t="shared" si="9"/>
        <v>05/2025</v>
      </c>
      <c r="K285" s="16" t="str">
        <f t="shared" si="10"/>
        <v>CXG-0525</v>
      </c>
    </row>
    <row r="286">
      <c r="A286" s="23" t="s">
        <v>1767</v>
      </c>
      <c r="B286" s="24">
        <v>45782.0</v>
      </c>
      <c r="C286" s="23" t="s">
        <v>484</v>
      </c>
      <c r="D286" s="25" t="s">
        <v>816</v>
      </c>
      <c r="E286" s="23" t="s">
        <v>1465</v>
      </c>
      <c r="F286" s="26">
        <v>26000.0</v>
      </c>
      <c r="J286" s="16" t="str">
        <f t="shared" si="9"/>
        <v>05/2025</v>
      </c>
      <c r="K286" s="16" t="str">
        <f t="shared" si="10"/>
        <v>CXG-0525</v>
      </c>
    </row>
    <row r="287">
      <c r="A287" s="23" t="s">
        <v>1768</v>
      </c>
      <c r="B287" s="24">
        <v>45782.0</v>
      </c>
      <c r="C287" s="23" t="s">
        <v>484</v>
      </c>
      <c r="D287" s="25" t="s">
        <v>816</v>
      </c>
      <c r="E287" s="23" t="s">
        <v>1465</v>
      </c>
      <c r="F287" s="26">
        <v>70000.0</v>
      </c>
      <c r="J287" s="16" t="str">
        <f t="shared" si="9"/>
        <v>05/2025</v>
      </c>
      <c r="K287" s="16" t="str">
        <f t="shared" si="10"/>
        <v>CXG-0525</v>
      </c>
    </row>
    <row r="288">
      <c r="A288" s="23" t="s">
        <v>1769</v>
      </c>
      <c r="B288" s="24">
        <v>45782.0</v>
      </c>
      <c r="C288" s="23" t="s">
        <v>484</v>
      </c>
      <c r="D288" s="25" t="s">
        <v>816</v>
      </c>
      <c r="E288" s="23" t="s">
        <v>1478</v>
      </c>
      <c r="F288" s="26">
        <v>39550.0</v>
      </c>
      <c r="J288" s="16" t="str">
        <f t="shared" si="9"/>
        <v>05/2025</v>
      </c>
      <c r="K288" s="16" t="str">
        <f t="shared" si="10"/>
        <v>CXG-0525</v>
      </c>
    </row>
    <row r="289">
      <c r="A289" s="23" t="s">
        <v>1770</v>
      </c>
      <c r="B289" s="24">
        <v>45783.0</v>
      </c>
      <c r="C289" s="23" t="s">
        <v>420</v>
      </c>
      <c r="D289" s="25" t="s">
        <v>797</v>
      </c>
      <c r="E289" s="23" t="s">
        <v>1575</v>
      </c>
      <c r="F289" s="26">
        <v>90990.0</v>
      </c>
      <c r="J289" s="16" t="str">
        <f t="shared" si="9"/>
        <v>05/2025</v>
      </c>
      <c r="K289" s="16" t="str">
        <f t="shared" si="10"/>
        <v>CXG-0525</v>
      </c>
    </row>
    <row r="290">
      <c r="A290" s="23" t="s">
        <v>1771</v>
      </c>
      <c r="B290" s="24">
        <v>45783.0</v>
      </c>
      <c r="C290" s="23" t="s">
        <v>420</v>
      </c>
      <c r="D290" s="25" t="s">
        <v>797</v>
      </c>
      <c r="E290" s="23" t="s">
        <v>1575</v>
      </c>
      <c r="F290" s="26">
        <v>59566.0</v>
      </c>
      <c r="J290" s="16" t="str">
        <f t="shared" si="9"/>
        <v>05/2025</v>
      </c>
      <c r="K290" s="16" t="str">
        <f t="shared" si="10"/>
        <v>CXG-0525</v>
      </c>
    </row>
    <row r="291">
      <c r="A291" s="8" t="s">
        <v>1772</v>
      </c>
      <c r="B291" s="13">
        <v>45783.0</v>
      </c>
      <c r="C291" s="8" t="s">
        <v>484</v>
      </c>
      <c r="D291" s="10" t="s">
        <v>816</v>
      </c>
      <c r="E291" s="8" t="s">
        <v>1478</v>
      </c>
      <c r="F291" s="11">
        <v>169920.0</v>
      </c>
      <c r="J291" s="16" t="str">
        <f t="shared" si="9"/>
        <v>05/2025</v>
      </c>
      <c r="K291" s="16" t="str">
        <f t="shared" si="10"/>
        <v>CXG-0525</v>
      </c>
    </row>
    <row r="292">
      <c r="A292" s="8" t="s">
        <v>1773</v>
      </c>
      <c r="B292" s="13">
        <v>45784.0</v>
      </c>
      <c r="C292" s="8" t="s">
        <v>484</v>
      </c>
      <c r="D292" s="10" t="s">
        <v>816</v>
      </c>
      <c r="E292" s="8" t="s">
        <v>1465</v>
      </c>
      <c r="F292" s="11">
        <v>61700.0</v>
      </c>
      <c r="J292" s="16" t="str">
        <f t="shared" si="9"/>
        <v>05/2025</v>
      </c>
      <c r="K292" s="16" t="str">
        <f t="shared" si="10"/>
        <v>CXG-0525</v>
      </c>
    </row>
    <row r="293">
      <c r="A293" s="8" t="s">
        <v>1774</v>
      </c>
      <c r="B293" s="13">
        <v>45785.0</v>
      </c>
      <c r="C293" s="8" t="s">
        <v>340</v>
      </c>
      <c r="D293" s="10" t="s">
        <v>823</v>
      </c>
      <c r="E293" s="8" t="s">
        <v>1478</v>
      </c>
      <c r="F293" s="11">
        <v>83520.42</v>
      </c>
      <c r="J293" s="16" t="str">
        <f t="shared" si="9"/>
        <v>05/2025</v>
      </c>
      <c r="K293" s="16" t="str">
        <f t="shared" si="10"/>
        <v>CXG-0525</v>
      </c>
    </row>
    <row r="294">
      <c r="A294" s="8" t="s">
        <v>1775</v>
      </c>
      <c r="B294" s="13">
        <v>45785.0</v>
      </c>
      <c r="C294" s="8" t="s">
        <v>340</v>
      </c>
      <c r="D294" s="10" t="s">
        <v>823</v>
      </c>
      <c r="E294" s="8" t="s">
        <v>1473</v>
      </c>
      <c r="F294" s="11">
        <v>0.22</v>
      </c>
      <c r="J294" s="16" t="str">
        <f t="shared" si="9"/>
        <v>05/2025</v>
      </c>
      <c r="K294" s="16" t="str">
        <f t="shared" si="10"/>
        <v>CXG-0525</v>
      </c>
    </row>
    <row r="295">
      <c r="A295" s="8" t="s">
        <v>1776</v>
      </c>
      <c r="B295" s="13">
        <v>45786.0</v>
      </c>
      <c r="C295" s="8" t="s">
        <v>340</v>
      </c>
      <c r="D295" s="10" t="s">
        <v>823</v>
      </c>
      <c r="E295" s="8" t="s">
        <v>1520</v>
      </c>
      <c r="F295" s="11">
        <v>50000.0</v>
      </c>
      <c r="J295" s="16" t="str">
        <f t="shared" si="9"/>
        <v>05/2025</v>
      </c>
      <c r="K295" s="16" t="str">
        <f t="shared" si="10"/>
        <v>CXG-0525</v>
      </c>
    </row>
    <row r="296">
      <c r="A296" s="8" t="s">
        <v>1777</v>
      </c>
      <c r="B296" s="13">
        <v>45786.0</v>
      </c>
      <c r="C296" s="8" t="s">
        <v>340</v>
      </c>
      <c r="D296" s="10" t="s">
        <v>823</v>
      </c>
      <c r="E296" s="8" t="s">
        <v>1520</v>
      </c>
      <c r="F296" s="11">
        <v>50000.01</v>
      </c>
      <c r="J296" s="16" t="str">
        <f t="shared" si="9"/>
        <v>05/2025</v>
      </c>
      <c r="K296" s="16" t="str">
        <f t="shared" si="10"/>
        <v>CXG-0525</v>
      </c>
    </row>
    <row r="297">
      <c r="A297" s="8" t="s">
        <v>1778</v>
      </c>
      <c r="B297" s="13">
        <v>45786.0</v>
      </c>
      <c r="C297" s="8" t="s">
        <v>484</v>
      </c>
      <c r="D297" s="10" t="s">
        <v>816</v>
      </c>
      <c r="E297" s="8" t="s">
        <v>1465</v>
      </c>
      <c r="F297" s="11">
        <v>71656.66</v>
      </c>
      <c r="J297" s="16" t="str">
        <f t="shared" si="9"/>
        <v>05/2025</v>
      </c>
      <c r="K297" s="16" t="str">
        <f t="shared" si="10"/>
        <v>CXG-0525</v>
      </c>
    </row>
    <row r="298">
      <c r="A298" s="8" t="s">
        <v>1779</v>
      </c>
      <c r="B298" s="13">
        <v>45789.0</v>
      </c>
      <c r="C298" s="8" t="s">
        <v>487</v>
      </c>
      <c r="D298" s="10" t="s">
        <v>852</v>
      </c>
      <c r="E298" s="8" t="s">
        <v>1478</v>
      </c>
      <c r="F298" s="11">
        <v>102396.66</v>
      </c>
      <c r="J298" s="16" t="str">
        <f t="shared" si="9"/>
        <v>05/2025</v>
      </c>
      <c r="K298" s="16" t="str">
        <f t="shared" si="10"/>
        <v>CXG-0525</v>
      </c>
    </row>
    <row r="299">
      <c r="A299" s="8" t="s">
        <v>1780</v>
      </c>
      <c r="B299" s="13">
        <v>45789.0</v>
      </c>
      <c r="C299" s="8" t="s">
        <v>487</v>
      </c>
      <c r="D299" s="10" t="s">
        <v>852</v>
      </c>
      <c r="E299" s="8" t="s">
        <v>1473</v>
      </c>
      <c r="F299" s="11">
        <v>-0.22</v>
      </c>
      <c r="J299" s="16" t="str">
        <f t="shared" si="9"/>
        <v>05/2025</v>
      </c>
      <c r="K299" s="16" t="str">
        <f t="shared" si="10"/>
        <v>CXG-0525</v>
      </c>
    </row>
    <row r="300">
      <c r="A300" s="8" t="s">
        <v>1781</v>
      </c>
      <c r="B300" s="13">
        <v>45789.0</v>
      </c>
      <c r="C300" s="8" t="s">
        <v>340</v>
      </c>
      <c r="D300" s="10" t="s">
        <v>823</v>
      </c>
      <c r="E300" s="8" t="s">
        <v>1478</v>
      </c>
      <c r="F300" s="11">
        <v>73200.0</v>
      </c>
      <c r="J300" s="16" t="str">
        <f t="shared" si="9"/>
        <v>05/2025</v>
      </c>
      <c r="K300" s="16" t="str">
        <f t="shared" si="10"/>
        <v>CXG-0525</v>
      </c>
    </row>
    <row r="301">
      <c r="A301" s="8" t="s">
        <v>1782</v>
      </c>
      <c r="B301" s="13">
        <v>45789.0</v>
      </c>
      <c r="C301" s="8" t="s">
        <v>340</v>
      </c>
      <c r="D301" s="10" t="s">
        <v>823</v>
      </c>
      <c r="E301" s="8" t="s">
        <v>1473</v>
      </c>
      <c r="F301" s="11">
        <v>0.16</v>
      </c>
      <c r="J301" s="16" t="str">
        <f t="shared" si="9"/>
        <v>05/2025</v>
      </c>
      <c r="K301" s="16" t="str">
        <f t="shared" si="10"/>
        <v>CXG-0525</v>
      </c>
    </row>
    <row r="302">
      <c r="A302" s="8" t="s">
        <v>1783</v>
      </c>
      <c r="B302" s="13">
        <v>45789.0</v>
      </c>
      <c r="C302" s="8" t="s">
        <v>340</v>
      </c>
      <c r="D302" s="10" t="s">
        <v>823</v>
      </c>
      <c r="E302" s="8" t="s">
        <v>1575</v>
      </c>
      <c r="F302" s="11">
        <v>110000.0</v>
      </c>
      <c r="I302" s="8" t="s">
        <v>1784</v>
      </c>
      <c r="J302" s="16" t="str">
        <f t="shared" si="9"/>
        <v>05/2025</v>
      </c>
      <c r="K302" s="16" t="str">
        <f t="shared" si="10"/>
        <v>CXG-0525</v>
      </c>
    </row>
    <row r="303">
      <c r="A303" s="8" t="s">
        <v>1785</v>
      </c>
      <c r="B303" s="13">
        <v>45789.0</v>
      </c>
      <c r="C303" s="8" t="s">
        <v>331</v>
      </c>
      <c r="D303" s="10" t="s">
        <v>810</v>
      </c>
      <c r="E303" s="8" t="s">
        <v>1473</v>
      </c>
      <c r="F303" s="11">
        <v>-123.96</v>
      </c>
      <c r="J303" s="16" t="str">
        <f t="shared" si="9"/>
        <v>05/2025</v>
      </c>
      <c r="K303" s="16" t="str">
        <f t="shared" si="10"/>
        <v>CXG-0525</v>
      </c>
    </row>
    <row r="304">
      <c r="A304" s="8" t="s">
        <v>1786</v>
      </c>
      <c r="B304" s="13">
        <v>45790.0</v>
      </c>
      <c r="C304" s="8" t="s">
        <v>340</v>
      </c>
      <c r="D304" s="10" t="s">
        <v>823</v>
      </c>
      <c r="E304" s="8" t="s">
        <v>1465</v>
      </c>
      <c r="F304" s="11">
        <v>67755.8</v>
      </c>
      <c r="J304" s="16" t="str">
        <f t="shared" si="9"/>
        <v>05/2025</v>
      </c>
      <c r="K304" s="16" t="str">
        <f t="shared" si="10"/>
        <v>CXG-0525</v>
      </c>
    </row>
    <row r="305">
      <c r="A305" s="8" t="s">
        <v>1787</v>
      </c>
      <c r="B305" s="13">
        <v>45789.0</v>
      </c>
      <c r="C305" s="8" t="s">
        <v>331</v>
      </c>
      <c r="D305" s="10" t="s">
        <v>814</v>
      </c>
      <c r="E305" s="8" t="s">
        <v>1505</v>
      </c>
      <c r="F305" s="11">
        <v>50000.0</v>
      </c>
      <c r="J305" s="16" t="str">
        <f t="shared" si="9"/>
        <v>05/2025</v>
      </c>
      <c r="K305" s="16" t="str">
        <f t="shared" si="10"/>
        <v>CXG-0525</v>
      </c>
    </row>
    <row r="306">
      <c r="A306" s="8" t="s">
        <v>1788</v>
      </c>
      <c r="B306" s="13">
        <v>45789.0</v>
      </c>
      <c r="C306" s="8" t="s">
        <v>331</v>
      </c>
      <c r="D306" s="10" t="s">
        <v>814</v>
      </c>
      <c r="E306" s="8" t="s">
        <v>1478</v>
      </c>
      <c r="F306" s="11">
        <v>29764.0</v>
      </c>
      <c r="J306" s="16" t="str">
        <f t="shared" si="9"/>
        <v>05/2025</v>
      </c>
      <c r="K306" s="16" t="str">
        <f t="shared" si="10"/>
        <v>CXG-0525</v>
      </c>
    </row>
    <row r="307">
      <c r="A307" s="8" t="s">
        <v>1789</v>
      </c>
      <c r="B307" s="13">
        <v>45790.0</v>
      </c>
      <c r="C307" s="8" t="s">
        <v>340</v>
      </c>
      <c r="D307" s="10" t="s">
        <v>823</v>
      </c>
      <c r="E307" s="8" t="s">
        <v>1473</v>
      </c>
      <c r="F307" s="11">
        <v>-1.08</v>
      </c>
      <c r="J307" s="16" t="str">
        <f t="shared" si="9"/>
        <v>05/2025</v>
      </c>
      <c r="K307" s="16" t="str">
        <f t="shared" si="10"/>
        <v>CXG-0525</v>
      </c>
    </row>
    <row r="308">
      <c r="A308" s="8" t="s">
        <v>1790</v>
      </c>
      <c r="B308" s="13">
        <v>45790.0</v>
      </c>
      <c r="C308" s="8" t="s">
        <v>340</v>
      </c>
      <c r="D308" s="10" t="s">
        <v>823</v>
      </c>
      <c r="E308" s="8" t="s">
        <v>1575</v>
      </c>
      <c r="F308" s="11">
        <v>49500.0</v>
      </c>
      <c r="J308" s="16" t="str">
        <f t="shared" si="9"/>
        <v>05/2025</v>
      </c>
      <c r="K308" s="16" t="str">
        <f t="shared" si="10"/>
        <v>CXG-0525</v>
      </c>
    </row>
    <row r="309">
      <c r="A309" s="8" t="s">
        <v>1791</v>
      </c>
      <c r="B309" s="13">
        <v>45790.0</v>
      </c>
      <c r="C309" s="8" t="s">
        <v>340</v>
      </c>
      <c r="D309" s="10" t="s">
        <v>823</v>
      </c>
      <c r="E309" s="8" t="s">
        <v>1465</v>
      </c>
      <c r="F309" s="11">
        <v>28450.0</v>
      </c>
      <c r="J309" s="16" t="str">
        <f t="shared" si="9"/>
        <v>05/2025</v>
      </c>
      <c r="K309" s="16" t="str">
        <f t="shared" si="10"/>
        <v>CXG-0525</v>
      </c>
    </row>
    <row r="310">
      <c r="A310" s="8" t="s">
        <v>1792</v>
      </c>
      <c r="B310" s="13">
        <v>45791.0</v>
      </c>
      <c r="C310" s="8" t="s">
        <v>340</v>
      </c>
      <c r="D310" s="10" t="s">
        <v>823</v>
      </c>
      <c r="E310" s="8" t="s">
        <v>1473</v>
      </c>
      <c r="F310" s="11">
        <v>0.8</v>
      </c>
      <c r="J310" s="16" t="str">
        <f t="shared" si="9"/>
        <v>05/2025</v>
      </c>
      <c r="K310" s="16" t="str">
        <f t="shared" si="10"/>
        <v>CXG-0525</v>
      </c>
    </row>
    <row r="311">
      <c r="A311" s="8" t="s">
        <v>1793</v>
      </c>
      <c r="B311" s="13">
        <v>45791.0</v>
      </c>
      <c r="C311" s="8" t="s">
        <v>331</v>
      </c>
      <c r="D311" s="10" t="s">
        <v>814</v>
      </c>
      <c r="E311" s="8" t="s">
        <v>1473</v>
      </c>
      <c r="F311" s="11">
        <v>0.5</v>
      </c>
      <c r="J311" s="16" t="str">
        <f t="shared" si="9"/>
        <v>05/2025</v>
      </c>
      <c r="K311" s="16" t="str">
        <f t="shared" si="10"/>
        <v>CXG-0525</v>
      </c>
    </row>
    <row r="312">
      <c r="A312" s="8" t="s">
        <v>1794</v>
      </c>
      <c r="B312" s="13">
        <v>45792.0</v>
      </c>
      <c r="C312" s="8" t="s">
        <v>340</v>
      </c>
      <c r="D312" s="10" t="s">
        <v>823</v>
      </c>
      <c r="E312" s="8" t="s">
        <v>1575</v>
      </c>
      <c r="F312" s="11">
        <v>58026.65</v>
      </c>
      <c r="I312" s="8" t="s">
        <v>1795</v>
      </c>
      <c r="J312" s="16" t="str">
        <f t="shared" si="9"/>
        <v>05/2025</v>
      </c>
      <c r="K312" s="16" t="str">
        <f t="shared" si="10"/>
        <v>CXG-0525</v>
      </c>
    </row>
    <row r="313">
      <c r="A313" s="8" t="s">
        <v>1796</v>
      </c>
      <c r="B313" s="13">
        <v>45792.0</v>
      </c>
      <c r="C313" s="8" t="s">
        <v>340</v>
      </c>
      <c r="D313" s="10" t="s">
        <v>823</v>
      </c>
      <c r="E313" s="8" t="s">
        <v>1509</v>
      </c>
      <c r="F313" s="11">
        <v>105600.0</v>
      </c>
      <c r="J313" s="16" t="str">
        <f t="shared" si="9"/>
        <v>05/2025</v>
      </c>
      <c r="K313" s="16" t="str">
        <f t="shared" si="10"/>
        <v>CXG-0525</v>
      </c>
    </row>
    <row r="314">
      <c r="A314" s="8" t="s">
        <v>1797</v>
      </c>
      <c r="B314" s="13">
        <v>45792.0</v>
      </c>
      <c r="C314" s="8" t="s">
        <v>340</v>
      </c>
      <c r="D314" s="10" t="s">
        <v>823</v>
      </c>
      <c r="E314" s="8" t="s">
        <v>1465</v>
      </c>
      <c r="F314" s="11">
        <v>179000.0</v>
      </c>
      <c r="J314" s="16" t="str">
        <f t="shared" si="9"/>
        <v>05/2025</v>
      </c>
      <c r="K314" s="16" t="str">
        <f t="shared" si="10"/>
        <v>CXG-0525</v>
      </c>
    </row>
    <row r="315">
      <c r="A315" s="8" t="s">
        <v>1798</v>
      </c>
      <c r="B315" s="13">
        <v>45793.0</v>
      </c>
      <c r="C315" s="8" t="s">
        <v>420</v>
      </c>
      <c r="D315" s="10" t="s">
        <v>797</v>
      </c>
      <c r="E315" s="8" t="s">
        <v>1575</v>
      </c>
      <c r="F315" s="11">
        <v>58432.0</v>
      </c>
      <c r="I315" s="8" t="s">
        <v>127</v>
      </c>
      <c r="J315" s="16" t="str">
        <f t="shared" si="9"/>
        <v>05/2025</v>
      </c>
      <c r="K315" s="16" t="str">
        <f t="shared" si="10"/>
        <v>CXG-0525</v>
      </c>
    </row>
    <row r="316">
      <c r="A316" s="10" t="s">
        <v>1799</v>
      </c>
      <c r="B316" s="13">
        <v>45793.0</v>
      </c>
      <c r="C316" s="8" t="s">
        <v>420</v>
      </c>
      <c r="D316" s="10" t="s">
        <v>797</v>
      </c>
      <c r="E316" s="8" t="s">
        <v>1575</v>
      </c>
      <c r="F316" s="11">
        <v>62678.0</v>
      </c>
      <c r="I316" s="8" t="s">
        <v>127</v>
      </c>
      <c r="J316" s="16" t="str">
        <f t="shared" si="9"/>
        <v>05/2025</v>
      </c>
      <c r="K316" s="16" t="str">
        <f t="shared" si="10"/>
        <v>CXG-0525</v>
      </c>
    </row>
    <row r="317">
      <c r="A317" s="8" t="s">
        <v>1800</v>
      </c>
      <c r="B317" s="13">
        <v>45793.0</v>
      </c>
      <c r="C317" s="8" t="s">
        <v>420</v>
      </c>
      <c r="D317" s="10" t="s">
        <v>797</v>
      </c>
      <c r="E317" s="8" t="s">
        <v>1575</v>
      </c>
      <c r="F317" s="11">
        <v>91894.0</v>
      </c>
      <c r="I317" s="8" t="s">
        <v>127</v>
      </c>
      <c r="J317" s="16" t="str">
        <f t="shared" si="9"/>
        <v>05/2025</v>
      </c>
      <c r="K317" s="16" t="str">
        <f t="shared" si="10"/>
        <v>CXG-0525</v>
      </c>
    </row>
    <row r="318">
      <c r="A318" s="8" t="s">
        <v>1801</v>
      </c>
      <c r="B318" s="13">
        <v>45793.0</v>
      </c>
      <c r="C318" s="8" t="s">
        <v>420</v>
      </c>
      <c r="D318" s="10" t="s">
        <v>797</v>
      </c>
      <c r="E318" s="8" t="s">
        <v>1465</v>
      </c>
      <c r="F318" s="11">
        <v>10277.38</v>
      </c>
      <c r="J318" s="16" t="str">
        <f t="shared" si="9"/>
        <v>05/2025</v>
      </c>
      <c r="K318" s="16" t="str">
        <f t="shared" si="10"/>
        <v>CXG-0525</v>
      </c>
    </row>
    <row r="319">
      <c r="A319" s="10" t="s">
        <v>1802</v>
      </c>
      <c r="B319" s="13">
        <v>45796.0</v>
      </c>
      <c r="C319" s="8" t="s">
        <v>490</v>
      </c>
      <c r="D319" s="10" t="s">
        <v>758</v>
      </c>
      <c r="E319" s="8" t="s">
        <v>1520</v>
      </c>
      <c r="F319" s="11">
        <v>87300.0</v>
      </c>
      <c r="J319" s="16" t="str">
        <f t="shared" si="9"/>
        <v>05/2025</v>
      </c>
      <c r="K319" s="16" t="str">
        <f t="shared" si="10"/>
        <v>CXG-0525</v>
      </c>
    </row>
    <row r="320">
      <c r="A320" s="8" t="s">
        <v>1803</v>
      </c>
      <c r="B320" s="13">
        <v>45796.0</v>
      </c>
      <c r="C320" s="8" t="s">
        <v>490</v>
      </c>
      <c r="D320" s="10" t="s">
        <v>758</v>
      </c>
      <c r="E320" s="8" t="s">
        <v>1478</v>
      </c>
      <c r="F320" s="11">
        <v>72090.0</v>
      </c>
      <c r="I320" s="8" t="s">
        <v>1804</v>
      </c>
      <c r="J320" s="16" t="str">
        <f t="shared" si="9"/>
        <v>05/2025</v>
      </c>
      <c r="K320" s="16" t="str">
        <f t="shared" si="10"/>
        <v>CXG-0525</v>
      </c>
    </row>
    <row r="321">
      <c r="A321" s="8" t="s">
        <v>1805</v>
      </c>
      <c r="B321" s="13">
        <v>45796.0</v>
      </c>
      <c r="C321" s="8" t="s">
        <v>340</v>
      </c>
      <c r="D321" s="10" t="s">
        <v>823</v>
      </c>
      <c r="E321" s="8" t="s">
        <v>1478</v>
      </c>
      <c r="F321" s="11">
        <v>55958.0</v>
      </c>
      <c r="J321" s="16" t="str">
        <f t="shared" si="9"/>
        <v>05/2025</v>
      </c>
      <c r="K321" s="16" t="str">
        <f t="shared" si="10"/>
        <v>CXG-0525</v>
      </c>
    </row>
    <row r="322">
      <c r="A322" s="8" t="s">
        <v>1806</v>
      </c>
      <c r="B322" s="13">
        <v>45796.0</v>
      </c>
      <c r="C322" s="8" t="s">
        <v>490</v>
      </c>
      <c r="D322" s="10" t="s">
        <v>758</v>
      </c>
      <c r="E322" s="8" t="s">
        <v>1478</v>
      </c>
      <c r="F322" s="11">
        <v>74404.0</v>
      </c>
      <c r="J322" s="16" t="str">
        <f t="shared" si="9"/>
        <v>05/2025</v>
      </c>
      <c r="K322" s="16" t="str">
        <f t="shared" si="10"/>
        <v>CXG-0525</v>
      </c>
    </row>
    <row r="323">
      <c r="A323" s="8" t="s">
        <v>1807</v>
      </c>
      <c r="B323" s="13">
        <v>45796.0</v>
      </c>
      <c r="C323" s="8" t="s">
        <v>340</v>
      </c>
      <c r="D323" s="10" t="s">
        <v>823</v>
      </c>
      <c r="E323" s="8" t="s">
        <v>1478</v>
      </c>
      <c r="F323" s="11">
        <v>45000.0</v>
      </c>
      <c r="J323" s="16" t="str">
        <f t="shared" si="9"/>
        <v>05/2025</v>
      </c>
      <c r="K323" s="16" t="str">
        <f t="shared" si="10"/>
        <v>CXG-0525</v>
      </c>
    </row>
    <row r="324">
      <c r="A324" s="8" t="s">
        <v>1808</v>
      </c>
      <c r="B324" s="13">
        <v>45799.0</v>
      </c>
      <c r="C324" s="8" t="s">
        <v>340</v>
      </c>
      <c r="D324" s="10" t="s">
        <v>823</v>
      </c>
      <c r="E324" s="8" t="s">
        <v>1465</v>
      </c>
      <c r="F324" s="11">
        <v>2600.0</v>
      </c>
      <c r="J324" s="16" t="str">
        <f t="shared" si="9"/>
        <v>05/2025</v>
      </c>
      <c r="K324" s="16" t="str">
        <f t="shared" si="10"/>
        <v>CXG-0525</v>
      </c>
    </row>
    <row r="325">
      <c r="A325" s="8" t="s">
        <v>1809</v>
      </c>
      <c r="B325" s="13">
        <v>45799.0</v>
      </c>
      <c r="C325" s="8" t="s">
        <v>340</v>
      </c>
      <c r="D325" s="10" t="s">
        <v>823</v>
      </c>
      <c r="E325" s="8" t="s">
        <v>1473</v>
      </c>
      <c r="F325" s="11">
        <v>22.64</v>
      </c>
      <c r="I325" s="8" t="s">
        <v>1810</v>
      </c>
      <c r="J325" s="16" t="str">
        <f t="shared" si="9"/>
        <v>05/2025</v>
      </c>
      <c r="K325" s="16" t="str">
        <f t="shared" si="10"/>
        <v>CXG-0525</v>
      </c>
    </row>
    <row r="326">
      <c r="A326" s="8" t="s">
        <v>1811</v>
      </c>
      <c r="B326" s="13">
        <v>45799.0</v>
      </c>
      <c r="C326" s="8" t="s">
        <v>493</v>
      </c>
      <c r="D326" s="10" t="s">
        <v>799</v>
      </c>
      <c r="E326" s="8" t="s">
        <v>1465</v>
      </c>
      <c r="F326" s="11">
        <v>70000.0</v>
      </c>
      <c r="J326" s="16" t="str">
        <f t="shared" si="9"/>
        <v>05/2025</v>
      </c>
      <c r="K326" s="16" t="str">
        <f t="shared" si="10"/>
        <v>CXG-0525</v>
      </c>
    </row>
    <row r="327">
      <c r="A327" s="8" t="s">
        <v>1812</v>
      </c>
      <c r="B327" s="13">
        <v>45799.0</v>
      </c>
      <c r="C327" s="8" t="s">
        <v>493</v>
      </c>
      <c r="D327" s="10" t="s">
        <v>799</v>
      </c>
      <c r="E327" s="8" t="s">
        <v>1465</v>
      </c>
      <c r="F327" s="11">
        <v>5000.0</v>
      </c>
      <c r="J327" s="16" t="str">
        <f t="shared" si="9"/>
        <v>05/2025</v>
      </c>
      <c r="K327" s="16" t="str">
        <f t="shared" si="10"/>
        <v>CXG-0525</v>
      </c>
    </row>
    <row r="328">
      <c r="A328" s="8" t="s">
        <v>1813</v>
      </c>
      <c r="B328" s="13">
        <v>45800.0</v>
      </c>
      <c r="C328" s="8" t="s">
        <v>493</v>
      </c>
      <c r="D328" s="10" t="s">
        <v>799</v>
      </c>
      <c r="E328" s="8" t="s">
        <v>1465</v>
      </c>
      <c r="F328" s="11">
        <v>5776.0</v>
      </c>
      <c r="J328" s="16" t="str">
        <f t="shared" si="9"/>
        <v>05/2025</v>
      </c>
      <c r="K328" s="16" t="str">
        <f t="shared" si="10"/>
        <v>CXG-0525</v>
      </c>
    </row>
    <row r="329">
      <c r="A329" s="8" t="s">
        <v>1814</v>
      </c>
      <c r="B329" s="13">
        <v>45800.0</v>
      </c>
      <c r="C329" s="8" t="s">
        <v>493</v>
      </c>
      <c r="D329" s="10" t="s">
        <v>799</v>
      </c>
      <c r="E329" s="8" t="s">
        <v>1473</v>
      </c>
      <c r="F329" s="11">
        <v>-0.71</v>
      </c>
      <c r="J329" s="16" t="str">
        <f t="shared" si="9"/>
        <v>05/2025</v>
      </c>
      <c r="K329" s="16" t="str">
        <f t="shared" si="10"/>
        <v>CXG-0525</v>
      </c>
    </row>
    <row r="330">
      <c r="A330" s="8" t="s">
        <v>1815</v>
      </c>
      <c r="B330" s="13">
        <v>45800.0</v>
      </c>
      <c r="C330" s="8" t="s">
        <v>331</v>
      </c>
      <c r="D330" s="10" t="s">
        <v>814</v>
      </c>
      <c r="E330" s="8" t="s">
        <v>1509</v>
      </c>
      <c r="F330" s="11">
        <v>75140.0</v>
      </c>
      <c r="I330" s="8" t="s">
        <v>1816</v>
      </c>
      <c r="J330" s="16" t="str">
        <f t="shared" si="9"/>
        <v>05/2025</v>
      </c>
      <c r="K330" s="16" t="str">
        <f t="shared" si="10"/>
        <v>CXG-0525</v>
      </c>
    </row>
    <row r="331">
      <c r="A331" s="8" t="s">
        <v>1817</v>
      </c>
      <c r="B331" s="13">
        <v>45800.0</v>
      </c>
      <c r="C331" s="8" t="s">
        <v>493</v>
      </c>
      <c r="D331" s="10" t="s">
        <v>799</v>
      </c>
      <c r="E331" s="8" t="s">
        <v>1465</v>
      </c>
      <c r="F331" s="11">
        <v>55000.0</v>
      </c>
      <c r="J331" s="16" t="str">
        <f t="shared" si="9"/>
        <v>05/2025</v>
      </c>
      <c r="K331" s="16" t="str">
        <f t="shared" si="10"/>
        <v>CXG-0525</v>
      </c>
    </row>
    <row r="332">
      <c r="A332" s="8" t="s">
        <v>1818</v>
      </c>
      <c r="B332" s="13">
        <v>45800.0</v>
      </c>
      <c r="C332" s="8" t="s">
        <v>493</v>
      </c>
      <c r="D332" s="10" t="s">
        <v>799</v>
      </c>
      <c r="E332" s="8" t="s">
        <v>1509</v>
      </c>
      <c r="F332" s="11">
        <v>17315.0</v>
      </c>
      <c r="I332" s="8" t="s">
        <v>1509</v>
      </c>
      <c r="J332" s="16" t="str">
        <f t="shared" si="9"/>
        <v>05/2025</v>
      </c>
      <c r="K332" s="16" t="str">
        <f t="shared" si="10"/>
        <v>CXG-0525</v>
      </c>
    </row>
    <row r="333">
      <c r="A333" s="8" t="s">
        <v>1819</v>
      </c>
      <c r="B333" s="13">
        <v>45801.0</v>
      </c>
      <c r="C333" s="8" t="s">
        <v>493</v>
      </c>
      <c r="D333" s="10" t="s">
        <v>799</v>
      </c>
      <c r="E333" s="8" t="s">
        <v>1465</v>
      </c>
      <c r="F333" s="11">
        <v>55000.0</v>
      </c>
      <c r="J333" s="16" t="str">
        <f t="shared" si="9"/>
        <v>05/2025</v>
      </c>
      <c r="K333" s="16" t="str">
        <f t="shared" si="10"/>
        <v>CXG-0525</v>
      </c>
    </row>
    <row r="334">
      <c r="A334" s="8" t="s">
        <v>1820</v>
      </c>
      <c r="B334" s="13">
        <v>45801.0</v>
      </c>
      <c r="C334" s="8" t="s">
        <v>493</v>
      </c>
      <c r="D334" s="10" t="s">
        <v>799</v>
      </c>
      <c r="E334" s="8" t="s">
        <v>1478</v>
      </c>
      <c r="F334" s="11">
        <v>25000.0</v>
      </c>
      <c r="J334" s="16" t="str">
        <f t="shared" si="9"/>
        <v>05/2025</v>
      </c>
      <c r="K334" s="16" t="str">
        <f t="shared" si="10"/>
        <v>CXG-0525</v>
      </c>
    </row>
    <row r="335">
      <c r="A335" s="8" t="s">
        <v>1821</v>
      </c>
      <c r="B335" s="13">
        <v>45803.0</v>
      </c>
      <c r="C335" s="8" t="s">
        <v>493</v>
      </c>
      <c r="D335" s="10" t="s">
        <v>799</v>
      </c>
      <c r="E335" s="8" t="s">
        <v>1509</v>
      </c>
      <c r="F335" s="11">
        <v>63044.33</v>
      </c>
      <c r="I335" s="8" t="s">
        <v>1509</v>
      </c>
      <c r="J335" s="16" t="str">
        <f t="shared" si="9"/>
        <v>05/2025</v>
      </c>
      <c r="K335" s="16" t="str">
        <f t="shared" si="10"/>
        <v>CXG-0525</v>
      </c>
    </row>
    <row r="336">
      <c r="A336" s="8" t="s">
        <v>1822</v>
      </c>
      <c r="B336" s="13">
        <v>45804.0</v>
      </c>
      <c r="C336" s="8" t="s">
        <v>493</v>
      </c>
      <c r="D336" s="10" t="s">
        <v>799</v>
      </c>
      <c r="E336" s="8" t="s">
        <v>1509</v>
      </c>
      <c r="F336" s="11">
        <v>28300.0</v>
      </c>
      <c r="I336" s="8" t="s">
        <v>1509</v>
      </c>
      <c r="J336" s="16" t="str">
        <f t="shared" si="9"/>
        <v>05/2025</v>
      </c>
      <c r="K336" s="16" t="str">
        <f t="shared" si="10"/>
        <v>CXG-0525</v>
      </c>
    </row>
    <row r="337">
      <c r="A337" s="8" t="s">
        <v>1823</v>
      </c>
      <c r="B337" s="13">
        <v>45804.0</v>
      </c>
      <c r="C337" s="8" t="s">
        <v>493</v>
      </c>
      <c r="D337" s="10" t="s">
        <v>799</v>
      </c>
      <c r="E337" s="8" t="s">
        <v>1465</v>
      </c>
      <c r="F337" s="11">
        <v>31000.0</v>
      </c>
      <c r="J337" s="16" t="str">
        <f t="shared" si="9"/>
        <v>05/2025</v>
      </c>
      <c r="K337" s="16" t="str">
        <f t="shared" si="10"/>
        <v>CXG-0525</v>
      </c>
    </row>
    <row r="338">
      <c r="A338" s="8" t="s">
        <v>1824</v>
      </c>
      <c r="B338" s="13">
        <v>45804.0</v>
      </c>
      <c r="C338" s="8" t="s">
        <v>493</v>
      </c>
      <c r="D338" s="10" t="s">
        <v>799</v>
      </c>
      <c r="E338" s="8" t="s">
        <v>1509</v>
      </c>
      <c r="F338" s="11">
        <v>69070.0</v>
      </c>
      <c r="I338" s="8" t="s">
        <v>1825</v>
      </c>
      <c r="J338" s="16" t="str">
        <f t="shared" si="9"/>
        <v>05/2025</v>
      </c>
      <c r="K338" s="16" t="str">
        <f t="shared" si="10"/>
        <v>CXG-0525</v>
      </c>
    </row>
    <row r="339">
      <c r="A339" s="8" t="s">
        <v>1826</v>
      </c>
      <c r="B339" s="13">
        <v>45804.0</v>
      </c>
      <c r="C339" s="8" t="s">
        <v>495</v>
      </c>
      <c r="D339" s="10" t="s">
        <v>871</v>
      </c>
      <c r="E339" s="8" t="s">
        <v>1509</v>
      </c>
      <c r="F339" s="11">
        <v>65000.0</v>
      </c>
      <c r="I339" s="8" t="s">
        <v>1825</v>
      </c>
      <c r="J339" s="16" t="str">
        <f t="shared" si="9"/>
        <v>05/2025</v>
      </c>
      <c r="K339" s="16" t="str">
        <f t="shared" si="10"/>
        <v>CXG-0525</v>
      </c>
    </row>
    <row r="340">
      <c r="A340" s="8" t="s">
        <v>1827</v>
      </c>
      <c r="B340" s="13">
        <v>45804.0</v>
      </c>
      <c r="C340" s="8" t="s">
        <v>495</v>
      </c>
      <c r="D340" s="10" t="s">
        <v>871</v>
      </c>
      <c r="E340" s="8" t="s">
        <v>1478</v>
      </c>
      <c r="F340" s="11">
        <v>10348.0</v>
      </c>
      <c r="J340" s="16" t="str">
        <f t="shared" si="9"/>
        <v>05/2025</v>
      </c>
      <c r="K340" s="16" t="str">
        <f t="shared" si="10"/>
        <v>CXG-0525</v>
      </c>
    </row>
    <row r="341">
      <c r="A341" s="8" t="s">
        <v>1828</v>
      </c>
      <c r="B341" s="13">
        <v>45804.0</v>
      </c>
      <c r="C341" s="8" t="s">
        <v>493</v>
      </c>
      <c r="D341" s="10" t="s">
        <v>799</v>
      </c>
      <c r="E341" s="8" t="s">
        <v>1478</v>
      </c>
      <c r="F341" s="11">
        <v>52280.0</v>
      </c>
      <c r="J341" s="16" t="str">
        <f t="shared" si="9"/>
        <v>05/2025</v>
      </c>
      <c r="K341" s="16" t="str">
        <f t="shared" si="10"/>
        <v>CXG-0525</v>
      </c>
    </row>
    <row r="342">
      <c r="A342" s="8" t="s">
        <v>1829</v>
      </c>
      <c r="B342" s="13">
        <v>45796.0</v>
      </c>
      <c r="C342" s="8" t="s">
        <v>490</v>
      </c>
      <c r="D342" s="10" t="s">
        <v>758</v>
      </c>
      <c r="E342" s="8" t="s">
        <v>1473</v>
      </c>
      <c r="F342" s="11">
        <v>-0.22</v>
      </c>
      <c r="J342" s="16" t="str">
        <f t="shared" si="9"/>
        <v>05/2025</v>
      </c>
      <c r="K342" s="16" t="str">
        <f t="shared" si="10"/>
        <v>CXG-0525</v>
      </c>
    </row>
    <row r="343">
      <c r="A343" s="8" t="s">
        <v>1830</v>
      </c>
      <c r="B343" s="13">
        <v>45805.0</v>
      </c>
      <c r="C343" s="8" t="s">
        <v>493</v>
      </c>
      <c r="D343" s="10" t="s">
        <v>799</v>
      </c>
      <c r="E343" s="8" t="s">
        <v>1473</v>
      </c>
      <c r="F343" s="11">
        <v>2897.14</v>
      </c>
      <c r="I343" s="8" t="s">
        <v>1831</v>
      </c>
      <c r="J343" s="16" t="str">
        <f t="shared" si="9"/>
        <v>05/2025</v>
      </c>
      <c r="K343" s="16" t="str">
        <f t="shared" si="10"/>
        <v>CXG-0525</v>
      </c>
    </row>
    <row r="344">
      <c r="A344" s="8" t="s">
        <v>1832</v>
      </c>
      <c r="B344" s="13">
        <v>45805.0</v>
      </c>
      <c r="C344" s="8" t="s">
        <v>495</v>
      </c>
      <c r="D344" s="10" t="s">
        <v>871</v>
      </c>
      <c r="E344" s="8" t="s">
        <v>1473</v>
      </c>
      <c r="F344" s="11">
        <v>598.0</v>
      </c>
      <c r="I344" s="8" t="s">
        <v>1831</v>
      </c>
      <c r="J344" s="16" t="str">
        <f t="shared" si="9"/>
        <v>05/2025</v>
      </c>
      <c r="K344" s="16" t="str">
        <f t="shared" si="10"/>
        <v>CXG-0525</v>
      </c>
    </row>
    <row r="345">
      <c r="A345" s="8" t="s">
        <v>1833</v>
      </c>
      <c r="B345" s="13">
        <v>45806.0</v>
      </c>
      <c r="C345" s="8" t="s">
        <v>497</v>
      </c>
      <c r="D345" s="10" t="s">
        <v>873</v>
      </c>
      <c r="E345" s="8" t="s">
        <v>1509</v>
      </c>
      <c r="F345" s="11">
        <v>59837.0</v>
      </c>
      <c r="I345" s="8" t="s">
        <v>1509</v>
      </c>
      <c r="J345" s="16" t="str">
        <f t="shared" si="9"/>
        <v>05/2025</v>
      </c>
      <c r="K345" s="16" t="str">
        <f t="shared" si="10"/>
        <v>CXG-0525</v>
      </c>
    </row>
    <row r="346">
      <c r="A346" s="8" t="s">
        <v>1834</v>
      </c>
      <c r="B346" s="13">
        <v>45806.0</v>
      </c>
      <c r="C346" s="8" t="s">
        <v>331</v>
      </c>
      <c r="D346" s="10" t="s">
        <v>814</v>
      </c>
      <c r="E346" s="8" t="s">
        <v>1478</v>
      </c>
      <c r="F346" s="11">
        <v>76301.33</v>
      </c>
      <c r="J346" s="16" t="str">
        <f t="shared" si="9"/>
        <v>05/2025</v>
      </c>
      <c r="K346" s="16" t="str">
        <f t="shared" si="10"/>
        <v>CXG-0525</v>
      </c>
    </row>
    <row r="347">
      <c r="A347" s="8" t="s">
        <v>1835</v>
      </c>
      <c r="B347" s="13">
        <v>45806.0</v>
      </c>
      <c r="C347" s="8" t="s">
        <v>331</v>
      </c>
      <c r="D347" s="10" t="s">
        <v>814</v>
      </c>
      <c r="E347" s="8" t="s">
        <v>1473</v>
      </c>
      <c r="F347" s="11">
        <v>0.21</v>
      </c>
      <c r="I347" s="8" t="s">
        <v>1836</v>
      </c>
      <c r="J347" s="16" t="str">
        <f t="shared" si="9"/>
        <v>05/2025</v>
      </c>
      <c r="K347" s="16" t="str">
        <f t="shared" si="10"/>
        <v>CXG-0525</v>
      </c>
    </row>
    <row r="348">
      <c r="A348" s="8" t="s">
        <v>1837</v>
      </c>
      <c r="B348" s="13">
        <v>45807.0</v>
      </c>
      <c r="C348" s="8" t="s">
        <v>497</v>
      </c>
      <c r="D348" s="10" t="s">
        <v>873</v>
      </c>
      <c r="E348" s="8" t="s">
        <v>1509</v>
      </c>
      <c r="F348" s="11">
        <v>43437.71</v>
      </c>
      <c r="I348" s="8" t="s">
        <v>1509</v>
      </c>
      <c r="J348" s="16" t="str">
        <f t="shared" si="9"/>
        <v>05/2025</v>
      </c>
      <c r="K348" s="16" t="str">
        <f t="shared" si="10"/>
        <v>CXG-0525</v>
      </c>
    </row>
    <row r="349">
      <c r="A349" s="8" t="s">
        <v>1838</v>
      </c>
      <c r="B349" s="13">
        <v>45807.0</v>
      </c>
      <c r="C349" s="8" t="s">
        <v>317</v>
      </c>
      <c r="D349" s="10" t="s">
        <v>877</v>
      </c>
      <c r="E349" s="8" t="s">
        <v>1509</v>
      </c>
      <c r="F349" s="11">
        <v>87232.0</v>
      </c>
      <c r="I349" s="8" t="s">
        <v>1509</v>
      </c>
      <c r="J349" s="16" t="str">
        <f t="shared" si="9"/>
        <v>05/2025</v>
      </c>
      <c r="K349" s="16" t="str">
        <f t="shared" si="10"/>
        <v>CXG-0525</v>
      </c>
    </row>
    <row r="350">
      <c r="A350" s="8" t="s">
        <v>1839</v>
      </c>
      <c r="B350" s="13">
        <v>45808.0</v>
      </c>
      <c r="C350" s="8" t="s">
        <v>499</v>
      </c>
      <c r="D350" s="10" t="s">
        <v>875</v>
      </c>
      <c r="E350" s="8" t="s">
        <v>1478</v>
      </c>
      <c r="F350" s="11">
        <v>66465.0</v>
      </c>
      <c r="J350" s="16" t="str">
        <f t="shared" si="9"/>
        <v>05/2025</v>
      </c>
      <c r="K350" s="16" t="str">
        <f t="shared" si="10"/>
        <v>CXG-0525</v>
      </c>
    </row>
    <row r="351">
      <c r="A351" s="8" t="s">
        <v>1840</v>
      </c>
      <c r="B351" s="13">
        <v>45808.0</v>
      </c>
      <c r="C351" s="8" t="s">
        <v>497</v>
      </c>
      <c r="D351" s="10" t="s">
        <v>873</v>
      </c>
      <c r="E351" s="8" t="s">
        <v>1478</v>
      </c>
      <c r="F351" s="11">
        <v>46000.0</v>
      </c>
      <c r="J351" s="16" t="str">
        <f t="shared" si="9"/>
        <v>05/2025</v>
      </c>
      <c r="K351" s="16" t="str">
        <f t="shared" si="10"/>
        <v>CXG-0525</v>
      </c>
    </row>
    <row r="352">
      <c r="A352" s="8" t="s">
        <v>1841</v>
      </c>
      <c r="B352" s="13">
        <v>45810.0</v>
      </c>
      <c r="C352" s="8" t="s">
        <v>405</v>
      </c>
      <c r="D352" s="10" t="s">
        <v>862</v>
      </c>
      <c r="E352" s="8" t="s">
        <v>1473</v>
      </c>
      <c r="F352" s="11">
        <v>50.31</v>
      </c>
      <c r="J352" s="16" t="str">
        <f t="shared" si="9"/>
        <v>06/2025</v>
      </c>
      <c r="K352" s="16" t="str">
        <f t="shared" si="10"/>
        <v>CXG-0625</v>
      </c>
    </row>
    <row r="353">
      <c r="A353" s="8" t="s">
        <v>1842</v>
      </c>
      <c r="B353" s="13">
        <v>45810.0</v>
      </c>
      <c r="C353" s="8" t="s">
        <v>497</v>
      </c>
      <c r="D353" s="10" t="s">
        <v>873</v>
      </c>
      <c r="E353" s="8" t="s">
        <v>1473</v>
      </c>
      <c r="F353" s="11">
        <v>20.54</v>
      </c>
      <c r="J353" s="16" t="str">
        <f t="shared" si="9"/>
        <v>06/2025</v>
      </c>
      <c r="K353" s="16" t="str">
        <f t="shared" si="10"/>
        <v>CXG-0625</v>
      </c>
    </row>
    <row r="354">
      <c r="A354" s="8" t="s">
        <v>1843</v>
      </c>
      <c r="B354" s="13">
        <v>45810.0</v>
      </c>
      <c r="C354" s="8" t="s">
        <v>499</v>
      </c>
      <c r="D354" s="10" t="s">
        <v>875</v>
      </c>
      <c r="E354" s="8" t="s">
        <v>1478</v>
      </c>
      <c r="F354" s="11">
        <v>52338.0</v>
      </c>
      <c r="J354" s="16" t="str">
        <f t="shared" si="9"/>
        <v>06/2025</v>
      </c>
      <c r="K354" s="16" t="str">
        <f t="shared" si="10"/>
        <v>CXG-0625</v>
      </c>
    </row>
    <row r="355">
      <c r="A355" s="8" t="s">
        <v>1844</v>
      </c>
      <c r="B355" s="13">
        <v>45810.0</v>
      </c>
      <c r="C355" s="8" t="s">
        <v>499</v>
      </c>
      <c r="D355" s="10" t="s">
        <v>875</v>
      </c>
      <c r="E355" s="8" t="s">
        <v>1478</v>
      </c>
      <c r="F355" s="11">
        <v>1913.0</v>
      </c>
      <c r="J355" s="16" t="str">
        <f t="shared" si="9"/>
        <v>06/2025</v>
      </c>
      <c r="K355" s="16" t="str">
        <f t="shared" si="10"/>
        <v>CXG-0625</v>
      </c>
    </row>
    <row r="356">
      <c r="A356" s="8" t="s">
        <v>1845</v>
      </c>
      <c r="B356" s="13">
        <v>45811.0</v>
      </c>
      <c r="C356" s="8" t="s">
        <v>501</v>
      </c>
      <c r="D356" s="10" t="s">
        <v>879</v>
      </c>
      <c r="E356" s="8" t="s">
        <v>1509</v>
      </c>
      <c r="F356" s="11">
        <v>140000.0</v>
      </c>
      <c r="I356" s="8" t="s">
        <v>1509</v>
      </c>
      <c r="J356" s="16" t="str">
        <f t="shared" si="9"/>
        <v>06/2025</v>
      </c>
      <c r="K356" s="16" t="str">
        <f t="shared" si="10"/>
        <v>CXG-0625</v>
      </c>
    </row>
    <row r="357">
      <c r="A357" s="8" t="s">
        <v>1846</v>
      </c>
      <c r="B357" s="13">
        <v>45811.0</v>
      </c>
      <c r="C357" s="8" t="s">
        <v>503</v>
      </c>
      <c r="D357" s="10" t="s">
        <v>881</v>
      </c>
      <c r="E357" s="8" t="s">
        <v>1509</v>
      </c>
      <c r="F357" s="11">
        <v>29788.0</v>
      </c>
      <c r="I357" s="8" t="s">
        <v>1509</v>
      </c>
      <c r="J357" s="16" t="str">
        <f t="shared" si="9"/>
        <v>06/2025</v>
      </c>
      <c r="K357" s="16" t="str">
        <f t="shared" si="10"/>
        <v>CXG-0625</v>
      </c>
    </row>
    <row r="358">
      <c r="A358" s="8" t="s">
        <v>1847</v>
      </c>
      <c r="B358" s="13">
        <v>45811.0</v>
      </c>
      <c r="C358" s="8" t="s">
        <v>501</v>
      </c>
      <c r="D358" s="10" t="s">
        <v>879</v>
      </c>
      <c r="E358" s="8" t="s">
        <v>1465</v>
      </c>
      <c r="F358" s="11">
        <v>10329.0</v>
      </c>
      <c r="J358" s="16" t="str">
        <f t="shared" si="9"/>
        <v>06/2025</v>
      </c>
      <c r="K358" s="16" t="str">
        <f t="shared" si="10"/>
        <v>CXG-0625</v>
      </c>
    </row>
    <row r="359">
      <c r="A359" s="8" t="s">
        <v>1848</v>
      </c>
      <c r="B359" s="13">
        <v>45811.0</v>
      </c>
      <c r="C359" s="8" t="s">
        <v>501</v>
      </c>
      <c r="D359" s="10" t="s">
        <v>879</v>
      </c>
      <c r="E359" s="8" t="s">
        <v>1473</v>
      </c>
      <c r="F359" s="11">
        <v>-0.08</v>
      </c>
      <c r="J359" s="16" t="str">
        <f t="shared" si="9"/>
        <v>06/2025</v>
      </c>
      <c r="K359" s="16" t="str">
        <f t="shared" si="10"/>
        <v>CXG-0625</v>
      </c>
    </row>
    <row r="360">
      <c r="A360" s="8" t="s">
        <v>1849</v>
      </c>
      <c r="B360" s="13">
        <v>45812.0</v>
      </c>
      <c r="C360" s="8" t="s">
        <v>317</v>
      </c>
      <c r="D360" s="10" t="s">
        <v>877</v>
      </c>
      <c r="E360" s="8" t="s">
        <v>1465</v>
      </c>
      <c r="F360" s="11">
        <v>117075.0</v>
      </c>
      <c r="J360" s="16" t="str">
        <f t="shared" si="9"/>
        <v>06/2025</v>
      </c>
      <c r="K360" s="16" t="str">
        <f t="shared" si="10"/>
        <v>CXG-0625</v>
      </c>
    </row>
    <row r="361">
      <c r="A361" s="8" t="s">
        <v>1850</v>
      </c>
      <c r="B361" s="13">
        <v>45812.0</v>
      </c>
      <c r="C361" s="8" t="s">
        <v>327</v>
      </c>
      <c r="D361" s="10" t="s">
        <v>805</v>
      </c>
      <c r="E361" s="8" t="s">
        <v>1465</v>
      </c>
      <c r="F361" s="11">
        <v>58136.0</v>
      </c>
      <c r="J361" s="16" t="str">
        <f t="shared" si="9"/>
        <v>06/2025</v>
      </c>
      <c r="K361" s="16" t="str">
        <f t="shared" si="10"/>
        <v>CXG-0625</v>
      </c>
    </row>
    <row r="362">
      <c r="A362" s="8" t="s">
        <v>1851</v>
      </c>
      <c r="B362" s="13">
        <v>45812.0</v>
      </c>
      <c r="C362" s="8" t="s">
        <v>327</v>
      </c>
      <c r="D362" s="10" t="s">
        <v>805</v>
      </c>
      <c r="E362" s="8" t="s">
        <v>1473</v>
      </c>
      <c r="F362" s="11">
        <v>0.85</v>
      </c>
      <c r="J362" s="16" t="str">
        <f t="shared" si="9"/>
        <v>06/2025</v>
      </c>
      <c r="K362" s="16" t="str">
        <f t="shared" si="10"/>
        <v>CXG-0625</v>
      </c>
    </row>
    <row r="363">
      <c r="A363" s="8" t="s">
        <v>1852</v>
      </c>
      <c r="B363" s="13">
        <v>45812.0</v>
      </c>
      <c r="C363" s="8" t="s">
        <v>503</v>
      </c>
      <c r="D363" s="10" t="s">
        <v>881</v>
      </c>
      <c r="E363" s="8" t="s">
        <v>1509</v>
      </c>
      <c r="F363" s="11">
        <v>75000.0</v>
      </c>
      <c r="I363" s="8" t="s">
        <v>1509</v>
      </c>
      <c r="J363" s="16" t="str">
        <f t="shared" si="9"/>
        <v>06/2025</v>
      </c>
      <c r="K363" s="16" t="str">
        <f t="shared" si="10"/>
        <v>CXG-0625</v>
      </c>
    </row>
    <row r="364">
      <c r="A364" s="8" t="s">
        <v>1853</v>
      </c>
      <c r="B364" s="13">
        <v>45812.0</v>
      </c>
      <c r="C364" s="8" t="s">
        <v>317</v>
      </c>
      <c r="D364" s="10" t="s">
        <v>877</v>
      </c>
      <c r="E364" s="8" t="s">
        <v>1509</v>
      </c>
      <c r="F364" s="11">
        <v>1792.0</v>
      </c>
      <c r="I364" s="8" t="s">
        <v>1509</v>
      </c>
      <c r="J364" s="16" t="str">
        <f t="shared" si="9"/>
        <v>06/2025</v>
      </c>
      <c r="K364" s="16" t="str">
        <f t="shared" si="10"/>
        <v>CXG-0625</v>
      </c>
    </row>
    <row r="365">
      <c r="A365" s="8" t="s">
        <v>1854</v>
      </c>
      <c r="B365" s="13">
        <v>45812.0</v>
      </c>
      <c r="C365" s="8" t="s">
        <v>317</v>
      </c>
      <c r="D365" s="10" t="s">
        <v>877</v>
      </c>
      <c r="E365" s="8" t="s">
        <v>1473</v>
      </c>
      <c r="F365" s="11">
        <v>-0.02</v>
      </c>
      <c r="J365" s="16" t="str">
        <f t="shared" si="9"/>
        <v>06/2025</v>
      </c>
      <c r="K365" s="16" t="str">
        <f t="shared" si="10"/>
        <v>CXG-0625</v>
      </c>
    </row>
    <row r="366">
      <c r="A366" s="8" t="s">
        <v>1855</v>
      </c>
      <c r="B366" s="13">
        <v>45813.0</v>
      </c>
      <c r="C366" s="8" t="s">
        <v>503</v>
      </c>
      <c r="D366" s="10" t="s">
        <v>881</v>
      </c>
      <c r="E366" s="8" t="s">
        <v>1465</v>
      </c>
      <c r="F366" s="11">
        <v>2951.0</v>
      </c>
      <c r="J366" s="16" t="str">
        <f t="shared" si="9"/>
        <v>06/2025</v>
      </c>
      <c r="K366" s="16" t="str">
        <f t="shared" si="10"/>
        <v>CXG-0625</v>
      </c>
    </row>
    <row r="367">
      <c r="A367" s="8" t="s">
        <v>1856</v>
      </c>
      <c r="B367" s="13">
        <v>45813.0</v>
      </c>
      <c r="C367" s="8" t="s">
        <v>503</v>
      </c>
      <c r="D367" s="10" t="s">
        <v>881</v>
      </c>
      <c r="E367" s="8" t="s">
        <v>1473</v>
      </c>
      <c r="F367" s="11">
        <v>1.83</v>
      </c>
      <c r="J367" s="16" t="str">
        <f t="shared" si="9"/>
        <v>06/2025</v>
      </c>
      <c r="K367" s="16" t="str">
        <f t="shared" si="10"/>
        <v>CXG-0625</v>
      </c>
    </row>
    <row r="368">
      <c r="A368" s="8" t="s">
        <v>1857</v>
      </c>
      <c r="B368" s="13">
        <v>45813.0</v>
      </c>
      <c r="C368" s="8" t="s">
        <v>317</v>
      </c>
      <c r="D368" s="10" t="s">
        <v>877</v>
      </c>
      <c r="E368" s="8" t="s">
        <v>1465</v>
      </c>
      <c r="F368" s="11">
        <v>60230.0</v>
      </c>
      <c r="J368" s="16" t="str">
        <f t="shared" si="9"/>
        <v>06/2025</v>
      </c>
      <c r="K368" s="16" t="str">
        <f t="shared" si="10"/>
        <v>CXG-0625</v>
      </c>
    </row>
    <row r="369">
      <c r="A369" s="8" t="s">
        <v>1858</v>
      </c>
      <c r="B369" s="13">
        <v>45813.0</v>
      </c>
      <c r="C369" s="8" t="s">
        <v>331</v>
      </c>
      <c r="D369" s="10" t="s">
        <v>814</v>
      </c>
      <c r="E369" s="8" t="s">
        <v>1509</v>
      </c>
      <c r="F369" s="11">
        <v>43400.0</v>
      </c>
      <c r="I369" s="8" t="s">
        <v>1509</v>
      </c>
      <c r="J369" s="16" t="str">
        <f t="shared" si="9"/>
        <v>06/2025</v>
      </c>
      <c r="K369" s="16" t="str">
        <f t="shared" si="10"/>
        <v>CXG-0625</v>
      </c>
    </row>
    <row r="370">
      <c r="A370" s="8" t="s">
        <v>1859</v>
      </c>
      <c r="B370" s="13">
        <v>45813.0</v>
      </c>
      <c r="C370" s="8" t="s">
        <v>331</v>
      </c>
      <c r="D370" s="10" t="s">
        <v>814</v>
      </c>
      <c r="E370" s="8" t="s">
        <v>1473</v>
      </c>
      <c r="F370" s="11">
        <v>-0.2</v>
      </c>
      <c r="J370" s="16" t="str">
        <f t="shared" si="9"/>
        <v>06/2025</v>
      </c>
      <c r="K370" s="16" t="str">
        <f t="shared" si="10"/>
        <v>CXG-0625</v>
      </c>
    </row>
    <row r="371">
      <c r="A371" s="8" t="s">
        <v>1860</v>
      </c>
      <c r="B371" s="13">
        <v>45813.0</v>
      </c>
      <c r="C371" s="8" t="s">
        <v>317</v>
      </c>
      <c r="D371" s="10" t="s">
        <v>877</v>
      </c>
      <c r="E371" s="8" t="s">
        <v>1509</v>
      </c>
      <c r="F371" s="11">
        <v>20500.0</v>
      </c>
      <c r="I371" s="8" t="s">
        <v>1509</v>
      </c>
      <c r="J371" s="16" t="str">
        <f t="shared" si="9"/>
        <v>06/2025</v>
      </c>
      <c r="K371" s="16" t="str">
        <f t="shared" si="10"/>
        <v>CXG-0625</v>
      </c>
    </row>
    <row r="372">
      <c r="A372" s="8" t="s">
        <v>1861</v>
      </c>
      <c r="B372" s="13">
        <v>45814.0</v>
      </c>
      <c r="C372" s="8" t="s">
        <v>317</v>
      </c>
      <c r="D372" s="10" t="s">
        <v>877</v>
      </c>
      <c r="E372" s="8" t="s">
        <v>1465</v>
      </c>
      <c r="F372" s="11">
        <v>132790.0</v>
      </c>
      <c r="J372" s="16" t="str">
        <f t="shared" si="9"/>
        <v>06/2025</v>
      </c>
      <c r="K372" s="16" t="str">
        <f t="shared" si="10"/>
        <v>CXG-0625</v>
      </c>
    </row>
    <row r="373">
      <c r="A373" s="8" t="s">
        <v>1862</v>
      </c>
      <c r="B373" s="13">
        <v>45814.0</v>
      </c>
      <c r="C373" s="8" t="s">
        <v>317</v>
      </c>
      <c r="D373" s="10" t="s">
        <v>877</v>
      </c>
      <c r="E373" s="8" t="s">
        <v>1478</v>
      </c>
      <c r="F373" s="11">
        <v>1848.0</v>
      </c>
      <c r="J373" s="16" t="str">
        <f t="shared" si="9"/>
        <v>06/2025</v>
      </c>
      <c r="K373" s="16" t="str">
        <f t="shared" si="10"/>
        <v>CXG-0625</v>
      </c>
    </row>
    <row r="374">
      <c r="A374" s="8" t="s">
        <v>1863</v>
      </c>
      <c r="B374" s="13">
        <v>45814.0</v>
      </c>
      <c r="C374" s="8" t="s">
        <v>317</v>
      </c>
      <c r="D374" s="10" t="s">
        <v>877</v>
      </c>
      <c r="E374" s="8" t="s">
        <v>1473</v>
      </c>
      <c r="F374" s="11">
        <v>6.04</v>
      </c>
      <c r="J374" s="16" t="str">
        <f t="shared" si="9"/>
        <v>06/2025</v>
      </c>
      <c r="K374" s="16" t="str">
        <f t="shared" si="10"/>
        <v>CXG-0625</v>
      </c>
    </row>
    <row r="375">
      <c r="A375" s="8" t="s">
        <v>1864</v>
      </c>
      <c r="B375" s="13">
        <v>45814.0</v>
      </c>
      <c r="C375" s="8" t="s">
        <v>331</v>
      </c>
      <c r="D375" s="10" t="s">
        <v>814</v>
      </c>
      <c r="E375" s="8" t="s">
        <v>1465</v>
      </c>
      <c r="F375" s="11">
        <v>71765.0</v>
      </c>
      <c r="J375" s="16" t="str">
        <f t="shared" si="9"/>
        <v>06/2025</v>
      </c>
      <c r="K375" s="16" t="str">
        <f t="shared" si="10"/>
        <v>CXG-0625</v>
      </c>
    </row>
    <row r="376">
      <c r="A376" s="8" t="s">
        <v>1865</v>
      </c>
      <c r="B376" s="13">
        <v>45814.0</v>
      </c>
      <c r="C376" s="8" t="s">
        <v>331</v>
      </c>
      <c r="D376" s="10" t="s">
        <v>814</v>
      </c>
      <c r="E376" s="8" t="s">
        <v>1473</v>
      </c>
      <c r="F376" s="11">
        <v>0.14</v>
      </c>
      <c r="J376" s="16" t="str">
        <f t="shared" si="9"/>
        <v>06/2025</v>
      </c>
      <c r="K376" s="16" t="str">
        <f t="shared" si="10"/>
        <v>CXG-0625</v>
      </c>
    </row>
    <row r="377">
      <c r="A377" s="8" t="s">
        <v>1866</v>
      </c>
      <c r="B377" s="13">
        <v>45814.0</v>
      </c>
      <c r="C377" s="8" t="s">
        <v>497</v>
      </c>
      <c r="D377" s="10" t="s">
        <v>873</v>
      </c>
      <c r="E377" s="8" t="s">
        <v>1465</v>
      </c>
      <c r="F377" s="11">
        <v>27426.55</v>
      </c>
      <c r="J377" s="16" t="str">
        <f t="shared" si="9"/>
        <v>06/2025</v>
      </c>
      <c r="K377" s="16" t="str">
        <f t="shared" si="10"/>
        <v>CXG-0625</v>
      </c>
    </row>
    <row r="378">
      <c r="A378" s="8" t="s">
        <v>1867</v>
      </c>
      <c r="B378" s="13">
        <v>45814.0</v>
      </c>
      <c r="C378" s="8" t="s">
        <v>497</v>
      </c>
      <c r="D378" s="10" t="s">
        <v>873</v>
      </c>
      <c r="E378" s="8" t="s">
        <v>1465</v>
      </c>
      <c r="F378" s="11">
        <v>85000.0</v>
      </c>
      <c r="J378" s="16" t="str">
        <f t="shared" si="9"/>
        <v>06/2025</v>
      </c>
      <c r="K378" s="16" t="str">
        <f t="shared" si="10"/>
        <v>CXG-0625</v>
      </c>
    </row>
    <row r="379">
      <c r="A379" s="8" t="s">
        <v>1868</v>
      </c>
      <c r="B379" s="13">
        <v>45815.0</v>
      </c>
      <c r="C379" s="8" t="s">
        <v>497</v>
      </c>
      <c r="D379" s="10" t="s">
        <v>873</v>
      </c>
      <c r="E379" s="8" t="s">
        <v>1505</v>
      </c>
      <c r="F379" s="11">
        <v>16850.0</v>
      </c>
      <c r="J379" s="16" t="str">
        <f t="shared" si="9"/>
        <v>06/2025</v>
      </c>
      <c r="K379" s="16" t="str">
        <f t="shared" si="10"/>
        <v>CXG-0625</v>
      </c>
    </row>
    <row r="380">
      <c r="A380" s="8" t="s">
        <v>1869</v>
      </c>
      <c r="B380" s="13">
        <v>45815.0</v>
      </c>
      <c r="C380" s="8" t="s">
        <v>331</v>
      </c>
      <c r="D380" s="10" t="s">
        <v>814</v>
      </c>
      <c r="E380" s="8" t="s">
        <v>1473</v>
      </c>
      <c r="F380" s="11">
        <v>618.66</v>
      </c>
      <c r="J380" s="16" t="str">
        <f t="shared" si="9"/>
        <v>06/2025</v>
      </c>
      <c r="K380" s="16" t="str">
        <f t="shared" si="10"/>
        <v>CXG-0625</v>
      </c>
    </row>
    <row r="381">
      <c r="A381" s="8" t="s">
        <v>1870</v>
      </c>
      <c r="B381" s="13">
        <v>45815.0</v>
      </c>
      <c r="C381" s="8" t="s">
        <v>317</v>
      </c>
      <c r="D381" s="10" t="s">
        <v>877</v>
      </c>
      <c r="E381" s="8" t="s">
        <v>1505</v>
      </c>
      <c r="F381" s="11">
        <v>65926.0</v>
      </c>
      <c r="J381" s="16" t="str">
        <f t="shared" si="9"/>
        <v>06/2025</v>
      </c>
      <c r="K381" s="16" t="str">
        <f t="shared" si="10"/>
        <v>CXG-0625</v>
      </c>
    </row>
    <row r="382">
      <c r="A382" s="8" t="s">
        <v>1871</v>
      </c>
      <c r="B382" s="13">
        <v>45817.0</v>
      </c>
      <c r="C382" s="8" t="s">
        <v>331</v>
      </c>
      <c r="D382" s="10" t="s">
        <v>814</v>
      </c>
      <c r="E382" s="8" t="s">
        <v>1465</v>
      </c>
      <c r="F382" s="11">
        <v>27000.0</v>
      </c>
      <c r="J382" s="16" t="str">
        <f t="shared" si="9"/>
        <v>06/2025</v>
      </c>
      <c r="K382" s="16" t="str">
        <f t="shared" si="10"/>
        <v>CXG-0625</v>
      </c>
    </row>
    <row r="383">
      <c r="A383" s="8" t="s">
        <v>1872</v>
      </c>
      <c r="B383" s="13">
        <v>45817.0</v>
      </c>
      <c r="C383" s="8" t="s">
        <v>331</v>
      </c>
      <c r="D383" s="10" t="s">
        <v>814</v>
      </c>
      <c r="E383" s="8" t="s">
        <v>1509</v>
      </c>
      <c r="F383" s="11">
        <v>68460.0</v>
      </c>
      <c r="I383" s="8" t="s">
        <v>1509</v>
      </c>
      <c r="J383" s="16" t="str">
        <f t="shared" si="9"/>
        <v>06/2025</v>
      </c>
      <c r="K383" s="16" t="str">
        <f t="shared" si="10"/>
        <v>CXG-0625</v>
      </c>
    </row>
    <row r="384">
      <c r="A384" s="8" t="s">
        <v>1873</v>
      </c>
      <c r="B384" s="13">
        <v>45817.0</v>
      </c>
      <c r="C384" s="8" t="s">
        <v>331</v>
      </c>
      <c r="D384" s="10" t="s">
        <v>814</v>
      </c>
      <c r="E384" s="8" t="s">
        <v>1509</v>
      </c>
      <c r="F384" s="11">
        <v>77220.0</v>
      </c>
      <c r="I384" s="8" t="s">
        <v>1509</v>
      </c>
      <c r="J384" s="16" t="str">
        <f t="shared" si="9"/>
        <v>06/2025</v>
      </c>
      <c r="K384" s="16" t="str">
        <f t="shared" si="10"/>
        <v>CXG-0625</v>
      </c>
    </row>
    <row r="385">
      <c r="A385" s="8" t="s">
        <v>1874</v>
      </c>
      <c r="B385" s="13">
        <v>45817.0</v>
      </c>
      <c r="C385" s="8" t="s">
        <v>331</v>
      </c>
      <c r="D385" s="10" t="s">
        <v>814</v>
      </c>
      <c r="E385" s="8" t="s">
        <v>1505</v>
      </c>
      <c r="F385" s="11">
        <v>35489.0</v>
      </c>
      <c r="J385" s="16" t="str">
        <f t="shared" si="9"/>
        <v>06/2025</v>
      </c>
      <c r="K385" s="16" t="str">
        <f t="shared" si="10"/>
        <v>CXG-0625</v>
      </c>
    </row>
    <row r="386">
      <c r="A386" s="8" t="s">
        <v>1875</v>
      </c>
      <c r="B386" s="13">
        <v>45818.0</v>
      </c>
      <c r="C386" s="8" t="s">
        <v>317</v>
      </c>
      <c r="D386" s="10" t="s">
        <v>877</v>
      </c>
      <c r="E386" s="8" t="s">
        <v>1509</v>
      </c>
      <c r="F386" s="11">
        <v>134491.5</v>
      </c>
      <c r="I386" s="8" t="s">
        <v>1509</v>
      </c>
      <c r="J386" s="16" t="str">
        <f t="shared" si="9"/>
        <v>06/2025</v>
      </c>
      <c r="K386" s="16" t="str">
        <f t="shared" si="10"/>
        <v>CXG-0625</v>
      </c>
    </row>
    <row r="387">
      <c r="A387" s="8"/>
      <c r="B387" s="13"/>
      <c r="C387" s="8"/>
      <c r="D387" s="8"/>
      <c r="E387" s="8"/>
      <c r="F387" s="11"/>
      <c r="I387" s="8"/>
    </row>
    <row r="388">
      <c r="A388" s="8" t="s">
        <v>1876</v>
      </c>
      <c r="B388" s="13">
        <v>45819.0</v>
      </c>
      <c r="C388" s="8" t="s">
        <v>317</v>
      </c>
      <c r="D388" s="10" t="s">
        <v>877</v>
      </c>
      <c r="E388" s="8" t="s">
        <v>1509</v>
      </c>
      <c r="F388" s="11">
        <v>59457.0</v>
      </c>
      <c r="I388" s="8" t="s">
        <v>1509</v>
      </c>
      <c r="J388" s="16" t="str">
        <f t="shared" ref="J388:J446" si="11">TEXT(B388,"MM/YYYY")</f>
        <v>06/2025</v>
      </c>
      <c r="K388" s="16" t="str">
        <f t="shared" ref="K388:K446" si="12">IF(B388="","",CONCATENATE("CXG-",TEXT(B388,"MMYY")))</f>
        <v>CXG-0625</v>
      </c>
    </row>
    <row r="389">
      <c r="A389" s="8" t="s">
        <v>1877</v>
      </c>
      <c r="B389" s="13">
        <v>45819.0</v>
      </c>
      <c r="C389" s="8" t="s">
        <v>317</v>
      </c>
      <c r="D389" s="10" t="s">
        <v>877</v>
      </c>
      <c r="E389" s="8" t="s">
        <v>1473</v>
      </c>
      <c r="F389" s="11">
        <v>2.41</v>
      </c>
      <c r="I389" s="8" t="s">
        <v>1878</v>
      </c>
      <c r="J389" s="16" t="str">
        <f t="shared" si="11"/>
        <v>06/2025</v>
      </c>
      <c r="K389" s="16" t="str">
        <f t="shared" si="12"/>
        <v>CXG-0625</v>
      </c>
    </row>
    <row r="390">
      <c r="A390" s="8" t="s">
        <v>1879</v>
      </c>
      <c r="B390" s="13">
        <v>45820.0</v>
      </c>
      <c r="C390" s="8" t="s">
        <v>317</v>
      </c>
      <c r="D390" s="10" t="s">
        <v>877</v>
      </c>
      <c r="E390" s="8" t="s">
        <v>1509</v>
      </c>
      <c r="F390" s="11">
        <v>68169.33</v>
      </c>
      <c r="I390" s="8" t="s">
        <v>1509</v>
      </c>
      <c r="J390" s="16" t="str">
        <f t="shared" si="11"/>
        <v>06/2025</v>
      </c>
      <c r="K390" s="16" t="str">
        <f t="shared" si="12"/>
        <v>CXG-0625</v>
      </c>
    </row>
    <row r="391">
      <c r="A391" s="8" t="s">
        <v>1880</v>
      </c>
      <c r="B391" s="13">
        <v>45820.0</v>
      </c>
      <c r="C391" s="8" t="s">
        <v>497</v>
      </c>
      <c r="D391" s="10" t="s">
        <v>873</v>
      </c>
      <c r="E391" s="8" t="s">
        <v>1509</v>
      </c>
      <c r="F391" s="11">
        <v>100000.0</v>
      </c>
      <c r="I391" s="8" t="s">
        <v>1881</v>
      </c>
      <c r="J391" s="16" t="str">
        <f t="shared" si="11"/>
        <v>06/2025</v>
      </c>
      <c r="K391" s="16" t="str">
        <f t="shared" si="12"/>
        <v>CXG-0625</v>
      </c>
    </row>
    <row r="392">
      <c r="A392" s="8" t="s">
        <v>1882</v>
      </c>
      <c r="B392" s="13">
        <v>45820.0</v>
      </c>
      <c r="C392" s="8" t="s">
        <v>497</v>
      </c>
      <c r="D392" s="10" t="s">
        <v>873</v>
      </c>
      <c r="E392" s="8" t="s">
        <v>1509</v>
      </c>
      <c r="F392" s="11">
        <v>45782.0</v>
      </c>
      <c r="I392" s="8" t="s">
        <v>1881</v>
      </c>
      <c r="J392" s="16" t="str">
        <f t="shared" si="11"/>
        <v>06/2025</v>
      </c>
      <c r="K392" s="16" t="str">
        <f t="shared" si="12"/>
        <v>CXG-0625</v>
      </c>
    </row>
    <row r="393">
      <c r="A393" s="8" t="s">
        <v>1883</v>
      </c>
      <c r="B393" s="13">
        <v>45818.0</v>
      </c>
      <c r="C393" s="8" t="s">
        <v>497</v>
      </c>
      <c r="D393" s="10" t="s">
        <v>873</v>
      </c>
      <c r="E393" s="8" t="s">
        <v>1509</v>
      </c>
      <c r="F393" s="11">
        <v>27650.0</v>
      </c>
      <c r="I393" s="8" t="s">
        <v>1884</v>
      </c>
      <c r="J393" s="16" t="str">
        <f t="shared" si="11"/>
        <v>06/2025</v>
      </c>
      <c r="K393" s="16" t="str">
        <f t="shared" si="12"/>
        <v>CXG-0625</v>
      </c>
    </row>
    <row r="394">
      <c r="A394" s="8" t="s">
        <v>1885</v>
      </c>
      <c r="B394" s="13">
        <v>45821.0</v>
      </c>
      <c r="C394" s="8" t="s">
        <v>317</v>
      </c>
      <c r="D394" s="10" t="s">
        <v>877</v>
      </c>
      <c r="E394" s="8" t="s">
        <v>1465</v>
      </c>
      <c r="F394" s="11">
        <v>587.0</v>
      </c>
      <c r="I394" s="8" t="s">
        <v>1886</v>
      </c>
      <c r="J394" s="16" t="str">
        <f t="shared" si="11"/>
        <v>06/2025</v>
      </c>
      <c r="K394" s="16" t="str">
        <f t="shared" si="12"/>
        <v>CXG-0625</v>
      </c>
    </row>
    <row r="395">
      <c r="A395" s="8" t="s">
        <v>1887</v>
      </c>
      <c r="B395" s="13">
        <v>45821.0</v>
      </c>
      <c r="C395" s="8" t="s">
        <v>317</v>
      </c>
      <c r="D395" s="10" t="s">
        <v>877</v>
      </c>
      <c r="E395" s="8" t="s">
        <v>1473</v>
      </c>
      <c r="F395" s="11">
        <v>0.47</v>
      </c>
      <c r="J395" s="16" t="str">
        <f t="shared" si="11"/>
        <v>06/2025</v>
      </c>
      <c r="K395" s="16" t="str">
        <f t="shared" si="12"/>
        <v>CXG-0625</v>
      </c>
    </row>
    <row r="396">
      <c r="A396" s="8" t="s">
        <v>1888</v>
      </c>
      <c r="B396" s="13">
        <v>45822.0</v>
      </c>
      <c r="C396" s="8" t="s">
        <v>331</v>
      </c>
      <c r="D396" s="10" t="s">
        <v>814</v>
      </c>
      <c r="E396" s="8" t="s">
        <v>1473</v>
      </c>
      <c r="F396" s="11">
        <v>-0.02</v>
      </c>
      <c r="J396" s="16" t="str">
        <f t="shared" si="11"/>
        <v>06/2025</v>
      </c>
      <c r="K396" s="16" t="str">
        <f t="shared" si="12"/>
        <v>CXG-0625</v>
      </c>
    </row>
    <row r="397">
      <c r="A397" s="8" t="s">
        <v>1889</v>
      </c>
      <c r="B397" s="13">
        <v>45822.0</v>
      </c>
      <c r="C397" s="8" t="s">
        <v>331</v>
      </c>
      <c r="D397" s="10" t="s">
        <v>814</v>
      </c>
      <c r="E397" s="8" t="s">
        <v>1509</v>
      </c>
      <c r="F397" s="11">
        <v>100000.0</v>
      </c>
      <c r="I397" s="8" t="s">
        <v>1890</v>
      </c>
      <c r="J397" s="16" t="str">
        <f t="shared" si="11"/>
        <v>06/2025</v>
      </c>
      <c r="K397" s="16" t="str">
        <f t="shared" si="12"/>
        <v>CXG-0625</v>
      </c>
    </row>
    <row r="398">
      <c r="A398" s="8" t="s">
        <v>1891</v>
      </c>
      <c r="B398" s="13">
        <v>45822.0</v>
      </c>
      <c r="C398" s="8" t="s">
        <v>331</v>
      </c>
      <c r="D398" s="10" t="s">
        <v>814</v>
      </c>
      <c r="E398" s="8" t="s">
        <v>1509</v>
      </c>
      <c r="F398" s="11">
        <v>130000.0</v>
      </c>
      <c r="I398" s="8" t="s">
        <v>1509</v>
      </c>
      <c r="J398" s="16" t="str">
        <f t="shared" si="11"/>
        <v>06/2025</v>
      </c>
      <c r="K398" s="16" t="str">
        <f t="shared" si="12"/>
        <v>CXG-0625</v>
      </c>
    </row>
    <row r="399">
      <c r="A399" s="8" t="s">
        <v>1892</v>
      </c>
      <c r="B399" s="13">
        <v>45822.0</v>
      </c>
      <c r="C399" s="8" t="s">
        <v>317</v>
      </c>
      <c r="D399" s="10" t="s">
        <v>877</v>
      </c>
      <c r="E399" s="8" t="s">
        <v>1509</v>
      </c>
      <c r="F399" s="11">
        <v>100000.0</v>
      </c>
      <c r="I399" s="8" t="s">
        <v>1893</v>
      </c>
      <c r="J399" s="16" t="str">
        <f t="shared" si="11"/>
        <v>06/2025</v>
      </c>
      <c r="K399" s="16" t="str">
        <f t="shared" si="12"/>
        <v>CXG-0625</v>
      </c>
    </row>
    <row r="400">
      <c r="A400" s="8" t="s">
        <v>1894</v>
      </c>
      <c r="B400" s="13">
        <v>45822.0</v>
      </c>
      <c r="C400" s="8" t="s">
        <v>317</v>
      </c>
      <c r="D400" s="10" t="s">
        <v>877</v>
      </c>
      <c r="E400" s="8" t="s">
        <v>1509</v>
      </c>
      <c r="F400" s="11">
        <v>100000.0</v>
      </c>
      <c r="I400" s="8" t="s">
        <v>1509</v>
      </c>
      <c r="J400" s="16" t="str">
        <f t="shared" si="11"/>
        <v>06/2025</v>
      </c>
      <c r="K400" s="16" t="str">
        <f t="shared" si="12"/>
        <v>CXG-0625</v>
      </c>
    </row>
    <row r="401">
      <c r="A401" s="8" t="s">
        <v>1895</v>
      </c>
      <c r="B401" s="13">
        <v>45822.0</v>
      </c>
      <c r="C401" s="8" t="s">
        <v>317</v>
      </c>
      <c r="D401" s="10" t="s">
        <v>877</v>
      </c>
      <c r="E401" s="8" t="s">
        <v>1509</v>
      </c>
      <c r="F401" s="11">
        <v>1757.0</v>
      </c>
      <c r="I401" s="8" t="s">
        <v>1890</v>
      </c>
      <c r="J401" s="16" t="str">
        <f t="shared" si="11"/>
        <v>06/2025</v>
      </c>
      <c r="K401" s="16" t="str">
        <f t="shared" si="12"/>
        <v>CXG-0625</v>
      </c>
    </row>
    <row r="402">
      <c r="A402" s="8" t="s">
        <v>1896</v>
      </c>
      <c r="B402" s="13">
        <v>45822.0</v>
      </c>
      <c r="C402" s="8" t="s">
        <v>317</v>
      </c>
      <c r="D402" s="10" t="s">
        <v>877</v>
      </c>
      <c r="E402" s="8" t="s">
        <v>1509</v>
      </c>
      <c r="F402" s="11">
        <v>3812.0</v>
      </c>
      <c r="I402" s="8" t="s">
        <v>1897</v>
      </c>
      <c r="J402" s="16" t="str">
        <f t="shared" si="11"/>
        <v>06/2025</v>
      </c>
      <c r="K402" s="16" t="str">
        <f t="shared" si="12"/>
        <v>CXG-0625</v>
      </c>
    </row>
    <row r="403">
      <c r="A403" s="8" t="s">
        <v>1898</v>
      </c>
      <c r="B403" s="13">
        <v>45824.0</v>
      </c>
      <c r="C403" s="8" t="s">
        <v>317</v>
      </c>
      <c r="D403" s="10" t="s">
        <v>877</v>
      </c>
      <c r="E403" s="8" t="s">
        <v>1509</v>
      </c>
      <c r="F403" s="11">
        <v>100000.0</v>
      </c>
      <c r="I403" s="8" t="s">
        <v>1890</v>
      </c>
      <c r="J403" s="16" t="str">
        <f t="shared" si="11"/>
        <v>06/2025</v>
      </c>
      <c r="K403" s="16" t="str">
        <f t="shared" si="12"/>
        <v>CXG-0625</v>
      </c>
    </row>
    <row r="404">
      <c r="A404" s="8" t="s">
        <v>1899</v>
      </c>
      <c r="B404" s="13">
        <v>45824.0</v>
      </c>
      <c r="C404" s="8" t="s">
        <v>317</v>
      </c>
      <c r="D404" s="10" t="s">
        <v>877</v>
      </c>
      <c r="E404" s="8" t="s">
        <v>1509</v>
      </c>
      <c r="F404" s="11">
        <v>43000.0</v>
      </c>
      <c r="I404" s="8" t="s">
        <v>1900</v>
      </c>
      <c r="J404" s="16" t="str">
        <f t="shared" si="11"/>
        <v>06/2025</v>
      </c>
      <c r="K404" s="16" t="str">
        <f t="shared" si="12"/>
        <v>CXG-0625</v>
      </c>
    </row>
    <row r="405">
      <c r="A405" s="8" t="s">
        <v>1901</v>
      </c>
      <c r="B405" s="13">
        <v>45824.0</v>
      </c>
      <c r="C405" s="8" t="s">
        <v>317</v>
      </c>
      <c r="D405" s="10" t="s">
        <v>877</v>
      </c>
      <c r="E405" s="8" t="s">
        <v>1509</v>
      </c>
      <c r="F405" s="11">
        <v>66689.0</v>
      </c>
      <c r="I405" s="8" t="s">
        <v>1509</v>
      </c>
      <c r="J405" s="16" t="str">
        <f t="shared" si="11"/>
        <v>06/2025</v>
      </c>
      <c r="K405" s="16" t="str">
        <f t="shared" si="12"/>
        <v>CXG-0625</v>
      </c>
    </row>
    <row r="406">
      <c r="A406" s="8" t="s">
        <v>1902</v>
      </c>
      <c r="B406" s="13">
        <v>45824.0</v>
      </c>
      <c r="C406" s="8" t="s">
        <v>505</v>
      </c>
      <c r="D406" s="10" t="s">
        <v>884</v>
      </c>
      <c r="E406" s="8" t="s">
        <v>1505</v>
      </c>
      <c r="F406" s="11">
        <v>130722.0</v>
      </c>
      <c r="J406" s="16" t="str">
        <f t="shared" si="11"/>
        <v>06/2025</v>
      </c>
      <c r="K406" s="16" t="str">
        <f t="shared" si="12"/>
        <v>CXG-0625</v>
      </c>
    </row>
    <row r="407">
      <c r="A407" s="8" t="s">
        <v>1903</v>
      </c>
      <c r="B407" s="13">
        <v>45824.0</v>
      </c>
      <c r="C407" s="8" t="s">
        <v>505</v>
      </c>
      <c r="D407" s="10" t="s">
        <v>884</v>
      </c>
      <c r="E407" s="8" t="s">
        <v>1473</v>
      </c>
      <c r="F407" s="11">
        <v>0.72</v>
      </c>
      <c r="J407" s="16" t="str">
        <f t="shared" si="11"/>
        <v>06/2025</v>
      </c>
      <c r="K407" s="16" t="str">
        <f t="shared" si="12"/>
        <v>CXG-0625</v>
      </c>
    </row>
    <row r="408">
      <c r="A408" s="8" t="s">
        <v>1904</v>
      </c>
      <c r="B408" s="13">
        <v>45825.0</v>
      </c>
      <c r="C408" s="8" t="s">
        <v>317</v>
      </c>
      <c r="D408" s="10" t="s">
        <v>877</v>
      </c>
      <c r="E408" s="8" t="s">
        <v>1465</v>
      </c>
      <c r="F408" s="11">
        <v>1830.0</v>
      </c>
      <c r="J408" s="16" t="str">
        <f t="shared" si="11"/>
        <v>06/2025</v>
      </c>
      <c r="K408" s="16" t="str">
        <f t="shared" si="12"/>
        <v>CXG-0625</v>
      </c>
    </row>
    <row r="409">
      <c r="A409" s="8" t="s">
        <v>1905</v>
      </c>
      <c r="B409" s="13">
        <v>45825.0</v>
      </c>
      <c r="C409" s="8" t="s">
        <v>317</v>
      </c>
      <c r="D409" s="10" t="s">
        <v>877</v>
      </c>
      <c r="E409" s="8" t="s">
        <v>1473</v>
      </c>
      <c r="F409" s="11">
        <v>-2.9</v>
      </c>
      <c r="I409" s="8" t="s">
        <v>1906</v>
      </c>
      <c r="J409" s="16" t="str">
        <f t="shared" si="11"/>
        <v>06/2025</v>
      </c>
      <c r="K409" s="16" t="str">
        <f t="shared" si="12"/>
        <v>CXG-0625</v>
      </c>
    </row>
    <row r="410">
      <c r="A410" s="8" t="s">
        <v>1907</v>
      </c>
      <c r="B410" s="13">
        <v>45825.0</v>
      </c>
      <c r="C410" s="8" t="s">
        <v>331</v>
      </c>
      <c r="D410" s="10" t="s">
        <v>814</v>
      </c>
      <c r="E410" s="8" t="s">
        <v>1478</v>
      </c>
      <c r="F410" s="11">
        <v>61678.49</v>
      </c>
      <c r="J410" s="16" t="str">
        <f t="shared" si="11"/>
        <v>06/2025</v>
      </c>
      <c r="K410" s="16" t="str">
        <f t="shared" si="12"/>
        <v>CXG-0625</v>
      </c>
    </row>
    <row r="411">
      <c r="A411" s="8" t="s">
        <v>1908</v>
      </c>
      <c r="B411" s="13">
        <v>45825.0</v>
      </c>
      <c r="C411" s="8" t="s">
        <v>331</v>
      </c>
      <c r="D411" s="10" t="s">
        <v>814</v>
      </c>
      <c r="E411" s="8" t="s">
        <v>1465</v>
      </c>
      <c r="F411" s="11">
        <v>3200.0</v>
      </c>
      <c r="J411" s="16" t="str">
        <f t="shared" si="11"/>
        <v>06/2025</v>
      </c>
      <c r="K411" s="16" t="str">
        <f t="shared" si="12"/>
        <v>CXG-0625</v>
      </c>
    </row>
    <row r="412">
      <c r="A412" s="8" t="s">
        <v>1909</v>
      </c>
      <c r="B412" s="13">
        <v>45826.0</v>
      </c>
      <c r="C412" s="8" t="s">
        <v>317</v>
      </c>
      <c r="D412" s="10" t="s">
        <v>877</v>
      </c>
      <c r="E412" s="8" t="s">
        <v>1509</v>
      </c>
      <c r="F412" s="11">
        <v>130000.0</v>
      </c>
      <c r="I412" s="8" t="s">
        <v>1910</v>
      </c>
      <c r="J412" s="16" t="str">
        <f t="shared" si="11"/>
        <v>06/2025</v>
      </c>
      <c r="K412" s="16" t="str">
        <f t="shared" si="12"/>
        <v>CXG-0625</v>
      </c>
    </row>
    <row r="413">
      <c r="A413" s="8" t="s">
        <v>1911</v>
      </c>
      <c r="B413" s="13">
        <v>45826.0</v>
      </c>
      <c r="C413" s="8" t="s">
        <v>505</v>
      </c>
      <c r="D413" s="10" t="s">
        <v>884</v>
      </c>
      <c r="E413" s="8" t="s">
        <v>1509</v>
      </c>
      <c r="F413" s="11">
        <v>140000.0</v>
      </c>
      <c r="I413" s="8" t="s">
        <v>1509</v>
      </c>
      <c r="J413" s="16" t="str">
        <f t="shared" si="11"/>
        <v>06/2025</v>
      </c>
      <c r="K413" s="16" t="str">
        <f t="shared" si="12"/>
        <v>CXG-0625</v>
      </c>
    </row>
    <row r="414">
      <c r="A414" s="8" t="s">
        <v>1912</v>
      </c>
      <c r="B414" s="13">
        <v>45826.0</v>
      </c>
      <c r="C414" s="8" t="s">
        <v>317</v>
      </c>
      <c r="D414" s="10" t="s">
        <v>877</v>
      </c>
      <c r="E414" s="8" t="s">
        <v>1509</v>
      </c>
      <c r="F414" s="11">
        <v>7598.0</v>
      </c>
      <c r="I414" s="8" t="s">
        <v>1509</v>
      </c>
      <c r="J414" s="16" t="str">
        <f t="shared" si="11"/>
        <v>06/2025</v>
      </c>
      <c r="K414" s="16" t="str">
        <f t="shared" si="12"/>
        <v>CXG-0625</v>
      </c>
    </row>
    <row r="415">
      <c r="A415" s="8" t="s">
        <v>1913</v>
      </c>
      <c r="B415" s="13">
        <v>45827.0</v>
      </c>
      <c r="C415" s="8" t="s">
        <v>505</v>
      </c>
      <c r="D415" s="10" t="s">
        <v>884</v>
      </c>
      <c r="E415" s="8" t="s">
        <v>1509</v>
      </c>
      <c r="F415" s="11">
        <v>4256.0</v>
      </c>
      <c r="I415" s="8" t="s">
        <v>1509</v>
      </c>
      <c r="J415" s="16" t="str">
        <f t="shared" si="11"/>
        <v>06/2025</v>
      </c>
      <c r="K415" s="16" t="str">
        <f t="shared" si="12"/>
        <v>CXG-0625</v>
      </c>
    </row>
    <row r="416">
      <c r="A416" s="8" t="s">
        <v>1914</v>
      </c>
      <c r="B416" s="13">
        <v>45827.0</v>
      </c>
      <c r="C416" s="8" t="s">
        <v>507</v>
      </c>
      <c r="D416" s="10" t="s">
        <v>886</v>
      </c>
      <c r="E416" s="8" t="s">
        <v>1509</v>
      </c>
      <c r="F416" s="11">
        <v>65000.0</v>
      </c>
      <c r="I416" s="8" t="s">
        <v>1890</v>
      </c>
      <c r="J416" s="16" t="str">
        <f t="shared" si="11"/>
        <v>06/2025</v>
      </c>
      <c r="K416" s="16" t="str">
        <f t="shared" si="12"/>
        <v>CXG-0625</v>
      </c>
    </row>
    <row r="417">
      <c r="A417" s="8" t="s">
        <v>1915</v>
      </c>
      <c r="B417" s="13">
        <v>45827.0</v>
      </c>
      <c r="C417" s="8" t="s">
        <v>507</v>
      </c>
      <c r="D417" s="10" t="s">
        <v>886</v>
      </c>
      <c r="E417" s="8" t="s">
        <v>1509</v>
      </c>
      <c r="F417" s="11">
        <v>1556.0</v>
      </c>
      <c r="I417" s="8" t="s">
        <v>1890</v>
      </c>
      <c r="J417" s="16" t="str">
        <f t="shared" si="11"/>
        <v>06/2025</v>
      </c>
      <c r="K417" s="16" t="str">
        <f t="shared" si="12"/>
        <v>CXG-0625</v>
      </c>
    </row>
    <row r="418">
      <c r="A418" s="8" t="s">
        <v>1916</v>
      </c>
      <c r="B418" s="13">
        <v>45827.0</v>
      </c>
      <c r="C418" s="8" t="s">
        <v>507</v>
      </c>
      <c r="D418" s="10" t="s">
        <v>886</v>
      </c>
      <c r="E418" s="8" t="s">
        <v>1473</v>
      </c>
      <c r="F418" s="11">
        <v>6.82</v>
      </c>
      <c r="J418" s="16" t="str">
        <f t="shared" si="11"/>
        <v>06/2025</v>
      </c>
      <c r="K418" s="16" t="str">
        <f t="shared" si="12"/>
        <v>CXG-0625</v>
      </c>
    </row>
    <row r="419">
      <c r="A419" s="8" t="s">
        <v>1917</v>
      </c>
      <c r="B419" s="13">
        <v>45829.0</v>
      </c>
      <c r="C419" s="8" t="s">
        <v>317</v>
      </c>
      <c r="D419" s="10" t="s">
        <v>877</v>
      </c>
      <c r="E419" s="8" t="s">
        <v>1509</v>
      </c>
      <c r="F419" s="11">
        <v>150000.0</v>
      </c>
      <c r="I419" s="8" t="s">
        <v>1509</v>
      </c>
      <c r="J419" s="16" t="str">
        <f t="shared" si="11"/>
        <v>06/2025</v>
      </c>
      <c r="K419" s="16" t="str">
        <f t="shared" si="12"/>
        <v>CXG-0625</v>
      </c>
    </row>
    <row r="420">
      <c r="A420" s="8" t="s">
        <v>1918</v>
      </c>
      <c r="B420" s="13">
        <v>45831.0</v>
      </c>
      <c r="C420" s="8" t="s">
        <v>507</v>
      </c>
      <c r="D420" s="10" t="s">
        <v>886</v>
      </c>
      <c r="E420" s="8" t="s">
        <v>1509</v>
      </c>
      <c r="F420" s="11">
        <v>138280.0</v>
      </c>
      <c r="I420" s="8" t="s">
        <v>1509</v>
      </c>
      <c r="J420" s="16" t="str">
        <f t="shared" si="11"/>
        <v>06/2025</v>
      </c>
      <c r="K420" s="16" t="str">
        <f t="shared" si="12"/>
        <v>CXG-0625</v>
      </c>
    </row>
    <row r="421">
      <c r="A421" s="8" t="s">
        <v>1919</v>
      </c>
      <c r="B421" s="13">
        <v>45828.0</v>
      </c>
      <c r="C421" s="8" t="s">
        <v>493</v>
      </c>
      <c r="D421" s="10" t="s">
        <v>799</v>
      </c>
      <c r="E421" s="8" t="s">
        <v>1473</v>
      </c>
      <c r="F421" s="11">
        <v>-28300.0</v>
      </c>
      <c r="I421" s="8" t="s">
        <v>1920</v>
      </c>
      <c r="J421" s="16" t="str">
        <f t="shared" si="11"/>
        <v>06/2025</v>
      </c>
      <c r="K421" s="16" t="str">
        <f t="shared" si="12"/>
        <v>CXG-0625</v>
      </c>
    </row>
    <row r="422">
      <c r="A422" s="8" t="s">
        <v>1921</v>
      </c>
      <c r="B422" s="13">
        <v>45831.0</v>
      </c>
      <c r="C422" s="8" t="s">
        <v>505</v>
      </c>
      <c r="D422" s="10" t="s">
        <v>884</v>
      </c>
      <c r="E422" s="8" t="s">
        <v>1473</v>
      </c>
      <c r="F422" s="11">
        <v>-10.0</v>
      </c>
      <c r="J422" s="16" t="str">
        <f t="shared" si="11"/>
        <v>06/2025</v>
      </c>
      <c r="K422" s="16" t="str">
        <f t="shared" si="12"/>
        <v>CXG-0625</v>
      </c>
    </row>
    <row r="423">
      <c r="A423" s="8" t="s">
        <v>1922</v>
      </c>
      <c r="B423" s="13">
        <v>45831.0</v>
      </c>
      <c r="C423" s="8" t="s">
        <v>331</v>
      </c>
      <c r="D423" s="10" t="s">
        <v>814</v>
      </c>
      <c r="E423" s="8" t="s">
        <v>1575</v>
      </c>
      <c r="F423" s="11">
        <v>100000.0</v>
      </c>
      <c r="I423" s="8" t="s">
        <v>1923</v>
      </c>
      <c r="J423" s="16" t="str">
        <f t="shared" si="11"/>
        <v>06/2025</v>
      </c>
      <c r="K423" s="16" t="str">
        <f t="shared" si="12"/>
        <v>CXG-0625</v>
      </c>
    </row>
    <row r="424">
      <c r="A424" s="8" t="s">
        <v>1924</v>
      </c>
      <c r="B424" s="13">
        <v>45831.0</v>
      </c>
      <c r="C424" s="8" t="s">
        <v>331</v>
      </c>
      <c r="D424" s="10" t="s">
        <v>814</v>
      </c>
      <c r="E424" s="8" t="s">
        <v>1465</v>
      </c>
      <c r="F424" s="11">
        <v>20000.0</v>
      </c>
      <c r="J424" s="16" t="str">
        <f t="shared" si="11"/>
        <v>06/2025</v>
      </c>
      <c r="K424" s="16" t="str">
        <f t="shared" si="12"/>
        <v>CXG-0625</v>
      </c>
    </row>
    <row r="425">
      <c r="A425" s="8" t="s">
        <v>1925</v>
      </c>
      <c r="B425" s="13">
        <v>45831.0</v>
      </c>
      <c r="C425" s="8" t="s">
        <v>331</v>
      </c>
      <c r="D425" s="10" t="s">
        <v>814</v>
      </c>
      <c r="E425" s="8" t="s">
        <v>1465</v>
      </c>
      <c r="F425" s="11">
        <v>75720.0</v>
      </c>
      <c r="J425" s="16" t="str">
        <f t="shared" si="11"/>
        <v>06/2025</v>
      </c>
      <c r="K425" s="16" t="str">
        <f t="shared" si="12"/>
        <v>CXG-0625</v>
      </c>
    </row>
    <row r="426">
      <c r="A426" s="8" t="s">
        <v>1926</v>
      </c>
      <c r="B426" s="13">
        <v>45831.0</v>
      </c>
      <c r="C426" s="8" t="s">
        <v>505</v>
      </c>
      <c r="D426" s="10" t="s">
        <v>884</v>
      </c>
      <c r="E426" s="8" t="s">
        <v>1575</v>
      </c>
      <c r="F426" s="11">
        <v>97760.0</v>
      </c>
      <c r="I426" s="8" t="s">
        <v>1927</v>
      </c>
      <c r="J426" s="16" t="str">
        <f t="shared" si="11"/>
        <v>06/2025</v>
      </c>
      <c r="K426" s="16" t="str">
        <f t="shared" si="12"/>
        <v>CXG-0625</v>
      </c>
    </row>
    <row r="427">
      <c r="A427" s="8" t="s">
        <v>1928</v>
      </c>
      <c r="B427" s="13">
        <v>45831.0</v>
      </c>
      <c r="C427" s="8" t="s">
        <v>505</v>
      </c>
      <c r="D427" s="10" t="s">
        <v>884</v>
      </c>
      <c r="E427" s="8" t="s">
        <v>1509</v>
      </c>
      <c r="F427" s="11">
        <v>39268.0</v>
      </c>
      <c r="I427" s="8" t="s">
        <v>1509</v>
      </c>
      <c r="J427" s="16" t="str">
        <f t="shared" si="11"/>
        <v>06/2025</v>
      </c>
      <c r="K427" s="16" t="str">
        <f t="shared" si="12"/>
        <v>CXG-0625</v>
      </c>
    </row>
    <row r="428">
      <c r="A428" s="8" t="s">
        <v>1929</v>
      </c>
      <c r="B428" s="13">
        <v>45831.0</v>
      </c>
      <c r="C428" s="8" t="s">
        <v>505</v>
      </c>
      <c r="D428" s="10" t="s">
        <v>884</v>
      </c>
      <c r="E428" s="8" t="s">
        <v>1473</v>
      </c>
      <c r="F428" s="11">
        <v>57.0</v>
      </c>
      <c r="J428" s="16" t="str">
        <f t="shared" si="11"/>
        <v>06/2025</v>
      </c>
      <c r="K428" s="16" t="str">
        <f t="shared" si="12"/>
        <v>CXG-0625</v>
      </c>
    </row>
    <row r="429">
      <c r="A429" s="8" t="s">
        <v>1930</v>
      </c>
      <c r="B429" s="13">
        <v>45833.0</v>
      </c>
      <c r="C429" s="8" t="s">
        <v>317</v>
      </c>
      <c r="D429" s="10" t="s">
        <v>877</v>
      </c>
      <c r="E429" s="8" t="s">
        <v>1509</v>
      </c>
      <c r="F429" s="11">
        <v>66360.0</v>
      </c>
      <c r="I429" s="8" t="s">
        <v>1509</v>
      </c>
      <c r="J429" s="16" t="str">
        <f t="shared" si="11"/>
        <v>06/2025</v>
      </c>
      <c r="K429" s="16" t="str">
        <f t="shared" si="12"/>
        <v>CXG-0625</v>
      </c>
    </row>
    <row r="430">
      <c r="A430" s="8" t="s">
        <v>1931</v>
      </c>
      <c r="B430" s="13">
        <v>45834.0</v>
      </c>
      <c r="C430" s="8" t="s">
        <v>507</v>
      </c>
      <c r="D430" s="10" t="s">
        <v>886</v>
      </c>
      <c r="E430" s="8" t="s">
        <v>1509</v>
      </c>
      <c r="F430" s="11">
        <v>1706.5</v>
      </c>
      <c r="I430" s="8" t="s">
        <v>1509</v>
      </c>
      <c r="J430" s="16" t="str">
        <f t="shared" si="11"/>
        <v>06/2025</v>
      </c>
      <c r="K430" s="16" t="str">
        <f t="shared" si="12"/>
        <v>CXG-0625</v>
      </c>
    </row>
    <row r="431">
      <c r="A431" s="8" t="s">
        <v>1932</v>
      </c>
      <c r="B431" s="13">
        <v>45834.0</v>
      </c>
      <c r="C431" s="8" t="s">
        <v>317</v>
      </c>
      <c r="D431" s="10" t="s">
        <v>877</v>
      </c>
      <c r="E431" s="8" t="s">
        <v>1509</v>
      </c>
      <c r="F431" s="11">
        <v>30230.0</v>
      </c>
      <c r="I431" s="8" t="s">
        <v>1509</v>
      </c>
      <c r="J431" s="16" t="str">
        <f t="shared" si="11"/>
        <v>06/2025</v>
      </c>
      <c r="K431" s="16" t="str">
        <f t="shared" si="12"/>
        <v>CXG-0625</v>
      </c>
    </row>
    <row r="432">
      <c r="A432" s="8" t="s">
        <v>1933</v>
      </c>
      <c r="B432" s="13">
        <v>45834.0</v>
      </c>
      <c r="C432" s="8" t="s">
        <v>507</v>
      </c>
      <c r="D432" s="10" t="s">
        <v>886</v>
      </c>
      <c r="E432" s="8" t="s">
        <v>1509</v>
      </c>
      <c r="F432" s="11">
        <v>49434.0</v>
      </c>
      <c r="I432" s="8" t="s">
        <v>1934</v>
      </c>
      <c r="J432" s="16" t="str">
        <f t="shared" si="11"/>
        <v>06/2025</v>
      </c>
      <c r="K432" s="16" t="str">
        <f t="shared" si="12"/>
        <v>CXG-0625</v>
      </c>
    </row>
    <row r="433">
      <c r="A433" s="8" t="s">
        <v>1935</v>
      </c>
      <c r="B433" s="13">
        <v>45834.0</v>
      </c>
      <c r="C433" s="8" t="s">
        <v>507</v>
      </c>
      <c r="D433" s="10" t="s">
        <v>886</v>
      </c>
      <c r="E433" s="8" t="s">
        <v>1473</v>
      </c>
      <c r="F433" s="11">
        <v>1.01</v>
      </c>
      <c r="J433" s="16" t="str">
        <f t="shared" si="11"/>
        <v>06/2025</v>
      </c>
      <c r="K433" s="16" t="str">
        <f t="shared" si="12"/>
        <v>CXG-0625</v>
      </c>
    </row>
    <row r="434">
      <c r="A434" s="8" t="s">
        <v>1936</v>
      </c>
      <c r="B434" s="13">
        <v>45834.0</v>
      </c>
      <c r="C434" s="8" t="s">
        <v>317</v>
      </c>
      <c r="D434" s="10" t="s">
        <v>877</v>
      </c>
      <c r="E434" s="8" t="s">
        <v>1465</v>
      </c>
      <c r="F434" s="11">
        <v>70000.0</v>
      </c>
      <c r="J434" s="16" t="str">
        <f t="shared" si="11"/>
        <v>06/2025</v>
      </c>
      <c r="K434" s="16" t="str">
        <f t="shared" si="12"/>
        <v>CXG-0625</v>
      </c>
    </row>
    <row r="435">
      <c r="A435" s="8" t="s">
        <v>1937</v>
      </c>
      <c r="B435" s="13">
        <v>45835.0</v>
      </c>
      <c r="C435" s="8" t="s">
        <v>331</v>
      </c>
      <c r="D435" s="10" t="s">
        <v>814</v>
      </c>
      <c r="E435" s="8" t="s">
        <v>1478</v>
      </c>
      <c r="F435" s="11">
        <v>69411.99</v>
      </c>
      <c r="J435" s="16" t="str">
        <f t="shared" si="11"/>
        <v>06/2025</v>
      </c>
      <c r="K435" s="16" t="str">
        <f t="shared" si="12"/>
        <v>CXG-0625</v>
      </c>
    </row>
    <row r="436">
      <c r="A436" s="8" t="s">
        <v>1938</v>
      </c>
      <c r="B436" s="13">
        <v>45835.0</v>
      </c>
      <c r="C436" s="8" t="s">
        <v>317</v>
      </c>
      <c r="D436" s="10" t="s">
        <v>877</v>
      </c>
      <c r="E436" s="8" t="s">
        <v>1465</v>
      </c>
      <c r="F436" s="11">
        <v>1288.0</v>
      </c>
      <c r="I436" s="8" t="s">
        <v>1886</v>
      </c>
      <c r="J436" s="16" t="str">
        <f t="shared" si="11"/>
        <v>06/2025</v>
      </c>
      <c r="K436" s="16" t="str">
        <f t="shared" si="12"/>
        <v>CXG-0625</v>
      </c>
    </row>
    <row r="437">
      <c r="A437" s="8" t="s">
        <v>1939</v>
      </c>
      <c r="B437" s="13">
        <v>45835.0</v>
      </c>
      <c r="C437" s="8" t="s">
        <v>317</v>
      </c>
      <c r="D437" s="10" t="s">
        <v>877</v>
      </c>
      <c r="E437" s="8" t="s">
        <v>1465</v>
      </c>
      <c r="F437" s="11">
        <v>1819.0</v>
      </c>
      <c r="I437" s="8" t="s">
        <v>1886</v>
      </c>
      <c r="J437" s="16" t="str">
        <f t="shared" si="11"/>
        <v>06/2025</v>
      </c>
      <c r="K437" s="16" t="str">
        <f t="shared" si="12"/>
        <v>CXG-0625</v>
      </c>
    </row>
    <row r="438">
      <c r="A438" s="8" t="s">
        <v>1940</v>
      </c>
      <c r="B438" s="13">
        <v>45837.0</v>
      </c>
      <c r="C438" s="8" t="s">
        <v>317</v>
      </c>
      <c r="D438" s="10" t="s">
        <v>877</v>
      </c>
      <c r="E438" s="8" t="s">
        <v>1465</v>
      </c>
      <c r="F438" s="11">
        <v>47290.0</v>
      </c>
      <c r="J438" s="16" t="str">
        <f t="shared" si="11"/>
        <v>06/2025</v>
      </c>
      <c r="K438" s="16" t="str">
        <f t="shared" si="12"/>
        <v>CXG-0625</v>
      </c>
    </row>
    <row r="439">
      <c r="A439" s="8" t="s">
        <v>1941</v>
      </c>
      <c r="B439" s="13">
        <v>45838.0</v>
      </c>
      <c r="C439" s="8" t="s">
        <v>499</v>
      </c>
      <c r="D439" s="10" t="s">
        <v>875</v>
      </c>
      <c r="E439" s="8" t="s">
        <v>1473</v>
      </c>
      <c r="F439" s="11">
        <v>-197.0</v>
      </c>
      <c r="J439" s="16" t="str">
        <f t="shared" si="11"/>
        <v>06/2025</v>
      </c>
      <c r="K439" s="16" t="str">
        <f t="shared" si="12"/>
        <v>CXG-0625</v>
      </c>
    </row>
    <row r="440">
      <c r="A440" s="8" t="s">
        <v>1942</v>
      </c>
      <c r="B440" s="13">
        <v>45838.0</v>
      </c>
      <c r="C440" s="8" t="s">
        <v>497</v>
      </c>
      <c r="D440" s="10" t="s">
        <v>873</v>
      </c>
      <c r="E440" s="8" t="s">
        <v>1473</v>
      </c>
      <c r="F440" s="11">
        <v>-400.42</v>
      </c>
      <c r="J440" s="16" t="str">
        <f t="shared" si="11"/>
        <v>06/2025</v>
      </c>
      <c r="K440" s="16" t="str">
        <f t="shared" si="12"/>
        <v>CXG-0625</v>
      </c>
    </row>
    <row r="441">
      <c r="A441" s="10" t="s">
        <v>1943</v>
      </c>
      <c r="B441" s="13">
        <v>45838.0</v>
      </c>
      <c r="C441" s="8" t="s">
        <v>484</v>
      </c>
      <c r="D441" s="10" t="s">
        <v>816</v>
      </c>
      <c r="E441" s="8" t="s">
        <v>1473</v>
      </c>
      <c r="F441" s="11">
        <v>663.71</v>
      </c>
      <c r="J441" s="16" t="str">
        <f t="shared" si="11"/>
        <v>06/2025</v>
      </c>
      <c r="K441" s="16" t="str">
        <f t="shared" si="12"/>
        <v>CXG-0625</v>
      </c>
    </row>
    <row r="442">
      <c r="A442" s="8" t="s">
        <v>1944</v>
      </c>
      <c r="B442" s="13">
        <v>45834.0</v>
      </c>
      <c r="C442" s="8" t="s">
        <v>317</v>
      </c>
      <c r="D442" s="10" t="s">
        <v>877</v>
      </c>
      <c r="E442" s="8" t="s">
        <v>1509</v>
      </c>
      <c r="F442" s="11">
        <v>87775.4</v>
      </c>
      <c r="I442" s="8" t="s">
        <v>1934</v>
      </c>
      <c r="J442" s="16" t="str">
        <f t="shared" si="11"/>
        <v>06/2025</v>
      </c>
      <c r="K442" s="16" t="str">
        <f t="shared" si="12"/>
        <v>CXG-0625</v>
      </c>
    </row>
    <row r="443">
      <c r="A443" s="10" t="s">
        <v>1945</v>
      </c>
      <c r="B443" s="13">
        <v>45838.0</v>
      </c>
      <c r="C443" s="8" t="s">
        <v>317</v>
      </c>
      <c r="D443" s="10" t="s">
        <v>877</v>
      </c>
      <c r="E443" s="8" t="s">
        <v>1473</v>
      </c>
      <c r="F443" s="11">
        <v>402.04</v>
      </c>
      <c r="J443" s="16" t="str">
        <f t="shared" si="11"/>
        <v>06/2025</v>
      </c>
      <c r="K443" s="16" t="str">
        <f t="shared" si="12"/>
        <v>CXG-0625</v>
      </c>
    </row>
    <row r="444">
      <c r="A444" s="8" t="s">
        <v>1946</v>
      </c>
      <c r="B444" s="13">
        <v>45839.0</v>
      </c>
      <c r="C444" s="8" t="s">
        <v>509</v>
      </c>
      <c r="D444" s="10" t="s">
        <v>888</v>
      </c>
      <c r="E444" s="8" t="s">
        <v>1509</v>
      </c>
      <c r="F444" s="11">
        <v>133752.0</v>
      </c>
      <c r="I444" s="8" t="s">
        <v>1509</v>
      </c>
      <c r="J444" s="16" t="str">
        <f t="shared" si="11"/>
        <v>07/2025</v>
      </c>
      <c r="K444" s="16" t="str">
        <f t="shared" si="12"/>
        <v>CXG-0725</v>
      </c>
    </row>
    <row r="445">
      <c r="A445" s="8" t="s">
        <v>1947</v>
      </c>
      <c r="B445" s="13">
        <v>45840.0</v>
      </c>
      <c r="C445" s="8" t="s">
        <v>511</v>
      </c>
      <c r="D445" s="10" t="s">
        <v>890</v>
      </c>
      <c r="E445" s="8" t="s">
        <v>1509</v>
      </c>
      <c r="F445" s="11">
        <v>100000.0</v>
      </c>
      <c r="I445" s="8" t="s">
        <v>1948</v>
      </c>
      <c r="J445" s="16" t="str">
        <f t="shared" si="11"/>
        <v>07/2025</v>
      </c>
      <c r="K445" s="16" t="str">
        <f t="shared" si="12"/>
        <v>CXG-0725</v>
      </c>
    </row>
    <row r="446">
      <c r="A446" s="8" t="s">
        <v>1949</v>
      </c>
      <c r="B446" s="13">
        <v>45840.0</v>
      </c>
      <c r="C446" s="8" t="s">
        <v>511</v>
      </c>
      <c r="D446" s="10" t="s">
        <v>890</v>
      </c>
      <c r="E446" s="8" t="s">
        <v>1509</v>
      </c>
      <c r="F446" s="11">
        <v>193999.0</v>
      </c>
      <c r="I446" s="8" t="s">
        <v>1948</v>
      </c>
      <c r="J446" s="16" t="str">
        <f t="shared" si="11"/>
        <v>07/2025</v>
      </c>
      <c r="K446" s="16" t="str">
        <f t="shared" si="12"/>
        <v>CXG-0725</v>
      </c>
    </row>
    <row r="447">
      <c r="A447" s="8"/>
      <c r="B447" s="13"/>
      <c r="C447" s="8"/>
      <c r="D447" s="8"/>
      <c r="E447" s="8"/>
      <c r="F447" s="11"/>
      <c r="I447" s="8"/>
    </row>
    <row r="448">
      <c r="A448" s="8" t="s">
        <v>1950</v>
      </c>
      <c r="B448" s="13">
        <v>45840.0</v>
      </c>
      <c r="C448" s="8" t="s">
        <v>331</v>
      </c>
      <c r="D448" s="10" t="s">
        <v>814</v>
      </c>
      <c r="E448" s="8" t="s">
        <v>1465</v>
      </c>
      <c r="F448" s="11">
        <v>4306.84</v>
      </c>
      <c r="I448" s="8" t="s">
        <v>1951</v>
      </c>
      <c r="J448" s="16" t="str">
        <f t="shared" ref="J448:J451" si="13">TEXT(B448,"MM/YYYY")</f>
        <v>07/2025</v>
      </c>
      <c r="K448" s="16" t="str">
        <f t="shared" ref="K448:K451" si="14">IF(B448="","",CONCATENATE("CXG-",TEXT(B448,"MMYY")))</f>
        <v>CXG-0725</v>
      </c>
    </row>
    <row r="449">
      <c r="A449" s="8" t="s">
        <v>1952</v>
      </c>
      <c r="B449" s="13">
        <v>45842.0</v>
      </c>
      <c r="C449" s="8" t="s">
        <v>515</v>
      </c>
      <c r="D449" s="10" t="s">
        <v>890</v>
      </c>
      <c r="E449" s="8" t="s">
        <v>1465</v>
      </c>
      <c r="F449" s="11">
        <v>100000.0</v>
      </c>
      <c r="J449" s="16" t="str">
        <f t="shared" si="13"/>
        <v>07/2025</v>
      </c>
      <c r="K449" s="16" t="str">
        <f t="shared" si="14"/>
        <v>CXG-0725</v>
      </c>
    </row>
    <row r="450">
      <c r="A450" s="8" t="s">
        <v>1953</v>
      </c>
      <c r="B450" s="13">
        <v>45842.0</v>
      </c>
      <c r="C450" s="8" t="s">
        <v>331</v>
      </c>
      <c r="D450" s="10" t="s">
        <v>894</v>
      </c>
      <c r="E450" s="8" t="s">
        <v>1478</v>
      </c>
      <c r="F450" s="11">
        <v>150000.0</v>
      </c>
      <c r="J450" s="16" t="str">
        <f t="shared" si="13"/>
        <v>07/2025</v>
      </c>
      <c r="K450" s="16" t="str">
        <f t="shared" si="14"/>
        <v>CXG-0725</v>
      </c>
    </row>
    <row r="451">
      <c r="A451" s="8" t="s">
        <v>1954</v>
      </c>
      <c r="B451" s="13">
        <v>45844.0</v>
      </c>
      <c r="C451" s="8" t="s">
        <v>331</v>
      </c>
      <c r="D451" s="10" t="s">
        <v>894</v>
      </c>
      <c r="E451" s="8" t="s">
        <v>1465</v>
      </c>
      <c r="F451" s="11">
        <v>26189.25</v>
      </c>
      <c r="J451" s="16" t="str">
        <f t="shared" si="13"/>
        <v>07/2025</v>
      </c>
      <c r="K451" s="16" t="str">
        <f t="shared" si="14"/>
        <v>CXG-0725</v>
      </c>
    </row>
    <row r="452">
      <c r="A452" s="8"/>
      <c r="B452" s="13"/>
      <c r="C452" s="8"/>
      <c r="D452" s="8"/>
      <c r="E452" s="8"/>
      <c r="F452" s="11"/>
      <c r="I452" s="8"/>
    </row>
    <row r="453">
      <c r="A453" s="8" t="s">
        <v>1955</v>
      </c>
      <c r="B453" s="13">
        <v>45845.0</v>
      </c>
      <c r="C453" s="8" t="s">
        <v>509</v>
      </c>
      <c r="D453" s="10" t="s">
        <v>888</v>
      </c>
      <c r="E453" s="8" t="s">
        <v>1465</v>
      </c>
      <c r="F453" s="11">
        <v>100000.0</v>
      </c>
      <c r="J453" s="16" t="str">
        <f t="shared" ref="J453:J460" si="15">TEXT(B453,"MM/YYYY")</f>
        <v>07/2025</v>
      </c>
      <c r="K453" s="16" t="str">
        <f t="shared" ref="K453:K460" si="16">IF(B453="","",CONCATENATE("CXG-",TEXT(B453,"MMYY")))</f>
        <v>CXG-0725</v>
      </c>
    </row>
    <row r="454">
      <c r="A454" s="8" t="s">
        <v>1956</v>
      </c>
      <c r="B454" s="13">
        <v>45846.0</v>
      </c>
      <c r="C454" s="8" t="s">
        <v>509</v>
      </c>
      <c r="D454" s="10" t="s">
        <v>888</v>
      </c>
      <c r="E454" s="8" t="s">
        <v>1509</v>
      </c>
      <c r="F454" s="11">
        <v>200000.0</v>
      </c>
      <c r="I454" s="8" t="s">
        <v>1509</v>
      </c>
      <c r="J454" s="16" t="str">
        <f t="shared" si="15"/>
        <v>07/2025</v>
      </c>
      <c r="K454" s="16" t="str">
        <f t="shared" si="16"/>
        <v>CXG-0725</v>
      </c>
    </row>
    <row r="455">
      <c r="A455" s="8" t="s">
        <v>1957</v>
      </c>
      <c r="B455" s="13">
        <v>45847.0</v>
      </c>
      <c r="C455" s="8" t="s">
        <v>515</v>
      </c>
      <c r="D455" s="10" t="s">
        <v>890</v>
      </c>
      <c r="E455" s="8" t="s">
        <v>1478</v>
      </c>
      <c r="F455" s="11">
        <v>70000.0</v>
      </c>
      <c r="J455" s="16" t="str">
        <f t="shared" si="15"/>
        <v>07/2025</v>
      </c>
      <c r="K455" s="16" t="str">
        <f t="shared" si="16"/>
        <v>CXG-0725</v>
      </c>
    </row>
    <row r="456">
      <c r="A456" s="8" t="s">
        <v>1958</v>
      </c>
      <c r="B456" s="13">
        <v>45848.0</v>
      </c>
      <c r="C456" s="8" t="s">
        <v>346</v>
      </c>
      <c r="D456" s="10" t="s">
        <v>831</v>
      </c>
      <c r="E456" s="8" t="s">
        <v>1509</v>
      </c>
      <c r="F456" s="11">
        <v>235000.0</v>
      </c>
      <c r="I456" s="8" t="s">
        <v>1509</v>
      </c>
      <c r="J456" s="16" t="str">
        <f t="shared" si="15"/>
        <v>07/2025</v>
      </c>
      <c r="K456" s="16" t="str">
        <f t="shared" si="16"/>
        <v>CXG-0725</v>
      </c>
    </row>
    <row r="457">
      <c r="A457" s="8" t="s">
        <v>1959</v>
      </c>
      <c r="B457" s="13">
        <v>45849.0</v>
      </c>
      <c r="C457" s="8" t="s">
        <v>509</v>
      </c>
      <c r="D457" s="10" t="s">
        <v>888</v>
      </c>
      <c r="E457" s="8" t="s">
        <v>1575</v>
      </c>
      <c r="F457" s="11">
        <v>315078.23</v>
      </c>
      <c r="I457" s="8" t="s">
        <v>1960</v>
      </c>
      <c r="J457" s="16" t="str">
        <f t="shared" si="15"/>
        <v>07/2025</v>
      </c>
      <c r="K457" s="16" t="str">
        <f t="shared" si="16"/>
        <v>CXG-0725</v>
      </c>
    </row>
    <row r="458">
      <c r="A458" s="8" t="s">
        <v>1961</v>
      </c>
      <c r="B458" s="13">
        <v>45849.0</v>
      </c>
      <c r="C458" s="8" t="s">
        <v>509</v>
      </c>
      <c r="D458" s="10" t="s">
        <v>888</v>
      </c>
      <c r="E458" s="8" t="s">
        <v>1575</v>
      </c>
      <c r="F458" s="11">
        <v>317876.39</v>
      </c>
      <c r="I458" s="8" t="s">
        <v>1960</v>
      </c>
      <c r="J458" s="16" t="str">
        <f t="shared" si="15"/>
        <v>07/2025</v>
      </c>
      <c r="K458" s="16" t="str">
        <f t="shared" si="16"/>
        <v>CXG-0725</v>
      </c>
    </row>
    <row r="459">
      <c r="A459" s="8" t="s">
        <v>1962</v>
      </c>
      <c r="B459" s="13">
        <v>45849.0</v>
      </c>
      <c r="C459" s="8" t="s">
        <v>515</v>
      </c>
      <c r="D459" s="10" t="s">
        <v>890</v>
      </c>
      <c r="E459" s="8" t="s">
        <v>1473</v>
      </c>
      <c r="F459" s="11">
        <v>-11786.39</v>
      </c>
      <c r="I459" s="8" t="s">
        <v>1963</v>
      </c>
      <c r="J459" s="16" t="str">
        <f t="shared" si="15"/>
        <v>07/2025</v>
      </c>
      <c r="K459" s="16" t="str">
        <f t="shared" si="16"/>
        <v>CXG-0725</v>
      </c>
    </row>
    <row r="460">
      <c r="A460" s="8" t="s">
        <v>1964</v>
      </c>
      <c r="B460" s="13">
        <v>45852.0</v>
      </c>
      <c r="C460" s="8" t="s">
        <v>509</v>
      </c>
      <c r="D460" s="10" t="s">
        <v>888</v>
      </c>
      <c r="E460" s="8" t="s">
        <v>1509</v>
      </c>
      <c r="F460" s="11">
        <v>199000.0</v>
      </c>
      <c r="I460" s="8" t="s">
        <v>1509</v>
      </c>
      <c r="J460" s="16" t="str">
        <f t="shared" si="15"/>
        <v>07/2025</v>
      </c>
      <c r="K460" s="16" t="str">
        <f t="shared" si="16"/>
        <v>CXG-0725</v>
      </c>
    </row>
    <row r="461">
      <c r="A461" s="8"/>
      <c r="B461" s="13"/>
      <c r="C461" s="8"/>
      <c r="D461" s="8"/>
      <c r="E461" s="8"/>
      <c r="F461" s="11"/>
      <c r="I461" s="8"/>
    </row>
    <row r="462">
      <c r="A462" s="8" t="s">
        <v>1965</v>
      </c>
      <c r="B462" s="13">
        <v>45852.0</v>
      </c>
      <c r="C462" s="8" t="s">
        <v>509</v>
      </c>
      <c r="D462" s="10" t="s">
        <v>888</v>
      </c>
      <c r="E462" s="8" t="s">
        <v>1509</v>
      </c>
      <c r="F462" s="11">
        <v>100000.0</v>
      </c>
      <c r="I462" s="8" t="s">
        <v>1509</v>
      </c>
      <c r="J462" s="16" t="str">
        <f t="shared" ref="J462:J528" si="17">TEXT(B462,"MM/YYYY")</f>
        <v>07/2025</v>
      </c>
      <c r="K462" s="16" t="str">
        <f t="shared" ref="K462:K528" si="18">IF(B462="","",CONCATENATE("CXG-",TEXT(B462,"MMYY")))</f>
        <v>CXG-0725</v>
      </c>
    </row>
    <row r="463">
      <c r="A463" s="8" t="s">
        <v>1966</v>
      </c>
      <c r="B463" s="13">
        <v>45852.0</v>
      </c>
      <c r="C463" s="8" t="s">
        <v>509</v>
      </c>
      <c r="D463" s="10" t="s">
        <v>888</v>
      </c>
      <c r="E463" s="8" t="s">
        <v>1509</v>
      </c>
      <c r="F463" s="11">
        <v>199000.0</v>
      </c>
      <c r="I463" s="8" t="s">
        <v>1509</v>
      </c>
      <c r="J463" s="16" t="str">
        <f t="shared" si="17"/>
        <v>07/2025</v>
      </c>
      <c r="K463" s="16" t="str">
        <f t="shared" si="18"/>
        <v>CXG-0725</v>
      </c>
    </row>
    <row r="464">
      <c r="A464" s="8" t="s">
        <v>1967</v>
      </c>
      <c r="B464" s="13">
        <v>45852.0</v>
      </c>
      <c r="C464" s="8" t="s">
        <v>509</v>
      </c>
      <c r="D464" s="10" t="s">
        <v>888</v>
      </c>
      <c r="E464" s="8" t="s">
        <v>1509</v>
      </c>
      <c r="F464" s="11">
        <v>198000.0</v>
      </c>
      <c r="I464" s="8" t="s">
        <v>1509</v>
      </c>
      <c r="J464" s="16" t="str">
        <f t="shared" si="17"/>
        <v>07/2025</v>
      </c>
      <c r="K464" s="16" t="str">
        <f t="shared" si="18"/>
        <v>CXG-0725</v>
      </c>
    </row>
    <row r="465">
      <c r="A465" s="8" t="s">
        <v>1968</v>
      </c>
      <c r="B465" s="13">
        <v>45852.0</v>
      </c>
      <c r="C465" s="8" t="s">
        <v>509</v>
      </c>
      <c r="D465" s="10" t="s">
        <v>888</v>
      </c>
      <c r="E465" s="8" t="s">
        <v>1509</v>
      </c>
      <c r="F465" s="11">
        <v>37165.0</v>
      </c>
      <c r="I465" s="8" t="s">
        <v>1509</v>
      </c>
      <c r="J465" s="16" t="str">
        <f t="shared" si="17"/>
        <v>07/2025</v>
      </c>
      <c r="K465" s="16" t="str">
        <f t="shared" si="18"/>
        <v>CXG-0725</v>
      </c>
    </row>
    <row r="466">
      <c r="A466" s="8" t="s">
        <v>1969</v>
      </c>
      <c r="B466" s="13">
        <v>45852.0</v>
      </c>
      <c r="C466" s="8" t="s">
        <v>346</v>
      </c>
      <c r="D466" s="10" t="s">
        <v>831</v>
      </c>
      <c r="E466" s="8" t="s">
        <v>1509</v>
      </c>
      <c r="F466" s="11">
        <v>76647.0</v>
      </c>
      <c r="I466" s="8" t="s">
        <v>1509</v>
      </c>
      <c r="J466" s="16" t="str">
        <f t="shared" si="17"/>
        <v>07/2025</v>
      </c>
      <c r="K466" s="16" t="str">
        <f t="shared" si="18"/>
        <v>CXG-0725</v>
      </c>
    </row>
    <row r="467">
      <c r="A467" s="8" t="s">
        <v>1970</v>
      </c>
      <c r="B467" s="13">
        <v>45852.0</v>
      </c>
      <c r="C467" s="8" t="s">
        <v>509</v>
      </c>
      <c r="D467" s="10" t="s">
        <v>888</v>
      </c>
      <c r="E467" s="8" t="s">
        <v>1575</v>
      </c>
      <c r="F467" s="11">
        <v>410558.96</v>
      </c>
      <c r="I467" s="8" t="s">
        <v>1971</v>
      </c>
      <c r="J467" s="16" t="str">
        <f t="shared" si="17"/>
        <v>07/2025</v>
      </c>
      <c r="K467" s="16" t="str">
        <f t="shared" si="18"/>
        <v>CXG-0725</v>
      </c>
    </row>
    <row r="468">
      <c r="A468" s="8" t="s">
        <v>1972</v>
      </c>
      <c r="B468" s="13">
        <v>45853.0</v>
      </c>
      <c r="C468" s="8" t="s">
        <v>346</v>
      </c>
      <c r="D468" s="10" t="s">
        <v>831</v>
      </c>
      <c r="E468" s="8" t="s">
        <v>1509</v>
      </c>
      <c r="F468" s="11">
        <v>75000.0</v>
      </c>
      <c r="I468" s="8" t="s">
        <v>1509</v>
      </c>
      <c r="J468" s="16" t="str">
        <f t="shared" si="17"/>
        <v>07/2025</v>
      </c>
      <c r="K468" s="16" t="str">
        <f t="shared" si="18"/>
        <v>CXG-0725</v>
      </c>
    </row>
    <row r="469">
      <c r="A469" s="8" t="s">
        <v>1973</v>
      </c>
      <c r="B469" s="13">
        <v>45854.0</v>
      </c>
      <c r="C469" s="8" t="s">
        <v>509</v>
      </c>
      <c r="D469" s="10" t="s">
        <v>888</v>
      </c>
      <c r="E469" s="8" t="s">
        <v>1509</v>
      </c>
      <c r="F469" s="11">
        <v>85702.21</v>
      </c>
      <c r="I469" s="8" t="s">
        <v>1509</v>
      </c>
      <c r="J469" s="16" t="str">
        <f t="shared" si="17"/>
        <v>07/2025</v>
      </c>
      <c r="K469" s="16" t="str">
        <f t="shared" si="18"/>
        <v>CXG-0725</v>
      </c>
    </row>
    <row r="470">
      <c r="A470" s="8" t="s">
        <v>1974</v>
      </c>
      <c r="B470" s="13">
        <v>45854.0</v>
      </c>
      <c r="C470" s="8" t="s">
        <v>509</v>
      </c>
      <c r="D470" s="10" t="s">
        <v>888</v>
      </c>
      <c r="E470" s="8" t="s">
        <v>1509</v>
      </c>
      <c r="F470" s="11">
        <v>85786.67</v>
      </c>
      <c r="I470" s="8" t="s">
        <v>1509</v>
      </c>
      <c r="J470" s="16" t="str">
        <f t="shared" si="17"/>
        <v>07/2025</v>
      </c>
      <c r="K470" s="16" t="str">
        <f t="shared" si="18"/>
        <v>CXG-0725</v>
      </c>
    </row>
    <row r="471">
      <c r="A471" s="8" t="s">
        <v>1975</v>
      </c>
      <c r="B471" s="13">
        <v>45855.0</v>
      </c>
      <c r="C471" s="8" t="s">
        <v>509</v>
      </c>
      <c r="D471" s="10" t="s">
        <v>888</v>
      </c>
      <c r="E471" s="8" t="s">
        <v>1509</v>
      </c>
      <c r="F471" s="11">
        <v>160212.93</v>
      </c>
      <c r="I471" s="8" t="s">
        <v>1509</v>
      </c>
      <c r="J471" s="16" t="str">
        <f t="shared" si="17"/>
        <v>07/2025</v>
      </c>
      <c r="K471" s="16" t="str">
        <f t="shared" si="18"/>
        <v>CXG-0725</v>
      </c>
    </row>
    <row r="472">
      <c r="A472" s="8" t="s">
        <v>1976</v>
      </c>
      <c r="B472" s="13">
        <v>45855.0</v>
      </c>
      <c r="C472" s="8" t="s">
        <v>509</v>
      </c>
      <c r="D472" s="10" t="s">
        <v>888</v>
      </c>
      <c r="E472" s="8" t="s">
        <v>1509</v>
      </c>
      <c r="F472" s="11">
        <v>53256.0</v>
      </c>
      <c r="I472" s="8" t="s">
        <v>1509</v>
      </c>
      <c r="J472" s="16" t="str">
        <f t="shared" si="17"/>
        <v>07/2025</v>
      </c>
      <c r="K472" s="16" t="str">
        <f t="shared" si="18"/>
        <v>CXG-0725</v>
      </c>
    </row>
    <row r="473">
      <c r="A473" s="8" t="s">
        <v>1977</v>
      </c>
      <c r="B473" s="13">
        <v>45856.0</v>
      </c>
      <c r="C473" s="8" t="s">
        <v>346</v>
      </c>
      <c r="D473" s="10" t="s">
        <v>831</v>
      </c>
      <c r="E473" s="8" t="s">
        <v>1509</v>
      </c>
      <c r="F473" s="11">
        <v>129513.0</v>
      </c>
      <c r="I473" s="8" t="s">
        <v>1509</v>
      </c>
      <c r="J473" s="16" t="str">
        <f t="shared" si="17"/>
        <v>07/2025</v>
      </c>
      <c r="K473" s="16" t="str">
        <f t="shared" si="18"/>
        <v>CXG-0725</v>
      </c>
    </row>
    <row r="474">
      <c r="A474" s="8" t="s">
        <v>1978</v>
      </c>
      <c r="B474" s="13">
        <v>45856.0</v>
      </c>
      <c r="C474" s="8" t="s">
        <v>346</v>
      </c>
      <c r="D474" s="10" t="s">
        <v>831</v>
      </c>
      <c r="E474" s="8" t="s">
        <v>1509</v>
      </c>
      <c r="F474" s="11">
        <v>114160.0</v>
      </c>
      <c r="I474" s="8" t="s">
        <v>1509</v>
      </c>
      <c r="J474" s="16" t="str">
        <f t="shared" si="17"/>
        <v>07/2025</v>
      </c>
      <c r="K474" s="16" t="str">
        <f t="shared" si="18"/>
        <v>CXG-0725</v>
      </c>
    </row>
    <row r="475">
      <c r="A475" s="8" t="s">
        <v>1979</v>
      </c>
      <c r="B475" s="13">
        <v>45856.0</v>
      </c>
      <c r="C475" s="8" t="s">
        <v>346</v>
      </c>
      <c r="D475" s="10" t="s">
        <v>831</v>
      </c>
      <c r="E475" s="8" t="s">
        <v>1509</v>
      </c>
      <c r="F475" s="11">
        <v>132000.0</v>
      </c>
      <c r="I475" s="8" t="s">
        <v>1509</v>
      </c>
      <c r="J475" s="16" t="str">
        <f t="shared" si="17"/>
        <v>07/2025</v>
      </c>
      <c r="K475" s="16" t="str">
        <f t="shared" si="18"/>
        <v>CXG-0725</v>
      </c>
    </row>
    <row r="476">
      <c r="A476" s="8" t="s">
        <v>1980</v>
      </c>
      <c r="B476" s="13">
        <v>45856.0</v>
      </c>
      <c r="C476" s="8" t="s">
        <v>509</v>
      </c>
      <c r="D476" s="10" t="s">
        <v>888</v>
      </c>
      <c r="E476" s="8" t="s">
        <v>1509</v>
      </c>
      <c r="F476" s="11">
        <v>126800.0</v>
      </c>
      <c r="I476" s="8" t="s">
        <v>1509</v>
      </c>
      <c r="J476" s="16" t="str">
        <f t="shared" si="17"/>
        <v>07/2025</v>
      </c>
      <c r="K476" s="16" t="str">
        <f t="shared" si="18"/>
        <v>CXG-0725</v>
      </c>
    </row>
    <row r="477">
      <c r="A477" s="8" t="s">
        <v>1981</v>
      </c>
      <c r="B477" s="13">
        <v>45859.0</v>
      </c>
      <c r="C477" s="8" t="s">
        <v>509</v>
      </c>
      <c r="D477" s="10" t="s">
        <v>888</v>
      </c>
      <c r="E477" s="8" t="s">
        <v>1509</v>
      </c>
      <c r="F477" s="11">
        <v>199000.0</v>
      </c>
      <c r="I477" s="8" t="s">
        <v>1509</v>
      </c>
      <c r="J477" s="16" t="str">
        <f t="shared" si="17"/>
        <v>07/2025</v>
      </c>
      <c r="K477" s="16" t="str">
        <f t="shared" si="18"/>
        <v>CXG-0725</v>
      </c>
    </row>
    <row r="478">
      <c r="A478" s="8" t="s">
        <v>1982</v>
      </c>
      <c r="B478" s="13">
        <v>45859.0</v>
      </c>
      <c r="C478" s="8" t="s">
        <v>509</v>
      </c>
      <c r="D478" s="10" t="s">
        <v>888</v>
      </c>
      <c r="E478" s="8" t="s">
        <v>1509</v>
      </c>
      <c r="F478" s="11">
        <v>1000.0</v>
      </c>
      <c r="I478" s="8" t="s">
        <v>1509</v>
      </c>
      <c r="J478" s="16" t="str">
        <f t="shared" si="17"/>
        <v>07/2025</v>
      </c>
      <c r="K478" s="16" t="str">
        <f t="shared" si="18"/>
        <v>CXG-0725</v>
      </c>
    </row>
    <row r="479">
      <c r="A479" s="8" t="s">
        <v>1983</v>
      </c>
      <c r="B479" s="13">
        <v>45859.0</v>
      </c>
      <c r="C479" s="8" t="s">
        <v>509</v>
      </c>
      <c r="D479" s="10" t="s">
        <v>888</v>
      </c>
      <c r="E479" s="8" t="s">
        <v>1575</v>
      </c>
      <c r="F479" s="11">
        <v>293572.59</v>
      </c>
      <c r="I479" s="8" t="s">
        <v>1984</v>
      </c>
      <c r="J479" s="16" t="str">
        <f t="shared" si="17"/>
        <v>07/2025</v>
      </c>
      <c r="K479" s="16" t="str">
        <f t="shared" si="18"/>
        <v>CXG-0725</v>
      </c>
    </row>
    <row r="480">
      <c r="A480" s="8" t="s">
        <v>1985</v>
      </c>
      <c r="B480" s="13">
        <v>45859.0</v>
      </c>
      <c r="C480" s="8" t="s">
        <v>509</v>
      </c>
      <c r="D480" s="10" t="s">
        <v>888</v>
      </c>
      <c r="E480" s="8" t="s">
        <v>1575</v>
      </c>
      <c r="F480" s="11">
        <v>305012.55</v>
      </c>
      <c r="I480" s="8" t="s">
        <v>1986</v>
      </c>
      <c r="J480" s="16" t="str">
        <f t="shared" si="17"/>
        <v>07/2025</v>
      </c>
      <c r="K480" s="16" t="str">
        <f t="shared" si="18"/>
        <v>CXG-0725</v>
      </c>
    </row>
    <row r="481">
      <c r="A481" s="8" t="s">
        <v>1987</v>
      </c>
      <c r="B481" s="13">
        <v>45859.0</v>
      </c>
      <c r="C481" s="8" t="s">
        <v>509</v>
      </c>
      <c r="D481" s="10" t="s">
        <v>888</v>
      </c>
      <c r="E481" s="8" t="s">
        <v>1509</v>
      </c>
      <c r="F481" s="11">
        <v>199000.0</v>
      </c>
      <c r="I481" s="8" t="s">
        <v>1509</v>
      </c>
      <c r="J481" s="16" t="str">
        <f t="shared" si="17"/>
        <v>07/2025</v>
      </c>
      <c r="K481" s="16" t="str">
        <f t="shared" si="18"/>
        <v>CXG-0725</v>
      </c>
    </row>
    <row r="482">
      <c r="A482" s="8" t="s">
        <v>1988</v>
      </c>
      <c r="B482" s="13">
        <v>45859.0</v>
      </c>
      <c r="C482" s="8" t="s">
        <v>509</v>
      </c>
      <c r="D482" s="10" t="s">
        <v>888</v>
      </c>
      <c r="E482" s="8" t="s">
        <v>1509</v>
      </c>
      <c r="F482" s="11">
        <v>17078.0</v>
      </c>
      <c r="I482" s="8" t="s">
        <v>1509</v>
      </c>
      <c r="J482" s="16" t="str">
        <f t="shared" si="17"/>
        <v>07/2025</v>
      </c>
      <c r="K482" s="16" t="str">
        <f t="shared" si="18"/>
        <v>CXG-0725</v>
      </c>
    </row>
    <row r="483">
      <c r="A483" s="8" t="s">
        <v>1989</v>
      </c>
      <c r="B483" s="13">
        <v>45860.0</v>
      </c>
      <c r="C483" s="8" t="s">
        <v>509</v>
      </c>
      <c r="D483" s="10" t="s">
        <v>888</v>
      </c>
      <c r="E483" s="8" t="s">
        <v>1575</v>
      </c>
      <c r="F483" s="11">
        <v>295151.16</v>
      </c>
      <c r="I483" s="8" t="s">
        <v>1990</v>
      </c>
      <c r="J483" s="16" t="str">
        <f t="shared" si="17"/>
        <v>07/2025</v>
      </c>
      <c r="K483" s="16" t="str">
        <f t="shared" si="18"/>
        <v>CXG-0725</v>
      </c>
    </row>
    <row r="484">
      <c r="A484" s="8" t="s">
        <v>1991</v>
      </c>
      <c r="B484" s="13">
        <v>45860.0</v>
      </c>
      <c r="C484" s="8" t="s">
        <v>509</v>
      </c>
      <c r="D484" s="10" t="s">
        <v>888</v>
      </c>
      <c r="E484" s="8" t="s">
        <v>1575</v>
      </c>
      <c r="F484" s="11">
        <v>193066.18</v>
      </c>
      <c r="I484" s="8" t="s">
        <v>1990</v>
      </c>
      <c r="J484" s="16" t="str">
        <f t="shared" si="17"/>
        <v>07/2025</v>
      </c>
      <c r="K484" s="16" t="str">
        <f t="shared" si="18"/>
        <v>CXG-0725</v>
      </c>
    </row>
    <row r="485">
      <c r="A485" s="8" t="s">
        <v>1992</v>
      </c>
      <c r="B485" s="13">
        <v>45861.0</v>
      </c>
      <c r="C485" s="8" t="s">
        <v>509</v>
      </c>
      <c r="D485" s="10" t="s">
        <v>888</v>
      </c>
      <c r="E485" s="8" t="s">
        <v>1509</v>
      </c>
      <c r="F485" s="11">
        <v>187353.0</v>
      </c>
      <c r="I485" s="8" t="s">
        <v>1509</v>
      </c>
      <c r="J485" s="16" t="str">
        <f t="shared" si="17"/>
        <v>07/2025</v>
      </c>
      <c r="K485" s="16" t="str">
        <f t="shared" si="18"/>
        <v>CXG-0725</v>
      </c>
    </row>
    <row r="486">
      <c r="A486" s="8" t="s">
        <v>1993</v>
      </c>
      <c r="B486" s="13">
        <v>45862.0</v>
      </c>
      <c r="C486" s="8" t="s">
        <v>509</v>
      </c>
      <c r="D486" s="10" t="s">
        <v>888</v>
      </c>
      <c r="E486" s="8" t="s">
        <v>1509</v>
      </c>
      <c r="F486" s="11">
        <v>199000.0</v>
      </c>
      <c r="I486" s="8" t="s">
        <v>1509</v>
      </c>
      <c r="J486" s="16" t="str">
        <f t="shared" si="17"/>
        <v>07/2025</v>
      </c>
      <c r="K486" s="16" t="str">
        <f t="shared" si="18"/>
        <v>CXG-0725</v>
      </c>
    </row>
    <row r="487">
      <c r="A487" s="8" t="s">
        <v>1994</v>
      </c>
      <c r="B487" s="13">
        <v>45862.0</v>
      </c>
      <c r="C487" s="8" t="s">
        <v>509</v>
      </c>
      <c r="D487" s="10" t="s">
        <v>888</v>
      </c>
      <c r="E487" s="8" t="s">
        <v>1509</v>
      </c>
      <c r="F487" s="11">
        <v>1000.0</v>
      </c>
      <c r="I487" s="8" t="s">
        <v>1509</v>
      </c>
      <c r="J487" s="16" t="str">
        <f t="shared" si="17"/>
        <v>07/2025</v>
      </c>
      <c r="K487" s="16" t="str">
        <f t="shared" si="18"/>
        <v>CXG-0725</v>
      </c>
    </row>
    <row r="488">
      <c r="A488" s="8" t="s">
        <v>1995</v>
      </c>
      <c r="B488" s="13">
        <v>45863.0</v>
      </c>
      <c r="C488" s="8" t="s">
        <v>215</v>
      </c>
      <c r="D488" s="10" t="s">
        <v>896</v>
      </c>
      <c r="E488" s="8" t="s">
        <v>1509</v>
      </c>
      <c r="F488" s="11">
        <v>68672.0</v>
      </c>
      <c r="I488" s="8" t="s">
        <v>1509</v>
      </c>
      <c r="J488" s="16" t="str">
        <f t="shared" si="17"/>
        <v>07/2025</v>
      </c>
      <c r="K488" s="16" t="str">
        <f t="shared" si="18"/>
        <v>CXG-0725</v>
      </c>
    </row>
    <row r="489">
      <c r="A489" s="8" t="s">
        <v>1996</v>
      </c>
      <c r="B489" s="13">
        <v>45863.0</v>
      </c>
      <c r="C489" s="8" t="s">
        <v>215</v>
      </c>
      <c r="D489" s="10" t="s">
        <v>896</v>
      </c>
      <c r="E489" s="8" t="s">
        <v>1509</v>
      </c>
      <c r="F489" s="11">
        <v>592.0</v>
      </c>
      <c r="I489" s="8" t="s">
        <v>1509</v>
      </c>
      <c r="J489" s="16" t="str">
        <f t="shared" si="17"/>
        <v>07/2025</v>
      </c>
      <c r="K489" s="16" t="str">
        <f t="shared" si="18"/>
        <v>CXG-0725</v>
      </c>
    </row>
    <row r="490">
      <c r="A490" s="8" t="s">
        <v>1997</v>
      </c>
      <c r="B490" s="13">
        <v>45863.0</v>
      </c>
      <c r="C490" s="8" t="s">
        <v>509</v>
      </c>
      <c r="D490" s="10" t="s">
        <v>888</v>
      </c>
      <c r="E490" s="8" t="s">
        <v>1509</v>
      </c>
      <c r="F490" s="11">
        <v>200000.0</v>
      </c>
      <c r="I490" s="8" t="s">
        <v>1509</v>
      </c>
      <c r="J490" s="16" t="str">
        <f t="shared" si="17"/>
        <v>07/2025</v>
      </c>
      <c r="K490" s="16" t="str">
        <f t="shared" si="18"/>
        <v>CXG-0725</v>
      </c>
    </row>
    <row r="491">
      <c r="A491" s="8" t="s">
        <v>1998</v>
      </c>
      <c r="B491" s="13">
        <v>45866.0</v>
      </c>
      <c r="C491" s="8" t="s">
        <v>509</v>
      </c>
      <c r="D491" s="10" t="s">
        <v>888</v>
      </c>
      <c r="E491" s="8" t="s">
        <v>1509</v>
      </c>
      <c r="F491" s="11">
        <v>200000.0</v>
      </c>
      <c r="I491" s="8" t="s">
        <v>1509</v>
      </c>
      <c r="J491" s="16" t="str">
        <f t="shared" si="17"/>
        <v>07/2025</v>
      </c>
      <c r="K491" s="16" t="str">
        <f t="shared" si="18"/>
        <v>CXG-0725</v>
      </c>
    </row>
    <row r="492">
      <c r="A492" s="8" t="s">
        <v>1999</v>
      </c>
      <c r="B492" s="13">
        <v>45867.0</v>
      </c>
      <c r="C492" s="8" t="s">
        <v>420</v>
      </c>
      <c r="D492" s="10" t="s">
        <v>797</v>
      </c>
      <c r="E492" s="8" t="s">
        <v>1473</v>
      </c>
      <c r="F492" s="11">
        <v>-600000.0</v>
      </c>
      <c r="I492" s="8" t="s">
        <v>1963</v>
      </c>
      <c r="J492" s="16" t="str">
        <f t="shared" si="17"/>
        <v>07/2025</v>
      </c>
      <c r="K492" s="16" t="str">
        <f t="shared" si="18"/>
        <v>CXG-0725</v>
      </c>
    </row>
    <row r="493">
      <c r="A493" s="8" t="s">
        <v>2000</v>
      </c>
      <c r="B493" s="13">
        <v>45867.0</v>
      </c>
      <c r="C493" s="8" t="s">
        <v>517</v>
      </c>
      <c r="D493" s="10" t="s">
        <v>898</v>
      </c>
      <c r="E493" s="8" t="s">
        <v>405</v>
      </c>
      <c r="F493" s="11">
        <v>500000.0</v>
      </c>
      <c r="I493" s="8" t="s">
        <v>1483</v>
      </c>
      <c r="J493" s="16" t="str">
        <f t="shared" si="17"/>
        <v>07/2025</v>
      </c>
      <c r="K493" s="16" t="str">
        <f t="shared" si="18"/>
        <v>CXG-0725</v>
      </c>
    </row>
    <row r="494">
      <c r="A494" s="8" t="s">
        <v>2001</v>
      </c>
      <c r="B494" s="13">
        <v>45867.0</v>
      </c>
      <c r="C494" s="8" t="s">
        <v>346</v>
      </c>
      <c r="D494" s="10" t="s">
        <v>831</v>
      </c>
      <c r="E494" s="8" t="s">
        <v>1509</v>
      </c>
      <c r="F494" s="11">
        <v>101786.0</v>
      </c>
      <c r="I494" s="8" t="s">
        <v>1509</v>
      </c>
      <c r="J494" s="16" t="str">
        <f t="shared" si="17"/>
        <v>07/2025</v>
      </c>
      <c r="K494" s="16" t="str">
        <f t="shared" si="18"/>
        <v>CXG-0725</v>
      </c>
    </row>
    <row r="495">
      <c r="A495" s="8" t="s">
        <v>2002</v>
      </c>
      <c r="B495" s="13">
        <v>45867.0</v>
      </c>
      <c r="C495" s="8" t="s">
        <v>509</v>
      </c>
      <c r="D495" s="10" t="s">
        <v>888</v>
      </c>
      <c r="E495" s="8" t="s">
        <v>1575</v>
      </c>
      <c r="F495" s="11">
        <v>99679.75</v>
      </c>
      <c r="I495" s="8" t="s">
        <v>1984</v>
      </c>
      <c r="J495" s="16" t="str">
        <f t="shared" si="17"/>
        <v>07/2025</v>
      </c>
      <c r="K495" s="16" t="str">
        <f t="shared" si="18"/>
        <v>CXG-0725</v>
      </c>
    </row>
    <row r="496">
      <c r="A496" s="8" t="s">
        <v>2003</v>
      </c>
      <c r="B496" s="13">
        <v>45867.0</v>
      </c>
      <c r="C496" s="8" t="s">
        <v>509</v>
      </c>
      <c r="D496" s="10" t="s">
        <v>888</v>
      </c>
      <c r="E496" s="8" t="s">
        <v>1575</v>
      </c>
      <c r="F496" s="11">
        <v>306345.89</v>
      </c>
      <c r="I496" s="8" t="s">
        <v>1990</v>
      </c>
      <c r="J496" s="16" t="str">
        <f t="shared" si="17"/>
        <v>07/2025</v>
      </c>
      <c r="K496" s="16" t="str">
        <f t="shared" si="18"/>
        <v>CXG-0725</v>
      </c>
    </row>
    <row r="497">
      <c r="A497" s="8" t="s">
        <v>2004</v>
      </c>
      <c r="B497" s="13">
        <v>45869.0</v>
      </c>
      <c r="C497" s="8" t="s">
        <v>509</v>
      </c>
      <c r="D497" s="10" t="s">
        <v>888</v>
      </c>
      <c r="E497" s="8" t="s">
        <v>1575</v>
      </c>
      <c r="F497" s="11">
        <v>295919.23</v>
      </c>
      <c r="I497" s="8" t="s">
        <v>2005</v>
      </c>
      <c r="J497" s="16" t="str">
        <f t="shared" si="17"/>
        <v>07/2025</v>
      </c>
      <c r="K497" s="16" t="str">
        <f t="shared" si="18"/>
        <v>CXG-0725</v>
      </c>
    </row>
    <row r="498">
      <c r="A498" s="8" t="s">
        <v>2006</v>
      </c>
      <c r="B498" s="13">
        <v>45870.0</v>
      </c>
      <c r="C498" s="8" t="s">
        <v>346</v>
      </c>
      <c r="D498" s="10" t="s">
        <v>831</v>
      </c>
      <c r="E498" s="8" t="s">
        <v>1509</v>
      </c>
      <c r="F498" s="11">
        <v>50000.0</v>
      </c>
      <c r="J498" s="16" t="str">
        <f t="shared" si="17"/>
        <v>08/2025</v>
      </c>
      <c r="K498" s="16" t="str">
        <f t="shared" si="18"/>
        <v>CXG-0825</v>
      </c>
    </row>
    <row r="499">
      <c r="A499" s="8" t="s">
        <v>2007</v>
      </c>
      <c r="B499" s="13">
        <v>45870.0</v>
      </c>
      <c r="C499" s="8" t="s">
        <v>346</v>
      </c>
      <c r="D499" s="10" t="s">
        <v>831</v>
      </c>
      <c r="E499" s="8" t="s">
        <v>1509</v>
      </c>
      <c r="F499" s="11">
        <v>38214.0</v>
      </c>
      <c r="J499" s="16" t="str">
        <f t="shared" si="17"/>
        <v>08/2025</v>
      </c>
      <c r="K499" s="16" t="str">
        <f t="shared" si="18"/>
        <v>CXG-0825</v>
      </c>
    </row>
    <row r="500">
      <c r="A500" s="8" t="s">
        <v>2008</v>
      </c>
      <c r="B500" s="13">
        <v>45870.0</v>
      </c>
      <c r="C500" s="8" t="s">
        <v>346</v>
      </c>
      <c r="D500" s="10" t="s">
        <v>831</v>
      </c>
      <c r="E500" s="8" t="s">
        <v>1509</v>
      </c>
      <c r="F500" s="11">
        <v>10000.0</v>
      </c>
      <c r="J500" s="16" t="str">
        <f t="shared" si="17"/>
        <v>08/2025</v>
      </c>
      <c r="K500" s="16" t="str">
        <f t="shared" si="18"/>
        <v>CXG-0825</v>
      </c>
    </row>
    <row r="501">
      <c r="A501" s="8" t="s">
        <v>2009</v>
      </c>
      <c r="B501" s="13">
        <v>45870.0</v>
      </c>
      <c r="C501" s="8" t="s">
        <v>346</v>
      </c>
      <c r="D501" s="10" t="s">
        <v>831</v>
      </c>
      <c r="E501" s="8" t="s">
        <v>1473</v>
      </c>
      <c r="F501" s="11">
        <v>0.53</v>
      </c>
      <c r="J501" s="16" t="str">
        <f t="shared" si="17"/>
        <v>08/2025</v>
      </c>
      <c r="K501" s="16" t="str">
        <f t="shared" si="18"/>
        <v>CXG-0825</v>
      </c>
    </row>
    <row r="502">
      <c r="A502" s="8" t="s">
        <v>2010</v>
      </c>
      <c r="B502" s="13">
        <v>45871.0</v>
      </c>
      <c r="C502" s="8" t="s">
        <v>168</v>
      </c>
      <c r="D502" s="10" t="s">
        <v>900</v>
      </c>
      <c r="E502" s="8" t="s">
        <v>1478</v>
      </c>
      <c r="F502" s="11">
        <v>52231.66</v>
      </c>
      <c r="J502" s="16" t="str">
        <f t="shared" si="17"/>
        <v>08/2025</v>
      </c>
      <c r="K502" s="16" t="str">
        <f t="shared" si="18"/>
        <v>CXG-0825</v>
      </c>
    </row>
    <row r="503">
      <c r="A503" s="8" t="s">
        <v>2011</v>
      </c>
      <c r="B503" s="13">
        <v>45871.0</v>
      </c>
      <c r="C503" s="8" t="s">
        <v>168</v>
      </c>
      <c r="D503" s="10" t="s">
        <v>900</v>
      </c>
      <c r="E503" s="8" t="s">
        <v>1473</v>
      </c>
      <c r="F503" s="11">
        <v>0.19</v>
      </c>
      <c r="J503" s="16" t="str">
        <f t="shared" si="17"/>
        <v>08/2025</v>
      </c>
      <c r="K503" s="16" t="str">
        <f t="shared" si="18"/>
        <v>CXG-0825</v>
      </c>
    </row>
    <row r="504">
      <c r="A504" s="8" t="s">
        <v>2012</v>
      </c>
      <c r="B504" s="13">
        <v>45874.0</v>
      </c>
      <c r="C504" s="8" t="s">
        <v>520</v>
      </c>
      <c r="D504" s="10" t="s">
        <v>902</v>
      </c>
      <c r="E504" s="8" t="s">
        <v>1509</v>
      </c>
      <c r="F504" s="11">
        <v>122835.0</v>
      </c>
      <c r="J504" s="16" t="str">
        <f t="shared" si="17"/>
        <v>08/2025</v>
      </c>
      <c r="K504" s="16" t="str">
        <f t="shared" si="18"/>
        <v>CXG-0825</v>
      </c>
    </row>
    <row r="505">
      <c r="A505" s="8" t="s">
        <v>2013</v>
      </c>
      <c r="B505" s="13">
        <v>45874.0</v>
      </c>
      <c r="C505" s="8" t="s">
        <v>520</v>
      </c>
      <c r="D505" s="10" t="s">
        <v>902</v>
      </c>
      <c r="E505" s="8" t="s">
        <v>1509</v>
      </c>
      <c r="F505" s="11">
        <v>40945.0</v>
      </c>
      <c r="J505" s="16" t="str">
        <f t="shared" si="17"/>
        <v>08/2025</v>
      </c>
      <c r="K505" s="16" t="str">
        <f t="shared" si="18"/>
        <v>CXG-0825</v>
      </c>
    </row>
    <row r="506">
      <c r="A506" s="8" t="s">
        <v>2014</v>
      </c>
      <c r="B506" s="13">
        <v>45874.0</v>
      </c>
      <c r="C506" s="8" t="s">
        <v>520</v>
      </c>
      <c r="D506" s="10" t="s">
        <v>902</v>
      </c>
      <c r="E506" s="8" t="s">
        <v>1509</v>
      </c>
      <c r="F506" s="11">
        <v>40945.0</v>
      </c>
      <c r="J506" s="16" t="str">
        <f t="shared" si="17"/>
        <v>08/2025</v>
      </c>
      <c r="K506" s="16" t="str">
        <f t="shared" si="18"/>
        <v>CXG-0825</v>
      </c>
    </row>
    <row r="507">
      <c r="A507" s="8" t="s">
        <v>2015</v>
      </c>
      <c r="B507" s="13">
        <v>45875.0</v>
      </c>
      <c r="C507" s="8" t="s">
        <v>520</v>
      </c>
      <c r="D507" s="10" t="s">
        <v>902</v>
      </c>
      <c r="E507" s="8" t="s">
        <v>1478</v>
      </c>
      <c r="F507" s="11">
        <v>45000.0</v>
      </c>
      <c r="J507" s="16" t="str">
        <f t="shared" si="17"/>
        <v>08/2025</v>
      </c>
      <c r="K507" s="16" t="str">
        <f t="shared" si="18"/>
        <v>CXG-0825</v>
      </c>
    </row>
    <row r="508">
      <c r="A508" s="8" t="s">
        <v>2016</v>
      </c>
      <c r="B508" s="13">
        <v>45877.0</v>
      </c>
      <c r="C508" s="8" t="s">
        <v>420</v>
      </c>
      <c r="D508" s="10" t="s">
        <v>797</v>
      </c>
      <c r="E508" s="8" t="s">
        <v>1473</v>
      </c>
      <c r="F508" s="11">
        <v>-96000.0</v>
      </c>
      <c r="J508" s="16" t="str">
        <f t="shared" si="17"/>
        <v>08/2025</v>
      </c>
      <c r="K508" s="16" t="str">
        <f t="shared" si="18"/>
        <v>CXG-0825</v>
      </c>
    </row>
    <row r="509">
      <c r="A509" s="8" t="s">
        <v>2017</v>
      </c>
      <c r="B509" s="13">
        <v>45877.0</v>
      </c>
      <c r="C509" s="8" t="s">
        <v>517</v>
      </c>
      <c r="D509" s="10" t="s">
        <v>898</v>
      </c>
      <c r="E509" s="8" t="s">
        <v>405</v>
      </c>
      <c r="F509" s="11">
        <v>196000.0</v>
      </c>
      <c r="J509" s="16" t="str">
        <f t="shared" si="17"/>
        <v>08/2025</v>
      </c>
      <c r="K509" s="16" t="str">
        <f t="shared" si="18"/>
        <v>CXG-0825</v>
      </c>
    </row>
    <row r="510">
      <c r="A510" s="8" t="s">
        <v>2018</v>
      </c>
      <c r="B510" s="13">
        <v>45877.0</v>
      </c>
      <c r="C510" s="8" t="s">
        <v>517</v>
      </c>
      <c r="D510" s="10" t="s">
        <v>898</v>
      </c>
      <c r="E510" s="8" t="s">
        <v>1509</v>
      </c>
      <c r="F510" s="11">
        <v>160000.0</v>
      </c>
      <c r="I510" s="8" t="s">
        <v>2019</v>
      </c>
      <c r="J510" s="16" t="str">
        <f t="shared" si="17"/>
        <v>08/2025</v>
      </c>
      <c r="K510" s="16" t="str">
        <f t="shared" si="18"/>
        <v>CXG-0825</v>
      </c>
    </row>
    <row r="511">
      <c r="A511" s="8" t="s">
        <v>2020</v>
      </c>
      <c r="B511" s="13">
        <v>45877.0</v>
      </c>
      <c r="C511" s="8" t="s">
        <v>517</v>
      </c>
      <c r="D511" s="10" t="s">
        <v>898</v>
      </c>
      <c r="E511" s="8" t="s">
        <v>1509</v>
      </c>
      <c r="F511" s="11">
        <v>80000.0</v>
      </c>
      <c r="J511" s="16" t="str">
        <f t="shared" si="17"/>
        <v>08/2025</v>
      </c>
      <c r="K511" s="16" t="str">
        <f t="shared" si="18"/>
        <v>CXG-0825</v>
      </c>
    </row>
    <row r="512">
      <c r="A512" s="8" t="s">
        <v>2021</v>
      </c>
      <c r="B512" s="13">
        <v>45878.0</v>
      </c>
      <c r="C512" s="8" t="s">
        <v>517</v>
      </c>
      <c r="D512" s="10" t="s">
        <v>898</v>
      </c>
      <c r="E512" s="8" t="s">
        <v>1509</v>
      </c>
      <c r="F512" s="11">
        <v>80000.0</v>
      </c>
      <c r="J512" s="16" t="str">
        <f t="shared" si="17"/>
        <v>08/2025</v>
      </c>
      <c r="K512" s="16" t="str">
        <f t="shared" si="18"/>
        <v>CXG-0825</v>
      </c>
    </row>
    <row r="513">
      <c r="A513" s="8" t="s">
        <v>2022</v>
      </c>
      <c r="B513" s="13">
        <v>45878.0</v>
      </c>
      <c r="C513" s="8" t="s">
        <v>517</v>
      </c>
      <c r="D513" s="10" t="s">
        <v>898</v>
      </c>
      <c r="E513" s="8" t="s">
        <v>1509</v>
      </c>
      <c r="F513" s="11">
        <v>80000.0</v>
      </c>
      <c r="J513" s="16" t="str">
        <f t="shared" si="17"/>
        <v>08/2025</v>
      </c>
      <c r="K513" s="16" t="str">
        <f t="shared" si="18"/>
        <v>CXG-0825</v>
      </c>
    </row>
    <row r="514">
      <c r="A514" s="8" t="s">
        <v>2023</v>
      </c>
      <c r="B514" s="13">
        <v>45881.0</v>
      </c>
      <c r="C514" s="8" t="s">
        <v>520</v>
      </c>
      <c r="D514" s="10" t="s">
        <v>902</v>
      </c>
      <c r="E514" s="8" t="s">
        <v>1473</v>
      </c>
      <c r="F514" s="11">
        <v>22497.88</v>
      </c>
      <c r="J514" s="16" t="str">
        <f t="shared" si="17"/>
        <v>08/2025</v>
      </c>
      <c r="K514" s="16" t="str">
        <f t="shared" si="18"/>
        <v>CXG-0825</v>
      </c>
    </row>
    <row r="515">
      <c r="A515" s="8" t="s">
        <v>2024</v>
      </c>
      <c r="B515" s="13">
        <v>45881.0</v>
      </c>
      <c r="C515" s="8" t="s">
        <v>420</v>
      </c>
      <c r="D515" s="10" t="s">
        <v>797</v>
      </c>
      <c r="E515" s="8" t="s">
        <v>1473</v>
      </c>
      <c r="F515" s="11">
        <v>-200000.0</v>
      </c>
      <c r="I515" s="8" t="s">
        <v>1963</v>
      </c>
      <c r="J515" s="16" t="str">
        <f t="shared" si="17"/>
        <v>08/2025</v>
      </c>
      <c r="K515" s="16" t="str">
        <f t="shared" si="18"/>
        <v>CXG-0825</v>
      </c>
    </row>
    <row r="516">
      <c r="A516" s="8" t="s">
        <v>2025</v>
      </c>
      <c r="B516" s="13">
        <v>45881.0</v>
      </c>
      <c r="C516" s="8" t="s">
        <v>331</v>
      </c>
      <c r="D516" s="10" t="s">
        <v>894</v>
      </c>
      <c r="E516" s="8" t="s">
        <v>405</v>
      </c>
      <c r="F516" s="11">
        <v>200000.0</v>
      </c>
      <c r="I516" s="8" t="s">
        <v>1483</v>
      </c>
      <c r="J516" s="16" t="str">
        <f t="shared" si="17"/>
        <v>08/2025</v>
      </c>
      <c r="K516" s="16" t="str">
        <f t="shared" si="18"/>
        <v>CXG-0825</v>
      </c>
    </row>
    <row r="517">
      <c r="A517" s="8" t="s">
        <v>2026</v>
      </c>
      <c r="B517" s="13">
        <v>45882.0</v>
      </c>
      <c r="C517" s="8" t="s">
        <v>523</v>
      </c>
      <c r="D517" s="10" t="s">
        <v>904</v>
      </c>
      <c r="E517" s="8" t="s">
        <v>1509</v>
      </c>
      <c r="F517" s="11">
        <v>70000.0</v>
      </c>
      <c r="J517" s="16" t="str">
        <f t="shared" si="17"/>
        <v>08/2025</v>
      </c>
      <c r="K517" s="16" t="str">
        <f t="shared" si="18"/>
        <v>CXG-0825</v>
      </c>
    </row>
    <row r="518">
      <c r="A518" s="8" t="s">
        <v>2027</v>
      </c>
      <c r="B518" s="13">
        <v>45883.0</v>
      </c>
      <c r="C518" s="8" t="s">
        <v>523</v>
      </c>
      <c r="D518" s="10" t="s">
        <v>904</v>
      </c>
      <c r="E518" s="8" t="s">
        <v>1509</v>
      </c>
      <c r="F518" s="11">
        <v>80000.0</v>
      </c>
      <c r="J518" s="16" t="str">
        <f t="shared" si="17"/>
        <v>08/2025</v>
      </c>
      <c r="K518" s="16" t="str">
        <f t="shared" si="18"/>
        <v>CXG-0825</v>
      </c>
    </row>
    <row r="519">
      <c r="A519" s="8" t="s">
        <v>2028</v>
      </c>
      <c r="B519" s="13">
        <v>45883.0</v>
      </c>
      <c r="C519" s="8" t="s">
        <v>523</v>
      </c>
      <c r="D519" s="10" t="s">
        <v>904</v>
      </c>
      <c r="E519" s="8" t="s">
        <v>1509</v>
      </c>
      <c r="F519" s="11">
        <v>100000.0</v>
      </c>
      <c r="J519" s="16" t="str">
        <f t="shared" si="17"/>
        <v>08/2025</v>
      </c>
      <c r="K519" s="16" t="str">
        <f t="shared" si="18"/>
        <v>CXG-0825</v>
      </c>
    </row>
    <row r="520">
      <c r="A520" s="8" t="s">
        <v>2029</v>
      </c>
      <c r="B520" s="13">
        <v>45883.0</v>
      </c>
      <c r="C520" s="8" t="s">
        <v>526</v>
      </c>
      <c r="D520" s="10" t="s">
        <v>906</v>
      </c>
      <c r="E520" s="8" t="s">
        <v>1509</v>
      </c>
      <c r="F520" s="11">
        <v>80000.0</v>
      </c>
      <c r="J520" s="16" t="str">
        <f t="shared" si="17"/>
        <v>08/2025</v>
      </c>
      <c r="K520" s="16" t="str">
        <f t="shared" si="18"/>
        <v>CXG-0825</v>
      </c>
    </row>
    <row r="521">
      <c r="A521" s="8" t="s">
        <v>2030</v>
      </c>
      <c r="B521" s="13">
        <v>45884.0</v>
      </c>
      <c r="C521" s="8" t="s">
        <v>526</v>
      </c>
      <c r="D521" s="10" t="s">
        <v>906</v>
      </c>
      <c r="E521" s="8" t="s">
        <v>1478</v>
      </c>
      <c r="F521" s="11">
        <v>141289.0</v>
      </c>
      <c r="J521" s="16" t="str">
        <f t="shared" si="17"/>
        <v>08/2025</v>
      </c>
      <c r="K521" s="16" t="str">
        <f t="shared" si="18"/>
        <v>CXG-0825</v>
      </c>
    </row>
    <row r="522">
      <c r="A522" s="8" t="s">
        <v>2031</v>
      </c>
      <c r="B522" s="13">
        <v>45884.0</v>
      </c>
      <c r="C522" s="8" t="s">
        <v>526</v>
      </c>
      <c r="D522" s="10" t="s">
        <v>906</v>
      </c>
      <c r="E522" s="8" t="s">
        <v>1509</v>
      </c>
      <c r="F522" s="11">
        <v>73638.0</v>
      </c>
      <c r="J522" s="16" t="str">
        <f t="shared" si="17"/>
        <v>08/2025</v>
      </c>
      <c r="K522" s="16" t="str">
        <f t="shared" si="18"/>
        <v>CXG-0825</v>
      </c>
    </row>
    <row r="523">
      <c r="A523" s="8" t="s">
        <v>2032</v>
      </c>
      <c r="B523" s="13">
        <v>45884.0</v>
      </c>
      <c r="C523" s="8" t="s">
        <v>420</v>
      </c>
      <c r="D523" s="10" t="s">
        <v>797</v>
      </c>
      <c r="E523" s="8" t="s">
        <v>1473</v>
      </c>
      <c r="F523" s="11">
        <v>-162190.0</v>
      </c>
      <c r="J523" s="16" t="str">
        <f t="shared" si="17"/>
        <v>08/2025</v>
      </c>
      <c r="K523" s="16" t="str">
        <f t="shared" si="18"/>
        <v>CXG-0825</v>
      </c>
    </row>
    <row r="524">
      <c r="A524" s="8" t="s">
        <v>2033</v>
      </c>
      <c r="B524" s="13">
        <v>45884.0</v>
      </c>
      <c r="C524" s="8" t="s">
        <v>420</v>
      </c>
      <c r="D524" s="10" t="s">
        <v>797</v>
      </c>
      <c r="E524" s="8" t="s">
        <v>1473</v>
      </c>
      <c r="F524" s="11">
        <v>-122883.0</v>
      </c>
      <c r="J524" s="16" t="str">
        <f t="shared" si="17"/>
        <v>08/2025</v>
      </c>
      <c r="K524" s="16" t="str">
        <f t="shared" si="18"/>
        <v>CXG-0825</v>
      </c>
    </row>
    <row r="525">
      <c r="A525" s="8" t="s">
        <v>2034</v>
      </c>
      <c r="B525" s="13">
        <v>45884.0</v>
      </c>
      <c r="C525" s="8" t="s">
        <v>526</v>
      </c>
      <c r="D525" s="10" t="s">
        <v>906</v>
      </c>
      <c r="E525" s="8" t="s">
        <v>405</v>
      </c>
      <c r="F525" s="11">
        <v>162190.0</v>
      </c>
      <c r="J525" s="16" t="str">
        <f t="shared" si="17"/>
        <v>08/2025</v>
      </c>
      <c r="K525" s="16" t="str">
        <f t="shared" si="18"/>
        <v>CXG-0825</v>
      </c>
    </row>
    <row r="526">
      <c r="A526" s="8" t="s">
        <v>2035</v>
      </c>
      <c r="B526" s="13">
        <v>45884.0</v>
      </c>
      <c r="C526" s="8" t="s">
        <v>526</v>
      </c>
      <c r="D526" s="10" t="s">
        <v>906</v>
      </c>
      <c r="E526" s="8" t="s">
        <v>405</v>
      </c>
      <c r="F526" s="11">
        <v>122883.0</v>
      </c>
      <c r="J526" s="16" t="str">
        <f t="shared" si="17"/>
        <v>08/2025</v>
      </c>
      <c r="K526" s="16" t="str">
        <f t="shared" si="18"/>
        <v>CXG-0825</v>
      </c>
    </row>
    <row r="527">
      <c r="A527" s="8" t="s">
        <v>2036</v>
      </c>
      <c r="B527" s="13">
        <v>45884.0</v>
      </c>
      <c r="C527" s="8" t="s">
        <v>523</v>
      </c>
      <c r="D527" s="10" t="s">
        <v>904</v>
      </c>
      <c r="E527" s="8" t="s">
        <v>1478</v>
      </c>
      <c r="F527" s="11">
        <v>31031.85</v>
      </c>
      <c r="J527" s="16" t="str">
        <f t="shared" si="17"/>
        <v>08/2025</v>
      </c>
      <c r="K527" s="16" t="str">
        <f t="shared" si="18"/>
        <v>CXG-0825</v>
      </c>
    </row>
    <row r="528">
      <c r="A528" s="8" t="s">
        <v>2037</v>
      </c>
      <c r="B528" s="13">
        <v>45884.0</v>
      </c>
      <c r="C528" s="8" t="s">
        <v>331</v>
      </c>
      <c r="D528" s="10" t="s">
        <v>894</v>
      </c>
      <c r="E528" s="8" t="s">
        <v>1478</v>
      </c>
      <c r="F528" s="11">
        <v>37740.5</v>
      </c>
      <c r="J528" s="16" t="str">
        <f t="shared" si="17"/>
        <v>08/2025</v>
      </c>
      <c r="K528" s="16" t="str">
        <f t="shared" si="18"/>
        <v>CXG-0825</v>
      </c>
    </row>
    <row r="529">
      <c r="A529" s="8"/>
      <c r="B529" s="13"/>
      <c r="C529" s="8"/>
      <c r="D529" s="8"/>
      <c r="E529" s="8"/>
      <c r="F529" s="11"/>
    </row>
    <row r="530">
      <c r="A530" s="8"/>
      <c r="B530" s="13"/>
      <c r="C530" s="8"/>
      <c r="D530" s="8"/>
      <c r="E530" s="8"/>
      <c r="F530" s="11"/>
    </row>
    <row r="531">
      <c r="A531" s="8"/>
      <c r="B531" s="13"/>
      <c r="C531" s="8"/>
      <c r="D531" s="8"/>
      <c r="E531" s="8"/>
      <c r="F531" s="11"/>
    </row>
    <row r="532">
      <c r="A532" s="8" t="s">
        <v>2038</v>
      </c>
      <c r="B532" s="13">
        <v>45887.0</v>
      </c>
      <c r="C532" s="8" t="s">
        <v>526</v>
      </c>
      <c r="D532" s="10" t="s">
        <v>906</v>
      </c>
      <c r="E532" s="8" t="s">
        <v>1509</v>
      </c>
      <c r="F532" s="11">
        <v>94744.0</v>
      </c>
      <c r="J532" s="16" t="str">
        <f t="shared" ref="J532:J632" si="19">TEXT(B532,"MM/YYYY")</f>
        <v>08/2025</v>
      </c>
      <c r="K532" s="16" t="str">
        <f t="shared" ref="K532:K632" si="20">IF(B532="","",CONCATENATE("CXG-",TEXT(B532,"MMYY")))</f>
        <v>CXG-0825</v>
      </c>
    </row>
    <row r="533">
      <c r="A533" s="8" t="s">
        <v>2039</v>
      </c>
      <c r="B533" s="13">
        <v>45887.0</v>
      </c>
      <c r="C533" s="8" t="s">
        <v>420</v>
      </c>
      <c r="D533" s="10" t="s">
        <v>797</v>
      </c>
      <c r="E533" s="8" t="s">
        <v>1473</v>
      </c>
      <c r="F533" s="11">
        <v>-529477.0</v>
      </c>
      <c r="J533" s="16" t="str">
        <f t="shared" si="19"/>
        <v>08/2025</v>
      </c>
      <c r="K533" s="16" t="str">
        <f t="shared" si="20"/>
        <v>CXG-0825</v>
      </c>
    </row>
    <row r="534">
      <c r="A534" s="8" t="s">
        <v>2040</v>
      </c>
      <c r="B534" s="13">
        <v>45887.0</v>
      </c>
      <c r="C534" s="8" t="s">
        <v>529</v>
      </c>
      <c r="D534" s="10" t="s">
        <v>908</v>
      </c>
      <c r="E534" s="8" t="s">
        <v>1478</v>
      </c>
      <c r="F534" s="11">
        <v>50000.0</v>
      </c>
      <c r="J534" s="16" t="str">
        <f t="shared" si="19"/>
        <v>08/2025</v>
      </c>
      <c r="K534" s="16" t="str">
        <f t="shared" si="20"/>
        <v>CXG-0825</v>
      </c>
    </row>
    <row r="535">
      <c r="A535" s="8" t="s">
        <v>2041</v>
      </c>
      <c r="B535" s="13">
        <v>45887.0</v>
      </c>
      <c r="C535" s="8" t="s">
        <v>529</v>
      </c>
      <c r="D535" s="10" t="s">
        <v>908</v>
      </c>
      <c r="E535" s="8" t="s">
        <v>1478</v>
      </c>
      <c r="F535" s="11">
        <v>50000.0</v>
      </c>
      <c r="J535" s="16" t="str">
        <f t="shared" si="19"/>
        <v>08/2025</v>
      </c>
      <c r="K535" s="16" t="str">
        <f t="shared" si="20"/>
        <v>CXG-0825</v>
      </c>
    </row>
    <row r="536">
      <c r="A536" s="8" t="s">
        <v>2042</v>
      </c>
      <c r="B536" s="13">
        <v>45887.0</v>
      </c>
      <c r="C536" s="8" t="s">
        <v>529</v>
      </c>
      <c r="D536" s="10" t="s">
        <v>908</v>
      </c>
      <c r="E536" s="8" t="s">
        <v>1478</v>
      </c>
      <c r="F536" s="11">
        <v>50000.0</v>
      </c>
      <c r="J536" s="16" t="str">
        <f t="shared" si="19"/>
        <v>08/2025</v>
      </c>
      <c r="K536" s="16" t="str">
        <f t="shared" si="20"/>
        <v>CXG-0825</v>
      </c>
    </row>
    <row r="537">
      <c r="A537" s="8" t="s">
        <v>2043</v>
      </c>
      <c r="B537" s="13">
        <v>45888.0</v>
      </c>
      <c r="C537" s="8" t="s">
        <v>529</v>
      </c>
      <c r="D537" s="10" t="s">
        <v>908</v>
      </c>
      <c r="E537" s="8" t="s">
        <v>1478</v>
      </c>
      <c r="F537" s="11">
        <v>50000.0</v>
      </c>
      <c r="J537" s="16" t="str">
        <f t="shared" si="19"/>
        <v>08/2025</v>
      </c>
      <c r="K537" s="16" t="str">
        <f t="shared" si="20"/>
        <v>CXG-0825</v>
      </c>
    </row>
    <row r="538">
      <c r="A538" s="8" t="s">
        <v>2044</v>
      </c>
      <c r="B538" s="13">
        <v>45888.0</v>
      </c>
      <c r="C538" s="8" t="s">
        <v>529</v>
      </c>
      <c r="D538" s="10" t="s">
        <v>908</v>
      </c>
      <c r="E538" s="8" t="s">
        <v>1478</v>
      </c>
      <c r="F538" s="11">
        <v>50000.01</v>
      </c>
      <c r="J538" s="16" t="str">
        <f t="shared" si="19"/>
        <v>08/2025</v>
      </c>
      <c r="K538" s="16" t="str">
        <f t="shared" si="20"/>
        <v>CXG-0825</v>
      </c>
    </row>
    <row r="539">
      <c r="A539" s="8" t="s">
        <v>2045</v>
      </c>
      <c r="B539" s="13">
        <v>45888.0</v>
      </c>
      <c r="C539" s="8" t="s">
        <v>529</v>
      </c>
      <c r="D539" s="10" t="s">
        <v>908</v>
      </c>
      <c r="E539" s="8" t="s">
        <v>1478</v>
      </c>
      <c r="F539" s="11">
        <v>50000.1</v>
      </c>
      <c r="J539" s="16" t="str">
        <f t="shared" si="19"/>
        <v>08/2025</v>
      </c>
      <c r="K539" s="16" t="str">
        <f t="shared" si="20"/>
        <v>CXG-0825</v>
      </c>
    </row>
    <row r="540">
      <c r="A540" s="8" t="s">
        <v>2046</v>
      </c>
      <c r="B540" s="13">
        <v>45888.0</v>
      </c>
      <c r="C540" s="8" t="s">
        <v>331</v>
      </c>
      <c r="D540" s="10" t="s">
        <v>894</v>
      </c>
      <c r="E540" s="8" t="s">
        <v>1478</v>
      </c>
      <c r="F540" s="11">
        <v>45475.0</v>
      </c>
      <c r="J540" s="16" t="str">
        <f t="shared" si="19"/>
        <v>08/2025</v>
      </c>
      <c r="K540" s="16" t="str">
        <f t="shared" si="20"/>
        <v>CXG-0825</v>
      </c>
    </row>
    <row r="541">
      <c r="A541" s="8" t="s">
        <v>2047</v>
      </c>
      <c r="B541" s="13">
        <v>45888.0</v>
      </c>
      <c r="C541" s="8" t="s">
        <v>529</v>
      </c>
      <c r="D541" s="10" t="s">
        <v>908</v>
      </c>
      <c r="E541" s="8" t="s">
        <v>1509</v>
      </c>
      <c r="F541" s="11">
        <v>32500.0</v>
      </c>
      <c r="J541" s="16" t="str">
        <f t="shared" si="19"/>
        <v>08/2025</v>
      </c>
      <c r="K541" s="16" t="str">
        <f t="shared" si="20"/>
        <v>CXG-0825</v>
      </c>
    </row>
    <row r="542">
      <c r="A542" s="8" t="s">
        <v>2048</v>
      </c>
      <c r="B542" s="13">
        <v>45888.0</v>
      </c>
      <c r="C542" s="8" t="s">
        <v>529</v>
      </c>
      <c r="D542" s="10" t="s">
        <v>908</v>
      </c>
      <c r="E542" s="8" t="s">
        <v>1509</v>
      </c>
      <c r="F542" s="11">
        <v>17500.0</v>
      </c>
      <c r="J542" s="16" t="str">
        <f t="shared" si="19"/>
        <v>08/2025</v>
      </c>
      <c r="K542" s="16" t="str">
        <f t="shared" si="20"/>
        <v>CXG-0825</v>
      </c>
    </row>
    <row r="543">
      <c r="A543" s="8" t="s">
        <v>2049</v>
      </c>
      <c r="B543" s="13">
        <v>45888.0</v>
      </c>
      <c r="C543" s="8" t="s">
        <v>529</v>
      </c>
      <c r="D543" s="10" t="s">
        <v>908</v>
      </c>
      <c r="E543" s="8" t="s">
        <v>1509</v>
      </c>
      <c r="F543" s="11">
        <v>25000.0</v>
      </c>
      <c r="J543" s="16" t="str">
        <f t="shared" si="19"/>
        <v>08/2025</v>
      </c>
      <c r="K543" s="16" t="str">
        <f t="shared" si="20"/>
        <v>CXG-0825</v>
      </c>
    </row>
    <row r="544">
      <c r="A544" s="8" t="s">
        <v>2050</v>
      </c>
      <c r="B544" s="13">
        <v>45888.0</v>
      </c>
      <c r="C544" s="8" t="s">
        <v>529</v>
      </c>
      <c r="D544" s="10" t="s">
        <v>908</v>
      </c>
      <c r="E544" s="8" t="s">
        <v>1509</v>
      </c>
      <c r="F544" s="11">
        <v>25000.0</v>
      </c>
      <c r="J544" s="16" t="str">
        <f t="shared" si="19"/>
        <v>08/2025</v>
      </c>
      <c r="K544" s="16" t="str">
        <f t="shared" si="20"/>
        <v>CXG-0825</v>
      </c>
    </row>
    <row r="545">
      <c r="A545" s="10" t="s">
        <v>2051</v>
      </c>
      <c r="B545" s="13">
        <v>45889.0</v>
      </c>
      <c r="C545" s="8" t="s">
        <v>526</v>
      </c>
      <c r="D545" s="10" t="s">
        <v>906</v>
      </c>
      <c r="E545" s="8" t="s">
        <v>1509</v>
      </c>
      <c r="F545" s="11">
        <v>90666.44</v>
      </c>
      <c r="J545" s="16" t="str">
        <f t="shared" si="19"/>
        <v>08/2025</v>
      </c>
      <c r="K545" s="16" t="str">
        <f t="shared" si="20"/>
        <v>CXG-0825</v>
      </c>
    </row>
    <row r="546">
      <c r="A546" s="8" t="s">
        <v>2052</v>
      </c>
      <c r="B546" s="13">
        <v>45889.0</v>
      </c>
      <c r="C546" s="8" t="s">
        <v>526</v>
      </c>
      <c r="D546" s="10" t="s">
        <v>906</v>
      </c>
      <c r="E546" s="8" t="s">
        <v>1478</v>
      </c>
      <c r="F546" s="11">
        <v>30000.0</v>
      </c>
      <c r="J546" s="16" t="str">
        <f t="shared" si="19"/>
        <v>08/2025</v>
      </c>
      <c r="K546" s="16" t="str">
        <f t="shared" si="20"/>
        <v>CXG-0825</v>
      </c>
    </row>
    <row r="547">
      <c r="A547" s="8" t="s">
        <v>2053</v>
      </c>
      <c r="B547" s="13">
        <v>45890.0</v>
      </c>
      <c r="C547" s="8" t="s">
        <v>529</v>
      </c>
      <c r="D547" s="10" t="s">
        <v>908</v>
      </c>
      <c r="E547" s="8" t="s">
        <v>1509</v>
      </c>
      <c r="F547" s="11">
        <v>100000.0</v>
      </c>
      <c r="J547" s="16" t="str">
        <f t="shared" si="19"/>
        <v>08/2025</v>
      </c>
      <c r="K547" s="16" t="str">
        <f t="shared" si="20"/>
        <v>CXG-0825</v>
      </c>
    </row>
    <row r="548">
      <c r="A548" s="8" t="s">
        <v>2054</v>
      </c>
      <c r="B548" s="13">
        <v>45890.0</v>
      </c>
      <c r="C548" s="8" t="s">
        <v>526</v>
      </c>
      <c r="D548" s="10" t="s">
        <v>906</v>
      </c>
      <c r="E548" s="8" t="s">
        <v>1509</v>
      </c>
      <c r="F548" s="11">
        <v>400000.0</v>
      </c>
      <c r="J548" s="16" t="str">
        <f t="shared" si="19"/>
        <v>08/2025</v>
      </c>
      <c r="K548" s="16" t="str">
        <f t="shared" si="20"/>
        <v>CXG-0825</v>
      </c>
    </row>
    <row r="549">
      <c r="A549" s="8" t="s">
        <v>2055</v>
      </c>
      <c r="B549" s="13">
        <v>45890.0</v>
      </c>
      <c r="C549" s="8" t="s">
        <v>331</v>
      </c>
      <c r="D549" s="10" t="s">
        <v>894</v>
      </c>
      <c r="E549" s="8" t="s">
        <v>1478</v>
      </c>
      <c r="F549" s="11">
        <v>269.0</v>
      </c>
      <c r="J549" s="16" t="str">
        <f t="shared" si="19"/>
        <v>08/2025</v>
      </c>
      <c r="K549" s="16" t="str">
        <f t="shared" si="20"/>
        <v>CXG-0825</v>
      </c>
    </row>
    <row r="550">
      <c r="A550" s="8" t="s">
        <v>2056</v>
      </c>
      <c r="B550" s="13">
        <v>45890.0</v>
      </c>
      <c r="C550" s="8" t="s">
        <v>331</v>
      </c>
      <c r="D550" s="10" t="s">
        <v>894</v>
      </c>
      <c r="E550" s="8" t="s">
        <v>1473</v>
      </c>
      <c r="F550" s="11">
        <v>0.47</v>
      </c>
      <c r="J550" s="16" t="str">
        <f t="shared" si="19"/>
        <v>08/2025</v>
      </c>
      <c r="K550" s="16" t="str">
        <f t="shared" si="20"/>
        <v>CXG-0825</v>
      </c>
    </row>
    <row r="551">
      <c r="A551" s="8" t="s">
        <v>2057</v>
      </c>
      <c r="B551" s="13">
        <v>45894.0</v>
      </c>
      <c r="C551" s="8" t="s">
        <v>517</v>
      </c>
      <c r="D551" s="10" t="s">
        <v>898</v>
      </c>
      <c r="E551" s="8" t="s">
        <v>1509</v>
      </c>
      <c r="F551" s="11">
        <v>87954.0</v>
      </c>
      <c r="J551" s="16" t="str">
        <f t="shared" si="19"/>
        <v>08/2025</v>
      </c>
      <c r="K551" s="16" t="str">
        <f t="shared" si="20"/>
        <v>CXG-0825</v>
      </c>
    </row>
    <row r="552">
      <c r="A552" s="8" t="s">
        <v>2058</v>
      </c>
      <c r="B552" s="13">
        <v>45894.0</v>
      </c>
      <c r="C552" s="8" t="s">
        <v>529</v>
      </c>
      <c r="D552" s="10" t="s">
        <v>908</v>
      </c>
      <c r="E552" s="8" t="s">
        <v>1509</v>
      </c>
      <c r="F552" s="11">
        <v>134200.0</v>
      </c>
      <c r="J552" s="16" t="str">
        <f t="shared" si="19"/>
        <v>08/2025</v>
      </c>
      <c r="K552" s="16" t="str">
        <f t="shared" si="20"/>
        <v>CXG-0825</v>
      </c>
    </row>
    <row r="553">
      <c r="A553" s="8" t="s">
        <v>2059</v>
      </c>
      <c r="B553" s="13">
        <v>45895.0</v>
      </c>
      <c r="C553" s="8" t="s">
        <v>529</v>
      </c>
      <c r="D553" s="10" t="s">
        <v>908</v>
      </c>
      <c r="E553" s="8" t="s">
        <v>1509</v>
      </c>
      <c r="F553" s="11">
        <v>206675.0</v>
      </c>
      <c r="J553" s="16" t="str">
        <f t="shared" si="19"/>
        <v>08/2025</v>
      </c>
      <c r="K553" s="16" t="str">
        <f t="shared" si="20"/>
        <v>CXG-0825</v>
      </c>
    </row>
    <row r="554">
      <c r="A554" s="8" t="s">
        <v>2060</v>
      </c>
      <c r="B554" s="13">
        <v>45895.0</v>
      </c>
      <c r="C554" s="8" t="s">
        <v>526</v>
      </c>
      <c r="D554" s="10" t="s">
        <v>906</v>
      </c>
      <c r="E554" s="8" t="s">
        <v>1509</v>
      </c>
      <c r="F554" s="11">
        <v>100000.0</v>
      </c>
      <c r="J554" s="16" t="str">
        <f t="shared" si="19"/>
        <v>08/2025</v>
      </c>
      <c r="K554" s="16" t="str">
        <f t="shared" si="20"/>
        <v>CXG-0825</v>
      </c>
    </row>
    <row r="555">
      <c r="A555" s="8" t="s">
        <v>2061</v>
      </c>
      <c r="B555" s="13">
        <v>45895.0</v>
      </c>
      <c r="C555" s="8" t="s">
        <v>526</v>
      </c>
      <c r="D555" s="10" t="s">
        <v>906</v>
      </c>
      <c r="E555" s="8" t="s">
        <v>1509</v>
      </c>
      <c r="F555" s="11">
        <v>100000.0</v>
      </c>
      <c r="J555" s="16" t="str">
        <f t="shared" si="19"/>
        <v>08/2025</v>
      </c>
      <c r="K555" s="16" t="str">
        <f t="shared" si="20"/>
        <v>CXG-0825</v>
      </c>
    </row>
    <row r="556">
      <c r="A556" s="8" t="s">
        <v>2062</v>
      </c>
      <c r="B556" s="13">
        <v>45895.0</v>
      </c>
      <c r="C556" s="8" t="s">
        <v>526</v>
      </c>
      <c r="D556" s="10" t="s">
        <v>906</v>
      </c>
      <c r="E556" s="8" t="s">
        <v>1509</v>
      </c>
      <c r="F556" s="11">
        <v>100000.0</v>
      </c>
      <c r="J556" s="16" t="str">
        <f t="shared" si="19"/>
        <v>08/2025</v>
      </c>
      <c r="K556" s="16" t="str">
        <f t="shared" si="20"/>
        <v>CXG-0825</v>
      </c>
    </row>
    <row r="557">
      <c r="A557" s="8" t="s">
        <v>2063</v>
      </c>
      <c r="B557" s="13">
        <v>45896.0</v>
      </c>
      <c r="C557" s="8" t="s">
        <v>529</v>
      </c>
      <c r="D557" s="10" t="s">
        <v>908</v>
      </c>
      <c r="E557" s="8" t="s">
        <v>1509</v>
      </c>
      <c r="F557" s="11">
        <v>109340.0</v>
      </c>
      <c r="J557" s="16" t="str">
        <f t="shared" si="19"/>
        <v>08/2025</v>
      </c>
      <c r="K557" s="16" t="str">
        <f t="shared" si="20"/>
        <v>CXG-0825</v>
      </c>
    </row>
    <row r="558">
      <c r="A558" s="8" t="s">
        <v>2064</v>
      </c>
      <c r="B558" s="13">
        <v>45896.0</v>
      </c>
      <c r="C558" s="8" t="s">
        <v>517</v>
      </c>
      <c r="D558" s="10" t="s">
        <v>898</v>
      </c>
      <c r="E558" s="8" t="s">
        <v>1509</v>
      </c>
      <c r="F558" s="11">
        <v>200000.0</v>
      </c>
      <c r="J558" s="16" t="str">
        <f t="shared" si="19"/>
        <v>08/2025</v>
      </c>
      <c r="K558" s="16" t="str">
        <f t="shared" si="20"/>
        <v>CXG-0825</v>
      </c>
    </row>
    <row r="559">
      <c r="A559" s="8" t="s">
        <v>2065</v>
      </c>
      <c r="B559" s="13">
        <v>45898.0</v>
      </c>
      <c r="C559" s="8" t="s">
        <v>529</v>
      </c>
      <c r="D559" s="10" t="s">
        <v>908</v>
      </c>
      <c r="E559" s="8" t="s">
        <v>1509</v>
      </c>
      <c r="F559" s="11">
        <v>208360.0</v>
      </c>
      <c r="J559" s="16" t="str">
        <f t="shared" si="19"/>
        <v>08/2025</v>
      </c>
      <c r="K559" s="16" t="str">
        <f t="shared" si="20"/>
        <v>CXG-0825</v>
      </c>
    </row>
    <row r="560">
      <c r="A560" s="10" t="s">
        <v>2066</v>
      </c>
      <c r="B560" s="13">
        <v>45899.0</v>
      </c>
      <c r="C560" s="8" t="s">
        <v>529</v>
      </c>
      <c r="D560" s="10" t="s">
        <v>908</v>
      </c>
      <c r="E560" s="8" t="s">
        <v>1478</v>
      </c>
      <c r="F560" s="11">
        <v>61000.0</v>
      </c>
      <c r="J560" s="16" t="str">
        <f t="shared" si="19"/>
        <v>08/2025</v>
      </c>
      <c r="K560" s="16" t="str">
        <f t="shared" si="20"/>
        <v>CXG-0825</v>
      </c>
    </row>
    <row r="561">
      <c r="A561" s="8" t="s">
        <v>2067</v>
      </c>
      <c r="B561" s="13">
        <v>45901.0</v>
      </c>
      <c r="C561" s="8" t="s">
        <v>529</v>
      </c>
      <c r="D561" s="10" t="s">
        <v>908</v>
      </c>
      <c r="E561" s="8" t="s">
        <v>1509</v>
      </c>
      <c r="F561" s="11">
        <v>100000.0</v>
      </c>
      <c r="J561" s="16" t="str">
        <f t="shared" si="19"/>
        <v>09/2025</v>
      </c>
      <c r="K561" s="16" t="str">
        <f t="shared" si="20"/>
        <v>CXG-0925</v>
      </c>
    </row>
    <row r="562">
      <c r="A562" s="8" t="s">
        <v>2068</v>
      </c>
      <c r="B562" s="13">
        <v>45902.0</v>
      </c>
      <c r="C562" s="8" t="s">
        <v>517</v>
      </c>
      <c r="D562" s="10" t="s">
        <v>898</v>
      </c>
      <c r="E562" s="8" t="s">
        <v>1509</v>
      </c>
      <c r="F562" s="11">
        <v>1506.3</v>
      </c>
      <c r="J562" s="16" t="str">
        <f t="shared" si="19"/>
        <v>09/2025</v>
      </c>
      <c r="K562" s="16" t="str">
        <f t="shared" si="20"/>
        <v>CXG-0925</v>
      </c>
    </row>
    <row r="563">
      <c r="A563" s="8" t="s">
        <v>2069</v>
      </c>
      <c r="B563" s="13">
        <v>45902.0</v>
      </c>
      <c r="C563" s="8" t="s">
        <v>517</v>
      </c>
      <c r="D563" s="10" t="s">
        <v>898</v>
      </c>
      <c r="E563" s="8" t="s">
        <v>1509</v>
      </c>
      <c r="F563" s="11">
        <v>149124.0</v>
      </c>
      <c r="J563" s="16" t="str">
        <f t="shared" si="19"/>
        <v>09/2025</v>
      </c>
      <c r="K563" s="16" t="str">
        <f t="shared" si="20"/>
        <v>CXG-0925</v>
      </c>
    </row>
    <row r="564">
      <c r="A564" s="8" t="s">
        <v>2070</v>
      </c>
      <c r="B564" s="13">
        <v>45902.0</v>
      </c>
      <c r="C564" s="8" t="s">
        <v>531</v>
      </c>
      <c r="D564" s="10" t="s">
        <v>911</v>
      </c>
      <c r="E564" s="8" t="s">
        <v>1509</v>
      </c>
      <c r="F564" s="11">
        <v>100000.0</v>
      </c>
      <c r="J564" s="16" t="str">
        <f t="shared" si="19"/>
        <v>09/2025</v>
      </c>
      <c r="K564" s="16" t="str">
        <f t="shared" si="20"/>
        <v>CXG-0925</v>
      </c>
    </row>
    <row r="565">
      <c r="A565" s="8" t="s">
        <v>2071</v>
      </c>
      <c r="B565" s="13">
        <v>45902.0</v>
      </c>
      <c r="C565" s="8" t="s">
        <v>531</v>
      </c>
      <c r="D565" s="10" t="s">
        <v>911</v>
      </c>
      <c r="E565" s="8" t="s">
        <v>1509</v>
      </c>
      <c r="F565" s="11">
        <v>100000.0</v>
      </c>
      <c r="J565" s="16" t="str">
        <f t="shared" si="19"/>
        <v>09/2025</v>
      </c>
      <c r="K565" s="16" t="str">
        <f t="shared" si="20"/>
        <v>CXG-0925</v>
      </c>
    </row>
    <row r="566">
      <c r="A566" s="8" t="s">
        <v>2072</v>
      </c>
      <c r="B566" s="13">
        <v>45902.0</v>
      </c>
      <c r="C566" s="8" t="s">
        <v>517</v>
      </c>
      <c r="D566" s="10" t="s">
        <v>898</v>
      </c>
      <c r="E566" s="8" t="s">
        <v>1509</v>
      </c>
      <c r="F566" s="11">
        <v>114900.0</v>
      </c>
      <c r="J566" s="16" t="str">
        <f t="shared" si="19"/>
        <v>09/2025</v>
      </c>
      <c r="K566" s="16" t="str">
        <f t="shared" si="20"/>
        <v>CXG-0925</v>
      </c>
    </row>
    <row r="567">
      <c r="A567" s="8" t="s">
        <v>2073</v>
      </c>
      <c r="B567" s="13">
        <v>45902.0</v>
      </c>
      <c r="C567" s="8" t="s">
        <v>531</v>
      </c>
      <c r="D567" s="10" t="s">
        <v>911</v>
      </c>
      <c r="E567" s="8" t="s">
        <v>1478</v>
      </c>
      <c r="F567" s="11">
        <v>37940.0</v>
      </c>
      <c r="J567" s="16" t="str">
        <f t="shared" si="19"/>
        <v>09/2025</v>
      </c>
      <c r="K567" s="16" t="str">
        <f t="shared" si="20"/>
        <v>CXG-0925</v>
      </c>
    </row>
    <row r="568">
      <c r="A568" s="8" t="s">
        <v>2074</v>
      </c>
      <c r="B568" s="13">
        <v>45902.0</v>
      </c>
      <c r="C568" s="8" t="s">
        <v>531</v>
      </c>
      <c r="D568" s="10" t="s">
        <v>911</v>
      </c>
      <c r="E568" s="8" t="s">
        <v>1478</v>
      </c>
      <c r="F568" s="11">
        <v>19110.0</v>
      </c>
      <c r="J568" s="16" t="str">
        <f t="shared" si="19"/>
        <v>09/2025</v>
      </c>
      <c r="K568" s="16" t="str">
        <f t="shared" si="20"/>
        <v>CXG-0925</v>
      </c>
    </row>
    <row r="569">
      <c r="A569" s="8" t="s">
        <v>2075</v>
      </c>
      <c r="B569" s="13">
        <v>45903.0</v>
      </c>
      <c r="C569" s="8" t="s">
        <v>526</v>
      </c>
      <c r="D569" s="10" t="s">
        <v>906</v>
      </c>
      <c r="E569" s="8" t="s">
        <v>1509</v>
      </c>
      <c r="F569" s="11">
        <v>112040.0</v>
      </c>
      <c r="J569" s="16" t="str">
        <f t="shared" si="19"/>
        <v>09/2025</v>
      </c>
      <c r="K569" s="16" t="str">
        <f t="shared" si="20"/>
        <v>CXG-0925</v>
      </c>
    </row>
    <row r="570">
      <c r="A570" s="8" t="s">
        <v>2076</v>
      </c>
      <c r="B570" s="13">
        <v>45903.0</v>
      </c>
      <c r="C570" s="8" t="s">
        <v>517</v>
      </c>
      <c r="D570" s="10" t="s">
        <v>898</v>
      </c>
      <c r="E570" s="8" t="s">
        <v>1509</v>
      </c>
      <c r="F570" s="11">
        <v>150000.0</v>
      </c>
      <c r="J570" s="16" t="str">
        <f t="shared" si="19"/>
        <v>09/2025</v>
      </c>
      <c r="K570" s="16" t="str">
        <f t="shared" si="20"/>
        <v>CXG-0925</v>
      </c>
    </row>
    <row r="571">
      <c r="A571" s="8" t="s">
        <v>2077</v>
      </c>
      <c r="B571" s="13">
        <v>45903.0</v>
      </c>
      <c r="C571" s="8" t="s">
        <v>531</v>
      </c>
      <c r="D571" s="10" t="s">
        <v>911</v>
      </c>
      <c r="E571" s="8" t="s">
        <v>1509</v>
      </c>
      <c r="F571" s="11">
        <v>60000.0</v>
      </c>
      <c r="J571" s="16" t="str">
        <f t="shared" si="19"/>
        <v>09/2025</v>
      </c>
      <c r="K571" s="16" t="str">
        <f t="shared" si="20"/>
        <v>CXG-0925</v>
      </c>
    </row>
    <row r="572">
      <c r="A572" s="8" t="s">
        <v>2078</v>
      </c>
      <c r="B572" s="13">
        <v>45904.0</v>
      </c>
      <c r="C572" s="8" t="s">
        <v>517</v>
      </c>
      <c r="D572" s="10" t="s">
        <v>898</v>
      </c>
      <c r="E572" s="8" t="s">
        <v>1509</v>
      </c>
      <c r="F572" s="11">
        <v>100000.0</v>
      </c>
      <c r="J572" s="16" t="str">
        <f t="shared" si="19"/>
        <v>09/2025</v>
      </c>
      <c r="K572" s="16" t="str">
        <f t="shared" si="20"/>
        <v>CXG-0925</v>
      </c>
    </row>
    <row r="573">
      <c r="A573" s="8" t="s">
        <v>2079</v>
      </c>
      <c r="B573" s="13">
        <v>45904.0</v>
      </c>
      <c r="C573" s="8" t="s">
        <v>529</v>
      </c>
      <c r="D573" s="10" t="s">
        <v>908</v>
      </c>
      <c r="E573" s="8" t="s">
        <v>1509</v>
      </c>
      <c r="F573" s="11">
        <v>71230.0</v>
      </c>
      <c r="J573" s="16" t="str">
        <f t="shared" si="19"/>
        <v>09/2025</v>
      </c>
      <c r="K573" s="16" t="str">
        <f t="shared" si="20"/>
        <v>CXG-0925</v>
      </c>
    </row>
    <row r="574">
      <c r="A574" s="8" t="s">
        <v>2080</v>
      </c>
      <c r="B574" s="13">
        <v>45904.0</v>
      </c>
      <c r="C574" s="8" t="s">
        <v>531</v>
      </c>
      <c r="D574" s="10" t="s">
        <v>911</v>
      </c>
      <c r="E574" s="8" t="s">
        <v>1509</v>
      </c>
      <c r="F574" s="11">
        <v>41663.1</v>
      </c>
      <c r="J574" s="16" t="str">
        <f t="shared" si="19"/>
        <v>09/2025</v>
      </c>
      <c r="K574" s="16" t="str">
        <f t="shared" si="20"/>
        <v>CXG-0925</v>
      </c>
    </row>
    <row r="575">
      <c r="A575" s="8" t="s">
        <v>2081</v>
      </c>
      <c r="B575" s="13">
        <v>45904.0</v>
      </c>
      <c r="C575" s="8" t="s">
        <v>531</v>
      </c>
      <c r="D575" s="10" t="s">
        <v>911</v>
      </c>
      <c r="E575" s="8" t="s">
        <v>1509</v>
      </c>
      <c r="F575" s="11">
        <v>20000.0</v>
      </c>
      <c r="J575" s="16" t="str">
        <f t="shared" si="19"/>
        <v>09/2025</v>
      </c>
      <c r="K575" s="16" t="str">
        <f t="shared" si="20"/>
        <v>CXG-0925</v>
      </c>
    </row>
    <row r="576">
      <c r="A576" s="8" t="s">
        <v>2082</v>
      </c>
      <c r="B576" s="13">
        <v>45904.0</v>
      </c>
      <c r="C576" s="8" t="s">
        <v>526</v>
      </c>
      <c r="D576" s="10" t="s">
        <v>906</v>
      </c>
      <c r="E576" s="8" t="s">
        <v>1509</v>
      </c>
      <c r="F576" s="11">
        <v>60397.56</v>
      </c>
      <c r="J576" s="16" t="str">
        <f t="shared" si="19"/>
        <v>09/2025</v>
      </c>
      <c r="K576" s="16" t="str">
        <f t="shared" si="20"/>
        <v>CXG-0925</v>
      </c>
    </row>
    <row r="577">
      <c r="A577" s="8" t="s">
        <v>2083</v>
      </c>
      <c r="B577" s="13">
        <v>45905.0</v>
      </c>
      <c r="C577" s="8" t="s">
        <v>529</v>
      </c>
      <c r="D577" s="10" t="s">
        <v>908</v>
      </c>
      <c r="E577" s="8" t="s">
        <v>1509</v>
      </c>
      <c r="F577" s="11">
        <v>100000.0</v>
      </c>
      <c r="J577" s="16" t="str">
        <f t="shared" si="19"/>
        <v>09/2025</v>
      </c>
      <c r="K577" s="16" t="str">
        <f t="shared" si="20"/>
        <v>CXG-0925</v>
      </c>
    </row>
    <row r="578">
      <c r="A578" s="8" t="s">
        <v>2084</v>
      </c>
      <c r="B578" s="13">
        <v>45905.0</v>
      </c>
      <c r="C578" s="8" t="s">
        <v>517</v>
      </c>
      <c r="D578" s="10" t="s">
        <v>898</v>
      </c>
      <c r="E578" s="8" t="s">
        <v>1509</v>
      </c>
      <c r="F578" s="11">
        <v>200000.0</v>
      </c>
      <c r="J578" s="16" t="str">
        <f t="shared" si="19"/>
        <v>09/2025</v>
      </c>
      <c r="K578" s="16" t="str">
        <f t="shared" si="20"/>
        <v>CXG-0925</v>
      </c>
    </row>
    <row r="579">
      <c r="A579" s="8" t="s">
        <v>2085</v>
      </c>
      <c r="B579" s="13">
        <v>45905.0</v>
      </c>
      <c r="C579" s="8" t="s">
        <v>531</v>
      </c>
      <c r="D579" s="10" t="s">
        <v>911</v>
      </c>
      <c r="E579" s="8" t="s">
        <v>1509</v>
      </c>
      <c r="F579" s="11">
        <v>37147.35</v>
      </c>
      <c r="J579" s="16" t="str">
        <f t="shared" si="19"/>
        <v>09/2025</v>
      </c>
      <c r="K579" s="16" t="str">
        <f t="shared" si="20"/>
        <v>CXG-0925</v>
      </c>
    </row>
    <row r="580">
      <c r="A580" s="8" t="s">
        <v>2086</v>
      </c>
      <c r="B580" s="13">
        <v>45905.0</v>
      </c>
      <c r="C580" s="8" t="s">
        <v>531</v>
      </c>
      <c r="D580" s="10" t="s">
        <v>911</v>
      </c>
      <c r="E580" s="8" t="s">
        <v>1509</v>
      </c>
      <c r="F580" s="11">
        <v>64400.0</v>
      </c>
      <c r="J580" s="16" t="str">
        <f t="shared" si="19"/>
        <v>09/2025</v>
      </c>
      <c r="K580" s="16" t="str">
        <f t="shared" si="20"/>
        <v>CXG-0925</v>
      </c>
    </row>
    <row r="581">
      <c r="A581" s="8" t="s">
        <v>2087</v>
      </c>
      <c r="B581" s="13">
        <v>45905.0</v>
      </c>
      <c r="C581" s="8" t="s">
        <v>531</v>
      </c>
      <c r="D581" s="10" t="s">
        <v>911</v>
      </c>
      <c r="E581" s="8" t="s">
        <v>1509</v>
      </c>
      <c r="F581" s="11">
        <v>67000.0</v>
      </c>
      <c r="J581" s="16" t="str">
        <f t="shared" si="19"/>
        <v>09/2025</v>
      </c>
      <c r="K581" s="16" t="str">
        <f t="shared" si="20"/>
        <v>CXG-0925</v>
      </c>
    </row>
    <row r="582">
      <c r="A582" s="8" t="s">
        <v>2088</v>
      </c>
      <c r="B582" s="13">
        <v>45906.0</v>
      </c>
      <c r="C582" s="8" t="s">
        <v>531</v>
      </c>
      <c r="D582" s="10" t="s">
        <v>911</v>
      </c>
      <c r="E582" s="8" t="s">
        <v>1509</v>
      </c>
      <c r="F582" s="11">
        <v>81066.42</v>
      </c>
      <c r="J582" s="16" t="str">
        <f t="shared" si="19"/>
        <v>09/2025</v>
      </c>
      <c r="K582" s="16" t="str">
        <f t="shared" si="20"/>
        <v>CXG-0925</v>
      </c>
    </row>
    <row r="583">
      <c r="A583" s="8" t="s">
        <v>2089</v>
      </c>
      <c r="B583" s="13">
        <v>45907.0</v>
      </c>
      <c r="C583" s="8" t="s">
        <v>531</v>
      </c>
      <c r="D583" s="10" t="s">
        <v>911</v>
      </c>
      <c r="E583" s="8" t="s">
        <v>1505</v>
      </c>
      <c r="F583" s="11">
        <v>50000.0</v>
      </c>
      <c r="J583" s="16" t="str">
        <f t="shared" si="19"/>
        <v>09/2025</v>
      </c>
      <c r="K583" s="16" t="str">
        <f t="shared" si="20"/>
        <v>CXG-0925</v>
      </c>
    </row>
    <row r="584">
      <c r="A584" s="8" t="s">
        <v>2090</v>
      </c>
      <c r="B584" s="13">
        <v>45909.0</v>
      </c>
      <c r="C584" s="8" t="s">
        <v>529</v>
      </c>
      <c r="D584" s="10" t="s">
        <v>908</v>
      </c>
      <c r="E584" s="8" t="s">
        <v>1509</v>
      </c>
      <c r="F584" s="11">
        <v>200000.0</v>
      </c>
      <c r="J584" s="16" t="str">
        <f t="shared" si="19"/>
        <v>09/2025</v>
      </c>
      <c r="K584" s="16" t="str">
        <f t="shared" si="20"/>
        <v>CXG-0925</v>
      </c>
    </row>
    <row r="585">
      <c r="A585" s="8" t="s">
        <v>2091</v>
      </c>
      <c r="B585" s="13">
        <v>45910.0</v>
      </c>
      <c r="C585" s="8" t="s">
        <v>517</v>
      </c>
      <c r="D585" s="10" t="s">
        <v>898</v>
      </c>
      <c r="E585" s="8" t="s">
        <v>1509</v>
      </c>
      <c r="F585" s="11">
        <v>147456.0</v>
      </c>
      <c r="J585" s="16" t="str">
        <f t="shared" si="19"/>
        <v>09/2025</v>
      </c>
      <c r="K585" s="16" t="str">
        <f t="shared" si="20"/>
        <v>CXG-0925</v>
      </c>
    </row>
    <row r="586">
      <c r="A586" s="8" t="s">
        <v>2092</v>
      </c>
      <c r="B586" s="13">
        <v>45912.0</v>
      </c>
      <c r="C586" s="8" t="s">
        <v>531</v>
      </c>
      <c r="D586" s="10" t="s">
        <v>911</v>
      </c>
      <c r="E586" s="8" t="s">
        <v>1509</v>
      </c>
      <c r="F586" s="11">
        <v>10000.0</v>
      </c>
      <c r="J586" s="16" t="str">
        <f t="shared" si="19"/>
        <v>09/2025</v>
      </c>
      <c r="K586" s="16" t="str">
        <f t="shared" si="20"/>
        <v>CXG-0925</v>
      </c>
    </row>
    <row r="587">
      <c r="A587" s="8" t="s">
        <v>2093</v>
      </c>
      <c r="B587" s="13">
        <v>45912.0</v>
      </c>
      <c r="C587" s="8" t="s">
        <v>531</v>
      </c>
      <c r="D587" s="10" t="s">
        <v>911</v>
      </c>
      <c r="E587" s="8" t="s">
        <v>1509</v>
      </c>
      <c r="F587" s="11">
        <v>172000.0</v>
      </c>
      <c r="J587" s="16" t="str">
        <f t="shared" si="19"/>
        <v>09/2025</v>
      </c>
      <c r="K587" s="16" t="str">
        <f t="shared" si="20"/>
        <v>CXG-0925</v>
      </c>
    </row>
    <row r="588">
      <c r="A588" s="8" t="s">
        <v>2094</v>
      </c>
      <c r="B588" s="13">
        <v>45912.0</v>
      </c>
      <c r="C588" s="8" t="s">
        <v>531</v>
      </c>
      <c r="D588" s="10" t="s">
        <v>911</v>
      </c>
      <c r="E588" s="8" t="s">
        <v>1509</v>
      </c>
      <c r="F588" s="11">
        <v>190000.0</v>
      </c>
      <c r="J588" s="16" t="str">
        <f t="shared" si="19"/>
        <v>09/2025</v>
      </c>
      <c r="K588" s="16" t="str">
        <f t="shared" si="20"/>
        <v>CXG-0925</v>
      </c>
    </row>
    <row r="589">
      <c r="A589" s="8" t="s">
        <v>2095</v>
      </c>
      <c r="B589" s="13">
        <v>45912.0</v>
      </c>
      <c r="C589" s="8" t="s">
        <v>531</v>
      </c>
      <c r="D589" s="10" t="s">
        <v>911</v>
      </c>
      <c r="E589" s="8" t="s">
        <v>1478</v>
      </c>
      <c r="F589" s="11">
        <v>8600.0</v>
      </c>
      <c r="J589" s="16" t="str">
        <f t="shared" si="19"/>
        <v>09/2025</v>
      </c>
      <c r="K589" s="16" t="str">
        <f t="shared" si="20"/>
        <v>CXG-0925</v>
      </c>
    </row>
    <row r="590">
      <c r="A590" s="8" t="s">
        <v>2096</v>
      </c>
      <c r="B590" s="13">
        <v>45912.0</v>
      </c>
      <c r="C590" s="8" t="s">
        <v>517</v>
      </c>
      <c r="D590" s="10" t="s">
        <v>898</v>
      </c>
      <c r="E590" s="8" t="s">
        <v>1509</v>
      </c>
      <c r="F590" s="11">
        <v>140832.0</v>
      </c>
      <c r="J590" s="16" t="str">
        <f t="shared" si="19"/>
        <v>09/2025</v>
      </c>
      <c r="K590" s="16" t="str">
        <f t="shared" si="20"/>
        <v>CXG-0925</v>
      </c>
    </row>
    <row r="591">
      <c r="A591" s="8" t="s">
        <v>2097</v>
      </c>
      <c r="B591" s="13">
        <v>45912.0</v>
      </c>
      <c r="C591" s="8" t="s">
        <v>531</v>
      </c>
      <c r="D591" s="10" t="s">
        <v>911</v>
      </c>
      <c r="E591" s="8" t="s">
        <v>1509</v>
      </c>
      <c r="F591" s="11">
        <v>30000.0</v>
      </c>
      <c r="J591" s="16" t="str">
        <f t="shared" si="19"/>
        <v>09/2025</v>
      </c>
      <c r="K591" s="16" t="str">
        <f t="shared" si="20"/>
        <v>CXG-0925</v>
      </c>
    </row>
    <row r="592">
      <c r="A592" s="8" t="s">
        <v>2098</v>
      </c>
      <c r="B592" s="13">
        <v>45915.0</v>
      </c>
      <c r="C592" s="8" t="s">
        <v>517</v>
      </c>
      <c r="D592" s="10" t="s">
        <v>898</v>
      </c>
      <c r="E592" s="8" t="s">
        <v>1509</v>
      </c>
      <c r="F592" s="11">
        <v>137090.0</v>
      </c>
      <c r="J592" s="16" t="str">
        <f t="shared" si="19"/>
        <v>09/2025</v>
      </c>
      <c r="K592" s="16" t="str">
        <f t="shared" si="20"/>
        <v>CXG-0925</v>
      </c>
    </row>
    <row r="593">
      <c r="A593" s="8" t="s">
        <v>2099</v>
      </c>
      <c r="B593" s="13">
        <v>45916.0</v>
      </c>
      <c r="C593" s="8" t="s">
        <v>517</v>
      </c>
      <c r="D593" s="10" t="s">
        <v>898</v>
      </c>
      <c r="E593" s="8" t="s">
        <v>1509</v>
      </c>
      <c r="F593" s="11">
        <v>99912.0</v>
      </c>
      <c r="J593" s="16" t="str">
        <f t="shared" si="19"/>
        <v>09/2025</v>
      </c>
      <c r="K593" s="16" t="str">
        <f t="shared" si="20"/>
        <v>CXG-0925</v>
      </c>
    </row>
    <row r="594">
      <c r="A594" s="8" t="s">
        <v>2100</v>
      </c>
      <c r="B594" s="13">
        <v>45916.0</v>
      </c>
      <c r="C594" s="8" t="s">
        <v>529</v>
      </c>
      <c r="D594" s="10" t="s">
        <v>908</v>
      </c>
      <c r="E594" s="8" t="s">
        <v>1509</v>
      </c>
      <c r="F594" s="11">
        <v>92534.0</v>
      </c>
      <c r="J594" s="16" t="str">
        <f t="shared" si="19"/>
        <v>09/2025</v>
      </c>
      <c r="K594" s="16" t="str">
        <f t="shared" si="20"/>
        <v>CXG-0925</v>
      </c>
    </row>
    <row r="595">
      <c r="A595" s="8" t="s">
        <v>2101</v>
      </c>
      <c r="B595" s="13">
        <v>45916.0</v>
      </c>
      <c r="C595" s="8" t="s">
        <v>531</v>
      </c>
      <c r="D595" s="10" t="s">
        <v>911</v>
      </c>
      <c r="E595" s="8" t="s">
        <v>1509</v>
      </c>
      <c r="F595" s="11">
        <v>43500.0</v>
      </c>
      <c r="J595" s="16" t="str">
        <f t="shared" si="19"/>
        <v>09/2025</v>
      </c>
      <c r="K595" s="16" t="str">
        <f t="shared" si="20"/>
        <v>CXG-0925</v>
      </c>
    </row>
    <row r="596">
      <c r="A596" s="8" t="s">
        <v>2102</v>
      </c>
      <c r="B596" s="13">
        <v>45916.0</v>
      </c>
      <c r="C596" s="8" t="s">
        <v>533</v>
      </c>
      <c r="D596" s="10" t="s">
        <v>914</v>
      </c>
      <c r="E596" s="8" t="s">
        <v>1509</v>
      </c>
      <c r="F596" s="11">
        <v>80000.0</v>
      </c>
      <c r="J596" s="16" t="str">
        <f t="shared" si="19"/>
        <v>09/2025</v>
      </c>
      <c r="K596" s="16" t="str">
        <f t="shared" si="20"/>
        <v>CXG-0925</v>
      </c>
    </row>
    <row r="597">
      <c r="A597" s="8" t="s">
        <v>2103</v>
      </c>
      <c r="B597" s="13">
        <v>45916.0</v>
      </c>
      <c r="C597" s="8" t="s">
        <v>531</v>
      </c>
      <c r="D597" s="10" t="s">
        <v>911</v>
      </c>
      <c r="E597" s="8" t="s">
        <v>1509</v>
      </c>
      <c r="F597" s="11">
        <v>20000.0</v>
      </c>
      <c r="J597" s="16" t="str">
        <f t="shared" si="19"/>
        <v>09/2025</v>
      </c>
      <c r="K597" s="16" t="str">
        <f t="shared" si="20"/>
        <v>CXG-0925</v>
      </c>
    </row>
    <row r="598">
      <c r="A598" s="8" t="s">
        <v>2104</v>
      </c>
      <c r="B598" s="13">
        <v>45917.0</v>
      </c>
      <c r="C598" s="8" t="s">
        <v>531</v>
      </c>
      <c r="D598" s="10" t="s">
        <v>911</v>
      </c>
      <c r="E598" s="8" t="s">
        <v>1509</v>
      </c>
      <c r="F598" s="11">
        <v>8773.0</v>
      </c>
      <c r="J598" s="16" t="str">
        <f t="shared" si="19"/>
        <v>09/2025</v>
      </c>
      <c r="K598" s="16" t="str">
        <f t="shared" si="20"/>
        <v>CXG-0925</v>
      </c>
    </row>
    <row r="599">
      <c r="A599" s="8" t="s">
        <v>2105</v>
      </c>
      <c r="B599" s="13">
        <v>45917.0</v>
      </c>
      <c r="C599" s="8" t="s">
        <v>535</v>
      </c>
      <c r="D599" s="10" t="s">
        <v>914</v>
      </c>
      <c r="E599" s="8" t="s">
        <v>1509</v>
      </c>
      <c r="F599" s="11">
        <v>92060.0</v>
      </c>
      <c r="J599" s="16" t="str">
        <f t="shared" si="19"/>
        <v>09/2025</v>
      </c>
      <c r="K599" s="16" t="str">
        <f t="shared" si="20"/>
        <v>CXG-0925</v>
      </c>
    </row>
    <row r="600">
      <c r="A600" s="8" t="s">
        <v>2106</v>
      </c>
      <c r="B600" s="13">
        <v>45917.0</v>
      </c>
      <c r="C600" s="8" t="s">
        <v>529</v>
      </c>
      <c r="D600" s="10" t="s">
        <v>908</v>
      </c>
      <c r="E600" s="8" t="s">
        <v>1509</v>
      </c>
      <c r="F600" s="11">
        <v>31218.0</v>
      </c>
      <c r="J600" s="16" t="str">
        <f t="shared" si="19"/>
        <v>09/2025</v>
      </c>
      <c r="K600" s="16" t="str">
        <f t="shared" si="20"/>
        <v>CXG-0925</v>
      </c>
    </row>
    <row r="601">
      <c r="A601" s="8" t="s">
        <v>2107</v>
      </c>
      <c r="B601" s="13">
        <v>45918.0</v>
      </c>
      <c r="C601" s="8" t="s">
        <v>535</v>
      </c>
      <c r="D601" s="10" t="s">
        <v>914</v>
      </c>
      <c r="E601" s="8" t="s">
        <v>1509</v>
      </c>
      <c r="F601" s="11">
        <v>214237.0</v>
      </c>
      <c r="J601" s="16" t="str">
        <f t="shared" si="19"/>
        <v>09/2025</v>
      </c>
      <c r="K601" s="16" t="str">
        <f t="shared" si="20"/>
        <v>CXG-0925</v>
      </c>
    </row>
    <row r="602">
      <c r="A602" s="8" t="s">
        <v>2108</v>
      </c>
      <c r="B602" s="13">
        <v>45918.0</v>
      </c>
      <c r="C602" s="8" t="s">
        <v>531</v>
      </c>
      <c r="D602" s="10" t="s">
        <v>911</v>
      </c>
      <c r="E602" s="8" t="s">
        <v>1505</v>
      </c>
      <c r="F602" s="11">
        <v>12703.5</v>
      </c>
      <c r="J602" s="16" t="str">
        <f t="shared" si="19"/>
        <v>09/2025</v>
      </c>
      <c r="K602" s="16" t="str">
        <f t="shared" si="20"/>
        <v>CXG-0925</v>
      </c>
    </row>
    <row r="603">
      <c r="A603" s="8" t="s">
        <v>2109</v>
      </c>
      <c r="B603" s="13">
        <v>45919.0</v>
      </c>
      <c r="C603" s="8" t="s">
        <v>535</v>
      </c>
      <c r="D603" s="10" t="s">
        <v>914</v>
      </c>
      <c r="E603" s="8" t="s">
        <v>1509</v>
      </c>
      <c r="F603" s="11">
        <v>59477.86</v>
      </c>
      <c r="J603" s="16" t="str">
        <f t="shared" si="19"/>
        <v>09/2025</v>
      </c>
      <c r="K603" s="16" t="str">
        <f t="shared" si="20"/>
        <v>CXG-0925</v>
      </c>
    </row>
    <row r="604">
      <c r="A604" s="8" t="s">
        <v>2110</v>
      </c>
      <c r="B604" s="13">
        <v>45919.0</v>
      </c>
      <c r="C604" s="8" t="s">
        <v>531</v>
      </c>
      <c r="D604" s="10" t="s">
        <v>911</v>
      </c>
      <c r="E604" s="8" t="s">
        <v>1509</v>
      </c>
      <c r="F604" s="11">
        <v>62000.0</v>
      </c>
      <c r="J604" s="16" t="str">
        <f t="shared" si="19"/>
        <v>09/2025</v>
      </c>
      <c r="K604" s="16" t="str">
        <f t="shared" si="20"/>
        <v>CXG-0925</v>
      </c>
    </row>
    <row r="605">
      <c r="A605" s="8" t="s">
        <v>2111</v>
      </c>
      <c r="B605" s="13">
        <v>45919.0</v>
      </c>
      <c r="C605" s="8" t="s">
        <v>529</v>
      </c>
      <c r="D605" s="10" t="s">
        <v>908</v>
      </c>
      <c r="E605" s="8" t="s">
        <v>1509</v>
      </c>
      <c r="F605" s="11">
        <v>90000.0</v>
      </c>
      <c r="J605" s="16" t="str">
        <f t="shared" si="19"/>
        <v>09/2025</v>
      </c>
      <c r="K605" s="16" t="str">
        <f t="shared" si="20"/>
        <v>CXG-0925</v>
      </c>
    </row>
    <row r="606">
      <c r="A606" s="8" t="s">
        <v>2112</v>
      </c>
      <c r="B606" s="13">
        <v>45919.0</v>
      </c>
      <c r="C606" s="8" t="s">
        <v>531</v>
      </c>
      <c r="D606" s="10" t="s">
        <v>911</v>
      </c>
      <c r="E606" s="8" t="s">
        <v>1478</v>
      </c>
      <c r="F606" s="11">
        <v>15000.0</v>
      </c>
      <c r="J606" s="16" t="str">
        <f t="shared" si="19"/>
        <v>09/2025</v>
      </c>
      <c r="K606" s="16" t="str">
        <f t="shared" si="20"/>
        <v>CXG-0925</v>
      </c>
    </row>
    <row r="607">
      <c r="A607" s="10" t="s">
        <v>2113</v>
      </c>
      <c r="B607" s="13">
        <v>45919.0</v>
      </c>
      <c r="C607" s="8" t="s">
        <v>535</v>
      </c>
      <c r="D607" s="10" t="s">
        <v>914</v>
      </c>
      <c r="E607" s="8" t="s">
        <v>1509</v>
      </c>
      <c r="F607" s="11">
        <v>56590.0</v>
      </c>
      <c r="J607" s="16" t="str">
        <f t="shared" si="19"/>
        <v>09/2025</v>
      </c>
      <c r="K607" s="16" t="str">
        <f t="shared" si="20"/>
        <v>CXG-0925</v>
      </c>
    </row>
    <row r="608">
      <c r="A608" s="8" t="s">
        <v>2114</v>
      </c>
      <c r="B608" s="13">
        <v>45920.0</v>
      </c>
      <c r="C608" s="8" t="s">
        <v>535</v>
      </c>
      <c r="D608" s="10" t="s">
        <v>914</v>
      </c>
      <c r="E608" s="8" t="s">
        <v>1478</v>
      </c>
      <c r="F608" s="11">
        <v>10515.14</v>
      </c>
      <c r="J608" s="16" t="str">
        <f t="shared" si="19"/>
        <v>09/2025</v>
      </c>
      <c r="K608" s="16" t="str">
        <f t="shared" si="20"/>
        <v>CXG-0925</v>
      </c>
    </row>
    <row r="609">
      <c r="A609" s="8" t="s">
        <v>2115</v>
      </c>
      <c r="B609" s="13">
        <v>45922.0</v>
      </c>
      <c r="C609" s="8" t="s">
        <v>529</v>
      </c>
      <c r="D609" s="10" t="s">
        <v>908</v>
      </c>
      <c r="E609" s="8" t="s">
        <v>1509</v>
      </c>
      <c r="F609" s="11">
        <v>200000.0</v>
      </c>
      <c r="J609" s="16" t="str">
        <f t="shared" si="19"/>
        <v>09/2025</v>
      </c>
      <c r="K609" s="16" t="str">
        <f t="shared" si="20"/>
        <v>CXG-0925</v>
      </c>
    </row>
    <row r="610">
      <c r="A610" s="8" t="s">
        <v>2116</v>
      </c>
      <c r="B610" s="13">
        <v>45922.0</v>
      </c>
      <c r="C610" s="8" t="s">
        <v>529</v>
      </c>
      <c r="D610" s="10" t="s">
        <v>908</v>
      </c>
      <c r="E610" s="8" t="s">
        <v>1509</v>
      </c>
      <c r="F610" s="11">
        <v>50000.0</v>
      </c>
      <c r="J610" s="16" t="str">
        <f t="shared" si="19"/>
        <v>09/2025</v>
      </c>
      <c r="K610" s="16" t="str">
        <f t="shared" si="20"/>
        <v>CXG-0925</v>
      </c>
    </row>
    <row r="611">
      <c r="A611" s="8" t="s">
        <v>2117</v>
      </c>
      <c r="B611" s="13">
        <v>45922.0</v>
      </c>
      <c r="C611" s="8" t="s">
        <v>529</v>
      </c>
      <c r="D611" s="10" t="s">
        <v>908</v>
      </c>
      <c r="E611" s="8" t="s">
        <v>1509</v>
      </c>
      <c r="F611" s="11">
        <v>50000.0</v>
      </c>
      <c r="J611" s="16" t="str">
        <f t="shared" si="19"/>
        <v>09/2025</v>
      </c>
      <c r="K611" s="16" t="str">
        <f t="shared" si="20"/>
        <v>CXG-0925</v>
      </c>
    </row>
    <row r="612">
      <c r="A612" s="8" t="s">
        <v>2118</v>
      </c>
      <c r="B612" s="13">
        <v>45922.0</v>
      </c>
      <c r="C612" s="8" t="s">
        <v>529</v>
      </c>
      <c r="D612" s="10" t="s">
        <v>908</v>
      </c>
      <c r="E612" s="8" t="s">
        <v>1509</v>
      </c>
      <c r="F612" s="11">
        <v>50000.0</v>
      </c>
      <c r="J612" s="16" t="str">
        <f t="shared" si="19"/>
        <v>09/2025</v>
      </c>
      <c r="K612" s="16" t="str">
        <f t="shared" si="20"/>
        <v>CXG-0925</v>
      </c>
    </row>
    <row r="613">
      <c r="A613" s="8" t="s">
        <v>2119</v>
      </c>
      <c r="B613" s="13">
        <v>45922.0</v>
      </c>
      <c r="C613" s="8" t="s">
        <v>537</v>
      </c>
      <c r="D613" s="10" t="s">
        <v>916</v>
      </c>
      <c r="E613" s="8" t="s">
        <v>1509</v>
      </c>
      <c r="F613" s="11">
        <v>8600.0</v>
      </c>
      <c r="J613" s="16" t="str">
        <f t="shared" si="19"/>
        <v>09/2025</v>
      </c>
      <c r="K613" s="16" t="str">
        <f t="shared" si="20"/>
        <v>CXG-0925</v>
      </c>
    </row>
    <row r="614">
      <c r="A614" s="8" t="s">
        <v>2120</v>
      </c>
      <c r="B614" s="13">
        <v>45923.0</v>
      </c>
      <c r="C614" s="8" t="s">
        <v>537</v>
      </c>
      <c r="D614" s="10" t="s">
        <v>916</v>
      </c>
      <c r="E614" s="8" t="s">
        <v>1509</v>
      </c>
      <c r="F614" s="11">
        <v>55000.0</v>
      </c>
      <c r="J614" s="16" t="str">
        <f t="shared" si="19"/>
        <v>09/2025</v>
      </c>
      <c r="K614" s="16" t="str">
        <f t="shared" si="20"/>
        <v>CXG-0925</v>
      </c>
    </row>
    <row r="615">
      <c r="A615" s="8" t="s">
        <v>2121</v>
      </c>
      <c r="B615" s="13">
        <v>45923.0</v>
      </c>
      <c r="C615" s="8" t="s">
        <v>317</v>
      </c>
      <c r="D615" s="10" t="s">
        <v>892</v>
      </c>
      <c r="E615" s="8" t="s">
        <v>1509</v>
      </c>
      <c r="F615" s="11">
        <v>80000.0</v>
      </c>
      <c r="J615" s="16" t="str">
        <f t="shared" si="19"/>
        <v>09/2025</v>
      </c>
      <c r="K615" s="16" t="str">
        <f t="shared" si="20"/>
        <v>CXG-0925</v>
      </c>
    </row>
    <row r="616">
      <c r="A616" s="8" t="s">
        <v>2122</v>
      </c>
      <c r="B616" s="13">
        <v>45923.0</v>
      </c>
      <c r="C616" s="8" t="s">
        <v>531</v>
      </c>
      <c r="D616" s="10" t="s">
        <v>911</v>
      </c>
      <c r="E616" s="8" t="s">
        <v>1509</v>
      </c>
      <c r="F616" s="11">
        <v>10000.0</v>
      </c>
      <c r="J616" s="16" t="str">
        <f t="shared" si="19"/>
        <v>09/2025</v>
      </c>
      <c r="K616" s="16" t="str">
        <f t="shared" si="20"/>
        <v>CXG-0925</v>
      </c>
    </row>
    <row r="617">
      <c r="A617" s="8" t="s">
        <v>2123</v>
      </c>
      <c r="B617" s="13">
        <v>45923.0</v>
      </c>
      <c r="C617" s="8" t="s">
        <v>539</v>
      </c>
      <c r="D617" s="10" t="s">
        <v>892</v>
      </c>
      <c r="E617" s="8" t="s">
        <v>1509</v>
      </c>
      <c r="F617" s="11">
        <v>80000.0</v>
      </c>
      <c r="J617" s="16" t="str">
        <f t="shared" si="19"/>
        <v>09/2025</v>
      </c>
      <c r="K617" s="16" t="str">
        <f t="shared" si="20"/>
        <v>CXG-0925</v>
      </c>
    </row>
    <row r="618">
      <c r="A618" s="8" t="s">
        <v>2124</v>
      </c>
      <c r="B618" s="13">
        <v>45923.0</v>
      </c>
      <c r="C618" s="8" t="s">
        <v>539</v>
      </c>
      <c r="D618" s="10" t="s">
        <v>892</v>
      </c>
      <c r="E618" s="8" t="s">
        <v>1509</v>
      </c>
      <c r="F618" s="11">
        <v>107423.0</v>
      </c>
      <c r="J618" s="16" t="str">
        <f t="shared" si="19"/>
        <v>09/2025</v>
      </c>
      <c r="K618" s="16" t="str">
        <f t="shared" si="20"/>
        <v>CXG-0925</v>
      </c>
    </row>
    <row r="619">
      <c r="A619" s="8" t="s">
        <v>2125</v>
      </c>
      <c r="B619" s="13">
        <v>45924.0</v>
      </c>
      <c r="C619" s="8" t="s">
        <v>537</v>
      </c>
      <c r="D619" s="10" t="s">
        <v>916</v>
      </c>
      <c r="E619" s="8" t="s">
        <v>1509</v>
      </c>
      <c r="F619" s="11">
        <v>20000.0</v>
      </c>
      <c r="J619" s="16" t="str">
        <f t="shared" si="19"/>
        <v>09/2025</v>
      </c>
      <c r="K619" s="16" t="str">
        <f t="shared" si="20"/>
        <v>CXG-0925</v>
      </c>
    </row>
    <row r="620">
      <c r="A620" s="8" t="s">
        <v>2126</v>
      </c>
      <c r="B620" s="13">
        <v>45924.0</v>
      </c>
      <c r="C620" s="8" t="s">
        <v>531</v>
      </c>
      <c r="D620" s="10" t="s">
        <v>911</v>
      </c>
      <c r="E620" s="8" t="s">
        <v>1509</v>
      </c>
      <c r="F620" s="11">
        <v>20000.0</v>
      </c>
      <c r="J620" s="16" t="str">
        <f t="shared" si="19"/>
        <v>09/2025</v>
      </c>
      <c r="K620" s="16" t="str">
        <f t="shared" si="20"/>
        <v>CXG-0925</v>
      </c>
    </row>
    <row r="621">
      <c r="A621" s="8" t="s">
        <v>2127</v>
      </c>
      <c r="B621" s="13">
        <v>45924.0</v>
      </c>
      <c r="C621" s="8" t="s">
        <v>531</v>
      </c>
      <c r="D621" s="10" t="s">
        <v>911</v>
      </c>
      <c r="E621" s="8" t="s">
        <v>1509</v>
      </c>
      <c r="F621" s="11">
        <v>17000.0</v>
      </c>
      <c r="J621" s="16" t="str">
        <f t="shared" si="19"/>
        <v>09/2025</v>
      </c>
      <c r="K621" s="16" t="str">
        <f t="shared" si="20"/>
        <v>CXG-0925</v>
      </c>
    </row>
    <row r="622">
      <c r="A622" s="10" t="s">
        <v>2128</v>
      </c>
      <c r="B622" s="13">
        <v>45924.0</v>
      </c>
      <c r="C622" s="8" t="s">
        <v>531</v>
      </c>
      <c r="D622" s="10" t="s">
        <v>911</v>
      </c>
      <c r="E622" s="8" t="s">
        <v>1509</v>
      </c>
      <c r="F622" s="11">
        <v>8068.0</v>
      </c>
      <c r="J622" s="16" t="str">
        <f t="shared" si="19"/>
        <v>09/2025</v>
      </c>
      <c r="K622" s="16" t="str">
        <f t="shared" si="20"/>
        <v>CXG-0925</v>
      </c>
    </row>
    <row r="623">
      <c r="A623" s="8" t="s">
        <v>2129</v>
      </c>
      <c r="B623" s="13">
        <v>45924.0</v>
      </c>
      <c r="C623" s="8" t="s">
        <v>537</v>
      </c>
      <c r="D623" s="10" t="s">
        <v>916</v>
      </c>
      <c r="E623" s="8" t="s">
        <v>1509</v>
      </c>
      <c r="F623" s="11">
        <v>25000.0</v>
      </c>
      <c r="J623" s="16" t="str">
        <f t="shared" si="19"/>
        <v>09/2025</v>
      </c>
      <c r="K623" s="16" t="str">
        <f t="shared" si="20"/>
        <v>CXG-0925</v>
      </c>
    </row>
    <row r="624">
      <c r="A624" s="8" t="s">
        <v>2130</v>
      </c>
      <c r="B624" s="13">
        <v>45924.0</v>
      </c>
      <c r="C624" s="8" t="s">
        <v>537</v>
      </c>
      <c r="D624" s="10" t="s">
        <v>916</v>
      </c>
      <c r="E624" s="8" t="s">
        <v>1509</v>
      </c>
      <c r="F624" s="11">
        <v>20000.0</v>
      </c>
      <c r="J624" s="16" t="str">
        <f t="shared" si="19"/>
        <v>09/2025</v>
      </c>
      <c r="K624" s="16" t="str">
        <f t="shared" si="20"/>
        <v>CXG-0925</v>
      </c>
    </row>
    <row r="625">
      <c r="A625" s="8" t="s">
        <v>2131</v>
      </c>
      <c r="B625" s="13">
        <v>45924.0</v>
      </c>
      <c r="C625" s="8" t="s">
        <v>537</v>
      </c>
      <c r="D625" s="10" t="s">
        <v>916</v>
      </c>
      <c r="E625" s="8" t="s">
        <v>1509</v>
      </c>
      <c r="F625" s="11">
        <v>20000.0</v>
      </c>
      <c r="J625" s="16" t="str">
        <f t="shared" si="19"/>
        <v>09/2025</v>
      </c>
      <c r="K625" s="16" t="str">
        <f t="shared" si="20"/>
        <v>CXG-0925</v>
      </c>
    </row>
    <row r="626">
      <c r="A626" s="8" t="s">
        <v>2132</v>
      </c>
      <c r="B626" s="13">
        <v>45924.0</v>
      </c>
      <c r="C626" s="8" t="s">
        <v>539</v>
      </c>
      <c r="D626" s="10" t="s">
        <v>892</v>
      </c>
      <c r="E626" s="8" t="s">
        <v>1509</v>
      </c>
      <c r="F626" s="11">
        <v>32577.0</v>
      </c>
      <c r="J626" s="16" t="str">
        <f t="shared" si="19"/>
        <v>09/2025</v>
      </c>
      <c r="K626" s="16" t="str">
        <f t="shared" si="20"/>
        <v>CXG-0925</v>
      </c>
    </row>
    <row r="627">
      <c r="A627" s="8" t="s">
        <v>2133</v>
      </c>
      <c r="B627" s="13">
        <v>45924.0</v>
      </c>
      <c r="C627" s="8" t="s">
        <v>537</v>
      </c>
      <c r="D627" s="10" t="s">
        <v>916</v>
      </c>
      <c r="E627" s="8" t="s">
        <v>1509</v>
      </c>
      <c r="F627" s="11">
        <v>125000.0</v>
      </c>
      <c r="J627" s="16" t="str">
        <f t="shared" si="19"/>
        <v>09/2025</v>
      </c>
      <c r="K627" s="16" t="str">
        <f t="shared" si="20"/>
        <v>CXG-0925</v>
      </c>
    </row>
    <row r="628">
      <c r="A628" s="8" t="s">
        <v>2134</v>
      </c>
      <c r="B628" s="13">
        <v>45925.0</v>
      </c>
      <c r="C628" s="8" t="s">
        <v>539</v>
      </c>
      <c r="D628" s="10" t="s">
        <v>892</v>
      </c>
      <c r="E628" s="8" t="s">
        <v>1509</v>
      </c>
      <c r="F628" s="11">
        <v>106476.0</v>
      </c>
      <c r="J628" s="16" t="str">
        <f t="shared" si="19"/>
        <v>09/2025</v>
      </c>
      <c r="K628" s="16" t="str">
        <f t="shared" si="20"/>
        <v>CXG-0925</v>
      </c>
    </row>
    <row r="629">
      <c r="A629" s="8" t="s">
        <v>2135</v>
      </c>
      <c r="B629" s="13">
        <v>45925.0</v>
      </c>
      <c r="C629" s="8" t="s">
        <v>537</v>
      </c>
      <c r="D629" s="10" t="s">
        <v>916</v>
      </c>
      <c r="E629" s="8" t="s">
        <v>1509</v>
      </c>
      <c r="F629" s="11">
        <v>120000.0</v>
      </c>
      <c r="J629" s="16" t="str">
        <f t="shared" si="19"/>
        <v>09/2025</v>
      </c>
      <c r="K629" s="16" t="str">
        <f t="shared" si="20"/>
        <v>CXG-0925</v>
      </c>
    </row>
    <row r="630">
      <c r="A630" s="8" t="s">
        <v>2136</v>
      </c>
      <c r="B630" s="13">
        <v>45925.0</v>
      </c>
      <c r="C630" s="8" t="s">
        <v>529</v>
      </c>
      <c r="D630" s="10" t="s">
        <v>908</v>
      </c>
      <c r="E630" s="8" t="s">
        <v>1509</v>
      </c>
      <c r="F630" s="11">
        <v>106560.0</v>
      </c>
      <c r="J630" s="16" t="str">
        <f t="shared" si="19"/>
        <v>09/2025</v>
      </c>
      <c r="K630" s="16" t="str">
        <f t="shared" si="20"/>
        <v>CXG-0925</v>
      </c>
    </row>
    <row r="631">
      <c r="A631" s="8" t="s">
        <v>2137</v>
      </c>
      <c r="B631" s="13">
        <v>45925.0</v>
      </c>
      <c r="C631" s="8" t="s">
        <v>531</v>
      </c>
      <c r="D631" s="10" t="s">
        <v>911</v>
      </c>
      <c r="E631" s="8" t="s">
        <v>1478</v>
      </c>
      <c r="F631" s="11">
        <v>10000.0</v>
      </c>
      <c r="J631" s="16" t="str">
        <f t="shared" si="19"/>
        <v>09/2025</v>
      </c>
      <c r="K631" s="16" t="str">
        <f t="shared" si="20"/>
        <v>CXG-0925</v>
      </c>
    </row>
    <row r="632">
      <c r="A632" s="8" t="s">
        <v>2138</v>
      </c>
      <c r="B632" s="13">
        <v>45926.0</v>
      </c>
      <c r="C632" s="8" t="s">
        <v>531</v>
      </c>
      <c r="D632" s="10" t="s">
        <v>911</v>
      </c>
      <c r="E632" s="8" t="s">
        <v>1478</v>
      </c>
      <c r="F632" s="11">
        <v>30000.0</v>
      </c>
      <c r="J632" s="16" t="str">
        <f t="shared" si="19"/>
        <v>09/2025</v>
      </c>
      <c r="K632" s="16" t="str">
        <f t="shared" si="20"/>
        <v>CXG-0925</v>
      </c>
    </row>
    <row r="633">
      <c r="A633" s="8"/>
      <c r="B633" s="13"/>
      <c r="C633" s="8"/>
      <c r="D633" s="8"/>
      <c r="E633" s="8"/>
      <c r="F633" s="11"/>
    </row>
    <row r="634">
      <c r="A634" s="8" t="s">
        <v>2139</v>
      </c>
      <c r="B634" s="13">
        <v>45926.0</v>
      </c>
      <c r="C634" s="8" t="s">
        <v>531</v>
      </c>
      <c r="D634" s="10" t="s">
        <v>911</v>
      </c>
      <c r="E634" s="8" t="s">
        <v>1478</v>
      </c>
      <c r="F634" s="11">
        <v>10000.0</v>
      </c>
      <c r="J634" s="16" t="str">
        <f t="shared" ref="J634:J692" si="21">TEXT(B634,"MM/YYYY")</f>
        <v>09/2025</v>
      </c>
      <c r="K634" s="16" t="str">
        <f t="shared" ref="K634:K692" si="22">IF(B634="","",CONCATENATE("CXG-",TEXT(B634,"MMYY")))</f>
        <v>CXG-0925</v>
      </c>
    </row>
    <row r="635">
      <c r="A635" s="8" t="s">
        <v>2140</v>
      </c>
      <c r="B635" s="13">
        <v>45928.0</v>
      </c>
      <c r="C635" s="8" t="s">
        <v>529</v>
      </c>
      <c r="D635" s="10" t="s">
        <v>908</v>
      </c>
      <c r="E635" s="8" t="s">
        <v>1478</v>
      </c>
      <c r="F635" s="11">
        <v>40000.0</v>
      </c>
      <c r="J635" s="16" t="str">
        <f t="shared" si="21"/>
        <v>09/2025</v>
      </c>
      <c r="K635" s="16" t="str">
        <f t="shared" si="22"/>
        <v>CXG-0925</v>
      </c>
    </row>
    <row r="636">
      <c r="A636" s="8" t="s">
        <v>2141</v>
      </c>
      <c r="B636" s="13">
        <v>45926.0</v>
      </c>
      <c r="C636" s="8" t="s">
        <v>537</v>
      </c>
      <c r="D636" s="10" t="s">
        <v>916</v>
      </c>
      <c r="E636" s="8" t="s">
        <v>1478</v>
      </c>
      <c r="F636" s="11">
        <v>18000.0</v>
      </c>
      <c r="J636" s="16" t="str">
        <f t="shared" si="21"/>
        <v>09/2025</v>
      </c>
      <c r="K636" s="16" t="str">
        <f t="shared" si="22"/>
        <v>CXG-0925</v>
      </c>
    </row>
    <row r="637">
      <c r="A637" s="8" t="s">
        <v>2142</v>
      </c>
      <c r="B637" s="13">
        <v>45926.0</v>
      </c>
      <c r="C637" s="8" t="s">
        <v>537</v>
      </c>
      <c r="D637" s="10" t="s">
        <v>916</v>
      </c>
      <c r="E637" s="8" t="s">
        <v>1478</v>
      </c>
      <c r="F637" s="11">
        <v>10561.6</v>
      </c>
      <c r="I637" s="8" t="s">
        <v>2143</v>
      </c>
      <c r="J637" s="16" t="str">
        <f t="shared" si="21"/>
        <v>09/2025</v>
      </c>
      <c r="K637" s="16" t="str">
        <f t="shared" si="22"/>
        <v>CXG-0925</v>
      </c>
    </row>
    <row r="638">
      <c r="A638" s="8" t="s">
        <v>2144</v>
      </c>
      <c r="B638" s="13">
        <v>45929.0</v>
      </c>
      <c r="C638" s="8" t="s">
        <v>531</v>
      </c>
      <c r="D638" s="10" t="s">
        <v>911</v>
      </c>
      <c r="E638" s="8" t="s">
        <v>1478</v>
      </c>
      <c r="F638" s="11">
        <v>3090.0</v>
      </c>
      <c r="J638" s="16" t="str">
        <f t="shared" si="21"/>
        <v>09/2025</v>
      </c>
      <c r="K638" s="16" t="str">
        <f t="shared" si="22"/>
        <v>CXG-0925</v>
      </c>
    </row>
    <row r="639">
      <c r="A639" s="8" t="s">
        <v>2145</v>
      </c>
      <c r="B639" s="13">
        <v>45929.0</v>
      </c>
      <c r="C639" s="8" t="s">
        <v>531</v>
      </c>
      <c r="D639" s="10" t="s">
        <v>911</v>
      </c>
      <c r="E639" s="8" t="s">
        <v>1478</v>
      </c>
      <c r="F639" s="11">
        <v>6169.0</v>
      </c>
      <c r="J639" s="16" t="str">
        <f t="shared" si="21"/>
        <v>09/2025</v>
      </c>
      <c r="K639" s="16" t="str">
        <f t="shared" si="22"/>
        <v>CXG-0925</v>
      </c>
    </row>
    <row r="640">
      <c r="A640" s="8" t="s">
        <v>2146</v>
      </c>
      <c r="B640" s="13">
        <v>45929.0</v>
      </c>
      <c r="C640" s="8" t="s">
        <v>531</v>
      </c>
      <c r="D640" s="10" t="s">
        <v>911</v>
      </c>
      <c r="E640" s="8" t="s">
        <v>1478</v>
      </c>
      <c r="F640" s="11">
        <v>14105.0</v>
      </c>
      <c r="J640" s="16" t="str">
        <f t="shared" si="21"/>
        <v>09/2025</v>
      </c>
      <c r="K640" s="16" t="str">
        <f t="shared" si="22"/>
        <v>CXG-0925</v>
      </c>
    </row>
    <row r="641">
      <c r="A641" s="8" t="s">
        <v>2147</v>
      </c>
      <c r="B641" s="13">
        <v>45929.0</v>
      </c>
      <c r="C641" s="8" t="s">
        <v>531</v>
      </c>
      <c r="D641" s="10" t="s">
        <v>911</v>
      </c>
      <c r="E641" s="8" t="s">
        <v>1478</v>
      </c>
      <c r="F641" s="11">
        <v>6130.0</v>
      </c>
      <c r="J641" s="16" t="str">
        <f t="shared" si="21"/>
        <v>09/2025</v>
      </c>
      <c r="K641" s="16" t="str">
        <f t="shared" si="22"/>
        <v>CXG-0925</v>
      </c>
    </row>
    <row r="642">
      <c r="A642" s="8" t="s">
        <v>2148</v>
      </c>
      <c r="B642" s="13">
        <v>45929.0</v>
      </c>
      <c r="C642" s="8" t="s">
        <v>531</v>
      </c>
      <c r="D642" s="10" t="s">
        <v>911</v>
      </c>
      <c r="E642" s="8" t="s">
        <v>1478</v>
      </c>
      <c r="F642" s="11">
        <v>10000.0</v>
      </c>
      <c r="J642" s="16" t="str">
        <f t="shared" si="21"/>
        <v>09/2025</v>
      </c>
      <c r="K642" s="16" t="str">
        <f t="shared" si="22"/>
        <v>CXG-0925</v>
      </c>
    </row>
    <row r="643">
      <c r="A643" s="8" t="s">
        <v>2149</v>
      </c>
      <c r="B643" s="13">
        <v>45930.0</v>
      </c>
      <c r="C643" s="8" t="s">
        <v>529</v>
      </c>
      <c r="D643" s="10" t="s">
        <v>908</v>
      </c>
      <c r="E643" s="8" t="s">
        <v>1478</v>
      </c>
      <c r="F643" s="11">
        <v>50000.0</v>
      </c>
      <c r="J643" s="16" t="str">
        <f t="shared" si="21"/>
        <v>09/2025</v>
      </c>
      <c r="K643" s="16" t="str">
        <f t="shared" si="22"/>
        <v>CXG-0925</v>
      </c>
    </row>
    <row r="644">
      <c r="A644" s="8" t="s">
        <v>2150</v>
      </c>
      <c r="B644" s="13">
        <v>45930.0</v>
      </c>
      <c r="C644" s="8" t="s">
        <v>529</v>
      </c>
      <c r="D644" s="10" t="s">
        <v>908</v>
      </c>
      <c r="E644" s="8" t="s">
        <v>1478</v>
      </c>
      <c r="F644" s="11">
        <v>50000.05</v>
      </c>
      <c r="J644" s="16" t="str">
        <f t="shared" si="21"/>
        <v>09/2025</v>
      </c>
      <c r="K644" s="16" t="str">
        <f t="shared" si="22"/>
        <v>CXG-0925</v>
      </c>
    </row>
    <row r="645">
      <c r="A645" s="8" t="s">
        <v>2151</v>
      </c>
      <c r="B645" s="13">
        <v>45930.0</v>
      </c>
      <c r="C645" s="8" t="s">
        <v>529</v>
      </c>
      <c r="D645" s="10" t="s">
        <v>908</v>
      </c>
      <c r="E645" s="8" t="s">
        <v>1478</v>
      </c>
      <c r="F645" s="11">
        <v>50000.1</v>
      </c>
      <c r="J645" s="16" t="str">
        <f t="shared" si="21"/>
        <v>09/2025</v>
      </c>
      <c r="K645" s="16" t="str">
        <f t="shared" si="22"/>
        <v>CXG-0925</v>
      </c>
    </row>
    <row r="646">
      <c r="A646" s="8" t="s">
        <v>2152</v>
      </c>
      <c r="B646" s="13">
        <v>45930.0</v>
      </c>
      <c r="C646" s="8" t="s">
        <v>537</v>
      </c>
      <c r="D646" s="10" t="s">
        <v>916</v>
      </c>
      <c r="E646" s="8" t="s">
        <v>1478</v>
      </c>
      <c r="F646" s="11">
        <v>300000.0</v>
      </c>
      <c r="J646" s="16" t="str">
        <f t="shared" si="21"/>
        <v>09/2025</v>
      </c>
      <c r="K646" s="16" t="str">
        <f t="shared" si="22"/>
        <v>CXG-0925</v>
      </c>
    </row>
    <row r="647">
      <c r="A647" s="8" t="s">
        <v>2153</v>
      </c>
      <c r="B647" s="13">
        <v>45931.0</v>
      </c>
      <c r="C647" s="8" t="s">
        <v>539</v>
      </c>
      <c r="D647" s="10" t="s">
        <v>892</v>
      </c>
      <c r="E647" s="8" t="s">
        <v>1478</v>
      </c>
      <c r="F647" s="11">
        <v>2286.0</v>
      </c>
      <c r="J647" s="16" t="str">
        <f t="shared" si="21"/>
        <v>10/2025</v>
      </c>
      <c r="K647" s="16" t="str">
        <f t="shared" si="22"/>
        <v>CXG-1025</v>
      </c>
    </row>
    <row r="648">
      <c r="A648" s="8" t="s">
        <v>2154</v>
      </c>
      <c r="B648" s="13">
        <v>45932.0</v>
      </c>
      <c r="C648" s="8" t="s">
        <v>529</v>
      </c>
      <c r="D648" s="10" t="s">
        <v>908</v>
      </c>
      <c r="E648" s="8" t="s">
        <v>1478</v>
      </c>
      <c r="F648" s="11">
        <v>42000.0</v>
      </c>
      <c r="J648" s="16" t="str">
        <f t="shared" si="21"/>
        <v>10/2025</v>
      </c>
      <c r="K648" s="16" t="str">
        <f t="shared" si="22"/>
        <v>CXG-1025</v>
      </c>
    </row>
    <row r="649">
      <c r="A649" s="8" t="s">
        <v>2155</v>
      </c>
      <c r="B649" s="13">
        <v>45932.0</v>
      </c>
      <c r="C649" s="8" t="s">
        <v>529</v>
      </c>
      <c r="D649" s="10" t="s">
        <v>908</v>
      </c>
      <c r="E649" s="8" t="s">
        <v>1478</v>
      </c>
      <c r="F649" s="11">
        <v>35000.0</v>
      </c>
      <c r="J649" s="16" t="str">
        <f t="shared" si="21"/>
        <v>10/2025</v>
      </c>
      <c r="K649" s="16" t="str">
        <f t="shared" si="22"/>
        <v>CXG-1025</v>
      </c>
    </row>
    <row r="650">
      <c r="A650" s="8" t="s">
        <v>2156</v>
      </c>
      <c r="B650" s="13">
        <v>45932.0</v>
      </c>
      <c r="C650" s="8" t="s">
        <v>391</v>
      </c>
      <c r="D650" s="10" t="s">
        <v>919</v>
      </c>
      <c r="E650" s="8" t="s">
        <v>1478</v>
      </c>
      <c r="F650" s="11">
        <v>9000.0</v>
      </c>
      <c r="J650" s="16" t="str">
        <f t="shared" si="21"/>
        <v>10/2025</v>
      </c>
      <c r="K650" s="16" t="str">
        <f t="shared" si="22"/>
        <v>CXG-1025</v>
      </c>
    </row>
    <row r="651">
      <c r="A651" s="8" t="s">
        <v>2157</v>
      </c>
      <c r="B651" s="13">
        <v>45933.0</v>
      </c>
      <c r="C651" s="8" t="s">
        <v>541</v>
      </c>
      <c r="D651" s="10" t="s">
        <v>922</v>
      </c>
      <c r="E651" s="8" t="s">
        <v>1509</v>
      </c>
      <c r="F651" s="11">
        <v>180000.0</v>
      </c>
      <c r="J651" s="16" t="str">
        <f t="shared" si="21"/>
        <v>10/2025</v>
      </c>
      <c r="K651" s="16" t="str">
        <f t="shared" si="22"/>
        <v>CXG-1025</v>
      </c>
    </row>
    <row r="652">
      <c r="A652" s="8" t="s">
        <v>2158</v>
      </c>
      <c r="B652" s="13">
        <v>45933.0</v>
      </c>
      <c r="C652" s="8" t="s">
        <v>543</v>
      </c>
      <c r="D652" s="10" t="s">
        <v>924</v>
      </c>
      <c r="E652" s="8" t="s">
        <v>1509</v>
      </c>
      <c r="F652" s="11">
        <v>120000.0</v>
      </c>
      <c r="J652" s="16" t="str">
        <f t="shared" si="21"/>
        <v>10/2025</v>
      </c>
      <c r="K652" s="16" t="str">
        <f t="shared" si="22"/>
        <v>CXG-1025</v>
      </c>
    </row>
    <row r="653">
      <c r="A653" s="8" t="s">
        <v>2159</v>
      </c>
      <c r="B653" s="13">
        <v>45933.0</v>
      </c>
      <c r="C653" s="8" t="s">
        <v>529</v>
      </c>
      <c r="D653" s="10" t="s">
        <v>908</v>
      </c>
      <c r="E653" s="8" t="s">
        <v>1509</v>
      </c>
      <c r="F653" s="11">
        <v>70000.0</v>
      </c>
      <c r="J653" s="16" t="str">
        <f t="shared" si="21"/>
        <v>10/2025</v>
      </c>
      <c r="K653" s="16" t="str">
        <f t="shared" si="22"/>
        <v>CXG-1025</v>
      </c>
    </row>
    <row r="654">
      <c r="A654" s="8" t="s">
        <v>2160</v>
      </c>
      <c r="B654" s="13">
        <v>45933.0</v>
      </c>
      <c r="C654" s="8" t="s">
        <v>531</v>
      </c>
      <c r="D654" s="10" t="s">
        <v>911</v>
      </c>
      <c r="E654" s="8" t="s">
        <v>1509</v>
      </c>
      <c r="F654" s="11">
        <v>20000.0</v>
      </c>
      <c r="J654" s="16" t="str">
        <f t="shared" si="21"/>
        <v>10/2025</v>
      </c>
      <c r="K654" s="16" t="str">
        <f t="shared" si="22"/>
        <v>CXG-1025</v>
      </c>
    </row>
    <row r="655">
      <c r="A655" s="8" t="s">
        <v>2161</v>
      </c>
      <c r="B655" s="13">
        <v>45933.0</v>
      </c>
      <c r="C655" s="8" t="s">
        <v>391</v>
      </c>
      <c r="D655" s="10" t="s">
        <v>919</v>
      </c>
      <c r="E655" s="8" t="s">
        <v>1509</v>
      </c>
      <c r="F655" s="11">
        <v>20000.0</v>
      </c>
      <c r="J655" s="16" t="str">
        <f t="shared" si="21"/>
        <v>10/2025</v>
      </c>
      <c r="K655" s="16" t="str">
        <f t="shared" si="22"/>
        <v>CXG-1025</v>
      </c>
    </row>
    <row r="656">
      <c r="A656" s="8" t="s">
        <v>2162</v>
      </c>
      <c r="B656" s="13">
        <v>45934.0</v>
      </c>
      <c r="C656" s="8" t="s">
        <v>531</v>
      </c>
      <c r="D656" s="10" t="s">
        <v>911</v>
      </c>
      <c r="E656" s="8" t="s">
        <v>1478</v>
      </c>
      <c r="F656" s="11">
        <v>16000.0</v>
      </c>
      <c r="J656" s="16" t="str">
        <f t="shared" si="21"/>
        <v>10/2025</v>
      </c>
      <c r="K656" s="16" t="str">
        <f t="shared" si="22"/>
        <v>CXG-1025</v>
      </c>
    </row>
    <row r="657">
      <c r="A657" s="8" t="s">
        <v>2163</v>
      </c>
      <c r="B657" s="13">
        <v>45934.0</v>
      </c>
      <c r="C657" s="8" t="s">
        <v>537</v>
      </c>
      <c r="D657" s="10" t="s">
        <v>916</v>
      </c>
      <c r="E657" s="8" t="s">
        <v>1478</v>
      </c>
      <c r="F657" s="11">
        <v>89558.0</v>
      </c>
      <c r="J657" s="16" t="str">
        <f t="shared" si="21"/>
        <v>10/2025</v>
      </c>
      <c r="K657" s="16" t="str">
        <f t="shared" si="22"/>
        <v>CXG-1025</v>
      </c>
    </row>
    <row r="658">
      <c r="A658" s="8" t="s">
        <v>2164</v>
      </c>
      <c r="B658" s="13">
        <v>45934.0</v>
      </c>
      <c r="C658" s="8" t="s">
        <v>531</v>
      </c>
      <c r="D658" s="10" t="s">
        <v>911</v>
      </c>
      <c r="E658" s="8" t="s">
        <v>1478</v>
      </c>
      <c r="F658" s="11">
        <v>20000.0</v>
      </c>
      <c r="J658" s="16" t="str">
        <f t="shared" si="21"/>
        <v>10/2025</v>
      </c>
      <c r="K658" s="16" t="str">
        <f t="shared" si="22"/>
        <v>CXG-1025</v>
      </c>
    </row>
    <row r="659">
      <c r="A659" s="8" t="s">
        <v>2165</v>
      </c>
      <c r="B659" s="13">
        <v>45934.0</v>
      </c>
      <c r="C659" s="8" t="s">
        <v>531</v>
      </c>
      <c r="D659" s="10" t="s">
        <v>911</v>
      </c>
      <c r="E659" s="8" t="s">
        <v>1478</v>
      </c>
      <c r="F659" s="11">
        <v>30000.0</v>
      </c>
      <c r="J659" s="16" t="str">
        <f t="shared" si="21"/>
        <v>10/2025</v>
      </c>
      <c r="K659" s="16" t="str">
        <f t="shared" si="22"/>
        <v>CXG-1025</v>
      </c>
    </row>
    <row r="660">
      <c r="A660" s="8" t="s">
        <v>2166</v>
      </c>
      <c r="B660" s="13">
        <v>45934.0</v>
      </c>
      <c r="C660" s="8" t="s">
        <v>531</v>
      </c>
      <c r="D660" s="10" t="s">
        <v>911</v>
      </c>
      <c r="E660" s="8" t="s">
        <v>1478</v>
      </c>
      <c r="F660" s="11">
        <v>43475.42</v>
      </c>
      <c r="J660" s="16" t="str">
        <f t="shared" si="21"/>
        <v>10/2025</v>
      </c>
      <c r="K660" s="16" t="str">
        <f t="shared" si="22"/>
        <v>CXG-1025</v>
      </c>
    </row>
    <row r="661">
      <c r="A661" s="8" t="s">
        <v>2167</v>
      </c>
      <c r="B661" s="13">
        <v>45936.0</v>
      </c>
      <c r="C661" s="8" t="s">
        <v>531</v>
      </c>
      <c r="D661" s="10" t="s">
        <v>911</v>
      </c>
      <c r="E661" s="8" t="s">
        <v>1473</v>
      </c>
      <c r="F661" s="11">
        <v>0.01</v>
      </c>
      <c r="J661" s="16" t="str">
        <f t="shared" si="21"/>
        <v>10/2025</v>
      </c>
      <c r="K661" s="16" t="str">
        <f t="shared" si="22"/>
        <v>CXG-1025</v>
      </c>
    </row>
    <row r="662">
      <c r="A662" s="8" t="s">
        <v>2168</v>
      </c>
      <c r="B662" s="13">
        <v>45937.0</v>
      </c>
      <c r="C662" s="8" t="s">
        <v>442</v>
      </c>
      <c r="D662" s="10" t="s">
        <v>926</v>
      </c>
      <c r="E662" s="8" t="s">
        <v>1509</v>
      </c>
      <c r="F662" s="11">
        <v>120000.0</v>
      </c>
      <c r="J662" s="16" t="str">
        <f t="shared" si="21"/>
        <v>10/2025</v>
      </c>
      <c r="K662" s="16" t="str">
        <f t="shared" si="22"/>
        <v>CXG-1025</v>
      </c>
    </row>
    <row r="663">
      <c r="A663" s="8" t="s">
        <v>2169</v>
      </c>
      <c r="B663" s="13">
        <v>45937.0</v>
      </c>
      <c r="C663" s="8" t="s">
        <v>541</v>
      </c>
      <c r="D663" s="10" t="s">
        <v>922</v>
      </c>
      <c r="E663" s="8" t="s">
        <v>1509</v>
      </c>
      <c r="F663" s="11">
        <v>140900.0</v>
      </c>
      <c r="J663" s="16" t="str">
        <f t="shared" si="21"/>
        <v>10/2025</v>
      </c>
      <c r="K663" s="16" t="str">
        <f t="shared" si="22"/>
        <v>CXG-1025</v>
      </c>
    </row>
    <row r="664">
      <c r="A664" s="8" t="s">
        <v>2170</v>
      </c>
      <c r="B664" s="13">
        <v>45938.0</v>
      </c>
      <c r="C664" s="8" t="s">
        <v>541</v>
      </c>
      <c r="D664" s="10" t="s">
        <v>922</v>
      </c>
      <c r="E664" s="8" t="s">
        <v>1509</v>
      </c>
      <c r="F664" s="11">
        <v>69100.0</v>
      </c>
      <c r="J664" s="16" t="str">
        <f t="shared" si="21"/>
        <v>10/2025</v>
      </c>
      <c r="K664" s="16" t="str">
        <f t="shared" si="22"/>
        <v>CXG-1025</v>
      </c>
    </row>
    <row r="665">
      <c r="A665" s="8" t="s">
        <v>2171</v>
      </c>
      <c r="B665" s="13">
        <v>45938.0</v>
      </c>
      <c r="C665" s="8" t="s">
        <v>541</v>
      </c>
      <c r="D665" s="10" t="s">
        <v>922</v>
      </c>
      <c r="E665" s="8" t="s">
        <v>1509</v>
      </c>
      <c r="F665" s="11">
        <v>185000.0</v>
      </c>
      <c r="J665" s="16" t="str">
        <f t="shared" si="21"/>
        <v>10/2025</v>
      </c>
      <c r="K665" s="16" t="str">
        <f t="shared" si="22"/>
        <v>CXG-1025</v>
      </c>
    </row>
    <row r="666">
      <c r="A666" s="8" t="s">
        <v>2172</v>
      </c>
      <c r="B666" s="13">
        <v>45938.0</v>
      </c>
      <c r="C666" s="8" t="s">
        <v>545</v>
      </c>
      <c r="D666" s="10" t="s">
        <v>928</v>
      </c>
      <c r="E666" s="8" t="s">
        <v>1478</v>
      </c>
      <c r="F666" s="11">
        <v>69000.0</v>
      </c>
      <c r="J666" s="16" t="str">
        <f t="shared" si="21"/>
        <v>10/2025</v>
      </c>
      <c r="K666" s="16" t="str">
        <f t="shared" si="22"/>
        <v>CXG-1025</v>
      </c>
    </row>
    <row r="667">
      <c r="A667" s="8" t="s">
        <v>2173</v>
      </c>
      <c r="B667" s="13">
        <v>45939.0</v>
      </c>
      <c r="C667" s="8" t="s">
        <v>541</v>
      </c>
      <c r="D667" s="10" t="s">
        <v>922</v>
      </c>
      <c r="E667" s="8" t="s">
        <v>1509</v>
      </c>
      <c r="F667" s="11">
        <v>250000.0</v>
      </c>
      <c r="J667" s="16" t="str">
        <f t="shared" si="21"/>
        <v>10/2025</v>
      </c>
      <c r="K667" s="16" t="str">
        <f t="shared" si="22"/>
        <v>CXG-1025</v>
      </c>
    </row>
    <row r="668">
      <c r="A668" s="8" t="s">
        <v>2174</v>
      </c>
      <c r="B668" s="13">
        <v>45939.0</v>
      </c>
      <c r="C668" s="8" t="s">
        <v>545</v>
      </c>
      <c r="D668" s="10" t="s">
        <v>928</v>
      </c>
      <c r="E668" s="8" t="s">
        <v>1478</v>
      </c>
      <c r="F668" s="11">
        <v>2133.0</v>
      </c>
      <c r="J668" s="16" t="str">
        <f t="shared" si="21"/>
        <v>10/2025</v>
      </c>
      <c r="K668" s="16" t="str">
        <f t="shared" si="22"/>
        <v>CXG-1025</v>
      </c>
    </row>
    <row r="669">
      <c r="A669" s="10" t="s">
        <v>2175</v>
      </c>
      <c r="B669" s="19">
        <v>45940.0</v>
      </c>
      <c r="C669" s="8" t="s">
        <v>541</v>
      </c>
      <c r="D669" s="10" t="s">
        <v>922</v>
      </c>
      <c r="E669" s="8" t="s">
        <v>1509</v>
      </c>
      <c r="F669" s="11">
        <v>111345.0</v>
      </c>
      <c r="J669" s="16" t="str">
        <f t="shared" si="21"/>
        <v>10/2025</v>
      </c>
      <c r="K669" s="16" t="str">
        <f t="shared" si="22"/>
        <v>CXG-1025</v>
      </c>
    </row>
    <row r="670">
      <c r="A670" s="8" t="s">
        <v>2176</v>
      </c>
      <c r="B670" s="19">
        <v>45940.0</v>
      </c>
      <c r="C670" s="8" t="s">
        <v>545</v>
      </c>
      <c r="D670" s="10" t="s">
        <v>928</v>
      </c>
      <c r="E670" s="8" t="s">
        <v>1478</v>
      </c>
      <c r="F670" s="11">
        <v>77783.0</v>
      </c>
      <c r="J670" s="16" t="str">
        <f t="shared" si="21"/>
        <v>10/2025</v>
      </c>
      <c r="K670" s="16" t="str">
        <f t="shared" si="22"/>
        <v>CXG-1025</v>
      </c>
    </row>
    <row r="671">
      <c r="A671" s="8" t="s">
        <v>2177</v>
      </c>
      <c r="B671" s="19">
        <v>45940.0</v>
      </c>
      <c r="C671" s="8" t="s">
        <v>539</v>
      </c>
      <c r="D671" s="10" t="s">
        <v>892</v>
      </c>
      <c r="E671" s="8" t="s">
        <v>1478</v>
      </c>
      <c r="F671" s="11">
        <v>1241.17</v>
      </c>
      <c r="J671" s="16" t="str">
        <f t="shared" si="21"/>
        <v>10/2025</v>
      </c>
      <c r="K671" s="16" t="str">
        <f t="shared" si="22"/>
        <v>CXG-1025</v>
      </c>
    </row>
    <row r="672">
      <c r="A672" s="8" t="s">
        <v>2178</v>
      </c>
      <c r="B672" s="19">
        <v>45940.0</v>
      </c>
      <c r="C672" s="8" t="s">
        <v>539</v>
      </c>
      <c r="D672" s="10" t="s">
        <v>892</v>
      </c>
      <c r="E672" s="8" t="s">
        <v>1478</v>
      </c>
      <c r="F672" s="11">
        <v>9828.22</v>
      </c>
      <c r="J672" s="16" t="str">
        <f t="shared" si="21"/>
        <v>10/2025</v>
      </c>
      <c r="K672" s="16" t="str">
        <f t="shared" si="22"/>
        <v>CXG-1025</v>
      </c>
    </row>
    <row r="673">
      <c r="A673" s="8" t="s">
        <v>2179</v>
      </c>
      <c r="B673" s="19">
        <v>45943.0</v>
      </c>
      <c r="C673" s="8" t="s">
        <v>548</v>
      </c>
      <c r="D673" s="10" t="s">
        <v>932</v>
      </c>
      <c r="E673" s="8" t="s">
        <v>1478</v>
      </c>
      <c r="F673" s="11">
        <v>74280.0</v>
      </c>
      <c r="J673" s="16" t="str">
        <f t="shared" si="21"/>
        <v>10/2025</v>
      </c>
      <c r="K673" s="16" t="str">
        <f t="shared" si="22"/>
        <v>CXG-1025</v>
      </c>
    </row>
    <row r="674">
      <c r="A674" s="8" t="s">
        <v>2180</v>
      </c>
      <c r="B674" s="19">
        <v>45943.0</v>
      </c>
      <c r="C674" s="8" t="s">
        <v>548</v>
      </c>
      <c r="D674" s="10" t="s">
        <v>932</v>
      </c>
      <c r="E674" s="8" t="s">
        <v>1473</v>
      </c>
      <c r="F674" s="11">
        <v>2.72</v>
      </c>
      <c r="J674" s="16" t="str">
        <f t="shared" si="21"/>
        <v>10/2025</v>
      </c>
      <c r="K674" s="16" t="str">
        <f t="shared" si="22"/>
        <v>CXG-1025</v>
      </c>
    </row>
    <row r="675">
      <c r="A675" s="8" t="s">
        <v>2181</v>
      </c>
      <c r="B675" s="19">
        <v>45943.0</v>
      </c>
      <c r="C675" s="8" t="s">
        <v>541</v>
      </c>
      <c r="D675" s="10" t="s">
        <v>922</v>
      </c>
      <c r="E675" s="8" t="s">
        <v>1509</v>
      </c>
      <c r="F675" s="11">
        <v>190000.0</v>
      </c>
      <c r="J675" s="16" t="str">
        <f t="shared" si="21"/>
        <v>10/2025</v>
      </c>
      <c r="K675" s="16" t="str">
        <f t="shared" si="22"/>
        <v>CXG-1025</v>
      </c>
    </row>
    <row r="676">
      <c r="A676" s="8" t="s">
        <v>2182</v>
      </c>
      <c r="B676" s="19">
        <v>45943.0</v>
      </c>
      <c r="C676" s="8" t="s">
        <v>539</v>
      </c>
      <c r="D676" s="10" t="s">
        <v>892</v>
      </c>
      <c r="E676" s="8" t="s">
        <v>1473</v>
      </c>
      <c r="F676" s="11">
        <v>0.01</v>
      </c>
      <c r="J676" s="16" t="str">
        <f t="shared" si="21"/>
        <v>10/2025</v>
      </c>
      <c r="K676" s="16" t="str">
        <f t="shared" si="22"/>
        <v>CXG-1025</v>
      </c>
    </row>
    <row r="677">
      <c r="A677" s="8" t="s">
        <v>2183</v>
      </c>
      <c r="B677" s="19">
        <v>45944.0</v>
      </c>
      <c r="C677" s="8" t="s">
        <v>434</v>
      </c>
      <c r="D677" s="10" t="s">
        <v>930</v>
      </c>
      <c r="E677" s="8" t="s">
        <v>1509</v>
      </c>
      <c r="F677" s="11">
        <v>34092.0</v>
      </c>
      <c r="J677" s="16" t="str">
        <f t="shared" si="21"/>
        <v>10/2025</v>
      </c>
      <c r="K677" s="16" t="str">
        <f t="shared" si="22"/>
        <v>CXG-1025</v>
      </c>
    </row>
    <row r="678">
      <c r="A678" s="8" t="s">
        <v>2184</v>
      </c>
      <c r="B678" s="19">
        <v>45944.0</v>
      </c>
      <c r="C678" s="8" t="s">
        <v>434</v>
      </c>
      <c r="D678" s="10" t="s">
        <v>930</v>
      </c>
      <c r="E678" s="8" t="s">
        <v>1509</v>
      </c>
      <c r="F678" s="11">
        <v>32305.0</v>
      </c>
      <c r="J678" s="16" t="str">
        <f t="shared" si="21"/>
        <v>10/2025</v>
      </c>
      <c r="K678" s="16" t="str">
        <f t="shared" si="22"/>
        <v>CXG-1025</v>
      </c>
    </row>
    <row r="679">
      <c r="A679" s="8" t="s">
        <v>2185</v>
      </c>
      <c r="B679" s="19">
        <v>45944.0</v>
      </c>
      <c r="C679" s="8" t="s">
        <v>434</v>
      </c>
      <c r="D679" s="10" t="s">
        <v>930</v>
      </c>
      <c r="E679" s="8" t="s">
        <v>1473</v>
      </c>
      <c r="F679" s="11">
        <v>11.55</v>
      </c>
      <c r="J679" s="16" t="str">
        <f t="shared" si="21"/>
        <v>10/2025</v>
      </c>
      <c r="K679" s="16" t="str">
        <f t="shared" si="22"/>
        <v>CXG-1025</v>
      </c>
    </row>
    <row r="680">
      <c r="A680" s="8" t="s">
        <v>2186</v>
      </c>
      <c r="B680" s="19">
        <v>45944.0</v>
      </c>
      <c r="C680" s="8" t="s">
        <v>541</v>
      </c>
      <c r="D680" s="10" t="s">
        <v>922</v>
      </c>
      <c r="E680" s="8" t="s">
        <v>1509</v>
      </c>
      <c r="F680" s="11">
        <v>200000.0</v>
      </c>
      <c r="J680" s="16" t="str">
        <f t="shared" si="21"/>
        <v>10/2025</v>
      </c>
      <c r="K680" s="16" t="str">
        <f t="shared" si="22"/>
        <v>CXG-1025</v>
      </c>
    </row>
    <row r="681">
      <c r="A681" s="8" t="s">
        <v>2187</v>
      </c>
      <c r="B681" s="19">
        <v>45944.0</v>
      </c>
      <c r="C681" s="8" t="s">
        <v>550</v>
      </c>
      <c r="D681" s="10" t="s">
        <v>934</v>
      </c>
      <c r="E681" s="8" t="s">
        <v>1509</v>
      </c>
      <c r="F681" s="11">
        <v>20000.0</v>
      </c>
      <c r="J681" s="16" t="str">
        <f t="shared" si="21"/>
        <v>10/2025</v>
      </c>
      <c r="K681" s="16" t="str">
        <f t="shared" si="22"/>
        <v>CXG-1025</v>
      </c>
    </row>
    <row r="682">
      <c r="A682" s="8" t="s">
        <v>2188</v>
      </c>
      <c r="B682" s="19">
        <v>45944.0</v>
      </c>
      <c r="C682" s="8" t="s">
        <v>550</v>
      </c>
      <c r="D682" s="10" t="s">
        <v>934</v>
      </c>
      <c r="E682" s="8" t="s">
        <v>1509</v>
      </c>
      <c r="F682" s="11">
        <v>30000.0</v>
      </c>
      <c r="J682" s="16" t="str">
        <f t="shared" si="21"/>
        <v>10/2025</v>
      </c>
      <c r="K682" s="16" t="str">
        <f t="shared" si="22"/>
        <v>CXG-1025</v>
      </c>
    </row>
    <row r="683">
      <c r="A683" s="8" t="s">
        <v>2189</v>
      </c>
      <c r="B683" s="19">
        <v>45944.0</v>
      </c>
      <c r="C683" s="8" t="s">
        <v>553</v>
      </c>
      <c r="D683" s="10" t="s">
        <v>936</v>
      </c>
      <c r="E683" s="8" t="s">
        <v>1478</v>
      </c>
      <c r="F683" s="11">
        <v>57114.0</v>
      </c>
      <c r="J683" s="16" t="str">
        <f t="shared" si="21"/>
        <v>10/2025</v>
      </c>
      <c r="K683" s="16" t="str">
        <f t="shared" si="22"/>
        <v>CXG-1025</v>
      </c>
    </row>
    <row r="684">
      <c r="A684" s="10" t="s">
        <v>2190</v>
      </c>
      <c r="B684" s="19">
        <v>45944.0</v>
      </c>
      <c r="C684" s="8" t="s">
        <v>553</v>
      </c>
      <c r="D684" s="10" t="s">
        <v>936</v>
      </c>
      <c r="E684" s="8" t="s">
        <v>1473</v>
      </c>
      <c r="F684" s="11">
        <v>0.75</v>
      </c>
      <c r="J684" s="16" t="str">
        <f t="shared" si="21"/>
        <v>10/2025</v>
      </c>
      <c r="K684" s="16" t="str">
        <f t="shared" si="22"/>
        <v>CXG-1025</v>
      </c>
    </row>
    <row r="685">
      <c r="A685" s="8" t="s">
        <v>2191</v>
      </c>
      <c r="B685" s="19">
        <v>45945.0</v>
      </c>
      <c r="C685" s="8" t="s">
        <v>529</v>
      </c>
      <c r="D685" s="10" t="s">
        <v>938</v>
      </c>
      <c r="E685" s="8" t="s">
        <v>1509</v>
      </c>
      <c r="F685" s="11">
        <v>117973.0</v>
      </c>
      <c r="J685" s="16" t="str">
        <f t="shared" si="21"/>
        <v>10/2025</v>
      </c>
      <c r="K685" s="16" t="str">
        <f t="shared" si="22"/>
        <v>CXG-1025</v>
      </c>
    </row>
    <row r="686">
      <c r="A686" s="8" t="s">
        <v>2192</v>
      </c>
      <c r="B686" s="19">
        <v>45945.0</v>
      </c>
      <c r="C686" s="8" t="s">
        <v>529</v>
      </c>
      <c r="D686" s="10" t="s">
        <v>938</v>
      </c>
      <c r="E686" s="8" t="s">
        <v>2193</v>
      </c>
      <c r="F686" s="11">
        <v>82883.42</v>
      </c>
      <c r="J686" s="16" t="str">
        <f t="shared" si="21"/>
        <v>10/2025</v>
      </c>
      <c r="K686" s="16" t="str">
        <f t="shared" si="22"/>
        <v>CXG-1025</v>
      </c>
    </row>
    <row r="687">
      <c r="A687" s="8" t="s">
        <v>2194</v>
      </c>
      <c r="B687" s="19">
        <v>45945.0</v>
      </c>
      <c r="C687" s="8" t="s">
        <v>434</v>
      </c>
      <c r="D687" s="10" t="s">
        <v>930</v>
      </c>
      <c r="E687" s="8" t="s">
        <v>1575</v>
      </c>
      <c r="F687" s="11">
        <v>50000.0</v>
      </c>
      <c r="I687" s="8" t="s">
        <v>161</v>
      </c>
      <c r="J687" s="16" t="str">
        <f t="shared" si="21"/>
        <v>10/2025</v>
      </c>
      <c r="K687" s="16" t="str">
        <f t="shared" si="22"/>
        <v>CXG-1025</v>
      </c>
    </row>
    <row r="688">
      <c r="A688" s="8" t="s">
        <v>2195</v>
      </c>
      <c r="B688" s="19">
        <v>45946.0</v>
      </c>
      <c r="C688" s="8" t="s">
        <v>529</v>
      </c>
      <c r="D688" s="10" t="s">
        <v>938</v>
      </c>
      <c r="E688" s="8" t="s">
        <v>2193</v>
      </c>
      <c r="F688" s="11">
        <v>105349.84</v>
      </c>
      <c r="J688" s="16" t="str">
        <f t="shared" si="21"/>
        <v>10/2025</v>
      </c>
      <c r="K688" s="16" t="str">
        <f t="shared" si="22"/>
        <v>CXG-1025</v>
      </c>
    </row>
    <row r="689">
      <c r="A689" s="8" t="s">
        <v>2196</v>
      </c>
      <c r="B689" s="19">
        <v>45946.0</v>
      </c>
      <c r="C689" s="8" t="s">
        <v>529</v>
      </c>
      <c r="D689" s="10" t="s">
        <v>908</v>
      </c>
      <c r="E689" s="8" t="s">
        <v>1473</v>
      </c>
      <c r="F689" s="11">
        <v>-2197.86</v>
      </c>
      <c r="J689" s="16" t="str">
        <f t="shared" si="21"/>
        <v>10/2025</v>
      </c>
      <c r="K689" s="16" t="str">
        <f t="shared" si="22"/>
        <v>CXG-1025</v>
      </c>
    </row>
    <row r="690">
      <c r="A690" s="8" t="s">
        <v>2197</v>
      </c>
      <c r="B690" s="19">
        <v>45946.0</v>
      </c>
      <c r="C690" s="8" t="s">
        <v>553</v>
      </c>
      <c r="D690" s="10" t="s">
        <v>936</v>
      </c>
      <c r="E690" s="8" t="s">
        <v>1478</v>
      </c>
      <c r="F690" s="11">
        <v>197230.0</v>
      </c>
      <c r="J690" s="16" t="str">
        <f t="shared" si="21"/>
        <v>10/2025</v>
      </c>
      <c r="K690" s="16" t="str">
        <f t="shared" si="22"/>
        <v>CXG-1025</v>
      </c>
    </row>
    <row r="691">
      <c r="A691" s="8" t="s">
        <v>2198</v>
      </c>
      <c r="B691" s="19">
        <v>45946.0</v>
      </c>
      <c r="C691" s="8" t="s">
        <v>553</v>
      </c>
      <c r="D691" s="10" t="s">
        <v>936</v>
      </c>
      <c r="E691" s="8" t="s">
        <v>1473</v>
      </c>
      <c r="F691" s="11">
        <v>0.04</v>
      </c>
      <c r="J691" s="16" t="str">
        <f t="shared" si="21"/>
        <v>10/2025</v>
      </c>
      <c r="K691" s="16" t="str">
        <f t="shared" si="22"/>
        <v>CXG-1025</v>
      </c>
    </row>
    <row r="692">
      <c r="A692" s="8" t="s">
        <v>2199</v>
      </c>
      <c r="B692" s="19">
        <v>45946.0</v>
      </c>
      <c r="C692" s="8" t="s">
        <v>529</v>
      </c>
      <c r="D692" s="10" t="s">
        <v>938</v>
      </c>
      <c r="E692" s="8" t="s">
        <v>1478</v>
      </c>
      <c r="F692" s="11">
        <v>55346.02</v>
      </c>
      <c r="J692" s="16" t="str">
        <f t="shared" si="21"/>
        <v>10/2025</v>
      </c>
      <c r="K692" s="16" t="str">
        <f t="shared" si="22"/>
        <v>CXG-1025</v>
      </c>
    </row>
    <row r="693">
      <c r="A693" s="8"/>
      <c r="B693" s="19"/>
      <c r="C693" s="8"/>
      <c r="D693" s="8"/>
      <c r="E693" s="8"/>
      <c r="F693" s="11"/>
    </row>
    <row r="694">
      <c r="A694" s="8" t="s">
        <v>2200</v>
      </c>
      <c r="B694" s="19">
        <v>45947.0</v>
      </c>
      <c r="C694" s="8" t="s">
        <v>434</v>
      </c>
      <c r="D694" s="10" t="s">
        <v>930</v>
      </c>
      <c r="E694" s="8" t="s">
        <v>2193</v>
      </c>
      <c r="F694" s="11">
        <v>28432.0</v>
      </c>
      <c r="J694" s="16" t="str">
        <f t="shared" ref="J694:J699" si="23">TEXT(B694,"MM/YYYY")</f>
        <v>10/2025</v>
      </c>
      <c r="K694" s="16" t="str">
        <f t="shared" ref="K694:K699" si="24">IF(B694="","",CONCATENATE("CXG-",TEXT(B694,"MMYY")))</f>
        <v>CXG-1025</v>
      </c>
    </row>
    <row r="695">
      <c r="A695" s="8" t="s">
        <v>2201</v>
      </c>
      <c r="B695" s="19">
        <v>45947.0</v>
      </c>
      <c r="C695" s="8" t="s">
        <v>541</v>
      </c>
      <c r="D695" s="10" t="s">
        <v>922</v>
      </c>
      <c r="E695" s="8" t="s">
        <v>2193</v>
      </c>
      <c r="F695" s="11">
        <v>240340.7</v>
      </c>
      <c r="J695" s="16" t="str">
        <f t="shared" si="23"/>
        <v>10/2025</v>
      </c>
      <c r="K695" s="16" t="str">
        <f t="shared" si="24"/>
        <v>CXG-1025</v>
      </c>
    </row>
    <row r="696">
      <c r="A696" s="8" t="s">
        <v>2202</v>
      </c>
      <c r="B696" s="19">
        <v>45947.0</v>
      </c>
      <c r="C696" s="8" t="s">
        <v>517</v>
      </c>
      <c r="D696" s="10" t="s">
        <v>898</v>
      </c>
      <c r="E696" s="8" t="s">
        <v>1473</v>
      </c>
      <c r="F696" s="11">
        <v>70000.0</v>
      </c>
      <c r="I696" s="8" t="s">
        <v>2203</v>
      </c>
      <c r="J696" s="16" t="str">
        <f t="shared" si="23"/>
        <v>10/2025</v>
      </c>
      <c r="K696" s="16" t="str">
        <f t="shared" si="24"/>
        <v>CXG-1025</v>
      </c>
    </row>
    <row r="697">
      <c r="A697" s="8" t="s">
        <v>2204</v>
      </c>
      <c r="B697" s="19">
        <v>45947.0</v>
      </c>
      <c r="C697" s="8" t="s">
        <v>420</v>
      </c>
      <c r="D697" s="10" t="s">
        <v>797</v>
      </c>
      <c r="E697" s="8" t="s">
        <v>1473</v>
      </c>
      <c r="F697" s="11">
        <v>-70000.0</v>
      </c>
      <c r="I697" s="8" t="s">
        <v>2205</v>
      </c>
      <c r="J697" s="16" t="str">
        <f t="shared" si="23"/>
        <v>10/2025</v>
      </c>
      <c r="K697" s="16" t="str">
        <f t="shared" si="24"/>
        <v>CXG-1025</v>
      </c>
    </row>
    <row r="698">
      <c r="A698" s="8" t="s">
        <v>2206</v>
      </c>
      <c r="B698" s="19">
        <v>45947.0</v>
      </c>
      <c r="C698" s="8" t="s">
        <v>517</v>
      </c>
      <c r="D698" s="10" t="s">
        <v>898</v>
      </c>
      <c r="E698" s="8" t="s">
        <v>1473</v>
      </c>
      <c r="F698" s="11">
        <v>0.1</v>
      </c>
      <c r="J698" s="16" t="str">
        <f t="shared" si="23"/>
        <v>10/2025</v>
      </c>
      <c r="K698" s="16" t="str">
        <f t="shared" si="24"/>
        <v>CXG-1025</v>
      </c>
    </row>
    <row r="699">
      <c r="A699" s="8" t="s">
        <v>2207</v>
      </c>
      <c r="B699" s="19">
        <v>45947.0</v>
      </c>
      <c r="C699" s="8" t="s">
        <v>553</v>
      </c>
      <c r="D699" s="10" t="s">
        <v>936</v>
      </c>
      <c r="E699" s="8" t="s">
        <v>1478</v>
      </c>
      <c r="F699" s="11">
        <v>78800.0</v>
      </c>
      <c r="J699" s="16" t="str">
        <f t="shared" si="23"/>
        <v>10/2025</v>
      </c>
      <c r="K699" s="16" t="str">
        <f t="shared" si="24"/>
        <v>CXG-1025</v>
      </c>
    </row>
    <row r="700">
      <c r="A700" s="8"/>
      <c r="B700" s="19"/>
      <c r="C700" s="8"/>
      <c r="D700" s="8"/>
      <c r="E700" s="8"/>
      <c r="F700" s="11"/>
    </row>
    <row r="701">
      <c r="A701" s="8" t="s">
        <v>2208</v>
      </c>
      <c r="B701" s="19">
        <v>45950.0</v>
      </c>
      <c r="C701" s="8" t="s">
        <v>553</v>
      </c>
      <c r="D701" s="10" t="s">
        <v>936</v>
      </c>
      <c r="E701" s="8" t="s">
        <v>1473</v>
      </c>
      <c r="F701" s="11">
        <v>8.04</v>
      </c>
      <c r="J701" s="16" t="str">
        <f t="shared" ref="J701:J703" si="25">TEXT(B701,"MM/YYYY")</f>
        <v>10/2025</v>
      </c>
      <c r="K701" s="16" t="str">
        <f t="shared" ref="K701:K703" si="26">IF(B701="","",CONCATENATE("CXG-",TEXT(B701,"MMYY")))</f>
        <v>CXG-1025</v>
      </c>
    </row>
    <row r="702">
      <c r="A702" s="8" t="s">
        <v>2209</v>
      </c>
      <c r="B702" s="19">
        <v>45950.0</v>
      </c>
      <c r="C702" s="8" t="s">
        <v>559</v>
      </c>
      <c r="D702" s="10" t="s">
        <v>944</v>
      </c>
      <c r="E702" s="8" t="s">
        <v>1478</v>
      </c>
      <c r="F702" s="11">
        <v>79443.0</v>
      </c>
      <c r="J702" s="16" t="str">
        <f t="shared" si="25"/>
        <v>10/2025</v>
      </c>
      <c r="K702" s="16" t="str">
        <f t="shared" si="26"/>
        <v>CXG-1025</v>
      </c>
    </row>
    <row r="703">
      <c r="A703" s="8" t="s">
        <v>2210</v>
      </c>
      <c r="B703" s="19">
        <v>45950.0</v>
      </c>
      <c r="C703" s="8" t="s">
        <v>559</v>
      </c>
      <c r="D703" s="10" t="s">
        <v>944</v>
      </c>
      <c r="E703" s="8" t="s">
        <v>1473</v>
      </c>
      <c r="F703" s="11">
        <v>42.21</v>
      </c>
      <c r="J703" s="16" t="str">
        <f t="shared" si="25"/>
        <v>10/2025</v>
      </c>
      <c r="K703" s="16" t="str">
        <f t="shared" si="26"/>
        <v>CXG-1025</v>
      </c>
    </row>
    <row r="704">
      <c r="A704" s="8"/>
      <c r="B704" s="19"/>
      <c r="C704" s="8"/>
      <c r="D704" s="8"/>
      <c r="E704" s="8"/>
      <c r="F704" s="11"/>
    </row>
    <row r="705">
      <c r="A705" s="8" t="s">
        <v>2211</v>
      </c>
      <c r="B705" s="19">
        <v>45946.0</v>
      </c>
      <c r="C705" s="8" t="s">
        <v>557</v>
      </c>
      <c r="D705" s="10" t="s">
        <v>942</v>
      </c>
      <c r="E705" s="8" t="s">
        <v>2212</v>
      </c>
      <c r="F705" s="11">
        <v>100.0</v>
      </c>
      <c r="I705" s="8" t="s">
        <v>1474</v>
      </c>
      <c r="J705" s="16" t="str">
        <f t="shared" ref="J705:J829" si="27">TEXT(B705,"MM/YYYY")</f>
        <v>10/2025</v>
      </c>
      <c r="K705" s="16" t="str">
        <f t="shared" ref="K705:K829" si="28">IF(B705="","",CONCATENATE("CXG-",TEXT(B705,"MMYY")))</f>
        <v>CXG-1025</v>
      </c>
    </row>
    <row r="706">
      <c r="A706" s="8" t="s">
        <v>2213</v>
      </c>
      <c r="B706" s="19">
        <v>45950.0</v>
      </c>
      <c r="C706" s="8" t="s">
        <v>557</v>
      </c>
      <c r="D706" s="10" t="s">
        <v>942</v>
      </c>
      <c r="E706" s="8" t="s">
        <v>2193</v>
      </c>
      <c r="F706" s="11">
        <v>74000.0</v>
      </c>
      <c r="J706" s="16" t="str">
        <f t="shared" si="27"/>
        <v>10/2025</v>
      </c>
      <c r="K706" s="16" t="str">
        <f t="shared" si="28"/>
        <v>CXG-1025</v>
      </c>
    </row>
    <row r="707">
      <c r="A707" s="8" t="s">
        <v>2214</v>
      </c>
      <c r="B707" s="19">
        <v>45950.0</v>
      </c>
      <c r="C707" s="8" t="s">
        <v>561</v>
      </c>
      <c r="D707" s="10" t="s">
        <v>946</v>
      </c>
      <c r="E707" s="8" t="s">
        <v>2193</v>
      </c>
      <c r="F707" s="11">
        <v>77996.0</v>
      </c>
      <c r="J707" s="16" t="str">
        <f t="shared" si="27"/>
        <v>10/2025</v>
      </c>
      <c r="K707" s="16" t="str">
        <f t="shared" si="28"/>
        <v>CXG-1025</v>
      </c>
    </row>
    <row r="708">
      <c r="A708" s="8" t="s">
        <v>2215</v>
      </c>
      <c r="B708" s="19">
        <v>45950.0</v>
      </c>
      <c r="C708" s="8" t="s">
        <v>541</v>
      </c>
      <c r="D708" s="10" t="s">
        <v>922</v>
      </c>
      <c r="E708" s="8" t="s">
        <v>1505</v>
      </c>
      <c r="F708" s="11">
        <v>100000.0</v>
      </c>
      <c r="J708" s="16" t="str">
        <f t="shared" si="27"/>
        <v>10/2025</v>
      </c>
      <c r="K708" s="16" t="str">
        <f t="shared" si="28"/>
        <v>CXG-1025</v>
      </c>
    </row>
    <row r="709">
      <c r="A709" s="8" t="s">
        <v>2216</v>
      </c>
      <c r="B709" s="19">
        <v>45950.0</v>
      </c>
      <c r="C709" s="8" t="s">
        <v>541</v>
      </c>
      <c r="D709" s="10" t="s">
        <v>922</v>
      </c>
      <c r="E709" s="8" t="s">
        <v>2193</v>
      </c>
      <c r="F709" s="11">
        <v>97630.47</v>
      </c>
      <c r="J709" s="16" t="str">
        <f t="shared" si="27"/>
        <v>10/2025</v>
      </c>
      <c r="K709" s="16" t="str">
        <f t="shared" si="28"/>
        <v>CXG-1025</v>
      </c>
    </row>
    <row r="710">
      <c r="A710" s="8" t="s">
        <v>2217</v>
      </c>
      <c r="B710" s="19">
        <v>45950.0</v>
      </c>
      <c r="C710" s="8" t="s">
        <v>563</v>
      </c>
      <c r="D710" s="10" t="s">
        <v>948</v>
      </c>
      <c r="E710" s="8" t="s">
        <v>1478</v>
      </c>
      <c r="F710" s="11">
        <v>80338.0</v>
      </c>
      <c r="J710" s="16" t="str">
        <f t="shared" si="27"/>
        <v>10/2025</v>
      </c>
      <c r="K710" s="16" t="str">
        <f t="shared" si="28"/>
        <v>CXG-1025</v>
      </c>
    </row>
    <row r="711">
      <c r="A711" s="8" t="s">
        <v>2218</v>
      </c>
      <c r="B711" s="19">
        <v>45950.0</v>
      </c>
      <c r="C711" s="8" t="s">
        <v>563</v>
      </c>
      <c r="D711" s="10" t="s">
        <v>948</v>
      </c>
      <c r="E711" s="8" t="s">
        <v>1473</v>
      </c>
      <c r="F711" s="11">
        <v>50.0</v>
      </c>
      <c r="J711" s="16" t="str">
        <f t="shared" si="27"/>
        <v>10/2025</v>
      </c>
      <c r="K711" s="16" t="str">
        <f t="shared" si="28"/>
        <v>CXG-1025</v>
      </c>
    </row>
    <row r="712">
      <c r="A712" s="8" t="s">
        <v>2219</v>
      </c>
      <c r="B712" s="19">
        <v>45951.0</v>
      </c>
      <c r="C712" s="8" t="s">
        <v>555</v>
      </c>
      <c r="D712" s="10" t="s">
        <v>940</v>
      </c>
      <c r="E712" s="8" t="s">
        <v>1473</v>
      </c>
      <c r="F712" s="11">
        <v>80.0</v>
      </c>
      <c r="I712" s="8" t="s">
        <v>1474</v>
      </c>
      <c r="J712" s="16" t="str">
        <f t="shared" si="27"/>
        <v>10/2025</v>
      </c>
      <c r="K712" s="16" t="str">
        <f t="shared" si="28"/>
        <v>CXG-1025</v>
      </c>
    </row>
    <row r="713">
      <c r="A713" s="8" t="s">
        <v>2220</v>
      </c>
      <c r="B713" s="19">
        <v>45951.0</v>
      </c>
      <c r="C713" s="8" t="s">
        <v>555</v>
      </c>
      <c r="D713" s="10" t="s">
        <v>940</v>
      </c>
      <c r="E713" s="8" t="s">
        <v>1473</v>
      </c>
      <c r="F713" s="11">
        <v>80.0</v>
      </c>
      <c r="I713" s="8" t="s">
        <v>1474</v>
      </c>
      <c r="J713" s="16" t="str">
        <f t="shared" si="27"/>
        <v>10/2025</v>
      </c>
      <c r="K713" s="16" t="str">
        <f t="shared" si="28"/>
        <v>CXG-1025</v>
      </c>
    </row>
    <row r="714">
      <c r="A714" s="8" t="s">
        <v>2221</v>
      </c>
      <c r="B714" s="19">
        <v>45946.0</v>
      </c>
      <c r="C714" s="8" t="s">
        <v>391</v>
      </c>
      <c r="D714" s="10" t="s">
        <v>950</v>
      </c>
      <c r="E714" s="8" t="s">
        <v>1478</v>
      </c>
      <c r="F714" s="11">
        <v>66660.0</v>
      </c>
      <c r="J714" s="16" t="str">
        <f t="shared" si="27"/>
        <v>10/2025</v>
      </c>
      <c r="K714" s="16" t="str">
        <f t="shared" si="28"/>
        <v>CXG-1025</v>
      </c>
    </row>
    <row r="715">
      <c r="A715" s="8" t="s">
        <v>2222</v>
      </c>
      <c r="B715" s="19">
        <v>45947.0</v>
      </c>
      <c r="C715" s="8" t="s">
        <v>391</v>
      </c>
      <c r="D715" s="10" t="s">
        <v>952</v>
      </c>
      <c r="E715" s="8" t="s">
        <v>1478</v>
      </c>
      <c r="F715" s="11">
        <v>170000.0</v>
      </c>
      <c r="J715" s="16" t="str">
        <f t="shared" si="27"/>
        <v>10/2025</v>
      </c>
      <c r="K715" s="16" t="str">
        <f t="shared" si="28"/>
        <v>CXG-1025</v>
      </c>
    </row>
    <row r="716">
      <c r="A716" s="8" t="s">
        <v>2223</v>
      </c>
      <c r="B716" s="19">
        <v>45950.0</v>
      </c>
      <c r="C716" s="8" t="s">
        <v>391</v>
      </c>
      <c r="D716" s="10" t="s">
        <v>952</v>
      </c>
      <c r="E716" s="8" t="s">
        <v>2193</v>
      </c>
      <c r="F716" s="11">
        <v>28840.0</v>
      </c>
      <c r="J716" s="16" t="str">
        <f t="shared" si="27"/>
        <v>10/2025</v>
      </c>
      <c r="K716" s="16" t="str">
        <f t="shared" si="28"/>
        <v>CXG-1025</v>
      </c>
    </row>
    <row r="717">
      <c r="A717" s="8" t="s">
        <v>2224</v>
      </c>
      <c r="B717" s="19">
        <v>45951.0</v>
      </c>
      <c r="C717" s="8" t="s">
        <v>391</v>
      </c>
      <c r="D717" s="10" t="s">
        <v>952</v>
      </c>
      <c r="E717" s="8" t="s">
        <v>1478</v>
      </c>
      <c r="F717" s="11">
        <v>2852.0</v>
      </c>
      <c r="J717" s="16" t="str">
        <f t="shared" si="27"/>
        <v>10/2025</v>
      </c>
      <c r="K717" s="16" t="str">
        <f t="shared" si="28"/>
        <v>CXG-1025</v>
      </c>
    </row>
    <row r="718">
      <c r="A718" s="8" t="s">
        <v>2225</v>
      </c>
      <c r="B718" s="19">
        <v>45951.0</v>
      </c>
      <c r="C718" s="8" t="s">
        <v>391</v>
      </c>
      <c r="D718" s="10" t="s">
        <v>952</v>
      </c>
      <c r="E718" s="8" t="s">
        <v>1473</v>
      </c>
      <c r="F718" s="11">
        <v>4988.6</v>
      </c>
      <c r="I718" s="8" t="s">
        <v>2226</v>
      </c>
      <c r="J718" s="16" t="str">
        <f t="shared" si="27"/>
        <v>10/2025</v>
      </c>
      <c r="K718" s="16" t="str">
        <f t="shared" si="28"/>
        <v>CXG-1025</v>
      </c>
    </row>
    <row r="719">
      <c r="A719" s="8" t="s">
        <v>2227</v>
      </c>
      <c r="B719" s="19">
        <v>45951.0</v>
      </c>
      <c r="C719" s="8" t="s">
        <v>391</v>
      </c>
      <c r="D719" s="10" t="s">
        <v>919</v>
      </c>
      <c r="E719" s="8" t="s">
        <v>1473</v>
      </c>
      <c r="F719" s="11">
        <v>-4988.6</v>
      </c>
      <c r="J719" s="16" t="str">
        <f t="shared" si="27"/>
        <v>10/2025</v>
      </c>
      <c r="K719" s="16" t="str">
        <f t="shared" si="28"/>
        <v>CXG-1025</v>
      </c>
    </row>
    <row r="720">
      <c r="A720" s="8" t="s">
        <v>2228</v>
      </c>
      <c r="B720" s="19">
        <v>45951.0</v>
      </c>
      <c r="C720" s="8" t="s">
        <v>391</v>
      </c>
      <c r="D720" s="10" t="s">
        <v>919</v>
      </c>
      <c r="E720" s="8" t="s">
        <v>1473</v>
      </c>
      <c r="F720" s="11">
        <v>-360.24</v>
      </c>
      <c r="I720" s="8" t="s">
        <v>2226</v>
      </c>
      <c r="J720" s="16" t="str">
        <f t="shared" si="27"/>
        <v>10/2025</v>
      </c>
      <c r="K720" s="16" t="str">
        <f t="shared" si="28"/>
        <v>CXG-1025</v>
      </c>
    </row>
    <row r="721">
      <c r="A721" s="8" t="s">
        <v>2229</v>
      </c>
      <c r="B721" s="19">
        <v>45952.0</v>
      </c>
      <c r="C721" s="8" t="s">
        <v>545</v>
      </c>
      <c r="D721" s="10" t="s">
        <v>928</v>
      </c>
      <c r="E721" s="8" t="s">
        <v>1478</v>
      </c>
      <c r="F721" s="11">
        <v>598.0</v>
      </c>
      <c r="J721" s="16" t="str">
        <f t="shared" si="27"/>
        <v>10/2025</v>
      </c>
      <c r="K721" s="16" t="str">
        <f t="shared" si="28"/>
        <v>CXG-1025</v>
      </c>
    </row>
    <row r="722">
      <c r="A722" s="8" t="s">
        <v>2230</v>
      </c>
      <c r="B722" s="19">
        <v>45952.0</v>
      </c>
      <c r="C722" s="8" t="s">
        <v>545</v>
      </c>
      <c r="D722" s="10" t="s">
        <v>928</v>
      </c>
      <c r="E722" s="8" t="s">
        <v>1473</v>
      </c>
      <c r="F722" s="11">
        <v>0.88</v>
      </c>
      <c r="J722" s="16" t="str">
        <f t="shared" si="27"/>
        <v>10/2025</v>
      </c>
      <c r="K722" s="16" t="str">
        <f t="shared" si="28"/>
        <v>CXG-1025</v>
      </c>
    </row>
    <row r="723">
      <c r="A723" s="8" t="s">
        <v>2231</v>
      </c>
      <c r="B723" s="19">
        <v>45952.0</v>
      </c>
      <c r="C723" s="8" t="s">
        <v>539</v>
      </c>
      <c r="D723" s="10" t="s">
        <v>892</v>
      </c>
      <c r="E723" s="8" t="s">
        <v>1505</v>
      </c>
      <c r="F723" s="11">
        <v>63541.0</v>
      </c>
      <c r="J723" s="16" t="str">
        <f t="shared" si="27"/>
        <v>10/2025</v>
      </c>
      <c r="K723" s="16" t="str">
        <f t="shared" si="28"/>
        <v>CXG-1025</v>
      </c>
    </row>
    <row r="724">
      <c r="A724" s="8" t="s">
        <v>2232</v>
      </c>
      <c r="B724" s="19">
        <v>45952.0</v>
      </c>
      <c r="C724" s="8" t="s">
        <v>539</v>
      </c>
      <c r="D724" s="10" t="s">
        <v>892</v>
      </c>
      <c r="E724" s="8" t="s">
        <v>1505</v>
      </c>
      <c r="F724" s="11">
        <v>567.0</v>
      </c>
      <c r="J724" s="16" t="str">
        <f t="shared" si="27"/>
        <v>10/2025</v>
      </c>
      <c r="K724" s="16" t="str">
        <f t="shared" si="28"/>
        <v>CXG-1025</v>
      </c>
    </row>
    <row r="725">
      <c r="A725" s="8" t="s">
        <v>2233</v>
      </c>
      <c r="B725" s="19">
        <v>45952.0</v>
      </c>
      <c r="C725" s="8" t="s">
        <v>539</v>
      </c>
      <c r="D725" s="10" t="s">
        <v>892</v>
      </c>
      <c r="E725" s="8" t="s">
        <v>1473</v>
      </c>
      <c r="F725" s="11">
        <v>0.86</v>
      </c>
      <c r="J725" s="16" t="str">
        <f t="shared" si="27"/>
        <v>10/2025</v>
      </c>
      <c r="K725" s="16" t="str">
        <f t="shared" si="28"/>
        <v>CXG-1025</v>
      </c>
    </row>
    <row r="726">
      <c r="A726" s="8" t="s">
        <v>2234</v>
      </c>
      <c r="B726" s="19">
        <v>45953.0</v>
      </c>
      <c r="C726" s="8" t="s">
        <v>541</v>
      </c>
      <c r="D726" s="10" t="s">
        <v>922</v>
      </c>
      <c r="E726" s="8" t="s">
        <v>1478</v>
      </c>
      <c r="F726" s="11">
        <v>341464.23</v>
      </c>
      <c r="J726" s="16" t="str">
        <f t="shared" si="27"/>
        <v>10/2025</v>
      </c>
      <c r="K726" s="16" t="str">
        <f t="shared" si="28"/>
        <v>CXG-1025</v>
      </c>
    </row>
    <row r="727">
      <c r="A727" s="8" t="s">
        <v>2235</v>
      </c>
      <c r="B727" s="19">
        <v>45953.0</v>
      </c>
      <c r="C727" s="8" t="s">
        <v>548</v>
      </c>
      <c r="D727" s="10" t="s">
        <v>932</v>
      </c>
      <c r="E727" s="8" t="s">
        <v>1478</v>
      </c>
      <c r="F727" s="11">
        <v>68326.0</v>
      </c>
      <c r="J727" s="16" t="str">
        <f t="shared" si="27"/>
        <v>10/2025</v>
      </c>
      <c r="K727" s="16" t="str">
        <f t="shared" si="28"/>
        <v>CXG-1025</v>
      </c>
    </row>
    <row r="728">
      <c r="A728" s="10" t="s">
        <v>2236</v>
      </c>
      <c r="B728" s="19">
        <v>45954.0</v>
      </c>
      <c r="C728" s="8" t="s">
        <v>548</v>
      </c>
      <c r="D728" s="10" t="s">
        <v>932</v>
      </c>
      <c r="E728" s="8" t="s">
        <v>1473</v>
      </c>
      <c r="F728" s="11">
        <v>0.5</v>
      </c>
      <c r="J728" s="16" t="str">
        <f t="shared" si="27"/>
        <v>10/2025</v>
      </c>
      <c r="K728" s="16" t="str">
        <f t="shared" si="28"/>
        <v>CXG-1025</v>
      </c>
    </row>
    <row r="729">
      <c r="A729" s="8" t="s">
        <v>2237</v>
      </c>
      <c r="B729" s="19">
        <v>45953.0</v>
      </c>
      <c r="C729" s="8" t="s">
        <v>567</v>
      </c>
      <c r="D729" s="10" t="s">
        <v>957</v>
      </c>
      <c r="E729" s="8" t="s">
        <v>1478</v>
      </c>
      <c r="F729" s="11">
        <v>52989.33</v>
      </c>
      <c r="J729" s="16" t="str">
        <f t="shared" si="27"/>
        <v>10/2025</v>
      </c>
      <c r="K729" s="16" t="str">
        <f t="shared" si="28"/>
        <v>CXG-1025</v>
      </c>
    </row>
    <row r="730">
      <c r="A730" s="8" t="s">
        <v>2238</v>
      </c>
      <c r="B730" s="19">
        <v>45954.0</v>
      </c>
      <c r="C730" s="8" t="s">
        <v>567</v>
      </c>
      <c r="D730" s="10" t="s">
        <v>957</v>
      </c>
      <c r="E730" s="8" t="s">
        <v>1473</v>
      </c>
      <c r="F730" s="11">
        <v>0.21</v>
      </c>
      <c r="J730" s="16" t="str">
        <f t="shared" si="27"/>
        <v>10/2025</v>
      </c>
      <c r="K730" s="16" t="str">
        <f t="shared" si="28"/>
        <v>CXG-1025</v>
      </c>
    </row>
    <row r="731">
      <c r="A731" s="8" t="s">
        <v>2239</v>
      </c>
      <c r="B731" s="19">
        <v>45953.0</v>
      </c>
      <c r="C731" s="8" t="s">
        <v>555</v>
      </c>
      <c r="D731" s="10" t="s">
        <v>940</v>
      </c>
      <c r="E731" s="8" t="s">
        <v>1478</v>
      </c>
      <c r="F731" s="11">
        <v>161770.79</v>
      </c>
      <c r="J731" s="16" t="str">
        <f t="shared" si="27"/>
        <v>10/2025</v>
      </c>
      <c r="K731" s="16" t="str">
        <f t="shared" si="28"/>
        <v>CXG-1025</v>
      </c>
    </row>
    <row r="732">
      <c r="A732" s="8" t="s">
        <v>2240</v>
      </c>
      <c r="B732" s="19">
        <v>45953.0</v>
      </c>
      <c r="C732" s="8" t="s">
        <v>565</v>
      </c>
      <c r="D732" s="10" t="s">
        <v>955</v>
      </c>
      <c r="E732" s="8" t="s">
        <v>1478</v>
      </c>
      <c r="F732" s="11">
        <v>200000.0</v>
      </c>
      <c r="J732" s="16" t="str">
        <f t="shared" si="27"/>
        <v>10/2025</v>
      </c>
      <c r="K732" s="16" t="str">
        <f t="shared" si="28"/>
        <v>CXG-1025</v>
      </c>
    </row>
    <row r="733">
      <c r="A733" s="8" t="s">
        <v>2241</v>
      </c>
      <c r="B733" s="19">
        <v>45957.0</v>
      </c>
      <c r="C733" s="8" t="s">
        <v>565</v>
      </c>
      <c r="D733" s="10" t="s">
        <v>955</v>
      </c>
      <c r="E733" s="8" t="s">
        <v>1478</v>
      </c>
      <c r="F733" s="11">
        <v>100000.0</v>
      </c>
      <c r="J733" s="16" t="str">
        <f t="shared" si="27"/>
        <v>10/2025</v>
      </c>
      <c r="K733" s="16" t="str">
        <f t="shared" si="28"/>
        <v>CXG-1025</v>
      </c>
    </row>
    <row r="734">
      <c r="A734" s="8" t="s">
        <v>2242</v>
      </c>
      <c r="B734" s="19">
        <v>45958.0</v>
      </c>
      <c r="C734" s="8" t="s">
        <v>565</v>
      </c>
      <c r="D734" s="10" t="s">
        <v>955</v>
      </c>
      <c r="E734" s="8" t="s">
        <v>2193</v>
      </c>
      <c r="F734" s="11">
        <v>80940.81</v>
      </c>
      <c r="J734" s="16" t="str">
        <f t="shared" si="27"/>
        <v>10/2025</v>
      </c>
      <c r="K734" s="16" t="str">
        <f t="shared" si="28"/>
        <v>CXG-1025</v>
      </c>
    </row>
    <row r="735">
      <c r="A735" s="8" t="s">
        <v>2243</v>
      </c>
      <c r="B735" s="19">
        <v>45958.0</v>
      </c>
      <c r="C735" s="8" t="s">
        <v>569</v>
      </c>
      <c r="D735" s="10" t="s">
        <v>959</v>
      </c>
      <c r="E735" s="8" t="s">
        <v>1478</v>
      </c>
      <c r="F735" s="11">
        <v>87461.54</v>
      </c>
      <c r="J735" s="16" t="str">
        <f t="shared" si="27"/>
        <v>10/2025</v>
      </c>
      <c r="K735" s="16" t="str">
        <f t="shared" si="28"/>
        <v>CXG-1025</v>
      </c>
    </row>
    <row r="736">
      <c r="A736" s="8" t="s">
        <v>2244</v>
      </c>
      <c r="B736" s="19">
        <v>45958.0</v>
      </c>
      <c r="C736" s="8" t="s">
        <v>548</v>
      </c>
      <c r="D736" s="10" t="s">
        <v>963</v>
      </c>
      <c r="E736" s="8" t="s">
        <v>1478</v>
      </c>
      <c r="F736" s="11">
        <v>66520.0</v>
      </c>
      <c r="J736" s="16" t="str">
        <f t="shared" si="27"/>
        <v>10/2025</v>
      </c>
      <c r="K736" s="16" t="str">
        <f t="shared" si="28"/>
        <v>CXG-1025</v>
      </c>
    </row>
    <row r="737">
      <c r="A737" s="8" t="s">
        <v>2245</v>
      </c>
      <c r="B737" s="19">
        <v>45958.0</v>
      </c>
      <c r="C737" s="8" t="s">
        <v>565</v>
      </c>
      <c r="D737" s="10" t="s">
        <v>955</v>
      </c>
      <c r="E737" s="8" t="s">
        <v>1478</v>
      </c>
      <c r="F737" s="11">
        <v>213950.0</v>
      </c>
      <c r="J737" s="16" t="str">
        <f t="shared" si="27"/>
        <v>10/2025</v>
      </c>
      <c r="K737" s="16" t="str">
        <f t="shared" si="28"/>
        <v>CXG-1025</v>
      </c>
    </row>
    <row r="738">
      <c r="A738" s="8" t="s">
        <v>2246</v>
      </c>
      <c r="B738" s="19">
        <v>45959.0</v>
      </c>
      <c r="C738" s="8" t="s">
        <v>565</v>
      </c>
      <c r="D738" s="10" t="s">
        <v>955</v>
      </c>
      <c r="E738" s="8" t="s">
        <v>1473</v>
      </c>
      <c r="F738" s="11">
        <v>1.32</v>
      </c>
      <c r="J738" s="16" t="str">
        <f t="shared" si="27"/>
        <v>10/2025</v>
      </c>
      <c r="K738" s="16" t="str">
        <f t="shared" si="28"/>
        <v>CXG-1025</v>
      </c>
    </row>
    <row r="739">
      <c r="A739" s="8" t="s">
        <v>2247</v>
      </c>
      <c r="B739" s="19">
        <v>45958.0</v>
      </c>
      <c r="C739" s="8" t="s">
        <v>434</v>
      </c>
      <c r="D739" s="10" t="s">
        <v>930</v>
      </c>
      <c r="E739" s="8" t="s">
        <v>1478</v>
      </c>
      <c r="F739" s="11">
        <v>10965.0</v>
      </c>
      <c r="J739" s="16" t="str">
        <f t="shared" si="27"/>
        <v>10/2025</v>
      </c>
      <c r="K739" s="16" t="str">
        <f t="shared" si="28"/>
        <v>CXG-1025</v>
      </c>
    </row>
    <row r="740">
      <c r="A740" s="8" t="s">
        <v>2248</v>
      </c>
      <c r="B740" s="19">
        <v>45958.0</v>
      </c>
      <c r="C740" s="8" t="s">
        <v>434</v>
      </c>
      <c r="D740" s="10" t="s">
        <v>930</v>
      </c>
      <c r="E740" s="8" t="s">
        <v>1478</v>
      </c>
      <c r="F740" s="11">
        <v>54835.25</v>
      </c>
      <c r="J740" s="16" t="str">
        <f t="shared" si="27"/>
        <v>10/2025</v>
      </c>
      <c r="K740" s="16" t="str">
        <f t="shared" si="28"/>
        <v>CXG-1025</v>
      </c>
    </row>
    <row r="741">
      <c r="A741" s="8" t="s">
        <v>2249</v>
      </c>
      <c r="B741" s="19">
        <v>45958.0</v>
      </c>
      <c r="C741" s="8" t="s">
        <v>434</v>
      </c>
      <c r="D741" s="10" t="s">
        <v>930</v>
      </c>
      <c r="E741" s="8" t="s">
        <v>1478</v>
      </c>
      <c r="F741" s="11">
        <v>4000.0</v>
      </c>
      <c r="I741" s="8" t="s">
        <v>2250</v>
      </c>
      <c r="J741" s="16" t="str">
        <f t="shared" si="27"/>
        <v>10/2025</v>
      </c>
      <c r="K741" s="16" t="str">
        <f t="shared" si="28"/>
        <v>CXG-1025</v>
      </c>
    </row>
    <row r="742">
      <c r="A742" s="8" t="s">
        <v>2251</v>
      </c>
      <c r="B742" s="19">
        <v>45958.0</v>
      </c>
      <c r="C742" s="8" t="s">
        <v>434</v>
      </c>
      <c r="D742" s="10" t="s">
        <v>961</v>
      </c>
      <c r="E742" s="8" t="s">
        <v>1478</v>
      </c>
      <c r="F742" s="11">
        <v>2000.0</v>
      </c>
      <c r="I742" s="8" t="s">
        <v>2250</v>
      </c>
      <c r="J742" s="16" t="str">
        <f t="shared" si="27"/>
        <v>10/2025</v>
      </c>
      <c r="K742" s="16" t="str">
        <f t="shared" si="28"/>
        <v>CXG-1025</v>
      </c>
    </row>
    <row r="743">
      <c r="A743" s="8" t="s">
        <v>2252</v>
      </c>
      <c r="B743" s="19">
        <v>45959.0</v>
      </c>
      <c r="C743" s="8" t="s">
        <v>434</v>
      </c>
      <c r="D743" s="10" t="s">
        <v>930</v>
      </c>
      <c r="E743" s="8" t="s">
        <v>1473</v>
      </c>
      <c r="F743" s="11">
        <v>40.32</v>
      </c>
      <c r="J743" s="16" t="str">
        <f t="shared" si="27"/>
        <v>10/2025</v>
      </c>
      <c r="K743" s="16" t="str">
        <f t="shared" si="28"/>
        <v>CXG-1025</v>
      </c>
    </row>
    <row r="744">
      <c r="A744" s="8" t="s">
        <v>2253</v>
      </c>
      <c r="B744" s="19">
        <v>45959.0</v>
      </c>
      <c r="C744" s="8" t="s">
        <v>548</v>
      </c>
      <c r="D744" s="10" t="s">
        <v>963</v>
      </c>
      <c r="E744" s="8" t="s">
        <v>1473</v>
      </c>
      <c r="F744" s="11">
        <v>57.46</v>
      </c>
      <c r="J744" s="16" t="str">
        <f t="shared" si="27"/>
        <v>10/2025</v>
      </c>
      <c r="K744" s="16" t="str">
        <f t="shared" si="28"/>
        <v>CXG-1025</v>
      </c>
    </row>
    <row r="745">
      <c r="A745" s="8" t="s">
        <v>2254</v>
      </c>
      <c r="B745" s="19">
        <v>45959.0</v>
      </c>
      <c r="C745" s="8" t="s">
        <v>575</v>
      </c>
      <c r="D745" s="10" t="s">
        <v>969</v>
      </c>
      <c r="E745" s="8" t="s">
        <v>1478</v>
      </c>
      <c r="F745" s="11">
        <v>62000.0</v>
      </c>
      <c r="J745" s="16" t="str">
        <f t="shared" si="27"/>
        <v>10/2025</v>
      </c>
      <c r="K745" s="16" t="str">
        <f t="shared" si="28"/>
        <v>CXG-1025</v>
      </c>
    </row>
    <row r="746">
      <c r="A746" s="8" t="s">
        <v>2255</v>
      </c>
      <c r="B746" s="19">
        <v>45960.0</v>
      </c>
      <c r="C746" s="8" t="s">
        <v>573</v>
      </c>
      <c r="D746" s="10" t="s">
        <v>967</v>
      </c>
      <c r="E746" s="8" t="s">
        <v>2193</v>
      </c>
      <c r="F746" s="11">
        <v>64456.0</v>
      </c>
      <c r="J746" s="16" t="str">
        <f t="shared" si="27"/>
        <v>10/2025</v>
      </c>
      <c r="K746" s="16" t="str">
        <f t="shared" si="28"/>
        <v>CXG-1025</v>
      </c>
    </row>
    <row r="747">
      <c r="A747" s="8" t="s">
        <v>2256</v>
      </c>
      <c r="B747" s="19">
        <v>45960.0</v>
      </c>
      <c r="C747" s="8" t="s">
        <v>573</v>
      </c>
      <c r="D747" s="10" t="s">
        <v>967</v>
      </c>
      <c r="E747" s="8" t="s">
        <v>1473</v>
      </c>
      <c r="F747" s="11">
        <v>0.87</v>
      </c>
      <c r="J747" s="16" t="str">
        <f t="shared" si="27"/>
        <v>10/2025</v>
      </c>
      <c r="K747" s="16" t="str">
        <f t="shared" si="28"/>
        <v>CXG-1025</v>
      </c>
    </row>
    <row r="748">
      <c r="A748" s="8" t="s">
        <v>2257</v>
      </c>
      <c r="B748" s="19">
        <v>45960.0</v>
      </c>
      <c r="C748" s="8" t="s">
        <v>557</v>
      </c>
      <c r="D748" s="10" t="s">
        <v>942</v>
      </c>
      <c r="E748" s="8" t="s">
        <v>2193</v>
      </c>
      <c r="F748" s="11">
        <v>35066.72</v>
      </c>
      <c r="J748" s="16" t="str">
        <f t="shared" si="27"/>
        <v>10/2025</v>
      </c>
      <c r="K748" s="16" t="str">
        <f t="shared" si="28"/>
        <v>CXG-1025</v>
      </c>
    </row>
    <row r="749">
      <c r="A749" s="8" t="s">
        <v>2258</v>
      </c>
      <c r="B749" s="19">
        <v>45960.0</v>
      </c>
      <c r="C749" s="8" t="s">
        <v>434</v>
      </c>
      <c r="D749" s="10" t="s">
        <v>961</v>
      </c>
      <c r="E749" s="8" t="s">
        <v>1478</v>
      </c>
      <c r="F749" s="11">
        <v>55100.0</v>
      </c>
      <c r="J749" s="16" t="str">
        <f t="shared" si="27"/>
        <v>10/2025</v>
      </c>
      <c r="K749" s="16" t="str">
        <f t="shared" si="28"/>
        <v>CXG-1025</v>
      </c>
    </row>
    <row r="750">
      <c r="A750" s="8" t="s">
        <v>2259</v>
      </c>
      <c r="B750" s="19">
        <v>45960.0</v>
      </c>
      <c r="C750" s="8" t="s">
        <v>434</v>
      </c>
      <c r="D750" s="10" t="s">
        <v>961</v>
      </c>
      <c r="E750" s="8" t="s">
        <v>1473</v>
      </c>
      <c r="F750" s="11">
        <v>0.2</v>
      </c>
      <c r="J750" s="16" t="str">
        <f t="shared" si="27"/>
        <v>10/2025</v>
      </c>
      <c r="K750" s="16" t="str">
        <f t="shared" si="28"/>
        <v>CXG-1025</v>
      </c>
    </row>
    <row r="751">
      <c r="A751" s="8" t="s">
        <v>2260</v>
      </c>
      <c r="B751" s="19">
        <v>45961.0</v>
      </c>
      <c r="C751" s="8" t="s">
        <v>529</v>
      </c>
      <c r="D751" s="10" t="s">
        <v>938</v>
      </c>
      <c r="E751" s="8" t="s">
        <v>2193</v>
      </c>
      <c r="F751" s="11">
        <v>10803.0</v>
      </c>
      <c r="J751" s="16" t="str">
        <f t="shared" si="27"/>
        <v>10/2025</v>
      </c>
      <c r="K751" s="16" t="str">
        <f t="shared" si="28"/>
        <v>CXG-1025</v>
      </c>
    </row>
    <row r="752">
      <c r="A752" s="8" t="s">
        <v>2261</v>
      </c>
      <c r="B752" s="19">
        <v>45961.0</v>
      </c>
      <c r="C752" s="8" t="s">
        <v>529</v>
      </c>
      <c r="D752" s="10" t="s">
        <v>938</v>
      </c>
      <c r="E752" s="8" t="s">
        <v>2193</v>
      </c>
      <c r="F752" s="11">
        <v>50000.0</v>
      </c>
      <c r="J752" s="16" t="str">
        <f t="shared" si="27"/>
        <v>10/2025</v>
      </c>
      <c r="K752" s="16" t="str">
        <f t="shared" si="28"/>
        <v>CXG-1025</v>
      </c>
    </row>
    <row r="753">
      <c r="A753" s="8" t="s">
        <v>2262</v>
      </c>
      <c r="B753" s="19">
        <v>45961.0</v>
      </c>
      <c r="C753" s="8" t="s">
        <v>529</v>
      </c>
      <c r="D753" s="10" t="s">
        <v>938</v>
      </c>
      <c r="E753" s="8" t="s">
        <v>1473</v>
      </c>
      <c r="F753" s="11">
        <v>0.14</v>
      </c>
      <c r="J753" s="16" t="str">
        <f t="shared" si="27"/>
        <v>10/2025</v>
      </c>
      <c r="K753" s="16" t="str">
        <f t="shared" si="28"/>
        <v>CXG-1025</v>
      </c>
    </row>
    <row r="754">
      <c r="A754" s="8" t="s">
        <v>2263</v>
      </c>
      <c r="B754" s="19">
        <v>45961.0</v>
      </c>
      <c r="C754" s="8" t="s">
        <v>557</v>
      </c>
      <c r="D754" s="10" t="s">
        <v>942</v>
      </c>
      <c r="E754" s="8" t="s">
        <v>2193</v>
      </c>
      <c r="F754" s="11">
        <v>42080.57</v>
      </c>
      <c r="J754" s="16" t="str">
        <f t="shared" si="27"/>
        <v>10/2025</v>
      </c>
      <c r="K754" s="16" t="str">
        <f t="shared" si="28"/>
        <v>CXG-1025</v>
      </c>
    </row>
    <row r="755">
      <c r="A755" s="8" t="s">
        <v>2264</v>
      </c>
      <c r="B755" s="19">
        <v>45961.0</v>
      </c>
      <c r="C755" s="8" t="s">
        <v>573</v>
      </c>
      <c r="D755" s="10" t="s">
        <v>967</v>
      </c>
      <c r="E755" s="8" t="s">
        <v>1478</v>
      </c>
      <c r="F755" s="11">
        <v>49816.0</v>
      </c>
      <c r="J755" s="16" t="str">
        <f t="shared" si="27"/>
        <v>10/2025</v>
      </c>
      <c r="K755" s="16" t="str">
        <f t="shared" si="28"/>
        <v>CXG-1025</v>
      </c>
    </row>
    <row r="756">
      <c r="A756" s="8" t="s">
        <v>2265</v>
      </c>
      <c r="B756" s="19">
        <v>45961.0</v>
      </c>
      <c r="C756" s="8" t="s">
        <v>573</v>
      </c>
      <c r="D756" s="10" t="s">
        <v>967</v>
      </c>
      <c r="E756" s="8" t="s">
        <v>1473</v>
      </c>
      <c r="F756" s="11">
        <v>0.87</v>
      </c>
      <c r="J756" s="16" t="str">
        <f t="shared" si="27"/>
        <v>10/2025</v>
      </c>
      <c r="K756" s="16" t="str">
        <f t="shared" si="28"/>
        <v>CXG-1025</v>
      </c>
    </row>
    <row r="757">
      <c r="A757" s="8" t="s">
        <v>2266</v>
      </c>
      <c r="B757" s="19">
        <v>45961.0</v>
      </c>
      <c r="C757" s="8" t="s">
        <v>571</v>
      </c>
      <c r="D757" s="10" t="s">
        <v>965</v>
      </c>
      <c r="E757" s="8" t="s">
        <v>1478</v>
      </c>
      <c r="F757" s="11">
        <v>12000.0</v>
      </c>
      <c r="J757" s="16" t="str">
        <f t="shared" si="27"/>
        <v>10/2025</v>
      </c>
      <c r="K757" s="16" t="str">
        <f t="shared" si="28"/>
        <v>CXG-1025</v>
      </c>
    </row>
    <row r="758">
      <c r="A758" s="8" t="s">
        <v>2267</v>
      </c>
      <c r="B758" s="19">
        <v>45961.0</v>
      </c>
      <c r="C758" s="8" t="s">
        <v>571</v>
      </c>
      <c r="D758" s="10" t="s">
        <v>965</v>
      </c>
      <c r="E758" s="8" t="s">
        <v>1478</v>
      </c>
      <c r="F758" s="11">
        <v>112722.92</v>
      </c>
      <c r="J758" s="16" t="str">
        <f t="shared" si="27"/>
        <v>10/2025</v>
      </c>
      <c r="K758" s="16" t="str">
        <f t="shared" si="28"/>
        <v>CXG-1025</v>
      </c>
    </row>
    <row r="759">
      <c r="A759" s="8" t="s">
        <v>2268</v>
      </c>
      <c r="B759" s="13">
        <v>45962.0</v>
      </c>
      <c r="C759" s="8" t="s">
        <v>545</v>
      </c>
      <c r="D759" s="10" t="s">
        <v>928</v>
      </c>
      <c r="E759" s="8" t="s">
        <v>1478</v>
      </c>
      <c r="F759" s="11">
        <v>81583.33</v>
      </c>
      <c r="J759" s="16" t="str">
        <f t="shared" si="27"/>
        <v>11/2025</v>
      </c>
      <c r="K759" s="16" t="str">
        <f t="shared" si="28"/>
        <v>CXG-1125</v>
      </c>
    </row>
    <row r="760">
      <c r="A760" s="8" t="s">
        <v>2269</v>
      </c>
      <c r="B760" s="13">
        <v>45964.0</v>
      </c>
      <c r="C760" s="8" t="s">
        <v>545</v>
      </c>
      <c r="D760" s="10" t="s">
        <v>928</v>
      </c>
      <c r="E760" s="8" t="s">
        <v>1473</v>
      </c>
      <c r="F760" s="11">
        <v>-0.2</v>
      </c>
      <c r="J760" s="16" t="str">
        <f t="shared" si="27"/>
        <v>11/2025</v>
      </c>
      <c r="K760" s="16" t="str">
        <f t="shared" si="28"/>
        <v>CXG-1125</v>
      </c>
    </row>
    <row r="761">
      <c r="A761" s="8" t="s">
        <v>2270</v>
      </c>
      <c r="B761" s="13">
        <v>45962.0</v>
      </c>
      <c r="C761" s="8" t="s">
        <v>577</v>
      </c>
      <c r="D761" s="10" t="s">
        <v>973</v>
      </c>
      <c r="E761" s="8" t="s">
        <v>1478</v>
      </c>
      <c r="F761" s="11">
        <v>26081.33</v>
      </c>
      <c r="J761" s="16" t="str">
        <f t="shared" si="27"/>
        <v>11/2025</v>
      </c>
      <c r="K761" s="16" t="str">
        <f t="shared" si="28"/>
        <v>CXG-1125</v>
      </c>
    </row>
    <row r="762">
      <c r="A762" s="8" t="s">
        <v>2271</v>
      </c>
      <c r="B762" s="13">
        <v>45964.0</v>
      </c>
      <c r="C762" s="8" t="s">
        <v>577</v>
      </c>
      <c r="D762" s="10" t="s">
        <v>973</v>
      </c>
      <c r="E762" s="8" t="s">
        <v>1473</v>
      </c>
      <c r="F762" s="11">
        <v>0.21</v>
      </c>
      <c r="J762" s="16" t="str">
        <f t="shared" si="27"/>
        <v>11/2025</v>
      </c>
      <c r="K762" s="16" t="str">
        <f t="shared" si="28"/>
        <v>CXG-1125</v>
      </c>
    </row>
    <row r="763">
      <c r="A763" s="8" t="s">
        <v>2272</v>
      </c>
      <c r="B763" s="13">
        <v>45964.0</v>
      </c>
      <c r="C763" s="8" t="s">
        <v>565</v>
      </c>
      <c r="D763" s="10" t="s">
        <v>955</v>
      </c>
      <c r="E763" s="8" t="s">
        <v>2193</v>
      </c>
      <c r="F763" s="11">
        <v>148760.0</v>
      </c>
      <c r="J763" s="16" t="str">
        <f t="shared" si="27"/>
        <v>11/2025</v>
      </c>
      <c r="K763" s="16" t="str">
        <f t="shared" si="28"/>
        <v>CXG-1125</v>
      </c>
    </row>
    <row r="764">
      <c r="A764" s="8" t="s">
        <v>2273</v>
      </c>
      <c r="B764" s="13">
        <v>45964.0</v>
      </c>
      <c r="C764" s="8" t="s">
        <v>565</v>
      </c>
      <c r="D764" s="10" t="s">
        <v>955</v>
      </c>
      <c r="E764" s="8" t="s">
        <v>1473</v>
      </c>
      <c r="F764" s="11">
        <v>19.54</v>
      </c>
      <c r="J764" s="16" t="str">
        <f t="shared" si="27"/>
        <v>11/2025</v>
      </c>
      <c r="K764" s="16" t="str">
        <f t="shared" si="28"/>
        <v>CXG-1125</v>
      </c>
    </row>
    <row r="765">
      <c r="A765" s="8" t="s">
        <v>2274</v>
      </c>
      <c r="B765" s="13">
        <v>45964.0</v>
      </c>
      <c r="C765" s="8" t="s">
        <v>579</v>
      </c>
      <c r="D765" s="10" t="s">
        <v>975</v>
      </c>
      <c r="E765" s="8" t="s">
        <v>1478</v>
      </c>
      <c r="F765" s="11">
        <v>68884.86</v>
      </c>
      <c r="J765" s="16" t="str">
        <f t="shared" si="27"/>
        <v>11/2025</v>
      </c>
      <c r="K765" s="16" t="str">
        <f t="shared" si="28"/>
        <v>CXG-1125</v>
      </c>
    </row>
    <row r="766">
      <c r="A766" s="8" t="s">
        <v>2275</v>
      </c>
      <c r="B766" s="13">
        <v>45965.0</v>
      </c>
      <c r="C766" s="8" t="s">
        <v>557</v>
      </c>
      <c r="D766" s="10" t="s">
        <v>942</v>
      </c>
      <c r="E766" s="8" t="s">
        <v>2193</v>
      </c>
      <c r="F766" s="11">
        <v>22150.0</v>
      </c>
      <c r="J766" s="16" t="str">
        <f t="shared" si="27"/>
        <v>11/2025</v>
      </c>
      <c r="K766" s="16" t="str">
        <f t="shared" si="28"/>
        <v>CXG-1125</v>
      </c>
    </row>
    <row r="767">
      <c r="A767" s="8" t="s">
        <v>2276</v>
      </c>
      <c r="B767" s="13">
        <v>45965.0</v>
      </c>
      <c r="C767" s="8" t="s">
        <v>557</v>
      </c>
      <c r="D767" s="10" t="s">
        <v>942</v>
      </c>
      <c r="E767" s="8" t="s">
        <v>1473</v>
      </c>
      <c r="F767" s="11">
        <v>-0.5</v>
      </c>
      <c r="J767" s="16" t="str">
        <f t="shared" si="27"/>
        <v>11/2025</v>
      </c>
      <c r="K767" s="16" t="str">
        <f t="shared" si="28"/>
        <v>CXG-1125</v>
      </c>
    </row>
    <row r="768">
      <c r="A768" s="8" t="s">
        <v>2277</v>
      </c>
      <c r="B768" s="13">
        <v>45965.0</v>
      </c>
      <c r="C768" s="8" t="s">
        <v>319</v>
      </c>
      <c r="D768" s="10" t="s">
        <v>971</v>
      </c>
      <c r="E768" s="8" t="s">
        <v>2193</v>
      </c>
      <c r="F768" s="11">
        <v>65030.0</v>
      </c>
      <c r="J768" s="16" t="str">
        <f t="shared" si="27"/>
        <v>11/2025</v>
      </c>
      <c r="K768" s="16" t="str">
        <f t="shared" si="28"/>
        <v>CXG-1125</v>
      </c>
    </row>
    <row r="769">
      <c r="A769" s="8" t="s">
        <v>2278</v>
      </c>
      <c r="B769" s="13">
        <v>45965.0</v>
      </c>
      <c r="C769" s="8" t="s">
        <v>319</v>
      </c>
      <c r="D769" s="10" t="s">
        <v>971</v>
      </c>
      <c r="E769" s="8" t="s">
        <v>1473</v>
      </c>
      <c r="F769" s="11">
        <v>-0.2</v>
      </c>
      <c r="J769" s="16" t="str">
        <f t="shared" si="27"/>
        <v>11/2025</v>
      </c>
      <c r="K769" s="16" t="str">
        <f t="shared" si="28"/>
        <v>CXG-1125</v>
      </c>
    </row>
    <row r="770">
      <c r="A770" s="8" t="s">
        <v>2279</v>
      </c>
      <c r="B770" s="13">
        <v>45965.0</v>
      </c>
      <c r="C770" s="8" t="s">
        <v>529</v>
      </c>
      <c r="D770" s="10" t="s">
        <v>938</v>
      </c>
      <c r="E770" s="8" t="s">
        <v>1478</v>
      </c>
      <c r="F770" s="11">
        <v>22000.0</v>
      </c>
      <c r="J770" s="16" t="str">
        <f t="shared" si="27"/>
        <v>11/2025</v>
      </c>
      <c r="K770" s="16" t="str">
        <f t="shared" si="28"/>
        <v>CXG-1125</v>
      </c>
    </row>
    <row r="771">
      <c r="A771" s="8" t="s">
        <v>2280</v>
      </c>
      <c r="B771" s="13">
        <v>45965.0</v>
      </c>
      <c r="C771" s="8" t="s">
        <v>584</v>
      </c>
      <c r="D771" s="10" t="s">
        <v>979</v>
      </c>
      <c r="E771" s="8" t="s">
        <v>1478</v>
      </c>
      <c r="F771" s="11">
        <v>200000.0</v>
      </c>
      <c r="J771" s="16" t="str">
        <f t="shared" si="27"/>
        <v>11/2025</v>
      </c>
      <c r="K771" s="16" t="str">
        <f t="shared" si="28"/>
        <v>CXG-1125</v>
      </c>
    </row>
    <row r="772">
      <c r="A772" s="8" t="s">
        <v>2281</v>
      </c>
      <c r="B772" s="13">
        <v>45965.0</v>
      </c>
      <c r="C772" s="8" t="s">
        <v>529</v>
      </c>
      <c r="D772" s="10" t="s">
        <v>938</v>
      </c>
      <c r="E772" s="8" t="s">
        <v>1478</v>
      </c>
      <c r="F772" s="11">
        <v>51892.0</v>
      </c>
      <c r="J772" s="16" t="str">
        <f t="shared" si="27"/>
        <v>11/2025</v>
      </c>
      <c r="K772" s="16" t="str">
        <f t="shared" si="28"/>
        <v>CXG-1125</v>
      </c>
    </row>
    <row r="773">
      <c r="A773" s="8" t="s">
        <v>2282</v>
      </c>
      <c r="B773" s="13">
        <v>45965.0</v>
      </c>
      <c r="C773" s="8" t="s">
        <v>581</v>
      </c>
      <c r="D773" s="10" t="s">
        <v>977</v>
      </c>
      <c r="E773" s="8" t="s">
        <v>1478</v>
      </c>
      <c r="F773" s="11">
        <v>74131.54</v>
      </c>
      <c r="J773" s="16" t="str">
        <f t="shared" si="27"/>
        <v>11/2025</v>
      </c>
      <c r="K773" s="16" t="str">
        <f t="shared" si="28"/>
        <v>CXG-1125</v>
      </c>
    </row>
    <row r="774">
      <c r="A774" s="8" t="s">
        <v>2283</v>
      </c>
      <c r="B774" s="13">
        <v>45965.0</v>
      </c>
      <c r="C774" s="8" t="s">
        <v>529</v>
      </c>
      <c r="D774" s="10" t="s">
        <v>938</v>
      </c>
      <c r="E774" s="8" t="s">
        <v>1478</v>
      </c>
      <c r="F774" s="11">
        <v>71320.0</v>
      </c>
      <c r="J774" s="16" t="str">
        <f t="shared" si="27"/>
        <v>11/2025</v>
      </c>
      <c r="K774" s="16" t="str">
        <f t="shared" si="28"/>
        <v>CXG-1125</v>
      </c>
    </row>
    <row r="775">
      <c r="A775" s="8" t="s">
        <v>2284</v>
      </c>
      <c r="B775" s="13">
        <v>45966.0</v>
      </c>
      <c r="C775" s="8" t="s">
        <v>529</v>
      </c>
      <c r="D775" s="10" t="s">
        <v>938</v>
      </c>
      <c r="E775" s="8" t="s">
        <v>1473</v>
      </c>
      <c r="F775" s="11">
        <v>0.86</v>
      </c>
      <c r="J775" s="16" t="str">
        <f t="shared" si="27"/>
        <v>11/2025</v>
      </c>
      <c r="K775" s="16" t="str">
        <f t="shared" si="28"/>
        <v>CXG-1125</v>
      </c>
    </row>
    <row r="776">
      <c r="A776" s="8" t="s">
        <v>2285</v>
      </c>
      <c r="B776" s="13">
        <v>45966.0</v>
      </c>
      <c r="C776" s="8" t="s">
        <v>357</v>
      </c>
      <c r="D776" s="10" t="s">
        <v>981</v>
      </c>
      <c r="E776" s="8" t="s">
        <v>1478</v>
      </c>
      <c r="F776" s="11">
        <v>101048.98</v>
      </c>
      <c r="J776" s="16" t="str">
        <f t="shared" si="27"/>
        <v>11/2025</v>
      </c>
      <c r="K776" s="16" t="str">
        <f t="shared" si="28"/>
        <v>CXG-1125</v>
      </c>
    </row>
    <row r="777">
      <c r="A777" s="8" t="s">
        <v>2286</v>
      </c>
      <c r="B777" s="13">
        <v>45966.0</v>
      </c>
      <c r="C777" s="8" t="s">
        <v>357</v>
      </c>
      <c r="D777" s="10" t="s">
        <v>981</v>
      </c>
      <c r="E777" s="8" t="s">
        <v>1473</v>
      </c>
      <c r="F777" s="11">
        <v>-0.17</v>
      </c>
      <c r="J777" s="16" t="str">
        <f t="shared" si="27"/>
        <v>11/2025</v>
      </c>
      <c r="K777" s="16" t="str">
        <f t="shared" si="28"/>
        <v>CXG-1125</v>
      </c>
    </row>
    <row r="778">
      <c r="A778" s="8" t="s">
        <v>2287</v>
      </c>
      <c r="B778" s="13">
        <v>45967.0</v>
      </c>
      <c r="C778" s="8" t="s">
        <v>565</v>
      </c>
      <c r="D778" s="10" t="s">
        <v>955</v>
      </c>
      <c r="E778" s="8" t="s">
        <v>2193</v>
      </c>
      <c r="F778" s="11">
        <v>88058.14</v>
      </c>
      <c r="J778" s="16" t="str">
        <f t="shared" si="27"/>
        <v>11/2025</v>
      </c>
      <c r="K778" s="16" t="str">
        <f t="shared" si="28"/>
        <v>CXG-1125</v>
      </c>
    </row>
    <row r="779">
      <c r="A779" s="8" t="s">
        <v>2288</v>
      </c>
      <c r="B779" s="13">
        <v>45967.0</v>
      </c>
      <c r="C779" s="8" t="s">
        <v>565</v>
      </c>
      <c r="D779" s="10" t="s">
        <v>955</v>
      </c>
      <c r="E779" s="8" t="s">
        <v>1478</v>
      </c>
      <c r="F779" s="11">
        <v>100000.0</v>
      </c>
      <c r="J779" s="16" t="str">
        <f t="shared" si="27"/>
        <v>11/2025</v>
      </c>
      <c r="K779" s="16" t="str">
        <f t="shared" si="28"/>
        <v>CXG-1125</v>
      </c>
    </row>
    <row r="780">
      <c r="A780" s="8" t="s">
        <v>2289</v>
      </c>
      <c r="B780" s="13">
        <v>45968.0</v>
      </c>
      <c r="C780" s="8" t="s">
        <v>357</v>
      </c>
      <c r="D780" s="10" t="s">
        <v>981</v>
      </c>
      <c r="E780" s="8" t="s">
        <v>1478</v>
      </c>
      <c r="F780" s="11">
        <v>51109.52</v>
      </c>
      <c r="J780" s="16" t="str">
        <f t="shared" si="27"/>
        <v>11/2025</v>
      </c>
      <c r="K780" s="16" t="str">
        <f t="shared" si="28"/>
        <v>CXG-1125</v>
      </c>
    </row>
    <row r="781">
      <c r="A781" s="8" t="s">
        <v>2290</v>
      </c>
      <c r="B781" s="13">
        <v>45968.0</v>
      </c>
      <c r="C781" s="8" t="s">
        <v>529</v>
      </c>
      <c r="D781" s="10" t="s">
        <v>938</v>
      </c>
      <c r="E781" s="8" t="s">
        <v>1478</v>
      </c>
      <c r="F781" s="11">
        <v>58715.33</v>
      </c>
      <c r="J781" s="16" t="str">
        <f t="shared" si="27"/>
        <v>11/2025</v>
      </c>
      <c r="K781" s="16" t="str">
        <f t="shared" si="28"/>
        <v>CXG-1125</v>
      </c>
    </row>
    <row r="782">
      <c r="A782" s="8" t="s">
        <v>2291</v>
      </c>
      <c r="B782" s="13">
        <v>45968.0</v>
      </c>
      <c r="C782" s="8" t="s">
        <v>529</v>
      </c>
      <c r="D782" s="10" t="s">
        <v>938</v>
      </c>
      <c r="E782" s="8" t="s">
        <v>1473</v>
      </c>
      <c r="F782" s="11">
        <v>-0.19</v>
      </c>
      <c r="J782" s="16" t="str">
        <f t="shared" si="27"/>
        <v>11/2025</v>
      </c>
      <c r="K782" s="16" t="str">
        <f t="shared" si="28"/>
        <v>CXG-1125</v>
      </c>
    </row>
    <row r="783">
      <c r="A783" s="8" t="s">
        <v>2292</v>
      </c>
      <c r="B783" s="13">
        <v>45968.0</v>
      </c>
      <c r="C783" s="8" t="s">
        <v>357</v>
      </c>
      <c r="D783" s="10" t="s">
        <v>981</v>
      </c>
      <c r="E783" s="8" t="s">
        <v>1473</v>
      </c>
      <c r="F783" s="11">
        <v>0.18</v>
      </c>
      <c r="J783" s="16" t="str">
        <f t="shared" si="27"/>
        <v>11/2025</v>
      </c>
      <c r="K783" s="16" t="str">
        <f t="shared" si="28"/>
        <v>CXG-1125</v>
      </c>
    </row>
    <row r="784">
      <c r="A784" s="8" t="s">
        <v>2293</v>
      </c>
      <c r="B784" s="13">
        <v>45969.0</v>
      </c>
      <c r="C784" s="8" t="s">
        <v>575</v>
      </c>
      <c r="D784" s="10" t="s">
        <v>969</v>
      </c>
      <c r="E784" s="8" t="s">
        <v>1478</v>
      </c>
      <c r="F784" s="11">
        <v>70000.0</v>
      </c>
      <c r="J784" s="16" t="str">
        <f t="shared" si="27"/>
        <v>11/2025</v>
      </c>
      <c r="K784" s="16" t="str">
        <f t="shared" si="28"/>
        <v>CXG-1125</v>
      </c>
    </row>
    <row r="785">
      <c r="A785" s="8" t="s">
        <v>2294</v>
      </c>
      <c r="B785" s="19">
        <v>45971.0</v>
      </c>
      <c r="C785" s="8" t="s">
        <v>575</v>
      </c>
      <c r="D785" s="10" t="s">
        <v>969</v>
      </c>
      <c r="E785" s="8" t="s">
        <v>1473</v>
      </c>
      <c r="F785" s="11">
        <v>200.0</v>
      </c>
      <c r="I785" s="8" t="s">
        <v>1474</v>
      </c>
      <c r="J785" s="16" t="str">
        <f t="shared" si="27"/>
        <v>11/2025</v>
      </c>
      <c r="K785" s="16" t="str">
        <f t="shared" si="28"/>
        <v>CXG-1125</v>
      </c>
    </row>
    <row r="786">
      <c r="A786" s="8" t="s">
        <v>2295</v>
      </c>
      <c r="B786" s="19">
        <v>45971.0</v>
      </c>
      <c r="C786" s="8" t="s">
        <v>543</v>
      </c>
      <c r="D786" s="10" t="s">
        <v>924</v>
      </c>
      <c r="E786" s="8" t="s">
        <v>1473</v>
      </c>
      <c r="F786" s="11">
        <v>160.0</v>
      </c>
      <c r="I786" s="8" t="s">
        <v>2296</v>
      </c>
      <c r="J786" s="16" t="str">
        <f t="shared" si="27"/>
        <v>11/2025</v>
      </c>
      <c r="K786" s="16" t="str">
        <f t="shared" si="28"/>
        <v>CXG-1125</v>
      </c>
    </row>
    <row r="787">
      <c r="A787" s="8" t="s">
        <v>2297</v>
      </c>
      <c r="B787" s="19">
        <v>45971.0</v>
      </c>
      <c r="C787" s="8" t="s">
        <v>331</v>
      </c>
      <c r="D787" s="10" t="s">
        <v>983</v>
      </c>
      <c r="E787" s="8" t="s">
        <v>1478</v>
      </c>
      <c r="F787" s="11">
        <v>60219.23</v>
      </c>
      <c r="J787" s="16" t="str">
        <f t="shared" si="27"/>
        <v>11/2025</v>
      </c>
      <c r="K787" s="16" t="str">
        <f t="shared" si="28"/>
        <v>CXG-1125</v>
      </c>
    </row>
    <row r="788">
      <c r="A788" s="8" t="s">
        <v>2298</v>
      </c>
      <c r="B788" s="19">
        <v>45971.0</v>
      </c>
      <c r="C788" s="8" t="s">
        <v>331</v>
      </c>
      <c r="D788" s="10" t="s">
        <v>983</v>
      </c>
      <c r="E788" s="8" t="s">
        <v>1473</v>
      </c>
      <c r="F788" s="11">
        <v>0.3</v>
      </c>
      <c r="J788" s="16" t="str">
        <f t="shared" si="27"/>
        <v>11/2025</v>
      </c>
      <c r="K788" s="16" t="str">
        <f t="shared" si="28"/>
        <v>CXG-1125</v>
      </c>
    </row>
    <row r="789">
      <c r="A789" s="8" t="s">
        <v>2299</v>
      </c>
      <c r="B789" s="19">
        <v>45971.0</v>
      </c>
      <c r="C789" s="8" t="s">
        <v>442</v>
      </c>
      <c r="D789" s="10" t="s">
        <v>926</v>
      </c>
      <c r="E789" s="8" t="s">
        <v>1478</v>
      </c>
      <c r="F789" s="11">
        <v>32928.21</v>
      </c>
      <c r="J789" s="16" t="str">
        <f t="shared" si="27"/>
        <v>11/2025</v>
      </c>
      <c r="K789" s="16" t="str">
        <f t="shared" si="28"/>
        <v>CXG-1125</v>
      </c>
    </row>
    <row r="790">
      <c r="A790" s="8" t="s">
        <v>2300</v>
      </c>
      <c r="B790" s="19">
        <v>45971.0</v>
      </c>
      <c r="C790" s="8" t="s">
        <v>543</v>
      </c>
      <c r="D790" s="10" t="s">
        <v>924</v>
      </c>
      <c r="E790" s="8" t="s">
        <v>1478</v>
      </c>
      <c r="F790" s="11">
        <v>2180.0</v>
      </c>
      <c r="J790" s="16" t="str">
        <f t="shared" si="27"/>
        <v>11/2025</v>
      </c>
      <c r="K790" s="16" t="str">
        <f t="shared" si="28"/>
        <v>CXG-1125</v>
      </c>
    </row>
    <row r="791">
      <c r="A791" s="8" t="s">
        <v>2301</v>
      </c>
      <c r="B791" s="19">
        <v>45971.0</v>
      </c>
      <c r="C791" s="8" t="s">
        <v>440</v>
      </c>
      <c r="D791" s="10" t="s">
        <v>985</v>
      </c>
      <c r="E791" s="8" t="s">
        <v>1478</v>
      </c>
      <c r="F791" s="11">
        <v>60330.69</v>
      </c>
      <c r="J791" s="16" t="str">
        <f t="shared" si="27"/>
        <v>11/2025</v>
      </c>
      <c r="K791" s="16" t="str">
        <f t="shared" si="28"/>
        <v>CXG-1125</v>
      </c>
    </row>
    <row r="792">
      <c r="A792" s="8" t="s">
        <v>2302</v>
      </c>
      <c r="B792" s="19">
        <v>45971.0</v>
      </c>
      <c r="C792" s="8" t="s">
        <v>440</v>
      </c>
      <c r="D792" s="10" t="s">
        <v>985</v>
      </c>
      <c r="E792" s="8" t="s">
        <v>1473</v>
      </c>
      <c r="F792" s="11">
        <v>0.19</v>
      </c>
      <c r="J792" s="16" t="str">
        <f t="shared" si="27"/>
        <v>11/2025</v>
      </c>
      <c r="K792" s="16" t="str">
        <f t="shared" si="28"/>
        <v>CXG-1125</v>
      </c>
    </row>
    <row r="793">
      <c r="A793" s="8" t="s">
        <v>2303</v>
      </c>
      <c r="B793" s="19">
        <v>45971.0</v>
      </c>
      <c r="C793" s="8" t="s">
        <v>575</v>
      </c>
      <c r="D793" s="10" t="s">
        <v>969</v>
      </c>
      <c r="E793" s="8" t="s">
        <v>1478</v>
      </c>
      <c r="F793" s="11">
        <v>59637.92</v>
      </c>
      <c r="J793" s="16" t="str">
        <f t="shared" si="27"/>
        <v>11/2025</v>
      </c>
      <c r="K793" s="16" t="str">
        <f t="shared" si="28"/>
        <v>CXG-1125</v>
      </c>
    </row>
    <row r="794">
      <c r="A794" s="8" t="s">
        <v>2304</v>
      </c>
      <c r="B794" s="19">
        <v>45971.0</v>
      </c>
      <c r="C794" s="8" t="s">
        <v>357</v>
      </c>
      <c r="D794" s="10" t="s">
        <v>987</v>
      </c>
      <c r="E794" s="8" t="s">
        <v>1478</v>
      </c>
      <c r="F794" s="11">
        <v>300000.0</v>
      </c>
      <c r="J794" s="16" t="str">
        <f t="shared" si="27"/>
        <v>11/2025</v>
      </c>
      <c r="K794" s="16" t="str">
        <f t="shared" si="28"/>
        <v>CXG-1125</v>
      </c>
    </row>
    <row r="795">
      <c r="A795" s="8" t="s">
        <v>2305</v>
      </c>
      <c r="B795" s="19">
        <v>45972.0</v>
      </c>
      <c r="C795" s="8" t="s">
        <v>565</v>
      </c>
      <c r="D795" s="10" t="s">
        <v>955</v>
      </c>
      <c r="E795" s="8" t="s">
        <v>2193</v>
      </c>
      <c r="F795" s="11">
        <v>102200.0</v>
      </c>
      <c r="J795" s="16" t="str">
        <f t="shared" si="27"/>
        <v>11/2025</v>
      </c>
      <c r="K795" s="16" t="str">
        <f t="shared" si="28"/>
        <v>CXG-1125</v>
      </c>
    </row>
    <row r="796">
      <c r="A796" s="8" t="s">
        <v>2306</v>
      </c>
      <c r="B796" s="19">
        <v>45972.0</v>
      </c>
      <c r="C796" s="8" t="s">
        <v>357</v>
      </c>
      <c r="D796" s="10" t="s">
        <v>987</v>
      </c>
      <c r="E796" s="8" t="s">
        <v>2193</v>
      </c>
      <c r="F796" s="11">
        <v>59841.79</v>
      </c>
      <c r="J796" s="16" t="str">
        <f t="shared" si="27"/>
        <v>11/2025</v>
      </c>
      <c r="K796" s="16" t="str">
        <f t="shared" si="28"/>
        <v>CXG-1125</v>
      </c>
    </row>
    <row r="797">
      <c r="A797" s="8" t="s">
        <v>2307</v>
      </c>
      <c r="B797" s="19">
        <v>45972.0</v>
      </c>
      <c r="C797" s="8" t="s">
        <v>357</v>
      </c>
      <c r="D797" s="10" t="s">
        <v>987</v>
      </c>
      <c r="E797" s="8" t="s">
        <v>1478</v>
      </c>
      <c r="F797" s="11">
        <v>225158.21</v>
      </c>
      <c r="J797" s="16" t="str">
        <f t="shared" si="27"/>
        <v>11/2025</v>
      </c>
      <c r="K797" s="16" t="str">
        <f t="shared" si="28"/>
        <v>CXG-1125</v>
      </c>
    </row>
    <row r="798">
      <c r="A798" s="8" t="s">
        <v>2308</v>
      </c>
      <c r="B798" s="19">
        <v>45973.0</v>
      </c>
      <c r="C798" s="8" t="s">
        <v>565</v>
      </c>
      <c r="D798" s="10" t="s">
        <v>989</v>
      </c>
      <c r="E798" s="8" t="s">
        <v>2193</v>
      </c>
      <c r="F798" s="11">
        <v>100000.0</v>
      </c>
      <c r="J798" s="16" t="str">
        <f t="shared" si="27"/>
        <v>11/2025</v>
      </c>
      <c r="K798" s="16" t="str">
        <f t="shared" si="28"/>
        <v>CXG-1125</v>
      </c>
    </row>
    <row r="799">
      <c r="A799" s="8" t="s">
        <v>2309</v>
      </c>
      <c r="B799" s="19">
        <v>45972.0</v>
      </c>
      <c r="C799" s="8" t="s">
        <v>565</v>
      </c>
      <c r="D799" s="10" t="s">
        <v>955</v>
      </c>
      <c r="E799" s="8" t="s">
        <v>1473</v>
      </c>
      <c r="F799" s="11">
        <v>62.66</v>
      </c>
      <c r="J799" s="16" t="str">
        <f t="shared" si="27"/>
        <v>11/2025</v>
      </c>
      <c r="K799" s="16" t="str">
        <f t="shared" si="28"/>
        <v>CXG-1125</v>
      </c>
    </row>
    <row r="800">
      <c r="A800" s="8" t="s">
        <v>2310</v>
      </c>
      <c r="B800" s="19">
        <v>45973.0</v>
      </c>
      <c r="C800" s="8" t="s">
        <v>357</v>
      </c>
      <c r="D800" s="10" t="s">
        <v>987</v>
      </c>
      <c r="E800" s="8" t="s">
        <v>2193</v>
      </c>
      <c r="F800" s="11">
        <v>42618.3</v>
      </c>
      <c r="J800" s="16" t="str">
        <f t="shared" si="27"/>
        <v>11/2025</v>
      </c>
      <c r="K800" s="16" t="str">
        <f t="shared" si="28"/>
        <v>CXG-1125</v>
      </c>
    </row>
    <row r="801">
      <c r="A801" s="8" t="s">
        <v>2311</v>
      </c>
      <c r="B801" s="19">
        <v>45975.0</v>
      </c>
      <c r="C801" s="8" t="s">
        <v>565</v>
      </c>
      <c r="D801" s="10" t="s">
        <v>989</v>
      </c>
      <c r="E801" s="8" t="s">
        <v>2193</v>
      </c>
      <c r="F801" s="11">
        <v>70545.29</v>
      </c>
      <c r="J801" s="16" t="str">
        <f t="shared" si="27"/>
        <v>11/2025</v>
      </c>
      <c r="K801" s="16" t="str">
        <f t="shared" si="28"/>
        <v>CXG-1125</v>
      </c>
    </row>
    <row r="802">
      <c r="A802" s="8" t="s">
        <v>2312</v>
      </c>
      <c r="B802" s="19">
        <v>45975.0</v>
      </c>
      <c r="C802" s="8" t="s">
        <v>357</v>
      </c>
      <c r="D802" s="10" t="s">
        <v>987</v>
      </c>
      <c r="E802" s="8" t="s">
        <v>1509</v>
      </c>
      <c r="F802" s="11">
        <v>75050.0</v>
      </c>
      <c r="I802" s="8" t="s">
        <v>2313</v>
      </c>
      <c r="J802" s="16" t="str">
        <f t="shared" si="27"/>
        <v>11/2025</v>
      </c>
      <c r="K802" s="16" t="str">
        <f t="shared" si="28"/>
        <v>CXG-1125</v>
      </c>
    </row>
    <row r="803">
      <c r="A803" s="8" t="s">
        <v>2314</v>
      </c>
      <c r="B803" s="19">
        <v>45975.0</v>
      </c>
      <c r="C803" s="8" t="s">
        <v>357</v>
      </c>
      <c r="D803" s="10" t="s">
        <v>987</v>
      </c>
      <c r="E803" s="8" t="s">
        <v>1509</v>
      </c>
      <c r="F803" s="11">
        <v>2496.0</v>
      </c>
      <c r="I803" s="8" t="s">
        <v>2315</v>
      </c>
      <c r="J803" s="16" t="str">
        <f t="shared" si="27"/>
        <v>11/2025</v>
      </c>
      <c r="K803" s="16" t="str">
        <f t="shared" si="28"/>
        <v>CXG-1125</v>
      </c>
    </row>
    <row r="804">
      <c r="A804" s="8" t="s">
        <v>2316</v>
      </c>
      <c r="B804" s="19">
        <v>45975.0</v>
      </c>
      <c r="C804" s="8" t="s">
        <v>357</v>
      </c>
      <c r="D804" s="10" t="s">
        <v>987</v>
      </c>
      <c r="E804" s="8" t="s">
        <v>1478</v>
      </c>
      <c r="F804" s="11">
        <v>100000.0</v>
      </c>
      <c r="J804" s="16" t="str">
        <f t="shared" si="27"/>
        <v>11/2025</v>
      </c>
      <c r="K804" s="16" t="str">
        <f t="shared" si="28"/>
        <v>CXG-1125</v>
      </c>
    </row>
    <row r="805">
      <c r="A805" s="8" t="s">
        <v>2317</v>
      </c>
      <c r="B805" s="19">
        <v>45975.0</v>
      </c>
      <c r="C805" s="8" t="s">
        <v>357</v>
      </c>
      <c r="D805" s="10" t="s">
        <v>987</v>
      </c>
      <c r="E805" s="8" t="s">
        <v>1478</v>
      </c>
      <c r="F805" s="11">
        <v>5000.0</v>
      </c>
      <c r="J805" s="16" t="str">
        <f t="shared" si="27"/>
        <v>11/2025</v>
      </c>
      <c r="K805" s="16" t="str">
        <f t="shared" si="28"/>
        <v>CXG-1125</v>
      </c>
    </row>
    <row r="806">
      <c r="A806" s="8" t="s">
        <v>2318</v>
      </c>
      <c r="B806" s="19">
        <v>45975.0</v>
      </c>
      <c r="C806" s="8" t="s">
        <v>215</v>
      </c>
      <c r="D806" s="10" t="s">
        <v>896</v>
      </c>
      <c r="E806" s="8" t="s">
        <v>1478</v>
      </c>
      <c r="F806" s="11">
        <v>31648.0</v>
      </c>
      <c r="J806" s="16" t="str">
        <f t="shared" si="27"/>
        <v>11/2025</v>
      </c>
      <c r="K806" s="16" t="str">
        <f t="shared" si="28"/>
        <v>CXG-1125</v>
      </c>
    </row>
    <row r="807">
      <c r="A807" s="8" t="s">
        <v>2319</v>
      </c>
      <c r="B807" s="19">
        <v>45976.0</v>
      </c>
      <c r="C807" s="8" t="s">
        <v>215</v>
      </c>
      <c r="D807" s="10" t="s">
        <v>896</v>
      </c>
      <c r="E807" s="8" t="s">
        <v>1505</v>
      </c>
      <c r="F807" s="11">
        <v>104960.0</v>
      </c>
      <c r="J807" s="16" t="str">
        <f t="shared" si="27"/>
        <v>11/2025</v>
      </c>
      <c r="K807" s="16" t="str">
        <f t="shared" si="28"/>
        <v>CXG-1125</v>
      </c>
    </row>
    <row r="808">
      <c r="A808" s="8" t="s">
        <v>2320</v>
      </c>
      <c r="B808" s="19">
        <v>45976.0</v>
      </c>
      <c r="C808" s="8" t="s">
        <v>342</v>
      </c>
      <c r="D808" s="10" t="s">
        <v>997</v>
      </c>
      <c r="E808" s="8" t="s">
        <v>1478</v>
      </c>
      <c r="F808" s="11">
        <v>79400.0</v>
      </c>
      <c r="J808" s="16" t="str">
        <f t="shared" si="27"/>
        <v>11/2025</v>
      </c>
      <c r="K808" s="16" t="str">
        <f t="shared" si="28"/>
        <v>CXG-1125</v>
      </c>
    </row>
    <row r="809">
      <c r="A809" s="8" t="s">
        <v>2321</v>
      </c>
      <c r="B809" s="19">
        <v>45976.0</v>
      </c>
      <c r="C809" s="8" t="s">
        <v>588</v>
      </c>
      <c r="D809" s="10" t="s">
        <v>995</v>
      </c>
      <c r="E809" s="8" t="s">
        <v>1478</v>
      </c>
      <c r="F809" s="11">
        <v>4680.0</v>
      </c>
      <c r="J809" s="16" t="str">
        <f t="shared" si="27"/>
        <v>11/2025</v>
      </c>
      <c r="K809" s="16" t="str">
        <f t="shared" si="28"/>
        <v>CXG-1125</v>
      </c>
    </row>
    <row r="810">
      <c r="A810" s="8" t="s">
        <v>2322</v>
      </c>
      <c r="B810" s="19">
        <v>45976.0</v>
      </c>
      <c r="C810" s="8" t="s">
        <v>588</v>
      </c>
      <c r="D810" s="10" t="s">
        <v>995</v>
      </c>
      <c r="E810" s="8" t="s">
        <v>1478</v>
      </c>
      <c r="F810" s="11">
        <v>39303.22</v>
      </c>
      <c r="J810" s="16" t="str">
        <f t="shared" si="27"/>
        <v>11/2025</v>
      </c>
      <c r="K810" s="16" t="str">
        <f t="shared" si="28"/>
        <v>CXG-1125</v>
      </c>
    </row>
    <row r="811">
      <c r="A811" s="8" t="s">
        <v>2323</v>
      </c>
      <c r="B811" s="19">
        <v>45976.0</v>
      </c>
      <c r="C811" s="8" t="s">
        <v>588</v>
      </c>
      <c r="D811" s="10" t="s">
        <v>995</v>
      </c>
      <c r="E811" s="8" t="s">
        <v>1473</v>
      </c>
      <c r="F811" s="11">
        <v>80.67</v>
      </c>
      <c r="I811" s="8" t="s">
        <v>1474</v>
      </c>
      <c r="J811" s="16" t="str">
        <f t="shared" si="27"/>
        <v>11/2025</v>
      </c>
      <c r="K811" s="16" t="str">
        <f t="shared" si="28"/>
        <v>CXG-1125</v>
      </c>
    </row>
    <row r="812">
      <c r="A812" s="8" t="s">
        <v>2324</v>
      </c>
      <c r="B812" s="19">
        <v>45978.0</v>
      </c>
      <c r="C812" s="8" t="s">
        <v>584</v>
      </c>
      <c r="D812" s="10" t="s">
        <v>979</v>
      </c>
      <c r="E812" s="8" t="s">
        <v>1575</v>
      </c>
      <c r="F812" s="11">
        <v>60000.0</v>
      </c>
      <c r="I812" s="8" t="s">
        <v>230</v>
      </c>
      <c r="J812" s="16" t="str">
        <f t="shared" si="27"/>
        <v>11/2025</v>
      </c>
      <c r="K812" s="16" t="str">
        <f t="shared" si="28"/>
        <v>CXG-1125</v>
      </c>
    </row>
    <row r="813">
      <c r="A813" s="8" t="s">
        <v>2325</v>
      </c>
      <c r="B813" s="19">
        <v>45978.0</v>
      </c>
      <c r="C813" s="8" t="s">
        <v>565</v>
      </c>
      <c r="D813" s="10" t="s">
        <v>989</v>
      </c>
      <c r="E813" s="8" t="s">
        <v>1473</v>
      </c>
      <c r="F813" s="11">
        <v>-8192.8</v>
      </c>
      <c r="I813" s="8" t="s">
        <v>2326</v>
      </c>
      <c r="J813" s="16" t="str">
        <f t="shared" si="27"/>
        <v>11/2025</v>
      </c>
      <c r="K813" s="16" t="str">
        <f t="shared" si="28"/>
        <v>CXG-1125</v>
      </c>
    </row>
    <row r="814">
      <c r="A814" s="8" t="s">
        <v>2327</v>
      </c>
      <c r="B814" s="19">
        <v>45978.0</v>
      </c>
      <c r="C814" s="8" t="s">
        <v>565</v>
      </c>
      <c r="D814" s="10" t="s">
        <v>989</v>
      </c>
      <c r="E814" s="8" t="s">
        <v>1473</v>
      </c>
      <c r="F814" s="11">
        <v>-16795.0</v>
      </c>
      <c r="J814" s="16" t="str">
        <f t="shared" si="27"/>
        <v>11/2025</v>
      </c>
      <c r="K814" s="16" t="str">
        <f t="shared" si="28"/>
        <v>CXG-1125</v>
      </c>
    </row>
    <row r="815">
      <c r="A815" s="8" t="s">
        <v>2328</v>
      </c>
      <c r="B815" s="19">
        <v>45978.0</v>
      </c>
      <c r="C815" s="8" t="s">
        <v>405</v>
      </c>
      <c r="D815" s="10" t="s">
        <v>991</v>
      </c>
      <c r="E815" s="8" t="s">
        <v>1478</v>
      </c>
      <c r="F815" s="11">
        <v>6847.0</v>
      </c>
      <c r="J815" s="16" t="str">
        <f t="shared" si="27"/>
        <v>11/2025</v>
      </c>
      <c r="K815" s="16" t="str">
        <f t="shared" si="28"/>
        <v>CXG-1125</v>
      </c>
    </row>
    <row r="816">
      <c r="A816" s="8" t="s">
        <v>2329</v>
      </c>
      <c r="B816" s="19">
        <v>45978.0</v>
      </c>
      <c r="C816" s="8" t="s">
        <v>405</v>
      </c>
      <c r="D816" s="10" t="s">
        <v>991</v>
      </c>
      <c r="E816" s="8" t="s">
        <v>1473</v>
      </c>
      <c r="F816" s="11">
        <v>0.33</v>
      </c>
      <c r="J816" s="16" t="str">
        <f t="shared" si="27"/>
        <v>11/2025</v>
      </c>
      <c r="K816" s="16" t="str">
        <f t="shared" si="28"/>
        <v>CXG-1125</v>
      </c>
    </row>
    <row r="817">
      <c r="A817" s="8" t="s">
        <v>2330</v>
      </c>
      <c r="B817" s="19">
        <v>45978.0</v>
      </c>
      <c r="C817" s="8" t="s">
        <v>584</v>
      </c>
      <c r="D817" s="10" t="s">
        <v>979</v>
      </c>
      <c r="E817" s="8" t="s">
        <v>2193</v>
      </c>
      <c r="F817" s="11">
        <v>35740.0</v>
      </c>
      <c r="J817" s="16" t="str">
        <f t="shared" si="27"/>
        <v>11/2025</v>
      </c>
      <c r="K817" s="16" t="str">
        <f t="shared" si="28"/>
        <v>CXG-1125</v>
      </c>
    </row>
    <row r="818">
      <c r="A818" s="8" t="s">
        <v>2331</v>
      </c>
      <c r="B818" s="19">
        <v>45978.0</v>
      </c>
      <c r="C818" s="8" t="s">
        <v>319</v>
      </c>
      <c r="D818" s="10" t="s">
        <v>1002</v>
      </c>
      <c r="E818" s="8" t="s">
        <v>2193</v>
      </c>
      <c r="F818" s="11">
        <v>27815.2</v>
      </c>
      <c r="J818" s="16" t="str">
        <f t="shared" si="27"/>
        <v>11/2025</v>
      </c>
      <c r="K818" s="16" t="str">
        <f t="shared" si="28"/>
        <v>CXG-1125</v>
      </c>
    </row>
    <row r="819">
      <c r="A819" s="8" t="s">
        <v>2332</v>
      </c>
      <c r="B819" s="19">
        <v>45978.0</v>
      </c>
      <c r="C819" s="8" t="s">
        <v>586</v>
      </c>
      <c r="D819" s="10" t="s">
        <v>993</v>
      </c>
      <c r="E819" s="8" t="s">
        <v>1478</v>
      </c>
      <c r="F819" s="11">
        <v>2231.67</v>
      </c>
      <c r="J819" s="16" t="str">
        <f t="shared" si="27"/>
        <v>11/2025</v>
      </c>
      <c r="K819" s="16" t="str">
        <f t="shared" si="28"/>
        <v>CXG-1125</v>
      </c>
    </row>
    <row r="820">
      <c r="A820" s="8" t="s">
        <v>2333</v>
      </c>
      <c r="B820" s="19">
        <v>45978.0</v>
      </c>
      <c r="C820" s="8" t="s">
        <v>586</v>
      </c>
      <c r="D820" s="10" t="s">
        <v>993</v>
      </c>
      <c r="E820" s="8" t="s">
        <v>1473</v>
      </c>
      <c r="F820" s="11">
        <v>-0.22</v>
      </c>
      <c r="J820" s="16" t="str">
        <f t="shared" si="27"/>
        <v>11/2025</v>
      </c>
      <c r="K820" s="16" t="str">
        <f t="shared" si="28"/>
        <v>CXG-1125</v>
      </c>
    </row>
    <row r="821">
      <c r="A821" s="8" t="s">
        <v>2334</v>
      </c>
      <c r="B821" s="19">
        <v>45978.0</v>
      </c>
      <c r="C821" s="8" t="s">
        <v>548</v>
      </c>
      <c r="D821" s="10" t="s">
        <v>1000</v>
      </c>
      <c r="E821" s="8" t="s">
        <v>1478</v>
      </c>
      <c r="F821" s="11">
        <v>169671.0</v>
      </c>
      <c r="J821" s="16" t="str">
        <f t="shared" si="27"/>
        <v>11/2025</v>
      </c>
      <c r="K821" s="16" t="str">
        <f t="shared" si="28"/>
        <v>CXG-1125</v>
      </c>
    </row>
    <row r="822">
      <c r="A822" s="8" t="s">
        <v>2335</v>
      </c>
      <c r="B822" s="19">
        <v>45978.0</v>
      </c>
      <c r="C822" s="8" t="s">
        <v>548</v>
      </c>
      <c r="D822" s="10" t="s">
        <v>1000</v>
      </c>
      <c r="E822" s="8" t="s">
        <v>1473</v>
      </c>
      <c r="F822" s="11">
        <v>36.18</v>
      </c>
      <c r="J822" s="16" t="str">
        <f t="shared" si="27"/>
        <v>11/2025</v>
      </c>
      <c r="K822" s="16" t="str">
        <f t="shared" si="28"/>
        <v>CXG-1125</v>
      </c>
    </row>
    <row r="823">
      <c r="A823" s="8" t="s">
        <v>2336</v>
      </c>
      <c r="B823" s="19">
        <v>45978.0</v>
      </c>
      <c r="C823" s="8" t="s">
        <v>215</v>
      </c>
      <c r="D823" s="10" t="s">
        <v>896</v>
      </c>
      <c r="E823" s="8" t="s">
        <v>1478</v>
      </c>
      <c r="F823" s="11">
        <v>103984.66</v>
      </c>
      <c r="J823" s="16" t="str">
        <f t="shared" si="27"/>
        <v>11/2025</v>
      </c>
      <c r="K823" s="16" t="str">
        <f t="shared" si="28"/>
        <v>CXG-1125</v>
      </c>
    </row>
    <row r="824">
      <c r="A824" s="8" t="s">
        <v>2337</v>
      </c>
      <c r="B824" s="19">
        <v>45978.0</v>
      </c>
      <c r="C824" s="8" t="s">
        <v>215</v>
      </c>
      <c r="D824" s="10" t="s">
        <v>896</v>
      </c>
      <c r="E824" s="8" t="s">
        <v>1478</v>
      </c>
      <c r="F824" s="11">
        <v>53751.0</v>
      </c>
      <c r="J824" s="16" t="str">
        <f t="shared" si="27"/>
        <v>11/2025</v>
      </c>
      <c r="K824" s="16" t="str">
        <f t="shared" si="28"/>
        <v>CXG-1125</v>
      </c>
    </row>
    <row r="825">
      <c r="A825" s="8" t="s">
        <v>2338</v>
      </c>
      <c r="B825" s="19">
        <v>45978.0</v>
      </c>
      <c r="C825" s="8" t="s">
        <v>405</v>
      </c>
      <c r="D825" s="10" t="s">
        <v>991</v>
      </c>
      <c r="E825" s="8" t="s">
        <v>1478</v>
      </c>
      <c r="F825" s="11">
        <v>27276.9</v>
      </c>
      <c r="J825" s="16" t="str">
        <f t="shared" si="27"/>
        <v>11/2025</v>
      </c>
      <c r="K825" s="16" t="str">
        <f t="shared" si="28"/>
        <v>CXG-1125</v>
      </c>
    </row>
    <row r="826">
      <c r="A826" s="8" t="s">
        <v>2339</v>
      </c>
      <c r="B826" s="19">
        <v>45978.0</v>
      </c>
      <c r="C826" s="8" t="s">
        <v>319</v>
      </c>
      <c r="D826" s="10" t="s">
        <v>1002</v>
      </c>
      <c r="E826" s="8" t="s">
        <v>1575</v>
      </c>
      <c r="F826" s="11">
        <v>13470.0</v>
      </c>
      <c r="I826" s="8" t="s">
        <v>2340</v>
      </c>
      <c r="J826" s="16" t="str">
        <f t="shared" si="27"/>
        <v>11/2025</v>
      </c>
      <c r="K826" s="16" t="str">
        <f t="shared" si="28"/>
        <v>CXG-1125</v>
      </c>
    </row>
    <row r="827">
      <c r="A827" s="8" t="s">
        <v>2341</v>
      </c>
      <c r="B827" s="19">
        <v>45978.0</v>
      </c>
      <c r="C827" s="8" t="s">
        <v>319</v>
      </c>
      <c r="D827" s="10" t="s">
        <v>1002</v>
      </c>
      <c r="E827" s="8" t="s">
        <v>1575</v>
      </c>
      <c r="F827" s="11">
        <v>29465.0</v>
      </c>
      <c r="I827" s="8" t="s">
        <v>2342</v>
      </c>
      <c r="J827" s="16" t="str">
        <f t="shared" si="27"/>
        <v>11/2025</v>
      </c>
      <c r="K827" s="16" t="str">
        <f t="shared" si="28"/>
        <v>CXG-1125</v>
      </c>
    </row>
    <row r="828">
      <c r="A828" s="8" t="s">
        <v>2343</v>
      </c>
      <c r="B828" s="19">
        <v>45978.0</v>
      </c>
      <c r="C828" s="8" t="s">
        <v>319</v>
      </c>
      <c r="D828" s="10" t="s">
        <v>1002</v>
      </c>
      <c r="E828" s="8" t="s">
        <v>1575</v>
      </c>
      <c r="F828" s="11">
        <v>70990.0</v>
      </c>
      <c r="I828" s="8" t="s">
        <v>1923</v>
      </c>
      <c r="J828" s="16" t="str">
        <f t="shared" si="27"/>
        <v>11/2025</v>
      </c>
      <c r="K828" s="16" t="str">
        <f t="shared" si="28"/>
        <v>CXG-1125</v>
      </c>
    </row>
    <row r="829">
      <c r="A829" s="8" t="s">
        <v>2344</v>
      </c>
      <c r="B829" s="19">
        <v>45979.0</v>
      </c>
      <c r="C829" s="8" t="s">
        <v>215</v>
      </c>
      <c r="D829" s="10" t="s">
        <v>896</v>
      </c>
      <c r="E829" s="8" t="s">
        <v>2193</v>
      </c>
      <c r="F829" s="11">
        <v>2412.0</v>
      </c>
      <c r="J829" s="16" t="str">
        <f t="shared" si="27"/>
        <v>11/2025</v>
      </c>
      <c r="K829" s="16" t="str">
        <f t="shared" si="28"/>
        <v>CXG-1125</v>
      </c>
    </row>
    <row r="830">
      <c r="A830" s="8"/>
      <c r="B830" s="19"/>
      <c r="C830" s="8"/>
      <c r="D830" s="8"/>
      <c r="E830" s="8"/>
      <c r="F830" s="11"/>
    </row>
    <row r="831">
      <c r="A831" s="8" t="s">
        <v>2345</v>
      </c>
      <c r="B831" s="19">
        <v>45979.0</v>
      </c>
      <c r="C831" s="8" t="s">
        <v>215</v>
      </c>
      <c r="D831" s="10" t="s">
        <v>896</v>
      </c>
      <c r="E831" s="8" t="s">
        <v>1473</v>
      </c>
      <c r="F831" s="11">
        <v>2.77</v>
      </c>
      <c r="J831" s="16" t="str">
        <f t="shared" ref="J831:J939" si="29">TEXT(B831,"MM/YYYY")</f>
        <v>11/2025</v>
      </c>
      <c r="K831" s="16" t="str">
        <f t="shared" ref="K831:K939" si="30">IF(B831="","",CONCATENATE("CXG-",TEXT(B831,"MMYY")))</f>
        <v>CXG-1125</v>
      </c>
    </row>
    <row r="832">
      <c r="A832" s="8" t="s">
        <v>2346</v>
      </c>
      <c r="B832" s="19">
        <v>45979.0</v>
      </c>
      <c r="C832" s="8" t="s">
        <v>215</v>
      </c>
      <c r="D832" s="10" t="s">
        <v>896</v>
      </c>
      <c r="E832" s="8" t="s">
        <v>2193</v>
      </c>
      <c r="F832" s="11">
        <v>90000.0</v>
      </c>
      <c r="J832" s="16" t="str">
        <f t="shared" si="29"/>
        <v>11/2025</v>
      </c>
      <c r="K832" s="16" t="str">
        <f t="shared" si="30"/>
        <v>CXG-1125</v>
      </c>
    </row>
    <row r="833">
      <c r="A833" s="8" t="s">
        <v>2347</v>
      </c>
      <c r="B833" s="19">
        <v>45979.0</v>
      </c>
      <c r="C833" s="8" t="s">
        <v>357</v>
      </c>
      <c r="D833" s="10" t="s">
        <v>987</v>
      </c>
      <c r="E833" s="8" t="s">
        <v>2193</v>
      </c>
      <c r="F833" s="11">
        <v>118376.38</v>
      </c>
      <c r="I833" s="8"/>
      <c r="J833" s="16" t="str">
        <f t="shared" si="29"/>
        <v>11/2025</v>
      </c>
      <c r="K833" s="16" t="str">
        <f t="shared" si="30"/>
        <v>CXG-1125</v>
      </c>
    </row>
    <row r="834">
      <c r="A834" s="8" t="s">
        <v>2348</v>
      </c>
      <c r="B834" s="19">
        <v>45978.0</v>
      </c>
      <c r="C834" s="8" t="s">
        <v>565</v>
      </c>
      <c r="D834" s="10" t="s">
        <v>989</v>
      </c>
      <c r="E834" s="8" t="s">
        <v>1473</v>
      </c>
      <c r="F834" s="11">
        <v>-0.37</v>
      </c>
      <c r="J834" s="16" t="str">
        <f t="shared" si="29"/>
        <v>11/2025</v>
      </c>
      <c r="K834" s="16" t="str">
        <f t="shared" si="30"/>
        <v>CXG-1125</v>
      </c>
    </row>
    <row r="835">
      <c r="A835" s="8" t="s">
        <v>2349</v>
      </c>
      <c r="B835" s="19">
        <v>45979.0</v>
      </c>
      <c r="C835" s="8" t="s">
        <v>319</v>
      </c>
      <c r="D835" s="10" t="s">
        <v>1002</v>
      </c>
      <c r="E835" s="8" t="s">
        <v>1575</v>
      </c>
      <c r="F835" s="11">
        <v>40000.0</v>
      </c>
      <c r="I835" s="8" t="s">
        <v>2350</v>
      </c>
      <c r="J835" s="16" t="str">
        <f t="shared" si="29"/>
        <v>11/2025</v>
      </c>
      <c r="K835" s="16" t="str">
        <f t="shared" si="30"/>
        <v>CXG-1125</v>
      </c>
    </row>
    <row r="836">
      <c r="A836" s="8" t="s">
        <v>2351</v>
      </c>
      <c r="B836" s="19">
        <v>45980.0</v>
      </c>
      <c r="C836" s="8" t="s">
        <v>590</v>
      </c>
      <c r="D836" s="10" t="s">
        <v>1004</v>
      </c>
      <c r="E836" s="8" t="s">
        <v>2193</v>
      </c>
      <c r="F836" s="11">
        <v>150000.0</v>
      </c>
      <c r="J836" s="16" t="str">
        <f t="shared" si="29"/>
        <v>11/2025</v>
      </c>
      <c r="K836" s="16" t="str">
        <f t="shared" si="30"/>
        <v>CXG-1125</v>
      </c>
    </row>
    <row r="837">
      <c r="A837" s="8" t="s">
        <v>2352</v>
      </c>
      <c r="B837" s="19">
        <v>45980.0</v>
      </c>
      <c r="C837" s="8" t="s">
        <v>215</v>
      </c>
      <c r="D837" s="10" t="s">
        <v>896</v>
      </c>
      <c r="E837" s="8" t="s">
        <v>2193</v>
      </c>
      <c r="F837" s="11">
        <v>59916.0</v>
      </c>
      <c r="J837" s="16" t="str">
        <f t="shared" si="29"/>
        <v>11/2025</v>
      </c>
      <c r="K837" s="16" t="str">
        <f t="shared" si="30"/>
        <v>CXG-1125</v>
      </c>
    </row>
    <row r="838">
      <c r="A838" s="8" t="s">
        <v>2353</v>
      </c>
      <c r="B838" s="19">
        <v>45980.0</v>
      </c>
      <c r="C838" s="8" t="s">
        <v>357</v>
      </c>
      <c r="D838" s="10" t="s">
        <v>987</v>
      </c>
      <c r="E838" s="8" t="s">
        <v>2193</v>
      </c>
      <c r="F838" s="11">
        <v>160157.16</v>
      </c>
      <c r="J838" s="16" t="str">
        <f t="shared" si="29"/>
        <v>11/2025</v>
      </c>
      <c r="K838" s="16" t="str">
        <f t="shared" si="30"/>
        <v>CXG-1125</v>
      </c>
    </row>
    <row r="839">
      <c r="A839" s="8" t="s">
        <v>2354</v>
      </c>
      <c r="B839" s="19">
        <v>45980.0</v>
      </c>
      <c r="C839" s="8" t="s">
        <v>319</v>
      </c>
      <c r="D839" s="10" t="s">
        <v>1002</v>
      </c>
      <c r="E839" s="8" t="s">
        <v>1575</v>
      </c>
      <c r="F839" s="11">
        <v>21946.5</v>
      </c>
      <c r="I839" s="8" t="s">
        <v>99</v>
      </c>
      <c r="J839" s="16" t="str">
        <f t="shared" si="29"/>
        <v>11/2025</v>
      </c>
      <c r="K839" s="16" t="str">
        <f t="shared" si="30"/>
        <v>CXG-1125</v>
      </c>
    </row>
    <row r="840">
      <c r="A840" s="8" t="s">
        <v>2355</v>
      </c>
      <c r="B840" s="19">
        <v>45980.0</v>
      </c>
      <c r="C840" s="8" t="s">
        <v>319</v>
      </c>
      <c r="D840" s="10" t="s">
        <v>1002</v>
      </c>
      <c r="E840" s="8" t="s">
        <v>1575</v>
      </c>
      <c r="F840" s="11">
        <v>100.0</v>
      </c>
      <c r="I840" s="8" t="s">
        <v>99</v>
      </c>
      <c r="J840" s="16" t="str">
        <f t="shared" si="29"/>
        <v>11/2025</v>
      </c>
      <c r="K840" s="16" t="str">
        <f t="shared" si="30"/>
        <v>CXG-1125</v>
      </c>
    </row>
    <row r="841">
      <c r="A841" s="8" t="s">
        <v>2356</v>
      </c>
      <c r="B841" s="19">
        <v>45980.0</v>
      </c>
      <c r="C841" s="8" t="s">
        <v>319</v>
      </c>
      <c r="D841" s="10" t="s">
        <v>1002</v>
      </c>
      <c r="E841" s="8" t="s">
        <v>1575</v>
      </c>
      <c r="F841" s="11">
        <v>7601.0</v>
      </c>
      <c r="I841" s="8" t="s">
        <v>1923</v>
      </c>
      <c r="J841" s="16" t="str">
        <f t="shared" si="29"/>
        <v>11/2025</v>
      </c>
      <c r="K841" s="16" t="str">
        <f t="shared" si="30"/>
        <v>CXG-1125</v>
      </c>
    </row>
    <row r="842">
      <c r="A842" s="8" t="s">
        <v>2357</v>
      </c>
      <c r="B842" s="19">
        <v>45980.0</v>
      </c>
      <c r="C842" s="8" t="s">
        <v>319</v>
      </c>
      <c r="D842" s="10" t="s">
        <v>1002</v>
      </c>
      <c r="E842" s="8" t="s">
        <v>1575</v>
      </c>
      <c r="F842" s="11">
        <v>49670.0</v>
      </c>
      <c r="I842" s="8" t="s">
        <v>2350</v>
      </c>
      <c r="J842" s="16" t="str">
        <f t="shared" si="29"/>
        <v>11/2025</v>
      </c>
      <c r="K842" s="16" t="str">
        <f t="shared" si="30"/>
        <v>CXG-1125</v>
      </c>
    </row>
    <row r="843">
      <c r="A843" s="8" t="s">
        <v>2358</v>
      </c>
      <c r="B843" s="19">
        <v>45980.0</v>
      </c>
      <c r="C843" s="8" t="s">
        <v>215</v>
      </c>
      <c r="D843" s="10" t="s">
        <v>1006</v>
      </c>
      <c r="E843" s="8" t="s">
        <v>1478</v>
      </c>
      <c r="F843" s="11">
        <v>52049.0</v>
      </c>
      <c r="J843" s="16" t="str">
        <f t="shared" si="29"/>
        <v>11/2025</v>
      </c>
      <c r="K843" s="16" t="str">
        <f t="shared" si="30"/>
        <v>CXG-1125</v>
      </c>
    </row>
    <row r="844">
      <c r="A844" s="8" t="s">
        <v>2359</v>
      </c>
      <c r="B844" s="19">
        <v>45980.0</v>
      </c>
      <c r="C844" s="8" t="s">
        <v>357</v>
      </c>
      <c r="D844" s="10" t="s">
        <v>987</v>
      </c>
      <c r="E844" s="8" t="s">
        <v>1505</v>
      </c>
      <c r="F844" s="11">
        <v>14196.37</v>
      </c>
      <c r="J844" s="16" t="str">
        <f t="shared" si="29"/>
        <v>11/2025</v>
      </c>
      <c r="K844" s="16" t="str">
        <f t="shared" si="30"/>
        <v>CXG-1125</v>
      </c>
    </row>
    <row r="845">
      <c r="A845" s="8" t="s">
        <v>2360</v>
      </c>
      <c r="B845" s="19">
        <v>45980.0</v>
      </c>
      <c r="C845" s="8" t="s">
        <v>357</v>
      </c>
      <c r="D845" s="10" t="s">
        <v>987</v>
      </c>
      <c r="E845" s="8" t="s">
        <v>1505</v>
      </c>
      <c r="F845" s="11">
        <v>95365.12</v>
      </c>
      <c r="J845" s="16" t="str">
        <f t="shared" si="29"/>
        <v>11/2025</v>
      </c>
      <c r="K845" s="16" t="str">
        <f t="shared" si="30"/>
        <v>CXG-1125</v>
      </c>
    </row>
    <row r="846">
      <c r="A846" s="8" t="s">
        <v>2361</v>
      </c>
      <c r="B846" s="19">
        <v>45982.0</v>
      </c>
      <c r="C846" s="8" t="s">
        <v>357</v>
      </c>
      <c r="D846" s="10" t="s">
        <v>987</v>
      </c>
      <c r="E846" s="8" t="s">
        <v>2193</v>
      </c>
      <c r="F846" s="11">
        <v>86234.41</v>
      </c>
      <c r="J846" s="16" t="str">
        <f t="shared" si="29"/>
        <v>11/2025</v>
      </c>
      <c r="K846" s="16" t="str">
        <f t="shared" si="30"/>
        <v>CXG-1125</v>
      </c>
    </row>
    <row r="847">
      <c r="A847" s="8" t="s">
        <v>2362</v>
      </c>
      <c r="B847" s="19">
        <v>45982.0</v>
      </c>
      <c r="C847" s="8" t="s">
        <v>215</v>
      </c>
      <c r="D847" s="10" t="s">
        <v>896</v>
      </c>
      <c r="E847" s="8" t="s">
        <v>1478</v>
      </c>
      <c r="F847" s="11">
        <v>715.59</v>
      </c>
      <c r="I847" s="8" t="s">
        <v>2363</v>
      </c>
      <c r="J847" s="16" t="str">
        <f t="shared" si="29"/>
        <v>11/2025</v>
      </c>
      <c r="K847" s="16" t="str">
        <f t="shared" si="30"/>
        <v>CXG-1125</v>
      </c>
    </row>
    <row r="848">
      <c r="A848" s="8" t="s">
        <v>2364</v>
      </c>
      <c r="B848" s="19">
        <v>45982.0</v>
      </c>
      <c r="C848" s="8" t="s">
        <v>215</v>
      </c>
      <c r="D848" s="10" t="s">
        <v>1006</v>
      </c>
      <c r="E848" s="8" t="s">
        <v>1478</v>
      </c>
      <c r="F848" s="11">
        <v>921.41</v>
      </c>
      <c r="I848" s="8" t="s">
        <v>2363</v>
      </c>
      <c r="J848" s="16" t="str">
        <f t="shared" si="29"/>
        <v>11/2025</v>
      </c>
      <c r="K848" s="16" t="str">
        <f t="shared" si="30"/>
        <v>CXG-1125</v>
      </c>
    </row>
    <row r="849">
      <c r="A849" s="8" t="s">
        <v>2365</v>
      </c>
      <c r="B849" s="19">
        <v>45982.0</v>
      </c>
      <c r="C849" s="8" t="s">
        <v>357</v>
      </c>
      <c r="D849" s="10" t="s">
        <v>987</v>
      </c>
      <c r="E849" s="8" t="s">
        <v>1505</v>
      </c>
      <c r="F849" s="11">
        <v>109725.3</v>
      </c>
      <c r="J849" s="16" t="str">
        <f t="shared" si="29"/>
        <v>11/2025</v>
      </c>
      <c r="K849" s="16" t="str">
        <f t="shared" si="30"/>
        <v>CXG-1125</v>
      </c>
    </row>
    <row r="850">
      <c r="A850" s="8" t="s">
        <v>2366</v>
      </c>
      <c r="B850" s="19">
        <v>45982.0</v>
      </c>
      <c r="C850" s="8" t="s">
        <v>357</v>
      </c>
      <c r="D850" s="10" t="s">
        <v>987</v>
      </c>
      <c r="E850" s="8" t="s">
        <v>1505</v>
      </c>
      <c r="F850" s="11">
        <v>49457.88</v>
      </c>
      <c r="J850" s="16" t="str">
        <f t="shared" si="29"/>
        <v>11/2025</v>
      </c>
      <c r="K850" s="16" t="str">
        <f t="shared" si="30"/>
        <v>CXG-1125</v>
      </c>
    </row>
    <row r="851">
      <c r="A851" s="8" t="s">
        <v>2367</v>
      </c>
      <c r="B851" s="19">
        <v>45982.0</v>
      </c>
      <c r="C851" s="8" t="s">
        <v>594</v>
      </c>
      <c r="D851" s="10" t="s">
        <v>1010</v>
      </c>
      <c r="E851" s="8" t="s">
        <v>1478</v>
      </c>
      <c r="F851" s="11">
        <v>20592.0</v>
      </c>
      <c r="J851" s="16" t="str">
        <f t="shared" si="29"/>
        <v>11/2025</v>
      </c>
      <c r="K851" s="16" t="str">
        <f t="shared" si="30"/>
        <v>CXG-1125</v>
      </c>
    </row>
    <row r="852">
      <c r="A852" s="8" t="s">
        <v>2368</v>
      </c>
      <c r="B852" s="19">
        <v>45982.0</v>
      </c>
      <c r="C852" s="8" t="s">
        <v>569</v>
      </c>
      <c r="D852" s="10" t="s">
        <v>959</v>
      </c>
      <c r="E852" s="8" t="s">
        <v>1478</v>
      </c>
      <c r="F852" s="11">
        <v>5025.0</v>
      </c>
      <c r="J852" s="16" t="str">
        <f t="shared" si="29"/>
        <v>11/2025</v>
      </c>
      <c r="K852" s="16" t="str">
        <f t="shared" si="30"/>
        <v>CXG-1125</v>
      </c>
    </row>
    <row r="853">
      <c r="A853" s="8" t="s">
        <v>2369</v>
      </c>
      <c r="B853" s="19">
        <v>45982.0</v>
      </c>
      <c r="C853" s="8" t="s">
        <v>592</v>
      </c>
      <c r="D853" s="10" t="s">
        <v>1008</v>
      </c>
      <c r="E853" s="8" t="s">
        <v>1478</v>
      </c>
      <c r="F853" s="11">
        <v>59228.0</v>
      </c>
      <c r="J853" s="16" t="str">
        <f t="shared" si="29"/>
        <v>11/2025</v>
      </c>
      <c r="K853" s="16" t="str">
        <f t="shared" si="30"/>
        <v>CXG-1125</v>
      </c>
    </row>
    <row r="854">
      <c r="A854" s="8" t="s">
        <v>2370</v>
      </c>
      <c r="B854" s="19">
        <v>45982.0</v>
      </c>
      <c r="C854" s="8" t="s">
        <v>592</v>
      </c>
      <c r="D854" s="10" t="s">
        <v>1008</v>
      </c>
      <c r="E854" s="8" t="s">
        <v>1473</v>
      </c>
      <c r="F854" s="11">
        <v>44.89</v>
      </c>
      <c r="J854" s="16" t="str">
        <f t="shared" si="29"/>
        <v>11/2025</v>
      </c>
      <c r="K854" s="16" t="str">
        <f t="shared" si="30"/>
        <v>CXG-1125</v>
      </c>
    </row>
    <row r="855">
      <c r="A855" s="8" t="s">
        <v>2371</v>
      </c>
      <c r="B855" s="19">
        <v>45983.0</v>
      </c>
      <c r="C855" s="8" t="s">
        <v>594</v>
      </c>
      <c r="D855" s="10" t="s">
        <v>1010</v>
      </c>
      <c r="E855" s="8" t="s">
        <v>1478</v>
      </c>
      <c r="F855" s="11">
        <v>62106.0</v>
      </c>
      <c r="J855" s="16" t="str">
        <f t="shared" si="29"/>
        <v>11/2025</v>
      </c>
      <c r="K855" s="16" t="str">
        <f t="shared" si="30"/>
        <v>CXG-1125</v>
      </c>
    </row>
    <row r="856">
      <c r="A856" s="8" t="s">
        <v>2372</v>
      </c>
      <c r="B856" s="19">
        <v>45985.0</v>
      </c>
      <c r="C856" s="8" t="s">
        <v>594</v>
      </c>
      <c r="D856" s="10" t="s">
        <v>1010</v>
      </c>
      <c r="E856" s="8" t="s">
        <v>1473</v>
      </c>
      <c r="F856" s="11">
        <v>44.22</v>
      </c>
      <c r="J856" s="16" t="str">
        <f t="shared" si="29"/>
        <v>11/2025</v>
      </c>
      <c r="K856" s="16" t="str">
        <f t="shared" si="30"/>
        <v>CXG-1125</v>
      </c>
    </row>
    <row r="857">
      <c r="A857" s="8" t="s">
        <v>2373</v>
      </c>
      <c r="B857" s="19">
        <v>45983.0</v>
      </c>
      <c r="C857" s="8" t="s">
        <v>569</v>
      </c>
      <c r="D857" s="10" t="s">
        <v>959</v>
      </c>
      <c r="E857" s="8" t="s">
        <v>1478</v>
      </c>
      <c r="F857" s="11">
        <v>58290.0</v>
      </c>
      <c r="J857" s="16" t="str">
        <f t="shared" si="29"/>
        <v>11/2025</v>
      </c>
      <c r="K857" s="16" t="str">
        <f t="shared" si="30"/>
        <v>CXG-1125</v>
      </c>
    </row>
    <row r="858">
      <c r="A858" s="8" t="s">
        <v>2374</v>
      </c>
      <c r="B858" s="19">
        <v>45985.0</v>
      </c>
      <c r="C858" s="8" t="s">
        <v>569</v>
      </c>
      <c r="D858" s="10" t="s">
        <v>959</v>
      </c>
      <c r="E858" s="8" t="s">
        <v>1473</v>
      </c>
      <c r="F858" s="11">
        <v>44.89</v>
      </c>
      <c r="J858" s="16" t="str">
        <f t="shared" si="29"/>
        <v>11/2025</v>
      </c>
      <c r="K858" s="16" t="str">
        <f t="shared" si="30"/>
        <v>CXG-1125</v>
      </c>
    </row>
    <row r="859">
      <c r="A859" s="8" t="s">
        <v>2375</v>
      </c>
      <c r="B859" s="19">
        <v>45985.0</v>
      </c>
      <c r="C859" s="8" t="s">
        <v>357</v>
      </c>
      <c r="D859" s="10" t="s">
        <v>987</v>
      </c>
      <c r="E859" s="8" t="s">
        <v>1509</v>
      </c>
      <c r="F859" s="11">
        <v>152890.0</v>
      </c>
      <c r="I859" s="8" t="s">
        <v>2315</v>
      </c>
      <c r="J859" s="16" t="str">
        <f t="shared" si="29"/>
        <v>11/2025</v>
      </c>
      <c r="K859" s="16" t="str">
        <f t="shared" si="30"/>
        <v>CXG-1125</v>
      </c>
    </row>
    <row r="860">
      <c r="A860" s="8" t="s">
        <v>2376</v>
      </c>
      <c r="B860" s="19">
        <v>45985.0</v>
      </c>
      <c r="C860" s="8" t="s">
        <v>590</v>
      </c>
      <c r="D860" s="10" t="s">
        <v>1004</v>
      </c>
      <c r="E860" s="8" t="s">
        <v>1509</v>
      </c>
      <c r="F860" s="11">
        <v>115000.0</v>
      </c>
      <c r="I860" s="8" t="s">
        <v>2315</v>
      </c>
      <c r="J860" s="16" t="str">
        <f t="shared" si="29"/>
        <v>11/2025</v>
      </c>
      <c r="K860" s="16" t="str">
        <f t="shared" si="30"/>
        <v>CXG-1125</v>
      </c>
    </row>
    <row r="861">
      <c r="A861" s="8" t="s">
        <v>2377</v>
      </c>
      <c r="B861" s="19">
        <v>45985.0</v>
      </c>
      <c r="C861" s="8" t="s">
        <v>442</v>
      </c>
      <c r="D861" s="10" t="s">
        <v>1014</v>
      </c>
      <c r="E861" s="8" t="s">
        <v>1478</v>
      </c>
      <c r="F861" s="11">
        <v>100000.0</v>
      </c>
      <c r="J861" s="16" t="str">
        <f t="shared" si="29"/>
        <v>11/2025</v>
      </c>
      <c r="K861" s="16" t="str">
        <f t="shared" si="30"/>
        <v>CXG-1125</v>
      </c>
    </row>
    <row r="862">
      <c r="A862" s="8" t="s">
        <v>2378</v>
      </c>
      <c r="B862" s="19">
        <v>45985.0</v>
      </c>
      <c r="C862" s="8" t="s">
        <v>596</v>
      </c>
      <c r="D862" s="10" t="s">
        <v>1012</v>
      </c>
      <c r="E862" s="8" t="s">
        <v>1478</v>
      </c>
      <c r="F862" s="11">
        <v>5602.5</v>
      </c>
      <c r="J862" s="16" t="str">
        <f t="shared" si="29"/>
        <v>11/2025</v>
      </c>
      <c r="K862" s="16" t="str">
        <f t="shared" si="30"/>
        <v>CXG-1125</v>
      </c>
    </row>
    <row r="863">
      <c r="A863" s="8" t="s">
        <v>2379</v>
      </c>
      <c r="B863" s="19">
        <v>45985.0</v>
      </c>
      <c r="C863" s="8" t="s">
        <v>596</v>
      </c>
      <c r="D863" s="10" t="s">
        <v>1012</v>
      </c>
      <c r="E863" s="8" t="s">
        <v>2212</v>
      </c>
      <c r="F863" s="11">
        <v>45.73</v>
      </c>
      <c r="J863" s="16" t="str">
        <f t="shared" si="29"/>
        <v>11/2025</v>
      </c>
      <c r="K863" s="16" t="str">
        <f t="shared" si="30"/>
        <v>CXG-1125</v>
      </c>
    </row>
    <row r="864">
      <c r="A864" s="8" t="s">
        <v>2380</v>
      </c>
      <c r="B864" s="19">
        <v>45985.0</v>
      </c>
      <c r="C864" s="8" t="s">
        <v>571</v>
      </c>
      <c r="D864" s="10" t="s">
        <v>965</v>
      </c>
      <c r="E864" s="8" t="s">
        <v>1478</v>
      </c>
      <c r="F864" s="11">
        <v>104130.44</v>
      </c>
      <c r="J864" s="16" t="str">
        <f t="shared" si="29"/>
        <v>11/2025</v>
      </c>
      <c r="K864" s="16" t="str">
        <f t="shared" si="30"/>
        <v>CXG-1125</v>
      </c>
    </row>
    <row r="865">
      <c r="A865" s="8" t="s">
        <v>2381</v>
      </c>
      <c r="B865" s="19">
        <v>45985.0</v>
      </c>
      <c r="C865" s="8" t="s">
        <v>596</v>
      </c>
      <c r="D865" s="10" t="s">
        <v>1012</v>
      </c>
      <c r="E865" s="8" t="s">
        <v>1473</v>
      </c>
      <c r="F865" s="11">
        <v>-0.5</v>
      </c>
      <c r="J865" s="16" t="str">
        <f t="shared" si="29"/>
        <v>11/2025</v>
      </c>
      <c r="K865" s="16" t="str">
        <f t="shared" si="30"/>
        <v>CXG-1125</v>
      </c>
    </row>
    <row r="866">
      <c r="A866" s="10" t="s">
        <v>2382</v>
      </c>
      <c r="B866" s="19">
        <v>45985.0</v>
      </c>
      <c r="C866" s="8" t="s">
        <v>590</v>
      </c>
      <c r="D866" s="10" t="s">
        <v>1004</v>
      </c>
      <c r="E866" s="8" t="s">
        <v>2193</v>
      </c>
      <c r="F866" s="11">
        <v>112873.06</v>
      </c>
      <c r="J866" s="16" t="str">
        <f t="shared" si="29"/>
        <v>11/2025</v>
      </c>
      <c r="K866" s="16" t="str">
        <f t="shared" si="30"/>
        <v>CXG-1125</v>
      </c>
    </row>
    <row r="867">
      <c r="A867" s="8" t="s">
        <v>2383</v>
      </c>
      <c r="B867" s="19">
        <v>45985.0</v>
      </c>
      <c r="C867" s="8" t="s">
        <v>319</v>
      </c>
      <c r="D867" s="10" t="s">
        <v>1002</v>
      </c>
      <c r="E867" s="8" t="s">
        <v>1575</v>
      </c>
      <c r="F867" s="11">
        <v>90050.0</v>
      </c>
      <c r="I867" s="8" t="s">
        <v>2384</v>
      </c>
      <c r="J867" s="16" t="str">
        <f t="shared" si="29"/>
        <v>11/2025</v>
      </c>
      <c r="K867" s="16" t="str">
        <f t="shared" si="30"/>
        <v>CXG-1125</v>
      </c>
    </row>
    <row r="868">
      <c r="A868" s="8" t="s">
        <v>2385</v>
      </c>
      <c r="B868" s="19">
        <v>45986.0</v>
      </c>
      <c r="C868" s="8" t="s">
        <v>590</v>
      </c>
      <c r="D868" s="10" t="s">
        <v>1004</v>
      </c>
      <c r="E868" s="8" t="s">
        <v>1509</v>
      </c>
      <c r="F868" s="11">
        <v>6046.54</v>
      </c>
      <c r="I868" s="8" t="s">
        <v>2315</v>
      </c>
      <c r="J868" s="16" t="str">
        <f t="shared" si="29"/>
        <v>11/2025</v>
      </c>
      <c r="K868" s="16" t="str">
        <f t="shared" si="30"/>
        <v>CXG-1125</v>
      </c>
    </row>
    <row r="869">
      <c r="A869" s="8" t="s">
        <v>2386</v>
      </c>
      <c r="B869" s="19">
        <v>45986.0</v>
      </c>
      <c r="C869" s="8" t="s">
        <v>357</v>
      </c>
      <c r="D869" s="10" t="s">
        <v>987</v>
      </c>
      <c r="E869" s="8" t="s">
        <v>1509</v>
      </c>
      <c r="F869" s="11">
        <v>60700.0</v>
      </c>
      <c r="I869" s="8" t="s">
        <v>2315</v>
      </c>
      <c r="J869" s="16" t="str">
        <f t="shared" si="29"/>
        <v>11/2025</v>
      </c>
      <c r="K869" s="16" t="str">
        <f t="shared" si="30"/>
        <v>CXG-1125</v>
      </c>
    </row>
    <row r="870">
      <c r="A870" s="8" t="s">
        <v>2387</v>
      </c>
      <c r="B870" s="19">
        <v>45986.0</v>
      </c>
      <c r="C870" s="8" t="s">
        <v>319</v>
      </c>
      <c r="D870" s="10" t="s">
        <v>1002</v>
      </c>
      <c r="E870" s="8" t="s">
        <v>1575</v>
      </c>
      <c r="F870" s="11">
        <v>15000.0</v>
      </c>
      <c r="I870" s="8" t="s">
        <v>2388</v>
      </c>
      <c r="J870" s="16" t="str">
        <f t="shared" si="29"/>
        <v>11/2025</v>
      </c>
      <c r="K870" s="16" t="str">
        <f t="shared" si="30"/>
        <v>CXG-1125</v>
      </c>
    </row>
    <row r="871">
      <c r="A871" s="8" t="s">
        <v>2389</v>
      </c>
      <c r="B871" s="19">
        <v>45987.0</v>
      </c>
      <c r="C871" s="8" t="s">
        <v>319</v>
      </c>
      <c r="D871" s="10" t="s">
        <v>1002</v>
      </c>
      <c r="E871" s="8" t="s">
        <v>1575</v>
      </c>
      <c r="F871" s="11">
        <v>35000.0</v>
      </c>
      <c r="I871" s="8" t="s">
        <v>2388</v>
      </c>
      <c r="J871" s="16" t="str">
        <f t="shared" si="29"/>
        <v>11/2025</v>
      </c>
      <c r="K871" s="16" t="str">
        <f t="shared" si="30"/>
        <v>CXG-1125</v>
      </c>
    </row>
    <row r="872">
      <c r="A872" s="8" t="s">
        <v>2390</v>
      </c>
      <c r="B872" s="19">
        <v>45987.0</v>
      </c>
      <c r="C872" s="8" t="s">
        <v>405</v>
      </c>
      <c r="D872" s="10" t="s">
        <v>991</v>
      </c>
      <c r="E872" s="8" t="s">
        <v>2193</v>
      </c>
      <c r="F872" s="11">
        <v>38700.0</v>
      </c>
      <c r="J872" s="16" t="str">
        <f t="shared" si="29"/>
        <v>11/2025</v>
      </c>
      <c r="K872" s="16" t="str">
        <f t="shared" si="30"/>
        <v>CXG-1125</v>
      </c>
    </row>
    <row r="873">
      <c r="A873" s="8" t="s">
        <v>2391</v>
      </c>
      <c r="B873" s="19">
        <v>45987.0</v>
      </c>
      <c r="C873" s="8" t="s">
        <v>442</v>
      </c>
      <c r="D873" s="10" t="s">
        <v>1014</v>
      </c>
      <c r="E873" s="8" t="s">
        <v>2193</v>
      </c>
      <c r="F873" s="11">
        <v>95447.0</v>
      </c>
      <c r="J873" s="16" t="str">
        <f t="shared" si="29"/>
        <v>11/2025</v>
      </c>
      <c r="K873" s="16" t="str">
        <f t="shared" si="30"/>
        <v>CXG-1125</v>
      </c>
    </row>
    <row r="874">
      <c r="A874" s="8" t="s">
        <v>2392</v>
      </c>
      <c r="B874" s="19">
        <v>45987.0</v>
      </c>
      <c r="C874" s="8" t="s">
        <v>442</v>
      </c>
      <c r="D874" s="10" t="s">
        <v>1014</v>
      </c>
      <c r="E874" s="8" t="s">
        <v>1473</v>
      </c>
      <c r="F874" s="11">
        <v>0.78</v>
      </c>
      <c r="J874" s="16" t="str">
        <f t="shared" si="29"/>
        <v>11/2025</v>
      </c>
      <c r="K874" s="16" t="str">
        <f t="shared" si="30"/>
        <v>CXG-1125</v>
      </c>
    </row>
    <row r="875">
      <c r="A875" s="10" t="s">
        <v>2393</v>
      </c>
      <c r="B875" s="19">
        <v>45987.0</v>
      </c>
      <c r="C875" s="8" t="s">
        <v>357</v>
      </c>
      <c r="D875" s="10" t="s">
        <v>987</v>
      </c>
      <c r="E875" s="8" t="s">
        <v>1509</v>
      </c>
      <c r="F875" s="11">
        <v>64639.83</v>
      </c>
      <c r="I875" s="8" t="s">
        <v>2315</v>
      </c>
      <c r="J875" s="16" t="str">
        <f t="shared" si="29"/>
        <v>11/2025</v>
      </c>
      <c r="K875" s="16" t="str">
        <f t="shared" si="30"/>
        <v>CXG-1125</v>
      </c>
    </row>
    <row r="876">
      <c r="A876" s="8" t="s">
        <v>2394</v>
      </c>
      <c r="B876" s="19">
        <v>45987.0</v>
      </c>
      <c r="C876" s="8" t="s">
        <v>599</v>
      </c>
      <c r="D876" s="10" t="s">
        <v>1016</v>
      </c>
      <c r="E876" s="8" t="s">
        <v>2193</v>
      </c>
      <c r="F876" s="11">
        <v>33500.0</v>
      </c>
      <c r="J876" s="16" t="str">
        <f t="shared" si="29"/>
        <v>11/2025</v>
      </c>
      <c r="K876" s="16" t="str">
        <f t="shared" si="30"/>
        <v>CXG-1125</v>
      </c>
    </row>
    <row r="877">
      <c r="A877" s="8" t="s">
        <v>2395</v>
      </c>
      <c r="B877" s="19">
        <v>45987.0</v>
      </c>
      <c r="C877" s="8" t="s">
        <v>389</v>
      </c>
      <c r="D877" s="10" t="s">
        <v>1018</v>
      </c>
      <c r="E877" s="8" t="s">
        <v>2193</v>
      </c>
      <c r="F877" s="11">
        <v>39777.71</v>
      </c>
      <c r="J877" s="16" t="str">
        <f t="shared" si="29"/>
        <v>11/2025</v>
      </c>
      <c r="K877" s="16" t="str">
        <f t="shared" si="30"/>
        <v>CXG-1125</v>
      </c>
    </row>
    <row r="878">
      <c r="A878" s="8" t="s">
        <v>2396</v>
      </c>
      <c r="B878" s="19">
        <v>45988.0</v>
      </c>
      <c r="C878" s="8" t="s">
        <v>319</v>
      </c>
      <c r="D878" s="10" t="s">
        <v>1002</v>
      </c>
      <c r="E878" s="8" t="s">
        <v>2193</v>
      </c>
      <c r="F878" s="11">
        <v>10000.0</v>
      </c>
      <c r="J878" s="16" t="str">
        <f t="shared" si="29"/>
        <v>11/2025</v>
      </c>
      <c r="K878" s="16" t="str">
        <f t="shared" si="30"/>
        <v>CXG-1125</v>
      </c>
    </row>
    <row r="879">
      <c r="A879" s="8" t="s">
        <v>2397</v>
      </c>
      <c r="B879" s="19">
        <v>45988.0</v>
      </c>
      <c r="C879" s="8" t="s">
        <v>319</v>
      </c>
      <c r="D879" s="10" t="s">
        <v>1002</v>
      </c>
      <c r="E879" s="8" t="s">
        <v>1473</v>
      </c>
      <c r="F879" s="11">
        <v>4.57</v>
      </c>
      <c r="J879" s="16" t="str">
        <f t="shared" si="29"/>
        <v>11/2025</v>
      </c>
      <c r="K879" s="16" t="str">
        <f t="shared" si="30"/>
        <v>CXG-1125</v>
      </c>
    </row>
    <row r="880">
      <c r="A880" s="8" t="s">
        <v>2398</v>
      </c>
      <c r="B880" s="19">
        <v>45988.0</v>
      </c>
      <c r="C880" s="8" t="s">
        <v>389</v>
      </c>
      <c r="D880" s="10" t="s">
        <v>1018</v>
      </c>
      <c r="E880" s="8" t="s">
        <v>2193</v>
      </c>
      <c r="F880" s="11">
        <v>20000.0</v>
      </c>
      <c r="J880" s="16" t="str">
        <f t="shared" si="29"/>
        <v>11/2025</v>
      </c>
      <c r="K880" s="16" t="str">
        <f t="shared" si="30"/>
        <v>CXG-1125</v>
      </c>
    </row>
    <row r="881">
      <c r="A881" s="8" t="s">
        <v>2399</v>
      </c>
      <c r="B881" s="19">
        <v>45988.0</v>
      </c>
      <c r="C881" s="8" t="s">
        <v>331</v>
      </c>
      <c r="D881" s="10" t="s">
        <v>1020</v>
      </c>
      <c r="E881" s="8" t="s">
        <v>2193</v>
      </c>
      <c r="F881" s="11">
        <v>150000.0</v>
      </c>
      <c r="J881" s="16" t="str">
        <f t="shared" si="29"/>
        <v>11/2025</v>
      </c>
      <c r="K881" s="16" t="str">
        <f t="shared" si="30"/>
        <v>CXG-1125</v>
      </c>
    </row>
    <row r="882">
      <c r="A882" s="8" t="s">
        <v>2400</v>
      </c>
      <c r="B882" s="19">
        <v>45988.0</v>
      </c>
      <c r="C882" s="8" t="s">
        <v>357</v>
      </c>
      <c r="D882" s="10" t="s">
        <v>987</v>
      </c>
      <c r="E882" s="8" t="s">
        <v>1509</v>
      </c>
      <c r="F882" s="11">
        <v>12000.0</v>
      </c>
      <c r="I882" s="8" t="s">
        <v>2315</v>
      </c>
      <c r="J882" s="16" t="str">
        <f t="shared" si="29"/>
        <v>11/2025</v>
      </c>
      <c r="K882" s="16" t="str">
        <f t="shared" si="30"/>
        <v>CXG-1125</v>
      </c>
    </row>
    <row r="883">
      <c r="A883" s="8" t="s">
        <v>2401</v>
      </c>
      <c r="B883" s="19">
        <v>45988.0</v>
      </c>
      <c r="C883" s="8" t="s">
        <v>565</v>
      </c>
      <c r="D883" s="10" t="s">
        <v>1022</v>
      </c>
      <c r="E883" s="8" t="s">
        <v>1509</v>
      </c>
      <c r="F883" s="11">
        <v>59000.0</v>
      </c>
      <c r="I883" s="8" t="s">
        <v>2315</v>
      </c>
      <c r="J883" s="16" t="str">
        <f t="shared" si="29"/>
        <v>11/2025</v>
      </c>
      <c r="K883" s="16" t="str">
        <f t="shared" si="30"/>
        <v>CXG-1125</v>
      </c>
    </row>
    <row r="884">
      <c r="A884" s="8" t="s">
        <v>2402</v>
      </c>
      <c r="B884" s="19">
        <v>45988.0</v>
      </c>
      <c r="C884" s="8" t="s">
        <v>601</v>
      </c>
      <c r="D884" s="10" t="s">
        <v>1024</v>
      </c>
      <c r="E884" s="8" t="s">
        <v>2193</v>
      </c>
      <c r="F884" s="11">
        <v>100000.0</v>
      </c>
      <c r="J884" s="16" t="str">
        <f t="shared" si="29"/>
        <v>11/2025</v>
      </c>
      <c r="K884" s="16" t="str">
        <f t="shared" si="30"/>
        <v>CXG-1125</v>
      </c>
    </row>
    <row r="885">
      <c r="A885" s="8" t="s">
        <v>2403</v>
      </c>
      <c r="B885" s="19">
        <v>45988.0</v>
      </c>
      <c r="C885" s="8" t="s">
        <v>603</v>
      </c>
      <c r="D885" s="10" t="s">
        <v>1026</v>
      </c>
      <c r="E885" s="8" t="s">
        <v>2193</v>
      </c>
      <c r="F885" s="11">
        <v>160649.01</v>
      </c>
      <c r="J885" s="16" t="str">
        <f t="shared" si="29"/>
        <v>11/2025</v>
      </c>
      <c r="K885" s="16" t="str">
        <f t="shared" si="30"/>
        <v>CXG-1125</v>
      </c>
    </row>
    <row r="886">
      <c r="A886" s="8" t="s">
        <v>2404</v>
      </c>
      <c r="B886" s="19">
        <v>45989.0</v>
      </c>
      <c r="C886" s="8" t="s">
        <v>603</v>
      </c>
      <c r="D886" s="10" t="s">
        <v>1026</v>
      </c>
      <c r="E886" s="8" t="s">
        <v>2193</v>
      </c>
      <c r="F886" s="11">
        <v>100000.0</v>
      </c>
      <c r="J886" s="16" t="str">
        <f t="shared" si="29"/>
        <v>11/2025</v>
      </c>
      <c r="K886" s="16" t="str">
        <f t="shared" si="30"/>
        <v>CXG-1125</v>
      </c>
    </row>
    <row r="887">
      <c r="A887" s="8" t="s">
        <v>2405</v>
      </c>
      <c r="B887" s="19">
        <v>45989.0</v>
      </c>
      <c r="C887" s="8" t="s">
        <v>605</v>
      </c>
      <c r="D887" s="10" t="s">
        <v>1028</v>
      </c>
      <c r="E887" s="8" t="s">
        <v>2193</v>
      </c>
      <c r="F887" s="11">
        <v>101934.55</v>
      </c>
      <c r="J887" s="16" t="str">
        <f t="shared" si="29"/>
        <v>11/2025</v>
      </c>
      <c r="K887" s="16" t="str">
        <f t="shared" si="30"/>
        <v>CXG-1125</v>
      </c>
    </row>
    <row r="888">
      <c r="A888" s="8" t="s">
        <v>2406</v>
      </c>
      <c r="B888" s="19">
        <v>45989.0</v>
      </c>
      <c r="C888" s="8" t="s">
        <v>319</v>
      </c>
      <c r="D888" s="10" t="s">
        <v>1002</v>
      </c>
      <c r="E888" s="8" t="s">
        <v>2193</v>
      </c>
      <c r="F888" s="11">
        <v>100000.0</v>
      </c>
      <c r="J888" s="16" t="str">
        <f t="shared" si="29"/>
        <v>11/2025</v>
      </c>
      <c r="K888" s="16" t="str">
        <f t="shared" si="30"/>
        <v>CXG-1125</v>
      </c>
    </row>
    <row r="889">
      <c r="A889" s="8" t="s">
        <v>2407</v>
      </c>
      <c r="B889" s="19">
        <v>45990.0</v>
      </c>
      <c r="C889" s="8" t="s">
        <v>331</v>
      </c>
      <c r="D889" s="10" t="s">
        <v>1020</v>
      </c>
      <c r="E889" s="8" t="s">
        <v>1478</v>
      </c>
      <c r="F889" s="11">
        <v>9077.0</v>
      </c>
      <c r="J889" s="16" t="str">
        <f t="shared" si="29"/>
        <v>11/2025</v>
      </c>
      <c r="K889" s="16" t="str">
        <f t="shared" si="30"/>
        <v>CXG-1125</v>
      </c>
    </row>
    <row r="890">
      <c r="A890" s="8" t="s">
        <v>2408</v>
      </c>
      <c r="B890" s="19">
        <v>45991.0</v>
      </c>
      <c r="C890" s="8" t="s">
        <v>331</v>
      </c>
      <c r="D890" s="10" t="s">
        <v>1020</v>
      </c>
      <c r="E890" s="8" t="s">
        <v>1473</v>
      </c>
      <c r="F890" s="11">
        <v>0.24</v>
      </c>
      <c r="J890" s="16" t="str">
        <f t="shared" si="29"/>
        <v>11/2025</v>
      </c>
      <c r="K890" s="16" t="str">
        <f t="shared" si="30"/>
        <v>CXG-1125</v>
      </c>
    </row>
    <row r="891">
      <c r="A891" s="8" t="s">
        <v>2409</v>
      </c>
      <c r="B891" s="13">
        <v>45992.0</v>
      </c>
      <c r="C891" s="8" t="s">
        <v>601</v>
      </c>
      <c r="D891" s="10" t="s">
        <v>1024</v>
      </c>
      <c r="E891" s="8" t="s">
        <v>2193</v>
      </c>
      <c r="F891" s="11">
        <v>135074.72</v>
      </c>
      <c r="J891" s="16" t="str">
        <f t="shared" si="29"/>
        <v>12/2025</v>
      </c>
      <c r="K891" s="16" t="str">
        <f t="shared" si="30"/>
        <v>CXG-1225</v>
      </c>
    </row>
    <row r="892">
      <c r="A892" s="8" t="s">
        <v>2410</v>
      </c>
      <c r="B892" s="13">
        <v>45992.0</v>
      </c>
      <c r="C892" s="8" t="s">
        <v>601</v>
      </c>
      <c r="D892" s="10" t="s">
        <v>1024</v>
      </c>
      <c r="E892" s="8" t="s">
        <v>1509</v>
      </c>
      <c r="F892" s="11">
        <v>208251.63</v>
      </c>
      <c r="I892" s="8" t="s">
        <v>2315</v>
      </c>
      <c r="J892" s="16" t="str">
        <f t="shared" si="29"/>
        <v>12/2025</v>
      </c>
      <c r="K892" s="16" t="str">
        <f t="shared" si="30"/>
        <v>CXG-1225</v>
      </c>
    </row>
    <row r="893">
      <c r="A893" s="8" t="s">
        <v>2411</v>
      </c>
      <c r="B893" s="13">
        <v>45992.0</v>
      </c>
      <c r="C893" s="8" t="s">
        <v>319</v>
      </c>
      <c r="D893" s="10" t="s">
        <v>1002</v>
      </c>
      <c r="E893" s="8" t="s">
        <v>1478</v>
      </c>
      <c r="F893" s="11">
        <v>100000.0</v>
      </c>
      <c r="J893" s="16" t="str">
        <f t="shared" si="29"/>
        <v>12/2025</v>
      </c>
      <c r="K893" s="16" t="str">
        <f t="shared" si="30"/>
        <v>CXG-1225</v>
      </c>
    </row>
    <row r="894">
      <c r="A894" s="8" t="s">
        <v>2412</v>
      </c>
      <c r="B894" s="13">
        <v>45993.0</v>
      </c>
      <c r="C894" s="8" t="s">
        <v>442</v>
      </c>
      <c r="D894" s="10" t="s">
        <v>1014</v>
      </c>
      <c r="E894" s="8" t="s">
        <v>1478</v>
      </c>
      <c r="F894" s="11">
        <v>70000.0</v>
      </c>
      <c r="J894" s="16" t="str">
        <f t="shared" si="29"/>
        <v>12/2025</v>
      </c>
      <c r="K894" s="16" t="str">
        <f t="shared" si="30"/>
        <v>CXG-1225</v>
      </c>
    </row>
    <row r="895">
      <c r="A895" s="8" t="s">
        <v>2413</v>
      </c>
      <c r="B895" s="13">
        <v>45993.0</v>
      </c>
      <c r="C895" s="8" t="s">
        <v>565</v>
      </c>
      <c r="D895" s="10" t="s">
        <v>1022</v>
      </c>
      <c r="E895" s="8" t="s">
        <v>1478</v>
      </c>
      <c r="F895" s="11">
        <v>23885.8</v>
      </c>
      <c r="I895" s="8" t="s">
        <v>2414</v>
      </c>
      <c r="J895" s="16" t="str">
        <f t="shared" si="29"/>
        <v>12/2025</v>
      </c>
      <c r="K895" s="16" t="str">
        <f t="shared" si="30"/>
        <v>CXG-1225</v>
      </c>
    </row>
    <row r="896">
      <c r="A896" s="8" t="s">
        <v>2415</v>
      </c>
      <c r="B896" s="13">
        <v>45993.0</v>
      </c>
      <c r="C896" s="8" t="s">
        <v>565</v>
      </c>
      <c r="D896" s="10" t="s">
        <v>1022</v>
      </c>
      <c r="E896" s="8" t="s">
        <v>1473</v>
      </c>
      <c r="F896" s="11">
        <v>-6.8</v>
      </c>
      <c r="J896" s="16" t="str">
        <f t="shared" si="29"/>
        <v>12/2025</v>
      </c>
      <c r="K896" s="16" t="str">
        <f t="shared" si="30"/>
        <v>CXG-1225</v>
      </c>
    </row>
    <row r="897">
      <c r="A897" s="8" t="s">
        <v>2416</v>
      </c>
      <c r="B897" s="13">
        <v>45993.0</v>
      </c>
      <c r="C897" s="8" t="s">
        <v>319</v>
      </c>
      <c r="D897" s="10" t="s">
        <v>1002</v>
      </c>
      <c r="E897" s="8" t="s">
        <v>1575</v>
      </c>
      <c r="F897" s="11">
        <v>20525.0</v>
      </c>
      <c r="I897" s="8" t="s">
        <v>2388</v>
      </c>
      <c r="J897" s="16" t="str">
        <f t="shared" si="29"/>
        <v>12/2025</v>
      </c>
      <c r="K897" s="16" t="str">
        <f t="shared" si="30"/>
        <v>CXG-1225</v>
      </c>
    </row>
    <row r="898">
      <c r="A898" s="10" t="s">
        <v>2417</v>
      </c>
      <c r="B898" s="13">
        <v>45993.0</v>
      </c>
      <c r="C898" s="8" t="s">
        <v>319</v>
      </c>
      <c r="D898" s="10" t="s">
        <v>1002</v>
      </c>
      <c r="E898" s="8" t="s">
        <v>1575</v>
      </c>
      <c r="F898" s="11">
        <v>35256.0</v>
      </c>
      <c r="I898" s="8" t="s">
        <v>2418</v>
      </c>
      <c r="J898" s="16" t="str">
        <f t="shared" si="29"/>
        <v>12/2025</v>
      </c>
      <c r="K898" s="16" t="str">
        <f t="shared" si="30"/>
        <v>CXG-1225</v>
      </c>
    </row>
    <row r="899">
      <c r="A899" s="8" t="s">
        <v>2419</v>
      </c>
      <c r="B899" s="13">
        <v>45993.0</v>
      </c>
      <c r="C899" s="8" t="s">
        <v>319</v>
      </c>
      <c r="D899" s="10" t="s">
        <v>1002</v>
      </c>
      <c r="E899" s="8" t="s">
        <v>1575</v>
      </c>
      <c r="F899" s="11">
        <v>14744.0</v>
      </c>
      <c r="I899" s="8" t="s">
        <v>2418</v>
      </c>
      <c r="J899" s="16" t="str">
        <f t="shared" si="29"/>
        <v>12/2025</v>
      </c>
      <c r="K899" s="16" t="str">
        <f t="shared" si="30"/>
        <v>CXG-1225</v>
      </c>
    </row>
    <row r="900">
      <c r="A900" s="8" t="s">
        <v>2420</v>
      </c>
      <c r="B900" s="13">
        <v>45993.0</v>
      </c>
      <c r="C900" s="8" t="s">
        <v>601</v>
      </c>
      <c r="D900" s="10" t="s">
        <v>1024</v>
      </c>
      <c r="E900" s="8" t="s">
        <v>2193</v>
      </c>
      <c r="F900" s="11">
        <v>102168.54</v>
      </c>
      <c r="J900" s="16" t="str">
        <f t="shared" si="29"/>
        <v>12/2025</v>
      </c>
      <c r="K900" s="16" t="str">
        <f t="shared" si="30"/>
        <v>CXG-1225</v>
      </c>
    </row>
    <row r="901">
      <c r="A901" s="8" t="s">
        <v>2421</v>
      </c>
      <c r="B901" s="13">
        <v>45993.0</v>
      </c>
      <c r="C901" s="8" t="s">
        <v>607</v>
      </c>
      <c r="D901" s="10" t="s">
        <v>1030</v>
      </c>
      <c r="E901" s="8" t="s">
        <v>1478</v>
      </c>
      <c r="F901" s="11">
        <v>50000.0</v>
      </c>
      <c r="J901" s="16" t="str">
        <f t="shared" si="29"/>
        <v>12/2025</v>
      </c>
      <c r="K901" s="16" t="str">
        <f t="shared" si="30"/>
        <v>CXG-1225</v>
      </c>
    </row>
    <row r="902">
      <c r="A902" s="8" t="s">
        <v>2422</v>
      </c>
      <c r="B902" s="13">
        <v>45993.0</v>
      </c>
      <c r="C902" s="8" t="s">
        <v>319</v>
      </c>
      <c r="D902" s="10" t="s">
        <v>1002</v>
      </c>
      <c r="E902" s="8" t="s">
        <v>1575</v>
      </c>
      <c r="F902" s="11">
        <v>10000.0</v>
      </c>
      <c r="I902" s="8" t="s">
        <v>232</v>
      </c>
      <c r="J902" s="16" t="str">
        <f t="shared" si="29"/>
        <v>12/2025</v>
      </c>
      <c r="K902" s="16" t="str">
        <f t="shared" si="30"/>
        <v>CXG-1225</v>
      </c>
    </row>
    <row r="903">
      <c r="A903" s="10" t="s">
        <v>2423</v>
      </c>
      <c r="B903" s="13">
        <v>45994.0</v>
      </c>
      <c r="C903" s="8" t="s">
        <v>601</v>
      </c>
      <c r="D903" s="10" t="s">
        <v>1024</v>
      </c>
      <c r="E903" s="8" t="s">
        <v>1473</v>
      </c>
      <c r="F903" s="11">
        <v>900.0</v>
      </c>
      <c r="I903" s="8" t="s">
        <v>2424</v>
      </c>
      <c r="J903" s="16" t="str">
        <f t="shared" si="29"/>
        <v>12/2025</v>
      </c>
      <c r="K903" s="16" t="str">
        <f t="shared" si="30"/>
        <v>CXG-1225</v>
      </c>
    </row>
    <row r="904">
      <c r="A904" s="8" t="s">
        <v>2425</v>
      </c>
      <c r="B904" s="13">
        <v>45994.0</v>
      </c>
      <c r="C904" s="8" t="s">
        <v>601</v>
      </c>
      <c r="D904" s="10" t="s">
        <v>1024</v>
      </c>
      <c r="E904" s="8" t="s">
        <v>1509</v>
      </c>
      <c r="F904" s="11">
        <v>153080.0</v>
      </c>
      <c r="I904" s="8" t="s">
        <v>2315</v>
      </c>
      <c r="J904" s="16" t="str">
        <f t="shared" si="29"/>
        <v>12/2025</v>
      </c>
      <c r="K904" s="16" t="str">
        <f t="shared" si="30"/>
        <v>CXG-1225</v>
      </c>
    </row>
    <row r="905">
      <c r="A905" s="8" t="s">
        <v>2426</v>
      </c>
      <c r="B905" s="13">
        <v>45994.0</v>
      </c>
      <c r="C905" s="8" t="s">
        <v>601</v>
      </c>
      <c r="D905" s="10" t="s">
        <v>1024</v>
      </c>
      <c r="E905" s="8" t="s">
        <v>1473</v>
      </c>
      <c r="F905" s="11">
        <v>0.81</v>
      </c>
      <c r="J905" s="16" t="str">
        <f t="shared" si="29"/>
        <v>12/2025</v>
      </c>
      <c r="K905" s="16" t="str">
        <f t="shared" si="30"/>
        <v>CXG-1225</v>
      </c>
    </row>
    <row r="906">
      <c r="A906" s="8" t="s">
        <v>2427</v>
      </c>
      <c r="B906" s="13">
        <v>45994.0</v>
      </c>
      <c r="C906" s="8" t="s">
        <v>603</v>
      </c>
      <c r="D906" s="10" t="s">
        <v>1026</v>
      </c>
      <c r="E906" s="8" t="s">
        <v>1509</v>
      </c>
      <c r="F906" s="11">
        <v>125751.0</v>
      </c>
      <c r="I906" s="8" t="s">
        <v>2315</v>
      </c>
      <c r="J906" s="16" t="str">
        <f t="shared" si="29"/>
        <v>12/2025</v>
      </c>
      <c r="K906" s="16" t="str">
        <f t="shared" si="30"/>
        <v>CXG-1225</v>
      </c>
    </row>
    <row r="907">
      <c r="A907" s="8" t="s">
        <v>2428</v>
      </c>
      <c r="B907" s="13">
        <v>45994.0</v>
      </c>
      <c r="C907" s="8" t="s">
        <v>609</v>
      </c>
      <c r="D907" s="10" t="s">
        <v>1035</v>
      </c>
      <c r="E907" s="8" t="s">
        <v>1575</v>
      </c>
      <c r="F907" s="11">
        <v>50000.0</v>
      </c>
      <c r="I907" s="8" t="s">
        <v>2429</v>
      </c>
      <c r="J907" s="16" t="str">
        <f t="shared" si="29"/>
        <v>12/2025</v>
      </c>
      <c r="K907" s="16" t="str">
        <f t="shared" si="30"/>
        <v>CXG-1225</v>
      </c>
    </row>
    <row r="908">
      <c r="A908" s="8" t="s">
        <v>2430</v>
      </c>
      <c r="B908" s="13">
        <v>45994.0</v>
      </c>
      <c r="C908" s="8" t="s">
        <v>609</v>
      </c>
      <c r="D908" s="10" t="s">
        <v>1035</v>
      </c>
      <c r="E908" s="8" t="s">
        <v>1575</v>
      </c>
      <c r="F908" s="11">
        <v>10000.0</v>
      </c>
      <c r="I908" s="8" t="s">
        <v>232</v>
      </c>
      <c r="J908" s="16" t="str">
        <f t="shared" si="29"/>
        <v>12/2025</v>
      </c>
      <c r="K908" s="16" t="str">
        <f t="shared" si="30"/>
        <v>CXG-1225</v>
      </c>
    </row>
    <row r="909">
      <c r="A909" s="8" t="s">
        <v>2431</v>
      </c>
      <c r="B909" s="13">
        <v>45994.0</v>
      </c>
      <c r="C909" s="8" t="s">
        <v>323</v>
      </c>
      <c r="D909" s="10" t="s">
        <v>1033</v>
      </c>
      <c r="E909" s="8" t="s">
        <v>1478</v>
      </c>
      <c r="F909" s="11">
        <v>33792.0</v>
      </c>
      <c r="J909" s="16" t="str">
        <f t="shared" si="29"/>
        <v>12/2025</v>
      </c>
      <c r="K909" s="16" t="str">
        <f t="shared" si="30"/>
        <v>CXG-1225</v>
      </c>
    </row>
    <row r="910">
      <c r="A910" s="8" t="s">
        <v>2432</v>
      </c>
      <c r="B910" s="13">
        <v>45995.0</v>
      </c>
      <c r="C910" s="8" t="s">
        <v>323</v>
      </c>
      <c r="D910" s="10" t="s">
        <v>1033</v>
      </c>
      <c r="E910" s="8" t="s">
        <v>1473</v>
      </c>
      <c r="F910" s="11">
        <v>200.0</v>
      </c>
      <c r="I910" s="8" t="s">
        <v>1474</v>
      </c>
      <c r="J910" s="16" t="str">
        <f t="shared" si="29"/>
        <v>12/2025</v>
      </c>
      <c r="K910" s="16" t="str">
        <f t="shared" si="30"/>
        <v>CXG-1225</v>
      </c>
    </row>
    <row r="911">
      <c r="A911" s="8" t="s">
        <v>2433</v>
      </c>
      <c r="B911" s="13">
        <v>45995.0</v>
      </c>
      <c r="C911" s="8" t="s">
        <v>323</v>
      </c>
      <c r="D911" s="10" t="s">
        <v>1033</v>
      </c>
      <c r="E911" s="8" t="s">
        <v>1509</v>
      </c>
      <c r="F911" s="11">
        <v>36794.0</v>
      </c>
      <c r="I911" s="8" t="s">
        <v>2313</v>
      </c>
      <c r="J911" s="16" t="str">
        <f t="shared" si="29"/>
        <v>12/2025</v>
      </c>
      <c r="K911" s="16" t="str">
        <f t="shared" si="30"/>
        <v>CXG-1225</v>
      </c>
    </row>
    <row r="912">
      <c r="A912" s="8" t="s">
        <v>2434</v>
      </c>
      <c r="B912" s="13">
        <v>45995.0</v>
      </c>
      <c r="C912" s="8" t="s">
        <v>609</v>
      </c>
      <c r="D912" s="10" t="s">
        <v>1035</v>
      </c>
      <c r="E912" s="8" t="s">
        <v>1509</v>
      </c>
      <c r="F912" s="11">
        <v>5427.0</v>
      </c>
      <c r="I912" s="8" t="s">
        <v>2313</v>
      </c>
      <c r="J912" s="16" t="str">
        <f t="shared" si="29"/>
        <v>12/2025</v>
      </c>
      <c r="K912" s="16" t="str">
        <f t="shared" si="30"/>
        <v>CXG-1225</v>
      </c>
    </row>
    <row r="913">
      <c r="A913" s="8" t="s">
        <v>2435</v>
      </c>
      <c r="B913" s="13">
        <v>45995.0</v>
      </c>
      <c r="C913" s="8" t="s">
        <v>609</v>
      </c>
      <c r="D913" s="10" t="s">
        <v>1035</v>
      </c>
      <c r="E913" s="8" t="s">
        <v>1473</v>
      </c>
      <c r="F913" s="11">
        <v>0.78</v>
      </c>
      <c r="J913" s="16" t="str">
        <f t="shared" si="29"/>
        <v>12/2025</v>
      </c>
      <c r="K913" s="16" t="str">
        <f t="shared" si="30"/>
        <v>CXG-1225</v>
      </c>
    </row>
    <row r="914">
      <c r="A914" s="8" t="s">
        <v>2436</v>
      </c>
      <c r="B914" s="13">
        <v>45996.0</v>
      </c>
      <c r="C914" s="8" t="s">
        <v>607</v>
      </c>
      <c r="D914" s="10" t="s">
        <v>1030</v>
      </c>
      <c r="E914" s="8" t="s">
        <v>1509</v>
      </c>
      <c r="F914" s="11">
        <v>80000.0</v>
      </c>
      <c r="J914" s="16" t="str">
        <f t="shared" si="29"/>
        <v>12/2025</v>
      </c>
      <c r="K914" s="16" t="str">
        <f t="shared" si="30"/>
        <v>CXG-1225</v>
      </c>
    </row>
    <row r="915">
      <c r="A915" s="8" t="s">
        <v>2437</v>
      </c>
      <c r="B915" s="13">
        <v>45996.0</v>
      </c>
      <c r="C915" s="8" t="s">
        <v>357</v>
      </c>
      <c r="D915" s="10" t="s">
        <v>987</v>
      </c>
      <c r="E915" s="8" t="s">
        <v>1509</v>
      </c>
      <c r="F915" s="11">
        <v>29111.97</v>
      </c>
      <c r="I915" s="8" t="s">
        <v>2315</v>
      </c>
      <c r="J915" s="16" t="str">
        <f t="shared" si="29"/>
        <v>12/2025</v>
      </c>
      <c r="K915" s="16" t="str">
        <f t="shared" si="30"/>
        <v>CXG-1225</v>
      </c>
    </row>
    <row r="916">
      <c r="A916" s="8" t="s">
        <v>2438</v>
      </c>
      <c r="B916" s="13">
        <v>45996.0</v>
      </c>
      <c r="C916" s="8" t="s">
        <v>611</v>
      </c>
      <c r="D916" s="10" t="s">
        <v>1037</v>
      </c>
      <c r="E916" s="8" t="s">
        <v>1509</v>
      </c>
      <c r="F916" s="11">
        <v>71939.0</v>
      </c>
      <c r="I916" s="8" t="s">
        <v>2315</v>
      </c>
      <c r="J916" s="16" t="str">
        <f t="shared" si="29"/>
        <v>12/2025</v>
      </c>
      <c r="K916" s="16" t="str">
        <f t="shared" si="30"/>
        <v>CXG-1225</v>
      </c>
    </row>
    <row r="917">
      <c r="A917" s="8" t="s">
        <v>2439</v>
      </c>
      <c r="B917" s="13">
        <v>45996.0</v>
      </c>
      <c r="C917" s="8" t="s">
        <v>611</v>
      </c>
      <c r="D917" s="10" t="s">
        <v>1037</v>
      </c>
      <c r="E917" s="8" t="s">
        <v>1509</v>
      </c>
      <c r="F917" s="11">
        <v>9931.0</v>
      </c>
      <c r="J917" s="16" t="str">
        <f t="shared" si="29"/>
        <v>12/2025</v>
      </c>
      <c r="K917" s="16" t="str">
        <f t="shared" si="30"/>
        <v>CXG-1225</v>
      </c>
    </row>
    <row r="918">
      <c r="A918" s="8" t="s">
        <v>2440</v>
      </c>
      <c r="B918" s="13">
        <v>45996.0</v>
      </c>
      <c r="C918" s="8" t="s">
        <v>607</v>
      </c>
      <c r="D918" s="10" t="s">
        <v>1030</v>
      </c>
      <c r="E918" s="8" t="s">
        <v>1509</v>
      </c>
      <c r="F918" s="11">
        <v>76133.0</v>
      </c>
      <c r="J918" s="16" t="str">
        <f t="shared" si="29"/>
        <v>12/2025</v>
      </c>
      <c r="K918" s="16" t="str">
        <f t="shared" si="30"/>
        <v>CXG-1225</v>
      </c>
    </row>
    <row r="919">
      <c r="A919" s="8" t="s">
        <v>2441</v>
      </c>
      <c r="B919" s="13">
        <v>45996.0</v>
      </c>
      <c r="C919" s="8" t="s">
        <v>442</v>
      </c>
      <c r="D919" s="10" t="s">
        <v>1014</v>
      </c>
      <c r="E919" s="8" t="s">
        <v>1478</v>
      </c>
      <c r="F919" s="11">
        <v>121443.0</v>
      </c>
      <c r="J919" s="16" t="str">
        <f t="shared" si="29"/>
        <v>12/2025</v>
      </c>
      <c r="K919" s="16" t="str">
        <f t="shared" si="30"/>
        <v>CXG-1225</v>
      </c>
    </row>
    <row r="920">
      <c r="A920" s="8" t="s">
        <v>2442</v>
      </c>
      <c r="B920" s="13">
        <v>45996.0</v>
      </c>
      <c r="C920" s="8" t="s">
        <v>323</v>
      </c>
      <c r="D920" s="10" t="s">
        <v>1033</v>
      </c>
      <c r="E920" s="8" t="s">
        <v>1478</v>
      </c>
      <c r="F920" s="11">
        <v>69860.44</v>
      </c>
      <c r="J920" s="16" t="str">
        <f t="shared" si="29"/>
        <v>12/2025</v>
      </c>
      <c r="K920" s="16" t="str">
        <f t="shared" si="30"/>
        <v>CXG-1225</v>
      </c>
    </row>
    <row r="921">
      <c r="A921" s="8" t="s">
        <v>2443</v>
      </c>
      <c r="B921" s="13">
        <v>45999.0</v>
      </c>
      <c r="C921" s="8" t="s">
        <v>434</v>
      </c>
      <c r="D921" s="10" t="s">
        <v>1039</v>
      </c>
      <c r="E921" s="8" t="s">
        <v>1509</v>
      </c>
      <c r="F921" s="11">
        <v>50835.25</v>
      </c>
      <c r="I921" s="8" t="s">
        <v>2315</v>
      </c>
      <c r="J921" s="16" t="str">
        <f t="shared" si="29"/>
        <v>12/2025</v>
      </c>
      <c r="K921" s="16" t="str">
        <f t="shared" si="30"/>
        <v>CXG-1225</v>
      </c>
    </row>
    <row r="922">
      <c r="A922" s="8" t="s">
        <v>2444</v>
      </c>
      <c r="B922" s="13">
        <v>45999.0</v>
      </c>
      <c r="C922" s="8" t="s">
        <v>607</v>
      </c>
      <c r="D922" s="10" t="s">
        <v>1030</v>
      </c>
      <c r="E922" s="8" t="s">
        <v>1509</v>
      </c>
      <c r="F922" s="11">
        <v>109190.0</v>
      </c>
      <c r="I922" s="8" t="s">
        <v>2315</v>
      </c>
      <c r="J922" s="16" t="str">
        <f t="shared" si="29"/>
        <v>12/2025</v>
      </c>
      <c r="K922" s="16" t="str">
        <f t="shared" si="30"/>
        <v>CXG-1225</v>
      </c>
    </row>
    <row r="923">
      <c r="A923" s="8" t="s">
        <v>2445</v>
      </c>
      <c r="B923" s="13">
        <v>45999.0</v>
      </c>
      <c r="C923" s="8" t="s">
        <v>607</v>
      </c>
      <c r="D923" s="10" t="s">
        <v>1030</v>
      </c>
      <c r="E923" s="8" t="s">
        <v>1473</v>
      </c>
      <c r="F923" s="11">
        <v>3.88</v>
      </c>
      <c r="J923" s="16" t="str">
        <f t="shared" si="29"/>
        <v>12/2025</v>
      </c>
      <c r="K923" s="16" t="str">
        <f t="shared" si="30"/>
        <v>CXG-1225</v>
      </c>
    </row>
    <row r="924">
      <c r="A924" s="8" t="s">
        <v>2446</v>
      </c>
      <c r="B924" s="13">
        <v>45999.0</v>
      </c>
      <c r="C924" s="8" t="s">
        <v>442</v>
      </c>
      <c r="D924" s="10" t="s">
        <v>1014</v>
      </c>
      <c r="E924" s="8" t="s">
        <v>1473</v>
      </c>
      <c r="F924" s="11">
        <v>0.56</v>
      </c>
      <c r="J924" s="16" t="str">
        <f t="shared" si="29"/>
        <v>12/2025</v>
      </c>
      <c r="K924" s="16" t="str">
        <f t="shared" si="30"/>
        <v>CXG-1225</v>
      </c>
    </row>
    <row r="925">
      <c r="A925" s="8" t="s">
        <v>2447</v>
      </c>
      <c r="B925" s="13">
        <v>45999.0</v>
      </c>
      <c r="C925" s="8" t="s">
        <v>357</v>
      </c>
      <c r="D925" s="10" t="s">
        <v>1041</v>
      </c>
      <c r="E925" s="8" t="s">
        <v>2193</v>
      </c>
      <c r="F925" s="11">
        <v>64922.0</v>
      </c>
      <c r="J925" s="16" t="str">
        <f t="shared" si="29"/>
        <v>12/2025</v>
      </c>
      <c r="K925" s="16" t="str">
        <f t="shared" si="30"/>
        <v>CXG-1225</v>
      </c>
    </row>
    <row r="926">
      <c r="A926" s="8" t="s">
        <v>2448</v>
      </c>
      <c r="B926" s="13">
        <v>45999.0</v>
      </c>
      <c r="C926" s="8" t="s">
        <v>434</v>
      </c>
      <c r="D926" s="10" t="s">
        <v>1039</v>
      </c>
      <c r="E926" s="8" t="s">
        <v>1575</v>
      </c>
      <c r="F926" s="11">
        <v>18000.0</v>
      </c>
      <c r="I926" s="8" t="s">
        <v>97</v>
      </c>
      <c r="J926" s="16" t="str">
        <f t="shared" si="29"/>
        <v>12/2025</v>
      </c>
      <c r="K926" s="16" t="str">
        <f t="shared" si="30"/>
        <v>CXG-1225</v>
      </c>
    </row>
    <row r="927">
      <c r="A927" s="8" t="s">
        <v>2449</v>
      </c>
      <c r="B927" s="13">
        <v>45999.0</v>
      </c>
      <c r="C927" s="8" t="s">
        <v>434</v>
      </c>
      <c r="D927" s="10" t="s">
        <v>1039</v>
      </c>
      <c r="E927" s="8" t="s">
        <v>1575</v>
      </c>
      <c r="F927" s="11">
        <v>5000.0</v>
      </c>
      <c r="I927" s="8" t="s">
        <v>97</v>
      </c>
      <c r="J927" s="16" t="str">
        <f t="shared" si="29"/>
        <v>12/2025</v>
      </c>
      <c r="K927" s="16" t="str">
        <f t="shared" si="30"/>
        <v>CXG-1225</v>
      </c>
    </row>
    <row r="928">
      <c r="A928" s="8" t="s">
        <v>2450</v>
      </c>
      <c r="B928" s="13">
        <v>45999.0</v>
      </c>
      <c r="C928" s="8" t="s">
        <v>434</v>
      </c>
      <c r="D928" s="10" t="s">
        <v>1039</v>
      </c>
      <c r="E928" s="8" t="s">
        <v>1575</v>
      </c>
      <c r="F928" s="11">
        <v>16100.0</v>
      </c>
      <c r="I928" s="8" t="s">
        <v>97</v>
      </c>
      <c r="J928" s="16" t="str">
        <f t="shared" si="29"/>
        <v>12/2025</v>
      </c>
      <c r="K928" s="16" t="str">
        <f t="shared" si="30"/>
        <v>CXG-1225</v>
      </c>
    </row>
    <row r="929">
      <c r="A929" s="8" t="s">
        <v>2451</v>
      </c>
      <c r="B929" s="13">
        <v>45999.0</v>
      </c>
      <c r="C929" s="8" t="s">
        <v>434</v>
      </c>
      <c r="D929" s="10" t="s">
        <v>1039</v>
      </c>
      <c r="E929" s="8" t="s">
        <v>1575</v>
      </c>
      <c r="F929" s="11">
        <v>48000.0</v>
      </c>
      <c r="I929" s="8" t="s">
        <v>97</v>
      </c>
      <c r="J929" s="16" t="str">
        <f t="shared" si="29"/>
        <v>12/2025</v>
      </c>
      <c r="K929" s="16" t="str">
        <f t="shared" si="30"/>
        <v>CXG-1225</v>
      </c>
    </row>
    <row r="930">
      <c r="A930" s="8" t="s">
        <v>2452</v>
      </c>
      <c r="B930" s="13">
        <v>45999.0</v>
      </c>
      <c r="C930" s="8" t="s">
        <v>434</v>
      </c>
      <c r="D930" s="10" t="s">
        <v>1039</v>
      </c>
      <c r="E930" s="8" t="s">
        <v>2193</v>
      </c>
      <c r="F930" s="11">
        <v>40000.0</v>
      </c>
      <c r="J930" s="16" t="str">
        <f t="shared" si="29"/>
        <v>12/2025</v>
      </c>
      <c r="K930" s="16" t="str">
        <f t="shared" si="30"/>
        <v>CXG-1225</v>
      </c>
    </row>
    <row r="931">
      <c r="A931" s="8" t="s">
        <v>2453</v>
      </c>
      <c r="B931" s="13">
        <v>45999.0</v>
      </c>
      <c r="C931" s="8" t="s">
        <v>319</v>
      </c>
      <c r="D931" s="10" t="s">
        <v>1002</v>
      </c>
      <c r="E931" s="8" t="s">
        <v>2193</v>
      </c>
      <c r="F931" s="11">
        <v>50000.0</v>
      </c>
      <c r="J931" s="16" t="str">
        <f t="shared" si="29"/>
        <v>12/2025</v>
      </c>
      <c r="K931" s="16" t="str">
        <f t="shared" si="30"/>
        <v>CXG-1225</v>
      </c>
    </row>
    <row r="932">
      <c r="A932" s="8" t="s">
        <v>2454</v>
      </c>
      <c r="B932" s="13">
        <v>45999.0</v>
      </c>
      <c r="C932" s="8" t="s">
        <v>603</v>
      </c>
      <c r="D932" s="10" t="s">
        <v>1026</v>
      </c>
      <c r="E932" s="8" t="s">
        <v>2193</v>
      </c>
      <c r="F932" s="11">
        <v>43574.81</v>
      </c>
      <c r="J932" s="16" t="str">
        <f t="shared" si="29"/>
        <v>12/2025</v>
      </c>
      <c r="K932" s="16" t="str">
        <f t="shared" si="30"/>
        <v>CXG-1225</v>
      </c>
    </row>
    <row r="933">
      <c r="A933" s="8" t="s">
        <v>2455</v>
      </c>
      <c r="B933" s="13">
        <v>46000.0</v>
      </c>
      <c r="C933" s="8" t="s">
        <v>342</v>
      </c>
      <c r="D933" s="10" t="s">
        <v>997</v>
      </c>
      <c r="E933" s="8" t="s">
        <v>1473</v>
      </c>
      <c r="F933" s="11">
        <v>599.5</v>
      </c>
      <c r="J933" s="16" t="str">
        <f t="shared" si="29"/>
        <v>12/2025</v>
      </c>
      <c r="K933" s="16" t="str">
        <f t="shared" si="30"/>
        <v>CXG-1225</v>
      </c>
    </row>
    <row r="934">
      <c r="A934" s="8" t="s">
        <v>2456</v>
      </c>
      <c r="B934" s="13">
        <v>46000.0</v>
      </c>
      <c r="C934" s="8" t="s">
        <v>342</v>
      </c>
      <c r="D934" s="10" t="s">
        <v>825</v>
      </c>
      <c r="E934" s="8" t="s">
        <v>1473</v>
      </c>
      <c r="F934" s="11">
        <v>-850.0</v>
      </c>
      <c r="J934" s="16" t="str">
        <f t="shared" si="29"/>
        <v>12/2025</v>
      </c>
      <c r="K934" s="16" t="str">
        <f t="shared" si="30"/>
        <v>CXG-1225</v>
      </c>
    </row>
    <row r="935">
      <c r="A935" s="8" t="s">
        <v>2457</v>
      </c>
      <c r="B935" s="13">
        <v>46000.0</v>
      </c>
      <c r="C935" s="8" t="s">
        <v>215</v>
      </c>
      <c r="D935" s="10" t="s">
        <v>1006</v>
      </c>
      <c r="E935" s="8" t="s">
        <v>1473</v>
      </c>
      <c r="F935" s="11">
        <v>-501.66</v>
      </c>
      <c r="J935" s="16" t="str">
        <f t="shared" si="29"/>
        <v>12/2025</v>
      </c>
      <c r="K935" s="16" t="str">
        <f t="shared" si="30"/>
        <v>CXG-1225</v>
      </c>
    </row>
    <row r="936">
      <c r="A936" s="10" t="s">
        <v>2458</v>
      </c>
      <c r="B936" s="13">
        <v>46000.0</v>
      </c>
      <c r="C936" s="8" t="s">
        <v>611</v>
      </c>
      <c r="D936" s="10" t="s">
        <v>1037</v>
      </c>
      <c r="E936" s="8" t="s">
        <v>1473</v>
      </c>
      <c r="F936" s="11">
        <v>-1001.0</v>
      </c>
      <c r="J936" s="16" t="str">
        <f t="shared" si="29"/>
        <v>12/2025</v>
      </c>
      <c r="K936" s="16" t="str">
        <f t="shared" si="30"/>
        <v>CXG-1225</v>
      </c>
    </row>
    <row r="937">
      <c r="A937" s="8" t="s">
        <v>2459</v>
      </c>
      <c r="B937" s="13">
        <v>46000.0</v>
      </c>
      <c r="C937" s="8" t="s">
        <v>357</v>
      </c>
      <c r="D937" s="10" t="s">
        <v>1041</v>
      </c>
      <c r="E937" s="8" t="s">
        <v>1478</v>
      </c>
      <c r="F937" s="11">
        <v>491.83</v>
      </c>
      <c r="J937" s="16" t="str">
        <f t="shared" si="29"/>
        <v>12/2025</v>
      </c>
      <c r="K937" s="16" t="str">
        <f t="shared" si="30"/>
        <v>CXG-1225</v>
      </c>
    </row>
    <row r="938">
      <c r="A938" s="8" t="s">
        <v>2460</v>
      </c>
      <c r="B938" s="13">
        <v>46000.0</v>
      </c>
      <c r="C938" s="8" t="s">
        <v>357</v>
      </c>
      <c r="D938" s="10" t="s">
        <v>1041</v>
      </c>
      <c r="E938" s="8" t="s">
        <v>1473</v>
      </c>
      <c r="F938" s="11">
        <v>0.23</v>
      </c>
      <c r="J938" s="16" t="str">
        <f t="shared" si="29"/>
        <v>12/2025</v>
      </c>
      <c r="K938" s="16" t="str">
        <f t="shared" si="30"/>
        <v>CXG-1225</v>
      </c>
    </row>
    <row r="939">
      <c r="A939" s="8" t="s">
        <v>2461</v>
      </c>
      <c r="B939" s="13">
        <v>46000.0</v>
      </c>
      <c r="C939" s="8" t="s">
        <v>434</v>
      </c>
      <c r="D939" s="10" t="s">
        <v>1039</v>
      </c>
      <c r="E939" s="8" t="s">
        <v>1509</v>
      </c>
      <c r="F939" s="11">
        <v>86098.0</v>
      </c>
      <c r="J939" s="16" t="str">
        <f t="shared" si="29"/>
        <v>12/2025</v>
      </c>
      <c r="K939" s="16" t="str">
        <f t="shared" si="30"/>
        <v>CXG-1225</v>
      </c>
    </row>
    <row r="940">
      <c r="A940" s="8"/>
      <c r="B940" s="19"/>
      <c r="C940" s="8"/>
      <c r="D940" s="8"/>
      <c r="E940" s="8"/>
      <c r="F940" s="11"/>
    </row>
    <row r="941">
      <c r="A941" s="8" t="s">
        <v>2462</v>
      </c>
      <c r="B941" s="19">
        <v>46001.0</v>
      </c>
      <c r="C941" s="8" t="s">
        <v>613</v>
      </c>
      <c r="D941" s="10" t="s">
        <v>1043</v>
      </c>
      <c r="E941" s="8" t="s">
        <v>2193</v>
      </c>
      <c r="F941" s="11">
        <v>77924.0</v>
      </c>
      <c r="J941" s="16" t="str">
        <f t="shared" ref="J941:J972" si="31">TEXT(B941,"MM/YYYY")</f>
        <v>12/2025</v>
      </c>
      <c r="K941" s="16" t="str">
        <f t="shared" ref="K941:K972" si="32">IF(B941="","",CONCATENATE("CXG-",TEXT(B941,"MMYY")))</f>
        <v>CXG-1225</v>
      </c>
    </row>
    <row r="942">
      <c r="A942" s="8" t="s">
        <v>2463</v>
      </c>
      <c r="B942" s="19">
        <v>46001.0</v>
      </c>
      <c r="C942" s="8" t="s">
        <v>613</v>
      </c>
      <c r="D942" s="10" t="s">
        <v>1043</v>
      </c>
      <c r="E942" s="8" t="s">
        <v>1473</v>
      </c>
      <c r="F942" s="11">
        <v>0.22</v>
      </c>
      <c r="J942" s="16" t="str">
        <f t="shared" si="31"/>
        <v>12/2025</v>
      </c>
      <c r="K942" s="16" t="str">
        <f t="shared" si="32"/>
        <v>CXG-1225</v>
      </c>
    </row>
    <row r="943">
      <c r="A943" s="8" t="s">
        <v>2464</v>
      </c>
      <c r="B943" s="19">
        <v>46001.0</v>
      </c>
      <c r="C943" s="8" t="s">
        <v>434</v>
      </c>
      <c r="D943" s="10" t="s">
        <v>1039</v>
      </c>
      <c r="E943" s="8" t="s">
        <v>2193</v>
      </c>
      <c r="F943" s="11">
        <v>6863.0</v>
      </c>
      <c r="J943" s="16" t="str">
        <f t="shared" si="31"/>
        <v>12/2025</v>
      </c>
      <c r="K943" s="16" t="str">
        <f t="shared" si="32"/>
        <v>CXG-1225</v>
      </c>
    </row>
    <row r="944">
      <c r="A944" s="8" t="s">
        <v>2465</v>
      </c>
      <c r="B944" s="19">
        <v>46001.0</v>
      </c>
      <c r="C944" s="8" t="s">
        <v>434</v>
      </c>
      <c r="D944" s="10" t="s">
        <v>1039</v>
      </c>
      <c r="E944" s="8" t="s">
        <v>1473</v>
      </c>
      <c r="F944" s="11">
        <v>0.25</v>
      </c>
      <c r="J944" s="16" t="str">
        <f t="shared" si="31"/>
        <v>12/2025</v>
      </c>
      <c r="K944" s="16" t="str">
        <f t="shared" si="32"/>
        <v>CXG-1225</v>
      </c>
    </row>
    <row r="945">
      <c r="A945" s="8" t="s">
        <v>2466</v>
      </c>
      <c r="B945" s="19">
        <v>46001.0</v>
      </c>
      <c r="C945" s="8" t="s">
        <v>548</v>
      </c>
      <c r="D945" s="10" t="s">
        <v>1045</v>
      </c>
      <c r="E945" s="8" t="s">
        <v>2193</v>
      </c>
      <c r="F945" s="11">
        <v>100972.73</v>
      </c>
      <c r="J945" s="16" t="str">
        <f t="shared" si="31"/>
        <v>12/2025</v>
      </c>
      <c r="K945" s="16" t="str">
        <f t="shared" si="32"/>
        <v>CXG-1225</v>
      </c>
    </row>
    <row r="946">
      <c r="A946" s="8" t="s">
        <v>2467</v>
      </c>
      <c r="B946" s="19">
        <v>46002.0</v>
      </c>
      <c r="C946" s="8" t="s">
        <v>319</v>
      </c>
      <c r="D946" s="10" t="s">
        <v>1002</v>
      </c>
      <c r="E946" s="8" t="s">
        <v>1575</v>
      </c>
      <c r="F946" s="11">
        <v>92000.0</v>
      </c>
      <c r="I946" s="8" t="s">
        <v>2468</v>
      </c>
      <c r="J946" s="16" t="str">
        <f t="shared" si="31"/>
        <v>12/2025</v>
      </c>
      <c r="K946" s="16" t="str">
        <f t="shared" si="32"/>
        <v>CXG-1225</v>
      </c>
    </row>
    <row r="947">
      <c r="A947" s="8" t="s">
        <v>2469</v>
      </c>
      <c r="B947" s="19">
        <v>46001.0</v>
      </c>
      <c r="C947" s="8" t="s">
        <v>607</v>
      </c>
      <c r="D947" s="10" t="s">
        <v>1047</v>
      </c>
      <c r="E947" s="8" t="s">
        <v>1478</v>
      </c>
      <c r="F947" s="11">
        <v>70000.0</v>
      </c>
      <c r="J947" s="16" t="str">
        <f t="shared" si="31"/>
        <v>12/2025</v>
      </c>
      <c r="K947" s="16" t="str">
        <f t="shared" si="32"/>
        <v>CXG-1225</v>
      </c>
    </row>
    <row r="948">
      <c r="A948" s="8" t="s">
        <v>2470</v>
      </c>
      <c r="B948" s="19">
        <v>46002.0</v>
      </c>
      <c r="C948" s="8" t="s">
        <v>548</v>
      </c>
      <c r="D948" s="10" t="s">
        <v>1045</v>
      </c>
      <c r="E948" s="8" t="s">
        <v>1575</v>
      </c>
      <c r="F948" s="11">
        <v>60000.0</v>
      </c>
      <c r="I948" s="8" t="s">
        <v>2471</v>
      </c>
      <c r="J948" s="16" t="str">
        <f t="shared" si="31"/>
        <v>12/2025</v>
      </c>
      <c r="K948" s="16" t="str">
        <f t="shared" si="32"/>
        <v>CXG-1225</v>
      </c>
    </row>
    <row r="949">
      <c r="A949" s="8" t="s">
        <v>2472</v>
      </c>
      <c r="B949" s="19">
        <v>46002.0</v>
      </c>
      <c r="C949" s="8" t="s">
        <v>520</v>
      </c>
      <c r="D949" s="10" t="s">
        <v>902</v>
      </c>
      <c r="E949" s="8" t="s">
        <v>1575</v>
      </c>
      <c r="F949" s="11">
        <v>34500.0</v>
      </c>
      <c r="J949" s="16" t="str">
        <f t="shared" si="31"/>
        <v>12/2025</v>
      </c>
      <c r="K949" s="16" t="str">
        <f t="shared" si="32"/>
        <v>CXG-1225</v>
      </c>
    </row>
    <row r="950">
      <c r="A950" s="8" t="s">
        <v>2473</v>
      </c>
      <c r="B950" s="19">
        <v>46002.0</v>
      </c>
      <c r="C950" s="8" t="s">
        <v>603</v>
      </c>
      <c r="D950" s="10" t="s">
        <v>1026</v>
      </c>
      <c r="E950" s="8" t="s">
        <v>1509</v>
      </c>
      <c r="F950" s="11">
        <v>172621.37</v>
      </c>
      <c r="I950" s="8" t="s">
        <v>2315</v>
      </c>
      <c r="J950" s="16" t="str">
        <f t="shared" si="31"/>
        <v>12/2025</v>
      </c>
      <c r="K950" s="16" t="str">
        <f t="shared" si="32"/>
        <v>CXG-1225</v>
      </c>
    </row>
    <row r="951">
      <c r="A951" s="8" t="s">
        <v>2474</v>
      </c>
      <c r="B951" s="19">
        <v>46002.0</v>
      </c>
      <c r="C951" s="8" t="s">
        <v>603</v>
      </c>
      <c r="D951" s="10" t="s">
        <v>1026</v>
      </c>
      <c r="E951" s="8" t="s">
        <v>1478</v>
      </c>
      <c r="F951" s="11">
        <v>150000.0</v>
      </c>
      <c r="J951" s="16" t="str">
        <f t="shared" si="31"/>
        <v>12/2025</v>
      </c>
      <c r="K951" s="16" t="str">
        <f t="shared" si="32"/>
        <v>CXG-1225</v>
      </c>
    </row>
    <row r="952">
      <c r="A952" s="8" t="s">
        <v>2475</v>
      </c>
      <c r="B952" s="19">
        <v>46002.0</v>
      </c>
      <c r="C952" s="8" t="s">
        <v>325</v>
      </c>
      <c r="D952" s="10" t="s">
        <v>1049</v>
      </c>
      <c r="E952" s="8" t="s">
        <v>1478</v>
      </c>
      <c r="F952" s="11">
        <v>82890.0</v>
      </c>
      <c r="J952" s="16" t="str">
        <f t="shared" si="31"/>
        <v>12/2025</v>
      </c>
      <c r="K952" s="16" t="str">
        <f t="shared" si="32"/>
        <v>CXG-1225</v>
      </c>
    </row>
    <row r="953">
      <c r="A953" s="8" t="s">
        <v>2476</v>
      </c>
      <c r="B953" s="19">
        <v>46003.0</v>
      </c>
      <c r="C953" s="8" t="s">
        <v>615</v>
      </c>
      <c r="D953" s="10" t="s">
        <v>1051</v>
      </c>
      <c r="E953" s="8" t="s">
        <v>2193</v>
      </c>
      <c r="F953" s="11">
        <v>63864.81</v>
      </c>
      <c r="J953" s="16" t="str">
        <f t="shared" si="31"/>
        <v>12/2025</v>
      </c>
      <c r="K953" s="16" t="str">
        <f t="shared" si="32"/>
        <v>CXG-1225</v>
      </c>
    </row>
    <row r="954">
      <c r="A954" s="8" t="s">
        <v>2477</v>
      </c>
      <c r="B954" s="19">
        <v>46003.0</v>
      </c>
      <c r="C954" s="8" t="s">
        <v>605</v>
      </c>
      <c r="D954" s="10" t="s">
        <v>1053</v>
      </c>
      <c r="E954" s="8" t="s">
        <v>1509</v>
      </c>
      <c r="F954" s="11">
        <v>150000.0</v>
      </c>
      <c r="I954" s="8" t="s">
        <v>2315</v>
      </c>
      <c r="J954" s="16" t="str">
        <f t="shared" si="31"/>
        <v>12/2025</v>
      </c>
      <c r="K954" s="16" t="str">
        <f t="shared" si="32"/>
        <v>CXG-1225</v>
      </c>
    </row>
    <row r="955">
      <c r="A955" s="8" t="s">
        <v>2478</v>
      </c>
      <c r="B955" s="19">
        <v>46003.0</v>
      </c>
      <c r="C955" s="8" t="s">
        <v>603</v>
      </c>
      <c r="D955" s="10" t="s">
        <v>1026</v>
      </c>
      <c r="E955" s="8" t="s">
        <v>1478</v>
      </c>
      <c r="F955" s="11">
        <v>150000.0</v>
      </c>
      <c r="J955" s="16" t="str">
        <f t="shared" si="31"/>
        <v>12/2025</v>
      </c>
      <c r="K955" s="16" t="str">
        <f t="shared" si="32"/>
        <v>CXG-1225</v>
      </c>
    </row>
    <row r="956">
      <c r="A956" s="8" t="s">
        <v>2479</v>
      </c>
      <c r="B956" s="19">
        <v>46003.0</v>
      </c>
      <c r="C956" s="8" t="s">
        <v>603</v>
      </c>
      <c r="D956" s="10" t="s">
        <v>1026</v>
      </c>
      <c r="E956" s="8" t="s">
        <v>1509</v>
      </c>
      <c r="F956" s="11">
        <v>71222.11</v>
      </c>
      <c r="I956" s="8" t="s">
        <v>2315</v>
      </c>
      <c r="J956" s="16" t="str">
        <f t="shared" si="31"/>
        <v>12/2025</v>
      </c>
      <c r="K956" s="16" t="str">
        <f t="shared" si="32"/>
        <v>CXG-1225</v>
      </c>
    </row>
    <row r="957">
      <c r="A957" s="8" t="s">
        <v>2480</v>
      </c>
      <c r="B957" s="19">
        <v>46004.0</v>
      </c>
      <c r="C957" s="8" t="s">
        <v>603</v>
      </c>
      <c r="D957" s="10" t="s">
        <v>1026</v>
      </c>
      <c r="E957" s="8" t="s">
        <v>1509</v>
      </c>
      <c r="F957" s="11">
        <v>23810.49</v>
      </c>
      <c r="I957" s="8" t="s">
        <v>2315</v>
      </c>
      <c r="J957" s="16" t="str">
        <f t="shared" si="31"/>
        <v>12/2025</v>
      </c>
      <c r="K957" s="16" t="str">
        <f t="shared" si="32"/>
        <v>CXG-1225</v>
      </c>
    </row>
    <row r="958">
      <c r="A958" s="8" t="s">
        <v>2481</v>
      </c>
      <c r="B958" s="19">
        <v>46006.0</v>
      </c>
      <c r="C958" s="8" t="s">
        <v>599</v>
      </c>
      <c r="D958" s="10" t="s">
        <v>1016</v>
      </c>
      <c r="E958" s="8" t="s">
        <v>1473</v>
      </c>
      <c r="F958" s="11">
        <v>200.0</v>
      </c>
      <c r="I958" s="8" t="s">
        <v>1474</v>
      </c>
      <c r="J958" s="16" t="str">
        <f t="shared" si="31"/>
        <v>12/2025</v>
      </c>
      <c r="K958" s="16" t="str">
        <f t="shared" si="32"/>
        <v>CXG-1225</v>
      </c>
    </row>
    <row r="959">
      <c r="A959" s="8" t="s">
        <v>2482</v>
      </c>
      <c r="B959" s="19">
        <v>46006.0</v>
      </c>
      <c r="C959" s="8" t="s">
        <v>599</v>
      </c>
      <c r="D959" s="10" t="s">
        <v>1016</v>
      </c>
      <c r="E959" s="8" t="s">
        <v>1478</v>
      </c>
      <c r="F959" s="11">
        <v>72182.78</v>
      </c>
      <c r="J959" s="16" t="str">
        <f t="shared" si="31"/>
        <v>12/2025</v>
      </c>
      <c r="K959" s="16" t="str">
        <f t="shared" si="32"/>
        <v>CXG-1225</v>
      </c>
    </row>
    <row r="960">
      <c r="A960" s="8" t="s">
        <v>2483</v>
      </c>
      <c r="B960" s="19">
        <v>46007.0</v>
      </c>
      <c r="C960" s="8" t="s">
        <v>319</v>
      </c>
      <c r="D960" s="10" t="s">
        <v>1002</v>
      </c>
      <c r="E960" s="8" t="s">
        <v>1509</v>
      </c>
      <c r="F960" s="11">
        <v>85000.0</v>
      </c>
      <c r="I960" s="8" t="s">
        <v>2315</v>
      </c>
      <c r="J960" s="16" t="str">
        <f t="shared" si="31"/>
        <v>12/2025</v>
      </c>
      <c r="K960" s="16" t="str">
        <f t="shared" si="32"/>
        <v>CXG-1225</v>
      </c>
    </row>
    <row r="961">
      <c r="A961" s="8" t="s">
        <v>2484</v>
      </c>
      <c r="B961" s="19">
        <v>46007.0</v>
      </c>
      <c r="C961" s="8" t="s">
        <v>331</v>
      </c>
      <c r="D961" s="10" t="s">
        <v>1055</v>
      </c>
      <c r="E961" s="8" t="s">
        <v>1509</v>
      </c>
      <c r="F961" s="11">
        <v>78443.0</v>
      </c>
      <c r="I961" s="8" t="s">
        <v>2315</v>
      </c>
      <c r="J961" s="16" t="str">
        <f t="shared" si="31"/>
        <v>12/2025</v>
      </c>
      <c r="K961" s="16" t="str">
        <f t="shared" si="32"/>
        <v>CXG-1225</v>
      </c>
    </row>
    <row r="962">
      <c r="A962" s="8" t="s">
        <v>2485</v>
      </c>
      <c r="B962" s="19">
        <v>46007.0</v>
      </c>
      <c r="C962" s="8" t="s">
        <v>615</v>
      </c>
      <c r="D962" s="10" t="s">
        <v>1051</v>
      </c>
      <c r="E962" s="8" t="s">
        <v>1509</v>
      </c>
      <c r="F962" s="11">
        <v>4989.0</v>
      </c>
      <c r="I962" s="8" t="s">
        <v>2315</v>
      </c>
      <c r="J962" s="16" t="str">
        <f t="shared" si="31"/>
        <v>12/2025</v>
      </c>
      <c r="K962" s="16" t="str">
        <f t="shared" si="32"/>
        <v>CXG-1225</v>
      </c>
    </row>
    <row r="963">
      <c r="A963" s="8" t="s">
        <v>2486</v>
      </c>
      <c r="B963" s="19">
        <v>46007.0</v>
      </c>
      <c r="C963" s="8" t="s">
        <v>615</v>
      </c>
      <c r="D963" s="10" t="s">
        <v>1051</v>
      </c>
      <c r="E963" s="8" t="s">
        <v>1473</v>
      </c>
      <c r="F963" s="11">
        <v>0.08</v>
      </c>
      <c r="J963" s="16" t="str">
        <f t="shared" si="31"/>
        <v>12/2025</v>
      </c>
      <c r="K963" s="16" t="str">
        <f t="shared" si="32"/>
        <v>CXG-1225</v>
      </c>
    </row>
    <row r="964">
      <c r="A964" s="8" t="s">
        <v>2487</v>
      </c>
      <c r="B964" s="19">
        <v>46007.0</v>
      </c>
      <c r="C964" s="8" t="s">
        <v>548</v>
      </c>
      <c r="D964" s="10" t="s">
        <v>1045</v>
      </c>
      <c r="E964" s="8" t="s">
        <v>1509</v>
      </c>
      <c r="F964" s="11">
        <v>14050.0</v>
      </c>
      <c r="I964" s="8" t="s">
        <v>2315</v>
      </c>
      <c r="J964" s="16" t="str">
        <f t="shared" si="31"/>
        <v>12/2025</v>
      </c>
      <c r="K964" s="16" t="str">
        <f t="shared" si="32"/>
        <v>CXG-1225</v>
      </c>
    </row>
    <row r="965">
      <c r="A965" s="8" t="s">
        <v>2488</v>
      </c>
      <c r="B965" s="19">
        <v>46007.0</v>
      </c>
      <c r="C965" s="8" t="s">
        <v>548</v>
      </c>
      <c r="D965" s="10" t="s">
        <v>1045</v>
      </c>
      <c r="E965" s="8" t="s">
        <v>1473</v>
      </c>
      <c r="F965" s="11">
        <v>50.0</v>
      </c>
      <c r="J965" s="16" t="str">
        <f t="shared" si="31"/>
        <v>12/2025</v>
      </c>
      <c r="K965" s="16" t="str">
        <f t="shared" si="32"/>
        <v>CXG-1225</v>
      </c>
    </row>
    <row r="966">
      <c r="A966" s="8" t="s">
        <v>2489</v>
      </c>
      <c r="B966" s="19">
        <v>46007.0</v>
      </c>
      <c r="C966" s="8" t="s">
        <v>405</v>
      </c>
      <c r="D966" s="10" t="s">
        <v>991</v>
      </c>
      <c r="E966" s="8" t="s">
        <v>1509</v>
      </c>
      <c r="F966" s="11">
        <v>23755.0</v>
      </c>
      <c r="I966" s="8" t="s">
        <v>2315</v>
      </c>
      <c r="J966" s="16" t="str">
        <f t="shared" si="31"/>
        <v>12/2025</v>
      </c>
      <c r="K966" s="16" t="str">
        <f t="shared" si="32"/>
        <v>CXG-1225</v>
      </c>
    </row>
    <row r="967">
      <c r="A967" s="8" t="s">
        <v>2490</v>
      </c>
      <c r="B967" s="19">
        <v>46007.0</v>
      </c>
      <c r="C967" s="8" t="s">
        <v>405</v>
      </c>
      <c r="D967" s="10" t="s">
        <v>991</v>
      </c>
      <c r="E967" s="8" t="s">
        <v>1473</v>
      </c>
      <c r="F967" s="11">
        <v>0.12</v>
      </c>
      <c r="J967" s="16" t="str">
        <f t="shared" si="31"/>
        <v>12/2025</v>
      </c>
      <c r="K967" s="16" t="str">
        <f t="shared" si="32"/>
        <v>CXG-1225</v>
      </c>
    </row>
    <row r="968">
      <c r="A968" s="8" t="s">
        <v>2491</v>
      </c>
      <c r="B968" s="19">
        <v>46007.0</v>
      </c>
      <c r="C968" s="8" t="s">
        <v>331</v>
      </c>
      <c r="D968" s="10" t="s">
        <v>1055</v>
      </c>
      <c r="E968" s="8" t="s">
        <v>1509</v>
      </c>
      <c r="F968" s="11">
        <v>1200.0</v>
      </c>
      <c r="I968" s="8" t="s">
        <v>2315</v>
      </c>
      <c r="J968" s="16" t="str">
        <f t="shared" si="31"/>
        <v>12/2025</v>
      </c>
      <c r="K968" s="16" t="str">
        <f t="shared" si="32"/>
        <v>CXG-1225</v>
      </c>
    </row>
    <row r="969">
      <c r="A969" s="8" t="s">
        <v>2492</v>
      </c>
      <c r="B969" s="19">
        <v>46007.0</v>
      </c>
      <c r="C969" s="8" t="s">
        <v>331</v>
      </c>
      <c r="D969" s="10" t="s">
        <v>1055</v>
      </c>
      <c r="E969" s="8" t="s">
        <v>1473</v>
      </c>
      <c r="F969" s="11">
        <v>-2.78</v>
      </c>
      <c r="J969" s="16" t="str">
        <f t="shared" si="31"/>
        <v>12/2025</v>
      </c>
      <c r="K969" s="16" t="str">
        <f t="shared" si="32"/>
        <v>CXG-1225</v>
      </c>
    </row>
    <row r="970">
      <c r="A970" s="8" t="s">
        <v>2493</v>
      </c>
      <c r="B970" s="19">
        <v>46007.0</v>
      </c>
      <c r="C970" s="8" t="s">
        <v>617</v>
      </c>
      <c r="D970" s="10" t="s">
        <v>1057</v>
      </c>
      <c r="E970" s="8" t="s">
        <v>1509</v>
      </c>
      <c r="F970" s="11">
        <v>45410.5</v>
      </c>
      <c r="I970" s="8" t="s">
        <v>2315</v>
      </c>
      <c r="J970" s="16" t="str">
        <f t="shared" si="31"/>
        <v>12/2025</v>
      </c>
      <c r="K970" s="16" t="str">
        <f t="shared" si="32"/>
        <v>CXG-1225</v>
      </c>
    </row>
    <row r="971">
      <c r="A971" s="8" t="s">
        <v>2494</v>
      </c>
      <c r="B971" s="19">
        <v>46007.0</v>
      </c>
      <c r="C971" s="8" t="s">
        <v>553</v>
      </c>
      <c r="D971" s="10" t="s">
        <v>1059</v>
      </c>
      <c r="E971" s="8" t="s">
        <v>1509</v>
      </c>
      <c r="F971" s="11">
        <v>98720.0</v>
      </c>
      <c r="I971" s="8" t="s">
        <v>2315</v>
      </c>
      <c r="J971" s="16" t="str">
        <f t="shared" si="31"/>
        <v>12/2025</v>
      </c>
      <c r="K971" s="16" t="str">
        <f t="shared" si="32"/>
        <v>CXG-1225</v>
      </c>
    </row>
    <row r="972">
      <c r="A972" s="8" t="s">
        <v>2495</v>
      </c>
      <c r="B972" s="19">
        <v>46007.0</v>
      </c>
      <c r="C972" s="8" t="s">
        <v>553</v>
      </c>
      <c r="D972" s="10" t="s">
        <v>1059</v>
      </c>
      <c r="E972" s="8" t="s">
        <v>2193</v>
      </c>
      <c r="F972" s="11">
        <v>111521.02</v>
      </c>
      <c r="J972" s="16" t="str">
        <f t="shared" si="31"/>
        <v>12/2025</v>
      </c>
      <c r="K972" s="16" t="str">
        <f t="shared" si="32"/>
        <v>CXG-1225</v>
      </c>
    </row>
    <row r="973">
      <c r="A973" s="8"/>
      <c r="B973" s="19"/>
      <c r="C973" s="8"/>
      <c r="D973" s="8"/>
      <c r="E973" s="8"/>
      <c r="F973" s="11"/>
    </row>
    <row r="974">
      <c r="A974" s="8" t="s">
        <v>2496</v>
      </c>
      <c r="B974" s="19">
        <v>46008.0</v>
      </c>
      <c r="C974" s="8" t="s">
        <v>617</v>
      </c>
      <c r="D974" s="10" t="s">
        <v>1057</v>
      </c>
      <c r="E974" s="8" t="s">
        <v>1478</v>
      </c>
      <c r="F974" s="11">
        <v>10188.0</v>
      </c>
      <c r="J974" s="16" t="str">
        <f t="shared" ref="J974:J1058" si="33">TEXT(B974,"MM/YYYY")</f>
        <v>12/2025</v>
      </c>
      <c r="K974" s="16" t="str">
        <f t="shared" ref="K974:K1058" si="34">IF(B974="","",CONCATENATE("CXG-",TEXT(B974,"MMYY")))</f>
        <v>CXG-1225</v>
      </c>
    </row>
    <row r="975">
      <c r="A975" s="8" t="s">
        <v>2497</v>
      </c>
      <c r="B975" s="19">
        <v>46008.0</v>
      </c>
      <c r="C975" s="8" t="s">
        <v>617</v>
      </c>
      <c r="D975" s="10" t="s">
        <v>1057</v>
      </c>
      <c r="E975" s="8" t="s">
        <v>1478</v>
      </c>
      <c r="F975" s="11">
        <v>34039.5</v>
      </c>
      <c r="J975" s="16" t="str">
        <f t="shared" si="33"/>
        <v>12/2025</v>
      </c>
      <c r="K975" s="16" t="str">
        <f t="shared" si="34"/>
        <v>CXG-1225</v>
      </c>
    </row>
    <row r="976">
      <c r="A976" s="8" t="s">
        <v>2498</v>
      </c>
      <c r="B976" s="19">
        <v>46009.0</v>
      </c>
      <c r="C976" s="8" t="s">
        <v>619</v>
      </c>
      <c r="D976" s="10" t="s">
        <v>1063</v>
      </c>
      <c r="E976" s="8" t="s">
        <v>1473</v>
      </c>
      <c r="F976" s="11">
        <v>180.5</v>
      </c>
      <c r="I976" s="8" t="s">
        <v>2499</v>
      </c>
      <c r="J976" s="16" t="str">
        <f t="shared" si="33"/>
        <v>12/2025</v>
      </c>
      <c r="K976" s="16" t="str">
        <f t="shared" si="34"/>
        <v>CXG-1225</v>
      </c>
    </row>
    <row r="977">
      <c r="A977" s="8" t="s">
        <v>2500</v>
      </c>
      <c r="B977" s="19">
        <v>46008.0</v>
      </c>
      <c r="C977" s="8" t="s">
        <v>621</v>
      </c>
      <c r="D977" s="10" t="s">
        <v>1065</v>
      </c>
      <c r="E977" s="8" t="s">
        <v>1478</v>
      </c>
      <c r="F977" s="11">
        <v>30207.11</v>
      </c>
      <c r="J977" s="16" t="str">
        <f t="shared" si="33"/>
        <v>12/2025</v>
      </c>
      <c r="K977" s="16" t="str">
        <f t="shared" si="34"/>
        <v>CXG-1225</v>
      </c>
    </row>
    <row r="978">
      <c r="A978" s="8" t="s">
        <v>2501</v>
      </c>
      <c r="B978" s="19">
        <v>46009.0</v>
      </c>
      <c r="C978" s="8" t="s">
        <v>605</v>
      </c>
      <c r="D978" s="10" t="s">
        <v>1028</v>
      </c>
      <c r="E978" s="8" t="s">
        <v>1473</v>
      </c>
      <c r="F978" s="11">
        <v>200.0</v>
      </c>
      <c r="I978" s="8" t="s">
        <v>1474</v>
      </c>
      <c r="J978" s="16" t="str">
        <f t="shared" si="33"/>
        <v>12/2025</v>
      </c>
      <c r="K978" s="16" t="str">
        <f t="shared" si="34"/>
        <v>CXG-1225</v>
      </c>
    </row>
    <row r="979">
      <c r="A979" s="8" t="s">
        <v>2502</v>
      </c>
      <c r="B979" s="19">
        <v>46009.0</v>
      </c>
      <c r="C979" s="8" t="s">
        <v>605</v>
      </c>
      <c r="D979" s="10" t="s">
        <v>1028</v>
      </c>
      <c r="E979" s="8" t="s">
        <v>1478</v>
      </c>
      <c r="F979" s="11">
        <v>6349.84</v>
      </c>
      <c r="I979" s="8" t="s">
        <v>2503</v>
      </c>
      <c r="J979" s="16" t="str">
        <f t="shared" si="33"/>
        <v>12/2025</v>
      </c>
      <c r="K979" s="16" t="str">
        <f t="shared" si="34"/>
        <v>CXG-1225</v>
      </c>
    </row>
    <row r="980">
      <c r="A980" s="8" t="s">
        <v>2504</v>
      </c>
      <c r="B980" s="19">
        <v>46009.0</v>
      </c>
      <c r="C980" s="8" t="s">
        <v>605</v>
      </c>
      <c r="D980" s="10" t="s">
        <v>1053</v>
      </c>
      <c r="E980" s="8" t="s">
        <v>1478</v>
      </c>
      <c r="F980" s="11">
        <v>106476.0</v>
      </c>
      <c r="I980" s="8" t="s">
        <v>2503</v>
      </c>
      <c r="J980" s="16" t="str">
        <f t="shared" si="33"/>
        <v>12/2025</v>
      </c>
      <c r="K980" s="16" t="str">
        <f t="shared" si="34"/>
        <v>CXG-1225</v>
      </c>
    </row>
    <row r="981">
      <c r="A981" s="8" t="s">
        <v>2505</v>
      </c>
      <c r="B981" s="19">
        <v>46009.0</v>
      </c>
      <c r="C981" s="8" t="s">
        <v>617</v>
      </c>
      <c r="D981" s="10" t="s">
        <v>1057</v>
      </c>
      <c r="E981" s="8" t="s">
        <v>1478</v>
      </c>
      <c r="F981" s="11">
        <v>16752.8</v>
      </c>
      <c r="J981" s="16" t="str">
        <f t="shared" si="33"/>
        <v>12/2025</v>
      </c>
      <c r="K981" s="16" t="str">
        <f t="shared" si="34"/>
        <v>CXG-1225</v>
      </c>
    </row>
    <row r="982">
      <c r="A982" s="8" t="s">
        <v>2506</v>
      </c>
      <c r="B982" s="19">
        <v>46009.0</v>
      </c>
      <c r="C982" s="8" t="s">
        <v>617</v>
      </c>
      <c r="D982" s="10" t="s">
        <v>1057</v>
      </c>
      <c r="E982" s="8" t="s">
        <v>1478</v>
      </c>
      <c r="F982" s="11">
        <v>13820.0</v>
      </c>
      <c r="J982" s="16" t="str">
        <f t="shared" si="33"/>
        <v>12/2025</v>
      </c>
      <c r="K982" s="16" t="str">
        <f t="shared" si="34"/>
        <v>CXG-1225</v>
      </c>
    </row>
    <row r="983">
      <c r="A983" s="8" t="s">
        <v>2507</v>
      </c>
      <c r="B983" s="19">
        <v>46009.0</v>
      </c>
      <c r="C983" s="8" t="s">
        <v>617</v>
      </c>
      <c r="D983" s="10" t="s">
        <v>1057</v>
      </c>
      <c r="E983" s="8" t="s">
        <v>1473</v>
      </c>
      <c r="F983" s="11">
        <v>-10.0</v>
      </c>
      <c r="J983" s="16" t="str">
        <f t="shared" si="33"/>
        <v>12/2025</v>
      </c>
      <c r="K983" s="16" t="str">
        <f t="shared" si="34"/>
        <v>CXG-1225</v>
      </c>
    </row>
    <row r="984">
      <c r="A984" s="8" t="s">
        <v>2508</v>
      </c>
      <c r="B984" s="19">
        <v>46009.0</v>
      </c>
      <c r="C984" s="8" t="s">
        <v>619</v>
      </c>
      <c r="D984" s="10" t="s">
        <v>1063</v>
      </c>
      <c r="E984" s="8" t="s">
        <v>1478</v>
      </c>
      <c r="F984" s="11">
        <v>16000.0</v>
      </c>
      <c r="J984" s="16" t="str">
        <f t="shared" si="33"/>
        <v>12/2025</v>
      </c>
      <c r="K984" s="16" t="str">
        <f t="shared" si="34"/>
        <v>CXG-1225</v>
      </c>
    </row>
    <row r="985">
      <c r="A985" s="8" t="s">
        <v>2509</v>
      </c>
      <c r="B985" s="19">
        <v>46009.0</v>
      </c>
      <c r="C985" s="8" t="s">
        <v>520</v>
      </c>
      <c r="D985" s="10" t="s">
        <v>902</v>
      </c>
      <c r="E985" s="8" t="s">
        <v>1478</v>
      </c>
      <c r="F985" s="11">
        <v>6370.0</v>
      </c>
      <c r="J985" s="16" t="str">
        <f t="shared" si="33"/>
        <v>12/2025</v>
      </c>
      <c r="K985" s="16" t="str">
        <f t="shared" si="34"/>
        <v>CXG-1225</v>
      </c>
    </row>
    <row r="986">
      <c r="A986" s="8" t="s">
        <v>2510</v>
      </c>
      <c r="B986" s="19">
        <v>46009.0</v>
      </c>
      <c r="C986" s="8" t="s">
        <v>621</v>
      </c>
      <c r="D986" s="10" t="s">
        <v>1065</v>
      </c>
      <c r="E986" s="8" t="s">
        <v>1478</v>
      </c>
      <c r="F986" s="11">
        <v>15100.0</v>
      </c>
      <c r="J986" s="16" t="str">
        <f t="shared" si="33"/>
        <v>12/2025</v>
      </c>
      <c r="K986" s="16" t="str">
        <f t="shared" si="34"/>
        <v>CXG-1225</v>
      </c>
    </row>
    <row r="987">
      <c r="A987" s="8" t="s">
        <v>2511</v>
      </c>
      <c r="B987" s="19">
        <v>46009.0</v>
      </c>
      <c r="C987" s="8" t="s">
        <v>621</v>
      </c>
      <c r="D987" s="10" t="s">
        <v>1065</v>
      </c>
      <c r="E987" s="8" t="s">
        <v>1473</v>
      </c>
      <c r="F987" s="11">
        <v>3.33</v>
      </c>
      <c r="J987" s="16" t="str">
        <f t="shared" si="33"/>
        <v>12/2025</v>
      </c>
      <c r="K987" s="16" t="str">
        <f t="shared" si="34"/>
        <v>CXG-1225</v>
      </c>
    </row>
    <row r="988">
      <c r="A988" s="8" t="s">
        <v>2512</v>
      </c>
      <c r="B988" s="19">
        <v>46009.0</v>
      </c>
      <c r="C988" s="8" t="s">
        <v>346</v>
      </c>
      <c r="D988" s="10" t="s">
        <v>1061</v>
      </c>
      <c r="E988" s="8" t="s">
        <v>1478</v>
      </c>
      <c r="F988" s="11">
        <v>40850.0</v>
      </c>
      <c r="J988" s="16" t="str">
        <f t="shared" si="33"/>
        <v>12/2025</v>
      </c>
      <c r="K988" s="16" t="str">
        <f t="shared" si="34"/>
        <v>CXG-1225</v>
      </c>
    </row>
    <row r="989">
      <c r="A989" s="8" t="s">
        <v>2513</v>
      </c>
      <c r="B989" s="19">
        <v>46009.0</v>
      </c>
      <c r="C989" s="8" t="s">
        <v>346</v>
      </c>
      <c r="D989" s="10" t="s">
        <v>1061</v>
      </c>
      <c r="E989" s="8" t="s">
        <v>1473</v>
      </c>
      <c r="F989" s="11">
        <v>6.9</v>
      </c>
      <c r="J989" s="16" t="str">
        <f t="shared" si="33"/>
        <v>12/2025</v>
      </c>
      <c r="K989" s="16" t="str">
        <f t="shared" si="34"/>
        <v>CXG-1225</v>
      </c>
    </row>
    <row r="990">
      <c r="A990" s="8" t="s">
        <v>2514</v>
      </c>
      <c r="B990" s="19">
        <v>46010.0</v>
      </c>
      <c r="C990" s="8" t="s">
        <v>623</v>
      </c>
      <c r="D990" s="10" t="s">
        <v>1067</v>
      </c>
      <c r="E990" s="8" t="s">
        <v>2193</v>
      </c>
      <c r="F990" s="11">
        <v>164010.28</v>
      </c>
      <c r="J990" s="16" t="str">
        <f t="shared" si="33"/>
        <v>12/2025</v>
      </c>
      <c r="K990" s="16" t="str">
        <f t="shared" si="34"/>
        <v>CXG-1225</v>
      </c>
    </row>
    <row r="991">
      <c r="A991" s="8" t="s">
        <v>2515</v>
      </c>
      <c r="B991" s="19">
        <v>46010.0</v>
      </c>
      <c r="C991" s="8" t="s">
        <v>553</v>
      </c>
      <c r="D991" s="10" t="s">
        <v>1059</v>
      </c>
      <c r="E991" s="8" t="s">
        <v>2193</v>
      </c>
      <c r="F991" s="11">
        <v>60000.0</v>
      </c>
      <c r="J991" s="16" t="str">
        <f t="shared" si="33"/>
        <v>12/2025</v>
      </c>
      <c r="K991" s="16" t="str">
        <f t="shared" si="34"/>
        <v>CXG-1225</v>
      </c>
    </row>
    <row r="992">
      <c r="A992" s="8" t="s">
        <v>2516</v>
      </c>
      <c r="B992" s="19">
        <v>46010.0</v>
      </c>
      <c r="C992" s="8" t="s">
        <v>553</v>
      </c>
      <c r="D992" s="10" t="s">
        <v>1059</v>
      </c>
      <c r="E992" s="8" t="s">
        <v>1478</v>
      </c>
      <c r="F992" s="11">
        <v>158600.0</v>
      </c>
      <c r="J992" s="16" t="str">
        <f t="shared" si="33"/>
        <v>12/2025</v>
      </c>
      <c r="K992" s="16" t="str">
        <f t="shared" si="34"/>
        <v>CXG-1225</v>
      </c>
    </row>
    <row r="993">
      <c r="A993" s="8" t="s">
        <v>2517</v>
      </c>
      <c r="B993" s="19">
        <v>46013.0</v>
      </c>
      <c r="C993" s="8" t="s">
        <v>627</v>
      </c>
      <c r="D993" s="10" t="s">
        <v>1071</v>
      </c>
      <c r="E993" s="8" t="s">
        <v>1473</v>
      </c>
      <c r="F993" s="11">
        <v>230.0</v>
      </c>
      <c r="J993" s="16" t="str">
        <f t="shared" si="33"/>
        <v>12/2025</v>
      </c>
      <c r="K993" s="16" t="str">
        <f t="shared" si="34"/>
        <v>CXG-1225</v>
      </c>
    </row>
    <row r="994">
      <c r="A994" s="8" t="s">
        <v>2518</v>
      </c>
      <c r="B994" s="19">
        <v>46013.0</v>
      </c>
      <c r="C994" s="8" t="s">
        <v>627</v>
      </c>
      <c r="D994" s="10" t="s">
        <v>1071</v>
      </c>
      <c r="E994" s="8" t="s">
        <v>1478</v>
      </c>
      <c r="F994" s="11">
        <v>68411.5</v>
      </c>
      <c r="J994" s="16" t="str">
        <f t="shared" si="33"/>
        <v>12/2025</v>
      </c>
      <c r="K994" s="16" t="str">
        <f t="shared" si="34"/>
        <v>CXG-1225</v>
      </c>
    </row>
    <row r="995">
      <c r="A995" s="8" t="s">
        <v>2519</v>
      </c>
      <c r="B995" s="19">
        <v>46013.0</v>
      </c>
      <c r="C995" s="8" t="s">
        <v>607</v>
      </c>
      <c r="D995" s="10" t="s">
        <v>1047</v>
      </c>
      <c r="E995" s="8" t="s">
        <v>1473</v>
      </c>
      <c r="F995" s="11">
        <v>300.0</v>
      </c>
      <c r="I995" s="8" t="s">
        <v>2499</v>
      </c>
      <c r="J995" s="16" t="str">
        <f t="shared" si="33"/>
        <v>12/2025</v>
      </c>
      <c r="K995" s="16" t="str">
        <f t="shared" si="34"/>
        <v>CXG-1225</v>
      </c>
    </row>
    <row r="996">
      <c r="A996" s="8" t="s">
        <v>2520</v>
      </c>
      <c r="B996" s="19">
        <v>46014.0</v>
      </c>
      <c r="C996" s="8" t="s">
        <v>603</v>
      </c>
      <c r="D996" s="10" t="s">
        <v>1026</v>
      </c>
      <c r="E996" s="8" t="s">
        <v>1473</v>
      </c>
      <c r="F996" s="11">
        <v>2700.0</v>
      </c>
      <c r="I996" s="8" t="s">
        <v>2521</v>
      </c>
      <c r="J996" s="16" t="str">
        <f t="shared" si="33"/>
        <v>12/2025</v>
      </c>
      <c r="K996" s="16" t="str">
        <f t="shared" si="34"/>
        <v>CXG-1225</v>
      </c>
    </row>
    <row r="997">
      <c r="A997" s="8" t="s">
        <v>2522</v>
      </c>
      <c r="B997" s="19">
        <v>46014.0</v>
      </c>
      <c r="C997" s="8" t="s">
        <v>623</v>
      </c>
      <c r="D997" s="10" t="s">
        <v>1067</v>
      </c>
      <c r="E997" s="8" t="s">
        <v>2193</v>
      </c>
      <c r="F997" s="11">
        <v>14500.0</v>
      </c>
      <c r="J997" s="16" t="str">
        <f t="shared" si="33"/>
        <v>12/2025</v>
      </c>
      <c r="K997" s="16" t="str">
        <f t="shared" si="34"/>
        <v>CXG-1225</v>
      </c>
    </row>
    <row r="998">
      <c r="A998" s="8" t="s">
        <v>2523</v>
      </c>
      <c r="B998" s="19">
        <v>46014.0</v>
      </c>
      <c r="C998" s="8" t="s">
        <v>623</v>
      </c>
      <c r="D998" s="10" t="s">
        <v>1067</v>
      </c>
      <c r="E998" s="8" t="s">
        <v>1473</v>
      </c>
      <c r="F998" s="11">
        <v>0.92</v>
      </c>
      <c r="J998" s="16" t="str">
        <f t="shared" si="33"/>
        <v>12/2025</v>
      </c>
      <c r="K998" s="16" t="str">
        <f t="shared" si="34"/>
        <v>CXG-1225</v>
      </c>
    </row>
    <row r="999">
      <c r="A999" s="8" t="s">
        <v>2524</v>
      </c>
      <c r="B999" s="19">
        <v>46013.0</v>
      </c>
      <c r="C999" s="8" t="s">
        <v>603</v>
      </c>
      <c r="D999" s="10" t="s">
        <v>1026</v>
      </c>
      <c r="E999" s="8" t="s">
        <v>2193</v>
      </c>
      <c r="F999" s="11">
        <v>299629.85</v>
      </c>
      <c r="J999" s="16" t="str">
        <f t="shared" si="33"/>
        <v>12/2025</v>
      </c>
      <c r="K999" s="16" t="str">
        <f t="shared" si="34"/>
        <v>CXG-1225</v>
      </c>
    </row>
    <row r="1000">
      <c r="A1000" s="8" t="s">
        <v>2525</v>
      </c>
      <c r="B1000" s="19">
        <v>46013.0</v>
      </c>
      <c r="C1000" s="8" t="s">
        <v>607</v>
      </c>
      <c r="D1000" s="10" t="s">
        <v>1047</v>
      </c>
      <c r="E1000" s="8" t="s">
        <v>1478</v>
      </c>
      <c r="F1000" s="11">
        <v>150.0</v>
      </c>
      <c r="J1000" s="16" t="str">
        <f t="shared" si="33"/>
        <v>12/2025</v>
      </c>
      <c r="K1000" s="16" t="str">
        <f t="shared" si="34"/>
        <v>CXG-1225</v>
      </c>
    </row>
    <row r="1001">
      <c r="A1001" s="8" t="s">
        <v>2526</v>
      </c>
      <c r="B1001" s="19">
        <v>46013.0</v>
      </c>
      <c r="C1001" s="8" t="s">
        <v>607</v>
      </c>
      <c r="D1001" s="10" t="s">
        <v>1047</v>
      </c>
      <c r="E1001" s="8" t="s">
        <v>1478</v>
      </c>
      <c r="F1001" s="11">
        <v>164840.66</v>
      </c>
      <c r="J1001" s="16" t="str">
        <f t="shared" si="33"/>
        <v>12/2025</v>
      </c>
      <c r="K1001" s="16" t="str">
        <f t="shared" si="34"/>
        <v>CXG-1225</v>
      </c>
    </row>
    <row r="1002">
      <c r="A1002" s="8" t="s">
        <v>2527</v>
      </c>
      <c r="B1002" s="19">
        <v>46014.0</v>
      </c>
      <c r="C1002" s="8" t="s">
        <v>629</v>
      </c>
      <c r="D1002" s="10" t="s">
        <v>1073</v>
      </c>
      <c r="E1002" s="8" t="s">
        <v>1473</v>
      </c>
      <c r="F1002" s="11">
        <v>200.0</v>
      </c>
      <c r="I1002" s="8" t="s">
        <v>1474</v>
      </c>
      <c r="J1002" s="16" t="str">
        <f t="shared" si="33"/>
        <v>12/2025</v>
      </c>
      <c r="K1002" s="16" t="str">
        <f t="shared" si="34"/>
        <v>CXG-1225</v>
      </c>
    </row>
    <row r="1003">
      <c r="A1003" s="8" t="s">
        <v>2528</v>
      </c>
      <c r="B1003" s="19">
        <v>46014.0</v>
      </c>
      <c r="C1003" s="8" t="s">
        <v>603</v>
      </c>
      <c r="D1003" s="10" t="s">
        <v>1026</v>
      </c>
      <c r="E1003" s="8" t="s">
        <v>1509</v>
      </c>
      <c r="F1003" s="11">
        <v>98946.0</v>
      </c>
      <c r="I1003" s="8"/>
      <c r="J1003" s="16" t="str">
        <f t="shared" si="33"/>
        <v>12/2025</v>
      </c>
      <c r="K1003" s="16" t="str">
        <f t="shared" si="34"/>
        <v>CXG-1225</v>
      </c>
    </row>
    <row r="1004">
      <c r="A1004" s="8" t="s">
        <v>2529</v>
      </c>
      <c r="B1004" s="19">
        <v>46014.0</v>
      </c>
      <c r="C1004" s="8" t="s">
        <v>629</v>
      </c>
      <c r="D1004" s="10" t="s">
        <v>1073</v>
      </c>
      <c r="E1004" s="8" t="s">
        <v>2193</v>
      </c>
      <c r="F1004" s="11">
        <v>173441.89</v>
      </c>
      <c r="I1004" s="8"/>
      <c r="J1004" s="16" t="str">
        <f t="shared" si="33"/>
        <v>12/2025</v>
      </c>
      <c r="K1004" s="16" t="str">
        <f t="shared" si="34"/>
        <v>CXG-1225</v>
      </c>
    </row>
    <row r="1005">
      <c r="A1005" s="8" t="s">
        <v>2530</v>
      </c>
      <c r="B1005" s="19">
        <v>46014.0</v>
      </c>
      <c r="C1005" s="8" t="s">
        <v>603</v>
      </c>
      <c r="D1005" s="10" t="s">
        <v>1026</v>
      </c>
      <c r="E1005" s="8" t="s">
        <v>2193</v>
      </c>
      <c r="F1005" s="11">
        <v>16638.42</v>
      </c>
      <c r="I1005" s="8"/>
      <c r="J1005" s="16" t="str">
        <f t="shared" si="33"/>
        <v>12/2025</v>
      </c>
      <c r="K1005" s="16" t="str">
        <f t="shared" si="34"/>
        <v>CXG-1225</v>
      </c>
    </row>
    <row r="1006">
      <c r="A1006" s="8" t="s">
        <v>2531</v>
      </c>
      <c r="B1006" s="19">
        <v>46014.0</v>
      </c>
      <c r="C1006" s="8" t="s">
        <v>553</v>
      </c>
      <c r="D1006" s="10" t="s">
        <v>1059</v>
      </c>
      <c r="E1006" s="8" t="s">
        <v>2193</v>
      </c>
      <c r="F1006" s="11">
        <v>123679.0</v>
      </c>
      <c r="I1006" s="8"/>
      <c r="J1006" s="16" t="str">
        <f t="shared" si="33"/>
        <v>12/2025</v>
      </c>
      <c r="K1006" s="16" t="str">
        <f t="shared" si="34"/>
        <v>CXG-1225</v>
      </c>
    </row>
    <row r="1007">
      <c r="A1007" s="8" t="s">
        <v>2532</v>
      </c>
      <c r="B1007" s="19">
        <v>46014.0</v>
      </c>
      <c r="C1007" s="8" t="s">
        <v>553</v>
      </c>
      <c r="D1007" s="10" t="s">
        <v>1059</v>
      </c>
      <c r="E1007" s="8" t="s">
        <v>1473</v>
      </c>
      <c r="F1007" s="11">
        <v>0.48</v>
      </c>
      <c r="I1007" s="8"/>
      <c r="J1007" s="16" t="str">
        <f t="shared" si="33"/>
        <v>12/2025</v>
      </c>
      <c r="K1007" s="16" t="str">
        <f t="shared" si="34"/>
        <v>CXG-1225</v>
      </c>
    </row>
    <row r="1008">
      <c r="A1008" s="8" t="s">
        <v>2533</v>
      </c>
      <c r="B1008" s="19">
        <v>46014.0</v>
      </c>
      <c r="C1008" s="8" t="s">
        <v>405</v>
      </c>
      <c r="D1008" s="10" t="s">
        <v>991</v>
      </c>
      <c r="E1008" s="8" t="s">
        <v>1478</v>
      </c>
      <c r="F1008" s="11">
        <v>30976.11</v>
      </c>
      <c r="I1008" s="8"/>
      <c r="J1008" s="16" t="str">
        <f t="shared" si="33"/>
        <v>12/2025</v>
      </c>
      <c r="K1008" s="16" t="str">
        <f t="shared" si="34"/>
        <v>CXG-1225</v>
      </c>
    </row>
    <row r="1009">
      <c r="A1009" s="8" t="s">
        <v>2534</v>
      </c>
      <c r="B1009" s="19">
        <v>46017.0</v>
      </c>
      <c r="C1009" s="8" t="s">
        <v>603</v>
      </c>
      <c r="D1009" s="10" t="s">
        <v>1026</v>
      </c>
      <c r="E1009" s="8" t="s">
        <v>2193</v>
      </c>
      <c r="F1009" s="11">
        <v>308792.2</v>
      </c>
      <c r="I1009" s="8"/>
      <c r="J1009" s="16" t="str">
        <f t="shared" si="33"/>
        <v>12/2025</v>
      </c>
      <c r="K1009" s="16" t="str">
        <f t="shared" si="34"/>
        <v>CXG-1225</v>
      </c>
    </row>
    <row r="1010">
      <c r="A1010" s="8" t="s">
        <v>2535</v>
      </c>
      <c r="B1010" s="19">
        <v>46020.0</v>
      </c>
      <c r="C1010" s="8" t="s">
        <v>631</v>
      </c>
      <c r="D1010" s="10" t="s">
        <v>1075</v>
      </c>
      <c r="E1010" s="8" t="s">
        <v>1473</v>
      </c>
      <c r="F1010" s="11">
        <v>200.0</v>
      </c>
      <c r="I1010" s="8" t="s">
        <v>1474</v>
      </c>
      <c r="J1010" s="16" t="str">
        <f t="shared" si="33"/>
        <v>12/2025</v>
      </c>
      <c r="K1010" s="16" t="str">
        <f t="shared" si="34"/>
        <v>CXG-1225</v>
      </c>
    </row>
    <row r="1011">
      <c r="A1011" s="8" t="s">
        <v>2536</v>
      </c>
      <c r="B1011" s="19">
        <v>46020.0</v>
      </c>
      <c r="C1011" s="8" t="s">
        <v>553</v>
      </c>
      <c r="D1011" s="10" t="s">
        <v>1059</v>
      </c>
      <c r="E1011" s="8" t="s">
        <v>1478</v>
      </c>
      <c r="F1011" s="11">
        <v>92766.0</v>
      </c>
      <c r="I1011" s="8"/>
      <c r="J1011" s="16" t="str">
        <f t="shared" si="33"/>
        <v>12/2025</v>
      </c>
      <c r="K1011" s="16" t="str">
        <f t="shared" si="34"/>
        <v>CXG-1225</v>
      </c>
    </row>
    <row r="1012">
      <c r="A1012" s="10" t="s">
        <v>2537</v>
      </c>
      <c r="B1012" s="19">
        <v>46020.0</v>
      </c>
      <c r="C1012" s="8" t="s">
        <v>553</v>
      </c>
      <c r="D1012" s="10" t="s">
        <v>1059</v>
      </c>
      <c r="E1012" s="8" t="s">
        <v>1473</v>
      </c>
      <c r="F1012" s="11">
        <v>0.02</v>
      </c>
      <c r="I1012" s="8"/>
      <c r="J1012" s="16" t="str">
        <f t="shared" si="33"/>
        <v>12/2025</v>
      </c>
      <c r="K1012" s="16" t="str">
        <f t="shared" si="34"/>
        <v>CXG-1225</v>
      </c>
    </row>
    <row r="1013">
      <c r="A1013" s="8" t="s">
        <v>2538</v>
      </c>
      <c r="B1013" s="19">
        <v>46020.0</v>
      </c>
      <c r="C1013" s="8" t="s">
        <v>631</v>
      </c>
      <c r="D1013" s="10" t="s">
        <v>1075</v>
      </c>
      <c r="E1013" s="8" t="s">
        <v>1478</v>
      </c>
      <c r="F1013" s="11">
        <v>12094.0</v>
      </c>
      <c r="I1013" s="8"/>
      <c r="J1013" s="16" t="str">
        <f t="shared" si="33"/>
        <v>12/2025</v>
      </c>
      <c r="K1013" s="16" t="str">
        <f t="shared" si="34"/>
        <v>CXG-1225</v>
      </c>
    </row>
    <row r="1014">
      <c r="A1014" s="8" t="s">
        <v>2539</v>
      </c>
      <c r="B1014" s="19">
        <v>46020.0</v>
      </c>
      <c r="C1014" s="8" t="s">
        <v>631</v>
      </c>
      <c r="D1014" s="10" t="s">
        <v>1075</v>
      </c>
      <c r="E1014" s="8" t="s">
        <v>1478</v>
      </c>
      <c r="F1014" s="11">
        <v>41004.5</v>
      </c>
      <c r="I1014" s="8"/>
      <c r="J1014" s="16" t="str">
        <f t="shared" si="33"/>
        <v>12/2025</v>
      </c>
      <c r="K1014" s="16" t="str">
        <f t="shared" si="34"/>
        <v>CXG-1225</v>
      </c>
    </row>
    <row r="1015">
      <c r="A1015" s="8" t="s">
        <v>2540</v>
      </c>
      <c r="B1015" s="19">
        <v>46020.0</v>
      </c>
      <c r="C1015" s="8" t="s">
        <v>363</v>
      </c>
      <c r="D1015" s="10" t="s">
        <v>1077</v>
      </c>
      <c r="E1015" s="8" t="s">
        <v>1478</v>
      </c>
      <c r="F1015" s="11">
        <v>272020.0</v>
      </c>
      <c r="I1015" s="8"/>
      <c r="J1015" s="16" t="str">
        <f t="shared" si="33"/>
        <v>12/2025</v>
      </c>
      <c r="K1015" s="16" t="str">
        <f t="shared" si="34"/>
        <v>CXG-1225</v>
      </c>
    </row>
    <row r="1016">
      <c r="A1016" s="8" t="s">
        <v>2541</v>
      </c>
      <c r="B1016" s="19">
        <v>46021.0</v>
      </c>
      <c r="C1016" s="8" t="s">
        <v>603</v>
      </c>
      <c r="D1016" s="10" t="s">
        <v>1026</v>
      </c>
      <c r="E1016" s="8" t="s">
        <v>2193</v>
      </c>
      <c r="F1016" s="11">
        <v>88417.28</v>
      </c>
      <c r="I1016" s="8"/>
      <c r="J1016" s="16" t="str">
        <f t="shared" si="33"/>
        <v>12/2025</v>
      </c>
      <c r="K1016" s="16" t="str">
        <f t="shared" si="34"/>
        <v>CXG-1225</v>
      </c>
    </row>
    <row r="1017">
      <c r="A1017" s="8" t="s">
        <v>2542</v>
      </c>
      <c r="B1017" s="19">
        <v>46021.0</v>
      </c>
      <c r="C1017" s="8" t="s">
        <v>553</v>
      </c>
      <c r="D1017" s="10" t="s">
        <v>1059</v>
      </c>
      <c r="E1017" s="8" t="s">
        <v>1478</v>
      </c>
      <c r="F1017" s="11">
        <v>89180.0</v>
      </c>
      <c r="I1017" s="8"/>
      <c r="J1017" s="16" t="str">
        <f t="shared" si="33"/>
        <v>12/2025</v>
      </c>
      <c r="K1017" s="16" t="str">
        <f t="shared" si="34"/>
        <v>CXG-1225</v>
      </c>
    </row>
    <row r="1018">
      <c r="A1018" s="8" t="s">
        <v>2543</v>
      </c>
      <c r="B1018" s="19">
        <v>46027.0</v>
      </c>
      <c r="C1018" s="8" t="s">
        <v>603</v>
      </c>
      <c r="D1018" s="10" t="s">
        <v>1026</v>
      </c>
      <c r="E1018" s="8" t="s">
        <v>2193</v>
      </c>
      <c r="F1018" s="11">
        <v>102387.0</v>
      </c>
      <c r="I1018" s="8"/>
      <c r="J1018" s="16" t="str">
        <f t="shared" si="33"/>
        <v>01/2026</v>
      </c>
      <c r="K1018" s="16" t="str">
        <f t="shared" si="34"/>
        <v>CXG-0126</v>
      </c>
    </row>
    <row r="1019">
      <c r="A1019" s="8" t="s">
        <v>2544</v>
      </c>
      <c r="B1019" s="19">
        <v>46027.0</v>
      </c>
      <c r="C1019" s="8" t="s">
        <v>603</v>
      </c>
      <c r="D1019" s="10" t="s">
        <v>1026</v>
      </c>
      <c r="E1019" s="8" t="s">
        <v>1473</v>
      </c>
      <c r="F1019" s="11">
        <v>0.9</v>
      </c>
      <c r="I1019" s="8"/>
      <c r="J1019" s="16" t="str">
        <f t="shared" si="33"/>
        <v>01/2026</v>
      </c>
      <c r="K1019" s="16" t="str">
        <f t="shared" si="34"/>
        <v>CXG-0126</v>
      </c>
    </row>
    <row r="1020">
      <c r="A1020" s="8" t="s">
        <v>2545</v>
      </c>
      <c r="B1020" s="19">
        <v>46030.0</v>
      </c>
      <c r="C1020" s="8" t="s">
        <v>633</v>
      </c>
      <c r="D1020" s="10" t="s">
        <v>1079</v>
      </c>
      <c r="E1020" s="8" t="s">
        <v>1473</v>
      </c>
      <c r="F1020" s="11">
        <v>100.0</v>
      </c>
      <c r="I1020" s="8" t="s">
        <v>2499</v>
      </c>
      <c r="J1020" s="16" t="str">
        <f t="shared" si="33"/>
        <v>01/2026</v>
      </c>
      <c r="K1020" s="16" t="str">
        <f t="shared" si="34"/>
        <v>CXG-0126</v>
      </c>
    </row>
    <row r="1021">
      <c r="A1021" s="8" t="s">
        <v>2546</v>
      </c>
      <c r="B1021" s="19">
        <v>46030.0</v>
      </c>
      <c r="C1021" s="8" t="s">
        <v>633</v>
      </c>
      <c r="D1021" s="10" t="s">
        <v>1079</v>
      </c>
      <c r="E1021" s="8" t="s">
        <v>1478</v>
      </c>
      <c r="F1021" s="11">
        <v>80638.44</v>
      </c>
      <c r="I1021" s="8"/>
      <c r="J1021" s="16" t="str">
        <f t="shared" si="33"/>
        <v>01/2026</v>
      </c>
      <c r="K1021" s="16" t="str">
        <f t="shared" si="34"/>
        <v>CXG-0126</v>
      </c>
    </row>
    <row r="1022">
      <c r="A1022" s="8" t="s">
        <v>2547</v>
      </c>
      <c r="B1022" s="19">
        <v>46030.0</v>
      </c>
      <c r="C1022" s="8" t="s">
        <v>440</v>
      </c>
      <c r="D1022" s="10" t="s">
        <v>985</v>
      </c>
      <c r="E1022" s="8" t="s">
        <v>1478</v>
      </c>
      <c r="F1022" s="11">
        <v>250000.0</v>
      </c>
      <c r="I1022" s="8"/>
      <c r="J1022" s="16" t="str">
        <f t="shared" si="33"/>
        <v>01/2026</v>
      </c>
      <c r="K1022" s="16" t="str">
        <f t="shared" si="34"/>
        <v>CXG-0126</v>
      </c>
    </row>
    <row r="1023">
      <c r="A1023" s="8" t="s">
        <v>2548</v>
      </c>
      <c r="B1023" s="19">
        <v>46030.0</v>
      </c>
      <c r="C1023" s="8" t="s">
        <v>553</v>
      </c>
      <c r="D1023" s="10" t="s">
        <v>1059</v>
      </c>
      <c r="E1023" s="8" t="s">
        <v>1478</v>
      </c>
      <c r="F1023" s="11">
        <v>300000.0</v>
      </c>
      <c r="I1023" s="8"/>
      <c r="J1023" s="16" t="str">
        <f t="shared" si="33"/>
        <v>01/2026</v>
      </c>
      <c r="K1023" s="16" t="str">
        <f t="shared" si="34"/>
        <v>CXG-0126</v>
      </c>
    </row>
    <row r="1024">
      <c r="A1024" s="8" t="s">
        <v>2549</v>
      </c>
      <c r="B1024" s="19">
        <v>46031.0</v>
      </c>
      <c r="C1024" s="8" t="s">
        <v>553</v>
      </c>
      <c r="D1024" s="10" t="s">
        <v>1059</v>
      </c>
      <c r="E1024" s="8" t="s">
        <v>2193</v>
      </c>
      <c r="F1024" s="11">
        <v>294117.02</v>
      </c>
      <c r="I1024" s="8"/>
      <c r="J1024" s="16" t="str">
        <f t="shared" si="33"/>
        <v>01/2026</v>
      </c>
      <c r="K1024" s="16" t="str">
        <f t="shared" si="34"/>
        <v>CXG-0126</v>
      </c>
    </row>
    <row r="1025">
      <c r="A1025" s="8" t="s">
        <v>2550</v>
      </c>
      <c r="B1025" s="19">
        <v>46032.0</v>
      </c>
      <c r="C1025" s="8" t="s">
        <v>635</v>
      </c>
      <c r="D1025" s="10" t="s">
        <v>1082</v>
      </c>
      <c r="E1025" s="8" t="s">
        <v>1473</v>
      </c>
      <c r="F1025" s="11">
        <v>700.0</v>
      </c>
      <c r="I1025" s="8" t="s">
        <v>1474</v>
      </c>
      <c r="J1025" s="16" t="str">
        <f t="shared" si="33"/>
        <v>01/2026</v>
      </c>
      <c r="K1025" s="16" t="str">
        <f t="shared" si="34"/>
        <v>CXG-0126</v>
      </c>
    </row>
    <row r="1026">
      <c r="A1026" s="8" t="s">
        <v>2551</v>
      </c>
      <c r="B1026" s="19">
        <v>46032.0</v>
      </c>
      <c r="C1026" s="8" t="s">
        <v>635</v>
      </c>
      <c r="D1026" s="10" t="s">
        <v>1082</v>
      </c>
      <c r="E1026" s="8" t="s">
        <v>1473</v>
      </c>
      <c r="F1026" s="11">
        <v>600.0</v>
      </c>
      <c r="I1026" s="8" t="s">
        <v>1491</v>
      </c>
      <c r="J1026" s="16" t="str">
        <f t="shared" si="33"/>
        <v>01/2026</v>
      </c>
      <c r="K1026" s="16" t="str">
        <f t="shared" si="34"/>
        <v>CXG-0126</v>
      </c>
    </row>
    <row r="1027">
      <c r="A1027" s="8" t="s">
        <v>2552</v>
      </c>
      <c r="B1027" s="19">
        <v>46032.0</v>
      </c>
      <c r="C1027" s="8" t="s">
        <v>637</v>
      </c>
      <c r="D1027" s="10" t="s">
        <v>1084</v>
      </c>
      <c r="E1027" s="8" t="s">
        <v>1473</v>
      </c>
      <c r="F1027" s="11">
        <v>200.0</v>
      </c>
      <c r="I1027" s="8" t="s">
        <v>1474</v>
      </c>
      <c r="J1027" s="16" t="str">
        <f t="shared" si="33"/>
        <v>01/2026</v>
      </c>
      <c r="K1027" s="16" t="str">
        <f t="shared" si="34"/>
        <v>CXG-0126</v>
      </c>
    </row>
    <row r="1028">
      <c r="A1028" s="8" t="s">
        <v>2553</v>
      </c>
      <c r="B1028" s="19">
        <v>46032.0</v>
      </c>
      <c r="C1028" s="8" t="s">
        <v>637</v>
      </c>
      <c r="D1028" s="10" t="s">
        <v>1084</v>
      </c>
      <c r="E1028" s="8" t="s">
        <v>1473</v>
      </c>
      <c r="F1028" s="11">
        <v>200.0</v>
      </c>
      <c r="I1028" s="8" t="s">
        <v>1474</v>
      </c>
      <c r="J1028" s="16" t="str">
        <f t="shared" si="33"/>
        <v>01/2026</v>
      </c>
      <c r="K1028" s="16" t="str">
        <f t="shared" si="34"/>
        <v>CXG-0126</v>
      </c>
    </row>
    <row r="1029">
      <c r="A1029" s="8" t="s">
        <v>2554</v>
      </c>
      <c r="B1029" s="19">
        <v>46034.0</v>
      </c>
      <c r="C1029" s="8" t="s">
        <v>635</v>
      </c>
      <c r="D1029" s="10" t="s">
        <v>1082</v>
      </c>
      <c r="E1029" s="8" t="s">
        <v>1478</v>
      </c>
      <c r="F1029" s="11">
        <v>299926.2</v>
      </c>
      <c r="I1029" s="8"/>
      <c r="J1029" s="16" t="str">
        <f t="shared" si="33"/>
        <v>01/2026</v>
      </c>
      <c r="K1029" s="16" t="str">
        <f t="shared" si="34"/>
        <v>CXG-0126</v>
      </c>
    </row>
    <row r="1030">
      <c r="A1030" s="8" t="s">
        <v>2555</v>
      </c>
      <c r="B1030" s="19">
        <v>46034.0</v>
      </c>
      <c r="C1030" s="8" t="s">
        <v>637</v>
      </c>
      <c r="D1030" s="10" t="s">
        <v>1084</v>
      </c>
      <c r="E1030" s="8" t="s">
        <v>1478</v>
      </c>
      <c r="F1030" s="11">
        <v>102570.0</v>
      </c>
      <c r="I1030" s="8"/>
      <c r="J1030" s="16" t="str">
        <f t="shared" si="33"/>
        <v>01/2026</v>
      </c>
      <c r="K1030" s="16" t="str">
        <f t="shared" si="34"/>
        <v>CXG-0126</v>
      </c>
    </row>
    <row r="1031">
      <c r="A1031" s="8" t="s">
        <v>2556</v>
      </c>
      <c r="B1031" s="19">
        <v>46034.0</v>
      </c>
      <c r="C1031" s="8" t="s">
        <v>641</v>
      </c>
      <c r="D1031" s="10" t="s">
        <v>1088</v>
      </c>
      <c r="E1031" s="8" t="s">
        <v>1478</v>
      </c>
      <c r="F1031" s="11">
        <v>255000.0</v>
      </c>
      <c r="I1031" s="8"/>
      <c r="J1031" s="16" t="str">
        <f t="shared" si="33"/>
        <v>01/2026</v>
      </c>
      <c r="K1031" s="16" t="str">
        <f t="shared" si="34"/>
        <v>CXG-0126</v>
      </c>
    </row>
    <row r="1032">
      <c r="A1032" s="8" t="s">
        <v>2557</v>
      </c>
      <c r="B1032" s="19">
        <v>46034.0</v>
      </c>
      <c r="C1032" s="8" t="s">
        <v>553</v>
      </c>
      <c r="D1032" s="10" t="s">
        <v>1059</v>
      </c>
      <c r="E1032" s="8" t="s">
        <v>2193</v>
      </c>
      <c r="F1032" s="11">
        <v>212092.98</v>
      </c>
      <c r="I1032" s="8"/>
      <c r="J1032" s="16" t="str">
        <f t="shared" si="33"/>
        <v>01/2026</v>
      </c>
      <c r="K1032" s="16" t="str">
        <f t="shared" si="34"/>
        <v>CXG-0126</v>
      </c>
    </row>
    <row r="1033">
      <c r="A1033" s="8" t="s">
        <v>2558</v>
      </c>
      <c r="B1033" s="19">
        <v>46034.0</v>
      </c>
      <c r="C1033" s="8" t="s">
        <v>639</v>
      </c>
      <c r="D1033" s="10" t="s">
        <v>1086</v>
      </c>
      <c r="E1033" s="8" t="s">
        <v>1478</v>
      </c>
      <c r="F1033" s="11">
        <v>200000.0</v>
      </c>
      <c r="I1033" s="8"/>
      <c r="J1033" s="16" t="str">
        <f t="shared" si="33"/>
        <v>01/2026</v>
      </c>
      <c r="K1033" s="16" t="str">
        <f t="shared" si="34"/>
        <v>CXG-0126</v>
      </c>
    </row>
    <row r="1034">
      <c r="A1034" s="8" t="s">
        <v>2559</v>
      </c>
      <c r="B1034" s="19">
        <v>46035.0</v>
      </c>
      <c r="C1034" s="8" t="s">
        <v>635</v>
      </c>
      <c r="D1034" s="10" t="s">
        <v>1082</v>
      </c>
      <c r="E1034" s="8" t="s">
        <v>1478</v>
      </c>
      <c r="F1034" s="11">
        <v>150000.0</v>
      </c>
      <c r="I1034" s="8"/>
      <c r="J1034" s="16" t="str">
        <f t="shared" si="33"/>
        <v>01/2026</v>
      </c>
      <c r="K1034" s="16" t="str">
        <f t="shared" si="34"/>
        <v>CXG-0126</v>
      </c>
    </row>
    <row r="1035">
      <c r="A1035" s="8" t="s">
        <v>2560</v>
      </c>
      <c r="B1035" s="19">
        <v>46035.0</v>
      </c>
      <c r="C1035" s="8" t="s">
        <v>553</v>
      </c>
      <c r="D1035" s="10" t="s">
        <v>1059</v>
      </c>
      <c r="E1035" s="8" t="s">
        <v>1478</v>
      </c>
      <c r="F1035" s="11">
        <v>100000.0</v>
      </c>
      <c r="I1035" s="8"/>
      <c r="J1035" s="16" t="str">
        <f t="shared" si="33"/>
        <v>01/2026</v>
      </c>
      <c r="K1035" s="16" t="str">
        <f t="shared" si="34"/>
        <v>CXG-0126</v>
      </c>
    </row>
    <row r="1036">
      <c r="A1036" s="8" t="s">
        <v>2561</v>
      </c>
      <c r="B1036" s="19">
        <v>46036.0</v>
      </c>
      <c r="C1036" s="8" t="s">
        <v>553</v>
      </c>
      <c r="D1036" s="10" t="s">
        <v>1059</v>
      </c>
      <c r="E1036" s="8" t="s">
        <v>2193</v>
      </c>
      <c r="F1036" s="11">
        <v>117190.0</v>
      </c>
      <c r="I1036" s="8"/>
      <c r="J1036" s="16" t="str">
        <f t="shared" si="33"/>
        <v>01/2026</v>
      </c>
      <c r="K1036" s="16" t="str">
        <f t="shared" si="34"/>
        <v>CXG-0126</v>
      </c>
    </row>
    <row r="1037">
      <c r="A1037" s="8" t="s">
        <v>2562</v>
      </c>
      <c r="B1037" s="19">
        <v>46036.0</v>
      </c>
      <c r="C1037" s="8" t="s">
        <v>553</v>
      </c>
      <c r="D1037" s="10" t="s">
        <v>1059</v>
      </c>
      <c r="E1037" s="8" t="s">
        <v>1473</v>
      </c>
      <c r="F1037" s="11">
        <v>3.1</v>
      </c>
      <c r="I1037" s="8"/>
      <c r="J1037" s="16" t="str">
        <f t="shared" si="33"/>
        <v>01/2026</v>
      </c>
      <c r="K1037" s="16" t="str">
        <f t="shared" si="34"/>
        <v>CXG-0126</v>
      </c>
    </row>
    <row r="1038">
      <c r="A1038" s="8" t="s">
        <v>2563</v>
      </c>
      <c r="B1038" s="19">
        <v>46036.0</v>
      </c>
      <c r="C1038" s="8" t="s">
        <v>639</v>
      </c>
      <c r="D1038" s="10" t="s">
        <v>1086</v>
      </c>
      <c r="E1038" s="8" t="s">
        <v>1473</v>
      </c>
      <c r="F1038" s="11">
        <v>500.0</v>
      </c>
      <c r="I1038" s="8" t="s">
        <v>1474</v>
      </c>
      <c r="J1038" s="16" t="str">
        <f t="shared" si="33"/>
        <v>01/2026</v>
      </c>
      <c r="K1038" s="16" t="str">
        <f t="shared" si="34"/>
        <v>CXG-0126</v>
      </c>
    </row>
    <row r="1039">
      <c r="A1039" s="8" t="s">
        <v>2564</v>
      </c>
      <c r="B1039" s="19">
        <v>46036.0</v>
      </c>
      <c r="C1039" s="8" t="s">
        <v>639</v>
      </c>
      <c r="D1039" s="10" t="s">
        <v>1086</v>
      </c>
      <c r="E1039" s="8" t="s">
        <v>1473</v>
      </c>
      <c r="F1039" s="11">
        <v>400.0</v>
      </c>
      <c r="I1039" s="8" t="s">
        <v>1491</v>
      </c>
      <c r="J1039" s="16" t="str">
        <f t="shared" si="33"/>
        <v>01/2026</v>
      </c>
      <c r="K1039" s="16" t="str">
        <f t="shared" si="34"/>
        <v>CXG-0126</v>
      </c>
    </row>
    <row r="1040">
      <c r="A1040" s="8" t="s">
        <v>2565</v>
      </c>
      <c r="B1040" s="19">
        <v>46036.0</v>
      </c>
      <c r="C1040" s="8" t="s">
        <v>639</v>
      </c>
      <c r="D1040" s="10" t="s">
        <v>1086</v>
      </c>
      <c r="E1040" s="8" t="s">
        <v>2193</v>
      </c>
      <c r="F1040" s="11">
        <v>261675.7</v>
      </c>
      <c r="I1040" s="8"/>
      <c r="J1040" s="16" t="str">
        <f t="shared" si="33"/>
        <v>01/2026</v>
      </c>
      <c r="K1040" s="16" t="str">
        <f t="shared" si="34"/>
        <v>CXG-0126</v>
      </c>
    </row>
    <row r="1041">
      <c r="A1041" s="8" t="s">
        <v>2566</v>
      </c>
      <c r="B1041" s="19">
        <v>46038.0</v>
      </c>
      <c r="C1041" s="8" t="s">
        <v>643</v>
      </c>
      <c r="D1041" s="10" t="s">
        <v>1090</v>
      </c>
      <c r="E1041" s="8" t="s">
        <v>1473</v>
      </c>
      <c r="F1041" s="11">
        <v>400.0</v>
      </c>
      <c r="I1041" s="8" t="s">
        <v>1491</v>
      </c>
      <c r="J1041" s="16" t="str">
        <f t="shared" si="33"/>
        <v>01/2026</v>
      </c>
      <c r="K1041" s="16" t="str">
        <f t="shared" si="34"/>
        <v>CXG-0126</v>
      </c>
    </row>
    <row r="1042">
      <c r="A1042" s="8" t="s">
        <v>2567</v>
      </c>
      <c r="B1042" s="19">
        <v>46038.0</v>
      </c>
      <c r="C1042" s="8" t="s">
        <v>641</v>
      </c>
      <c r="D1042" s="10" t="s">
        <v>1088</v>
      </c>
      <c r="E1042" s="8" t="s">
        <v>2193</v>
      </c>
      <c r="F1042" s="11">
        <v>206577.03</v>
      </c>
      <c r="I1042" s="8"/>
      <c r="J1042" s="16" t="str">
        <f t="shared" si="33"/>
        <v>01/2026</v>
      </c>
      <c r="K1042" s="16" t="str">
        <f t="shared" si="34"/>
        <v>CXG-0126</v>
      </c>
    </row>
    <row r="1043">
      <c r="A1043" s="8" t="s">
        <v>2568</v>
      </c>
      <c r="B1043" s="19">
        <v>46041.0</v>
      </c>
      <c r="C1043" s="8" t="s">
        <v>639</v>
      </c>
      <c r="D1043" s="10" t="s">
        <v>1086</v>
      </c>
      <c r="E1043" s="8" t="s">
        <v>2193</v>
      </c>
      <c r="F1043" s="11">
        <v>27564.3</v>
      </c>
      <c r="I1043" s="8"/>
      <c r="J1043" s="16" t="str">
        <f t="shared" si="33"/>
        <v>01/2026</v>
      </c>
      <c r="K1043" s="16" t="str">
        <f t="shared" si="34"/>
        <v>CXG-0126</v>
      </c>
    </row>
    <row r="1044">
      <c r="A1044" s="8" t="s">
        <v>2569</v>
      </c>
      <c r="B1044" s="19">
        <v>46041.0</v>
      </c>
      <c r="C1044" s="8" t="s">
        <v>641</v>
      </c>
      <c r="D1044" s="10" t="s">
        <v>1088</v>
      </c>
      <c r="E1044" s="8" t="s">
        <v>2193</v>
      </c>
      <c r="F1044" s="11">
        <v>43422.0</v>
      </c>
      <c r="I1044" s="8"/>
      <c r="J1044" s="16" t="str">
        <f t="shared" si="33"/>
        <v>01/2026</v>
      </c>
      <c r="K1044" s="16" t="str">
        <f t="shared" si="34"/>
        <v>CXG-0126</v>
      </c>
    </row>
    <row r="1045">
      <c r="A1045" s="8" t="s">
        <v>2570</v>
      </c>
      <c r="B1045" s="19">
        <v>46041.0</v>
      </c>
      <c r="C1045" s="8" t="s">
        <v>405</v>
      </c>
      <c r="D1045" s="10" t="s">
        <v>991</v>
      </c>
      <c r="E1045" s="8" t="s">
        <v>2193</v>
      </c>
      <c r="F1045" s="11">
        <v>5483.0</v>
      </c>
      <c r="I1045" s="8"/>
      <c r="J1045" s="16" t="str">
        <f t="shared" si="33"/>
        <v>01/2026</v>
      </c>
      <c r="K1045" s="16" t="str">
        <f t="shared" si="34"/>
        <v>CXG-0126</v>
      </c>
    </row>
    <row r="1046">
      <c r="A1046" s="8" t="s">
        <v>2571</v>
      </c>
      <c r="B1046" s="19">
        <v>46041.0</v>
      </c>
      <c r="C1046" s="8" t="s">
        <v>405</v>
      </c>
      <c r="D1046" s="10" t="s">
        <v>991</v>
      </c>
      <c r="E1046" s="8" t="s">
        <v>1473</v>
      </c>
      <c r="F1046" s="11">
        <v>0.1</v>
      </c>
      <c r="I1046" s="8"/>
      <c r="J1046" s="16" t="str">
        <f t="shared" si="33"/>
        <v>01/2026</v>
      </c>
      <c r="K1046" s="16" t="str">
        <f t="shared" si="34"/>
        <v>CXG-0126</v>
      </c>
    </row>
    <row r="1047">
      <c r="A1047" s="8" t="s">
        <v>2572</v>
      </c>
      <c r="B1047" s="19">
        <v>46041.0</v>
      </c>
      <c r="C1047" s="8" t="s">
        <v>405</v>
      </c>
      <c r="D1047" s="10" t="s">
        <v>991</v>
      </c>
      <c r="E1047" s="8" t="s">
        <v>2193</v>
      </c>
      <c r="F1047" s="11">
        <v>70000.0</v>
      </c>
      <c r="I1047" s="8"/>
      <c r="J1047" s="16" t="str">
        <f t="shared" si="33"/>
        <v>01/2026</v>
      </c>
      <c r="K1047" s="16" t="str">
        <f t="shared" si="34"/>
        <v>CXG-0126</v>
      </c>
    </row>
    <row r="1048">
      <c r="A1048" s="8" t="s">
        <v>2573</v>
      </c>
      <c r="B1048" s="19">
        <v>46041.0</v>
      </c>
      <c r="C1048" s="8" t="s">
        <v>635</v>
      </c>
      <c r="D1048" s="10" t="s">
        <v>1082</v>
      </c>
      <c r="E1048" s="8" t="s">
        <v>2193</v>
      </c>
      <c r="F1048" s="11">
        <v>73843.0</v>
      </c>
      <c r="I1048" s="8"/>
      <c r="J1048" s="16" t="str">
        <f t="shared" si="33"/>
        <v>01/2026</v>
      </c>
      <c r="K1048" s="16" t="str">
        <f t="shared" si="34"/>
        <v>CXG-0126</v>
      </c>
    </row>
    <row r="1049">
      <c r="A1049" s="8" t="s">
        <v>2574</v>
      </c>
      <c r="B1049" s="19">
        <v>46041.0</v>
      </c>
      <c r="C1049" s="8" t="s">
        <v>635</v>
      </c>
      <c r="D1049" s="10" t="s">
        <v>1082</v>
      </c>
      <c r="E1049" s="8" t="s">
        <v>1473</v>
      </c>
      <c r="F1049" s="11">
        <v>0.8</v>
      </c>
      <c r="I1049" s="8"/>
      <c r="J1049" s="16" t="str">
        <f t="shared" si="33"/>
        <v>01/2026</v>
      </c>
      <c r="K1049" s="16" t="str">
        <f t="shared" si="34"/>
        <v>CXG-0126</v>
      </c>
    </row>
    <row r="1050">
      <c r="A1050" s="8" t="s">
        <v>2575</v>
      </c>
      <c r="B1050" s="19">
        <v>46041.0</v>
      </c>
      <c r="C1050" s="8" t="s">
        <v>342</v>
      </c>
      <c r="D1050" s="10" t="s">
        <v>1092</v>
      </c>
      <c r="E1050" s="8" t="s">
        <v>1478</v>
      </c>
      <c r="F1050" s="11">
        <v>15000.0</v>
      </c>
      <c r="I1050" s="8"/>
      <c r="J1050" s="16" t="str">
        <f t="shared" si="33"/>
        <v>01/2026</v>
      </c>
      <c r="K1050" s="16" t="str">
        <f t="shared" si="34"/>
        <v>CXG-0126</v>
      </c>
    </row>
    <row r="1051">
      <c r="A1051" s="8" t="s">
        <v>2576</v>
      </c>
      <c r="B1051" s="19">
        <v>46041.0</v>
      </c>
      <c r="C1051" s="8" t="s">
        <v>342</v>
      </c>
      <c r="D1051" s="10" t="s">
        <v>1092</v>
      </c>
      <c r="E1051" s="8" t="s">
        <v>1478</v>
      </c>
      <c r="F1051" s="11">
        <v>145000.0</v>
      </c>
      <c r="I1051" s="8"/>
      <c r="J1051" s="16" t="str">
        <f t="shared" si="33"/>
        <v>01/2026</v>
      </c>
      <c r="K1051" s="16" t="str">
        <f t="shared" si="34"/>
        <v>CXG-0126</v>
      </c>
    </row>
    <row r="1052">
      <c r="A1052" s="8" t="s">
        <v>2577</v>
      </c>
      <c r="B1052" s="19">
        <v>46042.0</v>
      </c>
      <c r="C1052" s="8" t="s">
        <v>645</v>
      </c>
      <c r="D1052" s="10" t="s">
        <v>1094</v>
      </c>
      <c r="E1052" s="8" t="s">
        <v>1478</v>
      </c>
      <c r="F1052" s="11">
        <v>136543.0</v>
      </c>
      <c r="I1052" s="8"/>
      <c r="J1052" s="16" t="str">
        <f t="shared" si="33"/>
        <v>01/2026</v>
      </c>
      <c r="K1052" s="16" t="str">
        <f t="shared" si="34"/>
        <v>CXG-0126</v>
      </c>
    </row>
    <row r="1053">
      <c r="A1053" s="8" t="s">
        <v>2578</v>
      </c>
      <c r="B1053" s="19">
        <v>46042.0</v>
      </c>
      <c r="C1053" s="8" t="s">
        <v>641</v>
      </c>
      <c r="D1053" s="10" t="s">
        <v>1088</v>
      </c>
      <c r="E1053" s="8" t="s">
        <v>1473</v>
      </c>
      <c r="F1053" s="11">
        <v>1000.0</v>
      </c>
      <c r="I1053" s="8" t="s">
        <v>2499</v>
      </c>
      <c r="J1053" s="16" t="str">
        <f t="shared" si="33"/>
        <v>01/2026</v>
      </c>
      <c r="K1053" s="16" t="str">
        <f t="shared" si="34"/>
        <v>CXG-0126</v>
      </c>
    </row>
    <row r="1054">
      <c r="A1054" s="8" t="s">
        <v>2579</v>
      </c>
      <c r="B1054" s="19">
        <v>46042.0</v>
      </c>
      <c r="C1054" s="8" t="s">
        <v>342</v>
      </c>
      <c r="D1054" s="10" t="s">
        <v>1092</v>
      </c>
      <c r="E1054" s="8" t="s">
        <v>1478</v>
      </c>
      <c r="F1054" s="11">
        <v>7642.0</v>
      </c>
      <c r="I1054" s="8"/>
      <c r="J1054" s="16" t="str">
        <f t="shared" si="33"/>
        <v>01/2026</v>
      </c>
      <c r="K1054" s="16" t="str">
        <f t="shared" si="34"/>
        <v>CXG-0126</v>
      </c>
    </row>
    <row r="1055">
      <c r="A1055" s="8" t="s">
        <v>2580</v>
      </c>
      <c r="B1055" s="19">
        <v>46042.0</v>
      </c>
      <c r="C1055" s="8" t="s">
        <v>342</v>
      </c>
      <c r="D1055" s="10" t="s">
        <v>1092</v>
      </c>
      <c r="E1055" s="8" t="s">
        <v>1473</v>
      </c>
      <c r="F1055" s="11">
        <v>0.11</v>
      </c>
      <c r="I1055" s="8"/>
      <c r="J1055" s="16" t="str">
        <f t="shared" si="33"/>
        <v>01/2026</v>
      </c>
      <c r="K1055" s="16" t="str">
        <f t="shared" si="34"/>
        <v>CXG-0126</v>
      </c>
    </row>
    <row r="1056">
      <c r="A1056" s="8" t="s">
        <v>2581</v>
      </c>
      <c r="B1056" s="19">
        <v>46042.0</v>
      </c>
      <c r="C1056" s="8" t="s">
        <v>645</v>
      </c>
      <c r="D1056" s="10" t="s">
        <v>1094</v>
      </c>
      <c r="E1056" s="8" t="s">
        <v>1478</v>
      </c>
      <c r="F1056" s="11">
        <v>31670.0</v>
      </c>
      <c r="I1056" s="8"/>
      <c r="J1056" s="16" t="str">
        <f t="shared" si="33"/>
        <v>01/2026</v>
      </c>
      <c r="K1056" s="16" t="str">
        <f t="shared" si="34"/>
        <v>CXG-0126</v>
      </c>
    </row>
    <row r="1057">
      <c r="A1057" s="8" t="s">
        <v>2582</v>
      </c>
      <c r="B1057" s="19">
        <v>46042.0</v>
      </c>
      <c r="C1057" s="8" t="s">
        <v>647</v>
      </c>
      <c r="D1057" s="10" t="s">
        <v>1096</v>
      </c>
      <c r="E1057" s="8" t="s">
        <v>1478</v>
      </c>
      <c r="F1057" s="11">
        <v>52500.0</v>
      </c>
      <c r="I1057" s="8"/>
      <c r="J1057" s="16" t="str">
        <f t="shared" si="33"/>
        <v>01/2026</v>
      </c>
      <c r="K1057" s="16" t="str">
        <f t="shared" si="34"/>
        <v>CXG-0126</v>
      </c>
    </row>
    <row r="1058">
      <c r="A1058" s="8" t="s">
        <v>2583</v>
      </c>
      <c r="B1058" s="19">
        <v>46042.0</v>
      </c>
      <c r="C1058" s="8" t="s">
        <v>647</v>
      </c>
      <c r="D1058" s="10" t="s">
        <v>1096</v>
      </c>
      <c r="E1058" s="8" t="s">
        <v>1473</v>
      </c>
      <c r="F1058" s="11">
        <v>7.47</v>
      </c>
      <c r="I1058" s="8"/>
      <c r="J1058" s="16" t="str">
        <f t="shared" si="33"/>
        <v>01/2026</v>
      </c>
      <c r="K1058" s="16" t="str">
        <f t="shared" si="34"/>
        <v>CXG-0126</v>
      </c>
    </row>
    <row r="1059">
      <c r="A1059" s="8"/>
      <c r="B1059" s="19"/>
      <c r="C1059" s="8"/>
      <c r="D1059" s="8"/>
      <c r="E1059" s="8"/>
      <c r="F1059" s="11"/>
      <c r="I1059" s="8"/>
    </row>
    <row r="1060">
      <c r="A1060" s="8" t="s">
        <v>2584</v>
      </c>
      <c r="B1060" s="19">
        <v>46042.0</v>
      </c>
      <c r="C1060" s="8" t="s">
        <v>641</v>
      </c>
      <c r="D1060" s="10" t="s">
        <v>1088</v>
      </c>
      <c r="E1060" s="8" t="s">
        <v>1478</v>
      </c>
      <c r="F1060" s="11">
        <v>21070.0</v>
      </c>
      <c r="I1060" s="8"/>
      <c r="J1060" s="16" t="str">
        <f t="shared" ref="J1060:J1117" si="35">TEXT(B1060,"MM/YYYY")</f>
        <v>01/2026</v>
      </c>
      <c r="K1060" s="16" t="str">
        <f t="shared" ref="K1060:K1117" si="36">IF(B1060="","",CONCATENATE("CXG-",TEXT(B1060,"MMYY")))</f>
        <v>CXG-0126</v>
      </c>
    </row>
    <row r="1061">
      <c r="A1061" s="8" t="s">
        <v>2585</v>
      </c>
      <c r="B1061" s="19">
        <v>46043.0</v>
      </c>
      <c r="C1061" s="8" t="s">
        <v>641</v>
      </c>
      <c r="D1061" s="10" t="s">
        <v>1088</v>
      </c>
      <c r="E1061" s="8" t="s">
        <v>2193</v>
      </c>
      <c r="F1061" s="11">
        <v>200000.0</v>
      </c>
      <c r="I1061" s="8"/>
      <c r="J1061" s="16" t="str">
        <f t="shared" si="35"/>
        <v>01/2026</v>
      </c>
      <c r="K1061" s="16" t="str">
        <f t="shared" si="36"/>
        <v>CXG-0126</v>
      </c>
    </row>
    <row r="1062">
      <c r="A1062" s="8" t="s">
        <v>2586</v>
      </c>
      <c r="B1062" s="19">
        <v>46043.0</v>
      </c>
      <c r="C1062" s="8" t="s">
        <v>643</v>
      </c>
      <c r="D1062" s="10" t="s">
        <v>1090</v>
      </c>
      <c r="E1062" s="8" t="s">
        <v>2193</v>
      </c>
      <c r="F1062" s="11">
        <v>205000.0</v>
      </c>
      <c r="I1062" s="8"/>
      <c r="J1062" s="16" t="str">
        <f t="shared" si="35"/>
        <v>01/2026</v>
      </c>
      <c r="K1062" s="16" t="str">
        <f t="shared" si="36"/>
        <v>CXG-0126</v>
      </c>
    </row>
    <row r="1063">
      <c r="A1063" s="8" t="s">
        <v>2587</v>
      </c>
      <c r="B1063" s="19">
        <v>46043.0</v>
      </c>
      <c r="C1063" s="8" t="s">
        <v>431</v>
      </c>
      <c r="D1063" s="10" t="s">
        <v>1098</v>
      </c>
      <c r="E1063" s="8" t="s">
        <v>1473</v>
      </c>
      <c r="F1063" s="11">
        <v>500.0</v>
      </c>
      <c r="I1063" s="8" t="s">
        <v>2499</v>
      </c>
      <c r="J1063" s="16" t="str">
        <f t="shared" si="35"/>
        <v>01/2026</v>
      </c>
      <c r="K1063" s="16" t="str">
        <f t="shared" si="36"/>
        <v>CXG-0126</v>
      </c>
    </row>
    <row r="1064">
      <c r="A1064" s="8" t="s">
        <v>2588</v>
      </c>
      <c r="B1064" s="19">
        <v>46043.0</v>
      </c>
      <c r="C1064" s="8" t="s">
        <v>431</v>
      </c>
      <c r="D1064" s="10" t="s">
        <v>1098</v>
      </c>
      <c r="E1064" s="8" t="s">
        <v>1575</v>
      </c>
      <c r="F1064" s="11">
        <v>50000.0</v>
      </c>
      <c r="I1064" s="8" t="s">
        <v>2589</v>
      </c>
      <c r="J1064" s="16" t="str">
        <f t="shared" si="35"/>
        <v>01/2026</v>
      </c>
      <c r="K1064" s="16" t="str">
        <f t="shared" si="36"/>
        <v>CXG-0126</v>
      </c>
    </row>
    <row r="1065">
      <c r="A1065" s="8" t="s">
        <v>2590</v>
      </c>
      <c r="B1065" s="19">
        <v>46044.0</v>
      </c>
      <c r="C1065" s="8" t="s">
        <v>431</v>
      </c>
      <c r="D1065" s="10" t="s">
        <v>1098</v>
      </c>
      <c r="E1065" s="8" t="s">
        <v>1575</v>
      </c>
      <c r="F1065" s="11">
        <v>12530.0</v>
      </c>
      <c r="I1065" s="8" t="s">
        <v>2591</v>
      </c>
      <c r="J1065" s="16" t="str">
        <f t="shared" si="35"/>
        <v>01/2026</v>
      </c>
      <c r="K1065" s="16" t="str">
        <f t="shared" si="36"/>
        <v>CXG-0126</v>
      </c>
    </row>
    <row r="1066">
      <c r="A1066" s="8" t="s">
        <v>2592</v>
      </c>
      <c r="B1066" s="19">
        <v>46044.0</v>
      </c>
      <c r="C1066" s="8" t="s">
        <v>431</v>
      </c>
      <c r="D1066" s="10" t="s">
        <v>1098</v>
      </c>
      <c r="E1066" s="8" t="s">
        <v>1575</v>
      </c>
      <c r="F1066" s="11">
        <v>3000.0</v>
      </c>
      <c r="I1066" s="8" t="s">
        <v>2591</v>
      </c>
      <c r="J1066" s="16" t="str">
        <f t="shared" si="35"/>
        <v>01/2026</v>
      </c>
      <c r="K1066" s="16" t="str">
        <f t="shared" si="36"/>
        <v>CXG-0126</v>
      </c>
    </row>
    <row r="1067">
      <c r="A1067" s="8" t="s">
        <v>2593</v>
      </c>
      <c r="B1067" s="19">
        <v>46044.0</v>
      </c>
      <c r="C1067" s="8" t="s">
        <v>431</v>
      </c>
      <c r="D1067" s="10" t="s">
        <v>1098</v>
      </c>
      <c r="E1067" s="8" t="s">
        <v>1575</v>
      </c>
      <c r="F1067" s="11">
        <v>24900.0</v>
      </c>
      <c r="I1067" s="8" t="s">
        <v>2594</v>
      </c>
      <c r="J1067" s="16" t="str">
        <f t="shared" si="35"/>
        <v>01/2026</v>
      </c>
      <c r="K1067" s="16" t="str">
        <f t="shared" si="36"/>
        <v>CXG-0126</v>
      </c>
    </row>
    <row r="1068">
      <c r="A1068" s="8" t="s">
        <v>2595</v>
      </c>
      <c r="B1068" s="19">
        <v>46045.0</v>
      </c>
      <c r="C1068" s="8" t="s">
        <v>645</v>
      </c>
      <c r="D1068" s="10" t="s">
        <v>1094</v>
      </c>
      <c r="E1068" s="8" t="s">
        <v>1473</v>
      </c>
      <c r="F1068" s="11">
        <v>-0.28</v>
      </c>
      <c r="I1068" s="8"/>
      <c r="J1068" s="16" t="str">
        <f t="shared" si="35"/>
        <v>01/2026</v>
      </c>
      <c r="K1068" s="16" t="str">
        <f t="shared" si="36"/>
        <v>CXG-0126</v>
      </c>
    </row>
    <row r="1069">
      <c r="A1069" s="8" t="s">
        <v>2596</v>
      </c>
      <c r="B1069" s="19">
        <v>46045.0</v>
      </c>
      <c r="C1069" s="8" t="s">
        <v>431</v>
      </c>
      <c r="D1069" s="10" t="s">
        <v>1098</v>
      </c>
      <c r="E1069" s="8" t="s">
        <v>1575</v>
      </c>
      <c r="F1069" s="11">
        <v>3930.0</v>
      </c>
      <c r="I1069" s="8" t="s">
        <v>2591</v>
      </c>
      <c r="J1069" s="16" t="str">
        <f t="shared" si="35"/>
        <v>01/2026</v>
      </c>
      <c r="K1069" s="16" t="str">
        <f t="shared" si="36"/>
        <v>CXG-0126</v>
      </c>
    </row>
    <row r="1070">
      <c r="A1070" s="8" t="s">
        <v>2597</v>
      </c>
      <c r="B1070" s="19">
        <v>46045.0</v>
      </c>
      <c r="C1070" s="8" t="s">
        <v>431</v>
      </c>
      <c r="D1070" s="10" t="s">
        <v>1098</v>
      </c>
      <c r="E1070" s="8" t="s">
        <v>1575</v>
      </c>
      <c r="F1070" s="11">
        <v>2500.0</v>
      </c>
      <c r="I1070" s="8" t="s">
        <v>2591</v>
      </c>
      <c r="J1070" s="16" t="str">
        <f t="shared" si="35"/>
        <v>01/2026</v>
      </c>
      <c r="K1070" s="16" t="str">
        <f t="shared" si="36"/>
        <v>CXG-0126</v>
      </c>
    </row>
    <row r="1071">
      <c r="A1071" s="8" t="s">
        <v>2598</v>
      </c>
      <c r="B1071" s="19">
        <v>46045.0</v>
      </c>
      <c r="C1071" s="8" t="s">
        <v>431</v>
      </c>
      <c r="D1071" s="10" t="s">
        <v>1098</v>
      </c>
      <c r="E1071" s="8" t="s">
        <v>1575</v>
      </c>
      <c r="F1071" s="11">
        <v>10000.0</v>
      </c>
      <c r="I1071" s="8" t="s">
        <v>2591</v>
      </c>
      <c r="J1071" s="16" t="str">
        <f t="shared" si="35"/>
        <v>01/2026</v>
      </c>
      <c r="K1071" s="16" t="str">
        <f t="shared" si="36"/>
        <v>CXG-0126</v>
      </c>
    </row>
    <row r="1072">
      <c r="A1072" s="8" t="s">
        <v>2599</v>
      </c>
      <c r="B1072" s="19">
        <v>46045.0</v>
      </c>
      <c r="C1072" s="8" t="s">
        <v>431</v>
      </c>
      <c r="D1072" s="10" t="s">
        <v>1098</v>
      </c>
      <c r="E1072" s="8" t="s">
        <v>1575</v>
      </c>
      <c r="F1072" s="11">
        <v>2915.0</v>
      </c>
      <c r="I1072" s="8" t="s">
        <v>2418</v>
      </c>
      <c r="J1072" s="16" t="str">
        <f t="shared" si="35"/>
        <v>01/2026</v>
      </c>
      <c r="K1072" s="16" t="str">
        <f t="shared" si="36"/>
        <v>CXG-0126</v>
      </c>
    </row>
    <row r="1073">
      <c r="A1073" s="8" t="s">
        <v>2600</v>
      </c>
      <c r="B1073" s="19">
        <v>46045.0</v>
      </c>
      <c r="C1073" s="8" t="s">
        <v>431</v>
      </c>
      <c r="D1073" s="10" t="s">
        <v>1098</v>
      </c>
      <c r="E1073" s="8" t="s">
        <v>1575</v>
      </c>
      <c r="F1073" s="11">
        <v>10100.0</v>
      </c>
      <c r="I1073" s="8" t="s">
        <v>2418</v>
      </c>
      <c r="J1073" s="16" t="str">
        <f t="shared" si="35"/>
        <v>01/2026</v>
      </c>
      <c r="K1073" s="16" t="str">
        <f t="shared" si="36"/>
        <v>CXG-0126</v>
      </c>
    </row>
    <row r="1074">
      <c r="A1074" s="8" t="s">
        <v>2601</v>
      </c>
      <c r="B1074" s="19">
        <v>46045.0</v>
      </c>
      <c r="C1074" s="8" t="s">
        <v>645</v>
      </c>
      <c r="D1074" s="10" t="s">
        <v>1094</v>
      </c>
      <c r="E1074" s="8" t="s">
        <v>1478</v>
      </c>
      <c r="F1074" s="11">
        <v>84932.0</v>
      </c>
      <c r="I1074" s="8"/>
      <c r="J1074" s="16" t="str">
        <f t="shared" si="35"/>
        <v>01/2026</v>
      </c>
      <c r="K1074" s="16" t="str">
        <f t="shared" si="36"/>
        <v>CXG-0126</v>
      </c>
    </row>
    <row r="1075">
      <c r="A1075" s="8" t="s">
        <v>2602</v>
      </c>
      <c r="B1075" s="19">
        <v>46045.0</v>
      </c>
      <c r="C1075" s="8" t="s">
        <v>645</v>
      </c>
      <c r="D1075" s="10" t="s">
        <v>1094</v>
      </c>
      <c r="E1075" s="8" t="s">
        <v>1473</v>
      </c>
      <c r="F1075" s="11">
        <v>22.44</v>
      </c>
      <c r="I1075" s="8"/>
      <c r="J1075" s="16" t="str">
        <f t="shared" si="35"/>
        <v>01/2026</v>
      </c>
      <c r="K1075" s="16" t="str">
        <f t="shared" si="36"/>
        <v>CXG-0126</v>
      </c>
    </row>
    <row r="1076">
      <c r="A1076" s="8" t="s">
        <v>2603</v>
      </c>
      <c r="B1076" s="19">
        <v>46045.0</v>
      </c>
      <c r="C1076" s="8" t="s">
        <v>342</v>
      </c>
      <c r="D1076" s="10" t="s">
        <v>1092</v>
      </c>
      <c r="E1076" s="8" t="s">
        <v>1478</v>
      </c>
      <c r="F1076" s="11">
        <v>77608.33</v>
      </c>
      <c r="I1076" s="8"/>
      <c r="J1076" s="16" t="str">
        <f t="shared" si="35"/>
        <v>01/2026</v>
      </c>
      <c r="K1076" s="16" t="str">
        <f t="shared" si="36"/>
        <v>CXG-0126</v>
      </c>
    </row>
    <row r="1077">
      <c r="A1077" s="8" t="s">
        <v>2604</v>
      </c>
      <c r="B1077" s="19">
        <v>46045.0</v>
      </c>
      <c r="C1077" s="8" t="s">
        <v>342</v>
      </c>
      <c r="D1077" s="10" t="s">
        <v>1092</v>
      </c>
      <c r="E1077" s="8" t="s">
        <v>1473</v>
      </c>
      <c r="F1077" s="11">
        <v>-0.22</v>
      </c>
      <c r="I1077" s="8"/>
      <c r="J1077" s="16" t="str">
        <f t="shared" si="35"/>
        <v>01/2026</v>
      </c>
      <c r="K1077" s="16" t="str">
        <f t="shared" si="36"/>
        <v>CXG-0126</v>
      </c>
    </row>
    <row r="1078">
      <c r="A1078" s="8" t="s">
        <v>2605</v>
      </c>
      <c r="B1078" s="19">
        <v>46045.0</v>
      </c>
      <c r="C1078" s="8" t="s">
        <v>651</v>
      </c>
      <c r="D1078" s="10" t="s">
        <v>1100</v>
      </c>
      <c r="E1078" s="8" t="s">
        <v>2193</v>
      </c>
      <c r="F1078" s="11">
        <v>200000.0</v>
      </c>
      <c r="I1078" s="8"/>
      <c r="J1078" s="16" t="str">
        <f t="shared" si="35"/>
        <v>01/2026</v>
      </c>
      <c r="K1078" s="16" t="str">
        <f t="shared" si="36"/>
        <v>CXG-0126</v>
      </c>
    </row>
    <row r="1079">
      <c r="A1079" s="8" t="s">
        <v>2606</v>
      </c>
      <c r="B1079" s="19">
        <v>46045.0</v>
      </c>
      <c r="C1079" s="8" t="s">
        <v>641</v>
      </c>
      <c r="D1079" s="10" t="s">
        <v>1088</v>
      </c>
      <c r="E1079" s="8" t="s">
        <v>2193</v>
      </c>
      <c r="F1079" s="11">
        <v>60000.0</v>
      </c>
      <c r="I1079" s="8"/>
      <c r="J1079" s="16" t="str">
        <f t="shared" si="35"/>
        <v>01/2026</v>
      </c>
      <c r="K1079" s="16" t="str">
        <f t="shared" si="36"/>
        <v>CXG-0126</v>
      </c>
    </row>
    <row r="1080">
      <c r="A1080" s="8" t="s">
        <v>2607</v>
      </c>
      <c r="B1080" s="19">
        <v>46045.0</v>
      </c>
      <c r="C1080" s="8" t="s">
        <v>431</v>
      </c>
      <c r="D1080" s="10" t="s">
        <v>1098</v>
      </c>
      <c r="E1080" s="8" t="s">
        <v>2193</v>
      </c>
      <c r="F1080" s="11">
        <v>55709.78</v>
      </c>
      <c r="I1080" s="8"/>
      <c r="J1080" s="16" t="str">
        <f t="shared" si="35"/>
        <v>01/2026</v>
      </c>
      <c r="K1080" s="16" t="str">
        <f t="shared" si="36"/>
        <v>CXG-0126</v>
      </c>
    </row>
    <row r="1081">
      <c r="A1081" s="8" t="s">
        <v>2608</v>
      </c>
      <c r="B1081" s="19">
        <v>46046.0</v>
      </c>
      <c r="C1081" s="8" t="s">
        <v>431</v>
      </c>
      <c r="D1081" s="10" t="s">
        <v>1098</v>
      </c>
      <c r="E1081" s="8" t="s">
        <v>1575</v>
      </c>
      <c r="F1081" s="11">
        <v>3040.0</v>
      </c>
      <c r="I1081" s="8" t="s">
        <v>2591</v>
      </c>
      <c r="J1081" s="16" t="str">
        <f t="shared" si="35"/>
        <v>01/2026</v>
      </c>
      <c r="K1081" s="16" t="str">
        <f t="shared" si="36"/>
        <v>CXG-0126</v>
      </c>
    </row>
    <row r="1082">
      <c r="A1082" s="8" t="s">
        <v>2609</v>
      </c>
      <c r="B1082" s="19">
        <v>46048.0</v>
      </c>
      <c r="C1082" s="8" t="s">
        <v>431</v>
      </c>
      <c r="D1082" s="10" t="s">
        <v>1098</v>
      </c>
      <c r="E1082" s="8" t="s">
        <v>1575</v>
      </c>
      <c r="F1082" s="11">
        <v>12000.0</v>
      </c>
      <c r="I1082" s="8" t="s">
        <v>2591</v>
      </c>
      <c r="J1082" s="16" t="str">
        <f t="shared" si="35"/>
        <v>01/2026</v>
      </c>
      <c r="K1082" s="16" t="str">
        <f t="shared" si="36"/>
        <v>CXG-0126</v>
      </c>
    </row>
    <row r="1083">
      <c r="A1083" s="8" t="s">
        <v>2610</v>
      </c>
      <c r="B1083" s="19">
        <v>46042.0</v>
      </c>
      <c r="C1083" s="8" t="s">
        <v>651</v>
      </c>
      <c r="D1083" s="10" t="s">
        <v>1100</v>
      </c>
      <c r="E1083" s="8" t="s">
        <v>1478</v>
      </c>
      <c r="F1083" s="11">
        <v>100000.0</v>
      </c>
      <c r="I1083" s="8"/>
      <c r="J1083" s="16" t="str">
        <f t="shared" si="35"/>
        <v>01/2026</v>
      </c>
      <c r="K1083" s="16" t="str">
        <f t="shared" si="36"/>
        <v>CXG-0126</v>
      </c>
    </row>
    <row r="1084">
      <c r="A1084" s="8" t="s">
        <v>2611</v>
      </c>
      <c r="B1084" s="19">
        <v>46048.0</v>
      </c>
      <c r="C1084" s="8" t="s">
        <v>405</v>
      </c>
      <c r="D1084" s="10" t="s">
        <v>991</v>
      </c>
      <c r="E1084" s="8" t="s">
        <v>1473</v>
      </c>
      <c r="F1084" s="11">
        <v>200.0</v>
      </c>
      <c r="I1084" s="8" t="s">
        <v>2499</v>
      </c>
      <c r="J1084" s="16" t="str">
        <f t="shared" si="35"/>
        <v>01/2026</v>
      </c>
      <c r="K1084" s="16" t="str">
        <f t="shared" si="36"/>
        <v>CXG-0126</v>
      </c>
    </row>
    <row r="1085">
      <c r="A1085" s="8" t="s">
        <v>2612</v>
      </c>
      <c r="B1085" s="19">
        <v>46048.0</v>
      </c>
      <c r="C1085" s="8" t="s">
        <v>641</v>
      </c>
      <c r="D1085" s="10" t="s">
        <v>1088</v>
      </c>
      <c r="E1085" s="8" t="s">
        <v>2193</v>
      </c>
      <c r="F1085" s="11">
        <v>4000.0</v>
      </c>
      <c r="I1085" s="8"/>
      <c r="J1085" s="16" t="str">
        <f t="shared" si="35"/>
        <v>01/2026</v>
      </c>
      <c r="K1085" s="16" t="str">
        <f t="shared" si="36"/>
        <v>CXG-0126</v>
      </c>
    </row>
    <row r="1086">
      <c r="A1086" s="8" t="s">
        <v>2613</v>
      </c>
      <c r="B1086" s="19">
        <v>46048.0</v>
      </c>
      <c r="C1086" s="8" t="s">
        <v>641</v>
      </c>
      <c r="D1086" s="10" t="s">
        <v>1088</v>
      </c>
      <c r="E1086" s="8" t="s">
        <v>1473</v>
      </c>
      <c r="F1086" s="11">
        <v>24.07</v>
      </c>
      <c r="I1086" s="8"/>
      <c r="J1086" s="16" t="str">
        <f t="shared" si="35"/>
        <v>01/2026</v>
      </c>
      <c r="K1086" s="16" t="str">
        <f t="shared" si="36"/>
        <v>CXG-0126</v>
      </c>
    </row>
    <row r="1087">
      <c r="A1087" s="8" t="s">
        <v>2614</v>
      </c>
      <c r="B1087" s="19">
        <v>46048.0</v>
      </c>
      <c r="C1087" s="8" t="s">
        <v>643</v>
      </c>
      <c r="D1087" s="10" t="s">
        <v>1090</v>
      </c>
      <c r="E1087" s="8" t="s">
        <v>2193</v>
      </c>
      <c r="F1087" s="11">
        <v>256259.94</v>
      </c>
      <c r="I1087" s="8"/>
      <c r="J1087" s="16" t="str">
        <f t="shared" si="35"/>
        <v>01/2026</v>
      </c>
      <c r="K1087" s="16" t="str">
        <f t="shared" si="36"/>
        <v>CXG-0126</v>
      </c>
    </row>
    <row r="1088">
      <c r="A1088" s="8" t="s">
        <v>2615</v>
      </c>
      <c r="B1088" s="19">
        <v>46048.0</v>
      </c>
      <c r="C1088" s="8" t="s">
        <v>653</v>
      </c>
      <c r="D1088" s="10" t="s">
        <v>1102</v>
      </c>
      <c r="E1088" s="8" t="s">
        <v>1473</v>
      </c>
      <c r="F1088" s="11">
        <v>600.0</v>
      </c>
      <c r="I1088" s="8" t="s">
        <v>2499</v>
      </c>
      <c r="J1088" s="16" t="str">
        <f t="shared" si="35"/>
        <v>01/2026</v>
      </c>
      <c r="K1088" s="16" t="str">
        <f t="shared" si="36"/>
        <v>CXG-0126</v>
      </c>
    </row>
    <row r="1089">
      <c r="A1089" s="8" t="s">
        <v>2616</v>
      </c>
      <c r="B1089" s="19">
        <v>46048.0</v>
      </c>
      <c r="C1089" s="8" t="s">
        <v>653</v>
      </c>
      <c r="D1089" s="10" t="s">
        <v>1102</v>
      </c>
      <c r="E1089" s="8" t="s">
        <v>1473</v>
      </c>
      <c r="F1089" s="11">
        <v>400.0</v>
      </c>
      <c r="I1089" s="8" t="s">
        <v>2617</v>
      </c>
      <c r="J1089" s="16" t="str">
        <f t="shared" si="35"/>
        <v>01/2026</v>
      </c>
      <c r="K1089" s="16" t="str">
        <f t="shared" si="36"/>
        <v>CXG-0126</v>
      </c>
    </row>
    <row r="1090">
      <c r="A1090" s="8" t="s">
        <v>2618</v>
      </c>
      <c r="B1090" s="19">
        <v>46048.0</v>
      </c>
      <c r="C1090" s="8" t="s">
        <v>431</v>
      </c>
      <c r="D1090" s="10" t="s">
        <v>1098</v>
      </c>
      <c r="E1090" s="8" t="s">
        <v>1575</v>
      </c>
      <c r="F1090" s="11">
        <v>3550.0</v>
      </c>
      <c r="I1090" s="8" t="s">
        <v>2594</v>
      </c>
      <c r="J1090" s="16" t="str">
        <f t="shared" si="35"/>
        <v>01/2026</v>
      </c>
      <c r="K1090" s="16" t="str">
        <f t="shared" si="36"/>
        <v>CXG-0126</v>
      </c>
    </row>
    <row r="1091">
      <c r="A1091" s="8" t="s">
        <v>2619</v>
      </c>
      <c r="B1091" s="19">
        <v>46048.0</v>
      </c>
      <c r="C1091" s="8" t="s">
        <v>431</v>
      </c>
      <c r="D1091" s="10" t="s">
        <v>1098</v>
      </c>
      <c r="E1091" s="8" t="s">
        <v>2193</v>
      </c>
      <c r="F1091" s="11">
        <v>97701.65</v>
      </c>
      <c r="I1091" s="8"/>
      <c r="J1091" s="16" t="str">
        <f t="shared" si="35"/>
        <v>01/2026</v>
      </c>
      <c r="K1091" s="16" t="str">
        <f t="shared" si="36"/>
        <v>CXG-0126</v>
      </c>
    </row>
    <row r="1092">
      <c r="A1092" s="8" t="s">
        <v>2620</v>
      </c>
      <c r="B1092" s="19">
        <v>46048.0</v>
      </c>
      <c r="C1092" s="8" t="s">
        <v>657</v>
      </c>
      <c r="D1092" s="10" t="s">
        <v>1106</v>
      </c>
      <c r="E1092" s="8" t="s">
        <v>1509</v>
      </c>
      <c r="F1092" s="11">
        <v>144070.0</v>
      </c>
      <c r="I1092" s="8"/>
      <c r="J1092" s="16" t="str">
        <f t="shared" si="35"/>
        <v>01/2026</v>
      </c>
      <c r="K1092" s="16" t="str">
        <f t="shared" si="36"/>
        <v>CXG-0126</v>
      </c>
    </row>
    <row r="1093">
      <c r="A1093" s="8" t="s">
        <v>2621</v>
      </c>
      <c r="B1093" s="19">
        <v>46048.0</v>
      </c>
      <c r="C1093" s="8" t="s">
        <v>655</v>
      </c>
      <c r="D1093" s="10" t="s">
        <v>1104</v>
      </c>
      <c r="E1093" s="8" t="s">
        <v>1509</v>
      </c>
      <c r="F1093" s="11">
        <v>45270.0</v>
      </c>
      <c r="I1093" s="8" t="s">
        <v>2622</v>
      </c>
      <c r="J1093" s="16" t="str">
        <f t="shared" si="35"/>
        <v>01/2026</v>
      </c>
      <c r="K1093" s="16" t="str">
        <f t="shared" si="36"/>
        <v>CXG-0126</v>
      </c>
    </row>
    <row r="1094">
      <c r="A1094" s="8" t="s">
        <v>2623</v>
      </c>
      <c r="B1094" s="19">
        <v>46048.0</v>
      </c>
      <c r="C1094" s="8" t="s">
        <v>655</v>
      </c>
      <c r="D1094" s="10" t="s">
        <v>1104</v>
      </c>
      <c r="E1094" s="8" t="s">
        <v>1473</v>
      </c>
      <c r="F1094" s="11">
        <v>7.53</v>
      </c>
      <c r="I1094" s="8"/>
      <c r="J1094" s="16" t="str">
        <f t="shared" si="35"/>
        <v>01/2026</v>
      </c>
      <c r="K1094" s="16" t="str">
        <f t="shared" si="36"/>
        <v>CXG-0126</v>
      </c>
    </row>
    <row r="1095">
      <c r="A1095" s="8" t="s">
        <v>2624</v>
      </c>
      <c r="B1095" s="19">
        <v>46048.0</v>
      </c>
      <c r="C1095" s="8" t="s">
        <v>657</v>
      </c>
      <c r="D1095" s="10" t="s">
        <v>1106</v>
      </c>
      <c r="E1095" s="8" t="s">
        <v>2212</v>
      </c>
      <c r="F1095" s="11">
        <v>7648.16</v>
      </c>
      <c r="I1095" s="8"/>
      <c r="J1095" s="16" t="str">
        <f t="shared" si="35"/>
        <v>01/2026</v>
      </c>
      <c r="K1095" s="16" t="str">
        <f t="shared" si="36"/>
        <v>CXG-0126</v>
      </c>
    </row>
    <row r="1096">
      <c r="A1096" s="8" t="s">
        <v>2625</v>
      </c>
      <c r="B1096" s="19">
        <v>46048.0</v>
      </c>
      <c r="C1096" s="8" t="s">
        <v>657</v>
      </c>
      <c r="D1096" s="10" t="s">
        <v>1106</v>
      </c>
      <c r="E1096" s="8" t="s">
        <v>1473</v>
      </c>
      <c r="F1096" s="11">
        <v>35.81</v>
      </c>
      <c r="I1096" s="8"/>
      <c r="J1096" s="16" t="str">
        <f t="shared" si="35"/>
        <v>01/2026</v>
      </c>
      <c r="K1096" s="16" t="str">
        <f t="shared" si="36"/>
        <v>CXG-0126</v>
      </c>
    </row>
    <row r="1097">
      <c r="A1097" s="8" t="s">
        <v>2626</v>
      </c>
      <c r="B1097" s="19">
        <v>46049.0</v>
      </c>
      <c r="C1097" s="8" t="s">
        <v>431</v>
      </c>
      <c r="D1097" s="10" t="s">
        <v>1098</v>
      </c>
      <c r="E1097" s="8" t="s">
        <v>1575</v>
      </c>
      <c r="F1097" s="11">
        <v>14515.0</v>
      </c>
      <c r="I1097" s="8" t="s">
        <v>2591</v>
      </c>
      <c r="J1097" s="16" t="str">
        <f t="shared" si="35"/>
        <v>01/2026</v>
      </c>
      <c r="K1097" s="16" t="str">
        <f t="shared" si="36"/>
        <v>CXG-0126</v>
      </c>
    </row>
    <row r="1098">
      <c r="A1098" s="8" t="s">
        <v>2627</v>
      </c>
      <c r="B1098" s="19">
        <v>46049.0</v>
      </c>
      <c r="C1098" s="8" t="s">
        <v>431</v>
      </c>
      <c r="D1098" s="10" t="s">
        <v>1098</v>
      </c>
      <c r="E1098" s="8" t="s">
        <v>1575</v>
      </c>
      <c r="F1098" s="11">
        <v>10000.0</v>
      </c>
      <c r="I1098" s="8" t="s">
        <v>2591</v>
      </c>
      <c r="J1098" s="16" t="str">
        <f t="shared" si="35"/>
        <v>01/2026</v>
      </c>
      <c r="K1098" s="16" t="str">
        <f t="shared" si="36"/>
        <v>CXG-0126</v>
      </c>
    </row>
    <row r="1099">
      <c r="A1099" s="8" t="s">
        <v>2628</v>
      </c>
      <c r="B1099" s="19">
        <v>46049.0</v>
      </c>
      <c r="C1099" s="8" t="s">
        <v>643</v>
      </c>
      <c r="D1099" s="10" t="s">
        <v>1090</v>
      </c>
      <c r="E1099" s="8" t="s">
        <v>2193</v>
      </c>
      <c r="F1099" s="11">
        <v>15450.0</v>
      </c>
      <c r="I1099" s="8"/>
      <c r="J1099" s="16" t="str">
        <f t="shared" si="35"/>
        <v>01/2026</v>
      </c>
      <c r="K1099" s="16" t="str">
        <f t="shared" si="36"/>
        <v>CXG-0126</v>
      </c>
    </row>
    <row r="1100">
      <c r="A1100" s="8" t="s">
        <v>2629</v>
      </c>
      <c r="B1100" s="19">
        <v>46049.0</v>
      </c>
      <c r="C1100" s="8" t="s">
        <v>643</v>
      </c>
      <c r="D1100" s="10" t="s">
        <v>1090</v>
      </c>
      <c r="E1100" s="8" t="s">
        <v>1473</v>
      </c>
      <c r="F1100" s="11">
        <v>9.36</v>
      </c>
      <c r="I1100" s="8"/>
      <c r="J1100" s="16" t="str">
        <f t="shared" si="35"/>
        <v>01/2026</v>
      </c>
      <c r="K1100" s="16" t="str">
        <f t="shared" si="36"/>
        <v>CXG-0126</v>
      </c>
    </row>
    <row r="1101">
      <c r="A1101" s="8" t="s">
        <v>2630</v>
      </c>
      <c r="B1101" s="19">
        <v>46049.0</v>
      </c>
      <c r="C1101" s="8" t="s">
        <v>405</v>
      </c>
      <c r="D1101" s="10" t="s">
        <v>991</v>
      </c>
      <c r="E1101" s="8" t="s">
        <v>2193</v>
      </c>
      <c r="F1101" s="11">
        <v>180800.0</v>
      </c>
      <c r="I1101" s="8"/>
      <c r="J1101" s="16" t="str">
        <f t="shared" si="35"/>
        <v>01/2026</v>
      </c>
      <c r="K1101" s="16" t="str">
        <f t="shared" si="36"/>
        <v>CXG-0126</v>
      </c>
    </row>
    <row r="1102">
      <c r="A1102" s="8" t="s">
        <v>2631</v>
      </c>
      <c r="B1102" s="19">
        <v>46049.0</v>
      </c>
      <c r="C1102" s="8" t="s">
        <v>319</v>
      </c>
      <c r="D1102" s="10" t="s">
        <v>1108</v>
      </c>
      <c r="E1102" s="8" t="s">
        <v>2193</v>
      </c>
      <c r="F1102" s="11">
        <v>98354.93</v>
      </c>
      <c r="I1102" s="8"/>
      <c r="J1102" s="16" t="str">
        <f t="shared" si="35"/>
        <v>01/2026</v>
      </c>
      <c r="K1102" s="16" t="str">
        <f t="shared" si="36"/>
        <v>CXG-0126</v>
      </c>
    </row>
    <row r="1103">
      <c r="A1103" s="8" t="s">
        <v>2632</v>
      </c>
      <c r="B1103" s="19">
        <v>46049.0</v>
      </c>
      <c r="C1103" s="8" t="s">
        <v>657</v>
      </c>
      <c r="D1103" s="10" t="s">
        <v>1106</v>
      </c>
      <c r="E1103" s="8" t="s">
        <v>2193</v>
      </c>
      <c r="F1103" s="11">
        <v>150000.0</v>
      </c>
      <c r="I1103" s="8"/>
      <c r="J1103" s="16" t="str">
        <f t="shared" si="35"/>
        <v>01/2026</v>
      </c>
      <c r="K1103" s="16" t="str">
        <f t="shared" si="36"/>
        <v>CXG-0126</v>
      </c>
    </row>
    <row r="1104">
      <c r="A1104" s="8" t="s">
        <v>2633</v>
      </c>
      <c r="B1104" s="19">
        <v>46049.0</v>
      </c>
      <c r="C1104" s="8" t="s">
        <v>319</v>
      </c>
      <c r="D1104" s="10" t="s">
        <v>1108</v>
      </c>
      <c r="E1104" s="8" t="s">
        <v>2193</v>
      </c>
      <c r="F1104" s="11">
        <v>111015.04</v>
      </c>
      <c r="I1104" s="8"/>
      <c r="J1104" s="16" t="str">
        <f t="shared" si="35"/>
        <v>01/2026</v>
      </c>
      <c r="K1104" s="16" t="str">
        <f t="shared" si="36"/>
        <v>CXG-0126</v>
      </c>
    </row>
    <row r="1105">
      <c r="A1105" s="8" t="s">
        <v>2634</v>
      </c>
      <c r="B1105" s="19">
        <v>46049.0</v>
      </c>
      <c r="C1105" s="8" t="s">
        <v>655</v>
      </c>
      <c r="D1105" s="10" t="s">
        <v>1104</v>
      </c>
      <c r="E1105" s="8" t="s">
        <v>2193</v>
      </c>
      <c r="F1105" s="11">
        <v>51250.0</v>
      </c>
      <c r="I1105" s="8"/>
      <c r="J1105" s="16" t="str">
        <f t="shared" si="35"/>
        <v>01/2026</v>
      </c>
      <c r="K1105" s="16" t="str">
        <f t="shared" si="36"/>
        <v>CXG-0126</v>
      </c>
    </row>
    <row r="1106">
      <c r="A1106" s="8" t="s">
        <v>2635</v>
      </c>
      <c r="B1106" s="19">
        <v>46049.0</v>
      </c>
      <c r="C1106" s="8" t="s">
        <v>431</v>
      </c>
      <c r="D1106" s="10" t="s">
        <v>1098</v>
      </c>
      <c r="E1106" s="8" t="s">
        <v>1575</v>
      </c>
      <c r="F1106" s="11">
        <v>40000.0</v>
      </c>
      <c r="I1106" s="8" t="s">
        <v>2636</v>
      </c>
      <c r="J1106" s="16" t="str">
        <f t="shared" si="35"/>
        <v>01/2026</v>
      </c>
      <c r="K1106" s="16" t="str">
        <f t="shared" si="36"/>
        <v>CXG-0126</v>
      </c>
    </row>
    <row r="1107">
      <c r="A1107" s="8" t="s">
        <v>2637</v>
      </c>
      <c r="B1107" s="19">
        <v>46049.0</v>
      </c>
      <c r="C1107" s="8" t="s">
        <v>657</v>
      </c>
      <c r="D1107" s="10" t="s">
        <v>1106</v>
      </c>
      <c r="E1107" s="8" t="s">
        <v>2193</v>
      </c>
      <c r="F1107" s="11">
        <v>12932.3</v>
      </c>
      <c r="I1107" s="8"/>
      <c r="J1107" s="16" t="str">
        <f t="shared" si="35"/>
        <v>01/2026</v>
      </c>
      <c r="K1107" s="16" t="str">
        <f t="shared" si="36"/>
        <v>CXG-0126</v>
      </c>
    </row>
    <row r="1108">
      <c r="A1108" s="8" t="s">
        <v>2638</v>
      </c>
      <c r="B1108" s="19">
        <v>46049.0</v>
      </c>
      <c r="C1108" s="8" t="s">
        <v>319</v>
      </c>
      <c r="D1108" s="10" t="s">
        <v>1108</v>
      </c>
      <c r="E1108" s="8" t="s">
        <v>2193</v>
      </c>
      <c r="F1108" s="11">
        <v>32918.55</v>
      </c>
      <c r="I1108" s="8"/>
      <c r="J1108" s="16" t="str">
        <f t="shared" si="35"/>
        <v>01/2026</v>
      </c>
      <c r="K1108" s="16" t="str">
        <f t="shared" si="36"/>
        <v>CXG-0126</v>
      </c>
    </row>
    <row r="1109">
      <c r="A1109" s="8" t="s">
        <v>2639</v>
      </c>
      <c r="B1109" s="19">
        <v>46050.0</v>
      </c>
      <c r="C1109" s="8" t="s">
        <v>651</v>
      </c>
      <c r="D1109" s="10" t="s">
        <v>1100</v>
      </c>
      <c r="E1109" s="8" t="s">
        <v>1473</v>
      </c>
      <c r="F1109" s="11">
        <v>-30000.0</v>
      </c>
      <c r="I1109" s="8" t="s">
        <v>2640</v>
      </c>
      <c r="J1109" s="16" t="str">
        <f t="shared" si="35"/>
        <v>01/2026</v>
      </c>
      <c r="K1109" s="16" t="str">
        <f t="shared" si="36"/>
        <v>CXG-0126</v>
      </c>
    </row>
    <row r="1110">
      <c r="A1110" s="8" t="s">
        <v>2641</v>
      </c>
      <c r="B1110" s="19">
        <v>46050.0</v>
      </c>
      <c r="C1110" s="8" t="s">
        <v>431</v>
      </c>
      <c r="D1110" s="10" t="s">
        <v>1098</v>
      </c>
      <c r="E1110" s="8" t="s">
        <v>1473</v>
      </c>
      <c r="F1110" s="11">
        <v>30000.0</v>
      </c>
      <c r="I1110" s="8" t="s">
        <v>2640</v>
      </c>
      <c r="J1110" s="16" t="str">
        <f t="shared" si="35"/>
        <v>01/2026</v>
      </c>
      <c r="K1110" s="16" t="str">
        <f t="shared" si="36"/>
        <v>CXG-0126</v>
      </c>
    </row>
    <row r="1111">
      <c r="A1111" s="8" t="s">
        <v>2642</v>
      </c>
      <c r="B1111" s="19">
        <v>46049.0</v>
      </c>
      <c r="C1111" s="8" t="s">
        <v>319</v>
      </c>
      <c r="D1111" s="10" t="s">
        <v>1108</v>
      </c>
      <c r="E1111" s="8" t="s">
        <v>1575</v>
      </c>
      <c r="F1111" s="11">
        <v>15000.0</v>
      </c>
      <c r="I1111" s="8" t="s">
        <v>97</v>
      </c>
      <c r="J1111" s="16" t="str">
        <f t="shared" si="35"/>
        <v>01/2026</v>
      </c>
      <c r="K1111" s="16" t="str">
        <f t="shared" si="36"/>
        <v>CXG-0126</v>
      </c>
    </row>
    <row r="1112">
      <c r="A1112" s="8" t="s">
        <v>2643</v>
      </c>
      <c r="B1112" s="19">
        <v>46049.0</v>
      </c>
      <c r="C1112" s="8" t="s">
        <v>319</v>
      </c>
      <c r="D1112" s="10" t="s">
        <v>1108</v>
      </c>
      <c r="E1112" s="8" t="s">
        <v>1575</v>
      </c>
      <c r="F1112" s="11">
        <v>50000.0</v>
      </c>
      <c r="I1112" s="8" t="s">
        <v>2644</v>
      </c>
      <c r="J1112" s="16" t="str">
        <f t="shared" si="35"/>
        <v>01/2026</v>
      </c>
      <c r="K1112" s="16" t="str">
        <f t="shared" si="36"/>
        <v>CXG-0126</v>
      </c>
    </row>
    <row r="1113">
      <c r="A1113" s="8" t="s">
        <v>2645</v>
      </c>
      <c r="B1113" s="19">
        <v>46049.0</v>
      </c>
      <c r="C1113" s="8" t="s">
        <v>319</v>
      </c>
      <c r="D1113" s="10" t="s">
        <v>1108</v>
      </c>
      <c r="E1113" s="8" t="s">
        <v>1575</v>
      </c>
      <c r="F1113" s="11">
        <v>11945.0</v>
      </c>
      <c r="I1113" s="8" t="s">
        <v>2418</v>
      </c>
      <c r="J1113" s="16" t="str">
        <f t="shared" si="35"/>
        <v>01/2026</v>
      </c>
      <c r="K1113" s="16" t="str">
        <f t="shared" si="36"/>
        <v>CXG-0126</v>
      </c>
    </row>
    <row r="1114">
      <c r="A1114" s="8" t="s">
        <v>2646</v>
      </c>
      <c r="B1114" s="19">
        <v>46050.0</v>
      </c>
      <c r="C1114" s="8" t="s">
        <v>319</v>
      </c>
      <c r="D1114" s="10" t="s">
        <v>1108</v>
      </c>
      <c r="E1114" s="8" t="s">
        <v>1575</v>
      </c>
      <c r="F1114" s="11">
        <v>11055.0</v>
      </c>
      <c r="I1114" s="8" t="s">
        <v>2418</v>
      </c>
      <c r="J1114" s="16" t="str">
        <f t="shared" si="35"/>
        <v>01/2026</v>
      </c>
      <c r="K1114" s="16" t="str">
        <f t="shared" si="36"/>
        <v>CXG-0126</v>
      </c>
    </row>
    <row r="1115">
      <c r="A1115" s="8" t="s">
        <v>2647</v>
      </c>
      <c r="B1115" s="19">
        <v>46050.0</v>
      </c>
      <c r="C1115" s="8" t="s">
        <v>319</v>
      </c>
      <c r="D1115" s="10" t="s">
        <v>1108</v>
      </c>
      <c r="E1115" s="8" t="s">
        <v>1575</v>
      </c>
      <c r="F1115" s="11">
        <v>20000.0</v>
      </c>
      <c r="I1115" s="8" t="s">
        <v>2388</v>
      </c>
      <c r="J1115" s="16" t="str">
        <f t="shared" si="35"/>
        <v>01/2026</v>
      </c>
      <c r="K1115" s="16" t="str">
        <f t="shared" si="36"/>
        <v>CXG-0126</v>
      </c>
    </row>
    <row r="1116">
      <c r="A1116" s="8" t="s">
        <v>2648</v>
      </c>
      <c r="B1116" s="19">
        <v>46050.0</v>
      </c>
      <c r="C1116" s="8" t="s">
        <v>319</v>
      </c>
      <c r="D1116" s="10" t="s">
        <v>1108</v>
      </c>
      <c r="E1116" s="8" t="s">
        <v>1575</v>
      </c>
      <c r="F1116" s="11">
        <v>6300.0</v>
      </c>
      <c r="I1116" s="8" t="s">
        <v>2388</v>
      </c>
      <c r="J1116" s="16" t="str">
        <f t="shared" si="35"/>
        <v>01/2026</v>
      </c>
      <c r="K1116" s="16" t="str">
        <f t="shared" si="36"/>
        <v>CXG-0126</v>
      </c>
    </row>
    <row r="1117">
      <c r="A1117" s="8" t="s">
        <v>2649</v>
      </c>
      <c r="B1117" s="19">
        <v>46050.0</v>
      </c>
      <c r="C1117" s="8" t="s">
        <v>653</v>
      </c>
      <c r="D1117" s="10" t="s">
        <v>1102</v>
      </c>
      <c r="E1117" s="8" t="s">
        <v>2193</v>
      </c>
      <c r="F1117" s="11">
        <v>292123.36</v>
      </c>
      <c r="I1117" s="8"/>
      <c r="J1117" s="16" t="str">
        <f t="shared" si="35"/>
        <v>01/2026</v>
      </c>
      <c r="K1117" s="16" t="str">
        <f t="shared" si="36"/>
        <v>CXG-0126</v>
      </c>
    </row>
    <row r="1118">
      <c r="A1118" s="8"/>
      <c r="B1118" s="19"/>
      <c r="C1118" s="8"/>
      <c r="D1118" s="8"/>
      <c r="E1118" s="8"/>
      <c r="F1118" s="11"/>
      <c r="I1118" s="8"/>
    </row>
    <row r="1119">
      <c r="A1119" s="8" t="s">
        <v>2650</v>
      </c>
      <c r="B1119" s="19">
        <v>46050.0</v>
      </c>
      <c r="C1119" s="8" t="s">
        <v>657</v>
      </c>
      <c r="D1119" s="10" t="s">
        <v>1106</v>
      </c>
      <c r="E1119" s="8" t="s">
        <v>1509</v>
      </c>
      <c r="F1119" s="11">
        <v>93336.26</v>
      </c>
      <c r="I1119" s="8"/>
      <c r="J1119" s="16" t="str">
        <f t="shared" ref="J1119:J1177" si="37">TEXT(B1119,"MM/YYYY")</f>
        <v>01/2026</v>
      </c>
      <c r="K1119" s="16" t="str">
        <f t="shared" ref="K1119:K1177" si="38">IF(B1119="","",CONCATENATE("CXG-",TEXT(B1119,"MMYY")))</f>
        <v>CXG-0126</v>
      </c>
    </row>
    <row r="1120">
      <c r="A1120" s="8" t="s">
        <v>2651</v>
      </c>
      <c r="B1120" s="19">
        <v>46050.0</v>
      </c>
      <c r="C1120" s="8" t="s">
        <v>319</v>
      </c>
      <c r="D1120" s="10" t="s">
        <v>1108</v>
      </c>
      <c r="E1120" s="8" t="s">
        <v>1575</v>
      </c>
      <c r="F1120" s="11">
        <v>8000.0</v>
      </c>
      <c r="I1120" s="8" t="s">
        <v>2652</v>
      </c>
      <c r="J1120" s="16" t="str">
        <f t="shared" si="37"/>
        <v>01/2026</v>
      </c>
      <c r="K1120" s="16" t="str">
        <f t="shared" si="38"/>
        <v>CXG-0126</v>
      </c>
    </row>
    <row r="1121">
      <c r="A1121" s="8" t="s">
        <v>2653</v>
      </c>
      <c r="B1121" s="19">
        <v>46050.0</v>
      </c>
      <c r="C1121" s="8" t="s">
        <v>319</v>
      </c>
      <c r="D1121" s="10" t="s">
        <v>1108</v>
      </c>
      <c r="E1121" s="8" t="s">
        <v>1575</v>
      </c>
      <c r="F1121" s="11">
        <v>19951.11</v>
      </c>
      <c r="I1121" s="8" t="s">
        <v>2652</v>
      </c>
      <c r="J1121" s="16" t="str">
        <f t="shared" si="37"/>
        <v>01/2026</v>
      </c>
      <c r="K1121" s="16" t="str">
        <f t="shared" si="38"/>
        <v>CXG-0126</v>
      </c>
    </row>
    <row r="1122">
      <c r="A1122" s="8" t="s">
        <v>2654</v>
      </c>
      <c r="B1122" s="19">
        <v>46050.0</v>
      </c>
      <c r="C1122" s="8" t="s">
        <v>431</v>
      </c>
      <c r="D1122" s="10" t="s">
        <v>1098</v>
      </c>
      <c r="E1122" s="8" t="s">
        <v>1473</v>
      </c>
      <c r="F1122" s="11">
        <v>9107.0</v>
      </c>
      <c r="I1122" s="8" t="s">
        <v>2640</v>
      </c>
      <c r="J1122" s="16" t="str">
        <f t="shared" si="37"/>
        <v>01/2026</v>
      </c>
      <c r="K1122" s="16" t="str">
        <f t="shared" si="38"/>
        <v>CXG-0126</v>
      </c>
    </row>
    <row r="1123">
      <c r="A1123" s="8" t="s">
        <v>2655</v>
      </c>
      <c r="B1123" s="19">
        <v>46050.0</v>
      </c>
      <c r="C1123" s="8" t="s">
        <v>657</v>
      </c>
      <c r="D1123" s="10" t="s">
        <v>1106</v>
      </c>
      <c r="E1123" s="8" t="s">
        <v>1478</v>
      </c>
      <c r="F1123" s="11">
        <v>66900.0</v>
      </c>
      <c r="I1123" s="8"/>
      <c r="J1123" s="16" t="str">
        <f t="shared" si="37"/>
        <v>01/2026</v>
      </c>
      <c r="K1123" s="16" t="str">
        <f t="shared" si="38"/>
        <v>CXG-0126</v>
      </c>
    </row>
    <row r="1124">
      <c r="A1124" s="8" t="s">
        <v>2656</v>
      </c>
      <c r="B1124" s="19">
        <v>46051.0</v>
      </c>
      <c r="C1124" s="8" t="s">
        <v>657</v>
      </c>
      <c r="D1124" s="10" t="s">
        <v>1106</v>
      </c>
      <c r="E1124" s="8" t="s">
        <v>1473</v>
      </c>
      <c r="F1124" s="11">
        <v>1.89</v>
      </c>
      <c r="I1124" s="8"/>
      <c r="J1124" s="16" t="str">
        <f t="shared" si="37"/>
        <v>01/2026</v>
      </c>
      <c r="K1124" s="16" t="str">
        <f t="shared" si="38"/>
        <v>CXG-0126</v>
      </c>
    </row>
    <row r="1125">
      <c r="A1125" s="8" t="s">
        <v>2657</v>
      </c>
      <c r="B1125" s="19">
        <v>46050.0</v>
      </c>
      <c r="C1125" s="8" t="s">
        <v>431</v>
      </c>
      <c r="D1125" s="10" t="s">
        <v>1098</v>
      </c>
      <c r="E1125" s="8" t="s">
        <v>1478</v>
      </c>
      <c r="F1125" s="11">
        <v>4589.57</v>
      </c>
      <c r="I1125" s="8"/>
      <c r="J1125" s="16" t="str">
        <f t="shared" si="37"/>
        <v>01/2026</v>
      </c>
      <c r="K1125" s="16" t="str">
        <f t="shared" si="38"/>
        <v>CXG-0126</v>
      </c>
    </row>
    <row r="1126">
      <c r="A1126" s="8" t="s">
        <v>2658</v>
      </c>
      <c r="B1126" s="19">
        <v>46051.0</v>
      </c>
      <c r="C1126" s="8" t="s">
        <v>319</v>
      </c>
      <c r="D1126" s="10" t="s">
        <v>1108</v>
      </c>
      <c r="E1126" s="8" t="s">
        <v>1575</v>
      </c>
      <c r="F1126" s="11">
        <v>27000.0</v>
      </c>
      <c r="I1126" s="8" t="s">
        <v>2659</v>
      </c>
      <c r="J1126" s="16" t="str">
        <f t="shared" si="37"/>
        <v>01/2026</v>
      </c>
      <c r="K1126" s="16" t="str">
        <f t="shared" si="38"/>
        <v>CXG-0126</v>
      </c>
    </row>
    <row r="1127">
      <c r="A1127" s="8" t="s">
        <v>2660</v>
      </c>
      <c r="B1127" s="19">
        <v>46051.0</v>
      </c>
      <c r="C1127" s="8" t="s">
        <v>319</v>
      </c>
      <c r="D1127" s="10" t="s">
        <v>1108</v>
      </c>
      <c r="E1127" s="8" t="s">
        <v>1575</v>
      </c>
      <c r="F1127" s="11">
        <v>27041.0</v>
      </c>
      <c r="I1127" s="8" t="s">
        <v>2636</v>
      </c>
      <c r="J1127" s="16" t="str">
        <f t="shared" si="37"/>
        <v>01/2026</v>
      </c>
      <c r="K1127" s="16" t="str">
        <f t="shared" si="38"/>
        <v>CXG-0126</v>
      </c>
    </row>
    <row r="1128">
      <c r="A1128" s="8" t="s">
        <v>2661</v>
      </c>
      <c r="B1128" s="19">
        <v>46051.0</v>
      </c>
      <c r="C1128" s="8" t="s">
        <v>319</v>
      </c>
      <c r="D1128" s="10" t="s">
        <v>1108</v>
      </c>
      <c r="E1128" s="8" t="s">
        <v>1575</v>
      </c>
      <c r="F1128" s="11">
        <v>22380.0</v>
      </c>
      <c r="I1128" s="8" t="s">
        <v>2662</v>
      </c>
      <c r="J1128" s="16" t="str">
        <f t="shared" si="37"/>
        <v>01/2026</v>
      </c>
      <c r="K1128" s="16" t="str">
        <f t="shared" si="38"/>
        <v>CXG-0126</v>
      </c>
    </row>
    <row r="1129">
      <c r="A1129" s="8" t="s">
        <v>2663</v>
      </c>
      <c r="B1129" s="19">
        <v>46051.0</v>
      </c>
      <c r="C1129" s="8" t="s">
        <v>319</v>
      </c>
      <c r="D1129" s="10" t="s">
        <v>1108</v>
      </c>
      <c r="E1129" s="8" t="s">
        <v>1575</v>
      </c>
      <c r="F1129" s="11">
        <v>1850.0</v>
      </c>
      <c r="I1129" s="8" t="s">
        <v>2664</v>
      </c>
      <c r="J1129" s="16" t="str">
        <f t="shared" si="37"/>
        <v>01/2026</v>
      </c>
      <c r="K1129" s="16" t="str">
        <f t="shared" si="38"/>
        <v>CXG-0126</v>
      </c>
    </row>
    <row r="1130">
      <c r="A1130" s="8" t="s">
        <v>2665</v>
      </c>
      <c r="B1130" s="19">
        <v>46051.0</v>
      </c>
      <c r="C1130" s="8" t="s">
        <v>651</v>
      </c>
      <c r="D1130" s="10" t="s">
        <v>1100</v>
      </c>
      <c r="E1130" s="8" t="s">
        <v>1473</v>
      </c>
      <c r="F1130" s="11">
        <v>-9107.0</v>
      </c>
      <c r="I1130" s="8" t="s">
        <v>2640</v>
      </c>
      <c r="J1130" s="16" t="str">
        <f t="shared" si="37"/>
        <v>01/2026</v>
      </c>
      <c r="K1130" s="16" t="str">
        <f t="shared" si="38"/>
        <v>CXG-0126</v>
      </c>
    </row>
    <row r="1131">
      <c r="A1131" s="8" t="s">
        <v>2666</v>
      </c>
      <c r="B1131" s="19">
        <v>46051.0</v>
      </c>
      <c r="C1131" s="8" t="s">
        <v>653</v>
      </c>
      <c r="D1131" s="10" t="s">
        <v>1102</v>
      </c>
      <c r="E1131" s="8" t="s">
        <v>1575</v>
      </c>
      <c r="F1131" s="11">
        <v>50000.0</v>
      </c>
      <c r="I1131" s="8" t="s">
        <v>2667</v>
      </c>
      <c r="J1131" s="16" t="str">
        <f t="shared" si="37"/>
        <v>01/2026</v>
      </c>
      <c r="K1131" s="16" t="str">
        <f t="shared" si="38"/>
        <v>CXG-0126</v>
      </c>
    </row>
    <row r="1132">
      <c r="A1132" s="8" t="s">
        <v>2668</v>
      </c>
      <c r="B1132" s="19">
        <v>46051.0</v>
      </c>
      <c r="C1132" s="8" t="s">
        <v>384</v>
      </c>
      <c r="D1132" s="10" t="s">
        <v>1112</v>
      </c>
      <c r="E1132" s="8" t="s">
        <v>2193</v>
      </c>
      <c r="F1132" s="11">
        <v>105302.03</v>
      </c>
      <c r="I1132" s="8"/>
      <c r="J1132" s="16" t="str">
        <f t="shared" si="37"/>
        <v>01/2026</v>
      </c>
      <c r="K1132" s="16" t="str">
        <f t="shared" si="38"/>
        <v>CXG-0126</v>
      </c>
    </row>
    <row r="1133">
      <c r="A1133" s="8" t="s">
        <v>2669</v>
      </c>
      <c r="B1133" s="19">
        <v>46051.0</v>
      </c>
      <c r="C1133" s="8" t="s">
        <v>659</v>
      </c>
      <c r="D1133" s="10" t="s">
        <v>1110</v>
      </c>
      <c r="E1133" s="8" t="s">
        <v>1473</v>
      </c>
      <c r="F1133" s="11">
        <v>700.0</v>
      </c>
      <c r="I1133" s="8" t="s">
        <v>2499</v>
      </c>
      <c r="J1133" s="16" t="str">
        <f t="shared" si="37"/>
        <v>01/2026</v>
      </c>
      <c r="K1133" s="16" t="str">
        <f t="shared" si="38"/>
        <v>CXG-0126</v>
      </c>
    </row>
    <row r="1134">
      <c r="A1134" s="8" t="s">
        <v>2670</v>
      </c>
      <c r="B1134" s="19">
        <v>46051.0</v>
      </c>
      <c r="C1134" s="8" t="s">
        <v>659</v>
      </c>
      <c r="D1134" s="10" t="s">
        <v>1110</v>
      </c>
      <c r="E1134" s="8" t="s">
        <v>1473</v>
      </c>
      <c r="F1134" s="11">
        <v>600.0</v>
      </c>
      <c r="I1134" s="8" t="s">
        <v>2617</v>
      </c>
      <c r="J1134" s="16" t="str">
        <f t="shared" si="37"/>
        <v>01/2026</v>
      </c>
      <c r="K1134" s="16" t="str">
        <f t="shared" si="38"/>
        <v>CXG-0126</v>
      </c>
    </row>
    <row r="1135">
      <c r="A1135" s="8" t="s">
        <v>2671</v>
      </c>
      <c r="B1135" s="19">
        <v>46051.0</v>
      </c>
      <c r="C1135" s="8" t="s">
        <v>653</v>
      </c>
      <c r="D1135" s="10" t="s">
        <v>1102</v>
      </c>
      <c r="E1135" s="8" t="s">
        <v>1575</v>
      </c>
      <c r="F1135" s="11">
        <v>30000.0</v>
      </c>
      <c r="I1135" s="8" t="s">
        <v>2591</v>
      </c>
      <c r="J1135" s="16" t="str">
        <f t="shared" si="37"/>
        <v>01/2026</v>
      </c>
      <c r="K1135" s="16" t="str">
        <f t="shared" si="38"/>
        <v>CXG-0126</v>
      </c>
    </row>
    <row r="1136">
      <c r="A1136" s="8" t="s">
        <v>2672</v>
      </c>
      <c r="B1136" s="19">
        <v>46052.0</v>
      </c>
      <c r="C1136" s="8" t="s">
        <v>653</v>
      </c>
      <c r="D1136" s="10" t="s">
        <v>1102</v>
      </c>
      <c r="E1136" s="8" t="s">
        <v>1509</v>
      </c>
      <c r="F1136" s="11">
        <v>98290.0</v>
      </c>
      <c r="I1136" s="8"/>
      <c r="J1136" s="16" t="str">
        <f t="shared" si="37"/>
        <v>01/2026</v>
      </c>
      <c r="K1136" s="16" t="str">
        <f t="shared" si="38"/>
        <v>CXG-0126</v>
      </c>
    </row>
    <row r="1137">
      <c r="A1137" s="8" t="s">
        <v>2673</v>
      </c>
      <c r="B1137" s="19">
        <v>46052.0</v>
      </c>
      <c r="C1137" s="8" t="s">
        <v>651</v>
      </c>
      <c r="D1137" s="10" t="s">
        <v>1100</v>
      </c>
      <c r="E1137" s="8" t="s">
        <v>1473</v>
      </c>
      <c r="F1137" s="11">
        <v>0.56</v>
      </c>
      <c r="I1137" s="8"/>
      <c r="J1137" s="16" t="str">
        <f t="shared" si="37"/>
        <v>01/2026</v>
      </c>
      <c r="K1137" s="16" t="str">
        <f t="shared" si="38"/>
        <v>CXG-0126</v>
      </c>
    </row>
    <row r="1138">
      <c r="A1138" s="8" t="s">
        <v>2674</v>
      </c>
      <c r="B1138" s="19">
        <v>46052.0</v>
      </c>
      <c r="C1138" s="8" t="s">
        <v>659</v>
      </c>
      <c r="D1138" s="10" t="s">
        <v>1110</v>
      </c>
      <c r="E1138" s="8" t="s">
        <v>1575</v>
      </c>
      <c r="F1138" s="11">
        <v>105280.0</v>
      </c>
      <c r="I1138" s="8" t="s">
        <v>1795</v>
      </c>
      <c r="J1138" s="16" t="str">
        <f t="shared" si="37"/>
        <v>01/2026</v>
      </c>
      <c r="K1138" s="16" t="str">
        <f t="shared" si="38"/>
        <v>CXG-0126</v>
      </c>
    </row>
    <row r="1139">
      <c r="A1139" s="8" t="s">
        <v>2675</v>
      </c>
      <c r="B1139" s="19">
        <v>46052.0</v>
      </c>
      <c r="C1139" s="8" t="s">
        <v>623</v>
      </c>
      <c r="D1139" s="10" t="s">
        <v>1067</v>
      </c>
      <c r="E1139" s="8" t="s">
        <v>2193</v>
      </c>
      <c r="F1139" s="11">
        <v>105900.0</v>
      </c>
      <c r="I1139" s="8"/>
      <c r="J1139" s="16" t="str">
        <f t="shared" si="37"/>
        <v>01/2026</v>
      </c>
      <c r="K1139" s="16" t="str">
        <f t="shared" si="38"/>
        <v>CXG-0126</v>
      </c>
    </row>
    <row r="1140">
      <c r="A1140" s="10" t="s">
        <v>2676</v>
      </c>
      <c r="B1140" s="19">
        <v>46052.0</v>
      </c>
      <c r="C1140" s="8" t="s">
        <v>659</v>
      </c>
      <c r="D1140" s="10" t="s">
        <v>1110</v>
      </c>
      <c r="E1140" s="8" t="s">
        <v>2193</v>
      </c>
      <c r="F1140" s="11">
        <v>100000.0</v>
      </c>
      <c r="I1140" s="8"/>
      <c r="J1140" s="16" t="str">
        <f t="shared" si="37"/>
        <v>01/2026</v>
      </c>
      <c r="K1140" s="16" t="str">
        <f t="shared" si="38"/>
        <v>CXG-0126</v>
      </c>
    </row>
    <row r="1141">
      <c r="A1141" s="8" t="s">
        <v>2677</v>
      </c>
      <c r="B1141" s="19">
        <v>46055.0</v>
      </c>
      <c r="C1141" s="8" t="s">
        <v>657</v>
      </c>
      <c r="D1141" s="10" t="s">
        <v>1106</v>
      </c>
      <c r="E1141" s="8" t="s">
        <v>2193</v>
      </c>
      <c r="F1141" s="11">
        <v>146180.0</v>
      </c>
      <c r="I1141" s="8"/>
      <c r="J1141" s="16" t="str">
        <f t="shared" si="37"/>
        <v>02/2026</v>
      </c>
      <c r="K1141" s="16" t="str">
        <f t="shared" si="38"/>
        <v>CXG-0226</v>
      </c>
    </row>
    <row r="1142">
      <c r="A1142" s="10" t="s">
        <v>2678</v>
      </c>
      <c r="B1142" s="19">
        <v>46055.0</v>
      </c>
      <c r="C1142" s="8" t="s">
        <v>657</v>
      </c>
      <c r="D1142" s="10" t="s">
        <v>1106</v>
      </c>
      <c r="E1142" s="8" t="s">
        <v>1473</v>
      </c>
      <c r="F1142" s="11">
        <v>7.97</v>
      </c>
      <c r="I1142" s="8"/>
      <c r="J1142" s="16" t="str">
        <f t="shared" si="37"/>
        <v>02/2026</v>
      </c>
      <c r="K1142" s="16" t="str">
        <f t="shared" si="38"/>
        <v>CXG-0226</v>
      </c>
    </row>
    <row r="1143">
      <c r="A1143" s="8" t="s">
        <v>2679</v>
      </c>
      <c r="B1143" s="19">
        <v>46055.0</v>
      </c>
      <c r="C1143" s="8" t="s">
        <v>623</v>
      </c>
      <c r="D1143" s="10" t="s">
        <v>1067</v>
      </c>
      <c r="E1143" s="8" t="s">
        <v>2193</v>
      </c>
      <c r="F1143" s="11">
        <v>100000.0</v>
      </c>
      <c r="I1143" s="8"/>
      <c r="J1143" s="16" t="str">
        <f t="shared" si="37"/>
        <v>02/2026</v>
      </c>
      <c r="K1143" s="16" t="str">
        <f t="shared" si="38"/>
        <v>CXG-0226</v>
      </c>
    </row>
    <row r="1144">
      <c r="A1144" s="8" t="s">
        <v>2680</v>
      </c>
      <c r="B1144" s="19">
        <v>46055.0</v>
      </c>
      <c r="C1144" s="8" t="s">
        <v>653</v>
      </c>
      <c r="D1144" s="10" t="s">
        <v>1102</v>
      </c>
      <c r="E1144" s="8" t="s">
        <v>2193</v>
      </c>
      <c r="F1144" s="11">
        <v>70320.0</v>
      </c>
      <c r="I1144" s="8"/>
      <c r="J1144" s="16" t="str">
        <f t="shared" si="37"/>
        <v>02/2026</v>
      </c>
      <c r="K1144" s="16" t="str">
        <f t="shared" si="38"/>
        <v>CXG-0226</v>
      </c>
    </row>
    <row r="1145">
      <c r="A1145" s="8" t="s">
        <v>2681</v>
      </c>
      <c r="B1145" s="19">
        <v>46055.0</v>
      </c>
      <c r="C1145" s="8" t="s">
        <v>653</v>
      </c>
      <c r="D1145" s="10" t="s">
        <v>1102</v>
      </c>
      <c r="E1145" s="8" t="s">
        <v>1473</v>
      </c>
      <c r="F1145" s="11">
        <v>5.86</v>
      </c>
      <c r="I1145" s="8"/>
      <c r="J1145" s="16" t="str">
        <f t="shared" si="37"/>
        <v>02/2026</v>
      </c>
      <c r="K1145" s="16" t="str">
        <f t="shared" si="38"/>
        <v>CXG-0226</v>
      </c>
    </row>
    <row r="1146">
      <c r="A1146" s="8" t="s">
        <v>2682</v>
      </c>
      <c r="B1146" s="19">
        <v>46055.0</v>
      </c>
      <c r="C1146" s="8" t="s">
        <v>623</v>
      </c>
      <c r="D1146" s="10" t="s">
        <v>1067</v>
      </c>
      <c r="E1146" s="8" t="s">
        <v>2193</v>
      </c>
      <c r="F1146" s="11">
        <v>78004.64</v>
      </c>
      <c r="I1146" s="8"/>
      <c r="J1146" s="16" t="str">
        <f t="shared" si="37"/>
        <v>02/2026</v>
      </c>
      <c r="K1146" s="16" t="str">
        <f t="shared" si="38"/>
        <v>CXG-0226</v>
      </c>
    </row>
    <row r="1147">
      <c r="A1147" s="8" t="s">
        <v>2683</v>
      </c>
      <c r="B1147" s="19">
        <v>46055.0</v>
      </c>
      <c r="C1147" s="8" t="s">
        <v>659</v>
      </c>
      <c r="D1147" s="10" t="s">
        <v>1110</v>
      </c>
      <c r="E1147" s="8" t="s">
        <v>1575</v>
      </c>
      <c r="F1147" s="11">
        <v>59520.0</v>
      </c>
      <c r="I1147" s="8" t="s">
        <v>2684</v>
      </c>
      <c r="J1147" s="16" t="str">
        <f t="shared" si="37"/>
        <v>02/2026</v>
      </c>
      <c r="K1147" s="16" t="str">
        <f t="shared" si="38"/>
        <v>CXG-0226</v>
      </c>
    </row>
    <row r="1148">
      <c r="A1148" s="8" t="s">
        <v>2685</v>
      </c>
      <c r="B1148" s="19">
        <v>46055.0</v>
      </c>
      <c r="C1148" s="8" t="s">
        <v>659</v>
      </c>
      <c r="D1148" s="10" t="s">
        <v>1110</v>
      </c>
      <c r="E1148" s="8" t="s">
        <v>1575</v>
      </c>
      <c r="F1148" s="11">
        <v>36000.0</v>
      </c>
      <c r="I1148" s="8" t="s">
        <v>2684</v>
      </c>
      <c r="J1148" s="16" t="str">
        <f t="shared" si="37"/>
        <v>02/2026</v>
      </c>
      <c r="K1148" s="16" t="str">
        <f t="shared" si="38"/>
        <v>CXG-0226</v>
      </c>
    </row>
    <row r="1149">
      <c r="A1149" s="8" t="s">
        <v>2686</v>
      </c>
      <c r="B1149" s="19">
        <v>46055.0</v>
      </c>
      <c r="C1149" s="8" t="s">
        <v>420</v>
      </c>
      <c r="D1149" s="10" t="s">
        <v>797</v>
      </c>
      <c r="E1149" s="8" t="s">
        <v>1473</v>
      </c>
      <c r="F1149" s="11">
        <v>-93000.0</v>
      </c>
      <c r="I1149" s="8" t="s">
        <v>2687</v>
      </c>
      <c r="J1149" s="16" t="str">
        <f t="shared" si="37"/>
        <v>02/2026</v>
      </c>
      <c r="K1149" s="16" t="str">
        <f t="shared" si="38"/>
        <v>CXG-0226</v>
      </c>
    </row>
    <row r="1150">
      <c r="A1150" s="8" t="s">
        <v>2688</v>
      </c>
      <c r="B1150" s="19">
        <v>46055.0</v>
      </c>
      <c r="C1150" s="8" t="s">
        <v>420</v>
      </c>
      <c r="D1150" s="10" t="s">
        <v>797</v>
      </c>
      <c r="E1150" s="8" t="s">
        <v>1473</v>
      </c>
      <c r="F1150" s="11">
        <v>-100000.0</v>
      </c>
      <c r="I1150" s="8" t="s">
        <v>2689</v>
      </c>
      <c r="J1150" s="16" t="str">
        <f t="shared" si="37"/>
        <v>02/2026</v>
      </c>
      <c r="K1150" s="16" t="str">
        <f t="shared" si="38"/>
        <v>CXG-0226</v>
      </c>
    </row>
    <row r="1151">
      <c r="A1151" s="8" t="s">
        <v>2690</v>
      </c>
      <c r="B1151" s="19">
        <v>46056.0</v>
      </c>
      <c r="C1151" s="8" t="s">
        <v>657</v>
      </c>
      <c r="D1151" s="10" t="s">
        <v>1116</v>
      </c>
      <c r="E1151" s="8" t="s">
        <v>2193</v>
      </c>
      <c r="F1151" s="11">
        <v>80000.0</v>
      </c>
      <c r="I1151" s="8"/>
      <c r="J1151" s="16" t="str">
        <f t="shared" si="37"/>
        <v>02/2026</v>
      </c>
      <c r="K1151" s="16" t="str">
        <f t="shared" si="38"/>
        <v>CXG-0226</v>
      </c>
    </row>
    <row r="1152">
      <c r="A1152" s="8" t="s">
        <v>2691</v>
      </c>
      <c r="B1152" s="19">
        <v>46056.0</v>
      </c>
      <c r="C1152" s="8" t="s">
        <v>623</v>
      </c>
      <c r="D1152" s="10" t="s">
        <v>1067</v>
      </c>
      <c r="E1152" s="8" t="s">
        <v>2193</v>
      </c>
      <c r="F1152" s="11">
        <v>130000.0</v>
      </c>
      <c r="I1152" s="8"/>
      <c r="J1152" s="16" t="str">
        <f t="shared" si="37"/>
        <v>02/2026</v>
      </c>
      <c r="K1152" s="16" t="str">
        <f t="shared" si="38"/>
        <v>CXG-0226</v>
      </c>
    </row>
    <row r="1153">
      <c r="A1153" s="8" t="s">
        <v>2692</v>
      </c>
      <c r="B1153" s="19">
        <v>46055.0</v>
      </c>
      <c r="C1153" s="8" t="s">
        <v>319</v>
      </c>
      <c r="D1153" s="10" t="s">
        <v>1108</v>
      </c>
      <c r="E1153" s="8" t="s">
        <v>1473</v>
      </c>
      <c r="F1153" s="11">
        <v>1150.0</v>
      </c>
      <c r="I1153" s="8" t="s">
        <v>2693</v>
      </c>
      <c r="J1153" s="16" t="str">
        <f t="shared" si="37"/>
        <v>02/2026</v>
      </c>
      <c r="K1153" s="16" t="str">
        <f t="shared" si="38"/>
        <v>CXG-0226</v>
      </c>
    </row>
    <row r="1154">
      <c r="A1154" s="8" t="s">
        <v>2694</v>
      </c>
      <c r="B1154" s="19">
        <v>46056.0</v>
      </c>
      <c r="C1154" s="8" t="s">
        <v>319</v>
      </c>
      <c r="D1154" s="10" t="s">
        <v>1108</v>
      </c>
      <c r="E1154" s="8" t="s">
        <v>1575</v>
      </c>
      <c r="F1154" s="11">
        <v>25770.0</v>
      </c>
      <c r="I1154" s="8" t="s">
        <v>2695</v>
      </c>
      <c r="J1154" s="16" t="str">
        <f t="shared" si="37"/>
        <v>02/2026</v>
      </c>
      <c r="K1154" s="16" t="str">
        <f t="shared" si="38"/>
        <v>CXG-0226</v>
      </c>
    </row>
    <row r="1155">
      <c r="A1155" s="8" t="s">
        <v>2696</v>
      </c>
      <c r="B1155" s="19">
        <v>46056.0</v>
      </c>
      <c r="C1155" s="8" t="s">
        <v>659</v>
      </c>
      <c r="D1155" s="10" t="s">
        <v>1110</v>
      </c>
      <c r="E1155" s="8" t="s">
        <v>1575</v>
      </c>
      <c r="F1155" s="11">
        <v>9000.0</v>
      </c>
      <c r="I1155" s="8" t="s">
        <v>81</v>
      </c>
      <c r="J1155" s="16" t="str">
        <f t="shared" si="37"/>
        <v>02/2026</v>
      </c>
      <c r="K1155" s="16" t="str">
        <f t="shared" si="38"/>
        <v>CXG-0226</v>
      </c>
    </row>
    <row r="1156">
      <c r="A1156" s="8" t="s">
        <v>2697</v>
      </c>
      <c r="B1156" s="19">
        <v>46056.0</v>
      </c>
      <c r="C1156" s="8" t="s">
        <v>659</v>
      </c>
      <c r="D1156" s="10" t="s">
        <v>1110</v>
      </c>
      <c r="E1156" s="8" t="s">
        <v>2193</v>
      </c>
      <c r="F1156" s="11">
        <v>75319.32</v>
      </c>
      <c r="I1156" s="8"/>
      <c r="J1156" s="16" t="str">
        <f t="shared" si="37"/>
        <v>02/2026</v>
      </c>
      <c r="K1156" s="16" t="str">
        <f t="shared" si="38"/>
        <v>CXG-0226</v>
      </c>
    </row>
    <row r="1157">
      <c r="A1157" s="8" t="s">
        <v>2698</v>
      </c>
      <c r="B1157" s="19">
        <v>46057.0</v>
      </c>
      <c r="C1157" s="8" t="s">
        <v>623</v>
      </c>
      <c r="D1157" s="10" t="s">
        <v>1067</v>
      </c>
      <c r="E1157" s="8" t="s">
        <v>1575</v>
      </c>
      <c r="F1157" s="11">
        <v>50000.0</v>
      </c>
      <c r="I1157" s="8" t="s">
        <v>2636</v>
      </c>
      <c r="J1157" s="16" t="str">
        <f t="shared" si="37"/>
        <v>02/2026</v>
      </c>
      <c r="K1157" s="16" t="str">
        <f t="shared" si="38"/>
        <v>CXG-0226</v>
      </c>
    </row>
    <row r="1158">
      <c r="A1158" s="8" t="s">
        <v>2699</v>
      </c>
      <c r="B1158" s="19">
        <v>46057.0</v>
      </c>
      <c r="C1158" s="8" t="s">
        <v>659</v>
      </c>
      <c r="D1158" s="10" t="s">
        <v>1110</v>
      </c>
      <c r="E1158" s="8" t="s">
        <v>1575</v>
      </c>
      <c r="F1158" s="11">
        <v>11260.0</v>
      </c>
      <c r="I1158" s="8" t="s">
        <v>2664</v>
      </c>
      <c r="J1158" s="16" t="str">
        <f t="shared" si="37"/>
        <v>02/2026</v>
      </c>
      <c r="K1158" s="16" t="str">
        <f t="shared" si="38"/>
        <v>CXG-0226</v>
      </c>
    </row>
    <row r="1159">
      <c r="A1159" s="8" t="s">
        <v>2700</v>
      </c>
      <c r="B1159" s="19">
        <v>46057.0</v>
      </c>
      <c r="C1159" s="8" t="s">
        <v>657</v>
      </c>
      <c r="D1159" s="10" t="s">
        <v>1116</v>
      </c>
      <c r="E1159" s="8" t="s">
        <v>2193</v>
      </c>
      <c r="F1159" s="11">
        <v>160000.0</v>
      </c>
      <c r="I1159" s="8"/>
      <c r="J1159" s="16" t="str">
        <f t="shared" si="37"/>
        <v>02/2026</v>
      </c>
      <c r="K1159" s="16" t="str">
        <f t="shared" si="38"/>
        <v>CXG-0226</v>
      </c>
    </row>
    <row r="1160">
      <c r="A1160" s="8" t="s">
        <v>2701</v>
      </c>
      <c r="B1160" s="19">
        <v>46057.0</v>
      </c>
      <c r="C1160" s="8" t="s">
        <v>623</v>
      </c>
      <c r="D1160" s="10" t="s">
        <v>1067</v>
      </c>
      <c r="E1160" s="8" t="s">
        <v>2193</v>
      </c>
      <c r="F1160" s="11">
        <v>159000.0</v>
      </c>
      <c r="I1160" s="8"/>
      <c r="J1160" s="16" t="str">
        <f t="shared" si="37"/>
        <v>02/2026</v>
      </c>
      <c r="K1160" s="16" t="str">
        <f t="shared" si="38"/>
        <v>CXG-0226</v>
      </c>
    </row>
    <row r="1161">
      <c r="A1161" s="8" t="s">
        <v>2702</v>
      </c>
      <c r="B1161" s="19">
        <v>46057.0</v>
      </c>
      <c r="C1161" s="8" t="s">
        <v>659</v>
      </c>
      <c r="D1161" s="10" t="s">
        <v>1110</v>
      </c>
      <c r="E1161" s="8" t="s">
        <v>2193</v>
      </c>
      <c r="F1161" s="11">
        <v>100000.0</v>
      </c>
      <c r="I1161" s="8"/>
      <c r="J1161" s="16" t="str">
        <f t="shared" si="37"/>
        <v>02/2026</v>
      </c>
      <c r="K1161" s="16" t="str">
        <f t="shared" si="38"/>
        <v>CXG-0226</v>
      </c>
    </row>
    <row r="1162">
      <c r="A1162" s="8" t="s">
        <v>2703</v>
      </c>
      <c r="B1162" s="19">
        <v>46057.0</v>
      </c>
      <c r="C1162" s="8" t="s">
        <v>319</v>
      </c>
      <c r="D1162" s="10" t="s">
        <v>1108</v>
      </c>
      <c r="E1162" s="8" t="s">
        <v>1575</v>
      </c>
      <c r="F1162" s="11">
        <v>5408.0</v>
      </c>
      <c r="I1162" s="8" t="s">
        <v>2667</v>
      </c>
      <c r="J1162" s="16" t="str">
        <f t="shared" si="37"/>
        <v>02/2026</v>
      </c>
      <c r="K1162" s="16" t="str">
        <f t="shared" si="38"/>
        <v>CXG-0226</v>
      </c>
    </row>
    <row r="1163">
      <c r="A1163" s="10" t="s">
        <v>2704</v>
      </c>
      <c r="B1163" s="19">
        <v>46057.0</v>
      </c>
      <c r="C1163" s="8" t="s">
        <v>319</v>
      </c>
      <c r="D1163" s="10" t="s">
        <v>1108</v>
      </c>
      <c r="E1163" s="8" t="s">
        <v>1575</v>
      </c>
      <c r="F1163" s="11">
        <v>7000.0</v>
      </c>
      <c r="I1163" s="8" t="s">
        <v>2667</v>
      </c>
      <c r="J1163" s="16" t="str">
        <f t="shared" si="37"/>
        <v>02/2026</v>
      </c>
      <c r="K1163" s="16" t="str">
        <f t="shared" si="38"/>
        <v>CXG-0226</v>
      </c>
    </row>
    <row r="1164">
      <c r="A1164" s="8" t="s">
        <v>2705</v>
      </c>
      <c r="B1164" s="19">
        <v>46057.0</v>
      </c>
      <c r="C1164" s="8" t="s">
        <v>661</v>
      </c>
      <c r="D1164" s="10" t="s">
        <v>1118</v>
      </c>
      <c r="E1164" s="8" t="s">
        <v>1478</v>
      </c>
      <c r="F1164" s="11">
        <v>180000.0</v>
      </c>
      <c r="I1164" s="8"/>
      <c r="J1164" s="16" t="str">
        <f t="shared" si="37"/>
        <v>02/2026</v>
      </c>
      <c r="K1164" s="16" t="str">
        <f t="shared" si="38"/>
        <v>CXG-0226</v>
      </c>
    </row>
    <row r="1165">
      <c r="A1165" s="8" t="s">
        <v>2706</v>
      </c>
      <c r="B1165" s="19">
        <v>46057.0</v>
      </c>
      <c r="C1165" s="8" t="s">
        <v>451</v>
      </c>
      <c r="D1165" s="10" t="s">
        <v>1114</v>
      </c>
      <c r="E1165" s="8" t="s">
        <v>1575</v>
      </c>
      <c r="F1165" s="11">
        <v>56283.0</v>
      </c>
      <c r="I1165" s="8" t="s">
        <v>2707</v>
      </c>
      <c r="J1165" s="16" t="str">
        <f t="shared" si="37"/>
        <v>02/2026</v>
      </c>
      <c r="K1165" s="16" t="str">
        <f t="shared" si="38"/>
        <v>CXG-0226</v>
      </c>
    </row>
    <row r="1166">
      <c r="A1166" s="8" t="s">
        <v>2708</v>
      </c>
      <c r="B1166" s="19">
        <v>46057.0</v>
      </c>
      <c r="C1166" s="8" t="s">
        <v>623</v>
      </c>
      <c r="D1166" s="10" t="s">
        <v>1067</v>
      </c>
      <c r="E1166" s="8" t="s">
        <v>1473</v>
      </c>
      <c r="F1166" s="11">
        <v>-49595.0</v>
      </c>
      <c r="I1166" s="8" t="s">
        <v>2709</v>
      </c>
      <c r="J1166" s="16" t="str">
        <f t="shared" si="37"/>
        <v>02/2026</v>
      </c>
      <c r="K1166" s="16" t="str">
        <f t="shared" si="38"/>
        <v>CXG-0226</v>
      </c>
    </row>
    <row r="1167">
      <c r="A1167" s="8" t="s">
        <v>2710</v>
      </c>
      <c r="B1167" s="19">
        <v>46057.0</v>
      </c>
      <c r="C1167" s="8" t="s">
        <v>451</v>
      </c>
      <c r="D1167" s="10" t="s">
        <v>1114</v>
      </c>
      <c r="E1167" s="8" t="s">
        <v>1473</v>
      </c>
      <c r="F1167" s="11">
        <v>49595.0</v>
      </c>
      <c r="I1167" s="8" t="s">
        <v>2711</v>
      </c>
      <c r="J1167" s="16" t="str">
        <f t="shared" si="37"/>
        <v>02/2026</v>
      </c>
      <c r="K1167" s="16" t="str">
        <f t="shared" si="38"/>
        <v>CXG-0226</v>
      </c>
    </row>
    <row r="1168">
      <c r="A1168" s="8" t="s">
        <v>2712</v>
      </c>
      <c r="B1168" s="19">
        <v>46057.0</v>
      </c>
      <c r="C1168" s="8" t="s">
        <v>623</v>
      </c>
      <c r="D1168" s="10" t="s">
        <v>1067</v>
      </c>
      <c r="E1168" s="8" t="s">
        <v>1473</v>
      </c>
      <c r="F1168" s="11">
        <v>-0.96</v>
      </c>
      <c r="I1168" s="8"/>
      <c r="J1168" s="16" t="str">
        <f t="shared" si="37"/>
        <v>02/2026</v>
      </c>
      <c r="K1168" s="16" t="str">
        <f t="shared" si="38"/>
        <v>CXG-0226</v>
      </c>
    </row>
    <row r="1169">
      <c r="A1169" s="8" t="s">
        <v>2713</v>
      </c>
      <c r="B1169" s="19">
        <v>46058.0</v>
      </c>
      <c r="C1169" s="8" t="s">
        <v>451</v>
      </c>
      <c r="D1169" s="10" t="s">
        <v>1114</v>
      </c>
      <c r="E1169" s="8" t="s">
        <v>2193</v>
      </c>
      <c r="F1169" s="11">
        <v>114483.22</v>
      </c>
      <c r="I1169" s="8"/>
      <c r="J1169" s="16" t="str">
        <f t="shared" si="37"/>
        <v>02/2026</v>
      </c>
      <c r="K1169" s="16" t="str">
        <f t="shared" si="38"/>
        <v>CXG-0226</v>
      </c>
    </row>
    <row r="1170">
      <c r="A1170" s="8" t="s">
        <v>2714</v>
      </c>
      <c r="B1170" s="19">
        <v>46058.0</v>
      </c>
      <c r="C1170" s="8" t="s">
        <v>659</v>
      </c>
      <c r="D1170" s="10" t="s">
        <v>1110</v>
      </c>
      <c r="E1170" s="8" t="s">
        <v>1575</v>
      </c>
      <c r="F1170" s="11">
        <v>3202.0</v>
      </c>
      <c r="I1170" s="8" t="s">
        <v>2664</v>
      </c>
      <c r="J1170" s="16" t="str">
        <f t="shared" si="37"/>
        <v>02/2026</v>
      </c>
      <c r="K1170" s="16" t="str">
        <f t="shared" si="38"/>
        <v>CXG-0226</v>
      </c>
    </row>
    <row r="1171">
      <c r="A1171" s="8" t="s">
        <v>2715</v>
      </c>
      <c r="B1171" s="19">
        <v>46058.0</v>
      </c>
      <c r="C1171" s="8" t="s">
        <v>659</v>
      </c>
      <c r="D1171" s="10" t="s">
        <v>1110</v>
      </c>
      <c r="E1171" s="8" t="s">
        <v>1575</v>
      </c>
      <c r="F1171" s="11">
        <v>4033.0</v>
      </c>
      <c r="I1171" s="8" t="s">
        <v>2664</v>
      </c>
      <c r="J1171" s="16" t="str">
        <f t="shared" si="37"/>
        <v>02/2026</v>
      </c>
      <c r="K1171" s="16" t="str">
        <f t="shared" si="38"/>
        <v>CXG-0226</v>
      </c>
    </row>
    <row r="1172">
      <c r="A1172" s="8" t="s">
        <v>2716</v>
      </c>
      <c r="B1172" s="19">
        <v>46059.0</v>
      </c>
      <c r="C1172" s="8" t="s">
        <v>548</v>
      </c>
      <c r="D1172" s="10" t="s">
        <v>1120</v>
      </c>
      <c r="E1172" s="8" t="s">
        <v>2193</v>
      </c>
      <c r="F1172" s="11">
        <v>169100.0</v>
      </c>
      <c r="I1172" s="8"/>
      <c r="J1172" s="16" t="str">
        <f t="shared" si="37"/>
        <v>02/2026</v>
      </c>
      <c r="K1172" s="16" t="str">
        <f t="shared" si="38"/>
        <v>CXG-0226</v>
      </c>
    </row>
    <row r="1173">
      <c r="A1173" s="8" t="s">
        <v>2717</v>
      </c>
      <c r="B1173" s="19">
        <v>46059.0</v>
      </c>
      <c r="C1173" s="8" t="s">
        <v>451</v>
      </c>
      <c r="D1173" s="10" t="s">
        <v>1114</v>
      </c>
      <c r="E1173" s="8" t="s">
        <v>2193</v>
      </c>
      <c r="F1173" s="11">
        <v>100000.0</v>
      </c>
      <c r="I1173" s="8"/>
      <c r="J1173" s="16" t="str">
        <f t="shared" si="37"/>
        <v>02/2026</v>
      </c>
      <c r="K1173" s="16" t="str">
        <f t="shared" si="38"/>
        <v>CXG-0226</v>
      </c>
    </row>
    <row r="1174">
      <c r="A1174" s="8" t="s">
        <v>2718</v>
      </c>
      <c r="B1174" s="19">
        <v>46059.0</v>
      </c>
      <c r="C1174" s="8" t="s">
        <v>440</v>
      </c>
      <c r="D1174" s="10" t="s">
        <v>985</v>
      </c>
      <c r="E1174" s="8" t="s">
        <v>2193</v>
      </c>
      <c r="F1174" s="11">
        <v>42287.65</v>
      </c>
      <c r="I1174" s="8"/>
      <c r="J1174" s="16" t="str">
        <f t="shared" si="37"/>
        <v>02/2026</v>
      </c>
      <c r="K1174" s="16" t="str">
        <f t="shared" si="38"/>
        <v>CXG-0226</v>
      </c>
    </row>
    <row r="1175">
      <c r="A1175" s="8" t="s">
        <v>2719</v>
      </c>
      <c r="B1175" s="19">
        <v>46059.0</v>
      </c>
      <c r="C1175" s="8" t="s">
        <v>384</v>
      </c>
      <c r="D1175" s="10" t="s">
        <v>1112</v>
      </c>
      <c r="E1175" s="8" t="s">
        <v>1575</v>
      </c>
      <c r="F1175" s="11">
        <v>25000.0</v>
      </c>
      <c r="I1175" s="8" t="s">
        <v>2720</v>
      </c>
      <c r="J1175" s="16" t="str">
        <f t="shared" si="37"/>
        <v>02/2026</v>
      </c>
      <c r="K1175" s="16" t="str">
        <f t="shared" si="38"/>
        <v>CXG-0226</v>
      </c>
    </row>
    <row r="1176">
      <c r="A1176" s="8" t="s">
        <v>2721</v>
      </c>
      <c r="B1176" s="19">
        <v>46059.0</v>
      </c>
      <c r="C1176" s="8" t="s">
        <v>384</v>
      </c>
      <c r="D1176" s="10" t="s">
        <v>1112</v>
      </c>
      <c r="E1176" s="8" t="s">
        <v>1575</v>
      </c>
      <c r="F1176" s="11">
        <v>16980.0</v>
      </c>
      <c r="I1176" s="8" t="s">
        <v>2722</v>
      </c>
      <c r="J1176" s="16" t="str">
        <f t="shared" si="37"/>
        <v>02/2026</v>
      </c>
      <c r="K1176" s="16" t="str">
        <f t="shared" si="38"/>
        <v>CXG-0226</v>
      </c>
    </row>
    <row r="1177">
      <c r="A1177" s="8" t="s">
        <v>2723</v>
      </c>
      <c r="B1177" s="19">
        <v>46059.0</v>
      </c>
      <c r="C1177" s="8" t="s">
        <v>659</v>
      </c>
      <c r="D1177" s="10" t="s">
        <v>1110</v>
      </c>
      <c r="E1177" s="8" t="s">
        <v>1575</v>
      </c>
      <c r="F1177" s="11">
        <v>4956.0</v>
      </c>
      <c r="I1177" s="8" t="s">
        <v>2724</v>
      </c>
      <c r="J1177" s="16" t="str">
        <f t="shared" si="37"/>
        <v>02/2026</v>
      </c>
      <c r="K1177" s="16" t="str">
        <f t="shared" si="38"/>
        <v>CXG-0226</v>
      </c>
    </row>
    <row r="1178">
      <c r="A1178" s="8"/>
      <c r="B1178" s="19"/>
      <c r="C1178" s="8"/>
      <c r="D1178" s="8"/>
      <c r="E1178" s="8"/>
      <c r="F1178" s="11"/>
      <c r="I1178" s="8"/>
    </row>
    <row r="1179">
      <c r="A1179" s="8" t="s">
        <v>2725</v>
      </c>
      <c r="B1179" s="19">
        <v>46062.0</v>
      </c>
      <c r="C1179" s="8" t="s">
        <v>659</v>
      </c>
      <c r="D1179" s="10" t="s">
        <v>1110</v>
      </c>
      <c r="E1179" s="8" t="s">
        <v>2212</v>
      </c>
      <c r="F1179" s="11">
        <v>12043.78</v>
      </c>
      <c r="I1179" s="8"/>
      <c r="J1179" s="16" t="str">
        <f t="shared" ref="J1179:J1243" si="39">TEXT(B1179,"MM/YYYY")</f>
        <v>02/2026</v>
      </c>
      <c r="K1179" s="16" t="str">
        <f t="shared" ref="K1179:K1243" si="40">IF(B1179="","",CONCATENATE("CXG-",TEXT(B1179,"MMYY")))</f>
        <v>CXG-0226</v>
      </c>
    </row>
    <row r="1180">
      <c r="A1180" s="8" t="s">
        <v>2726</v>
      </c>
      <c r="B1180" s="19">
        <v>46062.0</v>
      </c>
      <c r="C1180" s="8" t="s">
        <v>657</v>
      </c>
      <c r="D1180" s="10" t="s">
        <v>1116</v>
      </c>
      <c r="E1180" s="8" t="s">
        <v>2193</v>
      </c>
      <c r="F1180" s="11">
        <v>101604.77</v>
      </c>
      <c r="I1180" s="8"/>
      <c r="J1180" s="16" t="str">
        <f t="shared" si="39"/>
        <v>02/2026</v>
      </c>
      <c r="K1180" s="16" t="str">
        <f t="shared" si="40"/>
        <v>CXG-0226</v>
      </c>
    </row>
    <row r="1181">
      <c r="A1181" s="8" t="s">
        <v>2727</v>
      </c>
      <c r="B1181" s="19">
        <v>46062.0</v>
      </c>
      <c r="C1181" s="8" t="s">
        <v>663</v>
      </c>
      <c r="D1181" s="10" t="s">
        <v>1122</v>
      </c>
      <c r="E1181" s="8" t="s">
        <v>1478</v>
      </c>
      <c r="F1181" s="11">
        <v>100000.0</v>
      </c>
      <c r="I1181" s="8"/>
      <c r="J1181" s="16" t="str">
        <f t="shared" si="39"/>
        <v>02/2026</v>
      </c>
      <c r="K1181" s="16" t="str">
        <f t="shared" si="40"/>
        <v>CXG-0226</v>
      </c>
    </row>
    <row r="1182">
      <c r="A1182" s="8" t="s">
        <v>2728</v>
      </c>
      <c r="B1182" s="19">
        <v>46062.0</v>
      </c>
      <c r="C1182" s="8" t="s">
        <v>661</v>
      </c>
      <c r="D1182" s="10" t="s">
        <v>1118</v>
      </c>
      <c r="E1182" s="8" t="s">
        <v>1478</v>
      </c>
      <c r="F1182" s="11">
        <v>50000.0</v>
      </c>
      <c r="I1182" s="8"/>
      <c r="J1182" s="16" t="str">
        <f t="shared" si="39"/>
        <v>02/2026</v>
      </c>
      <c r="K1182" s="16" t="str">
        <f t="shared" si="40"/>
        <v>CXG-0226</v>
      </c>
    </row>
    <row r="1183">
      <c r="A1183" s="8" t="s">
        <v>2729</v>
      </c>
      <c r="B1183" s="19">
        <v>46062.0</v>
      </c>
      <c r="C1183" s="8" t="s">
        <v>440</v>
      </c>
      <c r="D1183" s="10" t="s">
        <v>985</v>
      </c>
      <c r="E1183" s="8" t="s">
        <v>1478</v>
      </c>
      <c r="F1183" s="11">
        <v>179162.35</v>
      </c>
      <c r="I1183" s="8"/>
      <c r="J1183" s="16" t="str">
        <f t="shared" si="39"/>
        <v>02/2026</v>
      </c>
      <c r="K1183" s="16" t="str">
        <f t="shared" si="40"/>
        <v>CXG-0226</v>
      </c>
    </row>
    <row r="1184">
      <c r="A1184" s="8" t="s">
        <v>2730</v>
      </c>
      <c r="B1184" s="19">
        <v>46062.0</v>
      </c>
      <c r="C1184" s="8" t="s">
        <v>548</v>
      </c>
      <c r="D1184" s="10" t="s">
        <v>1120</v>
      </c>
      <c r="E1184" s="8" t="s">
        <v>2212</v>
      </c>
      <c r="F1184" s="11">
        <v>1262.0</v>
      </c>
      <c r="I1184" s="8"/>
      <c r="J1184" s="16" t="str">
        <f t="shared" si="39"/>
        <v>02/2026</v>
      </c>
      <c r="K1184" s="16" t="str">
        <f t="shared" si="40"/>
        <v>CXG-0226</v>
      </c>
    </row>
    <row r="1185">
      <c r="A1185" s="8" t="s">
        <v>2731</v>
      </c>
      <c r="B1185" s="19">
        <v>46062.0</v>
      </c>
      <c r="C1185" s="8" t="s">
        <v>548</v>
      </c>
      <c r="D1185" s="10" t="s">
        <v>1120</v>
      </c>
      <c r="E1185" s="8" t="s">
        <v>1473</v>
      </c>
      <c r="F1185" s="11">
        <v>69.85</v>
      </c>
      <c r="I1185" s="8"/>
      <c r="J1185" s="16" t="str">
        <f t="shared" si="39"/>
        <v>02/2026</v>
      </c>
      <c r="K1185" s="16" t="str">
        <f t="shared" si="40"/>
        <v>CXG-0226</v>
      </c>
    </row>
    <row r="1186">
      <c r="A1186" s="8" t="s">
        <v>2732</v>
      </c>
      <c r="B1186" s="19">
        <v>46062.0</v>
      </c>
      <c r="C1186" s="8" t="s">
        <v>657</v>
      </c>
      <c r="D1186" s="10" t="s">
        <v>1116</v>
      </c>
      <c r="E1186" s="8" t="s">
        <v>1509</v>
      </c>
      <c r="F1186" s="11">
        <v>93067.0</v>
      </c>
      <c r="I1186" s="8"/>
      <c r="J1186" s="16" t="str">
        <f t="shared" si="39"/>
        <v>02/2026</v>
      </c>
      <c r="K1186" s="16" t="str">
        <f t="shared" si="40"/>
        <v>CXG-0226</v>
      </c>
    </row>
    <row r="1187">
      <c r="A1187" s="8" t="s">
        <v>2733</v>
      </c>
      <c r="B1187" s="19">
        <v>46063.0</v>
      </c>
      <c r="C1187" s="8" t="s">
        <v>659</v>
      </c>
      <c r="D1187" s="10" t="s">
        <v>1110</v>
      </c>
      <c r="E1187" s="8" t="s">
        <v>1575</v>
      </c>
      <c r="F1187" s="11">
        <v>18600.0</v>
      </c>
      <c r="I1187" s="8" t="s">
        <v>2734</v>
      </c>
      <c r="J1187" s="16" t="str">
        <f t="shared" si="39"/>
        <v>02/2026</v>
      </c>
      <c r="K1187" s="16" t="str">
        <f t="shared" si="40"/>
        <v>CXG-0226</v>
      </c>
    </row>
    <row r="1188">
      <c r="A1188" s="8" t="s">
        <v>2735</v>
      </c>
      <c r="B1188" s="19">
        <v>46063.0</v>
      </c>
      <c r="C1188" s="8" t="s">
        <v>663</v>
      </c>
      <c r="D1188" s="10" t="s">
        <v>1122</v>
      </c>
      <c r="E1188" s="8" t="s">
        <v>2193</v>
      </c>
      <c r="F1188" s="11">
        <v>300000.0</v>
      </c>
      <c r="I1188" s="8"/>
      <c r="J1188" s="16" t="str">
        <f t="shared" si="39"/>
        <v>02/2026</v>
      </c>
      <c r="K1188" s="16" t="str">
        <f t="shared" si="40"/>
        <v>CXG-0226</v>
      </c>
    </row>
    <row r="1189">
      <c r="A1189" s="8" t="s">
        <v>2736</v>
      </c>
      <c r="B1189" s="19">
        <v>46063.0</v>
      </c>
      <c r="C1189" s="8" t="s">
        <v>661</v>
      </c>
      <c r="D1189" s="10" t="s">
        <v>1118</v>
      </c>
      <c r="E1189" s="8" t="s">
        <v>2193</v>
      </c>
      <c r="F1189" s="11">
        <v>80000.0</v>
      </c>
      <c r="I1189" s="8"/>
      <c r="J1189" s="16" t="str">
        <f t="shared" si="39"/>
        <v>02/2026</v>
      </c>
      <c r="K1189" s="16" t="str">
        <f t="shared" si="40"/>
        <v>CXG-0226</v>
      </c>
    </row>
    <row r="1190">
      <c r="A1190" s="8" t="s">
        <v>2737</v>
      </c>
      <c r="B1190" s="19">
        <v>46063.0</v>
      </c>
      <c r="C1190" s="8" t="s">
        <v>451</v>
      </c>
      <c r="D1190" s="10" t="s">
        <v>1114</v>
      </c>
      <c r="E1190" s="8" t="s">
        <v>2193</v>
      </c>
      <c r="F1190" s="11">
        <v>22366.64</v>
      </c>
      <c r="I1190" s="8"/>
      <c r="J1190" s="16" t="str">
        <f t="shared" si="39"/>
        <v>02/2026</v>
      </c>
      <c r="K1190" s="16" t="str">
        <f t="shared" si="40"/>
        <v>CXG-0226</v>
      </c>
    </row>
    <row r="1191">
      <c r="A1191" s="8" t="s">
        <v>2738</v>
      </c>
      <c r="B1191" s="19">
        <v>46063.0</v>
      </c>
      <c r="C1191" s="8" t="s">
        <v>319</v>
      </c>
      <c r="D1191" s="10" t="s">
        <v>1002</v>
      </c>
      <c r="E1191" s="8" t="s">
        <v>2193</v>
      </c>
      <c r="F1191" s="11">
        <v>24280.0</v>
      </c>
      <c r="I1191" s="8"/>
      <c r="J1191" s="16" t="str">
        <f t="shared" si="39"/>
        <v>02/2026</v>
      </c>
      <c r="K1191" s="16" t="str">
        <f t="shared" si="40"/>
        <v>CXG-0226</v>
      </c>
    </row>
    <row r="1192">
      <c r="A1192" s="8" t="s">
        <v>2739</v>
      </c>
      <c r="B1192" s="19">
        <v>46063.0</v>
      </c>
      <c r="C1192" s="8" t="s">
        <v>319</v>
      </c>
      <c r="D1192" s="10" t="s">
        <v>1108</v>
      </c>
      <c r="E1192" s="8" t="s">
        <v>1473</v>
      </c>
      <c r="F1192" s="11">
        <v>-1615.13</v>
      </c>
      <c r="I1192" s="8"/>
      <c r="J1192" s="16" t="str">
        <f t="shared" si="39"/>
        <v>02/2026</v>
      </c>
      <c r="K1192" s="16" t="str">
        <f t="shared" si="40"/>
        <v>CXG-0226</v>
      </c>
    </row>
    <row r="1193">
      <c r="A1193" s="8" t="s">
        <v>2740</v>
      </c>
      <c r="B1193" s="19">
        <v>46063.0</v>
      </c>
      <c r="C1193" s="8" t="s">
        <v>319</v>
      </c>
      <c r="D1193" s="10" t="s">
        <v>1002</v>
      </c>
      <c r="E1193" s="8" t="s">
        <v>1473</v>
      </c>
      <c r="F1193" s="11">
        <v>1615.13</v>
      </c>
      <c r="I1193" s="8" t="s">
        <v>2741</v>
      </c>
      <c r="J1193" s="16" t="str">
        <f t="shared" si="39"/>
        <v>02/2026</v>
      </c>
      <c r="K1193" s="16" t="str">
        <f t="shared" si="40"/>
        <v>CXG-0226</v>
      </c>
    </row>
    <row r="1194">
      <c r="A1194" s="8" t="s">
        <v>2742</v>
      </c>
      <c r="B1194" s="19">
        <v>46063.0</v>
      </c>
      <c r="C1194" s="8" t="s">
        <v>384</v>
      </c>
      <c r="D1194" s="10" t="s">
        <v>1112</v>
      </c>
      <c r="E1194" s="8" t="s">
        <v>1575</v>
      </c>
      <c r="F1194" s="11">
        <v>89604.0</v>
      </c>
      <c r="I1194" s="8" t="s">
        <v>2743</v>
      </c>
      <c r="J1194" s="16" t="str">
        <f t="shared" si="39"/>
        <v>02/2026</v>
      </c>
      <c r="K1194" s="16" t="str">
        <f t="shared" si="40"/>
        <v>CXG-0226</v>
      </c>
    </row>
    <row r="1195">
      <c r="A1195" s="8" t="s">
        <v>2744</v>
      </c>
      <c r="B1195" s="19">
        <v>46063.0</v>
      </c>
      <c r="C1195" s="8" t="s">
        <v>659</v>
      </c>
      <c r="D1195" s="10" t="s">
        <v>1110</v>
      </c>
      <c r="E1195" s="8" t="s">
        <v>1478</v>
      </c>
      <c r="F1195" s="11">
        <v>16394.0</v>
      </c>
      <c r="I1195" s="8"/>
      <c r="J1195" s="16" t="str">
        <f t="shared" si="39"/>
        <v>02/2026</v>
      </c>
      <c r="K1195" s="16" t="str">
        <f t="shared" si="40"/>
        <v>CXG-0226</v>
      </c>
    </row>
    <row r="1196">
      <c r="A1196" s="8" t="s">
        <v>2745</v>
      </c>
      <c r="B1196" s="19">
        <v>46063.0</v>
      </c>
      <c r="C1196" s="8" t="s">
        <v>451</v>
      </c>
      <c r="D1196" s="10" t="s">
        <v>1114</v>
      </c>
      <c r="E1196" s="8" t="s">
        <v>2193</v>
      </c>
      <c r="F1196" s="11">
        <v>17500.0</v>
      </c>
      <c r="I1196" s="8"/>
      <c r="J1196" s="16" t="str">
        <f t="shared" si="39"/>
        <v>02/2026</v>
      </c>
      <c r="K1196" s="16" t="str">
        <f t="shared" si="40"/>
        <v>CXG-0226</v>
      </c>
    </row>
    <row r="1197">
      <c r="A1197" s="8" t="s">
        <v>2746</v>
      </c>
      <c r="B1197" s="19">
        <v>46063.0</v>
      </c>
      <c r="C1197" s="8" t="s">
        <v>663</v>
      </c>
      <c r="D1197" s="10" t="s">
        <v>1122</v>
      </c>
      <c r="E1197" s="8" t="s">
        <v>2193</v>
      </c>
      <c r="F1197" s="11">
        <v>61230.2</v>
      </c>
      <c r="I1197" s="8"/>
      <c r="J1197" s="16" t="str">
        <f t="shared" si="39"/>
        <v>02/2026</v>
      </c>
      <c r="K1197" s="16" t="str">
        <f t="shared" si="40"/>
        <v>CXG-0226</v>
      </c>
    </row>
    <row r="1198">
      <c r="A1198" s="8" t="s">
        <v>2747</v>
      </c>
      <c r="B1198" s="19">
        <v>46064.0</v>
      </c>
      <c r="C1198" s="8" t="s">
        <v>384</v>
      </c>
      <c r="D1198" s="10" t="s">
        <v>1112</v>
      </c>
      <c r="E1198" s="8" t="s">
        <v>1575</v>
      </c>
      <c r="F1198" s="11">
        <v>22000.0</v>
      </c>
      <c r="I1198" s="8" t="s">
        <v>2418</v>
      </c>
      <c r="J1198" s="16" t="str">
        <f t="shared" si="39"/>
        <v>02/2026</v>
      </c>
      <c r="K1198" s="16" t="str">
        <f t="shared" si="40"/>
        <v>CXG-0226</v>
      </c>
    </row>
    <row r="1199">
      <c r="A1199" s="8" t="s">
        <v>2748</v>
      </c>
      <c r="B1199" s="19">
        <v>46064.0</v>
      </c>
      <c r="C1199" s="8" t="s">
        <v>663</v>
      </c>
      <c r="D1199" s="10" t="s">
        <v>1122</v>
      </c>
      <c r="E1199" s="8" t="s">
        <v>2193</v>
      </c>
      <c r="F1199" s="11">
        <v>100000.0</v>
      </c>
      <c r="I1199" s="8"/>
      <c r="J1199" s="16" t="str">
        <f t="shared" si="39"/>
        <v>02/2026</v>
      </c>
      <c r="K1199" s="16" t="str">
        <f t="shared" si="40"/>
        <v>CXG-0226</v>
      </c>
    </row>
    <row r="1200">
      <c r="A1200" s="8" t="s">
        <v>2749</v>
      </c>
      <c r="B1200" s="19">
        <v>46064.0</v>
      </c>
      <c r="C1200" s="8" t="s">
        <v>657</v>
      </c>
      <c r="D1200" s="10" t="s">
        <v>1116</v>
      </c>
      <c r="E1200" s="8" t="s">
        <v>2193</v>
      </c>
      <c r="F1200" s="11">
        <v>54146.2</v>
      </c>
      <c r="I1200" s="8"/>
      <c r="J1200" s="16" t="str">
        <f t="shared" si="39"/>
        <v>02/2026</v>
      </c>
      <c r="K1200" s="16" t="str">
        <f t="shared" si="40"/>
        <v>CXG-0226</v>
      </c>
    </row>
    <row r="1201">
      <c r="A1201" s="8" t="s">
        <v>2750</v>
      </c>
      <c r="B1201" s="19">
        <v>46064.0</v>
      </c>
      <c r="C1201" s="8" t="s">
        <v>661</v>
      </c>
      <c r="D1201" s="10" t="s">
        <v>1118</v>
      </c>
      <c r="E1201" s="8" t="s">
        <v>1473</v>
      </c>
      <c r="F1201" s="11">
        <v>400.0</v>
      </c>
      <c r="I1201" s="8" t="s">
        <v>2617</v>
      </c>
      <c r="J1201" s="16" t="str">
        <f t="shared" si="39"/>
        <v>02/2026</v>
      </c>
      <c r="K1201" s="16" t="str">
        <f t="shared" si="40"/>
        <v>CXG-0226</v>
      </c>
    </row>
    <row r="1202">
      <c r="A1202" s="8" t="s">
        <v>2751</v>
      </c>
      <c r="B1202" s="19">
        <v>46064.0</v>
      </c>
      <c r="C1202" s="8" t="s">
        <v>661</v>
      </c>
      <c r="D1202" s="10" t="s">
        <v>1118</v>
      </c>
      <c r="E1202" s="8" t="s">
        <v>2193</v>
      </c>
      <c r="F1202" s="11">
        <v>57700.0</v>
      </c>
      <c r="I1202" s="8"/>
      <c r="J1202" s="16" t="str">
        <f t="shared" si="39"/>
        <v>02/2026</v>
      </c>
      <c r="K1202" s="16" t="str">
        <f t="shared" si="40"/>
        <v>CXG-0226</v>
      </c>
    </row>
    <row r="1203">
      <c r="A1203" s="8" t="s">
        <v>2752</v>
      </c>
      <c r="B1203" s="19">
        <v>46064.0</v>
      </c>
      <c r="C1203" s="8" t="s">
        <v>663</v>
      </c>
      <c r="D1203" s="10" t="s">
        <v>1122</v>
      </c>
      <c r="E1203" s="8" t="s">
        <v>2193</v>
      </c>
      <c r="F1203" s="11">
        <v>36394.62</v>
      </c>
      <c r="I1203" s="8"/>
      <c r="J1203" s="16" t="str">
        <f t="shared" si="39"/>
        <v>02/2026</v>
      </c>
      <c r="K1203" s="16" t="str">
        <f t="shared" si="40"/>
        <v>CXG-0226</v>
      </c>
    </row>
    <row r="1204">
      <c r="A1204" s="8" t="s">
        <v>2753</v>
      </c>
      <c r="B1204" s="19">
        <v>46065.0</v>
      </c>
      <c r="C1204" s="8" t="s">
        <v>663</v>
      </c>
      <c r="D1204" s="10" t="s">
        <v>1122</v>
      </c>
      <c r="E1204" s="8" t="s">
        <v>1575</v>
      </c>
      <c r="F1204" s="11">
        <v>18000.0</v>
      </c>
      <c r="I1204" s="8" t="s">
        <v>2591</v>
      </c>
      <c r="J1204" s="16" t="str">
        <f t="shared" si="39"/>
        <v>02/2026</v>
      </c>
      <c r="K1204" s="16" t="str">
        <f t="shared" si="40"/>
        <v>CXG-0226</v>
      </c>
    </row>
    <row r="1205">
      <c r="A1205" s="8" t="s">
        <v>2754</v>
      </c>
      <c r="B1205" s="19">
        <v>46065.0</v>
      </c>
      <c r="C1205" s="8" t="s">
        <v>663</v>
      </c>
      <c r="D1205" s="10" t="s">
        <v>1122</v>
      </c>
      <c r="E1205" s="8" t="s">
        <v>1575</v>
      </c>
      <c r="F1205" s="11">
        <v>11719.0</v>
      </c>
      <c r="I1205" s="8" t="s">
        <v>2743</v>
      </c>
      <c r="J1205" s="16" t="str">
        <f t="shared" si="39"/>
        <v>02/2026</v>
      </c>
      <c r="K1205" s="16" t="str">
        <f t="shared" si="40"/>
        <v>CXG-0226</v>
      </c>
    </row>
    <row r="1206">
      <c r="A1206" s="8" t="s">
        <v>2755</v>
      </c>
      <c r="B1206" s="19">
        <v>46065.0</v>
      </c>
      <c r="C1206" s="8" t="s">
        <v>663</v>
      </c>
      <c r="D1206" s="10" t="s">
        <v>1122</v>
      </c>
      <c r="E1206" s="8" t="s">
        <v>1575</v>
      </c>
      <c r="F1206" s="11">
        <v>80369.0</v>
      </c>
      <c r="I1206" s="8" t="s">
        <v>2743</v>
      </c>
      <c r="J1206" s="16" t="str">
        <f t="shared" si="39"/>
        <v>02/2026</v>
      </c>
      <c r="K1206" s="16" t="str">
        <f t="shared" si="40"/>
        <v>CXG-0226</v>
      </c>
    </row>
    <row r="1207">
      <c r="A1207" s="8" t="s">
        <v>2756</v>
      </c>
      <c r="B1207" s="19">
        <v>46065.0</v>
      </c>
      <c r="C1207" s="8" t="s">
        <v>663</v>
      </c>
      <c r="D1207" s="10" t="s">
        <v>1122</v>
      </c>
      <c r="E1207" s="8" t="s">
        <v>1575</v>
      </c>
      <c r="F1207" s="11">
        <v>13890.0</v>
      </c>
      <c r="I1207" s="8" t="s">
        <v>2591</v>
      </c>
      <c r="J1207" s="16" t="str">
        <f t="shared" si="39"/>
        <v>02/2026</v>
      </c>
      <c r="K1207" s="16" t="str">
        <f t="shared" si="40"/>
        <v>CXG-0226</v>
      </c>
    </row>
    <row r="1208">
      <c r="A1208" s="8" t="s">
        <v>2757</v>
      </c>
      <c r="B1208" s="19">
        <v>46066.0</v>
      </c>
      <c r="C1208" s="8" t="s">
        <v>384</v>
      </c>
      <c r="D1208" s="10" t="s">
        <v>1112</v>
      </c>
      <c r="E1208" s="8" t="s">
        <v>2193</v>
      </c>
      <c r="F1208" s="11">
        <v>192827.53</v>
      </c>
      <c r="I1208" s="8"/>
      <c r="J1208" s="16" t="str">
        <f t="shared" si="39"/>
        <v>02/2026</v>
      </c>
      <c r="K1208" s="16" t="str">
        <f t="shared" si="40"/>
        <v>CXG-0226</v>
      </c>
    </row>
    <row r="1209">
      <c r="A1209" s="8" t="s">
        <v>2758</v>
      </c>
      <c r="B1209" s="19">
        <v>46066.0</v>
      </c>
      <c r="C1209" s="8" t="s">
        <v>663</v>
      </c>
      <c r="D1209" s="10" t="s">
        <v>1122</v>
      </c>
      <c r="E1209" s="8" t="s">
        <v>2193</v>
      </c>
      <c r="F1209" s="11">
        <v>124129.08</v>
      </c>
      <c r="I1209" s="8"/>
      <c r="J1209" s="16" t="str">
        <f t="shared" si="39"/>
        <v>02/2026</v>
      </c>
      <c r="K1209" s="16" t="str">
        <f t="shared" si="40"/>
        <v>CXG-0226</v>
      </c>
    </row>
    <row r="1210">
      <c r="A1210" s="8" t="s">
        <v>2759</v>
      </c>
      <c r="B1210" s="19">
        <v>46066.0</v>
      </c>
      <c r="C1210" s="8" t="s">
        <v>666</v>
      </c>
      <c r="D1210" s="10" t="s">
        <v>1124</v>
      </c>
      <c r="E1210" s="8" t="s">
        <v>2193</v>
      </c>
      <c r="F1210" s="11">
        <v>90000.0</v>
      </c>
      <c r="I1210" s="8"/>
      <c r="J1210" s="16" t="str">
        <f t="shared" si="39"/>
        <v>02/2026</v>
      </c>
      <c r="K1210" s="16" t="str">
        <f t="shared" si="40"/>
        <v>CXG-0226</v>
      </c>
    </row>
    <row r="1211">
      <c r="A1211" s="8" t="s">
        <v>2760</v>
      </c>
      <c r="B1211" s="19">
        <v>46066.0</v>
      </c>
      <c r="C1211" s="8" t="s">
        <v>663</v>
      </c>
      <c r="D1211" s="10" t="s">
        <v>1122</v>
      </c>
      <c r="E1211" s="8" t="s">
        <v>2193</v>
      </c>
      <c r="F1211" s="11">
        <v>45144.0</v>
      </c>
      <c r="I1211" s="8"/>
      <c r="J1211" s="16" t="str">
        <f t="shared" si="39"/>
        <v>02/2026</v>
      </c>
      <c r="K1211" s="16" t="str">
        <f t="shared" si="40"/>
        <v>CXG-0226</v>
      </c>
    </row>
    <row r="1212">
      <c r="A1212" s="8" t="s">
        <v>2761</v>
      </c>
      <c r="B1212" s="19">
        <v>46066.0</v>
      </c>
      <c r="C1212" s="8" t="s">
        <v>613</v>
      </c>
      <c r="D1212" s="10" t="s">
        <v>1124</v>
      </c>
      <c r="E1212" s="8" t="s">
        <v>1478</v>
      </c>
      <c r="F1212" s="11">
        <v>5000.0</v>
      </c>
      <c r="I1212" s="8"/>
      <c r="J1212" s="16" t="str">
        <f t="shared" si="39"/>
        <v>02/2026</v>
      </c>
      <c r="K1212" s="16" t="str">
        <f t="shared" si="40"/>
        <v>CXG-0226</v>
      </c>
    </row>
    <row r="1213">
      <c r="A1213" s="8" t="s">
        <v>2762</v>
      </c>
      <c r="B1213" s="19">
        <v>46068.0</v>
      </c>
      <c r="C1213" s="8" t="s">
        <v>663</v>
      </c>
      <c r="D1213" s="10" t="s">
        <v>1122</v>
      </c>
      <c r="E1213" s="8" t="s">
        <v>1575</v>
      </c>
      <c r="F1213" s="11">
        <v>15000.0</v>
      </c>
      <c r="I1213" s="8" t="s">
        <v>2388</v>
      </c>
      <c r="J1213" s="16" t="str">
        <f t="shared" si="39"/>
        <v>02/2026</v>
      </c>
      <c r="K1213" s="16" t="str">
        <f t="shared" si="40"/>
        <v>CXG-0226</v>
      </c>
    </row>
    <row r="1214">
      <c r="A1214" s="8" t="s">
        <v>2763</v>
      </c>
      <c r="B1214" s="19">
        <v>46069.0</v>
      </c>
      <c r="C1214" s="8" t="s">
        <v>663</v>
      </c>
      <c r="D1214" s="10" t="s">
        <v>1122</v>
      </c>
      <c r="E1214" s="8" t="s">
        <v>1478</v>
      </c>
      <c r="F1214" s="11">
        <v>100000.0</v>
      </c>
      <c r="I1214" s="8"/>
      <c r="J1214" s="16" t="str">
        <f t="shared" si="39"/>
        <v>02/2026</v>
      </c>
      <c r="K1214" s="16" t="str">
        <f t="shared" si="40"/>
        <v>CXG-0226</v>
      </c>
    </row>
    <row r="1215">
      <c r="A1215" s="8" t="s">
        <v>2764</v>
      </c>
      <c r="B1215" s="19">
        <v>46071.0</v>
      </c>
      <c r="C1215" s="8" t="s">
        <v>663</v>
      </c>
      <c r="D1215" s="10" t="s">
        <v>1122</v>
      </c>
      <c r="E1215" s="8" t="s">
        <v>2193</v>
      </c>
      <c r="F1215" s="11">
        <v>60000.0</v>
      </c>
      <c r="I1215" s="8"/>
      <c r="J1215" s="16" t="str">
        <f t="shared" si="39"/>
        <v>02/2026</v>
      </c>
      <c r="K1215" s="16" t="str">
        <f t="shared" si="40"/>
        <v>CXG-0226</v>
      </c>
    </row>
    <row r="1216">
      <c r="A1216" s="8" t="s">
        <v>2765</v>
      </c>
      <c r="B1216" s="19">
        <v>46071.0</v>
      </c>
      <c r="C1216" s="8" t="s">
        <v>663</v>
      </c>
      <c r="D1216" s="10" t="s">
        <v>1122</v>
      </c>
      <c r="E1216" s="8" t="s">
        <v>2193</v>
      </c>
      <c r="F1216" s="11">
        <v>149094.94</v>
      </c>
      <c r="I1216" s="8"/>
      <c r="J1216" s="16" t="str">
        <f t="shared" si="39"/>
        <v>02/2026</v>
      </c>
      <c r="K1216" s="16" t="str">
        <f t="shared" si="40"/>
        <v>CXG-0226</v>
      </c>
    </row>
    <row r="1217">
      <c r="A1217" s="8" t="s">
        <v>2766</v>
      </c>
      <c r="B1217" s="19">
        <v>46071.0</v>
      </c>
      <c r="C1217" s="8" t="s">
        <v>319</v>
      </c>
      <c r="D1217" s="10" t="s">
        <v>1002</v>
      </c>
      <c r="E1217" s="8" t="s">
        <v>1505</v>
      </c>
      <c r="F1217" s="11">
        <v>63600.0</v>
      </c>
      <c r="I1217" s="8"/>
      <c r="J1217" s="16" t="str">
        <f t="shared" si="39"/>
        <v>02/2026</v>
      </c>
      <c r="K1217" s="16" t="str">
        <f t="shared" si="40"/>
        <v>CXG-0226</v>
      </c>
    </row>
    <row r="1218">
      <c r="A1218" s="8" t="s">
        <v>2767</v>
      </c>
      <c r="B1218" s="19">
        <v>46071.0</v>
      </c>
      <c r="C1218" s="8" t="s">
        <v>319</v>
      </c>
      <c r="D1218" s="10" t="s">
        <v>1002</v>
      </c>
      <c r="E1218" s="8" t="s">
        <v>1473</v>
      </c>
      <c r="F1218" s="11">
        <v>6.15</v>
      </c>
      <c r="I1218" s="8"/>
      <c r="J1218" s="16" t="str">
        <f t="shared" si="39"/>
        <v>02/2026</v>
      </c>
      <c r="K1218" s="16" t="str">
        <f t="shared" si="40"/>
        <v>CXG-0226</v>
      </c>
    </row>
    <row r="1219">
      <c r="A1219" s="8" t="s">
        <v>2768</v>
      </c>
      <c r="B1219" s="19">
        <v>46071.0</v>
      </c>
      <c r="C1219" s="8" t="s">
        <v>663</v>
      </c>
      <c r="D1219" s="10" t="s">
        <v>1122</v>
      </c>
      <c r="E1219" s="8" t="s">
        <v>2193</v>
      </c>
      <c r="F1219" s="11">
        <v>29990.1</v>
      </c>
      <c r="I1219" s="8"/>
      <c r="J1219" s="16" t="str">
        <f t="shared" si="39"/>
        <v>02/2026</v>
      </c>
      <c r="K1219" s="16" t="str">
        <f t="shared" si="40"/>
        <v>CXG-0226</v>
      </c>
    </row>
    <row r="1220">
      <c r="A1220" s="8" t="s">
        <v>2769</v>
      </c>
      <c r="B1220" s="19">
        <v>46072.0</v>
      </c>
      <c r="C1220" s="8" t="s">
        <v>657</v>
      </c>
      <c r="D1220" s="10" t="s">
        <v>1116</v>
      </c>
      <c r="E1220" s="8" t="s">
        <v>1575</v>
      </c>
      <c r="F1220" s="11">
        <v>9023.0</v>
      </c>
      <c r="I1220" s="8" t="s">
        <v>2636</v>
      </c>
      <c r="J1220" s="16" t="str">
        <f t="shared" si="39"/>
        <v>02/2026</v>
      </c>
      <c r="K1220" s="16" t="str">
        <f t="shared" si="40"/>
        <v>CXG-0226</v>
      </c>
    </row>
    <row r="1221">
      <c r="A1221" s="8" t="s">
        <v>2770</v>
      </c>
      <c r="B1221" s="19">
        <v>46072.0</v>
      </c>
      <c r="C1221" s="8" t="s">
        <v>657</v>
      </c>
      <c r="D1221" s="10" t="s">
        <v>1116</v>
      </c>
      <c r="E1221" s="8" t="s">
        <v>1575</v>
      </c>
      <c r="F1221" s="11">
        <v>13777.0</v>
      </c>
      <c r="I1221" s="8" t="s">
        <v>2636</v>
      </c>
      <c r="J1221" s="16" t="str">
        <f t="shared" si="39"/>
        <v>02/2026</v>
      </c>
      <c r="K1221" s="16" t="str">
        <f t="shared" si="40"/>
        <v>CXG-0226</v>
      </c>
    </row>
    <row r="1222">
      <c r="A1222" s="8" t="s">
        <v>2771</v>
      </c>
      <c r="B1222" s="19">
        <v>46072.0</v>
      </c>
      <c r="C1222" s="8" t="s">
        <v>657</v>
      </c>
      <c r="D1222" s="10" t="s">
        <v>1116</v>
      </c>
      <c r="E1222" s="8" t="s">
        <v>1575</v>
      </c>
      <c r="F1222" s="11">
        <v>1760.0</v>
      </c>
      <c r="I1222" s="8" t="s">
        <v>2636</v>
      </c>
      <c r="J1222" s="16" t="str">
        <f t="shared" si="39"/>
        <v>02/2026</v>
      </c>
      <c r="K1222" s="16" t="str">
        <f t="shared" si="40"/>
        <v>CXG-0226</v>
      </c>
    </row>
    <row r="1223">
      <c r="A1223" s="8" t="s">
        <v>2772</v>
      </c>
      <c r="B1223" s="19">
        <v>46072.0</v>
      </c>
      <c r="C1223" s="8" t="s">
        <v>657</v>
      </c>
      <c r="D1223" s="10" t="s">
        <v>1116</v>
      </c>
      <c r="E1223" s="8" t="s">
        <v>1575</v>
      </c>
      <c r="F1223" s="11">
        <v>25540.0</v>
      </c>
      <c r="I1223" s="8" t="s">
        <v>2636</v>
      </c>
      <c r="J1223" s="16" t="str">
        <f t="shared" si="39"/>
        <v>02/2026</v>
      </c>
      <c r="K1223" s="16" t="str">
        <f t="shared" si="40"/>
        <v>CXG-0226</v>
      </c>
    </row>
    <row r="1224">
      <c r="A1224" s="8" t="s">
        <v>2773</v>
      </c>
      <c r="B1224" s="19">
        <v>46072.0</v>
      </c>
      <c r="C1224" s="8" t="s">
        <v>663</v>
      </c>
      <c r="D1224" s="10" t="s">
        <v>1122</v>
      </c>
      <c r="E1224" s="8" t="s">
        <v>1575</v>
      </c>
      <c r="F1224" s="11">
        <v>50284.0</v>
      </c>
      <c r="I1224" s="8" t="s">
        <v>2774</v>
      </c>
      <c r="J1224" s="16" t="str">
        <f t="shared" si="39"/>
        <v>02/2026</v>
      </c>
      <c r="K1224" s="16" t="str">
        <f t="shared" si="40"/>
        <v>CXG-0226</v>
      </c>
    </row>
    <row r="1225">
      <c r="A1225" s="8" t="s">
        <v>2775</v>
      </c>
      <c r="B1225" s="19">
        <v>46072.0</v>
      </c>
      <c r="C1225" s="8" t="s">
        <v>663</v>
      </c>
      <c r="D1225" s="10" t="s">
        <v>1122</v>
      </c>
      <c r="E1225" s="8" t="s">
        <v>2193</v>
      </c>
      <c r="F1225" s="11">
        <v>85190.0</v>
      </c>
      <c r="I1225" s="8"/>
      <c r="J1225" s="16" t="str">
        <f t="shared" si="39"/>
        <v>02/2026</v>
      </c>
      <c r="K1225" s="16" t="str">
        <f t="shared" si="40"/>
        <v>CXG-0226</v>
      </c>
    </row>
    <row r="1226">
      <c r="A1226" s="8" t="s">
        <v>2776</v>
      </c>
      <c r="B1226" s="19">
        <v>46072.0</v>
      </c>
      <c r="C1226" s="8" t="s">
        <v>657</v>
      </c>
      <c r="D1226" s="10" t="s">
        <v>1116</v>
      </c>
      <c r="E1226" s="8" t="s">
        <v>1575</v>
      </c>
      <c r="F1226" s="11">
        <v>41900.0</v>
      </c>
      <c r="I1226" s="8" t="s">
        <v>2777</v>
      </c>
      <c r="J1226" s="16" t="str">
        <f t="shared" si="39"/>
        <v>02/2026</v>
      </c>
      <c r="K1226" s="16" t="str">
        <f t="shared" si="40"/>
        <v>CXG-0226</v>
      </c>
    </row>
    <row r="1227">
      <c r="A1227" s="8" t="s">
        <v>2778</v>
      </c>
      <c r="B1227" s="19">
        <v>46072.0</v>
      </c>
      <c r="C1227" s="8" t="s">
        <v>668</v>
      </c>
      <c r="D1227" s="10" t="s">
        <v>1126</v>
      </c>
      <c r="E1227" s="8" t="s">
        <v>2193</v>
      </c>
      <c r="F1227" s="11">
        <v>100000.0</v>
      </c>
      <c r="I1227" s="8"/>
      <c r="J1227" s="16" t="str">
        <f t="shared" si="39"/>
        <v>02/2026</v>
      </c>
      <c r="K1227" s="16" t="str">
        <f t="shared" si="40"/>
        <v>CXG-0226</v>
      </c>
    </row>
    <row r="1228">
      <c r="A1228" s="8" t="s">
        <v>2779</v>
      </c>
      <c r="B1228" s="19">
        <v>46072.0</v>
      </c>
      <c r="C1228" s="8" t="s">
        <v>668</v>
      </c>
      <c r="D1228" s="10" t="s">
        <v>1126</v>
      </c>
      <c r="E1228" s="8" t="s">
        <v>2193</v>
      </c>
      <c r="F1228" s="11">
        <v>100000.0</v>
      </c>
      <c r="I1228" s="8"/>
      <c r="J1228" s="16" t="str">
        <f t="shared" si="39"/>
        <v>02/2026</v>
      </c>
      <c r="K1228" s="16" t="str">
        <f t="shared" si="40"/>
        <v>CXG-0226</v>
      </c>
    </row>
    <row r="1229">
      <c r="A1229" s="8" t="s">
        <v>2780</v>
      </c>
      <c r="B1229" s="19">
        <v>46072.0</v>
      </c>
      <c r="C1229" s="8" t="s">
        <v>670</v>
      </c>
      <c r="D1229" s="10" t="s">
        <v>1128</v>
      </c>
      <c r="E1229" s="8" t="s">
        <v>2212</v>
      </c>
      <c r="F1229" s="11">
        <v>240.0</v>
      </c>
      <c r="I1229" s="8" t="s">
        <v>2781</v>
      </c>
      <c r="J1229" s="16" t="str">
        <f t="shared" si="39"/>
        <v>02/2026</v>
      </c>
      <c r="K1229" s="16" t="str">
        <f t="shared" si="40"/>
        <v>CXG-0226</v>
      </c>
    </row>
    <row r="1230">
      <c r="A1230" s="8" t="s">
        <v>2782</v>
      </c>
      <c r="B1230" s="19">
        <v>46072.0</v>
      </c>
      <c r="C1230" s="8" t="s">
        <v>670</v>
      </c>
      <c r="D1230" s="10" t="s">
        <v>1128</v>
      </c>
      <c r="E1230" s="8" t="s">
        <v>2212</v>
      </c>
      <c r="F1230" s="11">
        <v>240.0</v>
      </c>
      <c r="I1230" s="8" t="s">
        <v>2781</v>
      </c>
      <c r="J1230" s="16" t="str">
        <f t="shared" si="39"/>
        <v>02/2026</v>
      </c>
      <c r="K1230" s="16" t="str">
        <f t="shared" si="40"/>
        <v>CXG-0226</v>
      </c>
    </row>
    <row r="1231">
      <c r="A1231" s="8" t="s">
        <v>2783</v>
      </c>
      <c r="B1231" s="19">
        <v>46072.0</v>
      </c>
      <c r="C1231" s="8" t="s">
        <v>670</v>
      </c>
      <c r="D1231" s="10" t="s">
        <v>1128</v>
      </c>
      <c r="E1231" s="8" t="s">
        <v>2193</v>
      </c>
      <c r="F1231" s="11">
        <v>204000.0</v>
      </c>
      <c r="I1231" s="8"/>
      <c r="J1231" s="16" t="str">
        <f t="shared" si="39"/>
        <v>02/2026</v>
      </c>
      <c r="K1231" s="16" t="str">
        <f t="shared" si="40"/>
        <v>CXG-0226</v>
      </c>
    </row>
    <row r="1232">
      <c r="A1232" s="8" t="s">
        <v>2784</v>
      </c>
      <c r="B1232" s="19">
        <v>46072.0</v>
      </c>
      <c r="C1232" s="8" t="s">
        <v>663</v>
      </c>
      <c r="D1232" s="10" t="s">
        <v>1122</v>
      </c>
      <c r="E1232" s="8" t="s">
        <v>1575</v>
      </c>
      <c r="F1232" s="11">
        <v>38220.0</v>
      </c>
      <c r="I1232" s="8" t="s">
        <v>2785</v>
      </c>
      <c r="J1232" s="16" t="str">
        <f t="shared" si="39"/>
        <v>02/2026</v>
      </c>
      <c r="K1232" s="16" t="str">
        <f t="shared" si="40"/>
        <v>CXG-0226</v>
      </c>
    </row>
    <row r="1233">
      <c r="A1233" s="8" t="s">
        <v>2786</v>
      </c>
      <c r="B1233" s="19">
        <v>46072.0</v>
      </c>
      <c r="C1233" s="8" t="s">
        <v>663</v>
      </c>
      <c r="D1233" s="10" t="s">
        <v>1122</v>
      </c>
      <c r="E1233" s="8" t="s">
        <v>1575</v>
      </c>
      <c r="F1233" s="11">
        <v>18696.0</v>
      </c>
      <c r="I1233" s="8" t="s">
        <v>2787</v>
      </c>
      <c r="J1233" s="16" t="str">
        <f t="shared" si="39"/>
        <v>02/2026</v>
      </c>
      <c r="K1233" s="16" t="str">
        <f t="shared" si="40"/>
        <v>CXG-0226</v>
      </c>
    </row>
    <row r="1234">
      <c r="A1234" s="8" t="s">
        <v>2788</v>
      </c>
      <c r="B1234" s="19">
        <v>46073.0</v>
      </c>
      <c r="C1234" s="8" t="s">
        <v>613</v>
      </c>
      <c r="D1234" s="10" t="s">
        <v>1124</v>
      </c>
      <c r="E1234" s="8" t="s">
        <v>1575</v>
      </c>
      <c r="F1234" s="11">
        <v>4013.6</v>
      </c>
      <c r="I1234" s="8" t="s">
        <v>57</v>
      </c>
      <c r="J1234" s="16" t="str">
        <f t="shared" si="39"/>
        <v>02/2026</v>
      </c>
      <c r="K1234" s="16" t="str">
        <f t="shared" si="40"/>
        <v>CXG-0226</v>
      </c>
    </row>
    <row r="1235">
      <c r="A1235" s="8" t="s">
        <v>2789</v>
      </c>
      <c r="B1235" s="19">
        <v>46073.0</v>
      </c>
      <c r="C1235" s="8" t="s">
        <v>668</v>
      </c>
      <c r="D1235" s="10" t="s">
        <v>1126</v>
      </c>
      <c r="E1235" s="8" t="s">
        <v>1575</v>
      </c>
      <c r="F1235" s="11">
        <v>2830.0</v>
      </c>
      <c r="I1235" s="8" t="s">
        <v>2418</v>
      </c>
      <c r="J1235" s="16" t="str">
        <f t="shared" si="39"/>
        <v>02/2026</v>
      </c>
      <c r="K1235" s="16" t="str">
        <f t="shared" si="40"/>
        <v>CXG-0226</v>
      </c>
    </row>
    <row r="1236">
      <c r="A1236" s="8" t="s">
        <v>2790</v>
      </c>
      <c r="B1236" s="19">
        <v>46073.0</v>
      </c>
      <c r="C1236" s="8" t="s">
        <v>657</v>
      </c>
      <c r="D1236" s="10" t="s">
        <v>1116</v>
      </c>
      <c r="E1236" s="8" t="s">
        <v>1575</v>
      </c>
      <c r="F1236" s="11">
        <v>7525.0</v>
      </c>
      <c r="I1236" s="8" t="s">
        <v>240</v>
      </c>
      <c r="J1236" s="16" t="str">
        <f t="shared" si="39"/>
        <v>02/2026</v>
      </c>
      <c r="K1236" s="16" t="str">
        <f t="shared" si="40"/>
        <v>CXG-0226</v>
      </c>
    </row>
    <row r="1237">
      <c r="A1237" s="8" t="s">
        <v>2791</v>
      </c>
      <c r="B1237" s="19">
        <v>46073.0</v>
      </c>
      <c r="C1237" s="8" t="s">
        <v>668</v>
      </c>
      <c r="D1237" s="10" t="s">
        <v>1126</v>
      </c>
      <c r="E1237" s="8" t="s">
        <v>1575</v>
      </c>
      <c r="F1237" s="11">
        <v>28000.0</v>
      </c>
      <c r="I1237" s="8" t="s">
        <v>257</v>
      </c>
      <c r="J1237" s="16" t="str">
        <f t="shared" si="39"/>
        <v>02/2026</v>
      </c>
      <c r="K1237" s="16" t="str">
        <f t="shared" si="40"/>
        <v>CXG-0226</v>
      </c>
    </row>
    <row r="1238">
      <c r="A1238" s="8" t="s">
        <v>2792</v>
      </c>
      <c r="B1238" s="19">
        <v>46073.0</v>
      </c>
      <c r="C1238" s="8" t="s">
        <v>668</v>
      </c>
      <c r="D1238" s="10" t="s">
        <v>1126</v>
      </c>
      <c r="E1238" s="8" t="s">
        <v>1575</v>
      </c>
      <c r="F1238" s="11">
        <v>35000.0</v>
      </c>
      <c r="I1238" s="8" t="s">
        <v>257</v>
      </c>
      <c r="J1238" s="16" t="str">
        <f t="shared" si="39"/>
        <v>02/2026</v>
      </c>
      <c r="K1238" s="16" t="str">
        <f t="shared" si="40"/>
        <v>CXG-0226</v>
      </c>
    </row>
    <row r="1239">
      <c r="A1239" s="8" t="s">
        <v>2793</v>
      </c>
      <c r="B1239" s="19">
        <v>46073.0</v>
      </c>
      <c r="C1239" s="8" t="s">
        <v>668</v>
      </c>
      <c r="D1239" s="10" t="s">
        <v>1126</v>
      </c>
      <c r="E1239" s="8" t="s">
        <v>1575</v>
      </c>
      <c r="F1239" s="11">
        <v>50000.0</v>
      </c>
      <c r="I1239" s="8" t="s">
        <v>2388</v>
      </c>
      <c r="J1239" s="16" t="str">
        <f t="shared" si="39"/>
        <v>02/2026</v>
      </c>
      <c r="K1239" s="16" t="str">
        <f t="shared" si="40"/>
        <v>CXG-0226</v>
      </c>
    </row>
    <row r="1240">
      <c r="A1240" s="8" t="s">
        <v>2794</v>
      </c>
      <c r="B1240" s="19">
        <v>46073.0</v>
      </c>
      <c r="C1240" s="8" t="s">
        <v>657</v>
      </c>
      <c r="D1240" s="10" t="s">
        <v>1116</v>
      </c>
      <c r="E1240" s="8" t="s">
        <v>1478</v>
      </c>
      <c r="F1240" s="11">
        <v>17170.0</v>
      </c>
      <c r="I1240" s="8"/>
      <c r="J1240" s="16" t="str">
        <f t="shared" si="39"/>
        <v>02/2026</v>
      </c>
      <c r="K1240" s="16" t="str">
        <f t="shared" si="40"/>
        <v>CXG-0226</v>
      </c>
    </row>
    <row r="1241">
      <c r="A1241" s="8" t="s">
        <v>2795</v>
      </c>
      <c r="B1241" s="19">
        <v>46073.0</v>
      </c>
      <c r="C1241" s="8" t="s">
        <v>657</v>
      </c>
      <c r="D1241" s="10" t="s">
        <v>1116</v>
      </c>
      <c r="E1241" s="8" t="s">
        <v>1473</v>
      </c>
      <c r="F1241" s="11">
        <v>1.91</v>
      </c>
      <c r="I1241" s="8"/>
      <c r="J1241" s="16" t="str">
        <f t="shared" si="39"/>
        <v>02/2026</v>
      </c>
      <c r="K1241" s="16" t="str">
        <f t="shared" si="40"/>
        <v>CXG-0226</v>
      </c>
    </row>
    <row r="1242">
      <c r="A1242" s="8" t="s">
        <v>2796</v>
      </c>
      <c r="B1242" s="19">
        <v>46073.0</v>
      </c>
      <c r="C1242" s="8" t="s">
        <v>675</v>
      </c>
      <c r="D1242" s="10" t="s">
        <v>1130</v>
      </c>
      <c r="E1242" s="8" t="s">
        <v>1478</v>
      </c>
      <c r="F1242" s="11">
        <v>99462.0</v>
      </c>
      <c r="I1242" s="8"/>
      <c r="J1242" s="16" t="str">
        <f t="shared" si="39"/>
        <v>02/2026</v>
      </c>
      <c r="K1242" s="16" t="str">
        <f t="shared" si="40"/>
        <v>CXG-0226</v>
      </c>
    </row>
    <row r="1243">
      <c r="A1243" s="8" t="s">
        <v>2797</v>
      </c>
      <c r="B1243" s="19">
        <v>46073.0</v>
      </c>
      <c r="C1243" s="8" t="s">
        <v>668</v>
      </c>
      <c r="D1243" s="10" t="s">
        <v>1126</v>
      </c>
      <c r="E1243" s="8" t="s">
        <v>1575</v>
      </c>
      <c r="F1243" s="11">
        <v>3260.0</v>
      </c>
      <c r="I1243" s="8" t="s">
        <v>257</v>
      </c>
      <c r="J1243" s="16" t="str">
        <f t="shared" si="39"/>
        <v>02/2026</v>
      </c>
      <c r="K1243" s="16" t="str">
        <f t="shared" si="40"/>
        <v>CXG-0226</v>
      </c>
    </row>
    <row r="1244">
      <c r="A1244" s="8"/>
      <c r="B1244" s="19"/>
      <c r="C1244" s="8"/>
      <c r="D1244" s="8"/>
      <c r="E1244" s="8"/>
      <c r="F1244" s="11"/>
      <c r="I1244" s="8"/>
    </row>
    <row r="1245">
      <c r="A1245" s="8" t="s">
        <v>2798</v>
      </c>
      <c r="B1245" s="19">
        <v>46073.0</v>
      </c>
      <c r="C1245" s="8" t="s">
        <v>405</v>
      </c>
      <c r="D1245" s="10" t="s">
        <v>991</v>
      </c>
      <c r="E1245" s="8" t="s">
        <v>405</v>
      </c>
      <c r="F1245" s="11">
        <v>60000.0</v>
      </c>
      <c r="I1245" s="8"/>
      <c r="J1245" s="16" t="str">
        <f t="shared" ref="J1245:J1316" si="41">TEXT(B1245,"MM/YYYY")</f>
        <v>02/2026</v>
      </c>
      <c r="K1245" s="16" t="str">
        <f t="shared" ref="K1245:K1316" si="42">IF(B1245="","",CONCATENATE("CXG-",TEXT(B1245,"MMYY")))</f>
        <v>CXG-0226</v>
      </c>
    </row>
    <row r="1246">
      <c r="A1246" s="8" t="s">
        <v>2799</v>
      </c>
      <c r="B1246" s="19">
        <v>46073.0</v>
      </c>
      <c r="C1246" s="8" t="s">
        <v>405</v>
      </c>
      <c r="D1246" s="10" t="s">
        <v>991</v>
      </c>
      <c r="E1246" s="8" t="s">
        <v>1473</v>
      </c>
      <c r="F1246" s="11">
        <v>8.0</v>
      </c>
      <c r="I1246" s="8"/>
      <c r="J1246" s="16" t="str">
        <f t="shared" si="41"/>
        <v>02/2026</v>
      </c>
      <c r="K1246" s="16" t="str">
        <f t="shared" si="42"/>
        <v>CXG-0226</v>
      </c>
    </row>
    <row r="1247">
      <c r="A1247" s="8" t="s">
        <v>2800</v>
      </c>
      <c r="B1247" s="19">
        <v>46076.0</v>
      </c>
      <c r="C1247" s="8" t="s">
        <v>668</v>
      </c>
      <c r="D1247" s="10" t="s">
        <v>1126</v>
      </c>
      <c r="E1247" s="8" t="s">
        <v>1575</v>
      </c>
      <c r="F1247" s="11">
        <v>50000.0</v>
      </c>
      <c r="I1247" s="8" t="s">
        <v>2801</v>
      </c>
      <c r="J1247" s="16" t="str">
        <f t="shared" si="41"/>
        <v>02/2026</v>
      </c>
      <c r="K1247" s="16" t="str">
        <f t="shared" si="42"/>
        <v>CXG-0226</v>
      </c>
    </row>
    <row r="1248">
      <c r="A1248" s="8" t="s">
        <v>2802</v>
      </c>
      <c r="B1248" s="19">
        <v>46076.0</v>
      </c>
      <c r="C1248" s="8" t="s">
        <v>668</v>
      </c>
      <c r="D1248" s="10" t="s">
        <v>1126</v>
      </c>
      <c r="E1248" s="8" t="s">
        <v>1575</v>
      </c>
      <c r="F1248" s="11">
        <v>14000.0</v>
      </c>
      <c r="I1248" s="8" t="s">
        <v>2801</v>
      </c>
      <c r="J1248" s="16" t="str">
        <f t="shared" si="41"/>
        <v>02/2026</v>
      </c>
      <c r="K1248" s="16" t="str">
        <f t="shared" si="42"/>
        <v>CXG-0226</v>
      </c>
    </row>
    <row r="1249">
      <c r="A1249" s="8" t="s">
        <v>2803</v>
      </c>
      <c r="B1249" s="19">
        <v>46076.0</v>
      </c>
      <c r="C1249" s="8" t="s">
        <v>673</v>
      </c>
      <c r="D1249" s="10" t="s">
        <v>1128</v>
      </c>
      <c r="E1249" s="8" t="s">
        <v>1575</v>
      </c>
      <c r="F1249" s="11">
        <v>5000.0</v>
      </c>
      <c r="I1249" s="8" t="s">
        <v>2591</v>
      </c>
      <c r="J1249" s="16" t="str">
        <f t="shared" si="41"/>
        <v>02/2026</v>
      </c>
      <c r="K1249" s="16" t="str">
        <f t="shared" si="42"/>
        <v>CXG-0226</v>
      </c>
    </row>
    <row r="1250">
      <c r="A1250" s="8" t="s">
        <v>2804</v>
      </c>
      <c r="B1250" s="19">
        <v>46076.0</v>
      </c>
      <c r="C1250" s="8" t="s">
        <v>673</v>
      </c>
      <c r="D1250" s="10" t="s">
        <v>1128</v>
      </c>
      <c r="E1250" s="8" t="s">
        <v>1575</v>
      </c>
      <c r="F1250" s="11">
        <v>15000.0</v>
      </c>
      <c r="I1250" s="8" t="s">
        <v>2591</v>
      </c>
      <c r="J1250" s="16" t="str">
        <f t="shared" si="41"/>
        <v>02/2026</v>
      </c>
      <c r="K1250" s="16" t="str">
        <f t="shared" si="42"/>
        <v>CXG-0226</v>
      </c>
    </row>
    <row r="1251">
      <c r="A1251" s="8" t="s">
        <v>2805</v>
      </c>
      <c r="B1251" s="19">
        <v>46077.0</v>
      </c>
      <c r="C1251" s="8" t="s">
        <v>668</v>
      </c>
      <c r="D1251" s="10" t="s">
        <v>1126</v>
      </c>
      <c r="E1251" s="8" t="s">
        <v>1478</v>
      </c>
      <c r="F1251" s="11">
        <v>200000.0</v>
      </c>
      <c r="I1251" s="8"/>
      <c r="J1251" s="16" t="str">
        <f t="shared" si="41"/>
        <v>02/2026</v>
      </c>
      <c r="K1251" s="16" t="str">
        <f t="shared" si="42"/>
        <v>CXG-0226</v>
      </c>
    </row>
    <row r="1252">
      <c r="A1252" s="8" t="s">
        <v>2806</v>
      </c>
      <c r="B1252" s="19">
        <v>46077.0</v>
      </c>
      <c r="C1252" s="8" t="s">
        <v>384</v>
      </c>
      <c r="D1252" s="10" t="s">
        <v>1112</v>
      </c>
      <c r="E1252" s="8" t="s">
        <v>2193</v>
      </c>
      <c r="F1252" s="11">
        <v>18160.0</v>
      </c>
      <c r="I1252" s="8"/>
      <c r="J1252" s="16" t="str">
        <f t="shared" si="41"/>
        <v>02/2026</v>
      </c>
      <c r="K1252" s="16" t="str">
        <f t="shared" si="42"/>
        <v>CXG-0226</v>
      </c>
    </row>
    <row r="1253">
      <c r="A1253" s="8" t="s">
        <v>2807</v>
      </c>
      <c r="B1253" s="19">
        <v>46077.0</v>
      </c>
      <c r="C1253" s="8" t="s">
        <v>384</v>
      </c>
      <c r="D1253" s="10" t="s">
        <v>1112</v>
      </c>
      <c r="E1253" s="8" t="s">
        <v>1473</v>
      </c>
      <c r="F1253" s="11">
        <v>5.76</v>
      </c>
      <c r="I1253" s="8"/>
      <c r="J1253" s="16" t="str">
        <f t="shared" si="41"/>
        <v>02/2026</v>
      </c>
      <c r="K1253" s="16" t="str">
        <f t="shared" si="42"/>
        <v>CXG-0226</v>
      </c>
    </row>
    <row r="1254">
      <c r="A1254" s="8" t="s">
        <v>2808</v>
      </c>
      <c r="B1254" s="19">
        <v>46077.0</v>
      </c>
      <c r="C1254" s="8" t="s">
        <v>673</v>
      </c>
      <c r="D1254" s="10" t="s">
        <v>1128</v>
      </c>
      <c r="E1254" s="8" t="s">
        <v>1575</v>
      </c>
      <c r="F1254" s="11">
        <v>26550.0</v>
      </c>
      <c r="I1254" s="8" t="s">
        <v>2591</v>
      </c>
      <c r="J1254" s="16" t="str">
        <f t="shared" si="41"/>
        <v>02/2026</v>
      </c>
      <c r="K1254" s="16" t="str">
        <f t="shared" si="42"/>
        <v>CXG-0226</v>
      </c>
    </row>
    <row r="1255">
      <c r="A1255" s="8" t="s">
        <v>2809</v>
      </c>
      <c r="B1255" s="19">
        <v>46077.0</v>
      </c>
      <c r="C1255" s="8" t="s">
        <v>677</v>
      </c>
      <c r="D1255" s="10" t="s">
        <v>1134</v>
      </c>
      <c r="E1255" s="8" t="s">
        <v>1473</v>
      </c>
      <c r="F1255" s="11">
        <v>772.0</v>
      </c>
      <c r="I1255" s="8"/>
      <c r="J1255" s="16" t="str">
        <f t="shared" si="41"/>
        <v>02/2026</v>
      </c>
      <c r="K1255" s="16" t="str">
        <f t="shared" si="42"/>
        <v>CXG-0226</v>
      </c>
    </row>
    <row r="1256">
      <c r="A1256" s="8" t="s">
        <v>2810</v>
      </c>
      <c r="B1256" s="19">
        <v>46077.0</v>
      </c>
      <c r="C1256" s="8" t="s">
        <v>613</v>
      </c>
      <c r="D1256" s="10" t="s">
        <v>1124</v>
      </c>
      <c r="E1256" s="8" t="s">
        <v>1478</v>
      </c>
      <c r="F1256" s="11">
        <v>83384.84</v>
      </c>
      <c r="I1256" s="8"/>
      <c r="J1256" s="16" t="str">
        <f t="shared" si="41"/>
        <v>02/2026</v>
      </c>
      <c r="K1256" s="16" t="str">
        <f t="shared" si="42"/>
        <v>CXG-0226</v>
      </c>
    </row>
    <row r="1257">
      <c r="A1257" s="8" t="s">
        <v>2811</v>
      </c>
      <c r="B1257" s="19">
        <v>46077.0</v>
      </c>
      <c r="C1257" s="8" t="s">
        <v>647</v>
      </c>
      <c r="D1257" s="10" t="s">
        <v>1136</v>
      </c>
      <c r="E1257" s="8" t="s">
        <v>1478</v>
      </c>
      <c r="F1257" s="11">
        <v>63745.0</v>
      </c>
      <c r="I1257" s="8"/>
      <c r="J1257" s="16" t="str">
        <f t="shared" si="41"/>
        <v>02/2026</v>
      </c>
      <c r="K1257" s="16" t="str">
        <f t="shared" si="42"/>
        <v>CXG-0226</v>
      </c>
    </row>
    <row r="1258">
      <c r="A1258" s="8" t="s">
        <v>2812</v>
      </c>
      <c r="B1258" s="19">
        <v>46077.0</v>
      </c>
      <c r="C1258" s="8" t="s">
        <v>509</v>
      </c>
      <c r="D1258" s="10" t="s">
        <v>888</v>
      </c>
      <c r="E1258" s="8" t="s">
        <v>1473</v>
      </c>
      <c r="F1258" s="11">
        <v>37749.83</v>
      </c>
      <c r="I1258" s="8" t="s">
        <v>2813</v>
      </c>
      <c r="J1258" s="16" t="str">
        <f t="shared" si="41"/>
        <v>02/2026</v>
      </c>
      <c r="K1258" s="16" t="str">
        <f t="shared" si="42"/>
        <v>CXG-0226</v>
      </c>
    </row>
    <row r="1259">
      <c r="A1259" s="8" t="s">
        <v>2814</v>
      </c>
      <c r="B1259" s="19">
        <v>46077.0</v>
      </c>
      <c r="C1259" s="8" t="s">
        <v>668</v>
      </c>
      <c r="D1259" s="10" t="s">
        <v>1126</v>
      </c>
      <c r="E1259" s="8" t="s">
        <v>2193</v>
      </c>
      <c r="F1259" s="11">
        <v>130000.0</v>
      </c>
      <c r="I1259" s="8"/>
      <c r="J1259" s="16" t="str">
        <f t="shared" si="41"/>
        <v>02/2026</v>
      </c>
      <c r="K1259" s="16" t="str">
        <f t="shared" si="42"/>
        <v>CXG-0226</v>
      </c>
    </row>
    <row r="1260">
      <c r="A1260" s="8" t="s">
        <v>2815</v>
      </c>
      <c r="B1260" s="19">
        <v>46077.0</v>
      </c>
      <c r="C1260" s="8" t="s">
        <v>677</v>
      </c>
      <c r="D1260" s="10" t="s">
        <v>1134</v>
      </c>
      <c r="E1260" s="8" t="s">
        <v>2193</v>
      </c>
      <c r="F1260" s="11">
        <v>100000.0</v>
      </c>
      <c r="I1260" s="8"/>
      <c r="J1260" s="16" t="str">
        <f t="shared" si="41"/>
        <v>02/2026</v>
      </c>
      <c r="K1260" s="16" t="str">
        <f t="shared" si="42"/>
        <v>CXG-0226</v>
      </c>
    </row>
    <row r="1261">
      <c r="A1261" s="8" t="s">
        <v>2816</v>
      </c>
      <c r="B1261" s="19">
        <v>46077.0</v>
      </c>
      <c r="C1261" s="8" t="s">
        <v>668</v>
      </c>
      <c r="D1261" s="10" t="s">
        <v>1126</v>
      </c>
      <c r="E1261" s="8" t="s">
        <v>1575</v>
      </c>
      <c r="F1261" s="11">
        <v>34785.0</v>
      </c>
      <c r="I1261" s="8" t="s">
        <v>2388</v>
      </c>
      <c r="J1261" s="16" t="str">
        <f t="shared" si="41"/>
        <v>02/2026</v>
      </c>
      <c r="K1261" s="16" t="str">
        <f t="shared" si="42"/>
        <v>CXG-0226</v>
      </c>
    </row>
    <row r="1262">
      <c r="A1262" s="8" t="s">
        <v>2817</v>
      </c>
      <c r="B1262" s="19">
        <v>46077.0</v>
      </c>
      <c r="C1262" s="8" t="s">
        <v>389</v>
      </c>
      <c r="D1262" s="10" t="s">
        <v>1018</v>
      </c>
      <c r="E1262" s="8" t="s">
        <v>1473</v>
      </c>
      <c r="F1262" s="11">
        <v>-2000.15</v>
      </c>
      <c r="I1262" s="8"/>
      <c r="J1262" s="16" t="str">
        <f t="shared" si="41"/>
        <v>02/2026</v>
      </c>
      <c r="K1262" s="16" t="str">
        <f t="shared" si="42"/>
        <v>CXG-0226</v>
      </c>
    </row>
    <row r="1263">
      <c r="A1263" s="8" t="s">
        <v>2818</v>
      </c>
      <c r="B1263" s="19">
        <v>46078.0</v>
      </c>
      <c r="C1263" s="8" t="s">
        <v>677</v>
      </c>
      <c r="D1263" s="10" t="s">
        <v>1134</v>
      </c>
      <c r="E1263" s="8" t="s">
        <v>2193</v>
      </c>
      <c r="F1263" s="11">
        <v>102225.96</v>
      </c>
      <c r="I1263" s="8"/>
      <c r="J1263" s="16" t="str">
        <f t="shared" si="41"/>
        <v>02/2026</v>
      </c>
      <c r="K1263" s="16" t="str">
        <f t="shared" si="42"/>
        <v>CXG-0226</v>
      </c>
    </row>
    <row r="1264">
      <c r="A1264" s="8" t="s">
        <v>2819</v>
      </c>
      <c r="B1264" s="19">
        <v>46078.0</v>
      </c>
      <c r="C1264" s="8" t="s">
        <v>668</v>
      </c>
      <c r="D1264" s="10" t="s">
        <v>1126</v>
      </c>
      <c r="E1264" s="8" t="s">
        <v>1575</v>
      </c>
      <c r="F1264" s="11">
        <v>50000.0</v>
      </c>
      <c r="I1264" s="8" t="s">
        <v>2820</v>
      </c>
      <c r="J1264" s="16" t="str">
        <f t="shared" si="41"/>
        <v>02/2026</v>
      </c>
      <c r="K1264" s="16" t="str">
        <f t="shared" si="42"/>
        <v>CXG-0226</v>
      </c>
    </row>
    <row r="1265">
      <c r="A1265" s="8" t="s">
        <v>2821</v>
      </c>
      <c r="B1265" s="19">
        <v>46078.0</v>
      </c>
      <c r="C1265" s="8" t="s">
        <v>647</v>
      </c>
      <c r="D1265" s="10" t="s">
        <v>1136</v>
      </c>
      <c r="E1265" s="8" t="s">
        <v>1478</v>
      </c>
      <c r="F1265" s="11">
        <v>62950.0</v>
      </c>
      <c r="I1265" s="8"/>
      <c r="J1265" s="16" t="str">
        <f t="shared" si="41"/>
        <v>02/2026</v>
      </c>
      <c r="K1265" s="16" t="str">
        <f t="shared" si="42"/>
        <v>CXG-0226</v>
      </c>
    </row>
    <row r="1266">
      <c r="A1266" s="8" t="s">
        <v>2822</v>
      </c>
      <c r="B1266" s="19">
        <v>46078.0</v>
      </c>
      <c r="C1266" s="8" t="s">
        <v>647</v>
      </c>
      <c r="D1266" s="10" t="s">
        <v>1136</v>
      </c>
      <c r="E1266" s="8" t="s">
        <v>1473</v>
      </c>
      <c r="F1266" s="11">
        <v>2.0</v>
      </c>
      <c r="I1266" s="8"/>
      <c r="J1266" s="16" t="str">
        <f t="shared" si="41"/>
        <v>02/2026</v>
      </c>
      <c r="K1266" s="16" t="str">
        <f t="shared" si="42"/>
        <v>CXG-0226</v>
      </c>
    </row>
    <row r="1267">
      <c r="A1267" s="8" t="s">
        <v>2823</v>
      </c>
      <c r="B1267" s="19">
        <v>46079.0</v>
      </c>
      <c r="C1267" s="8" t="s">
        <v>677</v>
      </c>
      <c r="D1267" s="10" t="s">
        <v>1134</v>
      </c>
      <c r="E1267" s="8" t="s">
        <v>1478</v>
      </c>
      <c r="F1267" s="11">
        <v>85000.0</v>
      </c>
      <c r="I1267" s="8"/>
      <c r="J1267" s="16" t="str">
        <f t="shared" si="41"/>
        <v>02/2026</v>
      </c>
      <c r="K1267" s="16" t="str">
        <f t="shared" si="42"/>
        <v>CXG-0226</v>
      </c>
    </row>
    <row r="1268">
      <c r="A1268" s="8" t="s">
        <v>2824</v>
      </c>
      <c r="B1268" s="19">
        <v>46079.0</v>
      </c>
      <c r="C1268" s="8" t="s">
        <v>663</v>
      </c>
      <c r="D1268" s="10" t="s">
        <v>1122</v>
      </c>
      <c r="E1268" s="8" t="s">
        <v>1575</v>
      </c>
      <c r="F1268" s="11">
        <v>25000.0</v>
      </c>
      <c r="I1268" s="8" t="s">
        <v>2825</v>
      </c>
      <c r="J1268" s="16" t="str">
        <f t="shared" si="41"/>
        <v>02/2026</v>
      </c>
      <c r="K1268" s="16" t="str">
        <f t="shared" si="42"/>
        <v>CXG-0226</v>
      </c>
    </row>
    <row r="1269">
      <c r="A1269" s="8" t="s">
        <v>2826</v>
      </c>
      <c r="B1269" s="19">
        <v>46079.0</v>
      </c>
      <c r="C1269" s="8" t="s">
        <v>673</v>
      </c>
      <c r="D1269" s="10" t="s">
        <v>1128</v>
      </c>
      <c r="E1269" s="8" t="s">
        <v>2193</v>
      </c>
      <c r="F1269" s="11">
        <v>48640.0</v>
      </c>
      <c r="I1269" s="8"/>
      <c r="J1269" s="16" t="str">
        <f t="shared" si="41"/>
        <v>02/2026</v>
      </c>
      <c r="K1269" s="16" t="str">
        <f t="shared" si="42"/>
        <v>CXG-0226</v>
      </c>
    </row>
    <row r="1270">
      <c r="A1270" s="8" t="s">
        <v>2827</v>
      </c>
      <c r="B1270" s="19">
        <v>46079.0</v>
      </c>
      <c r="C1270" s="8" t="s">
        <v>647</v>
      </c>
      <c r="D1270" s="10" t="s">
        <v>1136</v>
      </c>
      <c r="E1270" s="8" t="s">
        <v>2193</v>
      </c>
      <c r="F1270" s="11">
        <v>135722.67</v>
      </c>
      <c r="I1270" s="8"/>
      <c r="J1270" s="16" t="str">
        <f t="shared" si="41"/>
        <v>02/2026</v>
      </c>
      <c r="K1270" s="16" t="str">
        <f t="shared" si="42"/>
        <v>CXG-0226</v>
      </c>
    </row>
    <row r="1271">
      <c r="A1271" s="8" t="s">
        <v>2828</v>
      </c>
      <c r="B1271" s="19">
        <v>46079.0</v>
      </c>
      <c r="C1271" s="8" t="s">
        <v>663</v>
      </c>
      <c r="D1271" s="10" t="s">
        <v>1122</v>
      </c>
      <c r="E1271" s="8" t="s">
        <v>1575</v>
      </c>
      <c r="F1271" s="11">
        <v>28000.0</v>
      </c>
      <c r="I1271" s="8" t="s">
        <v>2825</v>
      </c>
      <c r="J1271" s="16" t="str">
        <f t="shared" si="41"/>
        <v>02/2026</v>
      </c>
      <c r="K1271" s="16" t="str">
        <f t="shared" si="42"/>
        <v>CXG-0226</v>
      </c>
    </row>
    <row r="1272">
      <c r="A1272" s="8" t="s">
        <v>2829</v>
      </c>
      <c r="B1272" s="19">
        <v>46079.0</v>
      </c>
      <c r="C1272" s="8" t="s">
        <v>679</v>
      </c>
      <c r="D1272" s="10" t="s">
        <v>1138</v>
      </c>
      <c r="E1272" s="8" t="s">
        <v>2193</v>
      </c>
      <c r="F1272" s="11">
        <v>58641.48</v>
      </c>
      <c r="I1272" s="8"/>
      <c r="J1272" s="16" t="str">
        <f t="shared" si="41"/>
        <v>02/2026</v>
      </c>
      <c r="K1272" s="16" t="str">
        <f t="shared" si="42"/>
        <v>CXG-0226</v>
      </c>
    </row>
    <row r="1273">
      <c r="A1273" s="8" t="s">
        <v>2830</v>
      </c>
      <c r="B1273" s="19">
        <v>46079.0</v>
      </c>
      <c r="C1273" s="8" t="s">
        <v>647</v>
      </c>
      <c r="D1273" s="10" t="s">
        <v>1136</v>
      </c>
      <c r="E1273" s="8" t="s">
        <v>1478</v>
      </c>
      <c r="F1273" s="11">
        <v>19868.66</v>
      </c>
      <c r="I1273" s="8"/>
      <c r="J1273" s="16" t="str">
        <f t="shared" si="41"/>
        <v>02/2026</v>
      </c>
      <c r="K1273" s="16" t="str">
        <f t="shared" si="42"/>
        <v>CXG-0226</v>
      </c>
    </row>
    <row r="1274">
      <c r="A1274" s="8" t="s">
        <v>2831</v>
      </c>
      <c r="B1274" s="19">
        <v>46080.0</v>
      </c>
      <c r="C1274" s="8" t="s">
        <v>647</v>
      </c>
      <c r="D1274" s="10" t="s">
        <v>1136</v>
      </c>
      <c r="E1274" s="8" t="s">
        <v>1473</v>
      </c>
      <c r="F1274" s="11">
        <v>-0.46</v>
      </c>
      <c r="I1274" s="8"/>
      <c r="J1274" s="16" t="str">
        <f t="shared" si="41"/>
        <v>02/2026</v>
      </c>
      <c r="K1274" s="16" t="str">
        <f t="shared" si="42"/>
        <v>CXG-0226</v>
      </c>
    </row>
    <row r="1275">
      <c r="A1275" s="8" t="s">
        <v>2832</v>
      </c>
      <c r="B1275" s="19">
        <v>46080.0</v>
      </c>
      <c r="C1275" s="8" t="s">
        <v>679</v>
      </c>
      <c r="D1275" s="10" t="s">
        <v>1138</v>
      </c>
      <c r="E1275" s="8" t="s">
        <v>2193</v>
      </c>
      <c r="F1275" s="11">
        <v>30875.0</v>
      </c>
      <c r="I1275" s="8"/>
      <c r="J1275" s="16" t="str">
        <f t="shared" si="41"/>
        <v>02/2026</v>
      </c>
      <c r="K1275" s="16" t="str">
        <f t="shared" si="42"/>
        <v>CXG-0226</v>
      </c>
    </row>
    <row r="1276">
      <c r="A1276" s="8" t="s">
        <v>2833</v>
      </c>
      <c r="B1276" s="19">
        <v>46080.0</v>
      </c>
      <c r="C1276" s="8" t="s">
        <v>679</v>
      </c>
      <c r="D1276" s="10" t="s">
        <v>1138</v>
      </c>
      <c r="E1276" s="8" t="s">
        <v>1473</v>
      </c>
      <c r="F1276" s="11">
        <v>-0.2</v>
      </c>
      <c r="I1276" s="8"/>
      <c r="J1276" s="16" t="str">
        <f t="shared" si="41"/>
        <v>02/2026</v>
      </c>
      <c r="K1276" s="16" t="str">
        <f t="shared" si="42"/>
        <v>CXG-0226</v>
      </c>
    </row>
    <row r="1277">
      <c r="A1277" s="8" t="s">
        <v>2834</v>
      </c>
      <c r="B1277" s="19">
        <v>46080.0</v>
      </c>
      <c r="C1277" s="8" t="s">
        <v>647</v>
      </c>
      <c r="D1277" s="10" t="s">
        <v>1136</v>
      </c>
      <c r="E1277" s="8" t="s">
        <v>1575</v>
      </c>
      <c r="F1277" s="11">
        <v>41442.0</v>
      </c>
      <c r="I1277" s="8" t="s">
        <v>2835</v>
      </c>
      <c r="J1277" s="16" t="str">
        <f t="shared" si="41"/>
        <v>02/2026</v>
      </c>
      <c r="K1277" s="16" t="str">
        <f t="shared" si="42"/>
        <v>CXG-0226</v>
      </c>
    </row>
    <row r="1278">
      <c r="A1278" s="8" t="s">
        <v>2836</v>
      </c>
      <c r="B1278" s="19">
        <v>46080.0</v>
      </c>
      <c r="C1278" s="8" t="s">
        <v>677</v>
      </c>
      <c r="D1278" s="10" t="s">
        <v>1134</v>
      </c>
      <c r="E1278" s="8" t="s">
        <v>1575</v>
      </c>
      <c r="F1278" s="11">
        <v>25000.0</v>
      </c>
      <c r="I1278" s="8" t="s">
        <v>213</v>
      </c>
      <c r="J1278" s="16" t="str">
        <f t="shared" si="41"/>
        <v>02/2026</v>
      </c>
      <c r="K1278" s="16" t="str">
        <f t="shared" si="42"/>
        <v>CXG-0226</v>
      </c>
    </row>
    <row r="1279">
      <c r="A1279" s="8" t="s">
        <v>2837</v>
      </c>
      <c r="B1279" s="19">
        <v>46080.0</v>
      </c>
      <c r="C1279" s="8" t="s">
        <v>663</v>
      </c>
      <c r="D1279" s="10" t="s">
        <v>1122</v>
      </c>
      <c r="E1279" s="8" t="s">
        <v>1575</v>
      </c>
      <c r="F1279" s="11">
        <v>40000.0</v>
      </c>
      <c r="I1279" s="8" t="s">
        <v>2350</v>
      </c>
      <c r="J1279" s="16" t="str">
        <f t="shared" si="41"/>
        <v>02/2026</v>
      </c>
      <c r="K1279" s="16" t="str">
        <f t="shared" si="42"/>
        <v>CXG-0226</v>
      </c>
    </row>
    <row r="1280">
      <c r="A1280" s="8" t="s">
        <v>2838</v>
      </c>
      <c r="B1280" s="19">
        <v>46080.0</v>
      </c>
      <c r="C1280" s="8" t="s">
        <v>677</v>
      </c>
      <c r="D1280" s="10" t="s">
        <v>1134</v>
      </c>
      <c r="E1280" s="8" t="s">
        <v>2193</v>
      </c>
      <c r="F1280" s="11">
        <v>39999.61</v>
      </c>
      <c r="I1280" s="8"/>
      <c r="J1280" s="16" t="str">
        <f t="shared" si="41"/>
        <v>02/2026</v>
      </c>
      <c r="K1280" s="16" t="str">
        <f t="shared" si="42"/>
        <v>CXG-0226</v>
      </c>
    </row>
    <row r="1281">
      <c r="A1281" s="8" t="s">
        <v>2839</v>
      </c>
      <c r="B1281" s="19">
        <v>46080.0</v>
      </c>
      <c r="C1281" s="8" t="s">
        <v>677</v>
      </c>
      <c r="D1281" s="10" t="s">
        <v>1134</v>
      </c>
      <c r="E1281" s="8" t="s">
        <v>1575</v>
      </c>
      <c r="F1281" s="11">
        <v>21765.0</v>
      </c>
      <c r="I1281" s="8" t="s">
        <v>2418</v>
      </c>
      <c r="J1281" s="16" t="str">
        <f t="shared" si="41"/>
        <v>02/2026</v>
      </c>
      <c r="K1281" s="16" t="str">
        <f t="shared" si="42"/>
        <v>CXG-0226</v>
      </c>
    </row>
    <row r="1282">
      <c r="A1282" s="8" t="s">
        <v>2840</v>
      </c>
      <c r="B1282" s="19">
        <v>46080.0</v>
      </c>
      <c r="C1282" s="8" t="s">
        <v>677</v>
      </c>
      <c r="D1282" s="10" t="s">
        <v>1134</v>
      </c>
      <c r="E1282" s="8" t="s">
        <v>1575</v>
      </c>
      <c r="F1282" s="11">
        <v>10000.0</v>
      </c>
      <c r="I1282" s="8" t="s">
        <v>2418</v>
      </c>
      <c r="J1282" s="16" t="str">
        <f t="shared" si="41"/>
        <v>02/2026</v>
      </c>
      <c r="K1282" s="16" t="str">
        <f t="shared" si="42"/>
        <v>CXG-0226</v>
      </c>
    </row>
    <row r="1283">
      <c r="A1283" s="8" t="s">
        <v>2841</v>
      </c>
      <c r="B1283" s="19">
        <v>46081.0</v>
      </c>
      <c r="C1283" s="8" t="s">
        <v>677</v>
      </c>
      <c r="D1283" s="10" t="s">
        <v>1134</v>
      </c>
      <c r="E1283" s="8" t="s">
        <v>1478</v>
      </c>
      <c r="F1283" s="11">
        <v>80000.0</v>
      </c>
      <c r="I1283" s="8"/>
      <c r="J1283" s="16" t="str">
        <f t="shared" si="41"/>
        <v>02/2026</v>
      </c>
      <c r="K1283" s="16" t="str">
        <f t="shared" si="42"/>
        <v>CXG-0226</v>
      </c>
    </row>
    <row r="1284">
      <c r="A1284" s="8" t="s">
        <v>2842</v>
      </c>
      <c r="B1284" s="19">
        <v>46081.0</v>
      </c>
      <c r="C1284" s="8" t="s">
        <v>647</v>
      </c>
      <c r="D1284" s="10" t="s">
        <v>1136</v>
      </c>
      <c r="E1284" s="8" t="s">
        <v>1575</v>
      </c>
      <c r="F1284" s="11">
        <v>10000.0</v>
      </c>
      <c r="I1284" s="8" t="s">
        <v>2843</v>
      </c>
      <c r="J1284" s="16" t="str">
        <f t="shared" si="41"/>
        <v>02/2026</v>
      </c>
      <c r="K1284" s="16" t="str">
        <f t="shared" si="42"/>
        <v>CXG-0226</v>
      </c>
    </row>
    <row r="1285">
      <c r="A1285" s="8" t="s">
        <v>2844</v>
      </c>
      <c r="B1285" s="19">
        <v>46083.0</v>
      </c>
      <c r="C1285" s="8" t="s">
        <v>677</v>
      </c>
      <c r="D1285" s="10" t="s">
        <v>1134</v>
      </c>
      <c r="E1285" s="8" t="s">
        <v>1575</v>
      </c>
      <c r="F1285" s="11">
        <v>20000.0</v>
      </c>
      <c r="I1285" s="8" t="s">
        <v>2591</v>
      </c>
      <c r="J1285" s="16" t="str">
        <f t="shared" si="41"/>
        <v>03/2026</v>
      </c>
      <c r="K1285" s="16" t="str">
        <f t="shared" si="42"/>
        <v>CXG-0326</v>
      </c>
    </row>
    <row r="1286">
      <c r="A1286" s="8" t="s">
        <v>2845</v>
      </c>
      <c r="B1286" s="19">
        <v>46083.0</v>
      </c>
      <c r="C1286" s="8" t="s">
        <v>677</v>
      </c>
      <c r="D1286" s="10" t="s">
        <v>1134</v>
      </c>
      <c r="E1286" s="8" t="s">
        <v>1478</v>
      </c>
      <c r="F1286" s="11">
        <v>90000.0</v>
      </c>
      <c r="I1286" s="8"/>
      <c r="J1286" s="16" t="str">
        <f t="shared" si="41"/>
        <v>03/2026</v>
      </c>
      <c r="K1286" s="16" t="str">
        <f t="shared" si="42"/>
        <v>CXG-0326</v>
      </c>
    </row>
    <row r="1287">
      <c r="A1287" s="8" t="s">
        <v>2846</v>
      </c>
      <c r="B1287" s="19">
        <v>46083.0</v>
      </c>
      <c r="C1287" s="8" t="s">
        <v>679</v>
      </c>
      <c r="D1287" s="10" t="s">
        <v>1138</v>
      </c>
      <c r="E1287" s="8" t="s">
        <v>1575</v>
      </c>
      <c r="F1287" s="11">
        <v>25000.0</v>
      </c>
      <c r="I1287" s="8" t="s">
        <v>2847</v>
      </c>
      <c r="J1287" s="16" t="str">
        <f t="shared" si="41"/>
        <v>03/2026</v>
      </c>
      <c r="K1287" s="16" t="str">
        <f t="shared" si="42"/>
        <v>CXG-0326</v>
      </c>
    </row>
    <row r="1288">
      <c r="A1288" s="8" t="s">
        <v>2848</v>
      </c>
      <c r="B1288" s="19">
        <v>46083.0</v>
      </c>
      <c r="C1288" s="8" t="s">
        <v>679</v>
      </c>
      <c r="D1288" s="10" t="s">
        <v>1138</v>
      </c>
      <c r="E1288" s="8" t="s">
        <v>1575</v>
      </c>
      <c r="F1288" s="11">
        <v>14465.0</v>
      </c>
      <c r="I1288" s="8" t="s">
        <v>2847</v>
      </c>
      <c r="J1288" s="16" t="str">
        <f t="shared" si="41"/>
        <v>03/2026</v>
      </c>
      <c r="K1288" s="16" t="str">
        <f t="shared" si="42"/>
        <v>CXG-0326</v>
      </c>
    </row>
    <row r="1289">
      <c r="A1289" s="8" t="s">
        <v>2849</v>
      </c>
      <c r="B1289" s="19">
        <v>46083.0</v>
      </c>
      <c r="C1289" s="8" t="s">
        <v>679</v>
      </c>
      <c r="D1289" s="10" t="s">
        <v>1138</v>
      </c>
      <c r="E1289" s="8" t="s">
        <v>1575</v>
      </c>
      <c r="F1289" s="11">
        <v>20000.0</v>
      </c>
      <c r="I1289" s="8" t="s">
        <v>2847</v>
      </c>
      <c r="J1289" s="16" t="str">
        <f t="shared" si="41"/>
        <v>03/2026</v>
      </c>
      <c r="K1289" s="16" t="str">
        <f t="shared" si="42"/>
        <v>CXG-0326</v>
      </c>
    </row>
    <row r="1290">
      <c r="A1290" s="8" t="s">
        <v>2850</v>
      </c>
      <c r="B1290" s="19">
        <v>46083.0</v>
      </c>
      <c r="C1290" s="8" t="s">
        <v>679</v>
      </c>
      <c r="D1290" s="10" t="s">
        <v>1138</v>
      </c>
      <c r="E1290" s="8" t="s">
        <v>1575</v>
      </c>
      <c r="F1290" s="11">
        <v>45000.0</v>
      </c>
      <c r="I1290" s="8" t="s">
        <v>2851</v>
      </c>
      <c r="J1290" s="16" t="str">
        <f t="shared" si="41"/>
        <v>03/2026</v>
      </c>
      <c r="K1290" s="16" t="str">
        <f t="shared" si="42"/>
        <v>CXG-0326</v>
      </c>
    </row>
    <row r="1291">
      <c r="A1291" s="8" t="s">
        <v>2852</v>
      </c>
      <c r="B1291" s="19">
        <v>46083.0</v>
      </c>
      <c r="C1291" s="8" t="s">
        <v>677</v>
      </c>
      <c r="D1291" s="10" t="s">
        <v>1134</v>
      </c>
      <c r="E1291" s="8" t="s">
        <v>2193</v>
      </c>
      <c r="F1291" s="11">
        <v>9000.0</v>
      </c>
      <c r="I1291" s="8"/>
      <c r="J1291" s="16" t="str">
        <f t="shared" si="41"/>
        <v>03/2026</v>
      </c>
      <c r="K1291" s="16" t="str">
        <f t="shared" si="42"/>
        <v>CXG-0326</v>
      </c>
    </row>
    <row r="1292">
      <c r="A1292" s="8" t="s">
        <v>2853</v>
      </c>
      <c r="B1292" s="19">
        <v>46083.0</v>
      </c>
      <c r="C1292" s="8" t="s">
        <v>679</v>
      </c>
      <c r="D1292" s="10" t="s">
        <v>1138</v>
      </c>
      <c r="E1292" s="8" t="s">
        <v>2193</v>
      </c>
      <c r="F1292" s="11">
        <v>30000.0</v>
      </c>
      <c r="I1292" s="8"/>
      <c r="J1292" s="16" t="str">
        <f t="shared" si="41"/>
        <v>03/2026</v>
      </c>
      <c r="K1292" s="16" t="str">
        <f t="shared" si="42"/>
        <v>CXG-0326</v>
      </c>
    </row>
    <row r="1293">
      <c r="A1293" s="8" t="s">
        <v>2854</v>
      </c>
      <c r="B1293" s="19">
        <v>46083.0</v>
      </c>
      <c r="C1293" s="8" t="s">
        <v>663</v>
      </c>
      <c r="D1293" s="10" t="s">
        <v>1122</v>
      </c>
      <c r="E1293" s="8" t="s">
        <v>2193</v>
      </c>
      <c r="F1293" s="11">
        <v>130000.0</v>
      </c>
      <c r="I1293" s="8"/>
      <c r="J1293" s="16" t="str">
        <f t="shared" si="41"/>
        <v>03/2026</v>
      </c>
      <c r="K1293" s="16" t="str">
        <f t="shared" si="42"/>
        <v>CXG-0326</v>
      </c>
    </row>
    <row r="1294">
      <c r="A1294" s="8" t="s">
        <v>2855</v>
      </c>
      <c r="B1294" s="19">
        <v>46084.0</v>
      </c>
      <c r="C1294" s="8" t="s">
        <v>647</v>
      </c>
      <c r="D1294" s="10" t="s">
        <v>1136</v>
      </c>
      <c r="E1294" s="8" t="s">
        <v>1575</v>
      </c>
      <c r="F1294" s="11">
        <v>70000.0</v>
      </c>
      <c r="I1294" s="8" t="s">
        <v>2856</v>
      </c>
      <c r="J1294" s="16" t="str">
        <f t="shared" si="41"/>
        <v>03/2026</v>
      </c>
      <c r="K1294" s="16" t="str">
        <f t="shared" si="42"/>
        <v>CXG-0326</v>
      </c>
    </row>
    <row r="1295">
      <c r="A1295" s="8" t="s">
        <v>2857</v>
      </c>
      <c r="B1295" s="19">
        <v>46084.0</v>
      </c>
      <c r="C1295" s="8" t="s">
        <v>677</v>
      </c>
      <c r="D1295" s="10" t="s">
        <v>1134</v>
      </c>
      <c r="E1295" s="8" t="s">
        <v>1575</v>
      </c>
      <c r="F1295" s="11">
        <v>17320.0</v>
      </c>
      <c r="I1295" s="8" t="s">
        <v>2801</v>
      </c>
      <c r="J1295" s="16" t="str">
        <f t="shared" si="41"/>
        <v>03/2026</v>
      </c>
      <c r="K1295" s="16" t="str">
        <f t="shared" si="42"/>
        <v>CXG-0326</v>
      </c>
    </row>
    <row r="1296">
      <c r="A1296" s="8" t="s">
        <v>2858</v>
      </c>
      <c r="B1296" s="19">
        <v>46084.0</v>
      </c>
      <c r="C1296" s="8" t="s">
        <v>679</v>
      </c>
      <c r="D1296" s="10" t="s">
        <v>1138</v>
      </c>
      <c r="E1296" s="8" t="s">
        <v>2193</v>
      </c>
      <c r="F1296" s="11">
        <v>100000.0</v>
      </c>
      <c r="I1296" s="8"/>
      <c r="J1296" s="16" t="str">
        <f t="shared" si="41"/>
        <v>03/2026</v>
      </c>
      <c r="K1296" s="16" t="str">
        <f t="shared" si="42"/>
        <v>CXG-0326</v>
      </c>
    </row>
    <row r="1297">
      <c r="A1297" s="8" t="s">
        <v>2859</v>
      </c>
      <c r="B1297" s="19">
        <v>46084.0</v>
      </c>
      <c r="C1297" s="8" t="s">
        <v>647</v>
      </c>
      <c r="D1297" s="10" t="s">
        <v>1136</v>
      </c>
      <c r="E1297" s="8" t="s">
        <v>2193</v>
      </c>
      <c r="F1297" s="11">
        <v>60003.5</v>
      </c>
      <c r="I1297" s="8"/>
      <c r="J1297" s="16" t="str">
        <f t="shared" si="41"/>
        <v>03/2026</v>
      </c>
      <c r="K1297" s="16" t="str">
        <f t="shared" si="42"/>
        <v>CXG-0326</v>
      </c>
    </row>
    <row r="1298">
      <c r="A1298" s="8" t="s">
        <v>2860</v>
      </c>
      <c r="B1298" s="19">
        <v>46084.0</v>
      </c>
      <c r="C1298" s="8" t="s">
        <v>647</v>
      </c>
      <c r="D1298" s="10" t="s">
        <v>1136</v>
      </c>
      <c r="E1298" s="8" t="s">
        <v>1575</v>
      </c>
      <c r="F1298" s="11">
        <v>53426.0</v>
      </c>
      <c r="I1298" s="8" t="s">
        <v>2851</v>
      </c>
      <c r="J1298" s="16" t="str">
        <f t="shared" si="41"/>
        <v>03/2026</v>
      </c>
      <c r="K1298" s="16" t="str">
        <f t="shared" si="42"/>
        <v>CXG-0326</v>
      </c>
    </row>
    <row r="1299">
      <c r="A1299" s="8" t="s">
        <v>2861</v>
      </c>
      <c r="B1299" s="19">
        <v>46084.0</v>
      </c>
      <c r="C1299" s="8" t="s">
        <v>553</v>
      </c>
      <c r="D1299" s="10" t="s">
        <v>1142</v>
      </c>
      <c r="E1299" s="8" t="s">
        <v>1575</v>
      </c>
      <c r="F1299" s="11">
        <v>45000.0</v>
      </c>
      <c r="I1299" s="8" t="s">
        <v>2851</v>
      </c>
      <c r="J1299" s="16" t="str">
        <f t="shared" si="41"/>
        <v>03/2026</v>
      </c>
      <c r="K1299" s="16" t="str">
        <f t="shared" si="42"/>
        <v>CXG-0326</v>
      </c>
    </row>
    <row r="1300">
      <c r="A1300" s="8" t="s">
        <v>2862</v>
      </c>
      <c r="B1300" s="19">
        <v>46085.0</v>
      </c>
      <c r="C1300" s="8" t="s">
        <v>553</v>
      </c>
      <c r="D1300" s="10" t="s">
        <v>1142</v>
      </c>
      <c r="E1300" s="8" t="s">
        <v>1575</v>
      </c>
      <c r="F1300" s="11">
        <v>49000.0</v>
      </c>
      <c r="I1300" s="8" t="s">
        <v>2851</v>
      </c>
      <c r="J1300" s="16" t="str">
        <f t="shared" si="41"/>
        <v>03/2026</v>
      </c>
      <c r="K1300" s="16" t="str">
        <f t="shared" si="42"/>
        <v>CXG-0326</v>
      </c>
    </row>
    <row r="1301">
      <c r="A1301" s="8" t="s">
        <v>2863</v>
      </c>
      <c r="B1301" s="19">
        <v>46086.0</v>
      </c>
      <c r="C1301" s="8" t="s">
        <v>601</v>
      </c>
      <c r="D1301" s="10" t="s">
        <v>1140</v>
      </c>
      <c r="E1301" s="8" t="s">
        <v>1473</v>
      </c>
      <c r="F1301" s="11">
        <v>400.0</v>
      </c>
      <c r="I1301" s="8" t="s">
        <v>2499</v>
      </c>
      <c r="J1301" s="16" t="str">
        <f t="shared" si="41"/>
        <v>03/2026</v>
      </c>
      <c r="K1301" s="16" t="str">
        <f t="shared" si="42"/>
        <v>CXG-0326</v>
      </c>
    </row>
    <row r="1302">
      <c r="A1302" s="8" t="s">
        <v>2864</v>
      </c>
      <c r="B1302" s="19">
        <v>46086.0</v>
      </c>
      <c r="C1302" s="8" t="s">
        <v>553</v>
      </c>
      <c r="D1302" s="10" t="s">
        <v>1142</v>
      </c>
      <c r="E1302" s="8" t="s">
        <v>1509</v>
      </c>
      <c r="F1302" s="11">
        <v>80770.0</v>
      </c>
      <c r="I1302" s="8" t="s">
        <v>2315</v>
      </c>
      <c r="J1302" s="16" t="str">
        <f t="shared" si="41"/>
        <v>03/2026</v>
      </c>
      <c r="K1302" s="16" t="str">
        <f t="shared" si="42"/>
        <v>CXG-0326</v>
      </c>
    </row>
    <row r="1303">
      <c r="A1303" s="8" t="s">
        <v>2865</v>
      </c>
      <c r="B1303" s="19">
        <v>46086.0</v>
      </c>
      <c r="C1303" s="8" t="s">
        <v>553</v>
      </c>
      <c r="D1303" s="10" t="s">
        <v>1142</v>
      </c>
      <c r="E1303" s="8" t="s">
        <v>1473</v>
      </c>
      <c r="F1303" s="11">
        <v>8.57</v>
      </c>
      <c r="I1303" s="8"/>
      <c r="J1303" s="16" t="str">
        <f t="shared" si="41"/>
        <v>03/2026</v>
      </c>
      <c r="K1303" s="16" t="str">
        <f t="shared" si="42"/>
        <v>CXG-0326</v>
      </c>
    </row>
    <row r="1304">
      <c r="A1304" s="8" t="s">
        <v>2866</v>
      </c>
      <c r="B1304" s="19">
        <v>46086.0</v>
      </c>
      <c r="C1304" s="8" t="s">
        <v>683</v>
      </c>
      <c r="D1304" s="10" t="s">
        <v>1140</v>
      </c>
      <c r="E1304" s="8" t="s">
        <v>1575</v>
      </c>
      <c r="F1304" s="11">
        <v>38000.0</v>
      </c>
      <c r="I1304" s="8" t="s">
        <v>2851</v>
      </c>
      <c r="J1304" s="16" t="str">
        <f t="shared" si="41"/>
        <v>03/2026</v>
      </c>
      <c r="K1304" s="16" t="str">
        <f t="shared" si="42"/>
        <v>CXG-0326</v>
      </c>
    </row>
    <row r="1305">
      <c r="A1305" s="8" t="s">
        <v>2867</v>
      </c>
      <c r="B1305" s="19">
        <v>46086.0</v>
      </c>
      <c r="C1305" s="8" t="s">
        <v>683</v>
      </c>
      <c r="D1305" s="10" t="s">
        <v>1140</v>
      </c>
      <c r="E1305" s="8" t="s">
        <v>1575</v>
      </c>
      <c r="F1305" s="11">
        <v>15000.0</v>
      </c>
      <c r="I1305" s="8" t="s">
        <v>2851</v>
      </c>
      <c r="J1305" s="16" t="str">
        <f t="shared" si="41"/>
        <v>03/2026</v>
      </c>
      <c r="K1305" s="16" t="str">
        <f t="shared" si="42"/>
        <v>CXG-0326</v>
      </c>
    </row>
    <row r="1306">
      <c r="A1306" s="8" t="s">
        <v>2868</v>
      </c>
      <c r="B1306" s="19">
        <v>46086.0</v>
      </c>
      <c r="C1306" s="8" t="s">
        <v>683</v>
      </c>
      <c r="D1306" s="10" t="s">
        <v>1140</v>
      </c>
      <c r="E1306" s="8" t="s">
        <v>2193</v>
      </c>
      <c r="F1306" s="11">
        <v>158487.0</v>
      </c>
      <c r="I1306" s="8"/>
      <c r="J1306" s="16" t="str">
        <f t="shared" si="41"/>
        <v>03/2026</v>
      </c>
      <c r="K1306" s="16" t="str">
        <f t="shared" si="42"/>
        <v>CXG-0326</v>
      </c>
    </row>
    <row r="1307">
      <c r="A1307" s="8" t="s">
        <v>2869</v>
      </c>
      <c r="B1307" s="19">
        <v>46086.0</v>
      </c>
      <c r="C1307" s="8" t="s">
        <v>683</v>
      </c>
      <c r="D1307" s="10" t="s">
        <v>1140</v>
      </c>
      <c r="E1307" s="8" t="s">
        <v>1473</v>
      </c>
      <c r="F1307" s="11">
        <v>0.43</v>
      </c>
      <c r="I1307" s="8"/>
      <c r="J1307" s="16" t="str">
        <f t="shared" si="41"/>
        <v>03/2026</v>
      </c>
      <c r="K1307" s="16" t="str">
        <f t="shared" si="42"/>
        <v>CXG-0326</v>
      </c>
    </row>
    <row r="1308">
      <c r="A1308" s="8" t="s">
        <v>2870</v>
      </c>
      <c r="B1308" s="19">
        <v>46087.0</v>
      </c>
      <c r="C1308" s="8" t="s">
        <v>679</v>
      </c>
      <c r="D1308" s="10" t="s">
        <v>1138</v>
      </c>
      <c r="E1308" s="8" t="s">
        <v>1575</v>
      </c>
      <c r="F1308" s="11">
        <v>35000.0</v>
      </c>
      <c r="I1308" s="8" t="s">
        <v>2350</v>
      </c>
      <c r="J1308" s="16" t="str">
        <f t="shared" si="41"/>
        <v>03/2026</v>
      </c>
      <c r="K1308" s="16" t="str">
        <f t="shared" si="42"/>
        <v>CXG-0326</v>
      </c>
    </row>
    <row r="1309">
      <c r="A1309" s="8" t="s">
        <v>2871</v>
      </c>
      <c r="B1309" s="19">
        <v>46087.0</v>
      </c>
      <c r="C1309" s="8" t="s">
        <v>687</v>
      </c>
      <c r="D1309" s="10" t="s">
        <v>1150</v>
      </c>
      <c r="E1309" s="8" t="s">
        <v>2193</v>
      </c>
      <c r="F1309" s="11">
        <v>70000.0</v>
      </c>
      <c r="I1309" s="8"/>
      <c r="J1309" s="16" t="str">
        <f t="shared" si="41"/>
        <v>03/2026</v>
      </c>
      <c r="K1309" s="16" t="str">
        <f t="shared" si="42"/>
        <v>CXG-0326</v>
      </c>
    </row>
    <row r="1310">
      <c r="A1310" s="8" t="s">
        <v>2872</v>
      </c>
      <c r="B1310" s="19">
        <v>46087.0</v>
      </c>
      <c r="C1310" s="8" t="s">
        <v>342</v>
      </c>
      <c r="D1310" s="10" t="s">
        <v>1152</v>
      </c>
      <c r="E1310" s="8" t="s">
        <v>1478</v>
      </c>
      <c r="F1310" s="11">
        <v>82837.0</v>
      </c>
      <c r="I1310" s="8"/>
      <c r="J1310" s="16" t="str">
        <f t="shared" si="41"/>
        <v>03/2026</v>
      </c>
      <c r="K1310" s="16" t="str">
        <f t="shared" si="42"/>
        <v>CXG-0326</v>
      </c>
    </row>
    <row r="1311">
      <c r="A1311" s="8" t="s">
        <v>2873</v>
      </c>
      <c r="B1311" s="19">
        <v>46090.0</v>
      </c>
      <c r="C1311" s="8" t="s">
        <v>342</v>
      </c>
      <c r="D1311" s="10" t="s">
        <v>1152</v>
      </c>
      <c r="E1311" s="8" t="s">
        <v>1473</v>
      </c>
      <c r="F1311" s="11">
        <v>0.5</v>
      </c>
      <c r="I1311" s="8"/>
      <c r="J1311" s="16" t="str">
        <f t="shared" si="41"/>
        <v>03/2026</v>
      </c>
      <c r="K1311" s="16" t="str">
        <f t="shared" si="42"/>
        <v>CXG-0326</v>
      </c>
    </row>
    <row r="1312">
      <c r="A1312" s="8" t="s">
        <v>2874</v>
      </c>
      <c r="B1312" s="19">
        <v>46090.0</v>
      </c>
      <c r="C1312" s="8" t="s">
        <v>681</v>
      </c>
      <c r="D1312" s="10" t="s">
        <v>1144</v>
      </c>
      <c r="E1312" s="8" t="s">
        <v>1473</v>
      </c>
      <c r="F1312" s="11">
        <v>1738.41</v>
      </c>
      <c r="I1312" s="8" t="s">
        <v>2617</v>
      </c>
      <c r="J1312" s="16" t="str">
        <f t="shared" si="41"/>
        <v>03/2026</v>
      </c>
      <c r="K1312" s="16" t="str">
        <f t="shared" si="42"/>
        <v>CXG-0326</v>
      </c>
    </row>
    <row r="1313">
      <c r="A1313" s="8" t="s">
        <v>2875</v>
      </c>
      <c r="B1313" s="19">
        <v>46090.0</v>
      </c>
      <c r="C1313" s="8" t="s">
        <v>681</v>
      </c>
      <c r="D1313" s="10" t="s">
        <v>1144</v>
      </c>
      <c r="E1313" s="8" t="s">
        <v>1473</v>
      </c>
      <c r="F1313" s="11">
        <v>3000.0</v>
      </c>
      <c r="I1313" s="8" t="s">
        <v>2876</v>
      </c>
      <c r="J1313" s="16" t="str">
        <f t="shared" si="41"/>
        <v>03/2026</v>
      </c>
      <c r="K1313" s="16" t="str">
        <f t="shared" si="42"/>
        <v>CXG-0326</v>
      </c>
    </row>
    <row r="1314">
      <c r="A1314" s="8" t="s">
        <v>2877</v>
      </c>
      <c r="B1314" s="19">
        <v>46090.0</v>
      </c>
      <c r="C1314" s="8" t="s">
        <v>681</v>
      </c>
      <c r="D1314" s="10" t="s">
        <v>1144</v>
      </c>
      <c r="E1314" s="8" t="s">
        <v>1473</v>
      </c>
      <c r="F1314" s="11">
        <v>300.0</v>
      </c>
      <c r="I1314" s="8" t="s">
        <v>2499</v>
      </c>
      <c r="J1314" s="16" t="str">
        <f t="shared" si="41"/>
        <v>03/2026</v>
      </c>
      <c r="K1314" s="16" t="str">
        <f t="shared" si="42"/>
        <v>CXG-0326</v>
      </c>
    </row>
    <row r="1315">
      <c r="A1315" s="8" t="s">
        <v>2878</v>
      </c>
      <c r="B1315" s="19">
        <v>46090.0</v>
      </c>
      <c r="C1315" s="8" t="s">
        <v>668</v>
      </c>
      <c r="D1315" s="10" t="s">
        <v>1126</v>
      </c>
      <c r="E1315" s="8" t="s">
        <v>1478</v>
      </c>
      <c r="F1315" s="11">
        <v>67500.0</v>
      </c>
      <c r="I1315" s="8"/>
      <c r="J1315" s="16" t="str">
        <f t="shared" si="41"/>
        <v>03/2026</v>
      </c>
      <c r="K1315" s="16" t="str">
        <f t="shared" si="42"/>
        <v>CXG-0326</v>
      </c>
    </row>
    <row r="1316">
      <c r="A1316" s="8" t="s">
        <v>2879</v>
      </c>
      <c r="B1316" s="19">
        <v>46090.0</v>
      </c>
      <c r="C1316" s="8" t="s">
        <v>668</v>
      </c>
      <c r="D1316" s="10" t="s">
        <v>1126</v>
      </c>
      <c r="E1316" s="8" t="s">
        <v>1473</v>
      </c>
      <c r="F1316" s="11">
        <v>5.69</v>
      </c>
      <c r="I1316" s="8"/>
      <c r="J1316" s="16" t="str">
        <f t="shared" si="41"/>
        <v>03/2026</v>
      </c>
      <c r="K1316" s="16" t="str">
        <f t="shared" si="42"/>
        <v>CXG-0326</v>
      </c>
    </row>
    <row r="1317">
      <c r="A1317" s="8"/>
      <c r="B1317" s="19"/>
      <c r="C1317" s="8"/>
      <c r="D1317" s="8"/>
      <c r="E1317" s="8"/>
      <c r="F1317" s="11"/>
      <c r="I1317" s="8"/>
    </row>
    <row r="1318">
      <c r="A1318" s="8" t="s">
        <v>2880</v>
      </c>
      <c r="B1318" s="19">
        <v>46090.0</v>
      </c>
      <c r="C1318" s="8" t="s">
        <v>681</v>
      </c>
      <c r="D1318" s="10" t="s">
        <v>1144</v>
      </c>
      <c r="E1318" s="8" t="s">
        <v>1575</v>
      </c>
      <c r="F1318" s="11">
        <v>22000.0</v>
      </c>
      <c r="I1318" s="8" t="s">
        <v>2881</v>
      </c>
      <c r="J1318" s="16" t="str">
        <f t="shared" ref="J1318:J1356" si="43">TEXT(B1318,"MM/YYYY")</f>
        <v>03/2026</v>
      </c>
      <c r="K1318" s="16" t="str">
        <f t="shared" ref="K1318:K1356" si="44">IF(B1318="","",CONCATENATE("CXG-",TEXT(B1318,"MMYY")))</f>
        <v>CXG-0326</v>
      </c>
    </row>
    <row r="1319">
      <c r="A1319" s="8" t="s">
        <v>2882</v>
      </c>
      <c r="B1319" s="19">
        <v>46090.0</v>
      </c>
      <c r="C1319" s="8" t="s">
        <v>691</v>
      </c>
      <c r="D1319" s="10" t="s">
        <v>1156</v>
      </c>
      <c r="E1319" s="8" t="s">
        <v>2193</v>
      </c>
      <c r="F1319" s="11">
        <v>130000.0</v>
      </c>
      <c r="I1319" s="8"/>
      <c r="J1319" s="16" t="str">
        <f t="shared" si="43"/>
        <v>03/2026</v>
      </c>
      <c r="K1319" s="16" t="str">
        <f t="shared" si="44"/>
        <v>CXG-0326</v>
      </c>
    </row>
    <row r="1320">
      <c r="A1320" s="8" t="s">
        <v>2883</v>
      </c>
      <c r="B1320" s="19">
        <v>46090.0</v>
      </c>
      <c r="C1320" s="8" t="s">
        <v>691</v>
      </c>
      <c r="D1320" s="10" t="s">
        <v>1156</v>
      </c>
      <c r="E1320" s="8" t="s">
        <v>2193</v>
      </c>
      <c r="F1320" s="11">
        <v>35878.77</v>
      </c>
      <c r="I1320" s="8"/>
      <c r="J1320" s="16" t="str">
        <f t="shared" si="43"/>
        <v>03/2026</v>
      </c>
      <c r="K1320" s="16" t="str">
        <f t="shared" si="44"/>
        <v>CXG-0326</v>
      </c>
    </row>
    <row r="1321">
      <c r="A1321" s="8" t="s">
        <v>2884</v>
      </c>
      <c r="B1321" s="19">
        <v>46090.0</v>
      </c>
      <c r="C1321" s="8" t="s">
        <v>681</v>
      </c>
      <c r="D1321" s="10" t="s">
        <v>1144</v>
      </c>
      <c r="E1321" s="8" t="s">
        <v>1575</v>
      </c>
      <c r="F1321" s="11">
        <v>50000.0</v>
      </c>
      <c r="I1321" s="8" t="s">
        <v>2885</v>
      </c>
      <c r="J1321" s="16" t="str">
        <f t="shared" si="43"/>
        <v>03/2026</v>
      </c>
      <c r="K1321" s="16" t="str">
        <f t="shared" si="44"/>
        <v>CXG-0326</v>
      </c>
    </row>
    <row r="1322">
      <c r="A1322" s="8" t="s">
        <v>2886</v>
      </c>
      <c r="B1322" s="19">
        <v>46090.0</v>
      </c>
      <c r="C1322" s="8" t="s">
        <v>681</v>
      </c>
      <c r="D1322" s="10" t="s">
        <v>1144</v>
      </c>
      <c r="E1322" s="8" t="s">
        <v>1575</v>
      </c>
      <c r="F1322" s="11">
        <v>4928.16</v>
      </c>
      <c r="I1322" s="8" t="s">
        <v>2851</v>
      </c>
      <c r="J1322" s="16" t="str">
        <f t="shared" si="43"/>
        <v>03/2026</v>
      </c>
      <c r="K1322" s="16" t="str">
        <f t="shared" si="44"/>
        <v>CXG-0326</v>
      </c>
    </row>
    <row r="1323">
      <c r="A1323" s="8" t="s">
        <v>2887</v>
      </c>
      <c r="B1323" s="19">
        <v>46090.0</v>
      </c>
      <c r="C1323" s="8" t="s">
        <v>681</v>
      </c>
      <c r="D1323" s="10" t="s">
        <v>1144</v>
      </c>
      <c r="E1323" s="8" t="s">
        <v>1575</v>
      </c>
      <c r="F1323" s="11">
        <v>12664.34</v>
      </c>
      <c r="I1323" s="8" t="s">
        <v>2851</v>
      </c>
      <c r="J1323" s="16" t="str">
        <f t="shared" si="43"/>
        <v>03/2026</v>
      </c>
      <c r="K1323" s="16" t="str">
        <f t="shared" si="44"/>
        <v>CXG-0326</v>
      </c>
    </row>
    <row r="1324">
      <c r="A1324" s="8" t="s">
        <v>2888</v>
      </c>
      <c r="B1324" s="19">
        <v>46090.0</v>
      </c>
      <c r="C1324" s="8" t="s">
        <v>681</v>
      </c>
      <c r="D1324" s="10" t="s">
        <v>1144</v>
      </c>
      <c r="E1324" s="8" t="s">
        <v>1575</v>
      </c>
      <c r="F1324" s="11">
        <v>12664.33</v>
      </c>
      <c r="I1324" s="8" t="s">
        <v>2851</v>
      </c>
      <c r="J1324" s="16" t="str">
        <f t="shared" si="43"/>
        <v>03/2026</v>
      </c>
      <c r="K1324" s="16" t="str">
        <f t="shared" si="44"/>
        <v>CXG-0326</v>
      </c>
    </row>
    <row r="1325">
      <c r="A1325" s="8" t="s">
        <v>2889</v>
      </c>
      <c r="B1325" s="19">
        <v>46090.0</v>
      </c>
      <c r="C1325" s="8" t="s">
        <v>681</v>
      </c>
      <c r="D1325" s="10" t="s">
        <v>1144</v>
      </c>
      <c r="E1325" s="8" t="s">
        <v>1575</v>
      </c>
      <c r="F1325" s="11">
        <v>12664.33</v>
      </c>
      <c r="I1325" s="8" t="s">
        <v>2851</v>
      </c>
      <c r="J1325" s="16" t="str">
        <f t="shared" si="43"/>
        <v>03/2026</v>
      </c>
      <c r="K1325" s="16" t="str">
        <f t="shared" si="44"/>
        <v>CXG-0326</v>
      </c>
    </row>
    <row r="1326">
      <c r="A1326" s="8" t="s">
        <v>2890</v>
      </c>
      <c r="B1326" s="19">
        <v>46090.0</v>
      </c>
      <c r="C1326" s="8" t="s">
        <v>681</v>
      </c>
      <c r="D1326" s="10" t="s">
        <v>1144</v>
      </c>
      <c r="E1326" s="8" t="s">
        <v>1575</v>
      </c>
      <c r="F1326" s="11">
        <v>47000.0</v>
      </c>
      <c r="I1326" s="8" t="s">
        <v>2851</v>
      </c>
      <c r="J1326" s="16" t="str">
        <f t="shared" si="43"/>
        <v>03/2026</v>
      </c>
      <c r="K1326" s="16" t="str">
        <f t="shared" si="44"/>
        <v>CXG-0326</v>
      </c>
    </row>
    <row r="1327">
      <c r="A1327" s="8" t="s">
        <v>2891</v>
      </c>
      <c r="B1327" s="19">
        <v>46090.0</v>
      </c>
      <c r="C1327" s="8" t="s">
        <v>681</v>
      </c>
      <c r="D1327" s="10" t="s">
        <v>1144</v>
      </c>
      <c r="E1327" s="8" t="s">
        <v>1575</v>
      </c>
      <c r="F1327" s="11">
        <v>64564.0</v>
      </c>
      <c r="I1327" s="8" t="s">
        <v>2851</v>
      </c>
      <c r="J1327" s="16" t="str">
        <f t="shared" si="43"/>
        <v>03/2026</v>
      </c>
      <c r="K1327" s="16" t="str">
        <f t="shared" si="44"/>
        <v>CXG-0326</v>
      </c>
    </row>
    <row r="1328">
      <c r="A1328" s="8" t="s">
        <v>2892</v>
      </c>
      <c r="B1328" s="19">
        <v>46090.0</v>
      </c>
      <c r="C1328" s="8" t="s">
        <v>679</v>
      </c>
      <c r="D1328" s="10" t="s">
        <v>1138</v>
      </c>
      <c r="E1328" s="8" t="s">
        <v>1575</v>
      </c>
      <c r="F1328" s="11">
        <v>8000.0</v>
      </c>
      <c r="I1328" s="8" t="s">
        <v>2835</v>
      </c>
      <c r="J1328" s="16" t="str">
        <f t="shared" si="43"/>
        <v>03/2026</v>
      </c>
      <c r="K1328" s="16" t="str">
        <f t="shared" si="44"/>
        <v>CXG-0326</v>
      </c>
    </row>
    <row r="1329">
      <c r="A1329" s="8" t="s">
        <v>2893</v>
      </c>
      <c r="B1329" s="19">
        <v>46090.0</v>
      </c>
      <c r="C1329" s="8" t="s">
        <v>679</v>
      </c>
      <c r="D1329" s="10" t="s">
        <v>1138</v>
      </c>
      <c r="E1329" s="8" t="s">
        <v>1575</v>
      </c>
      <c r="F1329" s="11">
        <v>20000.0</v>
      </c>
      <c r="I1329" s="8" t="s">
        <v>2894</v>
      </c>
      <c r="J1329" s="16" t="str">
        <f t="shared" si="43"/>
        <v>03/2026</v>
      </c>
      <c r="K1329" s="16" t="str">
        <f t="shared" si="44"/>
        <v>CXG-0326</v>
      </c>
    </row>
    <row r="1330">
      <c r="A1330" s="8" t="s">
        <v>2895</v>
      </c>
      <c r="B1330" s="19">
        <v>46091.0</v>
      </c>
      <c r="C1330" s="8" t="s">
        <v>679</v>
      </c>
      <c r="D1330" s="10" t="s">
        <v>1138</v>
      </c>
      <c r="E1330" s="8" t="s">
        <v>1575</v>
      </c>
      <c r="F1330" s="11">
        <v>10000.0</v>
      </c>
      <c r="I1330" s="8" t="s">
        <v>2896</v>
      </c>
      <c r="J1330" s="16" t="str">
        <f t="shared" si="43"/>
        <v>03/2026</v>
      </c>
      <c r="K1330" s="16" t="str">
        <f t="shared" si="44"/>
        <v>CXG-0326</v>
      </c>
    </row>
    <row r="1331">
      <c r="A1331" s="8" t="s">
        <v>2897</v>
      </c>
      <c r="B1331" s="19">
        <v>46091.0</v>
      </c>
      <c r="C1331" s="8" t="s">
        <v>675</v>
      </c>
      <c r="D1331" s="10" t="s">
        <v>1130</v>
      </c>
      <c r="E1331" s="8" t="s">
        <v>1473</v>
      </c>
      <c r="F1331" s="11">
        <v>753.51</v>
      </c>
      <c r="I1331" s="8"/>
      <c r="J1331" s="16" t="str">
        <f t="shared" si="43"/>
        <v>03/2026</v>
      </c>
      <c r="K1331" s="16" t="str">
        <f t="shared" si="44"/>
        <v>CXG-0326</v>
      </c>
    </row>
    <row r="1332">
      <c r="A1332" s="10" t="s">
        <v>2898</v>
      </c>
      <c r="B1332" s="19">
        <v>46091.0</v>
      </c>
      <c r="C1332" s="8" t="s">
        <v>673</v>
      </c>
      <c r="D1332" s="10" t="s">
        <v>1128</v>
      </c>
      <c r="E1332" s="8" t="s">
        <v>1473</v>
      </c>
      <c r="F1332" s="11">
        <v>199.89</v>
      </c>
      <c r="I1332" s="8"/>
      <c r="J1332" s="16" t="str">
        <f t="shared" si="43"/>
        <v>03/2026</v>
      </c>
      <c r="K1332" s="16" t="str">
        <f t="shared" si="44"/>
        <v>CXG-0326</v>
      </c>
    </row>
    <row r="1333">
      <c r="A1333" s="8" t="s">
        <v>2899</v>
      </c>
      <c r="B1333" s="19">
        <v>46091.0</v>
      </c>
      <c r="C1333" s="8" t="s">
        <v>663</v>
      </c>
      <c r="D1333" s="10" t="s">
        <v>1122</v>
      </c>
      <c r="E1333" s="8" t="s">
        <v>1478</v>
      </c>
      <c r="F1333" s="11">
        <v>733.67</v>
      </c>
      <c r="I1333" s="8"/>
      <c r="J1333" s="16" t="str">
        <f t="shared" si="43"/>
        <v>03/2026</v>
      </c>
      <c r="K1333" s="16" t="str">
        <f t="shared" si="44"/>
        <v>CXG-0326</v>
      </c>
    </row>
    <row r="1334">
      <c r="A1334" s="8" t="s">
        <v>2900</v>
      </c>
      <c r="B1334" s="19">
        <v>46091.0</v>
      </c>
      <c r="C1334" s="8" t="s">
        <v>689</v>
      </c>
      <c r="D1334" s="10" t="s">
        <v>1154</v>
      </c>
      <c r="E1334" s="8" t="s">
        <v>1575</v>
      </c>
      <c r="F1334" s="11">
        <v>106489.0</v>
      </c>
      <c r="I1334" s="8" t="s">
        <v>2901</v>
      </c>
      <c r="J1334" s="16" t="str">
        <f t="shared" si="43"/>
        <v>03/2026</v>
      </c>
      <c r="K1334" s="16" t="str">
        <f t="shared" si="44"/>
        <v>CXG-0326</v>
      </c>
    </row>
    <row r="1335">
      <c r="A1335" s="8" t="s">
        <v>2902</v>
      </c>
      <c r="B1335" s="19">
        <v>46091.0</v>
      </c>
      <c r="C1335" s="8" t="s">
        <v>689</v>
      </c>
      <c r="D1335" s="10" t="s">
        <v>1154</v>
      </c>
      <c r="E1335" s="8" t="s">
        <v>1575</v>
      </c>
      <c r="F1335" s="11">
        <v>50000.0</v>
      </c>
      <c r="I1335" s="8" t="s">
        <v>2903</v>
      </c>
      <c r="J1335" s="16" t="str">
        <f t="shared" si="43"/>
        <v>03/2026</v>
      </c>
      <c r="K1335" s="16" t="str">
        <f t="shared" si="44"/>
        <v>CXG-0326</v>
      </c>
    </row>
    <row r="1336">
      <c r="A1336" s="8" t="s">
        <v>2904</v>
      </c>
      <c r="B1336" s="19">
        <v>46091.0</v>
      </c>
      <c r="C1336" s="8" t="s">
        <v>557</v>
      </c>
      <c r="D1336" s="10" t="s">
        <v>1148</v>
      </c>
      <c r="E1336" s="8" t="s">
        <v>2193</v>
      </c>
      <c r="F1336" s="11">
        <v>172823.0</v>
      </c>
      <c r="I1336" s="8"/>
      <c r="J1336" s="16" t="str">
        <f t="shared" si="43"/>
        <v>03/2026</v>
      </c>
      <c r="K1336" s="16" t="str">
        <f t="shared" si="44"/>
        <v>CXG-0326</v>
      </c>
    </row>
    <row r="1337">
      <c r="A1337" s="8" t="s">
        <v>2905</v>
      </c>
      <c r="B1337" s="19">
        <v>46091.0</v>
      </c>
      <c r="C1337" s="8" t="s">
        <v>557</v>
      </c>
      <c r="D1337" s="10" t="s">
        <v>1148</v>
      </c>
      <c r="E1337" s="8" t="s">
        <v>1473</v>
      </c>
      <c r="F1337" s="11">
        <v>0.76</v>
      </c>
      <c r="I1337" s="8"/>
      <c r="J1337" s="16" t="str">
        <f t="shared" si="43"/>
        <v>03/2026</v>
      </c>
      <c r="K1337" s="16" t="str">
        <f t="shared" si="44"/>
        <v>CXG-0326</v>
      </c>
    </row>
    <row r="1338">
      <c r="A1338" s="8" t="s">
        <v>2906</v>
      </c>
      <c r="B1338" s="19">
        <v>46091.0</v>
      </c>
      <c r="C1338" s="8" t="s">
        <v>647</v>
      </c>
      <c r="D1338" s="10" t="s">
        <v>1136</v>
      </c>
      <c r="E1338" s="8" t="s">
        <v>2193</v>
      </c>
      <c r="F1338" s="11">
        <v>100000.0</v>
      </c>
      <c r="I1338" s="8"/>
      <c r="J1338" s="16" t="str">
        <f t="shared" si="43"/>
        <v>03/2026</v>
      </c>
      <c r="K1338" s="16" t="str">
        <f t="shared" si="44"/>
        <v>CXG-0326</v>
      </c>
    </row>
    <row r="1339">
      <c r="A1339" s="8" t="s">
        <v>2907</v>
      </c>
      <c r="B1339" s="19">
        <v>46091.0</v>
      </c>
      <c r="C1339" s="8" t="s">
        <v>687</v>
      </c>
      <c r="D1339" s="10" t="s">
        <v>1150</v>
      </c>
      <c r="E1339" s="8" t="s">
        <v>2193</v>
      </c>
      <c r="F1339" s="11">
        <v>20000.0</v>
      </c>
      <c r="I1339" s="8"/>
      <c r="J1339" s="16" t="str">
        <f t="shared" si="43"/>
        <v>03/2026</v>
      </c>
      <c r="K1339" s="16" t="str">
        <f t="shared" si="44"/>
        <v>CXG-0326</v>
      </c>
    </row>
    <row r="1340">
      <c r="A1340" s="8" t="s">
        <v>2908</v>
      </c>
      <c r="B1340" s="19">
        <v>46091.0</v>
      </c>
      <c r="C1340" s="8" t="s">
        <v>681</v>
      </c>
      <c r="D1340" s="10" t="s">
        <v>1144</v>
      </c>
      <c r="E1340" s="8" t="s">
        <v>1478</v>
      </c>
      <c r="F1340" s="11">
        <v>15331.36</v>
      </c>
      <c r="I1340" s="8"/>
      <c r="J1340" s="16" t="str">
        <f t="shared" si="43"/>
        <v>03/2026</v>
      </c>
      <c r="K1340" s="16" t="str">
        <f t="shared" si="44"/>
        <v>CXG-0326</v>
      </c>
    </row>
    <row r="1341">
      <c r="A1341" s="8" t="s">
        <v>2909</v>
      </c>
      <c r="B1341" s="19">
        <v>46091.0</v>
      </c>
      <c r="C1341" s="8" t="s">
        <v>691</v>
      </c>
      <c r="D1341" s="10" t="s">
        <v>1156</v>
      </c>
      <c r="E1341" s="8" t="s">
        <v>1509</v>
      </c>
      <c r="F1341" s="11">
        <v>60000.0</v>
      </c>
      <c r="I1341" s="8" t="s">
        <v>2910</v>
      </c>
      <c r="J1341" s="16" t="str">
        <f t="shared" si="43"/>
        <v>03/2026</v>
      </c>
      <c r="K1341" s="16" t="str">
        <f t="shared" si="44"/>
        <v>CXG-0326</v>
      </c>
    </row>
    <row r="1342">
      <c r="A1342" s="8" t="s">
        <v>2911</v>
      </c>
      <c r="B1342" s="19">
        <v>46091.0</v>
      </c>
      <c r="C1342" s="8" t="s">
        <v>691</v>
      </c>
      <c r="D1342" s="10" t="s">
        <v>1156</v>
      </c>
      <c r="E1342" s="8" t="s">
        <v>1509</v>
      </c>
      <c r="F1342" s="11">
        <v>39881.0</v>
      </c>
      <c r="I1342" s="8" t="s">
        <v>2910</v>
      </c>
      <c r="J1342" s="16" t="str">
        <f t="shared" si="43"/>
        <v>03/2026</v>
      </c>
      <c r="K1342" s="16" t="str">
        <f t="shared" si="44"/>
        <v>CXG-0326</v>
      </c>
    </row>
    <row r="1343">
      <c r="A1343" s="8" t="s">
        <v>2912</v>
      </c>
      <c r="B1343" s="19">
        <v>46091.0</v>
      </c>
      <c r="C1343" s="8" t="s">
        <v>679</v>
      </c>
      <c r="D1343" s="10" t="s">
        <v>1138</v>
      </c>
      <c r="E1343" s="8" t="s">
        <v>1575</v>
      </c>
      <c r="F1343" s="11">
        <v>19400.0</v>
      </c>
      <c r="I1343" s="8" t="s">
        <v>2835</v>
      </c>
      <c r="J1343" s="16" t="str">
        <f t="shared" si="43"/>
        <v>03/2026</v>
      </c>
      <c r="K1343" s="16" t="str">
        <f t="shared" si="44"/>
        <v>CXG-0326</v>
      </c>
    </row>
    <row r="1344">
      <c r="A1344" s="8" t="s">
        <v>2913</v>
      </c>
      <c r="B1344" s="19">
        <v>46091.0</v>
      </c>
      <c r="C1344" s="8" t="s">
        <v>687</v>
      </c>
      <c r="D1344" s="10" t="s">
        <v>1150</v>
      </c>
      <c r="E1344" s="8" t="s">
        <v>2193</v>
      </c>
      <c r="F1344" s="11">
        <v>140400.0</v>
      </c>
      <c r="I1344" s="8"/>
      <c r="J1344" s="16" t="str">
        <f t="shared" si="43"/>
        <v>03/2026</v>
      </c>
      <c r="K1344" s="16" t="str">
        <f t="shared" si="44"/>
        <v>CXG-0326</v>
      </c>
    </row>
    <row r="1345">
      <c r="A1345" s="8" t="s">
        <v>2914</v>
      </c>
      <c r="B1345" s="19">
        <v>46091.0</v>
      </c>
      <c r="C1345" s="8" t="s">
        <v>689</v>
      </c>
      <c r="D1345" s="10" t="s">
        <v>1154</v>
      </c>
      <c r="E1345" s="8" t="s">
        <v>1575</v>
      </c>
      <c r="F1345" s="11">
        <v>15000.0</v>
      </c>
      <c r="I1345" s="8" t="s">
        <v>2915</v>
      </c>
      <c r="J1345" s="16" t="str">
        <f t="shared" si="43"/>
        <v>03/2026</v>
      </c>
      <c r="K1345" s="16" t="str">
        <f t="shared" si="44"/>
        <v>CXG-0326</v>
      </c>
    </row>
    <row r="1346">
      <c r="A1346" s="8" t="s">
        <v>2916</v>
      </c>
      <c r="B1346" s="19">
        <v>46092.0</v>
      </c>
      <c r="C1346" s="8" t="s">
        <v>661</v>
      </c>
      <c r="D1346" s="10" t="s">
        <v>1118</v>
      </c>
      <c r="E1346" s="8" t="s">
        <v>1473</v>
      </c>
      <c r="F1346" s="11">
        <v>15.0</v>
      </c>
      <c r="I1346" s="8"/>
      <c r="J1346" s="16" t="str">
        <f t="shared" si="43"/>
        <v>03/2026</v>
      </c>
      <c r="K1346" s="16" t="str">
        <f t="shared" si="44"/>
        <v>CXG-0326</v>
      </c>
    </row>
    <row r="1347">
      <c r="A1347" s="8" t="s">
        <v>2917</v>
      </c>
      <c r="B1347" s="19">
        <v>46092.0</v>
      </c>
      <c r="C1347" s="8" t="s">
        <v>346</v>
      </c>
      <c r="D1347" s="10" t="s">
        <v>1158</v>
      </c>
      <c r="E1347" s="8" t="s">
        <v>1478</v>
      </c>
      <c r="F1347" s="11">
        <v>150000.0</v>
      </c>
      <c r="I1347" s="8"/>
      <c r="J1347" s="16" t="str">
        <f t="shared" si="43"/>
        <v>03/2026</v>
      </c>
      <c r="K1347" s="16" t="str">
        <f t="shared" si="44"/>
        <v>CXG-0326</v>
      </c>
    </row>
    <row r="1348">
      <c r="A1348" s="8" t="s">
        <v>2918</v>
      </c>
      <c r="B1348" s="19">
        <v>46092.0</v>
      </c>
      <c r="C1348" s="8" t="s">
        <v>346</v>
      </c>
      <c r="D1348" s="10" t="s">
        <v>1158</v>
      </c>
      <c r="E1348" s="8" t="s">
        <v>2193</v>
      </c>
      <c r="F1348" s="11">
        <v>154500.0</v>
      </c>
      <c r="I1348" s="8"/>
      <c r="J1348" s="16" t="str">
        <f t="shared" si="43"/>
        <v>03/2026</v>
      </c>
      <c r="K1348" s="16" t="str">
        <f t="shared" si="44"/>
        <v>CXG-0326</v>
      </c>
    </row>
    <row r="1349">
      <c r="A1349" s="8" t="s">
        <v>2919</v>
      </c>
      <c r="B1349" s="19">
        <v>46092.0</v>
      </c>
      <c r="C1349" s="8" t="s">
        <v>689</v>
      </c>
      <c r="D1349" s="10" t="s">
        <v>1154</v>
      </c>
      <c r="E1349" s="8" t="s">
        <v>1575</v>
      </c>
      <c r="F1349" s="11">
        <v>16040.0</v>
      </c>
      <c r="I1349" s="8" t="s">
        <v>2591</v>
      </c>
      <c r="J1349" s="16" t="str">
        <f t="shared" si="43"/>
        <v>03/2026</v>
      </c>
      <c r="K1349" s="16" t="str">
        <f t="shared" si="44"/>
        <v>CXG-0326</v>
      </c>
    </row>
    <row r="1350">
      <c r="A1350" s="8" t="s">
        <v>2920</v>
      </c>
      <c r="B1350" s="19">
        <v>46092.0</v>
      </c>
      <c r="C1350" s="8" t="s">
        <v>346</v>
      </c>
      <c r="D1350" s="10" t="s">
        <v>1158</v>
      </c>
      <c r="E1350" s="8" t="s">
        <v>2193</v>
      </c>
      <c r="F1350" s="11">
        <v>86120.36</v>
      </c>
      <c r="I1350" s="8"/>
      <c r="J1350" s="16" t="str">
        <f t="shared" si="43"/>
        <v>03/2026</v>
      </c>
      <c r="K1350" s="16" t="str">
        <f t="shared" si="44"/>
        <v>CXG-0326</v>
      </c>
    </row>
    <row r="1351">
      <c r="A1351" s="8" t="s">
        <v>2921</v>
      </c>
      <c r="B1351" s="19">
        <v>46092.0</v>
      </c>
      <c r="C1351" s="8" t="s">
        <v>346</v>
      </c>
      <c r="D1351" s="10" t="s">
        <v>1158</v>
      </c>
      <c r="E1351" s="8" t="s">
        <v>1575</v>
      </c>
      <c r="F1351" s="11">
        <v>49500.0</v>
      </c>
      <c r="I1351" s="8" t="s">
        <v>2851</v>
      </c>
      <c r="J1351" s="16" t="str">
        <f t="shared" si="43"/>
        <v>03/2026</v>
      </c>
      <c r="K1351" s="16" t="str">
        <f t="shared" si="44"/>
        <v>CXG-0326</v>
      </c>
    </row>
    <row r="1352">
      <c r="A1352" s="8" t="s">
        <v>2922</v>
      </c>
      <c r="B1352" s="19">
        <v>46092.0</v>
      </c>
      <c r="C1352" s="8" t="s">
        <v>689</v>
      </c>
      <c r="D1352" s="10" t="s">
        <v>1154</v>
      </c>
      <c r="E1352" s="8" t="s">
        <v>1575</v>
      </c>
      <c r="F1352" s="11">
        <v>30470.0</v>
      </c>
      <c r="I1352" s="8" t="s">
        <v>271</v>
      </c>
      <c r="J1352" s="16" t="str">
        <f t="shared" si="43"/>
        <v>03/2026</v>
      </c>
      <c r="K1352" s="16" t="str">
        <f t="shared" si="44"/>
        <v>CXG-0326</v>
      </c>
    </row>
    <row r="1353">
      <c r="A1353" s="8" t="s">
        <v>2923</v>
      </c>
      <c r="B1353" s="19">
        <v>46092.0</v>
      </c>
      <c r="C1353" s="8" t="s">
        <v>689</v>
      </c>
      <c r="D1353" s="10" t="s">
        <v>1154</v>
      </c>
      <c r="E1353" s="8" t="s">
        <v>1575</v>
      </c>
      <c r="F1353" s="11">
        <v>30470.0</v>
      </c>
      <c r="I1353" s="8" t="s">
        <v>271</v>
      </c>
      <c r="J1353" s="16" t="str">
        <f t="shared" si="43"/>
        <v>03/2026</v>
      </c>
      <c r="K1353" s="16" t="str">
        <f t="shared" si="44"/>
        <v>CXG-0326</v>
      </c>
    </row>
    <row r="1354">
      <c r="A1354" s="8" t="s">
        <v>2924</v>
      </c>
      <c r="B1354" s="19">
        <v>46092.0</v>
      </c>
      <c r="C1354" s="8" t="s">
        <v>346</v>
      </c>
      <c r="D1354" s="10" t="s">
        <v>1158</v>
      </c>
      <c r="E1354" s="8" t="s">
        <v>1575</v>
      </c>
      <c r="F1354" s="11">
        <v>160000.0</v>
      </c>
      <c r="I1354" s="8" t="s">
        <v>2350</v>
      </c>
      <c r="J1354" s="16" t="str">
        <f t="shared" si="43"/>
        <v>03/2026</v>
      </c>
      <c r="K1354" s="16" t="str">
        <f t="shared" si="44"/>
        <v>CXG-0326</v>
      </c>
    </row>
    <row r="1355">
      <c r="A1355" s="8" t="s">
        <v>2925</v>
      </c>
      <c r="B1355" s="19">
        <v>46093.0</v>
      </c>
      <c r="C1355" s="8" t="s">
        <v>346</v>
      </c>
      <c r="D1355" s="10" t="s">
        <v>1158</v>
      </c>
      <c r="E1355" s="8" t="s">
        <v>1575</v>
      </c>
      <c r="F1355" s="11">
        <v>5000.0</v>
      </c>
      <c r="I1355" s="8" t="s">
        <v>2926</v>
      </c>
      <c r="J1355" s="16" t="str">
        <f t="shared" si="43"/>
        <v>03/2026</v>
      </c>
      <c r="K1355" s="16" t="str">
        <f t="shared" si="44"/>
        <v>CXG-0326</v>
      </c>
    </row>
    <row r="1356">
      <c r="A1356" s="8" t="s">
        <v>2927</v>
      </c>
      <c r="B1356" s="19">
        <v>46093.0</v>
      </c>
      <c r="C1356" s="8" t="s">
        <v>553</v>
      </c>
      <c r="D1356" s="10" t="s">
        <v>1142</v>
      </c>
      <c r="E1356" s="8" t="s">
        <v>2193</v>
      </c>
      <c r="F1356" s="11">
        <v>50000.0</v>
      </c>
      <c r="I1356" s="8"/>
      <c r="J1356" s="16" t="str">
        <f t="shared" si="43"/>
        <v>03/2026</v>
      </c>
      <c r="K1356" s="16" t="str">
        <f t="shared" si="44"/>
        <v>CXG-0326</v>
      </c>
    </row>
    <row r="1357">
      <c r="A1357" s="8"/>
      <c r="B1357" s="19"/>
      <c r="C1357" s="8"/>
      <c r="D1357" s="8"/>
      <c r="E1357" s="8"/>
      <c r="F1357" s="11"/>
      <c r="I1357" s="8"/>
    </row>
    <row r="1358">
      <c r="A1358" s="8" t="s">
        <v>2928</v>
      </c>
      <c r="B1358" s="19">
        <v>46093.0</v>
      </c>
      <c r="C1358" s="8" t="s">
        <v>689</v>
      </c>
      <c r="D1358" s="10" t="s">
        <v>1154</v>
      </c>
      <c r="E1358" s="8" t="s">
        <v>1473</v>
      </c>
      <c r="F1358" s="11">
        <v>-5253.0</v>
      </c>
      <c r="I1358" s="8"/>
      <c r="J1358" s="16" t="str">
        <f t="shared" ref="J1358:J1359" si="45">TEXT(B1358,"MM/YYYY")</f>
        <v>03/2026</v>
      </c>
      <c r="K1358" s="16" t="str">
        <f t="shared" ref="K1358:K1359" si="46">IF(B1358="","",CONCATENATE("CXG-",TEXT(B1358,"MMYY")))</f>
        <v>CXG-0326</v>
      </c>
    </row>
    <row r="1359">
      <c r="A1359" s="8" t="s">
        <v>2929</v>
      </c>
      <c r="B1359" s="19">
        <v>46093.0</v>
      </c>
      <c r="C1359" s="8" t="s">
        <v>685</v>
      </c>
      <c r="D1359" s="10" t="s">
        <v>1146</v>
      </c>
      <c r="E1359" s="8" t="s">
        <v>1473</v>
      </c>
      <c r="F1359" s="11">
        <v>5253.0</v>
      </c>
      <c r="I1359" s="8" t="s">
        <v>2930</v>
      </c>
      <c r="J1359" s="16" t="str">
        <f t="shared" si="45"/>
        <v>03/2026</v>
      </c>
      <c r="K1359" s="16" t="str">
        <f t="shared" si="46"/>
        <v>CXG-0326</v>
      </c>
    </row>
    <row r="1360">
      <c r="A1360" s="8"/>
      <c r="B1360" s="19"/>
      <c r="C1360" s="8"/>
      <c r="D1360" s="8"/>
      <c r="E1360" s="8"/>
      <c r="F1360" s="11"/>
      <c r="I1360" s="8"/>
    </row>
    <row r="1361">
      <c r="A1361" s="8" t="s">
        <v>2931</v>
      </c>
      <c r="B1361" s="19">
        <v>46093.0</v>
      </c>
      <c r="C1361" s="8" t="s">
        <v>685</v>
      </c>
      <c r="D1361" s="10" t="s">
        <v>1146</v>
      </c>
      <c r="E1361" s="8" t="s">
        <v>1575</v>
      </c>
      <c r="F1361" s="11">
        <v>3800.0</v>
      </c>
      <c r="I1361" s="8" t="s">
        <v>2932</v>
      </c>
      <c r="J1361" s="16" t="str">
        <f t="shared" ref="J1361:J1366" si="47">TEXT(B1361,"MM/YYYY")</f>
        <v>03/2026</v>
      </c>
      <c r="K1361" s="16" t="str">
        <f t="shared" ref="K1361:K1366" si="48">IF(B1361="","",CONCATENATE("CXG-",TEXT(B1361,"MMYY")))</f>
        <v>CXG-0326</v>
      </c>
    </row>
    <row r="1362">
      <c r="A1362" s="8" t="s">
        <v>2933</v>
      </c>
      <c r="B1362" s="19">
        <v>46093.0</v>
      </c>
      <c r="C1362" s="8" t="s">
        <v>685</v>
      </c>
      <c r="D1362" s="10" t="s">
        <v>1146</v>
      </c>
      <c r="E1362" s="8" t="s">
        <v>1575</v>
      </c>
      <c r="F1362" s="11">
        <v>10013.59</v>
      </c>
      <c r="I1362" s="8" t="s">
        <v>2932</v>
      </c>
      <c r="J1362" s="16" t="str">
        <f t="shared" si="47"/>
        <v>03/2026</v>
      </c>
      <c r="K1362" s="16" t="str">
        <f t="shared" si="48"/>
        <v>CXG-0326</v>
      </c>
    </row>
    <row r="1363">
      <c r="A1363" s="8" t="s">
        <v>2934</v>
      </c>
      <c r="B1363" s="19">
        <v>46094.0</v>
      </c>
      <c r="C1363" s="8" t="s">
        <v>685</v>
      </c>
      <c r="D1363" s="10" t="s">
        <v>1146</v>
      </c>
      <c r="E1363" s="8" t="s">
        <v>1575</v>
      </c>
      <c r="F1363" s="11">
        <v>1200.0</v>
      </c>
      <c r="I1363" s="8" t="s">
        <v>2932</v>
      </c>
      <c r="J1363" s="16" t="str">
        <f t="shared" si="47"/>
        <v>03/2026</v>
      </c>
      <c r="K1363" s="16" t="str">
        <f t="shared" si="48"/>
        <v>CXG-0326</v>
      </c>
    </row>
    <row r="1364">
      <c r="A1364" s="8" t="s">
        <v>2935</v>
      </c>
      <c r="B1364" s="19">
        <v>46093.0</v>
      </c>
      <c r="C1364" s="8" t="s">
        <v>685</v>
      </c>
      <c r="D1364" s="10" t="s">
        <v>1146</v>
      </c>
      <c r="E1364" s="8" t="s">
        <v>1575</v>
      </c>
      <c r="F1364" s="11">
        <v>52.41</v>
      </c>
      <c r="I1364" s="8" t="s">
        <v>2932</v>
      </c>
      <c r="J1364" s="16" t="str">
        <f t="shared" si="47"/>
        <v>03/2026</v>
      </c>
      <c r="K1364" s="16" t="str">
        <f t="shared" si="48"/>
        <v>CXG-0326</v>
      </c>
    </row>
    <row r="1365">
      <c r="A1365" s="8" t="s">
        <v>2936</v>
      </c>
      <c r="B1365" s="19">
        <v>46093.0</v>
      </c>
      <c r="C1365" s="8" t="s">
        <v>685</v>
      </c>
      <c r="D1365" s="10" t="s">
        <v>1146</v>
      </c>
      <c r="E1365" s="8" t="s">
        <v>1575</v>
      </c>
      <c r="F1365" s="11">
        <v>1500.0</v>
      </c>
      <c r="I1365" s="8" t="s">
        <v>2932</v>
      </c>
      <c r="J1365" s="16" t="str">
        <f t="shared" si="47"/>
        <v>03/2026</v>
      </c>
      <c r="K1365" s="16" t="str">
        <f t="shared" si="48"/>
        <v>CXG-0326</v>
      </c>
    </row>
    <row r="1366">
      <c r="A1366" s="8" t="s">
        <v>2937</v>
      </c>
      <c r="B1366" s="19">
        <v>46094.0</v>
      </c>
      <c r="C1366" s="8" t="s">
        <v>553</v>
      </c>
      <c r="D1366" s="10" t="s">
        <v>1142</v>
      </c>
      <c r="E1366" s="8" t="s">
        <v>1575</v>
      </c>
      <c r="F1366" s="11">
        <v>14000.0</v>
      </c>
      <c r="I1366" s="8" t="s">
        <v>2932</v>
      </c>
      <c r="J1366" s="16" t="str">
        <f t="shared" si="47"/>
        <v>03/2026</v>
      </c>
      <c r="K1366" s="16" t="str">
        <f t="shared" si="48"/>
        <v>CXG-0326</v>
      </c>
    </row>
    <row r="1367">
      <c r="A1367" s="8"/>
      <c r="B1367" s="19"/>
      <c r="C1367" s="8"/>
      <c r="D1367" s="8"/>
      <c r="E1367" s="8"/>
      <c r="F1367" s="11"/>
      <c r="I1367" s="8"/>
    </row>
    <row r="1368">
      <c r="A1368" s="8" t="s">
        <v>2938</v>
      </c>
      <c r="B1368" s="19">
        <v>46094.0</v>
      </c>
      <c r="C1368" s="8" t="s">
        <v>677</v>
      </c>
      <c r="D1368" s="10" t="s">
        <v>1134</v>
      </c>
      <c r="E1368" s="8" t="s">
        <v>1473</v>
      </c>
      <c r="F1368" s="11">
        <v>1000.0</v>
      </c>
      <c r="I1368" s="8" t="s">
        <v>1491</v>
      </c>
      <c r="J1368" s="16" t="str">
        <f t="shared" ref="J1368:J1379" si="49">TEXT(B1368,"MM/YYYY")</f>
        <v>03/2026</v>
      </c>
      <c r="K1368" s="16" t="str">
        <f t="shared" ref="K1368:K1379" si="50">IF(B1368="","",CONCATENATE("CXG-",TEXT(B1368,"MMYY")))</f>
        <v>CXG-0326</v>
      </c>
    </row>
    <row r="1369">
      <c r="A1369" s="8" t="s">
        <v>2939</v>
      </c>
      <c r="B1369" s="19">
        <v>46094.0</v>
      </c>
      <c r="C1369" s="8" t="s">
        <v>685</v>
      </c>
      <c r="D1369" s="10" t="s">
        <v>1146</v>
      </c>
      <c r="E1369" s="8" t="s">
        <v>1478</v>
      </c>
      <c r="F1369" s="11">
        <v>60200.0</v>
      </c>
      <c r="I1369" s="8"/>
      <c r="J1369" s="16" t="str">
        <f t="shared" si="49"/>
        <v>03/2026</v>
      </c>
      <c r="K1369" s="16" t="str">
        <f t="shared" si="50"/>
        <v>CXG-0326</v>
      </c>
    </row>
    <row r="1370">
      <c r="A1370" s="8" t="s">
        <v>2940</v>
      </c>
      <c r="B1370" s="19">
        <v>46094.0</v>
      </c>
      <c r="C1370" s="8" t="s">
        <v>694</v>
      </c>
      <c r="D1370" s="10" t="s">
        <v>1156</v>
      </c>
      <c r="E1370" s="8" t="s">
        <v>1575</v>
      </c>
      <c r="F1370" s="11">
        <v>23113.0</v>
      </c>
      <c r="I1370" s="8" t="s">
        <v>2350</v>
      </c>
      <c r="J1370" s="16" t="str">
        <f t="shared" si="49"/>
        <v>03/2026</v>
      </c>
      <c r="K1370" s="16" t="str">
        <f t="shared" si="50"/>
        <v>CXG-0326</v>
      </c>
    </row>
    <row r="1371">
      <c r="A1371" s="8" t="s">
        <v>2941</v>
      </c>
      <c r="B1371" s="19">
        <v>46094.0</v>
      </c>
      <c r="C1371" s="8" t="s">
        <v>553</v>
      </c>
      <c r="D1371" s="10" t="s">
        <v>1142</v>
      </c>
      <c r="E1371" s="8" t="s">
        <v>1575</v>
      </c>
      <c r="F1371" s="11">
        <v>53180.0</v>
      </c>
      <c r="I1371" s="8" t="s">
        <v>2350</v>
      </c>
      <c r="J1371" s="16" t="str">
        <f t="shared" si="49"/>
        <v>03/2026</v>
      </c>
      <c r="K1371" s="16" t="str">
        <f t="shared" si="50"/>
        <v>CXG-0326</v>
      </c>
    </row>
    <row r="1372">
      <c r="A1372" s="8" t="s">
        <v>2942</v>
      </c>
      <c r="B1372" s="19">
        <v>46094.0</v>
      </c>
      <c r="C1372" s="8" t="s">
        <v>694</v>
      </c>
      <c r="D1372" s="10" t="s">
        <v>1156</v>
      </c>
      <c r="E1372" s="8" t="s">
        <v>1575</v>
      </c>
      <c r="F1372" s="11">
        <v>11367.0</v>
      </c>
      <c r="I1372" s="8" t="s">
        <v>2350</v>
      </c>
      <c r="J1372" s="16" t="str">
        <f t="shared" si="49"/>
        <v>03/2026</v>
      </c>
      <c r="K1372" s="16" t="str">
        <f t="shared" si="50"/>
        <v>CXG-0326</v>
      </c>
    </row>
    <row r="1373">
      <c r="A1373" s="8" t="s">
        <v>2943</v>
      </c>
      <c r="B1373" s="19">
        <v>46094.0</v>
      </c>
      <c r="C1373" s="8" t="s">
        <v>694</v>
      </c>
      <c r="D1373" s="10" t="s">
        <v>1156</v>
      </c>
      <c r="E1373" s="8" t="s">
        <v>1478</v>
      </c>
      <c r="F1373" s="11">
        <v>3000.0</v>
      </c>
      <c r="I1373" s="8"/>
      <c r="J1373" s="16" t="str">
        <f t="shared" si="49"/>
        <v>03/2026</v>
      </c>
      <c r="K1373" s="16" t="str">
        <f t="shared" si="50"/>
        <v>CXG-0326</v>
      </c>
    </row>
    <row r="1374">
      <c r="A1374" s="8" t="s">
        <v>2944</v>
      </c>
      <c r="B1374" s="19">
        <v>46094.0</v>
      </c>
      <c r="C1374" s="8" t="s">
        <v>553</v>
      </c>
      <c r="D1374" s="10" t="s">
        <v>1142</v>
      </c>
      <c r="E1374" s="8" t="s">
        <v>1575</v>
      </c>
      <c r="F1374" s="11">
        <v>12000.0</v>
      </c>
      <c r="I1374" s="8" t="s">
        <v>2350</v>
      </c>
      <c r="J1374" s="16" t="str">
        <f t="shared" si="49"/>
        <v>03/2026</v>
      </c>
      <c r="K1374" s="16" t="str">
        <f t="shared" si="50"/>
        <v>CXG-0326</v>
      </c>
    </row>
    <row r="1375">
      <c r="A1375" s="8" t="s">
        <v>2945</v>
      </c>
      <c r="B1375" s="19">
        <v>46097.0</v>
      </c>
      <c r="C1375" s="8" t="s">
        <v>694</v>
      </c>
      <c r="D1375" s="10" t="s">
        <v>1156</v>
      </c>
      <c r="E1375" s="8" t="s">
        <v>1473</v>
      </c>
      <c r="F1375" s="11">
        <v>-0.13</v>
      </c>
      <c r="I1375" s="8"/>
      <c r="J1375" s="16" t="str">
        <f t="shared" si="49"/>
        <v>03/2026</v>
      </c>
      <c r="K1375" s="16" t="str">
        <f t="shared" si="50"/>
        <v>CXG-0326</v>
      </c>
    </row>
    <row r="1376">
      <c r="A1376" s="8" t="s">
        <v>2946</v>
      </c>
      <c r="B1376" s="19">
        <v>46097.0</v>
      </c>
      <c r="C1376" s="8" t="s">
        <v>553</v>
      </c>
      <c r="D1376" s="10" t="s">
        <v>1142</v>
      </c>
      <c r="E1376" s="8" t="s">
        <v>1575</v>
      </c>
      <c r="F1376" s="11">
        <v>25000.0</v>
      </c>
      <c r="I1376" s="8" t="s">
        <v>2947</v>
      </c>
      <c r="J1376" s="16" t="str">
        <f t="shared" si="49"/>
        <v>03/2026</v>
      </c>
      <c r="K1376" s="16" t="str">
        <f t="shared" si="50"/>
        <v>CXG-0326</v>
      </c>
    </row>
    <row r="1377">
      <c r="A1377" s="8" t="s">
        <v>2948</v>
      </c>
      <c r="B1377" s="19">
        <v>46097.0</v>
      </c>
      <c r="C1377" s="8" t="s">
        <v>553</v>
      </c>
      <c r="D1377" s="10" t="s">
        <v>1142</v>
      </c>
      <c r="E1377" s="8" t="s">
        <v>1575</v>
      </c>
      <c r="F1377" s="11">
        <v>6384.0</v>
      </c>
      <c r="I1377" s="8" t="s">
        <v>2947</v>
      </c>
      <c r="J1377" s="16" t="str">
        <f t="shared" si="49"/>
        <v>03/2026</v>
      </c>
      <c r="K1377" s="16" t="str">
        <f t="shared" si="50"/>
        <v>CXG-0326</v>
      </c>
    </row>
    <row r="1378">
      <c r="A1378" s="8" t="s">
        <v>2949</v>
      </c>
      <c r="B1378" s="19">
        <v>46097.0</v>
      </c>
      <c r="C1378" s="8" t="s">
        <v>553</v>
      </c>
      <c r="D1378" s="10" t="s">
        <v>1142</v>
      </c>
      <c r="E1378" s="8" t="s">
        <v>1575</v>
      </c>
      <c r="F1378" s="11">
        <v>5000.0</v>
      </c>
      <c r="I1378" s="8" t="s">
        <v>2947</v>
      </c>
      <c r="J1378" s="16" t="str">
        <f t="shared" si="49"/>
        <v>03/2026</v>
      </c>
      <c r="K1378" s="16" t="str">
        <f t="shared" si="50"/>
        <v>CXG-0326</v>
      </c>
    </row>
    <row r="1379">
      <c r="A1379" s="8" t="s">
        <v>2950</v>
      </c>
      <c r="B1379" s="19">
        <v>46097.0</v>
      </c>
      <c r="C1379" s="8" t="s">
        <v>698</v>
      </c>
      <c r="D1379" s="10" t="s">
        <v>1160</v>
      </c>
      <c r="E1379" s="8" t="s">
        <v>1473</v>
      </c>
      <c r="F1379" s="11">
        <v>500.0</v>
      </c>
      <c r="I1379" s="8" t="s">
        <v>1474</v>
      </c>
      <c r="J1379" s="16" t="str">
        <f t="shared" si="49"/>
        <v>03/2026</v>
      </c>
      <c r="K1379" s="16" t="str">
        <f t="shared" si="50"/>
        <v>CXG-0326</v>
      </c>
    </row>
    <row r="1380">
      <c r="A1380" s="8"/>
      <c r="B1380" s="19"/>
      <c r="C1380" s="8"/>
      <c r="D1380" s="8"/>
      <c r="E1380" s="8"/>
      <c r="F1380" s="11"/>
      <c r="I1380" s="8"/>
    </row>
    <row r="1381">
      <c r="A1381" s="8" t="s">
        <v>2951</v>
      </c>
      <c r="B1381" s="19">
        <v>46097.0</v>
      </c>
      <c r="C1381" s="8" t="s">
        <v>685</v>
      </c>
      <c r="D1381" s="10" t="s">
        <v>1146</v>
      </c>
      <c r="E1381" s="8" t="s">
        <v>2193</v>
      </c>
      <c r="F1381" s="11">
        <v>40000.0</v>
      </c>
      <c r="I1381" s="8"/>
      <c r="J1381" s="16" t="str">
        <f t="shared" ref="J1381:J1579" si="51">TEXT(B1381,"MM/YYYY")</f>
        <v>03/2026</v>
      </c>
      <c r="K1381" s="16" t="str">
        <f t="shared" ref="K1381:K1579" si="52">IF(B1381="","",CONCATENATE("CXG-",TEXT(B1381,"MMYY")))</f>
        <v>CXG-0326</v>
      </c>
    </row>
    <row r="1382">
      <c r="A1382" s="8" t="s">
        <v>2952</v>
      </c>
      <c r="B1382" s="19">
        <v>46097.0</v>
      </c>
      <c r="C1382" s="8" t="s">
        <v>346</v>
      </c>
      <c r="D1382" s="10" t="s">
        <v>1158</v>
      </c>
      <c r="E1382" s="8" t="s">
        <v>1575</v>
      </c>
      <c r="F1382" s="11">
        <v>11236.0</v>
      </c>
      <c r="I1382" s="8" t="s">
        <v>2932</v>
      </c>
      <c r="J1382" s="16" t="str">
        <f t="shared" si="51"/>
        <v>03/2026</v>
      </c>
      <c r="K1382" s="16" t="str">
        <f t="shared" si="52"/>
        <v>CXG-0326</v>
      </c>
    </row>
    <row r="1383">
      <c r="A1383" s="8" t="s">
        <v>2953</v>
      </c>
      <c r="B1383" s="19">
        <v>46097.0</v>
      </c>
      <c r="C1383" s="8" t="s">
        <v>677</v>
      </c>
      <c r="D1383" s="10" t="s">
        <v>1134</v>
      </c>
      <c r="E1383" s="8" t="s">
        <v>1478</v>
      </c>
      <c r="F1383" s="11">
        <v>860.0</v>
      </c>
      <c r="I1383" s="8" t="s">
        <v>1474</v>
      </c>
      <c r="J1383" s="16" t="str">
        <f t="shared" si="51"/>
        <v>03/2026</v>
      </c>
      <c r="K1383" s="16" t="str">
        <f t="shared" si="52"/>
        <v>CXG-0326</v>
      </c>
    </row>
    <row r="1384">
      <c r="A1384" s="8" t="s">
        <v>2954</v>
      </c>
      <c r="B1384" s="19">
        <v>46097.0</v>
      </c>
      <c r="C1384" s="8" t="s">
        <v>685</v>
      </c>
      <c r="D1384" s="10" t="s">
        <v>1146</v>
      </c>
      <c r="E1384" s="8" t="s">
        <v>1575</v>
      </c>
      <c r="F1384" s="11">
        <v>48000.0</v>
      </c>
      <c r="I1384" s="8" t="s">
        <v>2350</v>
      </c>
      <c r="J1384" s="16" t="str">
        <f t="shared" si="51"/>
        <v>03/2026</v>
      </c>
      <c r="K1384" s="16" t="str">
        <f t="shared" si="52"/>
        <v>CXG-0326</v>
      </c>
    </row>
    <row r="1385">
      <c r="A1385" s="8" t="s">
        <v>2955</v>
      </c>
      <c r="B1385" s="19">
        <v>46093.0</v>
      </c>
      <c r="C1385" s="8" t="s">
        <v>700</v>
      </c>
      <c r="D1385" s="10" t="s">
        <v>1162</v>
      </c>
      <c r="E1385" s="8" t="s">
        <v>2193</v>
      </c>
      <c r="F1385" s="11">
        <v>76881.99</v>
      </c>
      <c r="I1385" s="8"/>
      <c r="J1385" s="16" t="str">
        <f t="shared" si="51"/>
        <v>03/2026</v>
      </c>
      <c r="K1385" s="16" t="str">
        <f t="shared" si="52"/>
        <v>CXG-0326</v>
      </c>
    </row>
    <row r="1386">
      <c r="A1386" s="8" t="s">
        <v>2956</v>
      </c>
      <c r="B1386" s="19">
        <v>46094.0</v>
      </c>
      <c r="C1386" s="8" t="s">
        <v>700</v>
      </c>
      <c r="D1386" s="10" t="s">
        <v>1162</v>
      </c>
      <c r="E1386" s="8" t="s">
        <v>2193</v>
      </c>
      <c r="F1386" s="11">
        <v>78587.1</v>
      </c>
      <c r="I1386" s="8"/>
      <c r="J1386" s="16" t="str">
        <f t="shared" si="51"/>
        <v>03/2026</v>
      </c>
      <c r="K1386" s="16" t="str">
        <f t="shared" si="52"/>
        <v>CXG-0326</v>
      </c>
    </row>
    <row r="1387">
      <c r="A1387" s="8" t="s">
        <v>2957</v>
      </c>
      <c r="B1387" s="19">
        <v>46097.0</v>
      </c>
      <c r="C1387" s="8" t="s">
        <v>700</v>
      </c>
      <c r="D1387" s="10" t="s">
        <v>1162</v>
      </c>
      <c r="E1387" s="8" t="s">
        <v>2193</v>
      </c>
      <c r="F1387" s="11">
        <v>45000.0</v>
      </c>
      <c r="I1387" s="8"/>
      <c r="J1387" s="16" t="str">
        <f t="shared" si="51"/>
        <v>03/2026</v>
      </c>
      <c r="K1387" s="16" t="str">
        <f t="shared" si="52"/>
        <v>CXG-0326</v>
      </c>
    </row>
    <row r="1388">
      <c r="A1388" s="8" t="s">
        <v>2958</v>
      </c>
      <c r="B1388" s="19">
        <v>46098.0</v>
      </c>
      <c r="C1388" s="8" t="s">
        <v>685</v>
      </c>
      <c r="D1388" s="10" t="s">
        <v>1146</v>
      </c>
      <c r="E1388" s="8" t="s">
        <v>2193</v>
      </c>
      <c r="F1388" s="11">
        <v>49756.15</v>
      </c>
      <c r="I1388" s="8"/>
      <c r="J1388" s="16" t="str">
        <f t="shared" si="51"/>
        <v>03/2026</v>
      </c>
      <c r="K1388" s="16" t="str">
        <f t="shared" si="52"/>
        <v>CXG-0326</v>
      </c>
    </row>
    <row r="1389">
      <c r="A1389" s="8" t="s">
        <v>2959</v>
      </c>
      <c r="B1389" s="19">
        <v>46099.0</v>
      </c>
      <c r="C1389" s="8" t="s">
        <v>677</v>
      </c>
      <c r="D1389" s="10" t="s">
        <v>1134</v>
      </c>
      <c r="E1389" s="8" t="s">
        <v>1575</v>
      </c>
      <c r="F1389" s="11">
        <v>50000.0</v>
      </c>
      <c r="I1389" s="8" t="s">
        <v>2350</v>
      </c>
      <c r="J1389" s="16" t="str">
        <f t="shared" si="51"/>
        <v>03/2026</v>
      </c>
      <c r="K1389" s="16" t="str">
        <f t="shared" si="52"/>
        <v>CXG-0326</v>
      </c>
    </row>
    <row r="1390">
      <c r="A1390" s="8" t="s">
        <v>2960</v>
      </c>
      <c r="B1390" s="19">
        <v>46099.0</v>
      </c>
      <c r="C1390" s="8" t="s">
        <v>677</v>
      </c>
      <c r="D1390" s="10" t="s">
        <v>1134</v>
      </c>
      <c r="E1390" s="8" t="s">
        <v>1575</v>
      </c>
      <c r="F1390" s="11">
        <v>66150.0</v>
      </c>
      <c r="I1390" s="8" t="s">
        <v>2350</v>
      </c>
      <c r="J1390" s="16" t="str">
        <f t="shared" si="51"/>
        <v>03/2026</v>
      </c>
      <c r="K1390" s="16" t="str">
        <f t="shared" si="52"/>
        <v>CXG-0326</v>
      </c>
    </row>
    <row r="1391">
      <c r="A1391" s="8" t="s">
        <v>2961</v>
      </c>
      <c r="B1391" s="19">
        <v>46099.0</v>
      </c>
      <c r="C1391" s="8" t="s">
        <v>685</v>
      </c>
      <c r="D1391" s="10" t="s">
        <v>1146</v>
      </c>
      <c r="E1391" s="8" t="s">
        <v>1575</v>
      </c>
      <c r="F1391" s="11">
        <v>28850.0</v>
      </c>
      <c r="I1391" s="8" t="s">
        <v>2350</v>
      </c>
      <c r="J1391" s="16" t="str">
        <f t="shared" si="51"/>
        <v>03/2026</v>
      </c>
      <c r="K1391" s="16" t="str">
        <f t="shared" si="52"/>
        <v>CXG-0326</v>
      </c>
    </row>
    <row r="1392">
      <c r="A1392" s="8" t="s">
        <v>2962</v>
      </c>
      <c r="B1392" s="19">
        <v>46099.0</v>
      </c>
      <c r="C1392" s="8" t="s">
        <v>647</v>
      </c>
      <c r="D1392" s="10" t="s">
        <v>1136</v>
      </c>
      <c r="E1392" s="8" t="s">
        <v>2193</v>
      </c>
      <c r="F1392" s="11">
        <v>8224.0</v>
      </c>
      <c r="I1392" s="8"/>
      <c r="J1392" s="16" t="str">
        <f t="shared" si="51"/>
        <v>03/2026</v>
      </c>
      <c r="K1392" s="16" t="str">
        <f t="shared" si="52"/>
        <v>CXG-0326</v>
      </c>
    </row>
    <row r="1393">
      <c r="A1393" s="8" t="s">
        <v>2963</v>
      </c>
      <c r="B1393" s="19">
        <v>46099.0</v>
      </c>
      <c r="C1393" s="8" t="s">
        <v>647</v>
      </c>
      <c r="D1393" s="10" t="s">
        <v>1136</v>
      </c>
      <c r="E1393" s="8" t="s">
        <v>1473</v>
      </c>
      <c r="F1393" s="11">
        <v>0.96</v>
      </c>
      <c r="I1393" s="8"/>
      <c r="J1393" s="16" t="str">
        <f t="shared" si="51"/>
        <v>03/2026</v>
      </c>
      <c r="K1393" s="16" t="str">
        <f t="shared" si="52"/>
        <v>CXG-0326</v>
      </c>
    </row>
    <row r="1394">
      <c r="A1394" s="8" t="s">
        <v>2964</v>
      </c>
      <c r="B1394" s="19">
        <v>46099.0</v>
      </c>
      <c r="C1394" s="8" t="s">
        <v>700</v>
      </c>
      <c r="D1394" s="10" t="s">
        <v>1162</v>
      </c>
      <c r="E1394" s="8" t="s">
        <v>2193</v>
      </c>
      <c r="F1394" s="11">
        <v>38517.0</v>
      </c>
      <c r="I1394" s="8"/>
      <c r="J1394" s="16" t="str">
        <f t="shared" si="51"/>
        <v>03/2026</v>
      </c>
      <c r="K1394" s="16" t="str">
        <f t="shared" si="52"/>
        <v>CXG-0326</v>
      </c>
    </row>
    <row r="1395">
      <c r="A1395" s="8" t="s">
        <v>2965</v>
      </c>
      <c r="B1395" s="19">
        <v>46099.0</v>
      </c>
      <c r="C1395" s="8" t="s">
        <v>700</v>
      </c>
      <c r="D1395" s="10" t="s">
        <v>1162</v>
      </c>
      <c r="E1395" s="8" t="s">
        <v>1473</v>
      </c>
      <c r="F1395" s="11">
        <v>0.79</v>
      </c>
      <c r="I1395" s="8"/>
      <c r="J1395" s="16" t="str">
        <f t="shared" si="51"/>
        <v>03/2026</v>
      </c>
      <c r="K1395" s="16" t="str">
        <f t="shared" si="52"/>
        <v>CXG-0326</v>
      </c>
    </row>
    <row r="1396">
      <c r="A1396" s="8" t="s">
        <v>2966</v>
      </c>
      <c r="B1396" s="19">
        <v>46099.0</v>
      </c>
      <c r="C1396" s="8" t="s">
        <v>698</v>
      </c>
      <c r="D1396" s="10" t="s">
        <v>1160</v>
      </c>
      <c r="E1396" s="8" t="s">
        <v>2193</v>
      </c>
      <c r="F1396" s="11">
        <v>61499.3</v>
      </c>
      <c r="I1396" s="8"/>
      <c r="J1396" s="16" t="str">
        <f t="shared" si="51"/>
        <v>03/2026</v>
      </c>
      <c r="K1396" s="16" t="str">
        <f t="shared" si="52"/>
        <v>CXG-0326</v>
      </c>
    </row>
    <row r="1397">
      <c r="A1397" s="8" t="s">
        <v>2967</v>
      </c>
      <c r="B1397" s="19">
        <v>46099.0</v>
      </c>
      <c r="C1397" s="8" t="s">
        <v>677</v>
      </c>
      <c r="D1397" s="10" t="s">
        <v>1134</v>
      </c>
      <c r="E1397" s="8" t="s">
        <v>1575</v>
      </c>
      <c r="F1397" s="11">
        <v>25540.0</v>
      </c>
      <c r="I1397" s="8" t="s">
        <v>2851</v>
      </c>
      <c r="J1397" s="16" t="str">
        <f t="shared" si="51"/>
        <v>03/2026</v>
      </c>
      <c r="K1397" s="16" t="str">
        <f t="shared" si="52"/>
        <v>CXG-0326</v>
      </c>
    </row>
    <row r="1398">
      <c r="A1398" s="8" t="s">
        <v>2968</v>
      </c>
      <c r="B1398" s="19">
        <v>46099.0</v>
      </c>
      <c r="C1398" s="8" t="s">
        <v>677</v>
      </c>
      <c r="D1398" s="10" t="s">
        <v>1134</v>
      </c>
      <c r="E1398" s="8" t="s">
        <v>1473</v>
      </c>
      <c r="F1398" s="11">
        <v>5.43</v>
      </c>
      <c r="I1398" s="8"/>
      <c r="J1398" s="16" t="str">
        <f t="shared" si="51"/>
        <v>03/2026</v>
      </c>
      <c r="K1398" s="16" t="str">
        <f t="shared" si="52"/>
        <v>CXG-0326</v>
      </c>
    </row>
    <row r="1399">
      <c r="A1399" s="8" t="s">
        <v>2969</v>
      </c>
      <c r="B1399" s="19">
        <v>46099.0</v>
      </c>
      <c r="C1399" s="8" t="s">
        <v>698</v>
      </c>
      <c r="D1399" s="10" t="s">
        <v>1160</v>
      </c>
      <c r="E1399" s="8" t="s">
        <v>1575</v>
      </c>
      <c r="F1399" s="11">
        <v>20160.0</v>
      </c>
      <c r="I1399" s="8" t="s">
        <v>2970</v>
      </c>
      <c r="J1399" s="16" t="str">
        <f t="shared" si="51"/>
        <v>03/2026</v>
      </c>
      <c r="K1399" s="16" t="str">
        <f t="shared" si="52"/>
        <v>CXG-0326</v>
      </c>
    </row>
    <row r="1400">
      <c r="A1400" s="8" t="s">
        <v>2971</v>
      </c>
      <c r="B1400" s="19">
        <v>46099.0</v>
      </c>
      <c r="C1400" s="8" t="s">
        <v>698</v>
      </c>
      <c r="D1400" s="10" t="s">
        <v>1160</v>
      </c>
      <c r="E1400" s="8" t="s">
        <v>1575</v>
      </c>
      <c r="F1400" s="11">
        <v>300.0</v>
      </c>
      <c r="I1400" s="8" t="s">
        <v>2970</v>
      </c>
      <c r="J1400" s="16" t="str">
        <f t="shared" si="51"/>
        <v>03/2026</v>
      </c>
      <c r="K1400" s="16" t="str">
        <f t="shared" si="52"/>
        <v>CXG-0326</v>
      </c>
    </row>
    <row r="1401">
      <c r="A1401" s="8" t="s">
        <v>2972</v>
      </c>
      <c r="B1401" s="19">
        <v>46099.0</v>
      </c>
      <c r="C1401" s="8" t="s">
        <v>553</v>
      </c>
      <c r="D1401" s="10" t="s">
        <v>1142</v>
      </c>
      <c r="E1401" s="8" t="s">
        <v>1473</v>
      </c>
      <c r="F1401" s="11">
        <v>-12156.43</v>
      </c>
      <c r="I1401" s="8" t="s">
        <v>2973</v>
      </c>
      <c r="J1401" s="16" t="str">
        <f t="shared" si="51"/>
        <v>03/2026</v>
      </c>
      <c r="K1401" s="16" t="str">
        <f t="shared" si="52"/>
        <v>CXG-0326</v>
      </c>
    </row>
    <row r="1402">
      <c r="A1402" s="10" t="s">
        <v>2974</v>
      </c>
      <c r="B1402" s="19">
        <v>46099.0</v>
      </c>
      <c r="C1402" s="8" t="s">
        <v>685</v>
      </c>
      <c r="D1402" s="10" t="s">
        <v>1146</v>
      </c>
      <c r="E1402" s="8" t="s">
        <v>1473</v>
      </c>
      <c r="F1402" s="11">
        <v>12157.0</v>
      </c>
      <c r="I1402" s="8" t="s">
        <v>2975</v>
      </c>
      <c r="J1402" s="16" t="str">
        <f t="shared" si="51"/>
        <v>03/2026</v>
      </c>
      <c r="K1402" s="16" t="str">
        <f t="shared" si="52"/>
        <v>CXG-0326</v>
      </c>
    </row>
    <row r="1403">
      <c r="A1403" s="8" t="s">
        <v>2976</v>
      </c>
      <c r="B1403" s="19">
        <v>46099.0</v>
      </c>
      <c r="C1403" s="8" t="s">
        <v>685</v>
      </c>
      <c r="D1403" s="10" t="s">
        <v>1146</v>
      </c>
      <c r="E1403" s="8" t="s">
        <v>1473</v>
      </c>
      <c r="F1403" s="11">
        <v>73.13</v>
      </c>
      <c r="I1403" s="8"/>
      <c r="J1403" s="16" t="str">
        <f t="shared" si="51"/>
        <v>03/2026</v>
      </c>
      <c r="K1403" s="16" t="str">
        <f t="shared" si="52"/>
        <v>CXG-0326</v>
      </c>
    </row>
    <row r="1404">
      <c r="A1404" s="8" t="s">
        <v>2977</v>
      </c>
      <c r="B1404" s="19">
        <v>46099.0</v>
      </c>
      <c r="C1404" s="8" t="s">
        <v>698</v>
      </c>
      <c r="D1404" s="10" t="s">
        <v>1160</v>
      </c>
      <c r="E1404" s="8" t="s">
        <v>1509</v>
      </c>
      <c r="F1404" s="11">
        <v>50000.0</v>
      </c>
      <c r="I1404" s="8"/>
      <c r="J1404" s="16" t="str">
        <f t="shared" si="51"/>
        <v>03/2026</v>
      </c>
      <c r="K1404" s="16" t="str">
        <f t="shared" si="52"/>
        <v>CXG-0326</v>
      </c>
    </row>
    <row r="1405">
      <c r="A1405" s="8" t="s">
        <v>2978</v>
      </c>
      <c r="B1405" s="19">
        <v>46099.0</v>
      </c>
      <c r="C1405" s="8" t="s">
        <v>698</v>
      </c>
      <c r="D1405" s="10" t="s">
        <v>1160</v>
      </c>
      <c r="E1405" s="8" t="s">
        <v>1575</v>
      </c>
      <c r="F1405" s="11">
        <v>50000.0</v>
      </c>
      <c r="I1405" s="8" t="s">
        <v>2979</v>
      </c>
      <c r="J1405" s="16" t="str">
        <f t="shared" si="51"/>
        <v>03/2026</v>
      </c>
      <c r="K1405" s="16" t="str">
        <f t="shared" si="52"/>
        <v>CXG-0326</v>
      </c>
    </row>
    <row r="1406">
      <c r="A1406" s="8" t="s">
        <v>2980</v>
      </c>
      <c r="B1406" s="19">
        <v>46100.0</v>
      </c>
      <c r="C1406" s="8" t="s">
        <v>698</v>
      </c>
      <c r="D1406" s="10" t="s">
        <v>1160</v>
      </c>
      <c r="E1406" s="8" t="s">
        <v>1509</v>
      </c>
      <c r="F1406" s="11">
        <v>49592.0</v>
      </c>
      <c r="I1406" s="8" t="s">
        <v>2315</v>
      </c>
      <c r="J1406" s="16" t="str">
        <f t="shared" si="51"/>
        <v>03/2026</v>
      </c>
      <c r="K1406" s="16" t="str">
        <f t="shared" si="52"/>
        <v>CXG-0326</v>
      </c>
    </row>
    <row r="1407">
      <c r="A1407" s="8" t="s">
        <v>2981</v>
      </c>
      <c r="B1407" s="19">
        <v>46100.0</v>
      </c>
      <c r="C1407" s="8" t="s">
        <v>698</v>
      </c>
      <c r="D1407" s="10" t="s">
        <v>1160</v>
      </c>
      <c r="E1407" s="8" t="s">
        <v>2193</v>
      </c>
      <c r="F1407" s="11">
        <v>33496.3</v>
      </c>
      <c r="I1407" s="8"/>
      <c r="J1407" s="16" t="str">
        <f t="shared" si="51"/>
        <v>03/2026</v>
      </c>
      <c r="K1407" s="16" t="str">
        <f t="shared" si="52"/>
        <v>CXG-0326</v>
      </c>
    </row>
    <row r="1408">
      <c r="A1408" s="8" t="s">
        <v>2982</v>
      </c>
      <c r="B1408" s="19">
        <v>46100.0</v>
      </c>
      <c r="C1408" s="8" t="s">
        <v>698</v>
      </c>
      <c r="D1408" s="10" t="s">
        <v>1160</v>
      </c>
      <c r="E1408" s="8" t="s">
        <v>1575</v>
      </c>
      <c r="F1408" s="11">
        <v>45000.0</v>
      </c>
      <c r="I1408" s="8" t="s">
        <v>2970</v>
      </c>
      <c r="J1408" s="16" t="str">
        <f t="shared" si="51"/>
        <v>03/2026</v>
      </c>
      <c r="K1408" s="16" t="str">
        <f t="shared" si="52"/>
        <v>CXG-0326</v>
      </c>
    </row>
    <row r="1409">
      <c r="A1409" s="8" t="s">
        <v>2983</v>
      </c>
      <c r="B1409" s="19">
        <v>46101.0</v>
      </c>
      <c r="C1409" s="8" t="s">
        <v>698</v>
      </c>
      <c r="D1409" s="10" t="s">
        <v>1160</v>
      </c>
      <c r="E1409" s="8" t="s">
        <v>2193</v>
      </c>
      <c r="F1409" s="11">
        <v>34770.0</v>
      </c>
      <c r="I1409" s="8"/>
      <c r="J1409" s="16" t="str">
        <f t="shared" si="51"/>
        <v>03/2026</v>
      </c>
      <c r="K1409" s="16" t="str">
        <f t="shared" si="52"/>
        <v>CXG-0326</v>
      </c>
    </row>
    <row r="1410">
      <c r="A1410" s="8" t="s">
        <v>2984</v>
      </c>
      <c r="B1410" s="19">
        <v>46101.0</v>
      </c>
      <c r="C1410" s="8" t="s">
        <v>679</v>
      </c>
      <c r="D1410" s="10" t="s">
        <v>1138</v>
      </c>
      <c r="E1410" s="8" t="s">
        <v>1575</v>
      </c>
      <c r="F1410" s="11">
        <v>40000.0</v>
      </c>
      <c r="I1410" s="8" t="s">
        <v>2350</v>
      </c>
      <c r="J1410" s="16" t="str">
        <f t="shared" si="51"/>
        <v>03/2026</v>
      </c>
      <c r="K1410" s="16" t="str">
        <f t="shared" si="52"/>
        <v>CXG-0326</v>
      </c>
    </row>
    <row r="1411">
      <c r="A1411" s="8" t="s">
        <v>2985</v>
      </c>
      <c r="B1411" s="19">
        <v>46101.0</v>
      </c>
      <c r="C1411" s="8" t="s">
        <v>698</v>
      </c>
      <c r="D1411" s="10" t="s">
        <v>1160</v>
      </c>
      <c r="E1411" s="8" t="s">
        <v>1575</v>
      </c>
      <c r="F1411" s="11">
        <v>11290.0</v>
      </c>
      <c r="I1411" s="8" t="s">
        <v>2986</v>
      </c>
      <c r="J1411" s="16" t="str">
        <f t="shared" si="51"/>
        <v>03/2026</v>
      </c>
      <c r="K1411" s="16" t="str">
        <f t="shared" si="52"/>
        <v>CXG-0326</v>
      </c>
    </row>
    <row r="1412">
      <c r="A1412" s="8" t="s">
        <v>2987</v>
      </c>
      <c r="B1412" s="19">
        <v>46101.0</v>
      </c>
      <c r="C1412" s="8" t="s">
        <v>698</v>
      </c>
      <c r="D1412" s="10" t="s">
        <v>1160</v>
      </c>
      <c r="E1412" s="8" t="s">
        <v>1473</v>
      </c>
      <c r="F1412" s="11">
        <v>1.97</v>
      </c>
      <c r="I1412" s="8"/>
      <c r="J1412" s="16" t="str">
        <f t="shared" si="51"/>
        <v>03/2026</v>
      </c>
      <c r="K1412" s="16" t="str">
        <f t="shared" si="52"/>
        <v>CXG-0326</v>
      </c>
    </row>
    <row r="1413">
      <c r="A1413" s="8" t="s">
        <v>2988</v>
      </c>
      <c r="B1413" s="19">
        <v>46101.0</v>
      </c>
      <c r="C1413" s="8" t="s">
        <v>702</v>
      </c>
      <c r="D1413" s="10" t="s">
        <v>1164</v>
      </c>
      <c r="E1413" s="8" t="s">
        <v>1575</v>
      </c>
      <c r="F1413" s="11">
        <v>30000.0</v>
      </c>
      <c r="I1413" s="8" t="s">
        <v>2350</v>
      </c>
      <c r="J1413" s="16" t="str">
        <f t="shared" si="51"/>
        <v>03/2026</v>
      </c>
      <c r="K1413" s="16" t="str">
        <f t="shared" si="52"/>
        <v>CXG-0326</v>
      </c>
    </row>
    <row r="1414">
      <c r="A1414" s="8" t="s">
        <v>2989</v>
      </c>
      <c r="B1414" s="19">
        <v>46101.0</v>
      </c>
      <c r="C1414" s="8" t="s">
        <v>687</v>
      </c>
      <c r="D1414" s="10" t="s">
        <v>1150</v>
      </c>
      <c r="E1414" s="8" t="s">
        <v>1575</v>
      </c>
      <c r="F1414" s="11">
        <v>28207.0</v>
      </c>
      <c r="I1414" s="8" t="s">
        <v>2990</v>
      </c>
      <c r="J1414" s="16" t="str">
        <f t="shared" si="51"/>
        <v>03/2026</v>
      </c>
      <c r="K1414" s="16" t="str">
        <f t="shared" si="52"/>
        <v>CXG-0326</v>
      </c>
    </row>
    <row r="1415">
      <c r="A1415" s="8" t="s">
        <v>2991</v>
      </c>
      <c r="B1415" s="19">
        <v>46102.0</v>
      </c>
      <c r="C1415" s="8" t="s">
        <v>346</v>
      </c>
      <c r="D1415" s="10" t="s">
        <v>1158</v>
      </c>
      <c r="E1415" s="8" t="s">
        <v>1575</v>
      </c>
      <c r="F1415" s="11">
        <v>10690.0</v>
      </c>
      <c r="I1415" s="8" t="s">
        <v>2992</v>
      </c>
      <c r="J1415" s="16" t="str">
        <f t="shared" si="51"/>
        <v>03/2026</v>
      </c>
      <c r="K1415" s="16" t="str">
        <f t="shared" si="52"/>
        <v>CXG-0326</v>
      </c>
    </row>
    <row r="1416">
      <c r="A1416" s="8" t="s">
        <v>2993</v>
      </c>
      <c r="B1416" s="19">
        <v>46104.0</v>
      </c>
      <c r="C1416" s="8" t="s">
        <v>704</v>
      </c>
      <c r="D1416" s="10" t="s">
        <v>1166</v>
      </c>
      <c r="E1416" s="8" t="s">
        <v>2193</v>
      </c>
      <c r="F1416" s="11">
        <v>100000.0</v>
      </c>
      <c r="I1416" s="8"/>
      <c r="J1416" s="16" t="str">
        <f t="shared" si="51"/>
        <v>03/2026</v>
      </c>
      <c r="K1416" s="16" t="str">
        <f t="shared" si="52"/>
        <v>CXG-0326</v>
      </c>
    </row>
    <row r="1417">
      <c r="A1417" s="8" t="s">
        <v>2994</v>
      </c>
      <c r="B1417" s="19">
        <v>46104.0</v>
      </c>
      <c r="C1417" s="8" t="s">
        <v>687</v>
      </c>
      <c r="D1417" s="10" t="s">
        <v>1150</v>
      </c>
      <c r="E1417" s="8" t="s">
        <v>2193</v>
      </c>
      <c r="F1417" s="11">
        <v>150000.0</v>
      </c>
      <c r="I1417" s="8"/>
      <c r="J1417" s="16" t="str">
        <f t="shared" si="51"/>
        <v>03/2026</v>
      </c>
      <c r="K1417" s="16" t="str">
        <f t="shared" si="52"/>
        <v>CXG-0326</v>
      </c>
    </row>
    <row r="1418">
      <c r="A1418" s="8" t="s">
        <v>2995</v>
      </c>
      <c r="B1418" s="19">
        <v>46104.0</v>
      </c>
      <c r="C1418" s="8" t="s">
        <v>346</v>
      </c>
      <c r="D1418" s="10" t="s">
        <v>1158</v>
      </c>
      <c r="E1418" s="8" t="s">
        <v>1473</v>
      </c>
      <c r="F1418" s="11">
        <v>-2642.97</v>
      </c>
      <c r="I1418" s="8"/>
      <c r="J1418" s="16" t="str">
        <f t="shared" si="51"/>
        <v>03/2026</v>
      </c>
      <c r="K1418" s="16" t="str">
        <f t="shared" si="52"/>
        <v>CXG-0326</v>
      </c>
    </row>
    <row r="1419">
      <c r="A1419" s="8" t="s">
        <v>2996</v>
      </c>
      <c r="B1419" s="19">
        <v>46104.0</v>
      </c>
      <c r="C1419" s="8" t="s">
        <v>702</v>
      </c>
      <c r="D1419" s="10" t="s">
        <v>1164</v>
      </c>
      <c r="E1419" s="8" t="s">
        <v>2193</v>
      </c>
      <c r="F1419" s="11">
        <v>87842.6</v>
      </c>
      <c r="I1419" s="8"/>
      <c r="J1419" s="16" t="str">
        <f t="shared" si="51"/>
        <v>03/2026</v>
      </c>
      <c r="K1419" s="16" t="str">
        <f t="shared" si="52"/>
        <v>CXG-0326</v>
      </c>
    </row>
    <row r="1420">
      <c r="A1420" s="8" t="s">
        <v>2997</v>
      </c>
      <c r="B1420" s="19">
        <v>46104.0</v>
      </c>
      <c r="C1420" s="8" t="s">
        <v>702</v>
      </c>
      <c r="D1420" s="10" t="s">
        <v>1164</v>
      </c>
      <c r="E1420" s="8" t="s">
        <v>1575</v>
      </c>
      <c r="F1420" s="11">
        <v>45500.0</v>
      </c>
      <c r="I1420" s="8" t="s">
        <v>2350</v>
      </c>
      <c r="J1420" s="16" t="str">
        <f t="shared" si="51"/>
        <v>03/2026</v>
      </c>
      <c r="K1420" s="16" t="str">
        <f t="shared" si="52"/>
        <v>CXG-0326</v>
      </c>
    </row>
    <row r="1421">
      <c r="A1421" s="8" t="s">
        <v>2998</v>
      </c>
      <c r="B1421" s="19">
        <v>46104.0</v>
      </c>
      <c r="C1421" s="8" t="s">
        <v>702</v>
      </c>
      <c r="D1421" s="10" t="s">
        <v>1164</v>
      </c>
      <c r="E1421" s="8" t="s">
        <v>2193</v>
      </c>
      <c r="F1421" s="11">
        <v>213742.1</v>
      </c>
      <c r="I1421" s="8"/>
      <c r="J1421" s="16" t="str">
        <f t="shared" si="51"/>
        <v>03/2026</v>
      </c>
      <c r="K1421" s="16" t="str">
        <f t="shared" si="52"/>
        <v>CXG-0326</v>
      </c>
    </row>
    <row r="1422">
      <c r="A1422" s="8" t="s">
        <v>2999</v>
      </c>
      <c r="B1422" s="19">
        <v>46105.0</v>
      </c>
      <c r="C1422" s="8" t="s">
        <v>702</v>
      </c>
      <c r="D1422" s="10" t="s">
        <v>1164</v>
      </c>
      <c r="E1422" s="8" t="s">
        <v>1575</v>
      </c>
      <c r="F1422" s="11">
        <v>25000.0</v>
      </c>
      <c r="I1422" s="8" t="s">
        <v>2851</v>
      </c>
      <c r="J1422" s="16" t="str">
        <f t="shared" si="51"/>
        <v>03/2026</v>
      </c>
      <c r="K1422" s="16" t="str">
        <f t="shared" si="52"/>
        <v>CXG-0326</v>
      </c>
    </row>
    <row r="1423">
      <c r="A1423" s="8" t="s">
        <v>3000</v>
      </c>
      <c r="B1423" s="19">
        <v>46105.0</v>
      </c>
      <c r="C1423" s="8" t="s">
        <v>702</v>
      </c>
      <c r="D1423" s="10" t="s">
        <v>1164</v>
      </c>
      <c r="E1423" s="8" t="s">
        <v>1575</v>
      </c>
      <c r="F1423" s="11">
        <v>20000.0</v>
      </c>
      <c r="I1423" s="8" t="s">
        <v>2350</v>
      </c>
      <c r="J1423" s="16" t="str">
        <f t="shared" si="51"/>
        <v>03/2026</v>
      </c>
      <c r="K1423" s="16" t="str">
        <f t="shared" si="52"/>
        <v>CXG-0326</v>
      </c>
    </row>
    <row r="1424">
      <c r="A1424" s="8" t="s">
        <v>3001</v>
      </c>
      <c r="B1424" s="19">
        <v>46106.0</v>
      </c>
      <c r="C1424" s="8" t="s">
        <v>687</v>
      </c>
      <c r="D1424" s="10" t="s">
        <v>1150</v>
      </c>
      <c r="E1424" s="8" t="s">
        <v>1478</v>
      </c>
      <c r="F1424" s="11">
        <v>126532.55</v>
      </c>
      <c r="I1424" s="8"/>
      <c r="J1424" s="16" t="str">
        <f t="shared" si="51"/>
        <v>03/2026</v>
      </c>
      <c r="K1424" s="16" t="str">
        <f t="shared" si="52"/>
        <v>CXG-0326</v>
      </c>
    </row>
    <row r="1425">
      <c r="A1425" s="8" t="s">
        <v>3002</v>
      </c>
      <c r="B1425" s="19">
        <v>46106.0</v>
      </c>
      <c r="C1425" s="8" t="s">
        <v>687</v>
      </c>
      <c r="D1425" s="10" t="s">
        <v>1150</v>
      </c>
      <c r="E1425" s="8" t="s">
        <v>1509</v>
      </c>
      <c r="F1425" s="11">
        <v>102304.0</v>
      </c>
      <c r="I1425" s="8" t="s">
        <v>2315</v>
      </c>
      <c r="J1425" s="16" t="str">
        <f t="shared" si="51"/>
        <v>03/2026</v>
      </c>
      <c r="K1425" s="16" t="str">
        <f t="shared" si="52"/>
        <v>CXG-0326</v>
      </c>
    </row>
    <row r="1426">
      <c r="A1426" s="8" t="s">
        <v>3003</v>
      </c>
      <c r="B1426" s="19">
        <v>46106.0</v>
      </c>
      <c r="C1426" s="8" t="s">
        <v>704</v>
      </c>
      <c r="D1426" s="10" t="s">
        <v>1166</v>
      </c>
      <c r="E1426" s="8" t="s">
        <v>2193</v>
      </c>
      <c r="F1426" s="11">
        <v>90000.0</v>
      </c>
      <c r="I1426" s="8"/>
      <c r="J1426" s="16" t="str">
        <f t="shared" si="51"/>
        <v>03/2026</v>
      </c>
      <c r="K1426" s="16" t="str">
        <f t="shared" si="52"/>
        <v>CXG-0326</v>
      </c>
    </row>
    <row r="1427">
      <c r="A1427" s="8" t="s">
        <v>3004</v>
      </c>
      <c r="B1427" s="19">
        <v>46106.0</v>
      </c>
      <c r="C1427" s="8" t="s">
        <v>687</v>
      </c>
      <c r="D1427" s="10" t="s">
        <v>1150</v>
      </c>
      <c r="E1427" s="8" t="s">
        <v>2193</v>
      </c>
      <c r="F1427" s="11">
        <v>100000.0</v>
      </c>
      <c r="I1427" s="8"/>
      <c r="J1427" s="16" t="str">
        <f t="shared" si="51"/>
        <v>03/2026</v>
      </c>
      <c r="K1427" s="16" t="str">
        <f t="shared" si="52"/>
        <v>CXG-0326</v>
      </c>
    </row>
    <row r="1428">
      <c r="A1428" s="8" t="s">
        <v>3005</v>
      </c>
      <c r="B1428" s="19">
        <v>46107.0</v>
      </c>
      <c r="C1428" s="8" t="s">
        <v>357</v>
      </c>
      <c r="D1428" s="10" t="s">
        <v>1168</v>
      </c>
      <c r="E1428" s="8" t="s">
        <v>2193</v>
      </c>
      <c r="F1428" s="11">
        <v>150000.0</v>
      </c>
      <c r="I1428" s="8"/>
      <c r="J1428" s="16" t="str">
        <f t="shared" si="51"/>
        <v>03/2026</v>
      </c>
      <c r="K1428" s="16" t="str">
        <f t="shared" si="52"/>
        <v>CXG-0326</v>
      </c>
    </row>
    <row r="1429">
      <c r="A1429" s="8" t="s">
        <v>3006</v>
      </c>
      <c r="B1429" s="19">
        <v>46107.0</v>
      </c>
      <c r="C1429" s="8" t="s">
        <v>706</v>
      </c>
      <c r="D1429" s="10" t="s">
        <v>1171</v>
      </c>
      <c r="E1429" s="8" t="s">
        <v>2193</v>
      </c>
      <c r="F1429" s="11">
        <v>40013.4</v>
      </c>
      <c r="I1429" s="8"/>
      <c r="J1429" s="16" t="str">
        <f t="shared" si="51"/>
        <v>03/2026</v>
      </c>
      <c r="K1429" s="16" t="str">
        <f t="shared" si="52"/>
        <v>CXG-0326</v>
      </c>
    </row>
    <row r="1430">
      <c r="A1430" s="8" t="s">
        <v>3007</v>
      </c>
      <c r="B1430" s="19">
        <v>46107.0</v>
      </c>
      <c r="C1430" s="8" t="s">
        <v>702</v>
      </c>
      <c r="D1430" s="10" t="s">
        <v>1164</v>
      </c>
      <c r="E1430" s="8" t="s">
        <v>1575</v>
      </c>
      <c r="F1430" s="11">
        <v>35000.0</v>
      </c>
      <c r="I1430" s="8" t="s">
        <v>2851</v>
      </c>
      <c r="J1430" s="16" t="str">
        <f t="shared" si="51"/>
        <v>03/2026</v>
      </c>
      <c r="K1430" s="16" t="str">
        <f t="shared" si="52"/>
        <v>CXG-0326</v>
      </c>
    </row>
    <row r="1431">
      <c r="A1431" s="8" t="s">
        <v>3008</v>
      </c>
      <c r="B1431" s="19">
        <v>46107.0</v>
      </c>
      <c r="C1431" s="8" t="s">
        <v>702</v>
      </c>
      <c r="D1431" s="10" t="s">
        <v>1164</v>
      </c>
      <c r="E1431" s="8" t="s">
        <v>2193</v>
      </c>
      <c r="F1431" s="11">
        <v>100000.0</v>
      </c>
      <c r="I1431" s="8"/>
      <c r="J1431" s="16" t="str">
        <f t="shared" si="51"/>
        <v>03/2026</v>
      </c>
      <c r="K1431" s="16" t="str">
        <f t="shared" si="52"/>
        <v>CXG-0326</v>
      </c>
    </row>
    <row r="1432">
      <c r="A1432" s="8" t="s">
        <v>3009</v>
      </c>
      <c r="B1432" s="19">
        <v>46108.0</v>
      </c>
      <c r="C1432" s="8" t="s">
        <v>687</v>
      </c>
      <c r="D1432" s="10" t="s">
        <v>1150</v>
      </c>
      <c r="E1432" s="8" t="s">
        <v>2193</v>
      </c>
      <c r="F1432" s="11">
        <v>100000.0</v>
      </c>
      <c r="I1432" s="8"/>
      <c r="J1432" s="16" t="str">
        <f t="shared" si="51"/>
        <v>03/2026</v>
      </c>
      <c r="K1432" s="16" t="str">
        <f t="shared" si="52"/>
        <v>CXG-0326</v>
      </c>
    </row>
    <row r="1433">
      <c r="A1433" s="8" t="s">
        <v>3010</v>
      </c>
      <c r="B1433" s="19">
        <v>46108.0</v>
      </c>
      <c r="C1433" s="8" t="s">
        <v>687</v>
      </c>
      <c r="D1433" s="10" t="s">
        <v>1150</v>
      </c>
      <c r="E1433" s="8" t="s">
        <v>2193</v>
      </c>
      <c r="F1433" s="11">
        <v>74889.9</v>
      </c>
      <c r="I1433" s="8"/>
      <c r="J1433" s="16" t="str">
        <f t="shared" si="51"/>
        <v>03/2026</v>
      </c>
      <c r="K1433" s="16" t="str">
        <f t="shared" si="52"/>
        <v>CXG-0326</v>
      </c>
    </row>
    <row r="1434">
      <c r="A1434" s="8" t="s">
        <v>3011</v>
      </c>
      <c r="B1434" s="19">
        <v>46108.0</v>
      </c>
      <c r="C1434" s="8" t="s">
        <v>702</v>
      </c>
      <c r="D1434" s="10" t="s">
        <v>1164</v>
      </c>
      <c r="E1434" s="8" t="s">
        <v>1575</v>
      </c>
      <c r="F1434" s="11">
        <v>30000.0</v>
      </c>
      <c r="I1434" s="8" t="s">
        <v>2851</v>
      </c>
      <c r="J1434" s="16" t="str">
        <f t="shared" si="51"/>
        <v>03/2026</v>
      </c>
      <c r="K1434" s="16" t="str">
        <f t="shared" si="52"/>
        <v>CXG-0326</v>
      </c>
    </row>
    <row r="1435">
      <c r="A1435" s="8" t="s">
        <v>3012</v>
      </c>
      <c r="B1435" s="19">
        <v>46111.0</v>
      </c>
      <c r="C1435" s="8" t="s">
        <v>704</v>
      </c>
      <c r="D1435" s="10" t="s">
        <v>1166</v>
      </c>
      <c r="E1435" s="8" t="s">
        <v>1473</v>
      </c>
      <c r="F1435" s="11">
        <v>128.24</v>
      </c>
      <c r="I1435" s="8"/>
      <c r="J1435" s="16" t="str">
        <f t="shared" si="51"/>
        <v>03/2026</v>
      </c>
      <c r="K1435" s="16" t="str">
        <f t="shared" si="52"/>
        <v>CXG-0326</v>
      </c>
    </row>
    <row r="1436">
      <c r="A1436" s="8" t="s">
        <v>3013</v>
      </c>
      <c r="B1436" s="19">
        <v>46111.0</v>
      </c>
      <c r="C1436" s="8" t="s">
        <v>687</v>
      </c>
      <c r="D1436" s="10" t="s">
        <v>1150</v>
      </c>
      <c r="E1436" s="8" t="s">
        <v>1478</v>
      </c>
      <c r="F1436" s="11">
        <v>238000.0</v>
      </c>
      <c r="I1436" s="8"/>
      <c r="J1436" s="16" t="str">
        <f t="shared" si="51"/>
        <v>03/2026</v>
      </c>
      <c r="K1436" s="16" t="str">
        <f t="shared" si="52"/>
        <v>CXG-0326</v>
      </c>
    </row>
    <row r="1437">
      <c r="A1437" s="8" t="s">
        <v>3014</v>
      </c>
      <c r="B1437" s="19">
        <v>46111.0</v>
      </c>
      <c r="C1437" s="8" t="s">
        <v>702</v>
      </c>
      <c r="D1437" s="10" t="s">
        <v>1164</v>
      </c>
      <c r="E1437" s="8" t="s">
        <v>1575</v>
      </c>
      <c r="F1437" s="11">
        <v>35000.0</v>
      </c>
      <c r="I1437" s="8" t="s">
        <v>2350</v>
      </c>
      <c r="J1437" s="16" t="str">
        <f t="shared" si="51"/>
        <v>03/2026</v>
      </c>
      <c r="K1437" s="16" t="str">
        <f t="shared" si="52"/>
        <v>CXG-0326</v>
      </c>
    </row>
    <row r="1438">
      <c r="A1438" s="8" t="s">
        <v>3015</v>
      </c>
      <c r="B1438" s="19">
        <v>46111.0</v>
      </c>
      <c r="C1438" s="8" t="s">
        <v>357</v>
      </c>
      <c r="D1438" s="10" t="s">
        <v>1168</v>
      </c>
      <c r="E1438" s="8" t="s">
        <v>2193</v>
      </c>
      <c r="F1438" s="11">
        <v>150000.0</v>
      </c>
      <c r="I1438" s="8"/>
      <c r="J1438" s="16" t="str">
        <f t="shared" si="51"/>
        <v>03/2026</v>
      </c>
      <c r="K1438" s="16" t="str">
        <f t="shared" si="52"/>
        <v>CXG-0326</v>
      </c>
    </row>
    <row r="1439">
      <c r="A1439" s="8" t="s">
        <v>3016</v>
      </c>
      <c r="B1439" s="19">
        <v>46111.0</v>
      </c>
      <c r="C1439" s="8" t="s">
        <v>706</v>
      </c>
      <c r="D1439" s="10" t="s">
        <v>1171</v>
      </c>
      <c r="E1439" s="8" t="s">
        <v>2193</v>
      </c>
      <c r="F1439" s="11">
        <v>50000.0</v>
      </c>
      <c r="I1439" s="8"/>
      <c r="J1439" s="16" t="str">
        <f t="shared" si="51"/>
        <v>03/2026</v>
      </c>
      <c r="K1439" s="16" t="str">
        <f t="shared" si="52"/>
        <v>CXG-0326</v>
      </c>
    </row>
    <row r="1440">
      <c r="A1440" s="8" t="s">
        <v>3017</v>
      </c>
      <c r="B1440" s="19">
        <v>46112.0</v>
      </c>
      <c r="C1440" s="8" t="s">
        <v>687</v>
      </c>
      <c r="D1440" s="10" t="s">
        <v>1150</v>
      </c>
      <c r="E1440" s="8" t="s">
        <v>2193</v>
      </c>
      <c r="F1440" s="11">
        <v>100000.0</v>
      </c>
      <c r="I1440" s="8"/>
      <c r="J1440" s="16" t="str">
        <f t="shared" si="51"/>
        <v>03/2026</v>
      </c>
      <c r="K1440" s="16" t="str">
        <f t="shared" si="52"/>
        <v>CXG-0326</v>
      </c>
    </row>
    <row r="1441">
      <c r="A1441" s="8" t="s">
        <v>3018</v>
      </c>
      <c r="B1441" s="19">
        <v>46112.0</v>
      </c>
      <c r="C1441" s="8" t="s">
        <v>357</v>
      </c>
      <c r="D1441" s="10" t="s">
        <v>1168</v>
      </c>
      <c r="E1441" s="8" t="s">
        <v>2193</v>
      </c>
      <c r="F1441" s="11">
        <v>66022.0</v>
      </c>
      <c r="I1441" s="8"/>
      <c r="J1441" s="16" t="str">
        <f t="shared" si="51"/>
        <v>03/2026</v>
      </c>
      <c r="K1441" s="16" t="str">
        <f t="shared" si="52"/>
        <v>CXG-0326</v>
      </c>
    </row>
    <row r="1442">
      <c r="A1442" s="8" t="s">
        <v>3019</v>
      </c>
      <c r="B1442" s="19">
        <v>46112.0</v>
      </c>
      <c r="C1442" s="8" t="s">
        <v>687</v>
      </c>
      <c r="D1442" s="10" t="s">
        <v>1150</v>
      </c>
      <c r="E1442" s="8" t="s">
        <v>2193</v>
      </c>
      <c r="F1442" s="11">
        <v>200000.0</v>
      </c>
      <c r="I1442" s="8"/>
      <c r="J1442" s="16" t="str">
        <f t="shared" si="51"/>
        <v>03/2026</v>
      </c>
      <c r="K1442" s="16" t="str">
        <f t="shared" si="52"/>
        <v>CXG-0326</v>
      </c>
    </row>
    <row r="1443">
      <c r="A1443" s="8" t="s">
        <v>3020</v>
      </c>
      <c r="B1443" s="19">
        <v>46112.0</v>
      </c>
      <c r="C1443" s="8" t="s">
        <v>357</v>
      </c>
      <c r="D1443" s="10" t="s">
        <v>1168</v>
      </c>
      <c r="E1443" s="8" t="s">
        <v>2193</v>
      </c>
      <c r="F1443" s="11">
        <v>109126.15</v>
      </c>
      <c r="I1443" s="8"/>
      <c r="J1443" s="16" t="str">
        <f t="shared" si="51"/>
        <v>03/2026</v>
      </c>
      <c r="K1443" s="16" t="str">
        <f t="shared" si="52"/>
        <v>CXG-0326</v>
      </c>
    </row>
    <row r="1444">
      <c r="A1444" s="8" t="s">
        <v>3021</v>
      </c>
      <c r="B1444" s="19">
        <v>46112.0</v>
      </c>
      <c r="C1444" s="8" t="s">
        <v>405</v>
      </c>
      <c r="D1444" s="10" t="s">
        <v>991</v>
      </c>
      <c r="E1444" s="8" t="s">
        <v>1473</v>
      </c>
      <c r="F1444" s="11">
        <v>-24000.0</v>
      </c>
      <c r="I1444" s="8"/>
      <c r="J1444" s="16" t="str">
        <f t="shared" si="51"/>
        <v>03/2026</v>
      </c>
      <c r="K1444" s="16" t="str">
        <f t="shared" si="52"/>
        <v>CXG-0326</v>
      </c>
    </row>
    <row r="1445">
      <c r="A1445" s="8" t="s">
        <v>3022</v>
      </c>
      <c r="B1445" s="19">
        <v>46112.0</v>
      </c>
      <c r="C1445" s="8" t="s">
        <v>405</v>
      </c>
      <c r="D1445" s="10" t="s">
        <v>991</v>
      </c>
      <c r="E1445" s="8" t="s">
        <v>1473</v>
      </c>
      <c r="F1445" s="11">
        <v>-35000.0</v>
      </c>
      <c r="I1445" s="8"/>
      <c r="J1445" s="16" t="str">
        <f t="shared" si="51"/>
        <v>03/2026</v>
      </c>
      <c r="K1445" s="16" t="str">
        <f t="shared" si="52"/>
        <v>CXG-0326</v>
      </c>
    </row>
    <row r="1446">
      <c r="A1446" s="8" t="s">
        <v>3023</v>
      </c>
      <c r="B1446" s="19">
        <v>46113.0</v>
      </c>
      <c r="C1446" s="8" t="s">
        <v>687</v>
      </c>
      <c r="D1446" s="10" t="s">
        <v>1150</v>
      </c>
      <c r="E1446" s="8" t="s">
        <v>1478</v>
      </c>
      <c r="F1446" s="11">
        <v>150000.0</v>
      </c>
      <c r="I1446" s="8"/>
      <c r="J1446" s="16" t="str">
        <f t="shared" si="51"/>
        <v>04/2026</v>
      </c>
      <c r="K1446" s="16" t="str">
        <f t="shared" si="52"/>
        <v>CXG-0426</v>
      </c>
    </row>
    <row r="1447">
      <c r="A1447" s="8" t="s">
        <v>3024</v>
      </c>
      <c r="B1447" s="19">
        <v>46113.0</v>
      </c>
      <c r="C1447" s="8" t="s">
        <v>711</v>
      </c>
      <c r="D1447" s="10" t="s">
        <v>1178</v>
      </c>
      <c r="E1447" s="8" t="s">
        <v>2193</v>
      </c>
      <c r="F1447" s="11">
        <v>50000.0</v>
      </c>
      <c r="I1447" s="8"/>
      <c r="J1447" s="16" t="str">
        <f t="shared" si="51"/>
        <v>04/2026</v>
      </c>
      <c r="K1447" s="16" t="str">
        <f t="shared" si="52"/>
        <v>CXG-0426</v>
      </c>
    </row>
    <row r="1448">
      <c r="A1448" s="8" t="s">
        <v>3025</v>
      </c>
      <c r="B1448" s="19">
        <v>46113.0</v>
      </c>
      <c r="C1448" s="8" t="s">
        <v>702</v>
      </c>
      <c r="D1448" s="10" t="s">
        <v>1164</v>
      </c>
      <c r="E1448" s="8" t="s">
        <v>1575</v>
      </c>
      <c r="F1448" s="11">
        <v>40000.0</v>
      </c>
      <c r="I1448" s="8" t="s">
        <v>2851</v>
      </c>
      <c r="J1448" s="16" t="str">
        <f t="shared" si="51"/>
        <v>04/2026</v>
      </c>
      <c r="K1448" s="16" t="str">
        <f t="shared" si="52"/>
        <v>CXG-0426</v>
      </c>
    </row>
    <row r="1449">
      <c r="A1449" s="8" t="s">
        <v>3026</v>
      </c>
      <c r="B1449" s="19">
        <v>46113.0</v>
      </c>
      <c r="C1449" s="8" t="s">
        <v>687</v>
      </c>
      <c r="D1449" s="10" t="s">
        <v>1150</v>
      </c>
      <c r="E1449" s="8" t="s">
        <v>1478</v>
      </c>
      <c r="F1449" s="11">
        <v>75000.0</v>
      </c>
      <c r="I1449" s="8"/>
      <c r="J1449" s="16" t="str">
        <f t="shared" si="51"/>
        <v>04/2026</v>
      </c>
      <c r="K1449" s="16" t="str">
        <f t="shared" si="52"/>
        <v>CXG-0426</v>
      </c>
    </row>
    <row r="1450">
      <c r="A1450" s="8" t="s">
        <v>3027</v>
      </c>
      <c r="B1450" s="19">
        <v>46113.0</v>
      </c>
      <c r="C1450" s="8" t="s">
        <v>357</v>
      </c>
      <c r="D1450" s="10" t="s">
        <v>1168</v>
      </c>
      <c r="E1450" s="8" t="s">
        <v>2193</v>
      </c>
      <c r="F1450" s="11">
        <v>39711.0</v>
      </c>
      <c r="I1450" s="8"/>
      <c r="J1450" s="16" t="str">
        <f t="shared" si="51"/>
        <v>04/2026</v>
      </c>
      <c r="K1450" s="16" t="str">
        <f t="shared" si="52"/>
        <v>CXG-0426</v>
      </c>
    </row>
    <row r="1451">
      <c r="A1451" s="8" t="s">
        <v>3028</v>
      </c>
      <c r="B1451" s="19">
        <v>46113.0</v>
      </c>
      <c r="C1451" s="8" t="s">
        <v>713</v>
      </c>
      <c r="D1451" s="10" t="s">
        <v>1180</v>
      </c>
      <c r="E1451" s="8" t="s">
        <v>2193</v>
      </c>
      <c r="F1451" s="11">
        <v>80000.0</v>
      </c>
      <c r="I1451" s="8"/>
      <c r="J1451" s="16" t="str">
        <f t="shared" si="51"/>
        <v>04/2026</v>
      </c>
      <c r="K1451" s="16" t="str">
        <f t="shared" si="52"/>
        <v>CXG-0426</v>
      </c>
    </row>
    <row r="1452">
      <c r="A1452" s="8" t="s">
        <v>3029</v>
      </c>
      <c r="B1452" s="19">
        <v>46114.0</v>
      </c>
      <c r="C1452" s="8" t="s">
        <v>715</v>
      </c>
      <c r="D1452" s="10" t="s">
        <v>1182</v>
      </c>
      <c r="E1452" s="8" t="s">
        <v>1575</v>
      </c>
      <c r="F1452" s="11">
        <v>98361.0</v>
      </c>
      <c r="I1452" s="8" t="s">
        <v>2743</v>
      </c>
      <c r="J1452" s="16" t="str">
        <f t="shared" si="51"/>
        <v>04/2026</v>
      </c>
      <c r="K1452" s="16" t="str">
        <f t="shared" si="52"/>
        <v>CXG-0426</v>
      </c>
    </row>
    <row r="1453">
      <c r="A1453" s="8" t="s">
        <v>3030</v>
      </c>
      <c r="B1453" s="19">
        <v>46114.0</v>
      </c>
      <c r="C1453" s="8" t="s">
        <v>357</v>
      </c>
      <c r="D1453" s="10" t="s">
        <v>1168</v>
      </c>
      <c r="E1453" s="8" t="s">
        <v>1478</v>
      </c>
      <c r="F1453" s="11">
        <v>49359.0</v>
      </c>
      <c r="I1453" s="8"/>
      <c r="J1453" s="16" t="str">
        <f t="shared" si="51"/>
        <v>04/2026</v>
      </c>
      <c r="K1453" s="16" t="str">
        <f t="shared" si="52"/>
        <v>CXG-0426</v>
      </c>
    </row>
    <row r="1454">
      <c r="A1454" s="8" t="s">
        <v>3031</v>
      </c>
      <c r="B1454" s="19">
        <v>46114.0</v>
      </c>
      <c r="C1454" s="8" t="s">
        <v>715</v>
      </c>
      <c r="D1454" s="10" t="s">
        <v>1182</v>
      </c>
      <c r="E1454" s="8" t="s">
        <v>1478</v>
      </c>
      <c r="F1454" s="11">
        <v>61146.0</v>
      </c>
      <c r="I1454" s="8"/>
      <c r="J1454" s="16" t="str">
        <f t="shared" si="51"/>
        <v>04/2026</v>
      </c>
      <c r="K1454" s="16" t="str">
        <f t="shared" si="52"/>
        <v>CXG-0426</v>
      </c>
    </row>
    <row r="1455">
      <c r="A1455" s="8" t="s">
        <v>3032</v>
      </c>
      <c r="B1455" s="19">
        <v>46114.0</v>
      </c>
      <c r="C1455" s="8" t="s">
        <v>702</v>
      </c>
      <c r="D1455" s="10" t="s">
        <v>1164</v>
      </c>
      <c r="E1455" s="8" t="s">
        <v>1575</v>
      </c>
      <c r="F1455" s="11">
        <v>25000.0</v>
      </c>
      <c r="I1455" s="8" t="s">
        <v>2851</v>
      </c>
      <c r="J1455" s="16" t="str">
        <f t="shared" si="51"/>
        <v>04/2026</v>
      </c>
      <c r="K1455" s="16" t="str">
        <f t="shared" si="52"/>
        <v>CXG-0426</v>
      </c>
    </row>
    <row r="1456">
      <c r="A1456" s="8" t="s">
        <v>3033</v>
      </c>
      <c r="B1456" s="19">
        <v>46114.0</v>
      </c>
      <c r="C1456" s="8" t="s">
        <v>713</v>
      </c>
      <c r="D1456" s="10" t="s">
        <v>1180</v>
      </c>
      <c r="E1456" s="8" t="s">
        <v>1478</v>
      </c>
      <c r="F1456" s="11">
        <v>40000.0</v>
      </c>
      <c r="I1456" s="8"/>
      <c r="J1456" s="16" t="str">
        <f t="shared" si="51"/>
        <v>04/2026</v>
      </c>
      <c r="K1456" s="16" t="str">
        <f t="shared" si="52"/>
        <v>CXG-0426</v>
      </c>
    </row>
    <row r="1457">
      <c r="A1457" s="8" t="s">
        <v>3034</v>
      </c>
      <c r="B1457" s="19">
        <v>46118.0</v>
      </c>
      <c r="C1457" s="8" t="s">
        <v>715</v>
      </c>
      <c r="D1457" s="10" t="s">
        <v>1182</v>
      </c>
      <c r="E1457" s="8" t="s">
        <v>1473</v>
      </c>
      <c r="F1457" s="11">
        <v>1.0</v>
      </c>
      <c r="I1457" s="8"/>
      <c r="J1457" s="16" t="str">
        <f t="shared" si="51"/>
        <v>04/2026</v>
      </c>
      <c r="K1457" s="16" t="str">
        <f t="shared" si="52"/>
        <v>CXG-0426</v>
      </c>
    </row>
    <row r="1458">
      <c r="A1458" s="8" t="s">
        <v>3035</v>
      </c>
      <c r="B1458" s="19">
        <v>46118.0</v>
      </c>
      <c r="C1458" s="8" t="s">
        <v>708</v>
      </c>
      <c r="D1458" s="10" t="s">
        <v>1174</v>
      </c>
      <c r="E1458" s="8" t="s">
        <v>2193</v>
      </c>
      <c r="F1458" s="11">
        <v>177792.16</v>
      </c>
      <c r="I1458" s="8"/>
      <c r="J1458" s="16" t="str">
        <f t="shared" si="51"/>
        <v>04/2026</v>
      </c>
      <c r="K1458" s="16" t="str">
        <f t="shared" si="52"/>
        <v>CXG-0426</v>
      </c>
    </row>
    <row r="1459">
      <c r="A1459" s="8" t="s">
        <v>3036</v>
      </c>
      <c r="B1459" s="19">
        <v>46118.0</v>
      </c>
      <c r="C1459" s="8" t="s">
        <v>708</v>
      </c>
      <c r="D1459" s="10" t="s">
        <v>1174</v>
      </c>
      <c r="E1459" s="8" t="s">
        <v>1509</v>
      </c>
      <c r="F1459" s="11">
        <v>8790.0</v>
      </c>
      <c r="I1459" s="8"/>
      <c r="J1459" s="16" t="str">
        <f t="shared" si="51"/>
        <v>04/2026</v>
      </c>
      <c r="K1459" s="16" t="str">
        <f t="shared" si="52"/>
        <v>CXG-0426</v>
      </c>
    </row>
    <row r="1460">
      <c r="A1460" s="8" t="s">
        <v>3037</v>
      </c>
      <c r="B1460" s="19">
        <v>46118.0</v>
      </c>
      <c r="C1460" s="8" t="s">
        <v>708</v>
      </c>
      <c r="D1460" s="10" t="s">
        <v>1174</v>
      </c>
      <c r="E1460" s="8" t="s">
        <v>1509</v>
      </c>
      <c r="F1460" s="11">
        <v>70000.0</v>
      </c>
      <c r="I1460" s="8"/>
      <c r="J1460" s="16" t="str">
        <f t="shared" si="51"/>
        <v>04/2026</v>
      </c>
      <c r="K1460" s="16" t="str">
        <f t="shared" si="52"/>
        <v>CXG-0426</v>
      </c>
    </row>
    <row r="1461">
      <c r="A1461" s="8" t="s">
        <v>3038</v>
      </c>
      <c r="B1461" s="19">
        <v>46118.0</v>
      </c>
      <c r="C1461" s="8" t="s">
        <v>708</v>
      </c>
      <c r="D1461" s="10" t="s">
        <v>1174</v>
      </c>
      <c r="E1461" s="8" t="s">
        <v>1473</v>
      </c>
      <c r="F1461" s="11">
        <v>1.36</v>
      </c>
      <c r="I1461" s="8"/>
      <c r="J1461" s="16" t="str">
        <f t="shared" si="51"/>
        <v>04/2026</v>
      </c>
      <c r="K1461" s="16" t="str">
        <f t="shared" si="52"/>
        <v>CXG-0426</v>
      </c>
    </row>
    <row r="1462">
      <c r="A1462" s="8" t="s">
        <v>3039</v>
      </c>
      <c r="B1462" s="19">
        <v>46118.0</v>
      </c>
      <c r="C1462" s="8" t="s">
        <v>717</v>
      </c>
      <c r="D1462" s="10" t="s">
        <v>1184</v>
      </c>
      <c r="E1462" s="8" t="s">
        <v>2193</v>
      </c>
      <c r="F1462" s="11">
        <v>110674.1</v>
      </c>
      <c r="I1462" s="8"/>
      <c r="J1462" s="16" t="str">
        <f t="shared" si="51"/>
        <v>04/2026</v>
      </c>
      <c r="K1462" s="16" t="str">
        <f t="shared" si="52"/>
        <v>CXG-0426</v>
      </c>
    </row>
    <row r="1463">
      <c r="A1463" s="8" t="s">
        <v>3040</v>
      </c>
      <c r="B1463" s="19">
        <v>46118.0</v>
      </c>
      <c r="C1463" s="8" t="s">
        <v>717</v>
      </c>
      <c r="D1463" s="10" t="s">
        <v>1184</v>
      </c>
      <c r="E1463" s="8" t="s">
        <v>1509</v>
      </c>
      <c r="F1463" s="11">
        <v>24220.0</v>
      </c>
      <c r="I1463" s="8"/>
      <c r="J1463" s="16" t="str">
        <f t="shared" si="51"/>
        <v>04/2026</v>
      </c>
      <c r="K1463" s="16" t="str">
        <f t="shared" si="52"/>
        <v>CXG-0426</v>
      </c>
    </row>
    <row r="1464">
      <c r="A1464" s="8" t="s">
        <v>3041</v>
      </c>
      <c r="B1464" s="19">
        <v>46119.0</v>
      </c>
      <c r="C1464" s="8" t="s">
        <v>702</v>
      </c>
      <c r="D1464" s="10" t="s">
        <v>1164</v>
      </c>
      <c r="E1464" s="8" t="s">
        <v>1575</v>
      </c>
      <c r="F1464" s="11">
        <v>10000.0</v>
      </c>
      <c r="I1464" s="8" t="s">
        <v>2350</v>
      </c>
      <c r="J1464" s="16" t="str">
        <f t="shared" si="51"/>
        <v>04/2026</v>
      </c>
      <c r="K1464" s="16" t="str">
        <f t="shared" si="52"/>
        <v>CXG-0426</v>
      </c>
    </row>
    <row r="1465">
      <c r="A1465" s="8" t="s">
        <v>3042</v>
      </c>
      <c r="B1465" s="19">
        <v>46119.0</v>
      </c>
      <c r="C1465" s="8" t="s">
        <v>711</v>
      </c>
      <c r="D1465" s="10" t="s">
        <v>1178</v>
      </c>
      <c r="E1465" s="8" t="s">
        <v>1575</v>
      </c>
      <c r="F1465" s="11">
        <v>55000.0</v>
      </c>
      <c r="I1465" s="8" t="s">
        <v>2825</v>
      </c>
      <c r="J1465" s="16" t="str">
        <f t="shared" si="51"/>
        <v>04/2026</v>
      </c>
      <c r="K1465" s="16" t="str">
        <f t="shared" si="52"/>
        <v>CXG-0426</v>
      </c>
    </row>
    <row r="1466">
      <c r="A1466" s="8" t="s">
        <v>3043</v>
      </c>
      <c r="B1466" s="19">
        <v>46119.0</v>
      </c>
      <c r="C1466" s="8" t="s">
        <v>357</v>
      </c>
      <c r="D1466" s="10" t="s">
        <v>1168</v>
      </c>
      <c r="E1466" s="8" t="s">
        <v>1478</v>
      </c>
      <c r="F1466" s="11">
        <v>5700.0</v>
      </c>
      <c r="I1466" s="8"/>
      <c r="J1466" s="16" t="str">
        <f t="shared" si="51"/>
        <v>04/2026</v>
      </c>
      <c r="K1466" s="16" t="str">
        <f t="shared" si="52"/>
        <v>CXG-0426</v>
      </c>
    </row>
    <row r="1467">
      <c r="A1467" s="8" t="s">
        <v>3044</v>
      </c>
      <c r="B1467" s="19">
        <v>46119.0</v>
      </c>
      <c r="C1467" s="8" t="s">
        <v>357</v>
      </c>
      <c r="D1467" s="10" t="s">
        <v>1168</v>
      </c>
      <c r="E1467" s="8" t="s">
        <v>1473</v>
      </c>
      <c r="F1467" s="11">
        <v>1.23</v>
      </c>
      <c r="I1467" s="8"/>
      <c r="J1467" s="16" t="str">
        <f t="shared" si="51"/>
        <v>04/2026</v>
      </c>
      <c r="K1467" s="16" t="str">
        <f t="shared" si="52"/>
        <v>CXG-0426</v>
      </c>
    </row>
    <row r="1468">
      <c r="A1468" s="8" t="s">
        <v>3045</v>
      </c>
      <c r="B1468" s="19">
        <v>46119.0</v>
      </c>
      <c r="C1468" s="8" t="s">
        <v>717</v>
      </c>
      <c r="D1468" s="10" t="s">
        <v>1184</v>
      </c>
      <c r="E1468" s="8" t="s">
        <v>2193</v>
      </c>
      <c r="F1468" s="11">
        <v>46636.74</v>
      </c>
      <c r="I1468" s="8"/>
      <c r="J1468" s="16" t="str">
        <f t="shared" si="51"/>
        <v>04/2026</v>
      </c>
      <c r="K1468" s="16" t="str">
        <f t="shared" si="52"/>
        <v>CXG-0426</v>
      </c>
    </row>
    <row r="1469">
      <c r="A1469" s="8" t="s">
        <v>3046</v>
      </c>
      <c r="B1469" s="19">
        <v>46119.0</v>
      </c>
      <c r="C1469" s="8" t="s">
        <v>711</v>
      </c>
      <c r="D1469" s="10" t="s">
        <v>1178</v>
      </c>
      <c r="E1469" s="8" t="s">
        <v>2193</v>
      </c>
      <c r="F1469" s="11">
        <v>95000.0</v>
      </c>
      <c r="I1469" s="8"/>
      <c r="J1469" s="16" t="str">
        <f t="shared" si="51"/>
        <v>04/2026</v>
      </c>
      <c r="K1469" s="16" t="str">
        <f t="shared" si="52"/>
        <v>CXG-0426</v>
      </c>
    </row>
    <row r="1470">
      <c r="A1470" s="8" t="s">
        <v>3047</v>
      </c>
      <c r="B1470" s="19">
        <v>46120.0</v>
      </c>
      <c r="C1470" s="8" t="s">
        <v>706</v>
      </c>
      <c r="D1470" s="10" t="s">
        <v>1171</v>
      </c>
      <c r="E1470" s="8" t="s">
        <v>1473</v>
      </c>
      <c r="F1470" s="11">
        <v>-8277.05</v>
      </c>
      <c r="I1470" s="8" t="s">
        <v>3048</v>
      </c>
      <c r="J1470" s="16" t="str">
        <f t="shared" si="51"/>
        <v>04/2026</v>
      </c>
      <c r="K1470" s="16" t="str">
        <f t="shared" si="52"/>
        <v>CXG-0426</v>
      </c>
    </row>
    <row r="1471">
      <c r="A1471" s="8" t="s">
        <v>3049</v>
      </c>
      <c r="B1471" s="19">
        <v>46120.0</v>
      </c>
      <c r="C1471" s="8" t="s">
        <v>687</v>
      </c>
      <c r="D1471" s="10" t="s">
        <v>1150</v>
      </c>
      <c r="E1471" s="8" t="s">
        <v>1473</v>
      </c>
      <c r="F1471" s="11">
        <v>2300.0</v>
      </c>
      <c r="I1471" s="8" t="s">
        <v>2499</v>
      </c>
      <c r="J1471" s="16" t="str">
        <f t="shared" si="51"/>
        <v>04/2026</v>
      </c>
      <c r="K1471" s="16" t="str">
        <f t="shared" si="52"/>
        <v>CXG-0426</v>
      </c>
    </row>
    <row r="1472">
      <c r="A1472" s="8" t="s">
        <v>3050</v>
      </c>
      <c r="B1472" s="19">
        <v>46120.0</v>
      </c>
      <c r="C1472" s="8" t="s">
        <v>346</v>
      </c>
      <c r="D1472" s="10" t="s">
        <v>1186</v>
      </c>
      <c r="E1472" s="8" t="s">
        <v>1478</v>
      </c>
      <c r="F1472" s="11">
        <v>50000.0</v>
      </c>
      <c r="I1472" s="8"/>
      <c r="J1472" s="16" t="str">
        <f t="shared" si="51"/>
        <v>04/2026</v>
      </c>
      <c r="K1472" s="16" t="str">
        <f t="shared" si="52"/>
        <v>CXG-0426</v>
      </c>
    </row>
    <row r="1473">
      <c r="A1473" s="8" t="s">
        <v>3051</v>
      </c>
      <c r="B1473" s="19">
        <v>46120.0</v>
      </c>
      <c r="C1473" s="8" t="s">
        <v>346</v>
      </c>
      <c r="D1473" s="10" t="s">
        <v>1186</v>
      </c>
      <c r="E1473" s="8" t="s">
        <v>1575</v>
      </c>
      <c r="F1473" s="11">
        <v>35000.0</v>
      </c>
      <c r="I1473" s="8" t="s">
        <v>2851</v>
      </c>
      <c r="J1473" s="16" t="str">
        <f t="shared" si="51"/>
        <v>04/2026</v>
      </c>
      <c r="K1473" s="16" t="str">
        <f t="shared" si="52"/>
        <v>CXG-0426</v>
      </c>
    </row>
    <row r="1474">
      <c r="A1474" s="8" t="s">
        <v>3052</v>
      </c>
      <c r="B1474" s="19">
        <v>46120.0</v>
      </c>
      <c r="C1474" s="8" t="s">
        <v>713</v>
      </c>
      <c r="D1474" s="10" t="s">
        <v>1180</v>
      </c>
      <c r="E1474" s="8" t="s">
        <v>1478</v>
      </c>
      <c r="F1474" s="11">
        <v>20000.0</v>
      </c>
      <c r="I1474" s="8"/>
      <c r="J1474" s="16" t="str">
        <f t="shared" si="51"/>
        <v>04/2026</v>
      </c>
      <c r="K1474" s="16" t="str">
        <f t="shared" si="52"/>
        <v>CXG-0426</v>
      </c>
    </row>
    <row r="1475">
      <c r="A1475" s="8" t="s">
        <v>3053</v>
      </c>
      <c r="B1475" s="19">
        <v>46120.0</v>
      </c>
      <c r="C1475" s="8" t="s">
        <v>713</v>
      </c>
      <c r="D1475" s="10" t="s">
        <v>1180</v>
      </c>
      <c r="E1475" s="8" t="s">
        <v>1478</v>
      </c>
      <c r="F1475" s="11">
        <v>20934.0</v>
      </c>
      <c r="I1475" s="8"/>
      <c r="J1475" s="16" t="str">
        <f t="shared" si="51"/>
        <v>04/2026</v>
      </c>
      <c r="K1475" s="16" t="str">
        <f t="shared" si="52"/>
        <v>CXG-0426</v>
      </c>
    </row>
    <row r="1476">
      <c r="A1476" s="8" t="s">
        <v>3054</v>
      </c>
      <c r="B1476" s="19">
        <v>46120.0</v>
      </c>
      <c r="C1476" s="8" t="s">
        <v>713</v>
      </c>
      <c r="D1476" s="10" t="s">
        <v>1180</v>
      </c>
      <c r="E1476" s="8" t="s">
        <v>1478</v>
      </c>
      <c r="F1476" s="11">
        <v>3743.33</v>
      </c>
      <c r="I1476" s="8"/>
      <c r="J1476" s="16" t="str">
        <f t="shared" si="51"/>
        <v>04/2026</v>
      </c>
      <c r="K1476" s="16" t="str">
        <f t="shared" si="52"/>
        <v>CXG-0426</v>
      </c>
    </row>
    <row r="1477">
      <c r="A1477" s="8" t="s">
        <v>3055</v>
      </c>
      <c r="B1477" s="19">
        <v>46120.0</v>
      </c>
      <c r="C1477" s="8" t="s">
        <v>713</v>
      </c>
      <c r="D1477" s="10" t="s">
        <v>1180</v>
      </c>
      <c r="E1477" s="8" t="s">
        <v>1473</v>
      </c>
      <c r="F1477" s="11">
        <v>0.15</v>
      </c>
      <c r="I1477" s="8"/>
      <c r="J1477" s="16" t="str">
        <f t="shared" si="51"/>
        <v>04/2026</v>
      </c>
      <c r="K1477" s="16" t="str">
        <f t="shared" si="52"/>
        <v>CXG-0426</v>
      </c>
    </row>
    <row r="1478">
      <c r="A1478" s="8" t="s">
        <v>3056</v>
      </c>
      <c r="B1478" s="19">
        <v>46120.0</v>
      </c>
      <c r="C1478" s="8" t="s">
        <v>346</v>
      </c>
      <c r="D1478" s="10" t="s">
        <v>1186</v>
      </c>
      <c r="E1478" s="8" t="s">
        <v>2193</v>
      </c>
      <c r="F1478" s="11">
        <v>88533.3</v>
      </c>
      <c r="I1478" s="8"/>
      <c r="J1478" s="16" t="str">
        <f t="shared" si="51"/>
        <v>04/2026</v>
      </c>
      <c r="K1478" s="16" t="str">
        <f t="shared" si="52"/>
        <v>CXG-0426</v>
      </c>
    </row>
    <row r="1479">
      <c r="A1479" s="8" t="s">
        <v>3057</v>
      </c>
      <c r="B1479" s="19">
        <v>46121.0</v>
      </c>
      <c r="C1479" s="8" t="s">
        <v>346</v>
      </c>
      <c r="D1479" s="10" t="s">
        <v>1186</v>
      </c>
      <c r="E1479" s="8" t="s">
        <v>1509</v>
      </c>
      <c r="F1479" s="11">
        <v>25000.0</v>
      </c>
      <c r="I1479" s="8" t="s">
        <v>2315</v>
      </c>
      <c r="J1479" s="16" t="str">
        <f t="shared" si="51"/>
        <v>04/2026</v>
      </c>
      <c r="K1479" s="16" t="str">
        <f t="shared" si="52"/>
        <v>CXG-0426</v>
      </c>
    </row>
    <row r="1480">
      <c r="A1480" s="8" t="s">
        <v>3058</v>
      </c>
      <c r="B1480" s="19">
        <v>46122.0</v>
      </c>
      <c r="C1480" s="8" t="s">
        <v>715</v>
      </c>
      <c r="D1480" s="10" t="s">
        <v>1182</v>
      </c>
      <c r="E1480" s="8" t="s">
        <v>1478</v>
      </c>
      <c r="F1480" s="11">
        <v>55000.0</v>
      </c>
      <c r="I1480" s="8"/>
      <c r="J1480" s="16" t="str">
        <f t="shared" si="51"/>
        <v>04/2026</v>
      </c>
      <c r="K1480" s="16" t="str">
        <f t="shared" si="52"/>
        <v>CXG-0426</v>
      </c>
    </row>
    <row r="1481">
      <c r="A1481" s="8" t="s">
        <v>3059</v>
      </c>
      <c r="B1481" s="19">
        <v>46122.0</v>
      </c>
      <c r="C1481" s="8" t="s">
        <v>715</v>
      </c>
      <c r="D1481" s="10" t="s">
        <v>1182</v>
      </c>
      <c r="E1481" s="8" t="s">
        <v>1473</v>
      </c>
      <c r="F1481" s="11">
        <v>24.52</v>
      </c>
      <c r="I1481" s="8"/>
      <c r="J1481" s="16" t="str">
        <f t="shared" si="51"/>
        <v>04/2026</v>
      </c>
      <c r="K1481" s="16" t="str">
        <f t="shared" si="52"/>
        <v>CXG-0426</v>
      </c>
    </row>
    <row r="1482">
      <c r="A1482" s="8" t="s">
        <v>3060</v>
      </c>
      <c r="B1482" s="19">
        <v>46123.0</v>
      </c>
      <c r="C1482" s="8" t="s">
        <v>346</v>
      </c>
      <c r="D1482" s="10" t="s">
        <v>1186</v>
      </c>
      <c r="E1482" s="8" t="s">
        <v>2193</v>
      </c>
      <c r="F1482" s="11">
        <v>29393.74</v>
      </c>
      <c r="I1482" s="8"/>
      <c r="J1482" s="16" t="str">
        <f t="shared" si="51"/>
        <v>04/2026</v>
      </c>
      <c r="K1482" s="16" t="str">
        <f t="shared" si="52"/>
        <v>CXG-0426</v>
      </c>
    </row>
    <row r="1483">
      <c r="A1483" s="8" t="s">
        <v>3061</v>
      </c>
      <c r="B1483" s="19">
        <v>46123.0</v>
      </c>
      <c r="C1483" s="8" t="s">
        <v>346</v>
      </c>
      <c r="D1483" s="10" t="s">
        <v>1186</v>
      </c>
      <c r="E1483" s="8" t="s">
        <v>1478</v>
      </c>
      <c r="F1483" s="11">
        <v>65000.0</v>
      </c>
      <c r="I1483" s="8"/>
      <c r="J1483" s="16" t="str">
        <f t="shared" si="51"/>
        <v>04/2026</v>
      </c>
      <c r="K1483" s="16" t="str">
        <f t="shared" si="52"/>
        <v>CXG-0426</v>
      </c>
    </row>
    <row r="1484">
      <c r="A1484" s="8" t="s">
        <v>3062</v>
      </c>
      <c r="B1484" s="19">
        <v>46125.0</v>
      </c>
      <c r="C1484" s="8" t="s">
        <v>346</v>
      </c>
      <c r="D1484" s="10" t="s">
        <v>1186</v>
      </c>
      <c r="E1484" s="8" t="s">
        <v>1575</v>
      </c>
      <c r="F1484" s="11">
        <v>83047.0</v>
      </c>
      <c r="I1484" s="8" t="s">
        <v>2667</v>
      </c>
      <c r="J1484" s="16" t="str">
        <f t="shared" si="51"/>
        <v>04/2026</v>
      </c>
      <c r="K1484" s="16" t="str">
        <f t="shared" si="52"/>
        <v>CXG-0426</v>
      </c>
    </row>
    <row r="1485">
      <c r="A1485" s="8" t="s">
        <v>3063</v>
      </c>
      <c r="B1485" s="19">
        <v>46125.0</v>
      </c>
      <c r="C1485" s="8" t="s">
        <v>717</v>
      </c>
      <c r="D1485" s="10" t="s">
        <v>1184</v>
      </c>
      <c r="E1485" s="8" t="s">
        <v>2193</v>
      </c>
      <c r="F1485" s="11">
        <v>74460.0</v>
      </c>
      <c r="I1485" s="8"/>
      <c r="J1485" s="16" t="str">
        <f t="shared" si="51"/>
        <v>04/2026</v>
      </c>
      <c r="K1485" s="16" t="str">
        <f t="shared" si="52"/>
        <v>CXG-0426</v>
      </c>
    </row>
    <row r="1486">
      <c r="A1486" s="8" t="s">
        <v>3064</v>
      </c>
      <c r="B1486" s="19">
        <v>46125.0</v>
      </c>
      <c r="C1486" s="8" t="s">
        <v>711</v>
      </c>
      <c r="D1486" s="10" t="s">
        <v>1178</v>
      </c>
      <c r="E1486" s="8" t="s">
        <v>2193</v>
      </c>
      <c r="F1486" s="11">
        <v>36292.24</v>
      </c>
      <c r="I1486" s="8"/>
      <c r="J1486" s="16" t="str">
        <f t="shared" si="51"/>
        <v>04/2026</v>
      </c>
      <c r="K1486" s="16" t="str">
        <f t="shared" si="52"/>
        <v>CXG-0426</v>
      </c>
    </row>
    <row r="1487">
      <c r="A1487" s="8" t="s">
        <v>3065</v>
      </c>
      <c r="B1487" s="19">
        <v>46125.0</v>
      </c>
      <c r="C1487" s="8" t="s">
        <v>687</v>
      </c>
      <c r="D1487" s="10" t="s">
        <v>1150</v>
      </c>
      <c r="E1487" s="8" t="s">
        <v>2193</v>
      </c>
      <c r="F1487" s="11">
        <v>50114.0</v>
      </c>
      <c r="I1487" s="8"/>
      <c r="J1487" s="16" t="str">
        <f t="shared" si="51"/>
        <v>04/2026</v>
      </c>
      <c r="K1487" s="16" t="str">
        <f t="shared" si="52"/>
        <v>CXG-0426</v>
      </c>
    </row>
    <row r="1488">
      <c r="A1488" s="8" t="s">
        <v>3066</v>
      </c>
      <c r="B1488" s="19">
        <v>46125.0</v>
      </c>
      <c r="C1488" s="8" t="s">
        <v>687</v>
      </c>
      <c r="D1488" s="10" t="s">
        <v>1150</v>
      </c>
      <c r="E1488" s="8" t="s">
        <v>1473</v>
      </c>
      <c r="F1488" s="11">
        <v>0.65</v>
      </c>
      <c r="I1488" s="8"/>
      <c r="J1488" s="16" t="str">
        <f t="shared" si="51"/>
        <v>04/2026</v>
      </c>
      <c r="K1488" s="16" t="str">
        <f t="shared" si="52"/>
        <v>CXG-0426</v>
      </c>
    </row>
    <row r="1489">
      <c r="A1489" s="8" t="s">
        <v>3067</v>
      </c>
      <c r="B1489" s="19">
        <v>46126.0</v>
      </c>
      <c r="C1489" s="8" t="s">
        <v>346</v>
      </c>
      <c r="D1489" s="10" t="s">
        <v>1186</v>
      </c>
      <c r="E1489" s="8" t="s">
        <v>2193</v>
      </c>
      <c r="F1489" s="11">
        <v>100000.0</v>
      </c>
      <c r="I1489" s="8"/>
      <c r="J1489" s="16" t="str">
        <f t="shared" si="51"/>
        <v>04/2026</v>
      </c>
      <c r="K1489" s="16" t="str">
        <f t="shared" si="52"/>
        <v>CXG-0426</v>
      </c>
    </row>
    <row r="1490">
      <c r="A1490" s="8" t="s">
        <v>3068</v>
      </c>
      <c r="B1490" s="19">
        <v>46127.0</v>
      </c>
      <c r="C1490" s="8" t="s">
        <v>711</v>
      </c>
      <c r="D1490" s="10" t="s">
        <v>1178</v>
      </c>
      <c r="E1490" s="8" t="s">
        <v>1478</v>
      </c>
      <c r="F1490" s="11">
        <v>1500.0</v>
      </c>
      <c r="I1490" s="8"/>
      <c r="J1490" s="16" t="str">
        <f t="shared" si="51"/>
        <v>04/2026</v>
      </c>
      <c r="K1490" s="16" t="str">
        <f t="shared" si="52"/>
        <v>CXG-0426</v>
      </c>
    </row>
    <row r="1491">
      <c r="A1491" s="8" t="s">
        <v>3069</v>
      </c>
      <c r="B1491" s="19">
        <v>46127.0</v>
      </c>
      <c r="C1491" s="8" t="s">
        <v>346</v>
      </c>
      <c r="D1491" s="10" t="s">
        <v>1186</v>
      </c>
      <c r="E1491" s="8" t="s">
        <v>2193</v>
      </c>
      <c r="F1491" s="11">
        <v>70000.0</v>
      </c>
      <c r="I1491" s="8"/>
      <c r="J1491" s="16" t="str">
        <f t="shared" si="51"/>
        <v>04/2026</v>
      </c>
      <c r="K1491" s="16" t="str">
        <f t="shared" si="52"/>
        <v>CXG-0426</v>
      </c>
    </row>
    <row r="1492">
      <c r="A1492" s="8" t="s">
        <v>3070</v>
      </c>
      <c r="B1492" s="19">
        <v>46128.0</v>
      </c>
      <c r="C1492" s="8" t="s">
        <v>702</v>
      </c>
      <c r="D1492" s="10" t="s">
        <v>1164</v>
      </c>
      <c r="E1492" s="8" t="s">
        <v>1473</v>
      </c>
      <c r="F1492" s="11">
        <v>356.26</v>
      </c>
      <c r="I1492" s="8"/>
      <c r="J1492" s="16" t="str">
        <f t="shared" si="51"/>
        <v>04/2026</v>
      </c>
      <c r="K1492" s="16" t="str">
        <f t="shared" si="52"/>
        <v>CXG-0426</v>
      </c>
    </row>
    <row r="1493">
      <c r="A1493" s="8" t="s">
        <v>3071</v>
      </c>
      <c r="B1493" s="19">
        <v>46128.0</v>
      </c>
      <c r="C1493" s="8" t="s">
        <v>717</v>
      </c>
      <c r="D1493" s="10" t="s">
        <v>1184</v>
      </c>
      <c r="E1493" s="8" t="s">
        <v>1575</v>
      </c>
      <c r="F1493" s="11">
        <v>40000.0</v>
      </c>
      <c r="I1493" s="8" t="s">
        <v>2856</v>
      </c>
      <c r="J1493" s="16" t="str">
        <f t="shared" si="51"/>
        <v>04/2026</v>
      </c>
      <c r="K1493" s="16" t="str">
        <f t="shared" si="52"/>
        <v>CXG-0426</v>
      </c>
    </row>
    <row r="1494">
      <c r="A1494" s="8" t="s">
        <v>3072</v>
      </c>
      <c r="B1494" s="19">
        <v>46128.0</v>
      </c>
      <c r="C1494" s="8" t="s">
        <v>717</v>
      </c>
      <c r="D1494" s="10" t="s">
        <v>1184</v>
      </c>
      <c r="E1494" s="8" t="s">
        <v>2193</v>
      </c>
      <c r="F1494" s="11">
        <v>200000.0</v>
      </c>
      <c r="I1494" s="8"/>
      <c r="J1494" s="16" t="str">
        <f t="shared" si="51"/>
        <v>04/2026</v>
      </c>
      <c r="K1494" s="16" t="str">
        <f t="shared" si="52"/>
        <v>CXG-0426</v>
      </c>
    </row>
    <row r="1495">
      <c r="A1495" s="10" t="s">
        <v>3073</v>
      </c>
      <c r="B1495" s="19">
        <v>46128.0</v>
      </c>
      <c r="C1495" s="8" t="s">
        <v>346</v>
      </c>
      <c r="D1495" s="10" t="s">
        <v>1186</v>
      </c>
      <c r="E1495" s="8" t="s">
        <v>2193</v>
      </c>
      <c r="F1495" s="11">
        <v>68000.0</v>
      </c>
      <c r="I1495" s="8"/>
      <c r="J1495" s="16" t="str">
        <f t="shared" si="51"/>
        <v>04/2026</v>
      </c>
      <c r="K1495" s="16" t="str">
        <f t="shared" si="52"/>
        <v>CXG-0426</v>
      </c>
    </row>
    <row r="1496">
      <c r="A1496" s="8" t="s">
        <v>3074</v>
      </c>
      <c r="B1496" s="19">
        <v>46129.0</v>
      </c>
      <c r="C1496" s="8" t="s">
        <v>717</v>
      </c>
      <c r="D1496" s="10" t="s">
        <v>1184</v>
      </c>
      <c r="E1496" s="8" t="s">
        <v>2193</v>
      </c>
      <c r="F1496" s="11">
        <v>110000.0</v>
      </c>
      <c r="I1496" s="8"/>
      <c r="J1496" s="16" t="str">
        <f t="shared" si="51"/>
        <v>04/2026</v>
      </c>
      <c r="K1496" s="16" t="str">
        <f t="shared" si="52"/>
        <v>CXG-0426</v>
      </c>
    </row>
    <row r="1497">
      <c r="A1497" s="8" t="s">
        <v>3075</v>
      </c>
      <c r="B1497" s="19">
        <v>46130.0</v>
      </c>
      <c r="C1497" s="8" t="s">
        <v>721</v>
      </c>
      <c r="D1497" s="10" t="s">
        <v>1192</v>
      </c>
      <c r="E1497" s="8" t="s">
        <v>1478</v>
      </c>
      <c r="F1497" s="11">
        <v>80719.39</v>
      </c>
      <c r="I1497" s="8"/>
      <c r="J1497" s="16" t="str">
        <f t="shared" si="51"/>
        <v>04/2026</v>
      </c>
      <c r="K1497" s="16" t="str">
        <f t="shared" si="52"/>
        <v>CXG-0426</v>
      </c>
    </row>
    <row r="1498">
      <c r="A1498" s="8" t="s">
        <v>3076</v>
      </c>
      <c r="B1498" s="19">
        <v>46132.0</v>
      </c>
      <c r="C1498" s="8" t="s">
        <v>719</v>
      </c>
      <c r="D1498" s="10" t="s">
        <v>1190</v>
      </c>
      <c r="E1498" s="8" t="s">
        <v>1473</v>
      </c>
      <c r="F1498" s="11">
        <v>300.0</v>
      </c>
      <c r="I1498" s="8" t="s">
        <v>2499</v>
      </c>
      <c r="J1498" s="16" t="str">
        <f t="shared" si="51"/>
        <v>04/2026</v>
      </c>
      <c r="K1498" s="16" t="str">
        <f t="shared" si="52"/>
        <v>CXG-0426</v>
      </c>
    </row>
    <row r="1499">
      <c r="A1499" s="8" t="s">
        <v>3077</v>
      </c>
      <c r="B1499" s="19">
        <v>46132.0</v>
      </c>
      <c r="C1499" s="8" t="s">
        <v>603</v>
      </c>
      <c r="D1499" s="10" t="s">
        <v>1188</v>
      </c>
      <c r="E1499" s="8" t="s">
        <v>1473</v>
      </c>
      <c r="F1499" s="11">
        <v>600.0</v>
      </c>
      <c r="I1499" s="8" t="s">
        <v>2499</v>
      </c>
      <c r="J1499" s="16" t="str">
        <f t="shared" si="51"/>
        <v>04/2026</v>
      </c>
      <c r="K1499" s="16" t="str">
        <f t="shared" si="52"/>
        <v>CXG-0426</v>
      </c>
    </row>
    <row r="1500">
      <c r="A1500" s="8" t="s">
        <v>3078</v>
      </c>
      <c r="B1500" s="19">
        <v>46132.0</v>
      </c>
      <c r="C1500" s="8" t="s">
        <v>721</v>
      </c>
      <c r="D1500" s="10" t="s">
        <v>1192</v>
      </c>
      <c r="E1500" s="8" t="s">
        <v>1478</v>
      </c>
      <c r="F1500" s="11">
        <v>1630.0</v>
      </c>
      <c r="I1500" s="8"/>
      <c r="J1500" s="16" t="str">
        <f t="shared" si="51"/>
        <v>04/2026</v>
      </c>
      <c r="K1500" s="16" t="str">
        <f t="shared" si="52"/>
        <v>CXG-0426</v>
      </c>
    </row>
    <row r="1501">
      <c r="A1501" s="8" t="s">
        <v>3079</v>
      </c>
      <c r="B1501" s="19">
        <v>46132.0</v>
      </c>
      <c r="C1501" s="8" t="s">
        <v>721</v>
      </c>
      <c r="D1501" s="10" t="s">
        <v>1192</v>
      </c>
      <c r="E1501" s="8" t="s">
        <v>1473</v>
      </c>
      <c r="F1501" s="11">
        <v>-59.77</v>
      </c>
      <c r="I1501" s="8"/>
      <c r="J1501" s="16" t="str">
        <f t="shared" si="51"/>
        <v>04/2026</v>
      </c>
      <c r="K1501" s="16" t="str">
        <f t="shared" si="52"/>
        <v>CXG-0426</v>
      </c>
    </row>
    <row r="1502">
      <c r="A1502" s="10" t="s">
        <v>3080</v>
      </c>
      <c r="B1502" s="19">
        <v>46132.0</v>
      </c>
      <c r="C1502" s="8" t="s">
        <v>603</v>
      </c>
      <c r="D1502" s="10" t="s">
        <v>1188</v>
      </c>
      <c r="E1502" s="8" t="s">
        <v>2193</v>
      </c>
      <c r="F1502" s="11">
        <v>228554.14</v>
      </c>
      <c r="I1502" s="8"/>
      <c r="J1502" s="16" t="str">
        <f t="shared" si="51"/>
        <v>04/2026</v>
      </c>
      <c r="K1502" s="16" t="str">
        <f t="shared" si="52"/>
        <v>CXG-0426</v>
      </c>
    </row>
    <row r="1503">
      <c r="A1503" s="8" t="s">
        <v>3081</v>
      </c>
      <c r="B1503" s="19">
        <v>46132.0</v>
      </c>
      <c r="C1503" s="8" t="s">
        <v>603</v>
      </c>
      <c r="D1503" s="10" t="s">
        <v>1188</v>
      </c>
      <c r="E1503" s="8" t="s">
        <v>2193</v>
      </c>
      <c r="F1503" s="11">
        <v>100000.0</v>
      </c>
      <c r="I1503" s="8"/>
      <c r="J1503" s="16" t="str">
        <f t="shared" si="51"/>
        <v>04/2026</v>
      </c>
      <c r="K1503" s="16" t="str">
        <f t="shared" si="52"/>
        <v>CXG-0426</v>
      </c>
    </row>
    <row r="1504">
      <c r="A1504" s="8" t="s">
        <v>3082</v>
      </c>
      <c r="B1504" s="19">
        <v>46132.0</v>
      </c>
      <c r="C1504" s="8" t="s">
        <v>719</v>
      </c>
      <c r="D1504" s="10" t="s">
        <v>1190</v>
      </c>
      <c r="E1504" s="8" t="s">
        <v>2193</v>
      </c>
      <c r="F1504" s="11">
        <v>90463.68</v>
      </c>
      <c r="I1504" s="8"/>
      <c r="J1504" s="16" t="str">
        <f t="shared" si="51"/>
        <v>04/2026</v>
      </c>
      <c r="K1504" s="16" t="str">
        <f t="shared" si="52"/>
        <v>CXG-0426</v>
      </c>
    </row>
    <row r="1505">
      <c r="A1505" s="8" t="s">
        <v>3083</v>
      </c>
      <c r="B1505" s="19">
        <v>46132.0</v>
      </c>
      <c r="C1505" s="8" t="s">
        <v>719</v>
      </c>
      <c r="D1505" s="10" t="s">
        <v>1190</v>
      </c>
      <c r="E1505" s="8" t="s">
        <v>1575</v>
      </c>
      <c r="F1505" s="11">
        <v>50000.0</v>
      </c>
      <c r="I1505" s="8" t="s">
        <v>2667</v>
      </c>
      <c r="J1505" s="16" t="str">
        <f t="shared" si="51"/>
        <v>04/2026</v>
      </c>
      <c r="K1505" s="16" t="str">
        <f t="shared" si="52"/>
        <v>CXG-0426</v>
      </c>
    </row>
    <row r="1506">
      <c r="A1506" s="8" t="s">
        <v>3084</v>
      </c>
      <c r="B1506" s="19">
        <v>46132.0</v>
      </c>
      <c r="C1506" s="8" t="s">
        <v>719</v>
      </c>
      <c r="D1506" s="10" t="s">
        <v>1190</v>
      </c>
      <c r="E1506" s="8" t="s">
        <v>1575</v>
      </c>
      <c r="F1506" s="11">
        <v>115000.0</v>
      </c>
      <c r="I1506" s="8" t="s">
        <v>2743</v>
      </c>
      <c r="J1506" s="16" t="str">
        <f t="shared" si="51"/>
        <v>04/2026</v>
      </c>
      <c r="K1506" s="16" t="str">
        <f t="shared" si="52"/>
        <v>CXG-0426</v>
      </c>
    </row>
    <row r="1507">
      <c r="A1507" s="8" t="s">
        <v>3085</v>
      </c>
      <c r="B1507" s="19">
        <v>46132.0</v>
      </c>
      <c r="C1507" s="8" t="s">
        <v>603</v>
      </c>
      <c r="D1507" s="10" t="s">
        <v>1188</v>
      </c>
      <c r="E1507" s="8" t="s">
        <v>1509</v>
      </c>
      <c r="F1507" s="11">
        <v>106479.0</v>
      </c>
      <c r="I1507" s="8" t="s">
        <v>2315</v>
      </c>
      <c r="J1507" s="16" t="str">
        <f t="shared" si="51"/>
        <v>04/2026</v>
      </c>
      <c r="K1507" s="16" t="str">
        <f t="shared" si="52"/>
        <v>CXG-0426</v>
      </c>
    </row>
    <row r="1508">
      <c r="A1508" s="8" t="s">
        <v>3086</v>
      </c>
      <c r="B1508" s="19">
        <v>46134.0</v>
      </c>
      <c r="C1508" s="8" t="s">
        <v>603</v>
      </c>
      <c r="D1508" s="10" t="s">
        <v>1188</v>
      </c>
      <c r="E1508" s="8" t="s">
        <v>1575</v>
      </c>
      <c r="F1508" s="11">
        <v>86258.0</v>
      </c>
      <c r="I1508" s="8" t="s">
        <v>2743</v>
      </c>
      <c r="J1508" s="16" t="str">
        <f t="shared" si="51"/>
        <v>04/2026</v>
      </c>
      <c r="K1508" s="16" t="str">
        <f t="shared" si="52"/>
        <v>CXG-0426</v>
      </c>
    </row>
    <row r="1509">
      <c r="A1509" s="8" t="s">
        <v>3087</v>
      </c>
      <c r="B1509" s="19">
        <v>46134.0</v>
      </c>
      <c r="C1509" s="8" t="s">
        <v>723</v>
      </c>
      <c r="D1509" s="10" t="s">
        <v>1195</v>
      </c>
      <c r="E1509" s="8" t="s">
        <v>2193</v>
      </c>
      <c r="F1509" s="11">
        <v>50000.0</v>
      </c>
      <c r="I1509" s="8"/>
      <c r="J1509" s="16" t="str">
        <f t="shared" si="51"/>
        <v>04/2026</v>
      </c>
      <c r="K1509" s="16" t="str">
        <f t="shared" si="52"/>
        <v>CXG-0426</v>
      </c>
    </row>
    <row r="1510">
      <c r="A1510" s="8" t="s">
        <v>3088</v>
      </c>
      <c r="B1510" s="19">
        <v>46134.0</v>
      </c>
      <c r="C1510" s="8" t="s">
        <v>723</v>
      </c>
      <c r="D1510" s="10" t="s">
        <v>1195</v>
      </c>
      <c r="E1510" s="8" t="s">
        <v>2193</v>
      </c>
      <c r="F1510" s="11">
        <v>150000.0</v>
      </c>
      <c r="I1510" s="8"/>
      <c r="J1510" s="16" t="str">
        <f t="shared" si="51"/>
        <v>04/2026</v>
      </c>
      <c r="K1510" s="16" t="str">
        <f t="shared" si="52"/>
        <v>CXG-0426</v>
      </c>
    </row>
    <row r="1511">
      <c r="A1511" s="8" t="s">
        <v>3089</v>
      </c>
      <c r="B1511" s="19">
        <v>46134.0</v>
      </c>
      <c r="C1511" s="8" t="s">
        <v>706</v>
      </c>
      <c r="D1511" s="10" t="s">
        <v>1197</v>
      </c>
      <c r="E1511" s="8" t="s">
        <v>2193</v>
      </c>
      <c r="F1511" s="11">
        <v>150000.0</v>
      </c>
      <c r="I1511" s="8"/>
      <c r="J1511" s="16" t="str">
        <f t="shared" si="51"/>
        <v>04/2026</v>
      </c>
      <c r="K1511" s="16" t="str">
        <f t="shared" si="52"/>
        <v>CXG-0426</v>
      </c>
    </row>
    <row r="1512">
      <c r="A1512" s="8" t="s">
        <v>3090</v>
      </c>
      <c r="B1512" s="19">
        <v>46134.0</v>
      </c>
      <c r="C1512" s="8" t="s">
        <v>725</v>
      </c>
      <c r="D1512" s="10" t="s">
        <v>1199</v>
      </c>
      <c r="E1512" s="8" t="s">
        <v>2193</v>
      </c>
      <c r="F1512" s="11">
        <v>100000.0</v>
      </c>
      <c r="I1512" s="8"/>
      <c r="J1512" s="16" t="str">
        <f t="shared" si="51"/>
        <v>04/2026</v>
      </c>
      <c r="K1512" s="16" t="str">
        <f t="shared" si="52"/>
        <v>CXG-0426</v>
      </c>
    </row>
    <row r="1513">
      <c r="A1513" s="8" t="s">
        <v>3091</v>
      </c>
      <c r="B1513" s="19">
        <v>46135.0</v>
      </c>
      <c r="C1513" s="8" t="s">
        <v>679</v>
      </c>
      <c r="D1513" s="10" t="s">
        <v>1201</v>
      </c>
      <c r="E1513" s="8" t="s">
        <v>1575</v>
      </c>
      <c r="F1513" s="11">
        <v>82271.0</v>
      </c>
      <c r="I1513" s="8" t="s">
        <v>3092</v>
      </c>
      <c r="J1513" s="16" t="str">
        <f t="shared" si="51"/>
        <v>04/2026</v>
      </c>
      <c r="K1513" s="16" t="str">
        <f t="shared" si="52"/>
        <v>CXG-0426</v>
      </c>
    </row>
    <row r="1514">
      <c r="A1514" s="8" t="s">
        <v>3093</v>
      </c>
      <c r="B1514" s="19">
        <v>46135.0</v>
      </c>
      <c r="C1514" s="8" t="s">
        <v>357</v>
      </c>
      <c r="D1514" s="10" t="s">
        <v>1203</v>
      </c>
      <c r="E1514" s="8" t="s">
        <v>2193</v>
      </c>
      <c r="F1514" s="11">
        <v>120000.0</v>
      </c>
      <c r="I1514" s="8"/>
      <c r="J1514" s="16" t="str">
        <f t="shared" si="51"/>
        <v>04/2026</v>
      </c>
      <c r="K1514" s="16" t="str">
        <f t="shared" si="52"/>
        <v>CXG-0426</v>
      </c>
    </row>
    <row r="1515">
      <c r="A1515" s="8" t="s">
        <v>3094</v>
      </c>
      <c r="B1515" s="19">
        <v>46135.0</v>
      </c>
      <c r="C1515" s="8" t="s">
        <v>723</v>
      </c>
      <c r="D1515" s="10" t="s">
        <v>1195</v>
      </c>
      <c r="E1515" s="8" t="s">
        <v>1473</v>
      </c>
      <c r="F1515" s="11">
        <v>400.0</v>
      </c>
      <c r="I1515" s="8" t="s">
        <v>2499</v>
      </c>
      <c r="J1515" s="16" t="str">
        <f t="shared" si="51"/>
        <v>04/2026</v>
      </c>
      <c r="K1515" s="16" t="str">
        <f t="shared" si="52"/>
        <v>CXG-0426</v>
      </c>
    </row>
    <row r="1516">
      <c r="A1516" s="8" t="s">
        <v>3095</v>
      </c>
      <c r="B1516" s="19">
        <v>46136.0</v>
      </c>
      <c r="C1516" s="8" t="s">
        <v>723</v>
      </c>
      <c r="D1516" s="10" t="s">
        <v>1195</v>
      </c>
      <c r="E1516" s="8" t="s">
        <v>1473</v>
      </c>
      <c r="F1516" s="11">
        <v>2000.0</v>
      </c>
      <c r="I1516" s="8" t="s">
        <v>1491</v>
      </c>
      <c r="J1516" s="16" t="str">
        <f t="shared" si="51"/>
        <v>04/2026</v>
      </c>
      <c r="K1516" s="16" t="str">
        <f t="shared" si="52"/>
        <v>CXG-0426</v>
      </c>
    </row>
    <row r="1517">
      <c r="A1517" s="8" t="s">
        <v>3096</v>
      </c>
      <c r="B1517" s="19">
        <v>46136.0</v>
      </c>
      <c r="C1517" s="8" t="s">
        <v>723</v>
      </c>
      <c r="D1517" s="10" t="s">
        <v>1195</v>
      </c>
      <c r="E1517" s="8" t="s">
        <v>1478</v>
      </c>
      <c r="F1517" s="11">
        <v>89056.0</v>
      </c>
      <c r="I1517" s="8"/>
      <c r="J1517" s="16" t="str">
        <f t="shared" si="51"/>
        <v>04/2026</v>
      </c>
      <c r="K1517" s="16" t="str">
        <f t="shared" si="52"/>
        <v>CXG-0426</v>
      </c>
    </row>
    <row r="1518">
      <c r="A1518" s="8" t="s">
        <v>3097</v>
      </c>
      <c r="B1518" s="19">
        <v>46136.0</v>
      </c>
      <c r="C1518" s="8" t="s">
        <v>603</v>
      </c>
      <c r="D1518" s="10" t="s">
        <v>1188</v>
      </c>
      <c r="E1518" s="8" t="s">
        <v>1478</v>
      </c>
      <c r="F1518" s="11">
        <v>1248.62</v>
      </c>
      <c r="I1518" s="8"/>
      <c r="J1518" s="16" t="str">
        <f t="shared" si="51"/>
        <v>04/2026</v>
      </c>
      <c r="K1518" s="16" t="str">
        <f t="shared" si="52"/>
        <v>CXG-0426</v>
      </c>
    </row>
    <row r="1519">
      <c r="A1519" s="8" t="s">
        <v>3098</v>
      </c>
      <c r="B1519" s="19">
        <v>46136.0</v>
      </c>
      <c r="C1519" s="8" t="s">
        <v>357</v>
      </c>
      <c r="D1519" s="10" t="s">
        <v>1203</v>
      </c>
      <c r="E1519" s="8" t="s">
        <v>1575</v>
      </c>
      <c r="F1519" s="11">
        <v>99603.0</v>
      </c>
      <c r="I1519" s="8" t="s">
        <v>3099</v>
      </c>
      <c r="J1519" s="16" t="str">
        <f t="shared" si="51"/>
        <v>04/2026</v>
      </c>
      <c r="K1519" s="16" t="str">
        <f t="shared" si="52"/>
        <v>CXG-0426</v>
      </c>
    </row>
    <row r="1520">
      <c r="A1520" s="8" t="s">
        <v>3100</v>
      </c>
      <c r="B1520" s="19">
        <v>46136.0</v>
      </c>
      <c r="C1520" s="8" t="s">
        <v>357</v>
      </c>
      <c r="D1520" s="10" t="s">
        <v>1203</v>
      </c>
      <c r="E1520" s="8" t="s">
        <v>2193</v>
      </c>
      <c r="F1520" s="11">
        <v>30000.0</v>
      </c>
      <c r="I1520" s="8"/>
      <c r="J1520" s="16" t="str">
        <f t="shared" si="51"/>
        <v>04/2026</v>
      </c>
      <c r="K1520" s="16" t="str">
        <f t="shared" si="52"/>
        <v>CXG-0426</v>
      </c>
    </row>
    <row r="1521">
      <c r="A1521" s="8" t="s">
        <v>3101</v>
      </c>
      <c r="B1521" s="19">
        <v>46136.0</v>
      </c>
      <c r="C1521" s="8" t="s">
        <v>357</v>
      </c>
      <c r="D1521" s="10" t="s">
        <v>1203</v>
      </c>
      <c r="E1521" s="8" t="s">
        <v>2193</v>
      </c>
      <c r="F1521" s="11">
        <v>79456.28</v>
      </c>
      <c r="I1521" s="8"/>
      <c r="J1521" s="16" t="str">
        <f t="shared" si="51"/>
        <v>04/2026</v>
      </c>
      <c r="K1521" s="16" t="str">
        <f t="shared" si="52"/>
        <v>CXG-0426</v>
      </c>
    </row>
    <row r="1522">
      <c r="A1522" s="8" t="s">
        <v>3102</v>
      </c>
      <c r="B1522" s="19">
        <v>46137.0</v>
      </c>
      <c r="C1522" s="8" t="s">
        <v>357</v>
      </c>
      <c r="D1522" s="10" t="s">
        <v>1203</v>
      </c>
      <c r="E1522" s="8" t="s">
        <v>1478</v>
      </c>
      <c r="F1522" s="11">
        <v>38725.0</v>
      </c>
      <c r="I1522" s="8"/>
      <c r="J1522" s="16" t="str">
        <f t="shared" si="51"/>
        <v>04/2026</v>
      </c>
      <c r="K1522" s="16" t="str">
        <f t="shared" si="52"/>
        <v>CXG-0426</v>
      </c>
    </row>
    <row r="1523">
      <c r="A1523" s="8" t="s">
        <v>3103</v>
      </c>
      <c r="B1523" s="19">
        <v>46138.0</v>
      </c>
      <c r="C1523" s="8" t="s">
        <v>679</v>
      </c>
      <c r="D1523" s="10" t="s">
        <v>1201</v>
      </c>
      <c r="E1523" s="8" t="s">
        <v>1478</v>
      </c>
      <c r="F1523" s="11">
        <v>80000.0</v>
      </c>
      <c r="I1523" s="8"/>
      <c r="J1523" s="16" t="str">
        <f t="shared" si="51"/>
        <v>04/2026</v>
      </c>
      <c r="K1523" s="16" t="str">
        <f t="shared" si="52"/>
        <v>CXG-0426</v>
      </c>
    </row>
    <row r="1524">
      <c r="A1524" s="8" t="s">
        <v>3104</v>
      </c>
      <c r="B1524" s="19">
        <v>46139.0</v>
      </c>
      <c r="C1524" s="8" t="s">
        <v>679</v>
      </c>
      <c r="D1524" s="10" t="s">
        <v>1138</v>
      </c>
      <c r="E1524" s="8" t="s">
        <v>1473</v>
      </c>
      <c r="F1524" s="11">
        <v>-8020.5</v>
      </c>
      <c r="I1524" s="8" t="s">
        <v>3105</v>
      </c>
      <c r="J1524" s="16" t="str">
        <f t="shared" si="51"/>
        <v>04/2026</v>
      </c>
      <c r="K1524" s="16" t="str">
        <f t="shared" si="52"/>
        <v>CXG-0426</v>
      </c>
    </row>
    <row r="1525">
      <c r="A1525" s="8" t="s">
        <v>3106</v>
      </c>
      <c r="B1525" s="19">
        <v>46139.0</v>
      </c>
      <c r="C1525" s="8" t="s">
        <v>679</v>
      </c>
      <c r="D1525" s="10" t="s">
        <v>1201</v>
      </c>
      <c r="E1525" s="8" t="s">
        <v>1473</v>
      </c>
      <c r="F1525" s="11">
        <v>8020.5</v>
      </c>
      <c r="I1525" s="8" t="s">
        <v>3107</v>
      </c>
      <c r="J1525" s="16" t="str">
        <f t="shared" si="51"/>
        <v>04/2026</v>
      </c>
      <c r="K1525" s="16" t="str">
        <f t="shared" si="52"/>
        <v>CXG-0426</v>
      </c>
    </row>
    <row r="1526">
      <c r="A1526" s="8" t="s">
        <v>3108</v>
      </c>
      <c r="B1526" s="19">
        <v>46139.0</v>
      </c>
      <c r="C1526" s="8" t="s">
        <v>357</v>
      </c>
      <c r="D1526" s="10" t="s">
        <v>1203</v>
      </c>
      <c r="E1526" s="8" t="s">
        <v>1473</v>
      </c>
      <c r="F1526" s="11">
        <v>0.81</v>
      </c>
      <c r="I1526" s="8"/>
      <c r="J1526" s="16" t="str">
        <f t="shared" si="51"/>
        <v>04/2026</v>
      </c>
      <c r="K1526" s="16" t="str">
        <f t="shared" si="52"/>
        <v>CXG-0426</v>
      </c>
    </row>
    <row r="1527">
      <c r="A1527" s="8" t="s">
        <v>3109</v>
      </c>
      <c r="B1527" s="19">
        <v>46139.0</v>
      </c>
      <c r="C1527" s="8" t="s">
        <v>725</v>
      </c>
      <c r="D1527" s="10" t="s">
        <v>1199</v>
      </c>
      <c r="E1527" s="8" t="s">
        <v>1473</v>
      </c>
      <c r="F1527" s="11">
        <v>2000.0</v>
      </c>
      <c r="I1527" s="8" t="s">
        <v>2617</v>
      </c>
      <c r="J1527" s="16" t="str">
        <f t="shared" si="51"/>
        <v>04/2026</v>
      </c>
      <c r="K1527" s="16" t="str">
        <f t="shared" si="52"/>
        <v>CXG-0426</v>
      </c>
    </row>
    <row r="1528">
      <c r="A1528" s="8" t="s">
        <v>3110</v>
      </c>
      <c r="B1528" s="19">
        <v>46139.0</v>
      </c>
      <c r="C1528" s="8" t="s">
        <v>725</v>
      </c>
      <c r="D1528" s="10" t="s">
        <v>1199</v>
      </c>
      <c r="E1528" s="8" t="s">
        <v>1473</v>
      </c>
      <c r="F1528" s="11">
        <v>400.0</v>
      </c>
      <c r="I1528" s="8" t="s">
        <v>2499</v>
      </c>
      <c r="J1528" s="16" t="str">
        <f t="shared" si="51"/>
        <v>04/2026</v>
      </c>
      <c r="K1528" s="16" t="str">
        <f t="shared" si="52"/>
        <v>CXG-0426</v>
      </c>
    </row>
    <row r="1529">
      <c r="A1529" s="8" t="s">
        <v>3111</v>
      </c>
      <c r="B1529" s="19">
        <v>46139.0</v>
      </c>
      <c r="C1529" s="8" t="s">
        <v>725</v>
      </c>
      <c r="D1529" s="10" t="s">
        <v>1199</v>
      </c>
      <c r="E1529" s="8" t="s">
        <v>1575</v>
      </c>
      <c r="F1529" s="11">
        <v>50000.0</v>
      </c>
      <c r="I1529" s="8" t="s">
        <v>2667</v>
      </c>
      <c r="J1529" s="16" t="str">
        <f t="shared" si="51"/>
        <v>04/2026</v>
      </c>
      <c r="K1529" s="16" t="str">
        <f t="shared" si="52"/>
        <v>CXG-0426</v>
      </c>
    </row>
    <row r="1530">
      <c r="A1530" s="8" t="s">
        <v>3112</v>
      </c>
      <c r="B1530" s="19">
        <v>46139.0</v>
      </c>
      <c r="C1530" s="8" t="s">
        <v>357</v>
      </c>
      <c r="D1530" s="10" t="s">
        <v>1203</v>
      </c>
      <c r="E1530" s="8" t="s">
        <v>1478</v>
      </c>
      <c r="F1530" s="11">
        <v>79573.0</v>
      </c>
      <c r="I1530" s="8"/>
      <c r="J1530" s="16" t="str">
        <f t="shared" si="51"/>
        <v>04/2026</v>
      </c>
      <c r="K1530" s="16" t="str">
        <f t="shared" si="52"/>
        <v>CXG-0426</v>
      </c>
    </row>
    <row r="1531">
      <c r="A1531" s="8" t="s">
        <v>3113</v>
      </c>
      <c r="B1531" s="19">
        <v>46139.0</v>
      </c>
      <c r="C1531" s="8" t="s">
        <v>725</v>
      </c>
      <c r="D1531" s="10" t="s">
        <v>1199</v>
      </c>
      <c r="E1531" s="8" t="s">
        <v>2193</v>
      </c>
      <c r="F1531" s="11">
        <v>50000.0</v>
      </c>
      <c r="I1531" s="8"/>
      <c r="J1531" s="16" t="str">
        <f t="shared" si="51"/>
        <v>04/2026</v>
      </c>
      <c r="K1531" s="16" t="str">
        <f t="shared" si="52"/>
        <v>CXG-0426</v>
      </c>
    </row>
    <row r="1532">
      <c r="A1532" s="8" t="s">
        <v>3114</v>
      </c>
      <c r="B1532" s="19">
        <v>46139.0</v>
      </c>
      <c r="C1532" s="8" t="s">
        <v>553</v>
      </c>
      <c r="D1532" s="10" t="s">
        <v>1205</v>
      </c>
      <c r="E1532" s="8" t="s">
        <v>2193</v>
      </c>
      <c r="F1532" s="11">
        <v>49086.97</v>
      </c>
      <c r="I1532" s="8"/>
      <c r="J1532" s="16" t="str">
        <f t="shared" si="51"/>
        <v>04/2026</v>
      </c>
      <c r="K1532" s="16" t="str">
        <f t="shared" si="52"/>
        <v>CXG-0426</v>
      </c>
    </row>
    <row r="1533">
      <c r="A1533" s="8" t="s">
        <v>3115</v>
      </c>
      <c r="B1533" s="19">
        <v>46139.0</v>
      </c>
      <c r="C1533" s="8" t="s">
        <v>553</v>
      </c>
      <c r="D1533" s="10" t="s">
        <v>1205</v>
      </c>
      <c r="E1533" s="8" t="s">
        <v>1575</v>
      </c>
      <c r="F1533" s="11">
        <v>28500.0</v>
      </c>
      <c r="I1533" s="8" t="s">
        <v>2851</v>
      </c>
      <c r="J1533" s="16" t="str">
        <f t="shared" si="51"/>
        <v>04/2026</v>
      </c>
      <c r="K1533" s="16" t="str">
        <f t="shared" si="52"/>
        <v>CXG-0426</v>
      </c>
    </row>
    <row r="1534">
      <c r="A1534" s="8" t="s">
        <v>3116</v>
      </c>
      <c r="B1534" s="19">
        <v>46139.0</v>
      </c>
      <c r="C1534" s="8" t="s">
        <v>679</v>
      </c>
      <c r="D1534" s="10" t="s">
        <v>1201</v>
      </c>
      <c r="E1534" s="8" t="s">
        <v>1478</v>
      </c>
      <c r="F1534" s="11">
        <v>59750.0</v>
      </c>
      <c r="I1534" s="8"/>
      <c r="J1534" s="16" t="str">
        <f t="shared" si="51"/>
        <v>04/2026</v>
      </c>
      <c r="K1534" s="16" t="str">
        <f t="shared" si="52"/>
        <v>CXG-0426</v>
      </c>
    </row>
    <row r="1535">
      <c r="A1535" s="8" t="s">
        <v>3117</v>
      </c>
      <c r="B1535" s="19">
        <v>46140.0</v>
      </c>
      <c r="C1535" s="8" t="s">
        <v>725</v>
      </c>
      <c r="D1535" s="10" t="s">
        <v>1199</v>
      </c>
      <c r="E1535" s="8" t="s">
        <v>2193</v>
      </c>
      <c r="F1535" s="11">
        <v>124268.0</v>
      </c>
      <c r="I1535" s="8"/>
      <c r="J1535" s="16" t="str">
        <f t="shared" si="51"/>
        <v>04/2026</v>
      </c>
      <c r="K1535" s="16" t="str">
        <f t="shared" si="52"/>
        <v>CXG-0426</v>
      </c>
    </row>
    <row r="1536">
      <c r="A1536" s="8" t="s">
        <v>3118</v>
      </c>
      <c r="B1536" s="19">
        <v>46140.0</v>
      </c>
      <c r="C1536" s="8" t="s">
        <v>679</v>
      </c>
      <c r="D1536" s="10" t="s">
        <v>1201</v>
      </c>
      <c r="E1536" s="8" t="s">
        <v>2193</v>
      </c>
      <c r="F1536" s="11">
        <v>75000.0</v>
      </c>
      <c r="I1536" s="8"/>
      <c r="J1536" s="16" t="str">
        <f t="shared" si="51"/>
        <v>04/2026</v>
      </c>
      <c r="K1536" s="16" t="str">
        <f t="shared" si="52"/>
        <v>CXG-0426</v>
      </c>
    </row>
    <row r="1537">
      <c r="A1537" s="8" t="s">
        <v>3119</v>
      </c>
      <c r="B1537" s="19">
        <v>46140.0</v>
      </c>
      <c r="C1537" s="8" t="s">
        <v>553</v>
      </c>
      <c r="D1537" s="10" t="s">
        <v>1205</v>
      </c>
      <c r="E1537" s="8" t="s">
        <v>1575</v>
      </c>
      <c r="F1537" s="11">
        <v>49500.0</v>
      </c>
      <c r="I1537" s="8" t="s">
        <v>2350</v>
      </c>
      <c r="J1537" s="16" t="str">
        <f t="shared" si="51"/>
        <v>04/2026</v>
      </c>
      <c r="K1537" s="16" t="str">
        <f t="shared" si="52"/>
        <v>CXG-0426</v>
      </c>
    </row>
    <row r="1538">
      <c r="A1538" s="10" t="s">
        <v>3120</v>
      </c>
      <c r="B1538" s="19">
        <v>46140.0</v>
      </c>
      <c r="C1538" s="8" t="s">
        <v>553</v>
      </c>
      <c r="D1538" s="10" t="s">
        <v>1205</v>
      </c>
      <c r="E1538" s="8" t="s">
        <v>1575</v>
      </c>
      <c r="F1538" s="11">
        <v>13000.0</v>
      </c>
      <c r="I1538" s="8" t="s">
        <v>2350</v>
      </c>
      <c r="J1538" s="16" t="str">
        <f t="shared" si="51"/>
        <v>04/2026</v>
      </c>
      <c r="K1538" s="16" t="str">
        <f t="shared" si="52"/>
        <v>CXG-0426</v>
      </c>
    </row>
    <row r="1539">
      <c r="A1539" s="8" t="s">
        <v>3121</v>
      </c>
      <c r="B1539" s="19">
        <v>46140.0</v>
      </c>
      <c r="C1539" s="8" t="s">
        <v>679</v>
      </c>
      <c r="D1539" s="10" t="s">
        <v>1201</v>
      </c>
      <c r="E1539" s="8" t="s">
        <v>2193</v>
      </c>
      <c r="F1539" s="11">
        <v>63149.0</v>
      </c>
      <c r="I1539" s="8"/>
      <c r="J1539" s="16" t="str">
        <f t="shared" si="51"/>
        <v>04/2026</v>
      </c>
      <c r="K1539" s="16" t="str">
        <f t="shared" si="52"/>
        <v>CXG-0426</v>
      </c>
    </row>
    <row r="1540">
      <c r="A1540" s="8" t="s">
        <v>3122</v>
      </c>
      <c r="B1540" s="19">
        <v>46140.0</v>
      </c>
      <c r="C1540" s="8" t="s">
        <v>357</v>
      </c>
      <c r="D1540" s="10" t="s">
        <v>1203</v>
      </c>
      <c r="E1540" s="8" t="s">
        <v>2193</v>
      </c>
      <c r="F1540" s="11">
        <v>93642.6</v>
      </c>
      <c r="I1540" s="8"/>
      <c r="J1540" s="16" t="str">
        <f t="shared" si="51"/>
        <v>04/2026</v>
      </c>
      <c r="K1540" s="16" t="str">
        <f t="shared" si="52"/>
        <v>CXG-0426</v>
      </c>
    </row>
    <row r="1541">
      <c r="A1541" s="8" t="s">
        <v>3123</v>
      </c>
      <c r="B1541" s="19">
        <v>46140.0</v>
      </c>
      <c r="C1541" s="8" t="s">
        <v>679</v>
      </c>
      <c r="D1541" s="10" t="s">
        <v>1201</v>
      </c>
      <c r="E1541" s="8" t="s">
        <v>1473</v>
      </c>
      <c r="F1541" s="11">
        <v>0.54</v>
      </c>
      <c r="I1541" s="8"/>
      <c r="J1541" s="16" t="str">
        <f t="shared" si="51"/>
        <v>04/2026</v>
      </c>
      <c r="K1541" s="16" t="str">
        <f t="shared" si="52"/>
        <v>CXG-0426</v>
      </c>
    </row>
    <row r="1542">
      <c r="A1542" s="8" t="s">
        <v>3124</v>
      </c>
      <c r="B1542" s="19">
        <v>46141.0</v>
      </c>
      <c r="C1542" s="8" t="s">
        <v>346</v>
      </c>
      <c r="D1542" s="10" t="s">
        <v>1186</v>
      </c>
      <c r="E1542" s="8" t="s">
        <v>1478</v>
      </c>
      <c r="F1542" s="11">
        <v>27613.0</v>
      </c>
      <c r="I1542" s="8"/>
      <c r="J1542" s="16" t="str">
        <f t="shared" si="51"/>
        <v>04/2026</v>
      </c>
      <c r="K1542" s="16" t="str">
        <f t="shared" si="52"/>
        <v>CXG-0426</v>
      </c>
    </row>
    <row r="1543">
      <c r="A1543" s="8" t="s">
        <v>3125</v>
      </c>
      <c r="B1543" s="19">
        <v>46141.0</v>
      </c>
      <c r="C1543" s="8" t="s">
        <v>346</v>
      </c>
      <c r="D1543" s="10" t="s">
        <v>1186</v>
      </c>
      <c r="E1543" s="8" t="s">
        <v>2193</v>
      </c>
      <c r="F1543" s="11">
        <v>51126.1</v>
      </c>
      <c r="I1543" s="8"/>
      <c r="J1543" s="16" t="str">
        <f t="shared" si="51"/>
        <v>04/2026</v>
      </c>
      <c r="K1543" s="16" t="str">
        <f t="shared" si="52"/>
        <v>CXG-0426</v>
      </c>
    </row>
    <row r="1544">
      <c r="A1544" s="8" t="s">
        <v>3126</v>
      </c>
      <c r="B1544" s="19">
        <v>46141.0</v>
      </c>
      <c r="C1544" s="8" t="s">
        <v>346</v>
      </c>
      <c r="D1544" s="10" t="s">
        <v>1186</v>
      </c>
      <c r="E1544" s="8" t="s">
        <v>1473</v>
      </c>
      <c r="F1544" s="11">
        <v>0.47</v>
      </c>
      <c r="I1544" s="8"/>
      <c r="J1544" s="16" t="str">
        <f t="shared" si="51"/>
        <v>04/2026</v>
      </c>
      <c r="K1544" s="16" t="str">
        <f t="shared" si="52"/>
        <v>CXG-0426</v>
      </c>
    </row>
    <row r="1545">
      <c r="A1545" s="8" t="s">
        <v>3127</v>
      </c>
      <c r="B1545" s="19">
        <v>46141.0</v>
      </c>
      <c r="C1545" s="8" t="s">
        <v>717</v>
      </c>
      <c r="D1545" s="10" t="s">
        <v>1184</v>
      </c>
      <c r="E1545" s="8" t="s">
        <v>1478</v>
      </c>
      <c r="F1545" s="11">
        <v>17927.0</v>
      </c>
      <c r="I1545" s="8"/>
      <c r="J1545" s="16" t="str">
        <f t="shared" si="51"/>
        <v>04/2026</v>
      </c>
      <c r="K1545" s="16" t="str">
        <f t="shared" si="52"/>
        <v>CXG-0426</v>
      </c>
    </row>
    <row r="1546">
      <c r="A1546" s="8" t="s">
        <v>3128</v>
      </c>
      <c r="B1546" s="19">
        <v>46141.0</v>
      </c>
      <c r="C1546" s="8" t="s">
        <v>717</v>
      </c>
      <c r="D1546" s="10" t="s">
        <v>1184</v>
      </c>
      <c r="E1546" s="8" t="s">
        <v>1473</v>
      </c>
      <c r="F1546" s="11">
        <v>0.58</v>
      </c>
      <c r="I1546" s="8"/>
      <c r="J1546" s="16" t="str">
        <f t="shared" si="51"/>
        <v>04/2026</v>
      </c>
      <c r="K1546" s="16" t="str">
        <f t="shared" si="52"/>
        <v>CXG-0426</v>
      </c>
    </row>
    <row r="1547">
      <c r="A1547" s="8" t="s">
        <v>3129</v>
      </c>
      <c r="B1547" s="19">
        <v>46141.0</v>
      </c>
      <c r="C1547" s="8" t="s">
        <v>451</v>
      </c>
      <c r="D1547" s="10" t="s">
        <v>1114</v>
      </c>
      <c r="E1547" s="8" t="s">
        <v>1473</v>
      </c>
      <c r="F1547" s="11">
        <v>-1.63</v>
      </c>
      <c r="I1547" s="8"/>
      <c r="J1547" s="16" t="str">
        <f t="shared" si="51"/>
        <v>04/2026</v>
      </c>
      <c r="K1547" s="16" t="str">
        <f t="shared" si="52"/>
        <v>CXG-0426</v>
      </c>
    </row>
    <row r="1548">
      <c r="A1548" s="8" t="s">
        <v>3130</v>
      </c>
      <c r="B1548" s="19">
        <v>46141.0</v>
      </c>
      <c r="C1548" s="8" t="s">
        <v>553</v>
      </c>
      <c r="D1548" s="10" t="s">
        <v>1205</v>
      </c>
      <c r="E1548" s="8" t="s">
        <v>1575</v>
      </c>
      <c r="F1548" s="11">
        <v>48000.0</v>
      </c>
      <c r="I1548" s="8" t="s">
        <v>2851</v>
      </c>
      <c r="J1548" s="16" t="str">
        <f t="shared" si="51"/>
        <v>04/2026</v>
      </c>
      <c r="K1548" s="16" t="str">
        <f t="shared" si="52"/>
        <v>CXG-0426</v>
      </c>
    </row>
    <row r="1549">
      <c r="A1549" s="8" t="s">
        <v>3131</v>
      </c>
      <c r="B1549" s="19">
        <v>46142.0</v>
      </c>
      <c r="C1549" s="8" t="s">
        <v>727</v>
      </c>
      <c r="D1549" s="10" t="s">
        <v>1207</v>
      </c>
      <c r="E1549" s="8" t="s">
        <v>2193</v>
      </c>
      <c r="F1549" s="11">
        <v>200000.0</v>
      </c>
      <c r="I1549" s="8"/>
      <c r="J1549" s="16" t="str">
        <f t="shared" si="51"/>
        <v>04/2026</v>
      </c>
      <c r="K1549" s="16" t="str">
        <f t="shared" si="52"/>
        <v>CXG-0426</v>
      </c>
    </row>
    <row r="1550">
      <c r="A1550" s="8" t="s">
        <v>3132</v>
      </c>
      <c r="B1550" s="19">
        <v>46142.0</v>
      </c>
      <c r="C1550" s="8" t="s">
        <v>679</v>
      </c>
      <c r="D1550" s="10" t="s">
        <v>1211</v>
      </c>
      <c r="E1550" s="8" t="s">
        <v>2193</v>
      </c>
      <c r="F1550" s="11">
        <v>55000.0</v>
      </c>
      <c r="I1550" s="8"/>
      <c r="J1550" s="16" t="str">
        <f t="shared" si="51"/>
        <v>04/2026</v>
      </c>
      <c r="K1550" s="16" t="str">
        <f t="shared" si="52"/>
        <v>CXG-0426</v>
      </c>
    </row>
    <row r="1551">
      <c r="A1551" s="8" t="s">
        <v>3133</v>
      </c>
      <c r="B1551" s="19">
        <v>46142.0</v>
      </c>
      <c r="C1551" s="8" t="s">
        <v>346</v>
      </c>
      <c r="D1551" s="10" t="s">
        <v>1209</v>
      </c>
      <c r="E1551" s="8" t="s">
        <v>2193</v>
      </c>
      <c r="F1551" s="11">
        <v>130000.0</v>
      </c>
      <c r="I1551" s="8"/>
      <c r="J1551" s="16" t="str">
        <f t="shared" si="51"/>
        <v>04/2026</v>
      </c>
      <c r="K1551" s="16" t="str">
        <f t="shared" si="52"/>
        <v>CXG-0426</v>
      </c>
    </row>
    <row r="1552">
      <c r="A1552" s="8" t="s">
        <v>3134</v>
      </c>
      <c r="B1552" s="19">
        <v>46143.0</v>
      </c>
      <c r="C1552" s="8" t="s">
        <v>679</v>
      </c>
      <c r="D1552" s="10" t="s">
        <v>1211</v>
      </c>
      <c r="E1552" s="8" t="s">
        <v>1575</v>
      </c>
      <c r="F1552" s="11">
        <v>54926.66</v>
      </c>
      <c r="I1552" s="8" t="s">
        <v>3135</v>
      </c>
      <c r="J1552" s="16" t="str">
        <f t="shared" si="51"/>
        <v>05/2026</v>
      </c>
      <c r="K1552" s="16" t="str">
        <f t="shared" si="52"/>
        <v>CXG-0526</v>
      </c>
    </row>
    <row r="1553">
      <c r="A1553" s="8" t="s">
        <v>3136</v>
      </c>
      <c r="B1553" s="19">
        <v>46146.0</v>
      </c>
      <c r="C1553" s="8" t="s">
        <v>727</v>
      </c>
      <c r="D1553" s="10" t="s">
        <v>1207</v>
      </c>
      <c r="E1553" s="8" t="s">
        <v>2193</v>
      </c>
      <c r="F1553" s="11">
        <v>200776.0</v>
      </c>
      <c r="I1553" s="8"/>
      <c r="J1553" s="16" t="str">
        <f t="shared" si="51"/>
        <v>05/2026</v>
      </c>
      <c r="K1553" s="16" t="str">
        <f t="shared" si="52"/>
        <v>CXG-0526</v>
      </c>
    </row>
    <row r="1554">
      <c r="A1554" s="8" t="s">
        <v>3137</v>
      </c>
      <c r="B1554" s="19">
        <v>46146.0</v>
      </c>
      <c r="C1554" s="8" t="s">
        <v>727</v>
      </c>
      <c r="D1554" s="10" t="s">
        <v>1207</v>
      </c>
      <c r="E1554" s="8" t="s">
        <v>2193</v>
      </c>
      <c r="F1554" s="11">
        <v>130000.0</v>
      </c>
      <c r="I1554" s="8"/>
      <c r="J1554" s="16" t="str">
        <f t="shared" si="51"/>
        <v>05/2026</v>
      </c>
      <c r="K1554" s="16" t="str">
        <f t="shared" si="52"/>
        <v>CXG-0526</v>
      </c>
    </row>
    <row r="1555">
      <c r="A1555" s="8" t="s">
        <v>3138</v>
      </c>
      <c r="B1555" s="19">
        <v>46146.0</v>
      </c>
      <c r="C1555" s="8" t="s">
        <v>679</v>
      </c>
      <c r="D1555" s="10" t="s">
        <v>1211</v>
      </c>
      <c r="E1555" s="8" t="s">
        <v>1575</v>
      </c>
      <c r="F1555" s="11">
        <v>42909.99</v>
      </c>
      <c r="I1555" s="8" t="s">
        <v>3139</v>
      </c>
      <c r="J1555" s="16" t="str">
        <f t="shared" si="51"/>
        <v>05/2026</v>
      </c>
      <c r="K1555" s="16" t="str">
        <f t="shared" si="52"/>
        <v>CXG-0526</v>
      </c>
    </row>
    <row r="1556">
      <c r="A1556" s="8" t="s">
        <v>3140</v>
      </c>
      <c r="B1556" s="19">
        <v>46147.0</v>
      </c>
      <c r="C1556" s="8" t="s">
        <v>679</v>
      </c>
      <c r="D1556" s="10" t="s">
        <v>1211</v>
      </c>
      <c r="E1556" s="8" t="s">
        <v>2193</v>
      </c>
      <c r="F1556" s="11">
        <v>150000.0</v>
      </c>
      <c r="I1556" s="8"/>
      <c r="J1556" s="16" t="str">
        <f t="shared" si="51"/>
        <v>05/2026</v>
      </c>
      <c r="K1556" s="16" t="str">
        <f t="shared" si="52"/>
        <v>CXG-0526</v>
      </c>
    </row>
    <row r="1557">
      <c r="A1557" s="8" t="s">
        <v>3141</v>
      </c>
      <c r="B1557" s="19">
        <v>46147.0</v>
      </c>
      <c r="C1557" s="8" t="s">
        <v>679</v>
      </c>
      <c r="D1557" s="10" t="s">
        <v>1211</v>
      </c>
      <c r="E1557" s="8" t="s">
        <v>1575</v>
      </c>
      <c r="F1557" s="11">
        <v>57003.33</v>
      </c>
      <c r="I1557" s="8" t="s">
        <v>3139</v>
      </c>
      <c r="J1557" s="16" t="str">
        <f t="shared" si="51"/>
        <v>05/2026</v>
      </c>
      <c r="K1557" s="16" t="str">
        <f t="shared" si="52"/>
        <v>CXG-0526</v>
      </c>
    </row>
    <row r="1558">
      <c r="A1558" s="8" t="s">
        <v>3142</v>
      </c>
      <c r="B1558" s="19">
        <v>46148.0</v>
      </c>
      <c r="C1558" s="8" t="s">
        <v>727</v>
      </c>
      <c r="D1558" s="10" t="s">
        <v>1207</v>
      </c>
      <c r="E1558" s="8" t="s">
        <v>2193</v>
      </c>
      <c r="F1558" s="11">
        <v>42698.0</v>
      </c>
      <c r="I1558" s="8"/>
      <c r="J1558" s="16" t="str">
        <f t="shared" si="51"/>
        <v>05/2026</v>
      </c>
      <c r="K1558" s="16" t="str">
        <f t="shared" si="52"/>
        <v>CXG-0526</v>
      </c>
    </row>
    <row r="1559">
      <c r="A1559" s="8" t="s">
        <v>3143</v>
      </c>
      <c r="B1559" s="19">
        <v>46148.0</v>
      </c>
      <c r="C1559" s="8" t="s">
        <v>727</v>
      </c>
      <c r="D1559" s="10" t="s">
        <v>1207</v>
      </c>
      <c r="E1559" s="8" t="s">
        <v>1473</v>
      </c>
      <c r="F1559" s="11">
        <v>0.7</v>
      </c>
      <c r="I1559" s="8"/>
      <c r="J1559" s="16" t="str">
        <f t="shared" si="51"/>
        <v>05/2026</v>
      </c>
      <c r="K1559" s="16" t="str">
        <f t="shared" si="52"/>
        <v>CXG-0526</v>
      </c>
    </row>
    <row r="1560">
      <c r="A1560" s="8" t="s">
        <v>3144</v>
      </c>
      <c r="B1560" s="19">
        <v>46148.0</v>
      </c>
      <c r="C1560" s="8" t="s">
        <v>725</v>
      </c>
      <c r="D1560" s="10" t="s">
        <v>1199</v>
      </c>
      <c r="E1560" s="8" t="s">
        <v>1478</v>
      </c>
      <c r="F1560" s="11">
        <v>2367.0</v>
      </c>
      <c r="I1560" s="8"/>
      <c r="J1560" s="16" t="str">
        <f t="shared" si="51"/>
        <v>05/2026</v>
      </c>
      <c r="K1560" s="16" t="str">
        <f t="shared" si="52"/>
        <v>CXG-0526</v>
      </c>
    </row>
    <row r="1561">
      <c r="A1561" s="8" t="s">
        <v>3145</v>
      </c>
      <c r="B1561" s="19">
        <v>46148.0</v>
      </c>
      <c r="C1561" s="8" t="s">
        <v>725</v>
      </c>
      <c r="D1561" s="10" t="s">
        <v>1199</v>
      </c>
      <c r="E1561" s="8" t="s">
        <v>1473</v>
      </c>
      <c r="F1561" s="11">
        <v>0.95</v>
      </c>
      <c r="I1561" s="8"/>
      <c r="J1561" s="16" t="str">
        <f t="shared" si="51"/>
        <v>05/2026</v>
      </c>
      <c r="K1561" s="16" t="str">
        <f t="shared" si="52"/>
        <v>CXG-0526</v>
      </c>
    </row>
    <row r="1562">
      <c r="A1562" s="8" t="s">
        <v>3146</v>
      </c>
      <c r="B1562" s="19">
        <v>46148.0</v>
      </c>
      <c r="C1562" s="8" t="s">
        <v>346</v>
      </c>
      <c r="D1562" s="10" t="s">
        <v>1209</v>
      </c>
      <c r="E1562" s="8" t="s">
        <v>1509</v>
      </c>
      <c r="F1562" s="11">
        <v>250000.0</v>
      </c>
      <c r="I1562" s="8" t="s">
        <v>2315</v>
      </c>
      <c r="J1562" s="16" t="str">
        <f t="shared" si="51"/>
        <v>05/2026</v>
      </c>
      <c r="K1562" s="16" t="str">
        <f t="shared" si="52"/>
        <v>CXG-0526</v>
      </c>
    </row>
    <row r="1563">
      <c r="A1563" s="8" t="s">
        <v>3147</v>
      </c>
      <c r="B1563" s="19">
        <v>46148.0</v>
      </c>
      <c r="C1563" s="8" t="s">
        <v>679</v>
      </c>
      <c r="D1563" s="10" t="s">
        <v>1211</v>
      </c>
      <c r="E1563" s="8" t="s">
        <v>1509</v>
      </c>
      <c r="F1563" s="11">
        <v>88312.0</v>
      </c>
      <c r="I1563" s="8" t="s">
        <v>2315</v>
      </c>
      <c r="J1563" s="16" t="str">
        <f t="shared" si="51"/>
        <v>05/2026</v>
      </c>
      <c r="K1563" s="16" t="str">
        <f t="shared" si="52"/>
        <v>CXG-0526</v>
      </c>
    </row>
    <row r="1564">
      <c r="A1564" s="8" t="s">
        <v>3148</v>
      </c>
      <c r="B1564" s="19">
        <v>46149.0</v>
      </c>
      <c r="C1564" s="8" t="s">
        <v>346</v>
      </c>
      <c r="D1564" s="10" t="s">
        <v>1209</v>
      </c>
      <c r="E1564" s="8" t="s">
        <v>2193</v>
      </c>
      <c r="F1564" s="11">
        <v>100000.0</v>
      </c>
      <c r="I1564" s="8"/>
      <c r="J1564" s="16" t="str">
        <f t="shared" si="51"/>
        <v>05/2026</v>
      </c>
      <c r="K1564" s="16" t="str">
        <f t="shared" si="52"/>
        <v>CXG-0526</v>
      </c>
    </row>
    <row r="1565">
      <c r="A1565" s="8" t="s">
        <v>3149</v>
      </c>
      <c r="B1565" s="19">
        <v>46149.0</v>
      </c>
      <c r="C1565" s="8" t="s">
        <v>679</v>
      </c>
      <c r="D1565" s="10" t="s">
        <v>1211</v>
      </c>
      <c r="E1565" s="8" t="s">
        <v>2193</v>
      </c>
      <c r="F1565" s="11">
        <v>50000.0</v>
      </c>
      <c r="I1565" s="8"/>
      <c r="J1565" s="16" t="str">
        <f t="shared" si="51"/>
        <v>05/2026</v>
      </c>
      <c r="K1565" s="16" t="str">
        <f t="shared" si="52"/>
        <v>CXG-0526</v>
      </c>
    </row>
    <row r="1566">
      <c r="A1566" s="8" t="s">
        <v>3150</v>
      </c>
      <c r="B1566" s="19">
        <v>46149.0</v>
      </c>
      <c r="C1566" s="8" t="s">
        <v>706</v>
      </c>
      <c r="D1566" s="10" t="s">
        <v>1213</v>
      </c>
      <c r="E1566" s="8" t="s">
        <v>2193</v>
      </c>
      <c r="F1566" s="11">
        <v>200000.0</v>
      </c>
      <c r="I1566" s="8"/>
      <c r="J1566" s="16" t="str">
        <f t="shared" si="51"/>
        <v>05/2026</v>
      </c>
      <c r="K1566" s="16" t="str">
        <f t="shared" si="52"/>
        <v>CXG-0526</v>
      </c>
    </row>
    <row r="1567">
      <c r="A1567" s="8" t="s">
        <v>3151</v>
      </c>
      <c r="B1567" s="19">
        <v>46149.0</v>
      </c>
      <c r="C1567" s="8" t="s">
        <v>729</v>
      </c>
      <c r="D1567" s="10" t="s">
        <v>1215</v>
      </c>
      <c r="E1567" s="8" t="s">
        <v>2193</v>
      </c>
      <c r="F1567" s="11">
        <v>62346.66</v>
      </c>
      <c r="I1567" s="8"/>
      <c r="J1567" s="16" t="str">
        <f t="shared" si="51"/>
        <v>05/2026</v>
      </c>
      <c r="K1567" s="16" t="str">
        <f t="shared" si="52"/>
        <v>CXG-0526</v>
      </c>
    </row>
    <row r="1568">
      <c r="A1568" s="8" t="s">
        <v>3152</v>
      </c>
      <c r="B1568" s="19">
        <v>46150.0</v>
      </c>
      <c r="C1568" s="8" t="s">
        <v>357</v>
      </c>
      <c r="D1568" s="10" t="s">
        <v>1203</v>
      </c>
      <c r="E1568" s="8" t="s">
        <v>1478</v>
      </c>
      <c r="F1568" s="11">
        <v>62783.0</v>
      </c>
      <c r="I1568" s="8"/>
      <c r="J1568" s="16" t="str">
        <f t="shared" si="51"/>
        <v>05/2026</v>
      </c>
      <c r="K1568" s="16" t="str">
        <f t="shared" si="52"/>
        <v>CXG-0526</v>
      </c>
    </row>
    <row r="1569">
      <c r="A1569" s="8" t="s">
        <v>3153</v>
      </c>
      <c r="B1569" s="19">
        <v>46150.0</v>
      </c>
      <c r="C1569" s="8" t="s">
        <v>346</v>
      </c>
      <c r="D1569" s="10" t="s">
        <v>1209</v>
      </c>
      <c r="E1569" s="8" t="s">
        <v>1575</v>
      </c>
      <c r="F1569" s="11">
        <v>14340.0</v>
      </c>
      <c r="I1569" s="8" t="s">
        <v>3099</v>
      </c>
      <c r="J1569" s="16" t="str">
        <f t="shared" si="51"/>
        <v>05/2026</v>
      </c>
      <c r="K1569" s="16" t="str">
        <f t="shared" si="52"/>
        <v>CXG-0526</v>
      </c>
    </row>
    <row r="1570">
      <c r="A1570" s="8" t="s">
        <v>3154</v>
      </c>
      <c r="B1570" s="19">
        <v>46150.0</v>
      </c>
      <c r="C1570" s="8" t="s">
        <v>346</v>
      </c>
      <c r="D1570" s="10" t="s">
        <v>1209</v>
      </c>
      <c r="E1570" s="8" t="s">
        <v>1575</v>
      </c>
      <c r="F1570" s="11">
        <v>10000.0</v>
      </c>
      <c r="I1570" s="8" t="s">
        <v>3099</v>
      </c>
      <c r="J1570" s="16" t="str">
        <f t="shared" si="51"/>
        <v>05/2026</v>
      </c>
      <c r="K1570" s="16" t="str">
        <f t="shared" si="52"/>
        <v>CXG-0526</v>
      </c>
    </row>
    <row r="1571">
      <c r="A1571" s="8" t="s">
        <v>3155</v>
      </c>
      <c r="B1571" s="19">
        <v>46150.0</v>
      </c>
      <c r="C1571" s="8" t="s">
        <v>706</v>
      </c>
      <c r="D1571" s="10" t="s">
        <v>1213</v>
      </c>
      <c r="E1571" s="8" t="s">
        <v>1575</v>
      </c>
      <c r="F1571" s="11">
        <v>114218.0</v>
      </c>
      <c r="I1571" s="8" t="s">
        <v>3099</v>
      </c>
      <c r="J1571" s="16" t="str">
        <f t="shared" si="51"/>
        <v>05/2026</v>
      </c>
      <c r="K1571" s="16" t="str">
        <f t="shared" si="52"/>
        <v>CXG-0526</v>
      </c>
    </row>
    <row r="1572">
      <c r="A1572" s="8" t="s">
        <v>3156</v>
      </c>
      <c r="B1572" s="19">
        <v>46150.0</v>
      </c>
      <c r="C1572" s="8" t="s">
        <v>706</v>
      </c>
      <c r="D1572" s="10" t="s">
        <v>1213</v>
      </c>
      <c r="E1572" s="8" t="s">
        <v>1575</v>
      </c>
      <c r="F1572" s="11">
        <v>60000.0</v>
      </c>
      <c r="I1572" s="8" t="s">
        <v>3099</v>
      </c>
      <c r="J1572" s="16" t="str">
        <f t="shared" si="51"/>
        <v>05/2026</v>
      </c>
      <c r="K1572" s="16" t="str">
        <f t="shared" si="52"/>
        <v>CXG-0526</v>
      </c>
    </row>
    <row r="1573">
      <c r="A1573" s="8" t="s">
        <v>3157</v>
      </c>
      <c r="B1573" s="19">
        <v>46153.0</v>
      </c>
      <c r="C1573" s="8" t="s">
        <v>706</v>
      </c>
      <c r="D1573" s="10" t="s">
        <v>1197</v>
      </c>
      <c r="E1573" s="8" t="s">
        <v>1473</v>
      </c>
      <c r="F1573" s="11">
        <v>-7638.77</v>
      </c>
      <c r="I1573" s="8" t="s">
        <v>3158</v>
      </c>
      <c r="J1573" s="16" t="str">
        <f t="shared" si="51"/>
        <v>05/2026</v>
      </c>
      <c r="K1573" s="16" t="str">
        <f t="shared" si="52"/>
        <v>CXG-0526</v>
      </c>
    </row>
    <row r="1574">
      <c r="A1574" s="8" t="s">
        <v>3159</v>
      </c>
      <c r="B1574" s="19">
        <v>46153.0</v>
      </c>
      <c r="C1574" s="8" t="s">
        <v>706</v>
      </c>
      <c r="D1574" s="10" t="s">
        <v>1213</v>
      </c>
      <c r="E1574" s="8" t="s">
        <v>1473</v>
      </c>
      <c r="F1574" s="11">
        <v>7638.77</v>
      </c>
      <c r="I1574" s="8" t="s">
        <v>3160</v>
      </c>
      <c r="J1574" s="16" t="str">
        <f t="shared" si="51"/>
        <v>05/2026</v>
      </c>
      <c r="K1574" s="16" t="str">
        <f t="shared" si="52"/>
        <v>CXG-0526</v>
      </c>
    </row>
    <row r="1575">
      <c r="A1575" s="8" t="s">
        <v>3161</v>
      </c>
      <c r="B1575" s="19">
        <v>46153.0</v>
      </c>
      <c r="C1575" s="8" t="s">
        <v>679</v>
      </c>
      <c r="D1575" s="10" t="s">
        <v>1211</v>
      </c>
      <c r="E1575" s="8" t="s">
        <v>1478</v>
      </c>
      <c r="F1575" s="11">
        <v>51000.0</v>
      </c>
      <c r="I1575" s="8"/>
      <c r="J1575" s="16" t="str">
        <f t="shared" si="51"/>
        <v>05/2026</v>
      </c>
      <c r="K1575" s="16" t="str">
        <f t="shared" si="52"/>
        <v>CXG-0526</v>
      </c>
    </row>
    <row r="1576">
      <c r="A1576" s="8" t="s">
        <v>3162</v>
      </c>
      <c r="B1576" s="19">
        <v>46153.0</v>
      </c>
      <c r="C1576" s="8" t="s">
        <v>679</v>
      </c>
      <c r="D1576" s="10" t="s">
        <v>1211</v>
      </c>
      <c r="E1576" s="8" t="s">
        <v>1473</v>
      </c>
      <c r="F1576" s="11">
        <v>12.54</v>
      </c>
      <c r="I1576" s="8"/>
      <c r="J1576" s="16" t="str">
        <f t="shared" si="51"/>
        <v>05/2026</v>
      </c>
      <c r="K1576" s="16" t="str">
        <f t="shared" si="52"/>
        <v>CXG-0526</v>
      </c>
    </row>
    <row r="1577">
      <c r="A1577" s="8" t="s">
        <v>3163</v>
      </c>
      <c r="B1577" s="19">
        <v>46154.0</v>
      </c>
      <c r="C1577" s="8" t="s">
        <v>706</v>
      </c>
      <c r="D1577" s="10" t="s">
        <v>1213</v>
      </c>
      <c r="E1577" s="8" t="s">
        <v>2193</v>
      </c>
      <c r="F1577" s="11">
        <v>400000.0</v>
      </c>
      <c r="I1577" s="8"/>
      <c r="J1577" s="16" t="str">
        <f t="shared" si="51"/>
        <v>05/2026</v>
      </c>
      <c r="K1577" s="16" t="str">
        <f t="shared" si="52"/>
        <v>CXG-0526</v>
      </c>
    </row>
    <row r="1578">
      <c r="A1578" s="8" t="s">
        <v>3164</v>
      </c>
      <c r="B1578" s="19">
        <v>46155.0</v>
      </c>
      <c r="C1578" s="8" t="s">
        <v>679</v>
      </c>
      <c r="D1578" s="10" t="s">
        <v>1217</v>
      </c>
      <c r="E1578" s="8" t="s">
        <v>2193</v>
      </c>
      <c r="F1578" s="11">
        <v>200000.0</v>
      </c>
      <c r="I1578" s="8"/>
      <c r="J1578" s="16" t="str">
        <f t="shared" si="51"/>
        <v>05/2026</v>
      </c>
      <c r="K1578" s="16" t="str">
        <f t="shared" si="52"/>
        <v>CXG-0526</v>
      </c>
    </row>
    <row r="1579">
      <c r="A1579" s="8" t="s">
        <v>3165</v>
      </c>
      <c r="B1579" s="19">
        <v>46155.0</v>
      </c>
      <c r="C1579" s="8" t="s">
        <v>679</v>
      </c>
      <c r="D1579" s="10" t="s">
        <v>1217</v>
      </c>
      <c r="E1579" s="8" t="s">
        <v>1575</v>
      </c>
      <c r="F1579" s="11">
        <v>44787.0</v>
      </c>
      <c r="I1579" s="8" t="s">
        <v>2350</v>
      </c>
      <c r="J1579" s="16" t="str">
        <f t="shared" si="51"/>
        <v>05/2026</v>
      </c>
      <c r="K1579" s="16" t="str">
        <f t="shared" si="52"/>
        <v>CXG-0526</v>
      </c>
    </row>
    <row r="1580">
      <c r="A1580" s="8"/>
      <c r="B1580" s="19"/>
      <c r="C1580" s="8"/>
      <c r="D1580" s="8"/>
      <c r="E1580" s="8"/>
      <c r="F1580" s="11"/>
      <c r="I1580" s="8"/>
    </row>
    <row r="1581">
      <c r="A1581" s="8" t="s">
        <v>3166</v>
      </c>
      <c r="B1581" s="19">
        <v>46156.0</v>
      </c>
      <c r="C1581" s="8" t="s">
        <v>405</v>
      </c>
      <c r="D1581" s="10" t="s">
        <v>1132</v>
      </c>
      <c r="E1581" s="8" t="s">
        <v>1478</v>
      </c>
      <c r="F1581" s="11">
        <v>33800.0</v>
      </c>
      <c r="I1581" s="8" t="s">
        <v>3167</v>
      </c>
      <c r="J1581" s="16" t="str">
        <f t="shared" ref="J1581:J1643" si="53">TEXT(B1581,"MM/YYYY")</f>
        <v>05/2026</v>
      </c>
      <c r="K1581" s="16" t="str">
        <f t="shared" ref="K1581:K1643" si="54">IF(B1581="","",CONCATENATE("CXG-",TEXT(B1581,"MMYY")))</f>
        <v>CXG-0526</v>
      </c>
    </row>
    <row r="1582">
      <c r="A1582" s="8" t="s">
        <v>3168</v>
      </c>
      <c r="B1582" s="19">
        <v>46156.0</v>
      </c>
      <c r="C1582" s="8" t="s">
        <v>679</v>
      </c>
      <c r="D1582" s="10" t="s">
        <v>1217</v>
      </c>
      <c r="E1582" s="8" t="s">
        <v>2193</v>
      </c>
      <c r="F1582" s="11">
        <v>201104.31</v>
      </c>
      <c r="I1582" s="8"/>
      <c r="J1582" s="16" t="str">
        <f t="shared" si="53"/>
        <v>05/2026</v>
      </c>
      <c r="K1582" s="16" t="str">
        <f t="shared" si="54"/>
        <v>CXG-0526</v>
      </c>
    </row>
    <row r="1583">
      <c r="A1583" s="8" t="s">
        <v>3169</v>
      </c>
      <c r="B1583" s="19">
        <v>46157.0</v>
      </c>
      <c r="C1583" s="8" t="s">
        <v>357</v>
      </c>
      <c r="D1583" s="10" t="s">
        <v>1203</v>
      </c>
      <c r="E1583" s="8" t="s">
        <v>1473</v>
      </c>
      <c r="F1583" s="11">
        <v>-44.35</v>
      </c>
      <c r="I1583" s="8"/>
      <c r="J1583" s="16" t="str">
        <f t="shared" si="53"/>
        <v>05/2026</v>
      </c>
      <c r="K1583" s="16" t="str">
        <f t="shared" si="54"/>
        <v>CXG-0526</v>
      </c>
    </row>
    <row r="1584">
      <c r="A1584" s="8" t="s">
        <v>3170</v>
      </c>
      <c r="B1584" s="19">
        <v>46157.0</v>
      </c>
      <c r="C1584" s="8" t="s">
        <v>357</v>
      </c>
      <c r="D1584" s="10" t="s">
        <v>1219</v>
      </c>
      <c r="E1584" s="8" t="s">
        <v>2193</v>
      </c>
      <c r="F1584" s="11">
        <v>58406.0</v>
      </c>
      <c r="I1584" s="8"/>
      <c r="J1584" s="16" t="str">
        <f t="shared" si="53"/>
        <v>05/2026</v>
      </c>
      <c r="K1584" s="16" t="str">
        <f t="shared" si="54"/>
        <v>CXG-0526</v>
      </c>
    </row>
    <row r="1585">
      <c r="A1585" s="8" t="s">
        <v>3171</v>
      </c>
      <c r="B1585" s="19">
        <v>46157.0</v>
      </c>
      <c r="C1585" s="8" t="s">
        <v>706</v>
      </c>
      <c r="D1585" s="10" t="s">
        <v>1213</v>
      </c>
      <c r="E1585" s="8" t="s">
        <v>2193</v>
      </c>
      <c r="F1585" s="11">
        <v>100000.0</v>
      </c>
      <c r="I1585" s="8"/>
      <c r="J1585" s="16" t="str">
        <f t="shared" si="53"/>
        <v>05/2026</v>
      </c>
      <c r="K1585" s="16" t="str">
        <f t="shared" si="54"/>
        <v>CXG-0526</v>
      </c>
    </row>
    <row r="1586">
      <c r="A1586" s="8" t="s">
        <v>3172</v>
      </c>
      <c r="B1586" s="19">
        <v>46157.0</v>
      </c>
      <c r="C1586" s="8" t="s">
        <v>679</v>
      </c>
      <c r="D1586" s="10" t="s">
        <v>1217</v>
      </c>
      <c r="E1586" s="8" t="s">
        <v>2193</v>
      </c>
      <c r="F1586" s="11">
        <v>100000.0</v>
      </c>
      <c r="I1586" s="8"/>
      <c r="J1586" s="16" t="str">
        <f t="shared" si="53"/>
        <v>05/2026</v>
      </c>
      <c r="K1586" s="16" t="str">
        <f t="shared" si="54"/>
        <v>CXG-0526</v>
      </c>
    </row>
    <row r="1587">
      <c r="A1587" s="8" t="s">
        <v>3173</v>
      </c>
      <c r="B1587" s="19">
        <v>46158.0</v>
      </c>
      <c r="C1587" s="8" t="s">
        <v>357</v>
      </c>
      <c r="D1587" s="10" t="s">
        <v>1219</v>
      </c>
      <c r="E1587" s="8" t="s">
        <v>1509</v>
      </c>
      <c r="F1587" s="11">
        <v>78738.0</v>
      </c>
      <c r="I1587" s="8" t="s">
        <v>2315</v>
      </c>
      <c r="J1587" s="16" t="str">
        <f t="shared" si="53"/>
        <v>05/2026</v>
      </c>
      <c r="K1587" s="16" t="str">
        <f t="shared" si="54"/>
        <v>CXG-0526</v>
      </c>
    </row>
    <row r="1588">
      <c r="A1588" s="8" t="s">
        <v>3174</v>
      </c>
      <c r="B1588" s="19">
        <v>46160.0</v>
      </c>
      <c r="C1588" s="8" t="s">
        <v>679</v>
      </c>
      <c r="D1588" s="10" t="s">
        <v>1217</v>
      </c>
      <c r="E1588" s="8" t="s">
        <v>2193</v>
      </c>
      <c r="F1588" s="11">
        <v>1212.02</v>
      </c>
      <c r="I1588" s="8"/>
      <c r="J1588" s="16" t="str">
        <f t="shared" si="53"/>
        <v>05/2026</v>
      </c>
      <c r="K1588" s="16" t="str">
        <f t="shared" si="54"/>
        <v>CXG-0526</v>
      </c>
    </row>
    <row r="1589">
      <c r="A1589" s="8" t="s">
        <v>3175</v>
      </c>
      <c r="B1589" s="19">
        <v>46160.0</v>
      </c>
      <c r="C1589" s="8" t="s">
        <v>679</v>
      </c>
      <c r="D1589" s="10" t="s">
        <v>1221</v>
      </c>
      <c r="E1589" s="8" t="s">
        <v>2193</v>
      </c>
      <c r="F1589" s="11">
        <v>150000.0</v>
      </c>
      <c r="I1589" s="8"/>
      <c r="J1589" s="16" t="str">
        <f t="shared" si="53"/>
        <v>05/2026</v>
      </c>
      <c r="K1589" s="16" t="str">
        <f t="shared" si="54"/>
        <v>CXG-0526</v>
      </c>
    </row>
    <row r="1590">
      <c r="A1590" s="8" t="s">
        <v>3176</v>
      </c>
      <c r="B1590" s="19">
        <v>46160.0</v>
      </c>
      <c r="C1590" s="8" t="s">
        <v>706</v>
      </c>
      <c r="D1590" s="10" t="s">
        <v>1213</v>
      </c>
      <c r="E1590" s="8" t="s">
        <v>2193</v>
      </c>
      <c r="F1590" s="11">
        <v>97676.86</v>
      </c>
      <c r="I1590" s="8"/>
      <c r="J1590" s="16" t="str">
        <f t="shared" si="53"/>
        <v>05/2026</v>
      </c>
      <c r="K1590" s="16" t="str">
        <f t="shared" si="54"/>
        <v>CXG-0526</v>
      </c>
    </row>
    <row r="1591">
      <c r="A1591" s="8" t="s">
        <v>3177</v>
      </c>
      <c r="B1591" s="19">
        <v>46160.0</v>
      </c>
      <c r="C1591" s="8" t="s">
        <v>679</v>
      </c>
      <c r="D1591" s="10" t="s">
        <v>1217</v>
      </c>
      <c r="E1591" s="8" t="s">
        <v>1473</v>
      </c>
      <c r="F1591" s="11">
        <v>-0.18</v>
      </c>
      <c r="I1591" s="8"/>
      <c r="J1591" s="16" t="str">
        <f t="shared" si="53"/>
        <v>05/2026</v>
      </c>
      <c r="K1591" s="16" t="str">
        <f t="shared" si="54"/>
        <v>CXG-0526</v>
      </c>
    </row>
    <row r="1592">
      <c r="A1592" s="8" t="s">
        <v>3178</v>
      </c>
      <c r="B1592" s="19">
        <v>46161.0</v>
      </c>
      <c r="C1592" s="8" t="s">
        <v>679</v>
      </c>
      <c r="D1592" s="10" t="s">
        <v>1221</v>
      </c>
      <c r="E1592" s="8" t="s">
        <v>2193</v>
      </c>
      <c r="F1592" s="11">
        <v>103654.1</v>
      </c>
      <c r="I1592" s="8"/>
      <c r="J1592" s="16" t="str">
        <f t="shared" si="53"/>
        <v>05/2026</v>
      </c>
      <c r="K1592" s="16" t="str">
        <f t="shared" si="54"/>
        <v>CXG-0526</v>
      </c>
    </row>
    <row r="1593">
      <c r="A1593" s="8" t="s">
        <v>3179</v>
      </c>
      <c r="B1593" s="19">
        <v>46161.0</v>
      </c>
      <c r="C1593" s="8" t="s">
        <v>679</v>
      </c>
      <c r="D1593" s="10" t="s">
        <v>1221</v>
      </c>
      <c r="E1593" s="8" t="s">
        <v>2193</v>
      </c>
      <c r="F1593" s="11">
        <v>69345.03</v>
      </c>
      <c r="I1593" s="8"/>
      <c r="J1593" s="16" t="str">
        <f t="shared" si="53"/>
        <v>05/2026</v>
      </c>
      <c r="K1593" s="16" t="str">
        <f t="shared" si="54"/>
        <v>CXG-0526</v>
      </c>
    </row>
    <row r="1594">
      <c r="A1594" s="8" t="s">
        <v>3180</v>
      </c>
      <c r="B1594" s="19">
        <v>46162.0</v>
      </c>
      <c r="C1594" s="8" t="s">
        <v>405</v>
      </c>
      <c r="D1594" s="10" t="s">
        <v>1132</v>
      </c>
      <c r="E1594" s="8" t="s">
        <v>1478</v>
      </c>
      <c r="F1594" s="11">
        <v>4160.0</v>
      </c>
      <c r="I1594" s="8"/>
      <c r="J1594" s="16" t="str">
        <f t="shared" si="53"/>
        <v>05/2026</v>
      </c>
      <c r="K1594" s="16" t="str">
        <f t="shared" si="54"/>
        <v>CXG-0526</v>
      </c>
    </row>
    <row r="1595">
      <c r="A1595" s="8" t="s">
        <v>3181</v>
      </c>
      <c r="B1595" s="19">
        <v>46162.0</v>
      </c>
      <c r="C1595" s="8" t="s">
        <v>706</v>
      </c>
      <c r="D1595" s="10" t="s">
        <v>1213</v>
      </c>
      <c r="E1595" s="8" t="s">
        <v>2193</v>
      </c>
      <c r="F1595" s="11">
        <v>100000.0</v>
      </c>
      <c r="I1595" s="8"/>
      <c r="J1595" s="16" t="str">
        <f t="shared" si="53"/>
        <v>05/2026</v>
      </c>
      <c r="K1595" s="16" t="str">
        <f t="shared" si="54"/>
        <v>CXG-0526</v>
      </c>
    </row>
    <row r="1596">
      <c r="A1596" s="8" t="s">
        <v>3182</v>
      </c>
      <c r="B1596" s="19">
        <v>46162.0</v>
      </c>
      <c r="C1596" s="8" t="s">
        <v>357</v>
      </c>
      <c r="D1596" s="10" t="s">
        <v>1219</v>
      </c>
      <c r="E1596" s="8" t="s">
        <v>2193</v>
      </c>
      <c r="F1596" s="11">
        <v>59287.0</v>
      </c>
      <c r="I1596" s="8"/>
      <c r="J1596" s="16" t="str">
        <f t="shared" si="53"/>
        <v>05/2026</v>
      </c>
      <c r="K1596" s="16" t="str">
        <f t="shared" si="54"/>
        <v>CXG-0526</v>
      </c>
    </row>
    <row r="1597">
      <c r="A1597" s="8" t="s">
        <v>3183</v>
      </c>
      <c r="B1597" s="19">
        <v>46162.0</v>
      </c>
      <c r="C1597" s="8" t="s">
        <v>679</v>
      </c>
      <c r="D1597" s="10" t="s">
        <v>1221</v>
      </c>
      <c r="E1597" s="8" t="s">
        <v>2193</v>
      </c>
      <c r="F1597" s="11">
        <v>52737.72</v>
      </c>
      <c r="I1597" s="8"/>
      <c r="J1597" s="16" t="str">
        <f t="shared" si="53"/>
        <v>05/2026</v>
      </c>
      <c r="K1597" s="16" t="str">
        <f t="shared" si="54"/>
        <v>CXG-0526</v>
      </c>
    </row>
    <row r="1598">
      <c r="A1598" s="8" t="s">
        <v>3184</v>
      </c>
      <c r="B1598" s="19">
        <v>46163.0</v>
      </c>
      <c r="C1598" s="8" t="s">
        <v>405</v>
      </c>
      <c r="D1598" s="10" t="s">
        <v>1132</v>
      </c>
      <c r="E1598" s="8" t="s">
        <v>1478</v>
      </c>
      <c r="F1598" s="11">
        <v>32250.0</v>
      </c>
      <c r="I1598" s="8"/>
      <c r="J1598" s="16" t="str">
        <f t="shared" si="53"/>
        <v>05/2026</v>
      </c>
      <c r="K1598" s="16" t="str">
        <f t="shared" si="54"/>
        <v>CXG-0526</v>
      </c>
    </row>
    <row r="1599">
      <c r="A1599" s="8" t="s">
        <v>3185</v>
      </c>
      <c r="B1599" s="19">
        <v>46163.0</v>
      </c>
      <c r="C1599" s="8" t="s">
        <v>706</v>
      </c>
      <c r="D1599" s="10" t="s">
        <v>1213</v>
      </c>
      <c r="E1599" s="8" t="s">
        <v>2193</v>
      </c>
      <c r="F1599" s="11">
        <v>99618.04</v>
      </c>
      <c r="I1599" s="8"/>
      <c r="J1599" s="16" t="str">
        <f t="shared" si="53"/>
        <v>05/2026</v>
      </c>
      <c r="K1599" s="16" t="str">
        <f t="shared" si="54"/>
        <v>CXG-0526</v>
      </c>
    </row>
    <row r="1600">
      <c r="A1600" s="8" t="s">
        <v>3186</v>
      </c>
      <c r="B1600" s="19">
        <v>46164.0</v>
      </c>
      <c r="C1600" s="8" t="s">
        <v>451</v>
      </c>
      <c r="D1600" s="10" t="s">
        <v>868</v>
      </c>
      <c r="E1600" s="8" t="s">
        <v>1473</v>
      </c>
      <c r="F1600" s="11">
        <v>-9130.1</v>
      </c>
      <c r="I1600" s="8"/>
      <c r="J1600" s="16" t="str">
        <f t="shared" si="53"/>
        <v>05/2026</v>
      </c>
      <c r="K1600" s="16" t="str">
        <f t="shared" si="54"/>
        <v>CXG-0526</v>
      </c>
    </row>
    <row r="1601">
      <c r="A1601" s="8" t="s">
        <v>3187</v>
      </c>
      <c r="B1601" s="19">
        <v>46164.0</v>
      </c>
      <c r="C1601" s="8" t="s">
        <v>679</v>
      </c>
      <c r="D1601" s="10" t="s">
        <v>1221</v>
      </c>
      <c r="E1601" s="8" t="s">
        <v>1575</v>
      </c>
      <c r="F1601" s="11">
        <v>28000.0</v>
      </c>
      <c r="I1601" s="8" t="s">
        <v>2350</v>
      </c>
      <c r="J1601" s="16" t="str">
        <f t="shared" si="53"/>
        <v>05/2026</v>
      </c>
      <c r="K1601" s="16" t="str">
        <f t="shared" si="54"/>
        <v>CXG-0526</v>
      </c>
    </row>
    <row r="1602">
      <c r="A1602" s="8" t="s">
        <v>3188</v>
      </c>
      <c r="B1602" s="19">
        <v>46164.0</v>
      </c>
      <c r="C1602" s="8" t="s">
        <v>706</v>
      </c>
      <c r="D1602" s="10" t="s">
        <v>1213</v>
      </c>
      <c r="E1602" s="8" t="s">
        <v>1509</v>
      </c>
      <c r="F1602" s="11">
        <v>107492.0</v>
      </c>
      <c r="I1602" s="8" t="s">
        <v>2315</v>
      </c>
      <c r="J1602" s="16" t="str">
        <f t="shared" si="53"/>
        <v>05/2026</v>
      </c>
      <c r="K1602" s="16" t="str">
        <f t="shared" si="54"/>
        <v>CXG-0526</v>
      </c>
    </row>
    <row r="1603">
      <c r="A1603" s="8" t="s">
        <v>3189</v>
      </c>
      <c r="B1603" s="19">
        <v>46164.0</v>
      </c>
      <c r="C1603" s="8" t="s">
        <v>357</v>
      </c>
      <c r="D1603" s="10" t="s">
        <v>1219</v>
      </c>
      <c r="E1603" s="8" t="s">
        <v>2193</v>
      </c>
      <c r="F1603" s="11">
        <v>80000.0</v>
      </c>
      <c r="I1603" s="8"/>
      <c r="J1603" s="16" t="str">
        <f t="shared" si="53"/>
        <v>05/2026</v>
      </c>
      <c r="K1603" s="16" t="str">
        <f t="shared" si="54"/>
        <v>CXG-0526</v>
      </c>
    </row>
    <row r="1604">
      <c r="A1604" s="8" t="s">
        <v>3190</v>
      </c>
      <c r="B1604" s="19">
        <v>46164.0</v>
      </c>
      <c r="C1604" s="8" t="s">
        <v>706</v>
      </c>
      <c r="D1604" s="10" t="s">
        <v>1213</v>
      </c>
      <c r="E1604" s="8" t="s">
        <v>1575</v>
      </c>
      <c r="F1604" s="11">
        <v>70963.0</v>
      </c>
      <c r="I1604" s="8" t="s">
        <v>121</v>
      </c>
      <c r="J1604" s="16" t="str">
        <f t="shared" si="53"/>
        <v>05/2026</v>
      </c>
      <c r="K1604" s="16" t="str">
        <f t="shared" si="54"/>
        <v>CXG-0526</v>
      </c>
    </row>
    <row r="1605">
      <c r="A1605" s="8" t="s">
        <v>3191</v>
      </c>
      <c r="B1605" s="19">
        <v>46164.0</v>
      </c>
      <c r="C1605" s="8" t="s">
        <v>679</v>
      </c>
      <c r="D1605" s="10" t="s">
        <v>1221</v>
      </c>
      <c r="E1605" s="8" t="s">
        <v>2193</v>
      </c>
      <c r="F1605" s="11">
        <v>137464.83</v>
      </c>
      <c r="I1605" s="8"/>
      <c r="J1605" s="16" t="str">
        <f t="shared" si="53"/>
        <v>05/2026</v>
      </c>
      <c r="K1605" s="16" t="str">
        <f t="shared" si="54"/>
        <v>CXG-0526</v>
      </c>
    </row>
    <row r="1606">
      <c r="A1606" s="8" t="s">
        <v>3192</v>
      </c>
      <c r="B1606" s="19">
        <v>46164.0</v>
      </c>
      <c r="C1606" s="8" t="s">
        <v>679</v>
      </c>
      <c r="D1606" s="10" t="s">
        <v>1221</v>
      </c>
      <c r="E1606" s="8" t="s">
        <v>1575</v>
      </c>
      <c r="F1606" s="11">
        <v>30000.0</v>
      </c>
      <c r="I1606" s="8" t="s">
        <v>3193</v>
      </c>
      <c r="J1606" s="16" t="str">
        <f t="shared" si="53"/>
        <v>05/2026</v>
      </c>
      <c r="K1606" s="16" t="str">
        <f t="shared" si="54"/>
        <v>CXG-0526</v>
      </c>
    </row>
    <row r="1607">
      <c r="A1607" s="8" t="s">
        <v>3194</v>
      </c>
      <c r="B1607" s="19">
        <v>46167.0</v>
      </c>
      <c r="C1607" s="8" t="s">
        <v>679</v>
      </c>
      <c r="D1607" s="10" t="s">
        <v>1221</v>
      </c>
      <c r="E1607" s="8" t="s">
        <v>1575</v>
      </c>
      <c r="F1607" s="11">
        <v>35000.0</v>
      </c>
      <c r="I1607" s="8" t="s">
        <v>2851</v>
      </c>
      <c r="J1607" s="16" t="str">
        <f t="shared" si="53"/>
        <v>05/2026</v>
      </c>
      <c r="K1607" s="16" t="str">
        <f t="shared" si="54"/>
        <v>CXG-0526</v>
      </c>
    </row>
    <row r="1608">
      <c r="A1608" s="8" t="s">
        <v>3195</v>
      </c>
      <c r="B1608" s="19">
        <v>46167.0</v>
      </c>
      <c r="C1608" s="8" t="s">
        <v>679</v>
      </c>
      <c r="D1608" s="10" t="s">
        <v>1221</v>
      </c>
      <c r="E1608" s="8" t="s">
        <v>2193</v>
      </c>
      <c r="F1608" s="11">
        <v>121943.31</v>
      </c>
      <c r="I1608" s="8"/>
      <c r="J1608" s="16" t="str">
        <f t="shared" si="53"/>
        <v>05/2026</v>
      </c>
      <c r="K1608" s="16" t="str">
        <f t="shared" si="54"/>
        <v>CXG-0526</v>
      </c>
    </row>
    <row r="1609">
      <c r="A1609" s="8" t="s">
        <v>3196</v>
      </c>
      <c r="B1609" s="19">
        <v>46168.0</v>
      </c>
      <c r="C1609" s="8" t="s">
        <v>357</v>
      </c>
      <c r="D1609" s="10" t="s">
        <v>1219</v>
      </c>
      <c r="E1609" s="8" t="s">
        <v>2193</v>
      </c>
      <c r="F1609" s="11">
        <v>45904.18</v>
      </c>
      <c r="I1609" s="8"/>
      <c r="J1609" s="16" t="str">
        <f t="shared" si="53"/>
        <v>05/2026</v>
      </c>
      <c r="K1609" s="16" t="str">
        <f t="shared" si="54"/>
        <v>CXG-0526</v>
      </c>
    </row>
    <row r="1610">
      <c r="A1610" s="8" t="s">
        <v>3197</v>
      </c>
      <c r="B1610" s="19">
        <v>46168.0</v>
      </c>
      <c r="C1610" s="8" t="s">
        <v>357</v>
      </c>
      <c r="D1610" s="10" t="s">
        <v>1219</v>
      </c>
      <c r="E1610" s="8" t="s">
        <v>2193</v>
      </c>
      <c r="F1610" s="11">
        <v>1144.58</v>
      </c>
      <c r="I1610" s="8"/>
      <c r="J1610" s="16" t="str">
        <f t="shared" si="53"/>
        <v>05/2026</v>
      </c>
      <c r="K1610" s="16" t="str">
        <f t="shared" si="54"/>
        <v>CXG-0526</v>
      </c>
    </row>
    <row r="1611">
      <c r="A1611" s="8" t="s">
        <v>3198</v>
      </c>
      <c r="B1611" s="19">
        <v>46168.0</v>
      </c>
      <c r="C1611" s="8" t="s">
        <v>731</v>
      </c>
      <c r="D1611" s="10" t="s">
        <v>1223</v>
      </c>
      <c r="E1611" s="8" t="s">
        <v>2193</v>
      </c>
      <c r="F1611" s="11">
        <v>90000.0</v>
      </c>
      <c r="I1611" s="8"/>
      <c r="J1611" s="16" t="str">
        <f t="shared" si="53"/>
        <v>05/2026</v>
      </c>
      <c r="K1611" s="16" t="str">
        <f t="shared" si="54"/>
        <v>CXG-0526</v>
      </c>
    </row>
    <row r="1612">
      <c r="A1612" s="8" t="s">
        <v>3199</v>
      </c>
      <c r="B1612" s="19">
        <v>46168.0</v>
      </c>
      <c r="C1612" s="8" t="s">
        <v>679</v>
      </c>
      <c r="D1612" s="10" t="s">
        <v>1221</v>
      </c>
      <c r="E1612" s="8" t="s">
        <v>2193</v>
      </c>
      <c r="F1612" s="11">
        <v>62016.0</v>
      </c>
      <c r="I1612" s="8"/>
      <c r="J1612" s="16" t="str">
        <f t="shared" si="53"/>
        <v>05/2026</v>
      </c>
      <c r="K1612" s="16" t="str">
        <f t="shared" si="54"/>
        <v>CXG-0526</v>
      </c>
    </row>
    <row r="1613">
      <c r="A1613" s="8" t="s">
        <v>3200</v>
      </c>
      <c r="B1613" s="19">
        <v>46168.0</v>
      </c>
      <c r="C1613" s="8" t="s">
        <v>679</v>
      </c>
      <c r="D1613" s="10" t="s">
        <v>1221</v>
      </c>
      <c r="E1613" s="8" t="s">
        <v>1473</v>
      </c>
      <c r="F1613" s="11">
        <v>0.57</v>
      </c>
      <c r="I1613" s="8"/>
      <c r="J1613" s="16" t="str">
        <f t="shared" si="53"/>
        <v>05/2026</v>
      </c>
      <c r="K1613" s="16" t="str">
        <f t="shared" si="54"/>
        <v>CXG-0526</v>
      </c>
    </row>
    <row r="1614">
      <c r="A1614" s="8" t="s">
        <v>3201</v>
      </c>
      <c r="B1614" s="19">
        <v>46168.0</v>
      </c>
      <c r="C1614" s="8" t="s">
        <v>731</v>
      </c>
      <c r="D1614" s="10" t="s">
        <v>1223</v>
      </c>
      <c r="E1614" s="8" t="s">
        <v>2193</v>
      </c>
      <c r="F1614" s="11">
        <v>93318.54</v>
      </c>
      <c r="I1614" s="8"/>
      <c r="J1614" s="16" t="str">
        <f t="shared" si="53"/>
        <v>05/2026</v>
      </c>
      <c r="K1614" s="16" t="str">
        <f t="shared" si="54"/>
        <v>CXG-0526</v>
      </c>
    </row>
    <row r="1615">
      <c r="A1615" s="8" t="s">
        <v>3202</v>
      </c>
      <c r="B1615" s="19">
        <v>46169.0</v>
      </c>
      <c r="C1615" s="8" t="s">
        <v>731</v>
      </c>
      <c r="D1615" s="10" t="s">
        <v>1223</v>
      </c>
      <c r="E1615" s="8" t="s">
        <v>1473</v>
      </c>
      <c r="F1615" s="11">
        <v>-500.0</v>
      </c>
      <c r="I1615" s="8"/>
      <c r="J1615" s="16" t="str">
        <f t="shared" si="53"/>
        <v>05/2026</v>
      </c>
      <c r="K1615" s="16" t="str">
        <f t="shared" si="54"/>
        <v>CXG-0526</v>
      </c>
    </row>
    <row r="1616">
      <c r="A1616" s="8" t="s">
        <v>3203</v>
      </c>
      <c r="B1616" s="19">
        <v>46169.0</v>
      </c>
      <c r="C1616" s="8" t="s">
        <v>731</v>
      </c>
      <c r="D1616" s="10" t="s">
        <v>1223</v>
      </c>
      <c r="E1616" s="8" t="s">
        <v>2193</v>
      </c>
      <c r="F1616" s="11">
        <v>95388.92</v>
      </c>
      <c r="I1616" s="8"/>
      <c r="J1616" s="16" t="str">
        <f t="shared" si="53"/>
        <v>05/2026</v>
      </c>
      <c r="K1616" s="16" t="str">
        <f t="shared" si="54"/>
        <v>CXG-0526</v>
      </c>
    </row>
    <row r="1617">
      <c r="A1617" s="8" t="s">
        <v>3204</v>
      </c>
      <c r="B1617" s="19">
        <v>46169.0</v>
      </c>
      <c r="C1617" s="8" t="s">
        <v>679</v>
      </c>
      <c r="D1617" s="10" t="s">
        <v>1225</v>
      </c>
      <c r="E1617" s="8" t="s">
        <v>2193</v>
      </c>
      <c r="F1617" s="11">
        <v>80000.0</v>
      </c>
      <c r="I1617" s="8"/>
      <c r="J1617" s="16" t="str">
        <f t="shared" si="53"/>
        <v>05/2026</v>
      </c>
      <c r="K1617" s="16" t="str">
        <f t="shared" si="54"/>
        <v>CXG-0526</v>
      </c>
    </row>
    <row r="1618">
      <c r="A1618" s="8" t="s">
        <v>3205</v>
      </c>
      <c r="B1618" s="19">
        <v>46169.0</v>
      </c>
      <c r="C1618" s="8" t="s">
        <v>679</v>
      </c>
      <c r="D1618" s="10" t="s">
        <v>1225</v>
      </c>
      <c r="E1618" s="8" t="s">
        <v>2193</v>
      </c>
      <c r="F1618" s="11">
        <v>40000.0</v>
      </c>
      <c r="I1618" s="8"/>
      <c r="J1618" s="16" t="str">
        <f t="shared" si="53"/>
        <v>05/2026</v>
      </c>
      <c r="K1618" s="16" t="str">
        <f t="shared" si="54"/>
        <v>CXG-0526</v>
      </c>
    </row>
    <row r="1619">
      <c r="A1619" s="8" t="s">
        <v>3206</v>
      </c>
      <c r="B1619" s="19">
        <v>46169.0</v>
      </c>
      <c r="C1619" s="8" t="s">
        <v>679</v>
      </c>
      <c r="D1619" s="10" t="s">
        <v>1225</v>
      </c>
      <c r="E1619" s="8" t="s">
        <v>1575</v>
      </c>
      <c r="F1619" s="11">
        <v>2000.0</v>
      </c>
      <c r="I1619" s="8" t="s">
        <v>2652</v>
      </c>
      <c r="J1619" s="16" t="str">
        <f t="shared" si="53"/>
        <v>05/2026</v>
      </c>
      <c r="K1619" s="16" t="str">
        <f t="shared" si="54"/>
        <v>CXG-0526</v>
      </c>
    </row>
    <row r="1620">
      <c r="A1620" s="8" t="s">
        <v>3207</v>
      </c>
      <c r="B1620" s="19">
        <v>46169.0</v>
      </c>
      <c r="C1620" s="8" t="s">
        <v>679</v>
      </c>
      <c r="D1620" s="10" t="s">
        <v>1225</v>
      </c>
      <c r="E1620" s="8" t="s">
        <v>1575</v>
      </c>
      <c r="F1620" s="11">
        <v>2000.0</v>
      </c>
      <c r="I1620" s="8" t="s">
        <v>2652</v>
      </c>
      <c r="J1620" s="16" t="str">
        <f t="shared" si="53"/>
        <v>05/2026</v>
      </c>
      <c r="K1620" s="16" t="str">
        <f t="shared" si="54"/>
        <v>CXG-0526</v>
      </c>
    </row>
    <row r="1621">
      <c r="A1621" s="8" t="s">
        <v>3208</v>
      </c>
      <c r="B1621" s="19">
        <v>46169.0</v>
      </c>
      <c r="C1621" s="8" t="s">
        <v>679</v>
      </c>
      <c r="D1621" s="10" t="s">
        <v>1225</v>
      </c>
      <c r="E1621" s="8" t="s">
        <v>1575</v>
      </c>
      <c r="F1621" s="11">
        <v>2000.0</v>
      </c>
      <c r="I1621" s="8" t="s">
        <v>2652</v>
      </c>
      <c r="J1621" s="16" t="str">
        <f t="shared" si="53"/>
        <v>05/2026</v>
      </c>
      <c r="K1621" s="16" t="str">
        <f t="shared" si="54"/>
        <v>CXG-0526</v>
      </c>
    </row>
    <row r="1622">
      <c r="A1622" s="8" t="s">
        <v>3209</v>
      </c>
      <c r="B1622" s="19">
        <v>46169.0</v>
      </c>
      <c r="C1622" s="8" t="s">
        <v>679</v>
      </c>
      <c r="D1622" s="10" t="s">
        <v>1225</v>
      </c>
      <c r="E1622" s="8" t="s">
        <v>1575</v>
      </c>
      <c r="F1622" s="11">
        <v>2000.0</v>
      </c>
      <c r="I1622" s="8" t="s">
        <v>2652</v>
      </c>
      <c r="J1622" s="16" t="str">
        <f t="shared" si="53"/>
        <v>05/2026</v>
      </c>
      <c r="K1622" s="16" t="str">
        <f t="shared" si="54"/>
        <v>CXG-0526</v>
      </c>
    </row>
    <row r="1623">
      <c r="A1623" s="8" t="s">
        <v>3210</v>
      </c>
      <c r="B1623" s="19">
        <v>46169.0</v>
      </c>
      <c r="C1623" s="8" t="s">
        <v>679</v>
      </c>
      <c r="D1623" s="10" t="s">
        <v>1225</v>
      </c>
      <c r="E1623" s="8" t="s">
        <v>1575</v>
      </c>
      <c r="F1623" s="11">
        <v>2000.0</v>
      </c>
      <c r="I1623" s="8" t="s">
        <v>2652</v>
      </c>
      <c r="J1623" s="16" t="str">
        <f t="shared" si="53"/>
        <v>05/2026</v>
      </c>
      <c r="K1623" s="16" t="str">
        <f t="shared" si="54"/>
        <v>CXG-0526</v>
      </c>
    </row>
    <row r="1624">
      <c r="A1624" s="8" t="s">
        <v>3211</v>
      </c>
      <c r="B1624" s="19">
        <v>46169.0</v>
      </c>
      <c r="C1624" s="8" t="s">
        <v>679</v>
      </c>
      <c r="D1624" s="10" t="s">
        <v>1225</v>
      </c>
      <c r="E1624" s="8" t="s">
        <v>1575</v>
      </c>
      <c r="F1624" s="11">
        <v>1796.0</v>
      </c>
      <c r="I1624" s="8" t="s">
        <v>2652</v>
      </c>
      <c r="J1624" s="16" t="str">
        <f t="shared" si="53"/>
        <v>05/2026</v>
      </c>
      <c r="K1624" s="16" t="str">
        <f t="shared" si="54"/>
        <v>CXG-0526</v>
      </c>
    </row>
    <row r="1625">
      <c r="A1625" s="8" t="s">
        <v>3212</v>
      </c>
      <c r="B1625" s="19">
        <v>46169.0</v>
      </c>
      <c r="C1625" s="8" t="s">
        <v>357</v>
      </c>
      <c r="D1625" s="10" t="s">
        <v>1219</v>
      </c>
      <c r="E1625" s="8" t="s">
        <v>2193</v>
      </c>
      <c r="F1625" s="11">
        <v>70000.0</v>
      </c>
      <c r="I1625" s="8"/>
      <c r="J1625" s="16" t="str">
        <f t="shared" si="53"/>
        <v>05/2026</v>
      </c>
      <c r="K1625" s="16" t="str">
        <f t="shared" si="54"/>
        <v>CXG-0526</v>
      </c>
    </row>
    <row r="1626">
      <c r="A1626" s="8" t="s">
        <v>3213</v>
      </c>
      <c r="B1626" s="19">
        <v>46169.0</v>
      </c>
      <c r="C1626" s="8" t="s">
        <v>553</v>
      </c>
      <c r="D1626" s="10" t="s">
        <v>1205</v>
      </c>
      <c r="E1626" s="8" t="s">
        <v>1473</v>
      </c>
      <c r="F1626" s="11">
        <v>1817.04</v>
      </c>
      <c r="I1626" s="8"/>
      <c r="J1626" s="16" t="str">
        <f t="shared" si="53"/>
        <v>05/2026</v>
      </c>
      <c r="K1626" s="16" t="str">
        <f t="shared" si="54"/>
        <v>CXG-0526</v>
      </c>
    </row>
    <row r="1627">
      <c r="A1627" s="8" t="s">
        <v>3214</v>
      </c>
      <c r="B1627" s="19">
        <v>46169.0</v>
      </c>
      <c r="C1627" s="8" t="s">
        <v>719</v>
      </c>
      <c r="D1627" s="10" t="s">
        <v>1190</v>
      </c>
      <c r="E1627" s="8" t="s">
        <v>1473</v>
      </c>
      <c r="F1627" s="11">
        <v>1019.42</v>
      </c>
      <c r="I1627" s="8"/>
      <c r="J1627" s="16" t="str">
        <f t="shared" si="53"/>
        <v>05/2026</v>
      </c>
      <c r="K1627" s="16" t="str">
        <f t="shared" si="54"/>
        <v>CXG-0526</v>
      </c>
    </row>
    <row r="1628">
      <c r="A1628" s="8" t="s">
        <v>3215</v>
      </c>
      <c r="B1628" s="19">
        <v>46169.0</v>
      </c>
      <c r="C1628" s="8" t="s">
        <v>729</v>
      </c>
      <c r="D1628" s="10" t="s">
        <v>1215</v>
      </c>
      <c r="E1628" s="8" t="s">
        <v>1473</v>
      </c>
      <c r="F1628" s="11">
        <v>445.58</v>
      </c>
      <c r="I1628" s="8"/>
      <c r="J1628" s="16" t="str">
        <f t="shared" si="53"/>
        <v>05/2026</v>
      </c>
      <c r="K1628" s="16" t="str">
        <f t="shared" si="54"/>
        <v>CXG-0526</v>
      </c>
    </row>
    <row r="1629">
      <c r="A1629" s="8" t="s">
        <v>3216</v>
      </c>
      <c r="B1629" s="19">
        <v>46169.0</v>
      </c>
      <c r="C1629" s="8" t="s">
        <v>679</v>
      </c>
      <c r="D1629" s="10" t="s">
        <v>1225</v>
      </c>
      <c r="E1629" s="8" t="s">
        <v>1575</v>
      </c>
      <c r="F1629" s="11">
        <v>20000.0</v>
      </c>
      <c r="I1629" s="8" t="s">
        <v>3217</v>
      </c>
      <c r="J1629" s="16" t="str">
        <f t="shared" si="53"/>
        <v>05/2026</v>
      </c>
      <c r="K1629" s="16" t="str">
        <f t="shared" si="54"/>
        <v>CXG-0526</v>
      </c>
    </row>
    <row r="1630">
      <c r="A1630" s="8" t="s">
        <v>3218</v>
      </c>
      <c r="B1630" s="19">
        <v>46169.0</v>
      </c>
      <c r="C1630" s="8" t="s">
        <v>679</v>
      </c>
      <c r="D1630" s="10" t="s">
        <v>1225</v>
      </c>
      <c r="E1630" s="8" t="s">
        <v>1575</v>
      </c>
      <c r="F1630" s="11">
        <v>19000.0</v>
      </c>
      <c r="I1630" s="8" t="s">
        <v>2851</v>
      </c>
      <c r="J1630" s="16" t="str">
        <f t="shared" si="53"/>
        <v>05/2026</v>
      </c>
      <c r="K1630" s="16" t="str">
        <f t="shared" si="54"/>
        <v>CXG-0526</v>
      </c>
    </row>
    <row r="1631">
      <c r="A1631" s="8" t="s">
        <v>3219</v>
      </c>
      <c r="B1631" s="19">
        <v>46170.0</v>
      </c>
      <c r="C1631" s="8" t="s">
        <v>679</v>
      </c>
      <c r="D1631" s="10" t="s">
        <v>1225</v>
      </c>
      <c r="E1631" s="8" t="s">
        <v>1575</v>
      </c>
      <c r="F1631" s="11">
        <v>30000.0</v>
      </c>
      <c r="I1631" s="8" t="s">
        <v>2851</v>
      </c>
      <c r="J1631" s="16" t="str">
        <f t="shared" si="53"/>
        <v>05/2026</v>
      </c>
      <c r="K1631" s="16" t="str">
        <f t="shared" si="54"/>
        <v>CXG-0526</v>
      </c>
    </row>
    <row r="1632">
      <c r="A1632" s="8" t="s">
        <v>3220</v>
      </c>
      <c r="B1632" s="19">
        <v>46170.0</v>
      </c>
      <c r="C1632" s="8" t="s">
        <v>679</v>
      </c>
      <c r="D1632" s="10" t="s">
        <v>1225</v>
      </c>
      <c r="E1632" s="8" t="s">
        <v>2193</v>
      </c>
      <c r="F1632" s="11">
        <v>150000.0</v>
      </c>
      <c r="I1632" s="8"/>
      <c r="J1632" s="16" t="str">
        <f t="shared" si="53"/>
        <v>05/2026</v>
      </c>
      <c r="K1632" s="16" t="str">
        <f t="shared" si="54"/>
        <v>CXG-0526</v>
      </c>
    </row>
    <row r="1633">
      <c r="A1633" s="8" t="s">
        <v>3221</v>
      </c>
      <c r="B1633" s="19">
        <v>46170.0</v>
      </c>
      <c r="C1633" s="8" t="s">
        <v>706</v>
      </c>
      <c r="D1633" s="10" t="s">
        <v>1213</v>
      </c>
      <c r="E1633" s="8" t="s">
        <v>2193</v>
      </c>
      <c r="F1633" s="11">
        <v>19300.0</v>
      </c>
      <c r="I1633" s="8"/>
      <c r="J1633" s="16" t="str">
        <f t="shared" si="53"/>
        <v>05/2026</v>
      </c>
      <c r="K1633" s="16" t="str">
        <f t="shared" si="54"/>
        <v>CXG-0526</v>
      </c>
    </row>
    <row r="1634">
      <c r="A1634" s="8" t="s">
        <v>3222</v>
      </c>
      <c r="B1634" s="19">
        <v>46170.0</v>
      </c>
      <c r="C1634" s="8" t="s">
        <v>405</v>
      </c>
      <c r="D1634" s="10" t="s">
        <v>1132</v>
      </c>
      <c r="E1634" s="8" t="s">
        <v>2193</v>
      </c>
      <c r="F1634" s="11">
        <v>13890.9</v>
      </c>
      <c r="I1634" s="8"/>
      <c r="J1634" s="16" t="str">
        <f t="shared" si="53"/>
        <v>05/2026</v>
      </c>
      <c r="K1634" s="16" t="str">
        <f t="shared" si="54"/>
        <v>CXG-0526</v>
      </c>
    </row>
    <row r="1635">
      <c r="A1635" s="8" t="s">
        <v>3223</v>
      </c>
      <c r="B1635" s="19">
        <v>46171.0</v>
      </c>
      <c r="C1635" s="8" t="s">
        <v>679</v>
      </c>
      <c r="D1635" s="10" t="s">
        <v>1225</v>
      </c>
      <c r="E1635" s="8" t="s">
        <v>1575</v>
      </c>
      <c r="F1635" s="11">
        <v>182590.0</v>
      </c>
      <c r="I1635" s="8" t="s">
        <v>3099</v>
      </c>
      <c r="J1635" s="16" t="str">
        <f t="shared" si="53"/>
        <v>05/2026</v>
      </c>
      <c r="K1635" s="16" t="str">
        <f t="shared" si="54"/>
        <v>CXG-0526</v>
      </c>
    </row>
    <row r="1636">
      <c r="A1636" s="8" t="s">
        <v>3224</v>
      </c>
      <c r="B1636" s="19">
        <v>46171.0</v>
      </c>
      <c r="C1636" s="8" t="s">
        <v>679</v>
      </c>
      <c r="D1636" s="10" t="s">
        <v>1225</v>
      </c>
      <c r="E1636" s="8" t="s">
        <v>1575</v>
      </c>
      <c r="F1636" s="11">
        <v>71120.0</v>
      </c>
      <c r="I1636" s="8" t="s">
        <v>3225</v>
      </c>
      <c r="J1636" s="16" t="str">
        <f t="shared" si="53"/>
        <v>05/2026</v>
      </c>
      <c r="K1636" s="16" t="str">
        <f t="shared" si="54"/>
        <v>CXG-0526</v>
      </c>
    </row>
    <row r="1637">
      <c r="A1637" s="8" t="s">
        <v>3226</v>
      </c>
      <c r="B1637" s="19">
        <v>46171.0</v>
      </c>
      <c r="C1637" s="8" t="s">
        <v>679</v>
      </c>
      <c r="D1637" s="10" t="s">
        <v>1225</v>
      </c>
      <c r="E1637" s="8" t="s">
        <v>2193</v>
      </c>
      <c r="F1637" s="11">
        <v>107933.36</v>
      </c>
      <c r="I1637" s="8"/>
      <c r="J1637" s="16" t="str">
        <f t="shared" si="53"/>
        <v>05/2026</v>
      </c>
      <c r="K1637" s="16" t="str">
        <f t="shared" si="54"/>
        <v>CXG-0526</v>
      </c>
    </row>
    <row r="1638">
      <c r="A1638" s="8" t="s">
        <v>3227</v>
      </c>
      <c r="B1638" s="19">
        <v>46174.0</v>
      </c>
      <c r="C1638" s="8" t="s">
        <v>679</v>
      </c>
      <c r="D1638" s="10" t="s">
        <v>1225</v>
      </c>
      <c r="E1638" s="8" t="s">
        <v>1575</v>
      </c>
      <c r="F1638" s="11">
        <v>45000.0</v>
      </c>
      <c r="I1638" s="8" t="s">
        <v>2851</v>
      </c>
      <c r="J1638" s="16" t="str">
        <f t="shared" si="53"/>
        <v>06/2026</v>
      </c>
      <c r="K1638" s="16" t="str">
        <f t="shared" si="54"/>
        <v>CXG-0626</v>
      </c>
    </row>
    <row r="1639">
      <c r="A1639" s="8" t="s">
        <v>3228</v>
      </c>
      <c r="B1639" s="19">
        <v>46174.0</v>
      </c>
      <c r="C1639" s="8" t="s">
        <v>357</v>
      </c>
      <c r="D1639" s="10" t="s">
        <v>1219</v>
      </c>
      <c r="E1639" s="8" t="s">
        <v>2193</v>
      </c>
      <c r="F1639" s="11">
        <v>55369.98</v>
      </c>
      <c r="I1639" s="8"/>
      <c r="J1639" s="16" t="str">
        <f t="shared" si="53"/>
        <v>06/2026</v>
      </c>
      <c r="K1639" s="16" t="str">
        <f t="shared" si="54"/>
        <v>CXG-0626</v>
      </c>
    </row>
    <row r="1640">
      <c r="A1640" s="8" t="s">
        <v>3229</v>
      </c>
      <c r="B1640" s="19">
        <v>46174.0</v>
      </c>
      <c r="C1640" s="8" t="s">
        <v>679</v>
      </c>
      <c r="D1640" s="10" t="s">
        <v>1225</v>
      </c>
      <c r="E1640" s="8" t="s">
        <v>2193</v>
      </c>
      <c r="F1640" s="11">
        <v>80280.62</v>
      </c>
      <c r="I1640" s="8"/>
      <c r="J1640" s="16" t="str">
        <f t="shared" si="53"/>
        <v>06/2026</v>
      </c>
      <c r="K1640" s="16" t="str">
        <f t="shared" si="54"/>
        <v>CXG-0626</v>
      </c>
    </row>
    <row r="1641">
      <c r="A1641" s="8" t="s">
        <v>3230</v>
      </c>
      <c r="B1641" s="19">
        <v>46175.0</v>
      </c>
      <c r="C1641" s="8" t="s">
        <v>679</v>
      </c>
      <c r="D1641" s="10" t="s">
        <v>1225</v>
      </c>
      <c r="E1641" s="8" t="s">
        <v>2193</v>
      </c>
      <c r="F1641" s="11">
        <v>200000.0</v>
      </c>
      <c r="I1641" s="8"/>
      <c r="J1641" s="16" t="str">
        <f t="shared" si="53"/>
        <v>06/2026</v>
      </c>
      <c r="K1641" s="16" t="str">
        <f t="shared" si="54"/>
        <v>CXG-0626</v>
      </c>
    </row>
    <row r="1642">
      <c r="A1642" s="8" t="s">
        <v>3231</v>
      </c>
      <c r="B1642" s="19">
        <v>46175.0</v>
      </c>
      <c r="C1642" s="8" t="s">
        <v>706</v>
      </c>
      <c r="D1642" s="10" t="s">
        <v>1213</v>
      </c>
      <c r="E1642" s="8" t="s">
        <v>1473</v>
      </c>
      <c r="F1642" s="11">
        <v>664.12</v>
      </c>
      <c r="I1642" s="8"/>
      <c r="J1642" s="16" t="str">
        <f t="shared" si="53"/>
        <v>06/2026</v>
      </c>
      <c r="K1642" s="16" t="str">
        <f t="shared" si="54"/>
        <v>CXG-0626</v>
      </c>
    </row>
    <row r="1643">
      <c r="A1643" s="10" t="s">
        <v>3232</v>
      </c>
      <c r="B1643" s="19">
        <v>46175.0</v>
      </c>
      <c r="C1643" s="8" t="s">
        <v>679</v>
      </c>
      <c r="D1643" s="10" t="s">
        <v>1225</v>
      </c>
      <c r="E1643" s="8" t="s">
        <v>2193</v>
      </c>
      <c r="F1643" s="11">
        <v>100000.0</v>
      </c>
      <c r="I1643" s="8"/>
      <c r="J1643" s="16" t="str">
        <f t="shared" si="53"/>
        <v>06/2026</v>
      </c>
      <c r="K1643" s="16" t="str">
        <f t="shared" si="54"/>
        <v>CXG-0626</v>
      </c>
    </row>
  </sheetData>
  <autoFilter ref="$A$1:$K$1000">
    <sortState ref="A1:K1000">
      <sortCondition ref="B1:B100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8" t="s">
        <v>1226</v>
      </c>
      <c r="B1" s="8" t="s">
        <v>734</v>
      </c>
      <c r="C1" s="8" t="s">
        <v>3233</v>
      </c>
      <c r="D1" s="8" t="s">
        <v>1231</v>
      </c>
      <c r="E1" s="11" t="s">
        <v>1461</v>
      </c>
      <c r="F1" s="11" t="s">
        <v>6</v>
      </c>
      <c r="G1" s="8" t="s">
        <v>7</v>
      </c>
      <c r="H1" s="8" t="s">
        <v>744</v>
      </c>
      <c r="I1" s="8" t="s">
        <v>3234</v>
      </c>
      <c r="J1" s="12" t="s">
        <v>741</v>
      </c>
      <c r="K1" s="12" t="s">
        <v>742</v>
      </c>
    </row>
    <row r="2">
      <c r="A2" s="8" t="s">
        <v>3235</v>
      </c>
      <c r="B2" s="13">
        <v>45673.0</v>
      </c>
      <c r="C2" s="8" t="s">
        <v>321</v>
      </c>
      <c r="D2" s="10" t="s">
        <v>780</v>
      </c>
      <c r="E2" s="11">
        <v>1017.83</v>
      </c>
      <c r="F2" s="9">
        <f>SUMIFS(PagComisao!F:F,PagComisao!C:C,I:I)</f>
        <v>1017.83</v>
      </c>
      <c r="G2" s="9">
        <f t="shared" ref="G2:G17" si="1">E2-F2</f>
        <v>0</v>
      </c>
      <c r="I2" s="10" t="s">
        <v>3236</v>
      </c>
      <c r="J2" s="16" t="str">
        <f t="shared" ref="J2:J17" si="2">TEXT(B2,"MM/YYYY")</f>
        <v>01/2025</v>
      </c>
      <c r="K2" s="16" t="str">
        <f t="shared" ref="K2:K17" si="3">IF(B2="","",CONCATENATE("CXG-",TEXT(B2,"MMYY")))</f>
        <v>CXG-0125</v>
      </c>
    </row>
    <row r="3">
      <c r="A3" s="8" t="s">
        <v>3237</v>
      </c>
      <c r="B3" s="13">
        <v>45671.0</v>
      </c>
      <c r="C3" s="8" t="s">
        <v>321</v>
      </c>
      <c r="D3" s="10" t="s">
        <v>790</v>
      </c>
      <c r="E3" s="11">
        <v>2370.5</v>
      </c>
      <c r="F3" s="9">
        <f>SUMIFS(PagComisao!F:F,PagComisao!C:C,I:I)</f>
        <v>2370.5</v>
      </c>
      <c r="G3" s="9">
        <f t="shared" si="1"/>
        <v>0</v>
      </c>
      <c r="H3" s="8" t="s">
        <v>3238</v>
      </c>
      <c r="I3" s="10" t="s">
        <v>3239</v>
      </c>
      <c r="J3" s="16" t="str">
        <f t="shared" si="2"/>
        <v>01/2025</v>
      </c>
      <c r="K3" s="16" t="str">
        <f t="shared" si="3"/>
        <v>CXG-0125</v>
      </c>
    </row>
    <row r="4">
      <c r="A4" s="10" t="s">
        <v>3240</v>
      </c>
      <c r="B4" s="13">
        <v>45678.0</v>
      </c>
      <c r="C4" s="8" t="s">
        <v>321</v>
      </c>
      <c r="D4" s="10" t="s">
        <v>792</v>
      </c>
      <c r="E4" s="11">
        <v>2427.39</v>
      </c>
      <c r="F4" s="9">
        <f>SUMIFS(PagComisao!F:F,PagComisao!C:C,I:I)</f>
        <v>2427.39</v>
      </c>
      <c r="G4" s="9">
        <f t="shared" si="1"/>
        <v>0</v>
      </c>
      <c r="H4" s="8" t="s">
        <v>3241</v>
      </c>
      <c r="I4" s="10" t="s">
        <v>3242</v>
      </c>
      <c r="J4" s="16" t="str">
        <f t="shared" si="2"/>
        <v>01/2025</v>
      </c>
      <c r="K4" s="16" t="str">
        <f t="shared" si="3"/>
        <v>CXG-0125</v>
      </c>
    </row>
    <row r="5">
      <c r="A5" s="8" t="s">
        <v>3243</v>
      </c>
      <c r="B5" s="13">
        <v>45678.0</v>
      </c>
      <c r="C5" s="8" t="s">
        <v>321</v>
      </c>
      <c r="D5" s="10" t="s">
        <v>782</v>
      </c>
      <c r="E5" s="11">
        <v>694.7</v>
      </c>
      <c r="F5" s="9">
        <f>SUMIFS(PagComisao!F:F,PagComisao!C:C,I:I)</f>
        <v>694.7</v>
      </c>
      <c r="G5" s="9">
        <f t="shared" si="1"/>
        <v>0</v>
      </c>
      <c r="H5" s="8" t="s">
        <v>3241</v>
      </c>
      <c r="I5" s="10" t="s">
        <v>3244</v>
      </c>
      <c r="J5" s="16" t="str">
        <f t="shared" si="2"/>
        <v>01/2025</v>
      </c>
      <c r="K5" s="16" t="str">
        <f t="shared" si="3"/>
        <v>CXG-0125</v>
      </c>
    </row>
    <row r="6">
      <c r="A6" s="8" t="s">
        <v>3245</v>
      </c>
      <c r="B6" s="13">
        <v>45684.0</v>
      </c>
      <c r="C6" s="8" t="s">
        <v>321</v>
      </c>
      <c r="D6" s="10" t="s">
        <v>792</v>
      </c>
      <c r="E6" s="11">
        <v>1334.09</v>
      </c>
      <c r="F6" s="9">
        <f>SUMIFS(PagComisao!F:F,PagComisao!C:C,I:I)</f>
        <v>1334.09</v>
      </c>
      <c r="G6" s="9">
        <f t="shared" si="1"/>
        <v>0</v>
      </c>
      <c r="I6" s="10" t="s">
        <v>3246</v>
      </c>
      <c r="J6" s="16" t="str">
        <f t="shared" si="2"/>
        <v>01/2025</v>
      </c>
      <c r="K6" s="16" t="str">
        <f t="shared" si="3"/>
        <v>CXG-0125</v>
      </c>
    </row>
    <row r="7">
      <c r="A7" s="8" t="s">
        <v>3247</v>
      </c>
      <c r="B7" s="13">
        <v>45684.0</v>
      </c>
      <c r="C7" s="8" t="s">
        <v>321</v>
      </c>
      <c r="D7" s="10" t="s">
        <v>782</v>
      </c>
      <c r="E7" s="11">
        <v>259.2</v>
      </c>
      <c r="F7" s="9">
        <f>SUMIFS(PagComisao!F:F,PagComisao!C:C,I:I)</f>
        <v>259.2</v>
      </c>
      <c r="G7" s="9">
        <f t="shared" si="1"/>
        <v>0</v>
      </c>
      <c r="I7" s="10" t="s">
        <v>3248</v>
      </c>
      <c r="J7" s="16" t="str">
        <f t="shared" si="2"/>
        <v>01/2025</v>
      </c>
      <c r="K7" s="16" t="str">
        <f t="shared" si="3"/>
        <v>CXG-0125</v>
      </c>
    </row>
    <row r="8">
      <c r="A8" s="8" t="s">
        <v>3249</v>
      </c>
      <c r="B8" s="13">
        <v>45691.0</v>
      </c>
      <c r="C8" s="8" t="s">
        <v>321</v>
      </c>
      <c r="D8" s="10" t="s">
        <v>782</v>
      </c>
      <c r="E8" s="11">
        <v>1016.9</v>
      </c>
      <c r="F8" s="9">
        <f>SUMIFS(PagComisao!F:F,PagComisao!C:C,I:I)</f>
        <v>1016.9</v>
      </c>
      <c r="G8" s="9">
        <f t="shared" si="1"/>
        <v>0</v>
      </c>
      <c r="I8" s="10" t="s">
        <v>3250</v>
      </c>
      <c r="J8" s="16" t="str">
        <f t="shared" si="2"/>
        <v>02/2025</v>
      </c>
      <c r="K8" s="16" t="str">
        <f t="shared" si="3"/>
        <v>CXG-0225</v>
      </c>
    </row>
    <row r="9">
      <c r="A9" s="8" t="s">
        <v>3251</v>
      </c>
      <c r="B9" s="13">
        <v>45692.0</v>
      </c>
      <c r="C9" s="8" t="s">
        <v>321</v>
      </c>
      <c r="D9" s="10" t="s">
        <v>782</v>
      </c>
      <c r="E9" s="11">
        <v>919.6</v>
      </c>
      <c r="F9" s="9">
        <f>SUMIFS(PagComisao!F:F,PagComisao!C:C,I:I)</f>
        <v>919.6</v>
      </c>
      <c r="G9" s="9">
        <f t="shared" si="1"/>
        <v>0</v>
      </c>
      <c r="H9" s="8" t="s">
        <v>3252</v>
      </c>
      <c r="I9" s="10" t="s">
        <v>3253</v>
      </c>
      <c r="J9" s="16" t="str">
        <f t="shared" si="2"/>
        <v>02/2025</v>
      </c>
      <c r="K9" s="16" t="str">
        <f t="shared" si="3"/>
        <v>CXG-0225</v>
      </c>
    </row>
    <row r="10">
      <c r="A10" s="8" t="s">
        <v>3254</v>
      </c>
      <c r="B10" s="13">
        <v>45699.0</v>
      </c>
      <c r="C10" s="8" t="s">
        <v>321</v>
      </c>
      <c r="D10" s="10" t="s">
        <v>788</v>
      </c>
      <c r="E10" s="11">
        <v>1173.85</v>
      </c>
      <c r="F10" s="9">
        <f>SUMIFS(PagComisao!F:F,PagComisao!C:C,I:I)</f>
        <v>1173.85</v>
      </c>
      <c r="G10" s="9">
        <f t="shared" si="1"/>
        <v>0</v>
      </c>
      <c r="H10" s="8" t="s">
        <v>3255</v>
      </c>
      <c r="I10" s="10" t="s">
        <v>3256</v>
      </c>
      <c r="J10" s="16" t="str">
        <f t="shared" si="2"/>
        <v>02/2025</v>
      </c>
      <c r="K10" s="16" t="str">
        <f t="shared" si="3"/>
        <v>CXG-0225</v>
      </c>
    </row>
    <row r="11">
      <c r="A11" s="8" t="s">
        <v>3257</v>
      </c>
      <c r="B11" s="13">
        <v>45701.0</v>
      </c>
      <c r="C11" s="8" t="s">
        <v>321</v>
      </c>
      <c r="D11" s="10" t="s">
        <v>808</v>
      </c>
      <c r="E11" s="11">
        <v>1478.05</v>
      </c>
      <c r="F11" s="11">
        <v>1478.05</v>
      </c>
      <c r="G11" s="9">
        <f t="shared" si="1"/>
        <v>0</v>
      </c>
      <c r="H11" s="8" t="s">
        <v>3258</v>
      </c>
      <c r="I11" s="10" t="s">
        <v>3259</v>
      </c>
      <c r="J11" s="16" t="str">
        <f t="shared" si="2"/>
        <v>02/2025</v>
      </c>
      <c r="K11" s="16" t="str">
        <f t="shared" si="3"/>
        <v>CXG-0225</v>
      </c>
    </row>
    <row r="12">
      <c r="A12" s="8" t="s">
        <v>3260</v>
      </c>
      <c r="B12" s="13">
        <v>45709.0</v>
      </c>
      <c r="C12" s="8" t="s">
        <v>3261</v>
      </c>
      <c r="D12" s="10" t="s">
        <v>808</v>
      </c>
      <c r="E12" s="11">
        <v>1840.33</v>
      </c>
      <c r="F12" s="9">
        <f>SUMIFS(PagComisao!F:F,PagComisao!C:C,I:I)</f>
        <v>1840.33</v>
      </c>
      <c r="G12" s="9">
        <f t="shared" si="1"/>
        <v>0</v>
      </c>
      <c r="I12" s="10" t="s">
        <v>3262</v>
      </c>
      <c r="J12" s="16" t="str">
        <f t="shared" si="2"/>
        <v>02/2025</v>
      </c>
      <c r="K12" s="16" t="str">
        <f t="shared" si="3"/>
        <v>CXG-0225</v>
      </c>
    </row>
    <row r="13">
      <c r="A13" s="8" t="s">
        <v>3263</v>
      </c>
      <c r="B13" s="13">
        <v>45734.0</v>
      </c>
      <c r="C13" s="8" t="s">
        <v>321</v>
      </c>
      <c r="D13" s="10" t="s">
        <v>795</v>
      </c>
      <c r="E13" s="11">
        <v>1887.69</v>
      </c>
      <c r="F13" s="9">
        <f>SUMIFS(PagComisao!F:F,PagComisao!C:C,I:I)</f>
        <v>1887.69</v>
      </c>
      <c r="G13" s="9">
        <f t="shared" si="1"/>
        <v>0</v>
      </c>
      <c r="H13" s="8" t="s">
        <v>3264</v>
      </c>
      <c r="I13" s="10" t="s">
        <v>3265</v>
      </c>
      <c r="J13" s="16" t="str">
        <f t="shared" si="2"/>
        <v>03/2025</v>
      </c>
      <c r="K13" s="16" t="str">
        <f t="shared" si="3"/>
        <v>CXG-0325</v>
      </c>
    </row>
    <row r="14">
      <c r="A14" s="8" t="s">
        <v>3266</v>
      </c>
      <c r="B14" s="13">
        <v>45734.0</v>
      </c>
      <c r="C14" s="8" t="s">
        <v>321</v>
      </c>
      <c r="D14" s="10" t="s">
        <v>785</v>
      </c>
      <c r="E14" s="11">
        <v>4624.08</v>
      </c>
      <c r="F14" s="9">
        <f>SUMIFS(PagComisao!F:F,PagComisao!C:C,I:I)</f>
        <v>4624.08</v>
      </c>
      <c r="G14" s="9">
        <f t="shared" si="1"/>
        <v>0</v>
      </c>
      <c r="H14" s="8" t="s">
        <v>3267</v>
      </c>
      <c r="I14" s="10" t="s">
        <v>3268</v>
      </c>
      <c r="J14" s="16" t="str">
        <f t="shared" si="2"/>
        <v>03/2025</v>
      </c>
      <c r="K14" s="16" t="str">
        <f t="shared" si="3"/>
        <v>CXG-0325</v>
      </c>
    </row>
    <row r="15">
      <c r="A15" s="8" t="s">
        <v>3269</v>
      </c>
      <c r="B15" s="13">
        <v>45782.0</v>
      </c>
      <c r="C15" s="8" t="s">
        <v>3261</v>
      </c>
      <c r="D15" s="10" t="s">
        <v>816</v>
      </c>
      <c r="E15" s="11">
        <v>2000.0</v>
      </c>
      <c r="F15" s="9">
        <f>SUMIFS(PagComisao!F:F,PagComisao!C:C,I:I)</f>
        <v>2000</v>
      </c>
      <c r="G15" s="9">
        <f t="shared" si="1"/>
        <v>0</v>
      </c>
      <c r="I15" s="10" t="s">
        <v>3270</v>
      </c>
      <c r="J15" s="16" t="str">
        <f t="shared" si="2"/>
        <v>05/2025</v>
      </c>
      <c r="K15" s="16" t="str">
        <f t="shared" si="3"/>
        <v>CXG-0525</v>
      </c>
    </row>
    <row r="16">
      <c r="A16" s="8" t="s">
        <v>3271</v>
      </c>
      <c r="B16" s="13">
        <v>45785.0</v>
      </c>
      <c r="C16" s="8" t="s">
        <v>3261</v>
      </c>
      <c r="D16" s="10" t="s">
        <v>816</v>
      </c>
      <c r="E16" s="11">
        <v>1000.0</v>
      </c>
      <c r="F16" s="9">
        <f>SUMIFS(PagComisao!F:F,PagComisao!C:C,I:I)</f>
        <v>1000</v>
      </c>
      <c r="G16" s="9">
        <f t="shared" si="1"/>
        <v>0</v>
      </c>
      <c r="I16" s="10" t="s">
        <v>3272</v>
      </c>
      <c r="J16" s="16" t="str">
        <f t="shared" si="2"/>
        <v>05/2025</v>
      </c>
      <c r="K16" s="16" t="str">
        <f t="shared" si="3"/>
        <v>CXG-0525</v>
      </c>
    </row>
    <row r="17">
      <c r="A17" s="8" t="s">
        <v>3273</v>
      </c>
      <c r="B17" s="13">
        <v>45790.0</v>
      </c>
      <c r="C17" s="8" t="s">
        <v>321</v>
      </c>
      <c r="D17" s="10" t="s">
        <v>814</v>
      </c>
      <c r="E17" s="11">
        <v>586.0</v>
      </c>
      <c r="F17" s="9">
        <f>SUMIFS(PagComisao!F:F,PagComisao!C:C,I:I)</f>
        <v>586</v>
      </c>
      <c r="G17" s="9">
        <f t="shared" si="1"/>
        <v>0</v>
      </c>
      <c r="I17" s="10" t="s">
        <v>3274</v>
      </c>
      <c r="J17" s="16" t="str">
        <f t="shared" si="2"/>
        <v>05/2025</v>
      </c>
      <c r="K17" s="16" t="str">
        <f t="shared" si="3"/>
        <v>CXG-0525</v>
      </c>
    </row>
    <row r="18">
      <c r="A18" s="8"/>
      <c r="B18" s="13"/>
      <c r="C18" s="8"/>
      <c r="D18" s="8"/>
      <c r="E18" s="11"/>
      <c r="F18" s="9"/>
      <c r="H18" s="8"/>
      <c r="I18" s="8"/>
    </row>
    <row r="19">
      <c r="A19" s="8"/>
      <c r="B19" s="13"/>
      <c r="C19" s="8"/>
      <c r="D19" s="8"/>
      <c r="E19" s="11"/>
      <c r="F19" s="9"/>
      <c r="H19" s="8"/>
      <c r="I19" s="8"/>
    </row>
    <row r="20">
      <c r="E20" s="11">
        <v>0.0</v>
      </c>
      <c r="F20" s="9">
        <f>SUMIFS(PagComisao!F:F,PagComisao!C:C,I:I)</f>
        <v>0</v>
      </c>
      <c r="G20" s="9">
        <f t="shared" ref="G20:G31" si="4">E20-F20</f>
        <v>0</v>
      </c>
      <c r="J20" s="16" t="str">
        <f t="shared" ref="J20:J31" si="5">TEXT(B20,"MM/YYYY")</f>
        <v>12/1899</v>
      </c>
      <c r="K20" s="16" t="str">
        <f t="shared" ref="K20:K31" si="6">IF(B20="","",CONCATENATE("CXG-",TEXT(B20,"MMYY")))</f>
        <v/>
      </c>
    </row>
    <row r="21">
      <c r="E21" s="11">
        <v>0.0</v>
      </c>
      <c r="F21" s="9">
        <f>SUMIFS(PagComisao!F:F,PagComisao!C:C,I:I)</f>
        <v>0</v>
      </c>
      <c r="G21" s="9">
        <f t="shared" si="4"/>
        <v>0</v>
      </c>
      <c r="J21" s="16" t="str">
        <f t="shared" si="5"/>
        <v>12/1899</v>
      </c>
      <c r="K21" s="16" t="str">
        <f t="shared" si="6"/>
        <v/>
      </c>
    </row>
    <row r="22">
      <c r="E22" s="11">
        <v>0.0</v>
      </c>
      <c r="F22" s="9">
        <f>SUMIFS(PagComisao!F:F,PagComisao!C:C,I:I)</f>
        <v>0</v>
      </c>
      <c r="G22" s="9">
        <f t="shared" si="4"/>
        <v>0</v>
      </c>
      <c r="J22" s="16" t="str">
        <f t="shared" si="5"/>
        <v>12/1899</v>
      </c>
      <c r="K22" s="16" t="str">
        <f t="shared" si="6"/>
        <v/>
      </c>
    </row>
    <row r="23">
      <c r="E23" s="11">
        <v>0.0</v>
      </c>
      <c r="F23" s="9">
        <f>SUMIFS(PagComisao!F:F,PagComisao!C:C,I:I)</f>
        <v>0</v>
      </c>
      <c r="G23" s="9">
        <f t="shared" si="4"/>
        <v>0</v>
      </c>
      <c r="J23" s="16" t="str">
        <f t="shared" si="5"/>
        <v>12/1899</v>
      </c>
      <c r="K23" s="16" t="str">
        <f t="shared" si="6"/>
        <v/>
      </c>
    </row>
    <row r="24">
      <c r="E24" s="11">
        <v>0.0</v>
      </c>
      <c r="F24" s="9">
        <f>SUMIFS(PagComisao!F:F,PagComisao!C:C,I:I)</f>
        <v>0</v>
      </c>
      <c r="G24" s="9">
        <f t="shared" si="4"/>
        <v>0</v>
      </c>
      <c r="J24" s="16" t="str">
        <f t="shared" si="5"/>
        <v>12/1899</v>
      </c>
      <c r="K24" s="16" t="str">
        <f t="shared" si="6"/>
        <v/>
      </c>
    </row>
    <row r="25">
      <c r="E25" s="11">
        <v>0.0</v>
      </c>
      <c r="F25" s="9">
        <f>SUMIFS(PagComisao!F:F,PagComisao!C:C,I:I)</f>
        <v>0</v>
      </c>
      <c r="G25" s="9">
        <f t="shared" si="4"/>
        <v>0</v>
      </c>
      <c r="J25" s="16" t="str">
        <f t="shared" si="5"/>
        <v>12/1899</v>
      </c>
      <c r="K25" s="16" t="str">
        <f t="shared" si="6"/>
        <v/>
      </c>
    </row>
    <row r="26">
      <c r="E26" s="11">
        <v>0.0</v>
      </c>
      <c r="F26" s="9">
        <f>SUMIFS(PagComisao!F:F,PagComisao!C:C,I:I)</f>
        <v>0</v>
      </c>
      <c r="G26" s="9">
        <f t="shared" si="4"/>
        <v>0</v>
      </c>
      <c r="J26" s="16" t="str">
        <f t="shared" si="5"/>
        <v>12/1899</v>
      </c>
      <c r="K26" s="16" t="str">
        <f t="shared" si="6"/>
        <v/>
      </c>
    </row>
    <row r="27">
      <c r="E27" s="11">
        <v>0.0</v>
      </c>
      <c r="F27" s="9">
        <f>SUMIFS(PagComisao!F:F,PagComisao!C:C,I:I)</f>
        <v>0</v>
      </c>
      <c r="G27" s="9">
        <f t="shared" si="4"/>
        <v>0</v>
      </c>
      <c r="J27" s="16" t="str">
        <f t="shared" si="5"/>
        <v>12/1899</v>
      </c>
      <c r="K27" s="16" t="str">
        <f t="shared" si="6"/>
        <v/>
      </c>
    </row>
    <row r="28">
      <c r="E28" s="11">
        <v>0.0</v>
      </c>
      <c r="F28" s="9">
        <f>SUMIFS(PagComisao!F:F,PagComisao!C:C,I:I)</f>
        <v>0</v>
      </c>
      <c r="G28" s="9">
        <f t="shared" si="4"/>
        <v>0</v>
      </c>
      <c r="J28" s="16" t="str">
        <f t="shared" si="5"/>
        <v>12/1899</v>
      </c>
      <c r="K28" s="16" t="str">
        <f t="shared" si="6"/>
        <v/>
      </c>
    </row>
    <row r="29">
      <c r="E29" s="11">
        <v>0.0</v>
      </c>
      <c r="F29" s="9">
        <f>SUMIFS(PagComisao!F:F,PagComisao!C:C,I:I)</f>
        <v>0</v>
      </c>
      <c r="G29" s="9">
        <f t="shared" si="4"/>
        <v>0</v>
      </c>
      <c r="J29" s="16" t="str">
        <f t="shared" si="5"/>
        <v>12/1899</v>
      </c>
      <c r="K29" s="16" t="str">
        <f t="shared" si="6"/>
        <v/>
      </c>
    </row>
    <row r="30">
      <c r="E30" s="11">
        <v>0.0</v>
      </c>
      <c r="F30" s="9">
        <f>SUMIFS(PagComisao!F:F,PagComisao!C:C,I:I)</f>
        <v>0</v>
      </c>
      <c r="G30" s="9">
        <f t="shared" si="4"/>
        <v>0</v>
      </c>
      <c r="J30" s="16" t="str">
        <f t="shared" si="5"/>
        <v>12/1899</v>
      </c>
      <c r="K30" s="16" t="str">
        <f t="shared" si="6"/>
        <v/>
      </c>
    </row>
    <row r="31">
      <c r="E31" s="11">
        <v>0.0</v>
      </c>
      <c r="F31" s="9">
        <f>SUMIFS(PagComisao!F:F,PagComisao!C:C,I:I)</f>
        <v>0</v>
      </c>
      <c r="G31" s="9">
        <f t="shared" si="4"/>
        <v>0</v>
      </c>
      <c r="J31" s="16" t="str">
        <f t="shared" si="5"/>
        <v>12/1899</v>
      </c>
      <c r="K31" s="16" t="str">
        <f t="shared" si="6"/>
        <v/>
      </c>
    </row>
    <row r="32">
      <c r="E32" s="9"/>
      <c r="F32" s="9"/>
    </row>
    <row r="33">
      <c r="E33" s="9"/>
      <c r="F33" s="9"/>
    </row>
    <row r="34">
      <c r="E34" s="9"/>
      <c r="F34" s="9"/>
    </row>
    <row r="35">
      <c r="E35" s="9"/>
      <c r="F35" s="9"/>
    </row>
    <row r="36">
      <c r="E36" s="9"/>
      <c r="F36" s="9"/>
    </row>
    <row r="37">
      <c r="E37" s="9"/>
      <c r="F37" s="9"/>
    </row>
    <row r="38">
      <c r="E38" s="9"/>
      <c r="F38" s="9"/>
    </row>
    <row r="39">
      <c r="E39" s="9"/>
      <c r="F39" s="9"/>
    </row>
    <row r="40">
      <c r="E40" s="9"/>
      <c r="F40" s="9"/>
    </row>
    <row r="41">
      <c r="E41" s="9"/>
      <c r="F41" s="9"/>
    </row>
    <row r="42">
      <c r="E42" s="9"/>
      <c r="F42" s="9"/>
    </row>
    <row r="43">
      <c r="E43" s="9"/>
      <c r="F43" s="9"/>
    </row>
    <row r="44">
      <c r="E44" s="9"/>
      <c r="F44" s="9"/>
    </row>
    <row r="45">
      <c r="E45" s="9"/>
      <c r="F45" s="9"/>
    </row>
    <row r="46">
      <c r="E46" s="9"/>
      <c r="F46" s="9"/>
    </row>
    <row r="47">
      <c r="E47" s="9"/>
      <c r="F47" s="9"/>
    </row>
    <row r="48">
      <c r="E48" s="9"/>
      <c r="F48" s="9"/>
    </row>
    <row r="49">
      <c r="E49" s="9"/>
      <c r="F49" s="9"/>
    </row>
    <row r="50">
      <c r="E50" s="9"/>
      <c r="F50" s="9"/>
    </row>
    <row r="51">
      <c r="E51" s="9"/>
      <c r="F51" s="9"/>
    </row>
    <row r="52">
      <c r="E52" s="9"/>
      <c r="F52" s="9"/>
    </row>
    <row r="53">
      <c r="E53" s="9"/>
      <c r="F53" s="9"/>
    </row>
    <row r="54">
      <c r="E54" s="9"/>
      <c r="F54" s="9"/>
    </row>
    <row r="55">
      <c r="E55" s="9"/>
      <c r="F55" s="9"/>
    </row>
    <row r="56">
      <c r="E56" s="9"/>
      <c r="F56" s="9"/>
    </row>
    <row r="57">
      <c r="E57" s="9"/>
      <c r="F57" s="9"/>
    </row>
    <row r="58">
      <c r="E58" s="9"/>
      <c r="F58" s="9"/>
    </row>
    <row r="59">
      <c r="E59" s="9"/>
      <c r="F59" s="9"/>
    </row>
    <row r="60">
      <c r="E60" s="9"/>
      <c r="F60" s="9"/>
    </row>
    <row r="61">
      <c r="E61" s="9"/>
      <c r="F61" s="9"/>
    </row>
    <row r="62">
      <c r="E62" s="9"/>
      <c r="F62" s="9"/>
    </row>
    <row r="63">
      <c r="E63" s="9"/>
      <c r="F63" s="9"/>
    </row>
    <row r="64">
      <c r="E64" s="9"/>
      <c r="F64" s="9"/>
    </row>
    <row r="65">
      <c r="E65" s="9"/>
      <c r="F65" s="9"/>
    </row>
    <row r="66">
      <c r="E66" s="9"/>
      <c r="F66" s="9"/>
    </row>
    <row r="67">
      <c r="E67" s="9"/>
      <c r="F67" s="9"/>
    </row>
    <row r="68">
      <c r="E68" s="9"/>
      <c r="F68" s="9"/>
    </row>
    <row r="69">
      <c r="E69" s="9"/>
      <c r="F69" s="9"/>
    </row>
    <row r="70">
      <c r="E70" s="9"/>
      <c r="F70" s="9"/>
    </row>
    <row r="71">
      <c r="E71" s="9"/>
      <c r="F71" s="9"/>
    </row>
    <row r="72">
      <c r="E72" s="9"/>
      <c r="F72" s="9"/>
    </row>
    <row r="73">
      <c r="E73" s="9"/>
      <c r="F73" s="9"/>
    </row>
    <row r="74">
      <c r="E74" s="9"/>
      <c r="F74" s="9"/>
    </row>
    <row r="75">
      <c r="E75" s="9"/>
      <c r="F75" s="9"/>
    </row>
    <row r="76">
      <c r="E76" s="9"/>
      <c r="F76" s="9"/>
    </row>
    <row r="77">
      <c r="E77" s="9"/>
      <c r="F77" s="9"/>
    </row>
    <row r="78">
      <c r="E78" s="9"/>
      <c r="F78" s="9"/>
    </row>
    <row r="79">
      <c r="E79" s="9"/>
      <c r="F79" s="9"/>
    </row>
    <row r="80">
      <c r="E80" s="9"/>
      <c r="F80" s="9"/>
    </row>
    <row r="81">
      <c r="E81" s="9"/>
      <c r="F81" s="9"/>
    </row>
    <row r="82">
      <c r="E82" s="9"/>
      <c r="F82" s="9"/>
    </row>
    <row r="83">
      <c r="E83" s="9"/>
      <c r="F83" s="9"/>
    </row>
    <row r="84">
      <c r="E84" s="9"/>
      <c r="F84" s="9"/>
    </row>
    <row r="85">
      <c r="E85" s="9"/>
      <c r="F85" s="9"/>
    </row>
    <row r="86">
      <c r="E86" s="9"/>
      <c r="F86" s="9"/>
    </row>
    <row r="87">
      <c r="E87" s="9"/>
      <c r="F87" s="9"/>
    </row>
    <row r="88">
      <c r="E88" s="9"/>
      <c r="F88" s="9"/>
    </row>
    <row r="89">
      <c r="E89" s="9"/>
      <c r="F89" s="9"/>
    </row>
    <row r="90">
      <c r="E90" s="9"/>
      <c r="F90" s="9"/>
    </row>
    <row r="91">
      <c r="E91" s="9"/>
      <c r="F91" s="9"/>
    </row>
    <row r="92">
      <c r="E92" s="9"/>
      <c r="F92" s="9"/>
    </row>
    <row r="93">
      <c r="E93" s="9"/>
      <c r="F93" s="9"/>
    </row>
    <row r="94">
      <c r="E94" s="9"/>
      <c r="F94" s="9"/>
    </row>
    <row r="95">
      <c r="E95" s="9"/>
      <c r="F95" s="9"/>
    </row>
    <row r="96">
      <c r="E96" s="9"/>
      <c r="F96" s="9"/>
    </row>
    <row r="97">
      <c r="E97" s="9"/>
      <c r="F97" s="9"/>
    </row>
    <row r="98">
      <c r="E98" s="9"/>
      <c r="F98" s="9"/>
    </row>
    <row r="99">
      <c r="E99" s="9"/>
      <c r="F99" s="9"/>
    </row>
    <row r="100">
      <c r="E100" s="9"/>
      <c r="F100" s="9"/>
    </row>
    <row r="101">
      <c r="E101" s="9"/>
      <c r="F101" s="9"/>
    </row>
    <row r="102">
      <c r="E102" s="9"/>
      <c r="F102" s="9"/>
    </row>
    <row r="103">
      <c r="E103" s="9"/>
      <c r="F103" s="9"/>
    </row>
    <row r="104">
      <c r="E104" s="9"/>
      <c r="F104" s="9"/>
    </row>
    <row r="105">
      <c r="E105" s="9"/>
      <c r="F105" s="9"/>
    </row>
    <row r="106">
      <c r="E106" s="9"/>
      <c r="F106" s="9"/>
    </row>
    <row r="107">
      <c r="E107" s="9"/>
      <c r="F107" s="9"/>
    </row>
    <row r="108">
      <c r="E108" s="9"/>
      <c r="F108" s="9"/>
    </row>
    <row r="109">
      <c r="E109" s="9"/>
      <c r="F109" s="9"/>
    </row>
    <row r="110">
      <c r="E110" s="9"/>
      <c r="F110" s="9"/>
    </row>
    <row r="111">
      <c r="E111" s="9"/>
      <c r="F111" s="9"/>
    </row>
    <row r="112">
      <c r="E112" s="9"/>
      <c r="F112" s="9"/>
    </row>
    <row r="113">
      <c r="E113" s="9"/>
      <c r="F113" s="9"/>
    </row>
    <row r="114">
      <c r="E114" s="9"/>
      <c r="F114" s="9"/>
    </row>
    <row r="115">
      <c r="E115" s="9"/>
      <c r="F115" s="9"/>
    </row>
    <row r="116">
      <c r="E116" s="9"/>
      <c r="F116" s="9"/>
    </row>
    <row r="117">
      <c r="E117" s="9"/>
      <c r="F117" s="9"/>
    </row>
    <row r="118">
      <c r="E118" s="9"/>
      <c r="F118" s="9"/>
    </row>
    <row r="119">
      <c r="E119" s="9"/>
      <c r="F119" s="9"/>
    </row>
    <row r="120">
      <c r="E120" s="9"/>
      <c r="F120" s="9"/>
    </row>
    <row r="121">
      <c r="E121" s="9"/>
      <c r="F121" s="9"/>
    </row>
    <row r="122">
      <c r="E122" s="9"/>
      <c r="F122" s="9"/>
    </row>
    <row r="123">
      <c r="E123" s="9"/>
      <c r="F123" s="9"/>
    </row>
    <row r="124">
      <c r="E124" s="9"/>
      <c r="F124" s="9"/>
    </row>
    <row r="125">
      <c r="E125" s="9"/>
      <c r="F125" s="9"/>
    </row>
    <row r="126">
      <c r="E126" s="9"/>
      <c r="F126" s="9"/>
    </row>
    <row r="127">
      <c r="E127" s="9"/>
      <c r="F127" s="9"/>
    </row>
    <row r="128">
      <c r="E128" s="9"/>
      <c r="F128" s="9"/>
    </row>
    <row r="129">
      <c r="E129" s="9"/>
      <c r="F129" s="9"/>
    </row>
    <row r="130">
      <c r="E130" s="9"/>
      <c r="F130" s="9"/>
    </row>
    <row r="131">
      <c r="E131" s="9"/>
      <c r="F131" s="9"/>
    </row>
    <row r="132">
      <c r="E132" s="9"/>
      <c r="F132" s="9"/>
    </row>
    <row r="133">
      <c r="E133" s="9"/>
      <c r="F133" s="9"/>
    </row>
    <row r="134">
      <c r="E134" s="9"/>
      <c r="F134" s="9"/>
    </row>
    <row r="135">
      <c r="E135" s="9"/>
      <c r="F135" s="9"/>
    </row>
    <row r="136">
      <c r="E136" s="9"/>
      <c r="F136" s="9"/>
    </row>
    <row r="137">
      <c r="E137" s="9"/>
      <c r="F137" s="9"/>
    </row>
    <row r="138">
      <c r="E138" s="9"/>
      <c r="F138" s="9"/>
    </row>
    <row r="139">
      <c r="E139" s="9"/>
      <c r="F139" s="9"/>
    </row>
    <row r="140">
      <c r="E140" s="9"/>
      <c r="F140" s="9"/>
    </row>
    <row r="141">
      <c r="E141" s="9"/>
      <c r="F141" s="9"/>
    </row>
    <row r="142">
      <c r="E142" s="9"/>
      <c r="F142" s="9"/>
    </row>
    <row r="143">
      <c r="E143" s="9"/>
      <c r="F143" s="9"/>
    </row>
    <row r="144">
      <c r="E144" s="9"/>
      <c r="F144" s="9"/>
    </row>
    <row r="145">
      <c r="E145" s="9"/>
      <c r="F145" s="9"/>
    </row>
    <row r="146">
      <c r="E146" s="9"/>
      <c r="F146" s="9"/>
    </row>
    <row r="147">
      <c r="E147" s="9"/>
      <c r="F147" s="9"/>
    </row>
    <row r="148">
      <c r="E148" s="9"/>
      <c r="F148" s="9"/>
    </row>
    <row r="149">
      <c r="E149" s="9"/>
      <c r="F149" s="9"/>
    </row>
    <row r="150">
      <c r="E150" s="9"/>
      <c r="F150" s="9"/>
    </row>
    <row r="151">
      <c r="E151" s="9"/>
      <c r="F151" s="9"/>
    </row>
    <row r="152">
      <c r="E152" s="9"/>
      <c r="F152" s="9"/>
    </row>
    <row r="153">
      <c r="E153" s="9"/>
      <c r="F153" s="9"/>
    </row>
    <row r="154">
      <c r="E154" s="9"/>
      <c r="F154" s="9"/>
    </row>
    <row r="155">
      <c r="E155" s="9"/>
      <c r="F155" s="9"/>
    </row>
    <row r="156">
      <c r="E156" s="9"/>
      <c r="F156" s="9"/>
    </row>
    <row r="157">
      <c r="E157" s="9"/>
      <c r="F157" s="9"/>
    </row>
    <row r="158">
      <c r="E158" s="9"/>
      <c r="F158" s="9"/>
    </row>
    <row r="159">
      <c r="E159" s="9"/>
      <c r="F159" s="9"/>
    </row>
    <row r="160">
      <c r="E160" s="9"/>
      <c r="F160" s="9"/>
    </row>
    <row r="161">
      <c r="E161" s="9"/>
      <c r="F161" s="9"/>
    </row>
    <row r="162">
      <c r="E162" s="9"/>
      <c r="F162" s="9"/>
    </row>
    <row r="163">
      <c r="E163" s="9"/>
      <c r="F163" s="9"/>
    </row>
    <row r="164">
      <c r="E164" s="9"/>
      <c r="F164" s="9"/>
    </row>
    <row r="165">
      <c r="E165" s="9"/>
      <c r="F165" s="9"/>
    </row>
    <row r="166">
      <c r="E166" s="9"/>
      <c r="F166" s="9"/>
    </row>
    <row r="167">
      <c r="E167" s="9"/>
      <c r="F167" s="9"/>
    </row>
    <row r="168">
      <c r="E168" s="9"/>
      <c r="F168" s="9"/>
    </row>
    <row r="169">
      <c r="E169" s="9"/>
      <c r="F169" s="9"/>
    </row>
    <row r="170">
      <c r="E170" s="9"/>
      <c r="F170" s="9"/>
    </row>
    <row r="171">
      <c r="E171" s="9"/>
      <c r="F171" s="9"/>
    </row>
    <row r="172">
      <c r="E172" s="9"/>
      <c r="F172" s="9"/>
    </row>
    <row r="173">
      <c r="E173" s="9"/>
      <c r="F173" s="9"/>
    </row>
    <row r="174">
      <c r="E174" s="9"/>
      <c r="F174" s="9"/>
    </row>
    <row r="175">
      <c r="E175" s="9"/>
      <c r="F175" s="9"/>
    </row>
    <row r="176">
      <c r="E176" s="9"/>
      <c r="F176" s="9"/>
    </row>
    <row r="177">
      <c r="E177" s="9"/>
      <c r="F177" s="9"/>
    </row>
    <row r="178">
      <c r="E178" s="9"/>
      <c r="F178" s="9"/>
    </row>
    <row r="179">
      <c r="E179" s="9"/>
      <c r="F179" s="9"/>
    </row>
    <row r="180">
      <c r="E180" s="9"/>
      <c r="F180" s="9"/>
    </row>
    <row r="181">
      <c r="E181" s="9"/>
      <c r="F181" s="9"/>
    </row>
    <row r="182">
      <c r="E182" s="9"/>
      <c r="F182" s="9"/>
    </row>
    <row r="183">
      <c r="E183" s="9"/>
      <c r="F183" s="9"/>
    </row>
    <row r="184">
      <c r="E184" s="9"/>
      <c r="F184" s="9"/>
    </row>
    <row r="185">
      <c r="E185" s="9"/>
      <c r="F185" s="9"/>
    </row>
    <row r="186">
      <c r="E186" s="9"/>
      <c r="F186" s="9"/>
    </row>
    <row r="187">
      <c r="E187" s="9"/>
      <c r="F187" s="9"/>
    </row>
    <row r="188">
      <c r="E188" s="9"/>
      <c r="F188" s="9"/>
    </row>
    <row r="189">
      <c r="E189" s="9"/>
      <c r="F189" s="9"/>
    </row>
    <row r="190">
      <c r="E190" s="9"/>
      <c r="F190" s="9"/>
    </row>
    <row r="191">
      <c r="E191" s="9"/>
      <c r="F191" s="9"/>
    </row>
    <row r="192">
      <c r="E192" s="9"/>
      <c r="F192" s="9"/>
    </row>
    <row r="193">
      <c r="E193" s="9"/>
      <c r="F193" s="9"/>
    </row>
    <row r="194">
      <c r="E194" s="9"/>
      <c r="F194" s="9"/>
    </row>
    <row r="195">
      <c r="E195" s="9"/>
      <c r="F195" s="9"/>
    </row>
    <row r="196">
      <c r="E196" s="9"/>
      <c r="F196" s="9"/>
    </row>
    <row r="197">
      <c r="E197" s="9"/>
      <c r="F197" s="9"/>
    </row>
    <row r="198">
      <c r="E198" s="9"/>
      <c r="F198" s="9"/>
    </row>
    <row r="199">
      <c r="E199" s="9"/>
      <c r="F199" s="9"/>
    </row>
    <row r="200">
      <c r="E200" s="9"/>
      <c r="F200" s="9"/>
    </row>
    <row r="201">
      <c r="E201" s="9"/>
      <c r="F201" s="9"/>
    </row>
    <row r="202">
      <c r="E202" s="9"/>
      <c r="F202" s="9"/>
    </row>
    <row r="203">
      <c r="E203" s="9"/>
      <c r="F203" s="9"/>
    </row>
    <row r="204">
      <c r="E204" s="9"/>
      <c r="F204" s="9"/>
    </row>
    <row r="205">
      <c r="E205" s="9"/>
      <c r="F205" s="9"/>
    </row>
    <row r="206">
      <c r="E206" s="9"/>
      <c r="F206" s="9"/>
    </row>
    <row r="207">
      <c r="E207" s="9"/>
      <c r="F207" s="9"/>
    </row>
    <row r="208">
      <c r="E208" s="9"/>
      <c r="F208" s="9"/>
    </row>
    <row r="209">
      <c r="E209" s="9"/>
      <c r="F209" s="9"/>
    </row>
    <row r="210">
      <c r="E210" s="9"/>
      <c r="F210" s="9"/>
    </row>
    <row r="211">
      <c r="E211" s="9"/>
      <c r="F211" s="9"/>
    </row>
    <row r="212">
      <c r="E212" s="9"/>
      <c r="F212" s="9"/>
    </row>
    <row r="213">
      <c r="E213" s="9"/>
      <c r="F213" s="9"/>
    </row>
    <row r="214">
      <c r="E214" s="9"/>
      <c r="F214" s="9"/>
    </row>
    <row r="215">
      <c r="E215" s="9"/>
      <c r="F215" s="9"/>
    </row>
    <row r="216">
      <c r="E216" s="9"/>
      <c r="F216" s="9"/>
    </row>
    <row r="217">
      <c r="E217" s="9"/>
      <c r="F217" s="9"/>
    </row>
    <row r="218">
      <c r="E218" s="9"/>
      <c r="F218" s="9"/>
    </row>
    <row r="219">
      <c r="E219" s="9"/>
      <c r="F219" s="9"/>
    </row>
    <row r="220">
      <c r="E220" s="9"/>
      <c r="F220" s="9"/>
    </row>
    <row r="221">
      <c r="E221" s="9"/>
      <c r="F221" s="9"/>
    </row>
    <row r="222">
      <c r="E222" s="9"/>
      <c r="F222" s="9"/>
    </row>
    <row r="223">
      <c r="E223" s="9"/>
      <c r="F223" s="9"/>
    </row>
    <row r="224">
      <c r="E224" s="9"/>
      <c r="F224" s="9"/>
    </row>
    <row r="225">
      <c r="E225" s="9"/>
      <c r="F225" s="9"/>
    </row>
    <row r="226">
      <c r="E226" s="9"/>
      <c r="F226" s="9"/>
    </row>
    <row r="227">
      <c r="E227" s="9"/>
      <c r="F227" s="9"/>
    </row>
    <row r="228">
      <c r="E228" s="9"/>
      <c r="F228" s="9"/>
    </row>
    <row r="229">
      <c r="E229" s="9"/>
      <c r="F229" s="9"/>
    </row>
    <row r="230">
      <c r="E230" s="9"/>
      <c r="F230" s="9"/>
    </row>
    <row r="231">
      <c r="E231" s="9"/>
      <c r="F231" s="9"/>
    </row>
    <row r="232">
      <c r="E232" s="9"/>
      <c r="F232" s="9"/>
    </row>
    <row r="233">
      <c r="E233" s="9"/>
      <c r="F233" s="9"/>
    </row>
    <row r="234">
      <c r="E234" s="9"/>
      <c r="F234" s="9"/>
    </row>
    <row r="235">
      <c r="E235" s="9"/>
      <c r="F235" s="9"/>
    </row>
    <row r="236">
      <c r="E236" s="9"/>
      <c r="F236" s="9"/>
    </row>
    <row r="237">
      <c r="E237" s="9"/>
      <c r="F237" s="9"/>
    </row>
    <row r="238">
      <c r="E238" s="9"/>
      <c r="F238" s="9"/>
    </row>
    <row r="239">
      <c r="E239" s="9"/>
      <c r="F239" s="9"/>
    </row>
    <row r="240">
      <c r="E240" s="9"/>
      <c r="F240" s="9"/>
    </row>
    <row r="241">
      <c r="E241" s="9"/>
      <c r="F241" s="9"/>
    </row>
    <row r="242">
      <c r="E242" s="9"/>
      <c r="F242" s="9"/>
    </row>
    <row r="243">
      <c r="E243" s="9"/>
      <c r="F243" s="9"/>
    </row>
    <row r="244">
      <c r="E244" s="9"/>
      <c r="F244" s="9"/>
    </row>
    <row r="245">
      <c r="E245" s="9"/>
      <c r="F245" s="9"/>
    </row>
    <row r="246">
      <c r="E246" s="9"/>
      <c r="F246" s="9"/>
    </row>
    <row r="247">
      <c r="E247" s="9"/>
      <c r="F247" s="9"/>
    </row>
    <row r="248">
      <c r="E248" s="9"/>
      <c r="F248" s="9"/>
    </row>
    <row r="249">
      <c r="E249" s="9"/>
      <c r="F249" s="9"/>
    </row>
    <row r="250">
      <c r="E250" s="9"/>
      <c r="F250" s="9"/>
    </row>
    <row r="251">
      <c r="E251" s="9"/>
      <c r="F251" s="9"/>
    </row>
    <row r="252">
      <c r="E252" s="9"/>
      <c r="F252" s="9"/>
    </row>
    <row r="253">
      <c r="E253" s="9"/>
      <c r="F253" s="9"/>
    </row>
    <row r="254">
      <c r="E254" s="9"/>
      <c r="F254" s="9"/>
    </row>
    <row r="255">
      <c r="E255" s="9"/>
      <c r="F255" s="9"/>
    </row>
    <row r="256">
      <c r="E256" s="9"/>
      <c r="F256" s="9"/>
    </row>
    <row r="257">
      <c r="E257" s="9"/>
      <c r="F257" s="9"/>
    </row>
    <row r="258">
      <c r="E258" s="9"/>
      <c r="F258" s="9"/>
    </row>
    <row r="259">
      <c r="E259" s="9"/>
      <c r="F259" s="9"/>
    </row>
    <row r="260">
      <c r="E260" s="9"/>
      <c r="F260" s="9"/>
    </row>
    <row r="261">
      <c r="E261" s="9"/>
      <c r="F261" s="9"/>
    </row>
    <row r="262">
      <c r="E262" s="9"/>
      <c r="F262" s="9"/>
    </row>
    <row r="263">
      <c r="E263" s="9"/>
      <c r="F263" s="9"/>
    </row>
    <row r="264">
      <c r="E264" s="9"/>
      <c r="F264" s="9"/>
    </row>
    <row r="265">
      <c r="E265" s="9"/>
      <c r="F265" s="9"/>
    </row>
    <row r="266">
      <c r="E266" s="9"/>
      <c r="F266" s="9"/>
    </row>
    <row r="267">
      <c r="E267" s="9"/>
      <c r="F267" s="9"/>
    </row>
    <row r="268">
      <c r="E268" s="9"/>
      <c r="F268" s="9"/>
    </row>
    <row r="269">
      <c r="E269" s="9"/>
      <c r="F269" s="9"/>
    </row>
    <row r="270">
      <c r="E270" s="9"/>
      <c r="F270" s="9"/>
    </row>
    <row r="271">
      <c r="E271" s="9"/>
      <c r="F271" s="9"/>
    </row>
    <row r="272">
      <c r="E272" s="9"/>
      <c r="F272" s="9"/>
    </row>
    <row r="273">
      <c r="E273" s="9"/>
      <c r="F273" s="9"/>
    </row>
    <row r="274">
      <c r="E274" s="9"/>
      <c r="F274" s="9"/>
    </row>
    <row r="275">
      <c r="E275" s="9"/>
      <c r="F275" s="9"/>
    </row>
    <row r="276">
      <c r="E276" s="9"/>
      <c r="F276" s="9"/>
    </row>
    <row r="277">
      <c r="E277" s="9"/>
      <c r="F277" s="9"/>
    </row>
    <row r="278">
      <c r="E278" s="9"/>
      <c r="F278" s="9"/>
    </row>
    <row r="279">
      <c r="E279" s="9"/>
      <c r="F279" s="9"/>
    </row>
    <row r="280">
      <c r="E280" s="9"/>
      <c r="F280" s="9"/>
    </row>
    <row r="281">
      <c r="E281" s="9"/>
      <c r="F281" s="9"/>
    </row>
    <row r="282">
      <c r="E282" s="9"/>
      <c r="F282" s="9"/>
    </row>
    <row r="283">
      <c r="E283" s="9"/>
      <c r="F283" s="9"/>
    </row>
    <row r="284">
      <c r="E284" s="9"/>
      <c r="F284" s="9"/>
    </row>
    <row r="285">
      <c r="E285" s="9"/>
      <c r="F285" s="9"/>
    </row>
    <row r="286">
      <c r="E286" s="9"/>
      <c r="F286" s="9"/>
    </row>
    <row r="287">
      <c r="E287" s="9"/>
      <c r="F287" s="9"/>
    </row>
    <row r="288">
      <c r="E288" s="9"/>
      <c r="F288" s="9"/>
    </row>
    <row r="289">
      <c r="E289" s="9"/>
      <c r="F289" s="9"/>
    </row>
    <row r="290">
      <c r="E290" s="9"/>
      <c r="F290" s="9"/>
    </row>
    <row r="291">
      <c r="E291" s="9"/>
      <c r="F291" s="9"/>
    </row>
    <row r="292">
      <c r="E292" s="9"/>
      <c r="F292" s="9"/>
    </row>
    <row r="293">
      <c r="E293" s="9"/>
      <c r="F293" s="9"/>
    </row>
    <row r="294">
      <c r="E294" s="9"/>
      <c r="F294" s="9"/>
    </row>
    <row r="295">
      <c r="E295" s="9"/>
      <c r="F295" s="9"/>
    </row>
    <row r="296">
      <c r="E296" s="9"/>
      <c r="F296" s="9"/>
    </row>
    <row r="297">
      <c r="E297" s="9"/>
      <c r="F297" s="9"/>
    </row>
    <row r="298">
      <c r="E298" s="9"/>
      <c r="F298" s="9"/>
    </row>
    <row r="299">
      <c r="E299" s="9"/>
      <c r="F299" s="9"/>
    </row>
    <row r="300">
      <c r="E300" s="9"/>
      <c r="F300" s="9"/>
    </row>
    <row r="301">
      <c r="E301" s="9"/>
      <c r="F301" s="9"/>
    </row>
    <row r="302">
      <c r="E302" s="9"/>
      <c r="F302" s="9"/>
    </row>
    <row r="303">
      <c r="E303" s="9"/>
      <c r="F303" s="9"/>
    </row>
    <row r="304">
      <c r="E304" s="9"/>
      <c r="F304" s="9"/>
    </row>
    <row r="305">
      <c r="E305" s="9"/>
      <c r="F305" s="9"/>
    </row>
    <row r="306">
      <c r="E306" s="9"/>
      <c r="F306" s="9"/>
    </row>
    <row r="307">
      <c r="E307" s="9"/>
      <c r="F307" s="9"/>
    </row>
    <row r="308">
      <c r="E308" s="9"/>
      <c r="F308" s="9"/>
    </row>
    <row r="309">
      <c r="E309" s="9"/>
      <c r="F309" s="9"/>
    </row>
    <row r="310">
      <c r="E310" s="9"/>
      <c r="F310" s="9"/>
    </row>
    <row r="311">
      <c r="E311" s="9"/>
      <c r="F311" s="9"/>
    </row>
    <row r="312">
      <c r="E312" s="9"/>
      <c r="F312" s="9"/>
    </row>
    <row r="313">
      <c r="E313" s="9"/>
      <c r="F313" s="9"/>
    </row>
    <row r="314">
      <c r="E314" s="9"/>
      <c r="F314" s="9"/>
    </row>
    <row r="315">
      <c r="E315" s="9"/>
      <c r="F315" s="9"/>
    </row>
    <row r="316">
      <c r="E316" s="9"/>
      <c r="F316" s="9"/>
    </row>
    <row r="317">
      <c r="E317" s="9"/>
      <c r="F317" s="9"/>
    </row>
    <row r="318">
      <c r="E318" s="9"/>
      <c r="F318" s="9"/>
    </row>
    <row r="319">
      <c r="E319" s="9"/>
      <c r="F319" s="9"/>
    </row>
    <row r="320">
      <c r="E320" s="9"/>
      <c r="F320" s="9"/>
    </row>
    <row r="321">
      <c r="E321" s="9"/>
      <c r="F321" s="9"/>
    </row>
    <row r="322">
      <c r="E322" s="9"/>
      <c r="F322" s="9"/>
    </row>
    <row r="323">
      <c r="E323" s="9"/>
      <c r="F323" s="9"/>
    </row>
    <row r="324">
      <c r="E324" s="9"/>
      <c r="F324" s="9"/>
    </row>
    <row r="325">
      <c r="E325" s="9"/>
      <c r="F325" s="9"/>
    </row>
    <row r="326">
      <c r="E326" s="9"/>
      <c r="F326" s="9"/>
    </row>
    <row r="327">
      <c r="E327" s="9"/>
      <c r="F327" s="9"/>
    </row>
    <row r="328">
      <c r="E328" s="9"/>
      <c r="F328" s="9"/>
    </row>
    <row r="329">
      <c r="E329" s="9"/>
      <c r="F329" s="9"/>
    </row>
    <row r="330">
      <c r="E330" s="9"/>
      <c r="F330" s="9"/>
    </row>
    <row r="331">
      <c r="E331" s="9"/>
      <c r="F331" s="9"/>
    </row>
    <row r="332">
      <c r="E332" s="9"/>
      <c r="F332" s="9"/>
    </row>
    <row r="333">
      <c r="E333" s="9"/>
      <c r="F333" s="9"/>
    </row>
    <row r="334">
      <c r="E334" s="9"/>
      <c r="F334" s="9"/>
    </row>
    <row r="335">
      <c r="E335" s="9"/>
      <c r="F335" s="9"/>
    </row>
    <row r="336">
      <c r="E336" s="9"/>
      <c r="F336" s="9"/>
    </row>
    <row r="337">
      <c r="E337" s="9"/>
      <c r="F337" s="9"/>
    </row>
    <row r="338">
      <c r="E338" s="9"/>
      <c r="F338" s="9"/>
    </row>
    <row r="339">
      <c r="E339" s="9"/>
      <c r="F339" s="9"/>
    </row>
    <row r="340">
      <c r="E340" s="9"/>
      <c r="F340" s="9"/>
    </row>
    <row r="341">
      <c r="E341" s="9"/>
      <c r="F341" s="9"/>
    </row>
    <row r="342">
      <c r="E342" s="9"/>
      <c r="F342" s="9"/>
    </row>
    <row r="343">
      <c r="E343" s="9"/>
      <c r="F343" s="9"/>
    </row>
    <row r="344">
      <c r="E344" s="9"/>
      <c r="F344" s="9"/>
    </row>
    <row r="345">
      <c r="E345" s="9"/>
      <c r="F345" s="9"/>
    </row>
    <row r="346">
      <c r="E346" s="9"/>
      <c r="F346" s="9"/>
    </row>
    <row r="347">
      <c r="E347" s="9"/>
      <c r="F347" s="9"/>
    </row>
    <row r="348">
      <c r="E348" s="9"/>
      <c r="F348" s="9"/>
    </row>
    <row r="349">
      <c r="E349" s="9"/>
      <c r="F349" s="9"/>
    </row>
    <row r="350">
      <c r="E350" s="9"/>
      <c r="F350" s="9"/>
    </row>
    <row r="351">
      <c r="E351" s="9"/>
      <c r="F351" s="9"/>
    </row>
    <row r="352">
      <c r="E352" s="9"/>
      <c r="F352" s="9"/>
    </row>
    <row r="353">
      <c r="E353" s="9"/>
      <c r="F353" s="9"/>
    </row>
    <row r="354">
      <c r="E354" s="9"/>
      <c r="F354" s="9"/>
    </row>
    <row r="355">
      <c r="E355" s="9"/>
      <c r="F355" s="9"/>
    </row>
    <row r="356">
      <c r="E356" s="9"/>
      <c r="F356" s="9"/>
    </row>
    <row r="357">
      <c r="E357" s="9"/>
      <c r="F357" s="9"/>
    </row>
    <row r="358">
      <c r="E358" s="9"/>
      <c r="F358" s="9"/>
    </row>
    <row r="359">
      <c r="E359" s="9"/>
      <c r="F359" s="9"/>
    </row>
    <row r="360">
      <c r="E360" s="9"/>
      <c r="F360" s="9"/>
    </row>
    <row r="361">
      <c r="E361" s="9"/>
      <c r="F361" s="9"/>
    </row>
    <row r="362">
      <c r="E362" s="9"/>
      <c r="F362" s="9"/>
    </row>
    <row r="363">
      <c r="E363" s="9"/>
      <c r="F363" s="9"/>
    </row>
    <row r="364">
      <c r="E364" s="9"/>
      <c r="F364" s="9"/>
    </row>
    <row r="365">
      <c r="E365" s="9"/>
      <c r="F365" s="9"/>
    </row>
    <row r="366">
      <c r="E366" s="9"/>
      <c r="F366" s="9"/>
    </row>
    <row r="367">
      <c r="E367" s="9"/>
      <c r="F367" s="9"/>
    </row>
    <row r="368">
      <c r="E368" s="9"/>
      <c r="F368" s="9"/>
    </row>
    <row r="369">
      <c r="E369" s="9"/>
      <c r="F369" s="9"/>
    </row>
    <row r="370">
      <c r="E370" s="9"/>
      <c r="F370" s="9"/>
    </row>
    <row r="371">
      <c r="E371" s="9"/>
      <c r="F371" s="9"/>
    </row>
    <row r="372">
      <c r="E372" s="9"/>
      <c r="F372" s="9"/>
    </row>
    <row r="373">
      <c r="E373" s="9"/>
      <c r="F373" s="9"/>
    </row>
    <row r="374">
      <c r="E374" s="9"/>
      <c r="F374" s="9"/>
    </row>
    <row r="375">
      <c r="E375" s="9"/>
      <c r="F375" s="9"/>
    </row>
    <row r="376">
      <c r="E376" s="9"/>
      <c r="F376" s="9"/>
    </row>
    <row r="377">
      <c r="E377" s="9"/>
      <c r="F377" s="9"/>
    </row>
    <row r="378">
      <c r="E378" s="9"/>
      <c r="F378" s="9"/>
    </row>
    <row r="379">
      <c r="E379" s="9"/>
      <c r="F379" s="9"/>
    </row>
    <row r="380">
      <c r="E380" s="9"/>
      <c r="F380" s="9"/>
    </row>
    <row r="381">
      <c r="E381" s="9"/>
      <c r="F381" s="9"/>
    </row>
    <row r="382">
      <c r="E382" s="9"/>
      <c r="F382" s="9"/>
    </row>
    <row r="383">
      <c r="E383" s="9"/>
      <c r="F383" s="9"/>
    </row>
    <row r="384">
      <c r="E384" s="9"/>
      <c r="F384" s="9"/>
    </row>
    <row r="385">
      <c r="E385" s="9"/>
      <c r="F385" s="9"/>
    </row>
    <row r="386">
      <c r="E386" s="9"/>
      <c r="F386" s="9"/>
    </row>
    <row r="387">
      <c r="E387" s="9"/>
      <c r="F387" s="9"/>
    </row>
    <row r="388">
      <c r="E388" s="9"/>
      <c r="F388" s="9"/>
    </row>
    <row r="389">
      <c r="E389" s="9"/>
      <c r="F389" s="9"/>
    </row>
    <row r="390">
      <c r="E390" s="9"/>
      <c r="F390" s="9"/>
    </row>
    <row r="391">
      <c r="E391" s="9"/>
      <c r="F391" s="9"/>
    </row>
    <row r="392">
      <c r="E392" s="9"/>
      <c r="F392" s="9"/>
    </row>
    <row r="393">
      <c r="E393" s="9"/>
      <c r="F393" s="9"/>
    </row>
    <row r="394">
      <c r="E394" s="9"/>
      <c r="F394" s="9"/>
    </row>
    <row r="395">
      <c r="E395" s="9"/>
      <c r="F395" s="9"/>
    </row>
    <row r="396">
      <c r="E396" s="9"/>
      <c r="F396" s="9"/>
    </row>
    <row r="397">
      <c r="E397" s="9"/>
      <c r="F397" s="9"/>
    </row>
    <row r="398">
      <c r="E398" s="9"/>
      <c r="F398" s="9"/>
    </row>
    <row r="399">
      <c r="E399" s="9"/>
      <c r="F399" s="9"/>
    </row>
    <row r="400">
      <c r="E400" s="9"/>
      <c r="F400" s="9"/>
    </row>
    <row r="401">
      <c r="E401" s="9"/>
      <c r="F401" s="9"/>
    </row>
    <row r="402">
      <c r="E402" s="9"/>
      <c r="F402" s="9"/>
    </row>
    <row r="403">
      <c r="E403" s="9"/>
      <c r="F403" s="9"/>
    </row>
    <row r="404">
      <c r="E404" s="9"/>
      <c r="F404" s="9"/>
    </row>
    <row r="405">
      <c r="E405" s="9"/>
      <c r="F405" s="9"/>
    </row>
    <row r="406">
      <c r="E406" s="9"/>
      <c r="F406" s="9"/>
    </row>
    <row r="407">
      <c r="E407" s="9"/>
      <c r="F407" s="9"/>
    </row>
    <row r="408">
      <c r="E408" s="9"/>
      <c r="F408" s="9"/>
    </row>
    <row r="409">
      <c r="E409" s="9"/>
      <c r="F409" s="9"/>
    </row>
    <row r="410">
      <c r="E410" s="9"/>
      <c r="F410" s="9"/>
    </row>
    <row r="411">
      <c r="E411" s="9"/>
      <c r="F411" s="9"/>
    </row>
    <row r="412">
      <c r="E412" s="9"/>
      <c r="F412" s="9"/>
    </row>
    <row r="413">
      <c r="E413" s="9"/>
      <c r="F413" s="9"/>
    </row>
    <row r="414">
      <c r="E414" s="9"/>
      <c r="F414" s="9"/>
    </row>
    <row r="415">
      <c r="E415" s="9"/>
      <c r="F415" s="9"/>
    </row>
    <row r="416">
      <c r="E416" s="9"/>
      <c r="F416" s="9"/>
    </row>
    <row r="417">
      <c r="E417" s="9"/>
      <c r="F417" s="9"/>
    </row>
    <row r="418">
      <c r="E418" s="9"/>
      <c r="F418" s="9"/>
    </row>
    <row r="419">
      <c r="E419" s="9"/>
      <c r="F419" s="9"/>
    </row>
    <row r="420">
      <c r="E420" s="9"/>
      <c r="F420" s="9"/>
    </row>
    <row r="421">
      <c r="E421" s="9"/>
      <c r="F421" s="9"/>
    </row>
    <row r="422">
      <c r="E422" s="9"/>
      <c r="F422" s="9"/>
    </row>
    <row r="423">
      <c r="E423" s="9"/>
      <c r="F423" s="9"/>
    </row>
    <row r="424">
      <c r="E424" s="9"/>
      <c r="F424" s="9"/>
    </row>
    <row r="425">
      <c r="E425" s="9"/>
      <c r="F425" s="9"/>
    </row>
    <row r="426">
      <c r="E426" s="9"/>
      <c r="F426" s="9"/>
    </row>
    <row r="427">
      <c r="E427" s="9"/>
      <c r="F427" s="9"/>
    </row>
    <row r="428">
      <c r="E428" s="9"/>
      <c r="F428" s="9"/>
    </row>
    <row r="429">
      <c r="E429" s="9"/>
      <c r="F429" s="9"/>
    </row>
    <row r="430">
      <c r="E430" s="9"/>
      <c r="F430" s="9"/>
    </row>
    <row r="431">
      <c r="E431" s="9"/>
      <c r="F431" s="9"/>
    </row>
    <row r="432">
      <c r="E432" s="9"/>
      <c r="F432" s="9"/>
    </row>
    <row r="433">
      <c r="E433" s="9"/>
      <c r="F433" s="9"/>
    </row>
    <row r="434">
      <c r="E434" s="9"/>
      <c r="F434" s="9"/>
    </row>
    <row r="435">
      <c r="E435" s="9"/>
      <c r="F435" s="9"/>
    </row>
    <row r="436">
      <c r="E436" s="9"/>
      <c r="F436" s="9"/>
    </row>
    <row r="437">
      <c r="E437" s="9"/>
      <c r="F437" s="9"/>
    </row>
    <row r="438">
      <c r="E438" s="9"/>
      <c r="F438" s="9"/>
    </row>
    <row r="439">
      <c r="E439" s="9"/>
      <c r="F439" s="9"/>
    </row>
    <row r="440">
      <c r="E440" s="9"/>
      <c r="F440" s="9"/>
    </row>
    <row r="441">
      <c r="E441" s="9"/>
      <c r="F441" s="9"/>
    </row>
    <row r="442">
      <c r="E442" s="9"/>
      <c r="F442" s="9"/>
    </row>
    <row r="443">
      <c r="E443" s="9"/>
      <c r="F443" s="9"/>
    </row>
    <row r="444">
      <c r="E444" s="9"/>
      <c r="F444" s="9"/>
    </row>
    <row r="445">
      <c r="E445" s="9"/>
      <c r="F445" s="9"/>
    </row>
    <row r="446">
      <c r="E446" s="9"/>
      <c r="F446" s="9"/>
    </row>
    <row r="447">
      <c r="E447" s="9"/>
      <c r="F447" s="9"/>
    </row>
    <row r="448">
      <c r="E448" s="9"/>
      <c r="F448" s="9"/>
    </row>
    <row r="449">
      <c r="E449" s="9"/>
      <c r="F449" s="9"/>
    </row>
    <row r="450">
      <c r="E450" s="9"/>
      <c r="F450" s="9"/>
    </row>
    <row r="451">
      <c r="E451" s="9"/>
      <c r="F451" s="9"/>
    </row>
    <row r="452">
      <c r="E452" s="9"/>
      <c r="F452" s="9"/>
    </row>
    <row r="453">
      <c r="E453" s="9"/>
      <c r="F453" s="9"/>
    </row>
    <row r="454">
      <c r="E454" s="9"/>
      <c r="F454" s="9"/>
    </row>
    <row r="455">
      <c r="E455" s="9"/>
      <c r="F455" s="9"/>
    </row>
    <row r="456">
      <c r="E456" s="9"/>
      <c r="F456" s="9"/>
    </row>
    <row r="457">
      <c r="E457" s="9"/>
      <c r="F457" s="9"/>
    </row>
    <row r="458">
      <c r="E458" s="9"/>
      <c r="F458" s="9"/>
    </row>
    <row r="459">
      <c r="E459" s="9"/>
      <c r="F459" s="9"/>
    </row>
    <row r="460">
      <c r="E460" s="9"/>
      <c r="F460" s="9"/>
    </row>
    <row r="461">
      <c r="E461" s="9"/>
      <c r="F461" s="9"/>
    </row>
    <row r="462">
      <c r="E462" s="9"/>
      <c r="F462" s="9"/>
    </row>
    <row r="463">
      <c r="E463" s="9"/>
      <c r="F463" s="9"/>
    </row>
    <row r="464">
      <c r="E464" s="9"/>
      <c r="F464" s="9"/>
    </row>
    <row r="465">
      <c r="E465" s="9"/>
      <c r="F465" s="9"/>
    </row>
    <row r="466">
      <c r="E466" s="9"/>
      <c r="F466" s="9"/>
    </row>
    <row r="467">
      <c r="E467" s="9"/>
      <c r="F467" s="9"/>
    </row>
    <row r="468">
      <c r="E468" s="9"/>
      <c r="F468" s="9"/>
    </row>
    <row r="469">
      <c r="E469" s="9"/>
      <c r="F469" s="9"/>
    </row>
    <row r="470">
      <c r="E470" s="9"/>
      <c r="F470" s="9"/>
    </row>
    <row r="471">
      <c r="E471" s="9"/>
      <c r="F471" s="9"/>
    </row>
    <row r="472">
      <c r="E472" s="9"/>
      <c r="F472" s="9"/>
    </row>
    <row r="473">
      <c r="E473" s="9"/>
      <c r="F473" s="9"/>
    </row>
    <row r="474">
      <c r="E474" s="9"/>
      <c r="F474" s="9"/>
    </row>
    <row r="475">
      <c r="E475" s="9"/>
      <c r="F475" s="9"/>
    </row>
    <row r="476">
      <c r="E476" s="9"/>
      <c r="F476" s="9"/>
    </row>
    <row r="477">
      <c r="E477" s="9"/>
      <c r="F477" s="9"/>
    </row>
    <row r="478">
      <c r="E478" s="9"/>
      <c r="F478" s="9"/>
    </row>
    <row r="479">
      <c r="E479" s="9"/>
      <c r="F479" s="9"/>
    </row>
    <row r="480">
      <c r="E480" s="9"/>
      <c r="F480" s="9"/>
    </row>
    <row r="481">
      <c r="E481" s="9"/>
      <c r="F481" s="9"/>
    </row>
    <row r="482">
      <c r="E482" s="9"/>
      <c r="F482" s="9"/>
    </row>
    <row r="483">
      <c r="E483" s="9"/>
      <c r="F483" s="9"/>
    </row>
    <row r="484">
      <c r="E484" s="9"/>
      <c r="F484" s="9"/>
    </row>
    <row r="485">
      <c r="E485" s="9"/>
      <c r="F485" s="9"/>
    </row>
    <row r="486">
      <c r="E486" s="9"/>
      <c r="F486" s="9"/>
    </row>
    <row r="487">
      <c r="E487" s="9"/>
      <c r="F487" s="9"/>
    </row>
    <row r="488">
      <c r="E488" s="9"/>
      <c r="F488" s="9"/>
    </row>
    <row r="489">
      <c r="E489" s="9"/>
      <c r="F489" s="9"/>
    </row>
    <row r="490">
      <c r="E490" s="9"/>
      <c r="F490" s="9"/>
    </row>
    <row r="491">
      <c r="E491" s="9"/>
      <c r="F491" s="9"/>
    </row>
    <row r="492">
      <c r="E492" s="9"/>
      <c r="F492" s="9"/>
    </row>
    <row r="493">
      <c r="E493" s="9"/>
      <c r="F493" s="9"/>
    </row>
    <row r="494">
      <c r="E494" s="9"/>
      <c r="F494" s="9"/>
    </row>
    <row r="495">
      <c r="E495" s="9"/>
      <c r="F495" s="9"/>
    </row>
    <row r="496">
      <c r="E496" s="9"/>
      <c r="F496" s="9"/>
    </row>
    <row r="497">
      <c r="E497" s="9"/>
      <c r="F497" s="9"/>
    </row>
    <row r="498">
      <c r="E498" s="9"/>
      <c r="F498" s="9"/>
    </row>
    <row r="499">
      <c r="E499" s="9"/>
      <c r="F499" s="9"/>
    </row>
    <row r="500">
      <c r="E500" s="9"/>
      <c r="F500" s="9"/>
    </row>
    <row r="501">
      <c r="E501" s="9"/>
      <c r="F501" s="9"/>
    </row>
    <row r="502">
      <c r="E502" s="9"/>
      <c r="F502" s="9"/>
    </row>
    <row r="503">
      <c r="E503" s="9"/>
      <c r="F503" s="9"/>
    </row>
    <row r="504">
      <c r="E504" s="9"/>
      <c r="F504" s="9"/>
    </row>
    <row r="505">
      <c r="E505" s="9"/>
      <c r="F505" s="9"/>
    </row>
    <row r="506">
      <c r="E506" s="9"/>
      <c r="F506" s="9"/>
    </row>
    <row r="507">
      <c r="E507" s="9"/>
      <c r="F507" s="9"/>
    </row>
    <row r="508">
      <c r="E508" s="9"/>
      <c r="F508" s="9"/>
    </row>
    <row r="509">
      <c r="E509" s="9"/>
      <c r="F509" s="9"/>
    </row>
    <row r="510">
      <c r="E510" s="9"/>
      <c r="F510" s="9"/>
    </row>
    <row r="511">
      <c r="E511" s="9"/>
      <c r="F511" s="9"/>
    </row>
    <row r="512">
      <c r="E512" s="9"/>
      <c r="F512" s="9"/>
    </row>
    <row r="513">
      <c r="E513" s="9"/>
      <c r="F513" s="9"/>
    </row>
    <row r="514">
      <c r="E514" s="9"/>
      <c r="F514" s="9"/>
    </row>
    <row r="515">
      <c r="E515" s="9"/>
      <c r="F515" s="9"/>
    </row>
    <row r="516">
      <c r="E516" s="9"/>
      <c r="F516" s="9"/>
    </row>
    <row r="517">
      <c r="E517" s="9"/>
      <c r="F517" s="9"/>
    </row>
    <row r="518">
      <c r="E518" s="9"/>
      <c r="F518" s="9"/>
    </row>
    <row r="519">
      <c r="E519" s="9"/>
      <c r="F519" s="9"/>
    </row>
    <row r="520">
      <c r="E520" s="9"/>
      <c r="F520" s="9"/>
    </row>
    <row r="521">
      <c r="E521" s="9"/>
      <c r="F521" s="9"/>
    </row>
    <row r="522">
      <c r="E522" s="9"/>
      <c r="F522" s="9"/>
    </row>
    <row r="523">
      <c r="E523" s="9"/>
      <c r="F523" s="9"/>
    </row>
    <row r="524">
      <c r="E524" s="9"/>
      <c r="F524" s="9"/>
    </row>
    <row r="525">
      <c r="E525" s="9"/>
      <c r="F525" s="9"/>
    </row>
    <row r="526">
      <c r="E526" s="9"/>
      <c r="F526" s="9"/>
    </row>
    <row r="527">
      <c r="E527" s="9"/>
      <c r="F527" s="9"/>
    </row>
    <row r="528">
      <c r="E528" s="9"/>
      <c r="F528" s="9"/>
    </row>
    <row r="529">
      <c r="E529" s="9"/>
      <c r="F529" s="9"/>
    </row>
    <row r="530">
      <c r="E530" s="9"/>
      <c r="F530" s="9"/>
    </row>
    <row r="531">
      <c r="E531" s="9"/>
      <c r="F531" s="9"/>
    </row>
    <row r="532">
      <c r="E532" s="9"/>
      <c r="F532" s="9"/>
    </row>
    <row r="533">
      <c r="E533" s="9"/>
      <c r="F533" s="9"/>
    </row>
    <row r="534">
      <c r="E534" s="9"/>
      <c r="F534" s="9"/>
    </row>
    <row r="535">
      <c r="E535" s="9"/>
      <c r="F535" s="9"/>
    </row>
    <row r="536">
      <c r="E536" s="9"/>
      <c r="F536" s="9"/>
    </row>
    <row r="537">
      <c r="E537" s="9"/>
      <c r="F537" s="9"/>
    </row>
    <row r="538">
      <c r="E538" s="9"/>
      <c r="F538" s="9"/>
    </row>
    <row r="539">
      <c r="E539" s="9"/>
      <c r="F539" s="9"/>
    </row>
    <row r="540">
      <c r="E540" s="9"/>
      <c r="F540" s="9"/>
    </row>
    <row r="541">
      <c r="E541" s="9"/>
      <c r="F541" s="9"/>
    </row>
    <row r="542">
      <c r="E542" s="9"/>
      <c r="F542" s="9"/>
    </row>
    <row r="543">
      <c r="E543" s="9"/>
      <c r="F543" s="9"/>
    </row>
    <row r="544">
      <c r="E544" s="9"/>
      <c r="F544" s="9"/>
    </row>
    <row r="545">
      <c r="E545" s="9"/>
      <c r="F545" s="9"/>
    </row>
    <row r="546">
      <c r="E546" s="9"/>
      <c r="F546" s="9"/>
    </row>
    <row r="547">
      <c r="E547" s="9"/>
      <c r="F547" s="9"/>
    </row>
    <row r="548">
      <c r="E548" s="9"/>
      <c r="F548" s="9"/>
    </row>
    <row r="549">
      <c r="E549" s="9"/>
      <c r="F549" s="9"/>
    </row>
    <row r="550">
      <c r="E550" s="9"/>
      <c r="F550" s="9"/>
    </row>
    <row r="551">
      <c r="E551" s="9"/>
      <c r="F551" s="9"/>
    </row>
    <row r="552">
      <c r="E552" s="9"/>
      <c r="F552" s="9"/>
    </row>
    <row r="553">
      <c r="E553" s="9"/>
      <c r="F553" s="9"/>
    </row>
    <row r="554">
      <c r="E554" s="9"/>
      <c r="F554" s="9"/>
    </row>
    <row r="555">
      <c r="E555" s="9"/>
      <c r="F555" s="9"/>
    </row>
    <row r="556">
      <c r="E556" s="9"/>
      <c r="F556" s="9"/>
    </row>
    <row r="557">
      <c r="E557" s="9"/>
      <c r="F557" s="9"/>
    </row>
    <row r="558">
      <c r="E558" s="9"/>
      <c r="F558" s="9"/>
    </row>
    <row r="559">
      <c r="E559" s="9"/>
      <c r="F559" s="9"/>
    </row>
    <row r="560">
      <c r="E560" s="9"/>
      <c r="F560" s="9"/>
    </row>
    <row r="561">
      <c r="E561" s="9"/>
      <c r="F561" s="9"/>
    </row>
    <row r="562">
      <c r="E562" s="9"/>
      <c r="F562" s="9"/>
    </row>
    <row r="563">
      <c r="E563" s="9"/>
      <c r="F563" s="9"/>
    </row>
    <row r="564">
      <c r="E564" s="9"/>
      <c r="F564" s="9"/>
    </row>
    <row r="565">
      <c r="E565" s="9"/>
      <c r="F565" s="9"/>
    </row>
    <row r="566">
      <c r="E566" s="9"/>
      <c r="F566" s="9"/>
    </row>
    <row r="567">
      <c r="E567" s="9"/>
      <c r="F567" s="9"/>
    </row>
    <row r="568">
      <c r="E568" s="9"/>
      <c r="F568" s="9"/>
    </row>
    <row r="569">
      <c r="E569" s="9"/>
      <c r="F569" s="9"/>
    </row>
    <row r="570">
      <c r="E570" s="9"/>
      <c r="F570" s="9"/>
    </row>
    <row r="571">
      <c r="E571" s="9"/>
      <c r="F571" s="9"/>
    </row>
    <row r="572">
      <c r="E572" s="9"/>
      <c r="F572" s="9"/>
    </row>
    <row r="573">
      <c r="E573" s="9"/>
      <c r="F573" s="9"/>
    </row>
    <row r="574">
      <c r="E574" s="9"/>
      <c r="F574" s="9"/>
    </row>
    <row r="575">
      <c r="E575" s="9"/>
      <c r="F575" s="9"/>
    </row>
    <row r="576">
      <c r="E576" s="9"/>
      <c r="F576" s="9"/>
    </row>
    <row r="577">
      <c r="E577" s="9"/>
      <c r="F577" s="9"/>
    </row>
    <row r="578">
      <c r="E578" s="9"/>
      <c r="F578" s="9"/>
    </row>
    <row r="579">
      <c r="E579" s="9"/>
      <c r="F579" s="9"/>
    </row>
    <row r="580">
      <c r="E580" s="9"/>
      <c r="F580" s="9"/>
    </row>
    <row r="581">
      <c r="E581" s="9"/>
      <c r="F581" s="9"/>
    </row>
    <row r="582">
      <c r="E582" s="9"/>
      <c r="F582" s="9"/>
    </row>
    <row r="583">
      <c r="E583" s="9"/>
      <c r="F583" s="9"/>
    </row>
    <row r="584">
      <c r="E584" s="9"/>
      <c r="F584" s="9"/>
    </row>
    <row r="585">
      <c r="E585" s="9"/>
      <c r="F585" s="9"/>
    </row>
    <row r="586">
      <c r="E586" s="9"/>
      <c r="F586" s="9"/>
    </row>
    <row r="587">
      <c r="E587" s="9"/>
      <c r="F587" s="9"/>
    </row>
    <row r="588">
      <c r="E588" s="9"/>
      <c r="F588" s="9"/>
    </row>
    <row r="589">
      <c r="E589" s="9"/>
      <c r="F589" s="9"/>
    </row>
    <row r="590">
      <c r="E590" s="9"/>
      <c r="F590" s="9"/>
    </row>
    <row r="591">
      <c r="E591" s="9"/>
      <c r="F591" s="9"/>
    </row>
    <row r="592">
      <c r="E592" s="9"/>
      <c r="F592" s="9"/>
    </row>
    <row r="593">
      <c r="E593" s="9"/>
      <c r="F593" s="9"/>
    </row>
    <row r="594">
      <c r="E594" s="9"/>
      <c r="F594" s="9"/>
    </row>
    <row r="595">
      <c r="E595" s="9"/>
      <c r="F595" s="9"/>
    </row>
    <row r="596">
      <c r="E596" s="9"/>
      <c r="F596" s="9"/>
    </row>
    <row r="597">
      <c r="E597" s="9"/>
      <c r="F597" s="9"/>
    </row>
    <row r="598">
      <c r="E598" s="9"/>
      <c r="F598" s="9"/>
    </row>
    <row r="599">
      <c r="E599" s="9"/>
      <c r="F599" s="9"/>
    </row>
    <row r="600">
      <c r="E600" s="9"/>
      <c r="F600" s="9"/>
    </row>
    <row r="601">
      <c r="E601" s="9"/>
      <c r="F601" s="9"/>
    </row>
    <row r="602">
      <c r="E602" s="9"/>
      <c r="F602" s="9"/>
    </row>
    <row r="603">
      <c r="E603" s="9"/>
      <c r="F603" s="9"/>
    </row>
    <row r="604">
      <c r="E604" s="9"/>
      <c r="F604" s="9"/>
    </row>
    <row r="605">
      <c r="E605" s="9"/>
      <c r="F605" s="9"/>
    </row>
    <row r="606">
      <c r="E606" s="9"/>
      <c r="F606" s="9"/>
    </row>
    <row r="607">
      <c r="E607" s="9"/>
      <c r="F607" s="9"/>
    </row>
    <row r="608">
      <c r="E608" s="9"/>
      <c r="F608" s="9"/>
    </row>
    <row r="609">
      <c r="E609" s="9"/>
      <c r="F609" s="9"/>
    </row>
    <row r="610">
      <c r="E610" s="9"/>
      <c r="F610" s="9"/>
    </row>
    <row r="611">
      <c r="E611" s="9"/>
      <c r="F611" s="9"/>
    </row>
    <row r="612">
      <c r="E612" s="9"/>
      <c r="F612" s="9"/>
    </row>
    <row r="613">
      <c r="E613" s="9"/>
      <c r="F613" s="9"/>
    </row>
    <row r="614">
      <c r="E614" s="9"/>
      <c r="F614" s="9"/>
    </row>
    <row r="615">
      <c r="E615" s="9"/>
      <c r="F615" s="9"/>
    </row>
    <row r="616">
      <c r="E616" s="9"/>
      <c r="F616" s="9"/>
    </row>
    <row r="617">
      <c r="E617" s="9"/>
      <c r="F617" s="9"/>
    </row>
    <row r="618">
      <c r="E618" s="9"/>
      <c r="F618" s="9"/>
    </row>
    <row r="619">
      <c r="E619" s="9"/>
      <c r="F619" s="9"/>
    </row>
    <row r="620">
      <c r="E620" s="9"/>
      <c r="F620" s="9"/>
    </row>
    <row r="621">
      <c r="E621" s="9"/>
      <c r="F621" s="9"/>
    </row>
    <row r="622">
      <c r="E622" s="9"/>
      <c r="F622" s="9"/>
    </row>
    <row r="623">
      <c r="E623" s="9"/>
      <c r="F623" s="9"/>
    </row>
    <row r="624">
      <c r="E624" s="9"/>
      <c r="F624" s="9"/>
    </row>
    <row r="625">
      <c r="E625" s="9"/>
      <c r="F625" s="9"/>
    </row>
    <row r="626">
      <c r="E626" s="9"/>
      <c r="F626" s="9"/>
    </row>
    <row r="627">
      <c r="E627" s="9"/>
      <c r="F627" s="9"/>
    </row>
    <row r="628">
      <c r="E628" s="9"/>
      <c r="F628" s="9"/>
    </row>
    <row r="629">
      <c r="E629" s="9"/>
      <c r="F629" s="9"/>
    </row>
    <row r="630">
      <c r="E630" s="9"/>
      <c r="F630" s="9"/>
    </row>
    <row r="631">
      <c r="E631" s="9"/>
      <c r="F631" s="9"/>
    </row>
    <row r="632">
      <c r="E632" s="9"/>
      <c r="F632" s="9"/>
    </row>
    <row r="633">
      <c r="E633" s="9"/>
      <c r="F633" s="9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  <row r="999">
      <c r="E999" s="9"/>
      <c r="F999" s="9"/>
    </row>
    <row r="1000">
      <c r="E1000" s="9"/>
      <c r="F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5"/>
  </cols>
  <sheetData>
    <row r="1">
      <c r="A1" s="8" t="s">
        <v>733</v>
      </c>
      <c r="B1" s="8" t="s">
        <v>3275</v>
      </c>
      <c r="C1" s="8" t="s">
        <v>3234</v>
      </c>
      <c r="D1" s="8" t="s">
        <v>3233</v>
      </c>
      <c r="E1" s="8" t="s">
        <v>1460</v>
      </c>
      <c r="F1" s="11" t="s">
        <v>1461</v>
      </c>
      <c r="G1" s="20" t="s">
        <v>1462</v>
      </c>
      <c r="H1" s="20" t="s">
        <v>1463</v>
      </c>
      <c r="I1" s="12" t="s">
        <v>741</v>
      </c>
      <c r="J1" s="12" t="s">
        <v>742</v>
      </c>
      <c r="K1" s="8" t="s">
        <v>1231</v>
      </c>
    </row>
    <row r="2">
      <c r="A2" s="8" t="s">
        <v>3276</v>
      </c>
      <c r="B2" s="13">
        <v>45673.0</v>
      </c>
      <c r="C2" s="10" t="s">
        <v>3236</v>
      </c>
      <c r="D2" s="8" t="s">
        <v>321</v>
      </c>
      <c r="E2" s="8" t="s">
        <v>3277</v>
      </c>
      <c r="F2" s="11">
        <v>1017.83</v>
      </c>
      <c r="I2" s="16" t="str">
        <f t="shared" ref="I2:I17" si="1">TEXT(B2,"MM/YYYY")</f>
        <v>01/2025</v>
      </c>
      <c r="J2" s="16" t="str">
        <f t="shared" ref="J2:J17" si="2">IF(B2="","",CONCATENATE("CXG-",TEXT(B2,"MMYY")))</f>
        <v>CXG-0125</v>
      </c>
      <c r="K2" s="10" t="s">
        <v>780</v>
      </c>
    </row>
    <row r="3">
      <c r="A3" s="8" t="s">
        <v>3278</v>
      </c>
      <c r="B3" s="13">
        <v>45673.0</v>
      </c>
      <c r="C3" s="10" t="s">
        <v>3239</v>
      </c>
      <c r="D3" s="8" t="s">
        <v>321</v>
      </c>
      <c r="E3" s="8" t="s">
        <v>3277</v>
      </c>
      <c r="F3" s="11">
        <v>305.0</v>
      </c>
      <c r="I3" s="16" t="str">
        <f t="shared" si="1"/>
        <v>01/2025</v>
      </c>
      <c r="J3" s="16" t="str">
        <f t="shared" si="2"/>
        <v>CXG-0125</v>
      </c>
      <c r="K3" s="10" t="s">
        <v>790</v>
      </c>
    </row>
    <row r="4">
      <c r="A4" s="8" t="s">
        <v>3279</v>
      </c>
      <c r="B4" s="13">
        <v>45671.0</v>
      </c>
      <c r="C4" s="10" t="s">
        <v>3239</v>
      </c>
      <c r="D4" s="8" t="s">
        <v>321</v>
      </c>
      <c r="E4" s="8" t="s">
        <v>1473</v>
      </c>
      <c r="F4" s="11">
        <v>2065.5</v>
      </c>
      <c r="I4" s="16" t="str">
        <f t="shared" si="1"/>
        <v>01/2025</v>
      </c>
      <c r="J4" s="16" t="str">
        <f t="shared" si="2"/>
        <v>CXG-0125</v>
      </c>
      <c r="K4" s="10" t="s">
        <v>790</v>
      </c>
    </row>
    <row r="5">
      <c r="A5" s="8" t="s">
        <v>3280</v>
      </c>
      <c r="B5" s="13">
        <v>45678.0</v>
      </c>
      <c r="C5" s="10" t="s">
        <v>3244</v>
      </c>
      <c r="D5" s="8" t="s">
        <v>321</v>
      </c>
      <c r="E5" s="8" t="s">
        <v>1478</v>
      </c>
      <c r="F5" s="11">
        <v>694.7</v>
      </c>
      <c r="I5" s="16" t="str">
        <f t="shared" si="1"/>
        <v>01/2025</v>
      </c>
      <c r="J5" s="16" t="str">
        <f t="shared" si="2"/>
        <v>CXG-0125</v>
      </c>
      <c r="K5" s="10" t="s">
        <v>782</v>
      </c>
    </row>
    <row r="6">
      <c r="A6" s="8" t="s">
        <v>3281</v>
      </c>
      <c r="B6" s="13">
        <v>45678.0</v>
      </c>
      <c r="C6" s="10" t="s">
        <v>3242</v>
      </c>
      <c r="D6" s="8" t="s">
        <v>321</v>
      </c>
      <c r="E6" s="8" t="s">
        <v>1478</v>
      </c>
      <c r="F6" s="11">
        <v>2427.39</v>
      </c>
      <c r="I6" s="16" t="str">
        <f t="shared" si="1"/>
        <v>01/2025</v>
      </c>
      <c r="J6" s="16" t="str">
        <f t="shared" si="2"/>
        <v>CXG-0125</v>
      </c>
      <c r="K6" s="10" t="s">
        <v>792</v>
      </c>
    </row>
    <row r="7">
      <c r="A7" s="8" t="s">
        <v>3282</v>
      </c>
      <c r="B7" s="13">
        <v>45685.0</v>
      </c>
      <c r="C7" s="10" t="s">
        <v>3246</v>
      </c>
      <c r="D7" s="8" t="s">
        <v>321</v>
      </c>
      <c r="E7" s="8" t="s">
        <v>1478</v>
      </c>
      <c r="F7" s="11">
        <v>1334.09</v>
      </c>
      <c r="I7" s="16" t="str">
        <f t="shared" si="1"/>
        <v>01/2025</v>
      </c>
      <c r="J7" s="16" t="str">
        <f t="shared" si="2"/>
        <v>CXG-0125</v>
      </c>
      <c r="K7" s="10" t="s">
        <v>792</v>
      </c>
    </row>
    <row r="8">
      <c r="A8" s="8" t="s">
        <v>3283</v>
      </c>
      <c r="B8" s="13">
        <v>45684.0</v>
      </c>
      <c r="C8" s="10" t="s">
        <v>3248</v>
      </c>
      <c r="D8" s="8" t="s">
        <v>321</v>
      </c>
      <c r="E8" s="8" t="s">
        <v>1478</v>
      </c>
      <c r="F8" s="11">
        <v>259.2</v>
      </c>
      <c r="I8" s="16" t="str">
        <f t="shared" si="1"/>
        <v>01/2025</v>
      </c>
      <c r="J8" s="16" t="str">
        <f t="shared" si="2"/>
        <v>CXG-0125</v>
      </c>
      <c r="K8" s="10" t="s">
        <v>782</v>
      </c>
    </row>
    <row r="9">
      <c r="A9" s="8" t="s">
        <v>3284</v>
      </c>
      <c r="B9" s="13">
        <v>45695.0</v>
      </c>
      <c r="C9" s="10" t="s">
        <v>3253</v>
      </c>
      <c r="D9" s="8" t="s">
        <v>321</v>
      </c>
      <c r="E9" s="8" t="s">
        <v>1465</v>
      </c>
      <c r="F9" s="11">
        <v>919.6</v>
      </c>
      <c r="I9" s="16" t="str">
        <f t="shared" si="1"/>
        <v>02/2025</v>
      </c>
      <c r="J9" s="16" t="str">
        <f t="shared" si="2"/>
        <v>CXG-0225</v>
      </c>
      <c r="K9" s="10" t="s">
        <v>782</v>
      </c>
    </row>
    <row r="10">
      <c r="A10" s="8" t="s">
        <v>3285</v>
      </c>
      <c r="B10" s="13">
        <v>45695.0</v>
      </c>
      <c r="C10" s="10" t="s">
        <v>3250</v>
      </c>
      <c r="D10" s="8" t="s">
        <v>321</v>
      </c>
      <c r="E10" s="8" t="s">
        <v>1465</v>
      </c>
      <c r="F10" s="11">
        <v>1016.9</v>
      </c>
      <c r="I10" s="16" t="str">
        <f t="shared" si="1"/>
        <v>02/2025</v>
      </c>
      <c r="J10" s="16" t="str">
        <f t="shared" si="2"/>
        <v>CXG-0225</v>
      </c>
      <c r="K10" s="10" t="s">
        <v>782</v>
      </c>
    </row>
    <row r="11">
      <c r="A11" s="8" t="s">
        <v>3286</v>
      </c>
      <c r="B11" s="13">
        <v>45702.0</v>
      </c>
      <c r="C11" s="10" t="s">
        <v>3256</v>
      </c>
      <c r="D11" s="8" t="s">
        <v>321</v>
      </c>
      <c r="E11" s="8" t="s">
        <v>1465</v>
      </c>
      <c r="F11" s="11">
        <v>1173.85</v>
      </c>
      <c r="I11" s="16" t="str">
        <f t="shared" si="1"/>
        <v>02/2025</v>
      </c>
      <c r="J11" s="16" t="str">
        <f t="shared" si="2"/>
        <v>CXG-0225</v>
      </c>
      <c r="K11" s="10" t="s">
        <v>788</v>
      </c>
    </row>
    <row r="12">
      <c r="A12" s="8" t="s">
        <v>3287</v>
      </c>
      <c r="B12" s="13">
        <v>45709.0</v>
      </c>
      <c r="C12" s="10" t="s">
        <v>3262</v>
      </c>
      <c r="D12" s="8" t="s">
        <v>3261</v>
      </c>
      <c r="E12" s="8" t="s">
        <v>1478</v>
      </c>
      <c r="F12" s="11">
        <v>1840.33</v>
      </c>
      <c r="I12" s="16" t="str">
        <f t="shared" si="1"/>
        <v>02/2025</v>
      </c>
      <c r="J12" s="16" t="str">
        <f t="shared" si="2"/>
        <v>CXG-0225</v>
      </c>
      <c r="K12" s="10" t="s">
        <v>808</v>
      </c>
    </row>
    <row r="13">
      <c r="A13" s="8" t="s">
        <v>3288</v>
      </c>
      <c r="B13" s="13">
        <v>45735.0</v>
      </c>
      <c r="C13" s="10" t="s">
        <v>3265</v>
      </c>
      <c r="D13" s="8" t="s">
        <v>321</v>
      </c>
      <c r="E13" s="8" t="s">
        <v>1478</v>
      </c>
      <c r="F13" s="11">
        <v>1887.69</v>
      </c>
      <c r="I13" s="16" t="str">
        <f t="shared" si="1"/>
        <v>03/2025</v>
      </c>
      <c r="J13" s="16" t="str">
        <f t="shared" si="2"/>
        <v>CXG-0325</v>
      </c>
      <c r="K13" s="10" t="s">
        <v>795</v>
      </c>
    </row>
    <row r="14">
      <c r="A14" s="8" t="s">
        <v>3289</v>
      </c>
      <c r="B14" s="13">
        <v>45735.0</v>
      </c>
      <c r="C14" s="10" t="s">
        <v>3268</v>
      </c>
      <c r="D14" s="8" t="s">
        <v>321</v>
      </c>
      <c r="E14" s="8" t="s">
        <v>1478</v>
      </c>
      <c r="F14" s="11">
        <v>4624.08</v>
      </c>
      <c r="I14" s="16" t="str">
        <f t="shared" si="1"/>
        <v>03/2025</v>
      </c>
      <c r="J14" s="16" t="str">
        <f t="shared" si="2"/>
        <v>CXG-0325</v>
      </c>
      <c r="K14" s="10" t="s">
        <v>785</v>
      </c>
    </row>
    <row r="15">
      <c r="A15" s="28" t="s">
        <v>3290</v>
      </c>
      <c r="B15" s="29">
        <v>45782.0</v>
      </c>
      <c r="C15" s="30" t="s">
        <v>3270</v>
      </c>
      <c r="D15" s="8" t="s">
        <v>3261</v>
      </c>
      <c r="E15" s="28" t="s">
        <v>1465</v>
      </c>
      <c r="F15" s="31">
        <v>2000.0</v>
      </c>
      <c r="I15" s="16" t="str">
        <f t="shared" si="1"/>
        <v>05/2025</v>
      </c>
      <c r="J15" s="16" t="str">
        <f t="shared" si="2"/>
        <v>CXG-0525</v>
      </c>
      <c r="K15" s="10" t="s">
        <v>816</v>
      </c>
    </row>
    <row r="16">
      <c r="A16" s="8" t="s">
        <v>3291</v>
      </c>
      <c r="B16" s="13">
        <v>45785.0</v>
      </c>
      <c r="C16" s="10" t="s">
        <v>3272</v>
      </c>
      <c r="D16" s="8" t="s">
        <v>3261</v>
      </c>
      <c r="E16" s="8" t="s">
        <v>1465</v>
      </c>
      <c r="F16" s="11">
        <v>1000.0</v>
      </c>
      <c r="I16" s="16" t="str">
        <f t="shared" si="1"/>
        <v>05/2025</v>
      </c>
      <c r="J16" s="16" t="str">
        <f t="shared" si="2"/>
        <v>CXG-0525</v>
      </c>
      <c r="K16" s="10" t="s">
        <v>816</v>
      </c>
    </row>
    <row r="17">
      <c r="A17" s="8" t="s">
        <v>3292</v>
      </c>
      <c r="B17" s="13">
        <v>45790.0</v>
      </c>
      <c r="C17" s="10" t="s">
        <v>3274</v>
      </c>
      <c r="D17" s="8" t="s">
        <v>321</v>
      </c>
      <c r="E17" s="8" t="s">
        <v>1465</v>
      </c>
      <c r="F17" s="11">
        <v>586.0</v>
      </c>
      <c r="I17" s="16" t="str">
        <f t="shared" si="1"/>
        <v>05/2025</v>
      </c>
      <c r="J17" s="16" t="str">
        <f t="shared" si="2"/>
        <v>CXG-0525</v>
      </c>
      <c r="K17" s="10" t="s">
        <v>814</v>
      </c>
    </row>
    <row r="18">
      <c r="A18" s="8"/>
      <c r="B18" s="13"/>
      <c r="C18" s="10" t="s">
        <v>808</v>
      </c>
      <c r="D18" s="8"/>
      <c r="E18" s="8"/>
      <c r="F18" s="11"/>
      <c r="K18" s="8"/>
    </row>
    <row r="19">
      <c r="A19" s="8"/>
      <c r="B19" s="13"/>
      <c r="C19" s="8"/>
      <c r="D19" s="8"/>
      <c r="E19" s="8"/>
      <c r="F19" s="11"/>
      <c r="K19" s="8"/>
    </row>
    <row r="20">
      <c r="F20" s="9"/>
      <c r="I20" s="16" t="str">
        <f t="shared" ref="I20:I32" si="3">TEXT(B20,"MM/YYYY")</f>
        <v>12/1899</v>
      </c>
      <c r="J20" s="16" t="str">
        <f t="shared" ref="J20:J32" si="4">IF(B20="","",CONCATENATE("CXG-",TEXT(B20,"MMYY")))</f>
        <v/>
      </c>
    </row>
    <row r="21">
      <c r="F21" s="9"/>
      <c r="I21" s="16" t="str">
        <f t="shared" si="3"/>
        <v>12/1899</v>
      </c>
      <c r="J21" s="16" t="str">
        <f t="shared" si="4"/>
        <v/>
      </c>
    </row>
    <row r="22">
      <c r="F22" s="9"/>
      <c r="I22" s="16" t="str">
        <f t="shared" si="3"/>
        <v>12/1899</v>
      </c>
      <c r="J22" s="16" t="str">
        <f t="shared" si="4"/>
        <v/>
      </c>
    </row>
    <row r="23">
      <c r="F23" s="9"/>
      <c r="I23" s="16" t="str">
        <f t="shared" si="3"/>
        <v>12/1899</v>
      </c>
      <c r="J23" s="16" t="str">
        <f t="shared" si="4"/>
        <v/>
      </c>
    </row>
    <row r="24">
      <c r="F24" s="9"/>
      <c r="I24" s="16" t="str">
        <f t="shared" si="3"/>
        <v>12/1899</v>
      </c>
      <c r="J24" s="16" t="str">
        <f t="shared" si="4"/>
        <v/>
      </c>
    </row>
    <row r="25">
      <c r="F25" s="9"/>
      <c r="I25" s="16" t="str">
        <f t="shared" si="3"/>
        <v>12/1899</v>
      </c>
      <c r="J25" s="16" t="str">
        <f t="shared" si="4"/>
        <v/>
      </c>
    </row>
    <row r="26">
      <c r="F26" s="9"/>
      <c r="I26" s="16" t="str">
        <f t="shared" si="3"/>
        <v>12/1899</v>
      </c>
      <c r="J26" s="16" t="str">
        <f t="shared" si="4"/>
        <v/>
      </c>
    </row>
    <row r="27">
      <c r="F27" s="9"/>
      <c r="I27" s="16" t="str">
        <f t="shared" si="3"/>
        <v>12/1899</v>
      </c>
      <c r="J27" s="16" t="str">
        <f t="shared" si="4"/>
        <v/>
      </c>
    </row>
    <row r="28">
      <c r="F28" s="9"/>
      <c r="I28" s="16" t="str">
        <f t="shared" si="3"/>
        <v>12/1899</v>
      </c>
      <c r="J28" s="16" t="str">
        <f t="shared" si="4"/>
        <v/>
      </c>
    </row>
    <row r="29">
      <c r="F29" s="9"/>
      <c r="I29" s="16" t="str">
        <f t="shared" si="3"/>
        <v>12/1899</v>
      </c>
      <c r="J29" s="16" t="str">
        <f t="shared" si="4"/>
        <v/>
      </c>
    </row>
    <row r="30">
      <c r="F30" s="9"/>
      <c r="I30" s="16" t="str">
        <f t="shared" si="3"/>
        <v>12/1899</v>
      </c>
      <c r="J30" s="16" t="str">
        <f t="shared" si="4"/>
        <v/>
      </c>
    </row>
    <row r="31">
      <c r="F31" s="9"/>
      <c r="I31" s="16" t="str">
        <f t="shared" si="3"/>
        <v>12/1899</v>
      </c>
      <c r="J31" s="16" t="str">
        <f t="shared" si="4"/>
        <v/>
      </c>
    </row>
    <row r="32">
      <c r="F32" s="9"/>
      <c r="I32" s="16" t="str">
        <f t="shared" si="3"/>
        <v>12/1899</v>
      </c>
      <c r="J32" s="16" t="str">
        <f t="shared" si="4"/>
        <v/>
      </c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15.63"/>
    <col customWidth="1" min="6" max="6" width="17.75"/>
    <col customWidth="1" min="13" max="13" width="16.88"/>
  </cols>
  <sheetData>
    <row r="1">
      <c r="A1" s="12" t="s">
        <v>733</v>
      </c>
      <c r="B1" s="12" t="s">
        <v>734</v>
      </c>
      <c r="C1" s="12" t="s">
        <v>1231</v>
      </c>
      <c r="D1" s="12" t="s">
        <v>3293</v>
      </c>
      <c r="E1" s="32" t="s">
        <v>3294</v>
      </c>
      <c r="F1" s="32" t="s">
        <v>3295</v>
      </c>
      <c r="G1" s="32" t="s">
        <v>3296</v>
      </c>
      <c r="H1" s="12" t="s">
        <v>744</v>
      </c>
      <c r="I1" s="12" t="s">
        <v>743</v>
      </c>
      <c r="J1" s="12" t="s">
        <v>741</v>
      </c>
      <c r="K1" s="12" t="s">
        <v>742</v>
      </c>
      <c r="L1" s="11" t="s">
        <v>3297</v>
      </c>
      <c r="M1" s="8" t="s">
        <v>3298</v>
      </c>
      <c r="N1" s="8" t="s">
        <v>3299</v>
      </c>
    </row>
    <row r="2">
      <c r="A2" s="8" t="s">
        <v>3300</v>
      </c>
      <c r="B2" s="13">
        <v>45672.0</v>
      </c>
      <c r="C2" s="8"/>
      <c r="D2" s="8" t="s">
        <v>3301</v>
      </c>
      <c r="E2" s="14">
        <f>SUMIFS(CarrinhoFretes!L:L,CarrinhoFretes!C:C,D:D)</f>
        <v>326549.7</v>
      </c>
      <c r="F2" s="9">
        <f>SUMIFS(PagFretes!E:E,PagFretes!C:C,D:D)+(SUMIFS(PagFreteIndividal!E:E, PagFreteIndividal!H:H, D:D, PagFreteIndividal!F:F, "&lt;&gt;Adiantamento")
)</f>
        <v>326549.7</v>
      </c>
      <c r="G2" s="9">
        <f t="shared" ref="G2:G3" si="1">E2-F2</f>
        <v>0</v>
      </c>
      <c r="H2" s="8" t="s">
        <v>749</v>
      </c>
      <c r="I2" s="17">
        <v>46017.454409722224</v>
      </c>
      <c r="J2" s="16" t="str">
        <f t="shared" ref="J2:J3" si="2">TEXT(B2,"MM/YYYY")</f>
        <v>01/2025</v>
      </c>
      <c r="K2" s="16" t="str">
        <f t="shared" ref="K2:K3" si="3">IF(B2="","",CONCATENATE("CXG-",TEXT(B2,"MMYY")))</f>
        <v>CXG-0125</v>
      </c>
      <c r="L2" s="9">
        <f>SUMIFS(DesExtFrete!F:F,DesExtFrete!C:C,D:D)</f>
        <v>160</v>
      </c>
      <c r="M2" s="8" t="s">
        <v>3302</v>
      </c>
      <c r="N2" s="8" t="s">
        <v>3303</v>
      </c>
    </row>
    <row r="3">
      <c r="A3" s="8" t="s">
        <v>3304</v>
      </c>
      <c r="B3" s="13">
        <v>45673.0</v>
      </c>
      <c r="D3" s="8" t="s">
        <v>3305</v>
      </c>
      <c r="E3" s="14">
        <f>SUMIFS(CarrinhoFretes!L:L,CarrinhoFretes!C:C,D:D)</f>
        <v>151885.9</v>
      </c>
      <c r="F3" s="9">
        <f>SUMIFS(PagFretes!E:E,PagFretes!C:C,D:D)+(SUMIFS(PagFreteIndividal!E:E, PagFreteIndividal!H:H, D:D, PagFreteIndividal!F:F, "&lt;&gt;Adiantamento")
)</f>
        <v>151885.9</v>
      </c>
      <c r="G3" s="9">
        <f t="shared" si="1"/>
        <v>0</v>
      </c>
      <c r="H3" s="8" t="s">
        <v>749</v>
      </c>
      <c r="I3" s="17">
        <v>45687.606944444444</v>
      </c>
      <c r="J3" s="16" t="str">
        <f t="shared" si="2"/>
        <v>01/2025</v>
      </c>
      <c r="K3" s="16" t="str">
        <f t="shared" si="3"/>
        <v>CXG-0125</v>
      </c>
      <c r="L3" s="9">
        <f>SUMIFS(DesExtFrete!F:F,DesExtFrete!C:C,D:D)</f>
        <v>0</v>
      </c>
      <c r="M3" s="8" t="s">
        <v>3306</v>
      </c>
    </row>
    <row r="4">
      <c r="A4" s="8"/>
      <c r="B4" s="13"/>
      <c r="D4" s="8"/>
      <c r="E4" s="14"/>
      <c r="F4" s="9">
        <f>SUMIFS(PagFretes!E:E,PagFretes!C:C,D:D)+(SUMIFS(PagFreteIndividal!E:E, PagFreteIndividal!H:H, D:D, PagFreteIndividal!F:F, "&lt;&gt;Adiantamento")
)</f>
        <v>0</v>
      </c>
      <c r="G4" s="9"/>
      <c r="H4" s="8"/>
      <c r="L4" s="9"/>
      <c r="M4" s="8"/>
    </row>
    <row r="5">
      <c r="A5" s="8" t="s">
        <v>3307</v>
      </c>
      <c r="B5" s="13">
        <v>45674.0</v>
      </c>
      <c r="D5" s="8" t="s">
        <v>3308</v>
      </c>
      <c r="E5" s="14">
        <f>SUMIFS(CarrinhoFretes!L:L,CarrinhoFretes!C:C,D:D)</f>
        <v>3944276.79</v>
      </c>
      <c r="F5" s="9">
        <f>SUMIFS(PagFretes!E:E,PagFretes!C:C,D:D)+(SUMIFS(PagFreteIndividal!E:E, PagFreteIndividal!H:H, D:D, PagFreteIndividal!F:F, "&lt;&gt;Adiantamento")
)</f>
        <v>3944276.79</v>
      </c>
      <c r="G5" s="9">
        <f t="shared" ref="G5:G9" si="4">E5-F5</f>
        <v>0.0000000009313225746</v>
      </c>
      <c r="H5" s="8" t="s">
        <v>749</v>
      </c>
      <c r="I5" s="17">
        <v>45677.85631944444</v>
      </c>
      <c r="J5" s="16" t="str">
        <f t="shared" ref="J5:J9" si="5">TEXT(B5,"MM/YYYY")</f>
        <v>01/2025</v>
      </c>
      <c r="K5" s="16" t="str">
        <f t="shared" ref="K5:K9" si="6">IF(B5="","",CONCATENATE("CXG-",TEXT(B5,"MMYY")))</f>
        <v>CXG-0125</v>
      </c>
      <c r="L5" s="9">
        <f>SUMIFS(DesExtFrete!F:F,DesExtFrete!C:C,D:D)</f>
        <v>47282.75</v>
      </c>
      <c r="M5" s="8" t="s">
        <v>3309</v>
      </c>
    </row>
    <row r="6">
      <c r="A6" s="8" t="s">
        <v>3310</v>
      </c>
      <c r="B6" s="13">
        <v>45689.0</v>
      </c>
      <c r="D6" s="8" t="s">
        <v>3311</v>
      </c>
      <c r="E6" s="14">
        <f>SUMIFS(CarrinhoFretes!L:L,CarrinhoFretes!C:C,D:D)</f>
        <v>153396.8</v>
      </c>
      <c r="F6" s="9">
        <f>SUMIFS(PagFretes!E:E,PagFretes!C:C,D:D)+(SUMIFS(PagFreteIndividal!E:E, PagFreteIndividal!H:H, D:D, PagFreteIndividal!F:F, "&lt;&gt;Adiantamento")
)</f>
        <v>153396.8</v>
      </c>
      <c r="G6" s="9">
        <f t="shared" si="4"/>
        <v>0</v>
      </c>
      <c r="H6" s="8" t="s">
        <v>749</v>
      </c>
      <c r="J6" s="16" t="str">
        <f t="shared" si="5"/>
        <v>02/2025</v>
      </c>
      <c r="K6" s="16" t="str">
        <f t="shared" si="6"/>
        <v>CXG-0225</v>
      </c>
      <c r="L6" s="9">
        <f>SUMIFS(DesExtFrete!F:F,DesExtFrete!C:C,D:D)</f>
        <v>3500</v>
      </c>
      <c r="M6" s="8" t="s">
        <v>3306</v>
      </c>
    </row>
    <row r="7">
      <c r="A7" s="8" t="s">
        <v>3312</v>
      </c>
      <c r="B7" s="13">
        <v>45689.0</v>
      </c>
      <c r="D7" s="8" t="s">
        <v>3313</v>
      </c>
      <c r="E7" s="14">
        <f>SUMIFS(CarrinhoFretes!L:L,CarrinhoFretes!C:C,D:D)</f>
        <v>217568.4</v>
      </c>
      <c r="F7" s="9">
        <f>SUMIFS(PagFretes!E:E,PagFretes!C:C,D:D)+(SUMIFS(PagFreteIndividal!E:E, PagFreteIndividal!H:H, D:D, PagFreteIndividal!F:F, "&lt;&gt;Adiantamento")
)</f>
        <v>217568.4</v>
      </c>
      <c r="G7" s="9">
        <f t="shared" si="4"/>
        <v>0</v>
      </c>
      <c r="H7" s="8" t="s">
        <v>749</v>
      </c>
      <c r="J7" s="16" t="str">
        <f t="shared" si="5"/>
        <v>02/2025</v>
      </c>
      <c r="K7" s="16" t="str">
        <f t="shared" si="6"/>
        <v>CXG-0225</v>
      </c>
      <c r="L7" s="9">
        <f>SUMIFS(DesExtFrete!F:F,DesExtFrete!C:C,D:D)</f>
        <v>1900</v>
      </c>
      <c r="M7" s="8" t="s">
        <v>3314</v>
      </c>
    </row>
    <row r="8">
      <c r="A8" s="8" t="s">
        <v>3315</v>
      </c>
      <c r="B8" s="13">
        <v>45689.0</v>
      </c>
      <c r="D8" s="8" t="s">
        <v>3316</v>
      </c>
      <c r="E8" s="14">
        <f>SUMIFS(CarrinhoFretes!L:L,CarrinhoFretes!C:C,D:D)</f>
        <v>175246.4</v>
      </c>
      <c r="F8" s="9">
        <f>SUMIFS(PagFretes!E:E,PagFretes!C:C,D:D)+(SUMIFS(PagFreteIndividal!E:E, PagFreteIndividal!H:H, D:D, PagFreteIndividal!F:F, "&lt;&gt;Adiantamento")
)</f>
        <v>175246.4</v>
      </c>
      <c r="G8" s="9">
        <f t="shared" si="4"/>
        <v>0</v>
      </c>
      <c r="H8" s="8" t="s">
        <v>749</v>
      </c>
      <c r="J8" s="16" t="str">
        <f t="shared" si="5"/>
        <v>02/2025</v>
      </c>
      <c r="K8" s="16" t="str">
        <f t="shared" si="6"/>
        <v>CXG-0225</v>
      </c>
      <c r="L8" s="9">
        <f>SUMIFS(DesExtFrete!F:F,DesExtFrete!C:C,D:D)</f>
        <v>0</v>
      </c>
      <c r="M8" s="8" t="s">
        <v>3317</v>
      </c>
    </row>
    <row r="9">
      <c r="A9" s="8" t="s">
        <v>3318</v>
      </c>
      <c r="B9" s="13">
        <v>45687.0</v>
      </c>
      <c r="D9" s="8" t="s">
        <v>3319</v>
      </c>
      <c r="E9" s="14">
        <f>SUMIFS(CarrinhoFretes!L:L,CarrinhoFretes!C:C,D:D)</f>
        <v>4854</v>
      </c>
      <c r="F9" s="9">
        <f>SUMIFS(PagFretes!E:E,PagFretes!C:C,D:D)+(SUMIFS(PagFreteIndividal!E:E, PagFreteIndividal!H:H, D:D, PagFreteIndividal!F:F, "&lt;&gt;Adiantamento")
)</f>
        <v>4854</v>
      </c>
      <c r="G9" s="9">
        <f t="shared" si="4"/>
        <v>0</v>
      </c>
      <c r="H9" s="8" t="s">
        <v>749</v>
      </c>
      <c r="I9" s="18">
        <v>46014.41106481481</v>
      </c>
      <c r="J9" s="16" t="str">
        <f t="shared" si="5"/>
        <v>01/2025</v>
      </c>
      <c r="K9" s="16" t="str">
        <f t="shared" si="6"/>
        <v>CXG-0125</v>
      </c>
      <c r="L9" s="9">
        <f>SUMIFS(DesExtFrete!F:F,DesExtFrete!C:C,D:D)</f>
        <v>0</v>
      </c>
      <c r="M9" s="8" t="s">
        <v>3320</v>
      </c>
    </row>
    <row r="10">
      <c r="A10" s="8"/>
      <c r="B10" s="13"/>
      <c r="D10" s="8"/>
      <c r="E10" s="14"/>
      <c r="F10" s="9"/>
      <c r="G10" s="9"/>
      <c r="H10" s="8"/>
      <c r="L10" s="9"/>
      <c r="M10" s="8"/>
    </row>
    <row r="11">
      <c r="A11" s="8"/>
      <c r="B11" s="13"/>
      <c r="D11" s="8"/>
      <c r="E11" s="14"/>
      <c r="F11" s="9"/>
      <c r="G11" s="9"/>
      <c r="H11" s="8"/>
      <c r="L11" s="9"/>
      <c r="M11" s="8"/>
    </row>
    <row r="12">
      <c r="A12" s="8" t="s">
        <v>3321</v>
      </c>
      <c r="B12" s="13">
        <v>45692.0</v>
      </c>
      <c r="D12" s="8" t="s">
        <v>3322</v>
      </c>
      <c r="E12" s="14">
        <f>SUMIFS(CarrinhoFretes!L:L,CarrinhoFretes!C:C,D:D)</f>
        <v>0</v>
      </c>
      <c r="F12" s="9">
        <f>SUMIFS(PagFretes!E:E,PagFretes!C:C,D:D)+(SUMIFS(PagFreteIndividal!E:E, PagFreteIndividal!H:H, D:D, PagFreteIndividal!F:F, "&lt;&gt;Adiantamento")
)</f>
        <v>0</v>
      </c>
      <c r="G12" s="9">
        <f t="shared" ref="G12:G29" si="7">E12-F12</f>
        <v>0</v>
      </c>
      <c r="H12" s="8" t="s">
        <v>3323</v>
      </c>
      <c r="J12" s="16" t="str">
        <f t="shared" ref="J12:J29" si="8">TEXT(B12,"MM/YYYY")</f>
        <v>02/2025</v>
      </c>
      <c r="K12" s="16" t="str">
        <f t="shared" ref="K12:K29" si="9">IF(B12="","",CONCATENATE("CXG-",TEXT(B12,"MMYY")))</f>
        <v>CXG-0225</v>
      </c>
      <c r="L12" s="9">
        <f>SUMIFS(DesExtFrete!F:F,DesExtFrete!C:C,D:D)</f>
        <v>0</v>
      </c>
      <c r="M12" s="8" t="s">
        <v>3324</v>
      </c>
    </row>
    <row r="13">
      <c r="A13" s="8" t="s">
        <v>3325</v>
      </c>
      <c r="B13" s="13">
        <v>45693.0</v>
      </c>
      <c r="D13" s="8" t="s">
        <v>3326</v>
      </c>
      <c r="E13" s="14">
        <f>SUMIFS(CarrinhoFretes!L:L,CarrinhoFretes!C:C,D:D)</f>
        <v>227818.9</v>
      </c>
      <c r="F13" s="9">
        <f>SUMIFS(PagFretes!E:E,PagFretes!C:C,D:D)+(SUMIFS(PagFreteIndividal!E:E, PagFreteIndividal!H:H, D:D, PagFreteIndividal!F:F, "&lt;&gt;Adiantamento")
)</f>
        <v>227818.9</v>
      </c>
      <c r="G13" s="9">
        <f t="shared" si="7"/>
        <v>0</v>
      </c>
      <c r="H13" s="8" t="s">
        <v>749</v>
      </c>
      <c r="I13" s="17">
        <v>45761.38481481482</v>
      </c>
      <c r="J13" s="16" t="str">
        <f t="shared" si="8"/>
        <v>02/2025</v>
      </c>
      <c r="K13" s="16" t="str">
        <f t="shared" si="9"/>
        <v>CXG-0225</v>
      </c>
      <c r="L13" s="9">
        <f>SUMIFS(DesExtFrete!F:F,DesExtFrete!C:C,D:D)</f>
        <v>0</v>
      </c>
      <c r="M13" s="8" t="s">
        <v>3302</v>
      </c>
      <c r="N13" s="8" t="s">
        <v>3327</v>
      </c>
    </row>
    <row r="14">
      <c r="A14" s="8" t="s">
        <v>3328</v>
      </c>
      <c r="B14" s="13">
        <v>45708.0</v>
      </c>
      <c r="D14" s="8" t="s">
        <v>3329</v>
      </c>
      <c r="E14" s="14">
        <f>SUMIFS(CarrinhoFretes!L:L,CarrinhoFretes!C:C,D:D)</f>
        <v>8814</v>
      </c>
      <c r="F14" s="9">
        <f>SUMIFS(PagFretes!E:E,PagFretes!C:C,D:D)+(SUMIFS(PagFreteIndividal!E:E, PagFreteIndividal!H:H, D:D, PagFreteIndividal!F:F, "&lt;&gt;Adiantamento")
)</f>
        <v>8814</v>
      </c>
      <c r="G14" s="9">
        <f t="shared" si="7"/>
        <v>0</v>
      </c>
      <c r="H14" s="8" t="s">
        <v>749</v>
      </c>
      <c r="J14" s="16" t="str">
        <f t="shared" si="8"/>
        <v>02/2025</v>
      </c>
      <c r="K14" s="16" t="str">
        <f t="shared" si="9"/>
        <v>CXG-0225</v>
      </c>
      <c r="L14" s="9">
        <f>SUMIFS(DesExtFrete!F:F,DesExtFrete!C:C,D:D)</f>
        <v>0</v>
      </c>
      <c r="M14" s="8" t="s">
        <v>3330</v>
      </c>
    </row>
    <row r="15">
      <c r="A15" s="8" t="s">
        <v>3331</v>
      </c>
      <c r="B15" s="13">
        <v>45721.0</v>
      </c>
      <c r="D15" s="8" t="s">
        <v>3332</v>
      </c>
      <c r="E15" s="14">
        <f>SUMIFS(CarrinhoFretes!L:L,CarrinhoFretes!C:C,D:D)</f>
        <v>652188.3</v>
      </c>
      <c r="F15" s="9">
        <f>SUMIFS(PagFretes!E:E,PagFretes!C:C,D:D)+(SUMIFS(PagFreteIndividal!E:E, PagFreteIndividal!H:H, D:D, PagFreteIndividal!F:F, "&lt;&gt;Adiantamento")
)</f>
        <v>652188.3</v>
      </c>
      <c r="G15" s="9">
        <f t="shared" si="7"/>
        <v>0</v>
      </c>
      <c r="H15" s="8" t="s">
        <v>749</v>
      </c>
      <c r="I15" s="17">
        <v>45751.64037037037</v>
      </c>
      <c r="J15" s="16" t="str">
        <f t="shared" si="8"/>
        <v>03/2025</v>
      </c>
      <c r="K15" s="16" t="str">
        <f t="shared" si="9"/>
        <v>CXG-0325</v>
      </c>
      <c r="L15" s="9">
        <f>SUMIFS(DesExtFrete!F:F,DesExtFrete!C:C,D:D)</f>
        <v>200</v>
      </c>
      <c r="M15" s="8" t="s">
        <v>3302</v>
      </c>
      <c r="N15" s="8" t="s">
        <v>3333</v>
      </c>
    </row>
    <row r="16">
      <c r="A16" s="8" t="s">
        <v>3334</v>
      </c>
      <c r="B16" s="13">
        <v>45733.0</v>
      </c>
      <c r="D16" s="8" t="s">
        <v>3335</v>
      </c>
      <c r="E16" s="14">
        <f>SUMIFS(CarrinhoFretes!L:L,CarrinhoFretes!C:C,D:D)</f>
        <v>70439.6</v>
      </c>
      <c r="F16" s="9">
        <f>SUMIFS(PagFretes!E:E,PagFretes!C:C,D:D)+(SUMIFS(PagFreteIndividal!E:E, PagFreteIndividal!H:H, D:D, PagFreteIndividal!F:F, "&lt;&gt;Adiantamento")
)</f>
        <v>70439.6</v>
      </c>
      <c r="G16" s="9">
        <f t="shared" si="7"/>
        <v>0</v>
      </c>
      <c r="H16" s="8" t="s">
        <v>749</v>
      </c>
      <c r="J16" s="16" t="str">
        <f t="shared" si="8"/>
        <v>03/2025</v>
      </c>
      <c r="K16" s="16" t="str">
        <f t="shared" si="9"/>
        <v>CXG-0325</v>
      </c>
      <c r="L16" s="9">
        <f>SUMIFS(DesExtFrete!F:F,DesExtFrete!C:C,D:D)</f>
        <v>0</v>
      </c>
      <c r="M16" s="8" t="s">
        <v>3336</v>
      </c>
    </row>
    <row r="17">
      <c r="A17" s="8" t="s">
        <v>3337</v>
      </c>
      <c r="B17" s="13">
        <v>45738.0</v>
      </c>
      <c r="D17" s="8" t="s">
        <v>3338</v>
      </c>
      <c r="E17" s="14">
        <f>SUMIFS(CarrinhoFretes!L:L,CarrinhoFretes!C:C,D:D)</f>
        <v>13417.6</v>
      </c>
      <c r="F17" s="9">
        <f>SUMIFS(PagFretes!E:E,PagFretes!C:C,D:D)+(SUMIFS(PagFreteIndividal!E:E, PagFreteIndividal!H:H, D:D, PagFreteIndividal!F:F, "&lt;&gt;Adiantamento")
)</f>
        <v>13417.6</v>
      </c>
      <c r="G17" s="9">
        <f t="shared" si="7"/>
        <v>0</v>
      </c>
      <c r="H17" s="8" t="s">
        <v>749</v>
      </c>
      <c r="I17" s="18">
        <v>46014.41165509259</v>
      </c>
      <c r="J17" s="16" t="str">
        <f t="shared" si="8"/>
        <v>03/2025</v>
      </c>
      <c r="K17" s="16" t="str">
        <f t="shared" si="9"/>
        <v>CXG-0325</v>
      </c>
      <c r="L17" s="9">
        <f>SUMIFS(DesExtFrete!F:F,DesExtFrete!C:C,D:D)</f>
        <v>0</v>
      </c>
      <c r="M17" s="8" t="s">
        <v>3320</v>
      </c>
    </row>
    <row r="18">
      <c r="A18" s="8" t="s">
        <v>3339</v>
      </c>
      <c r="B18" s="13">
        <v>45748.0</v>
      </c>
      <c r="D18" s="8" t="s">
        <v>3340</v>
      </c>
      <c r="E18" s="14">
        <f>SUMIFS(CarrinhoFretes!L:L,CarrinhoFretes!C:C,D:D)</f>
        <v>302902.5</v>
      </c>
      <c r="F18" s="9">
        <f>SUMIFS(PagFretes!E:E,PagFretes!C:C,D:D)+(SUMIFS(PagFreteIndividal!E:E, PagFreteIndividal!H:H, D:D, PagFreteIndividal!F:F, "&lt;&gt;Adiantamento")
)</f>
        <v>302902.5</v>
      </c>
      <c r="G18" s="9">
        <f t="shared" si="7"/>
        <v>0</v>
      </c>
      <c r="H18" s="8" t="s">
        <v>749</v>
      </c>
      <c r="I18" s="17">
        <v>45779.38655092593</v>
      </c>
      <c r="J18" s="16" t="str">
        <f t="shared" si="8"/>
        <v>04/2025</v>
      </c>
      <c r="K18" s="16" t="str">
        <f t="shared" si="9"/>
        <v>CXG-0425</v>
      </c>
      <c r="L18" s="9">
        <f>SUMIFS(DesExtFrete!F:F,DesExtFrete!C:C,D:D)</f>
        <v>0</v>
      </c>
      <c r="M18" s="8" t="s">
        <v>3302</v>
      </c>
      <c r="N18" s="8" t="s">
        <v>3341</v>
      </c>
    </row>
    <row r="19">
      <c r="A19" s="8" t="s">
        <v>3342</v>
      </c>
      <c r="B19" s="13">
        <v>45778.0</v>
      </c>
      <c r="D19" s="8" t="s">
        <v>3343</v>
      </c>
      <c r="E19" s="14">
        <f>SUMIFS(CarrinhoFretes!L:L,CarrinhoFretes!C:C,D:D)</f>
        <v>543246.32</v>
      </c>
      <c r="F19" s="9">
        <f>SUMIFS(PagFretes!E:E,PagFretes!C:C,D:D)+(SUMIFS(PagFreteIndividal!E:E, PagFreteIndividal!H:H, D:D, PagFreteIndividal!F:F, "&lt;&gt;Adiantamento")
)</f>
        <v>543246.32</v>
      </c>
      <c r="G19" s="9">
        <f t="shared" si="7"/>
        <v>0</v>
      </c>
      <c r="H19" s="8" t="s">
        <v>749</v>
      </c>
      <c r="I19" s="17">
        <v>45937.80950231481</v>
      </c>
      <c r="J19" s="16" t="str">
        <f t="shared" si="8"/>
        <v>05/2025</v>
      </c>
      <c r="K19" s="16" t="str">
        <f t="shared" si="9"/>
        <v>CXG-0525</v>
      </c>
      <c r="L19" s="9">
        <f>SUMIFS(DesExtFrete!F:F,DesExtFrete!C:C,D:D)</f>
        <v>0</v>
      </c>
      <c r="M19" s="8" t="s">
        <v>3302</v>
      </c>
      <c r="N19" s="8" t="s">
        <v>3344</v>
      </c>
    </row>
    <row r="20">
      <c r="A20" s="8" t="s">
        <v>3345</v>
      </c>
      <c r="B20" s="13">
        <v>45810.0</v>
      </c>
      <c r="D20" s="8" t="s">
        <v>3346</v>
      </c>
      <c r="E20" s="14">
        <f>SUMIFS(CarrinhoFretes!L:L,CarrinhoFretes!C:C,D:D)</f>
        <v>1059541.8</v>
      </c>
      <c r="F20" s="9">
        <f>SUMIFS(PagFretes!E:E,PagFretes!C:C,D:D)+(SUMIFS(PagFreteIndividal!E:E, PagFreteIndividal!H:H, D:D, PagFreteIndividal!F:F, "&lt;&gt;Adiantamento")
)</f>
        <v>1059541.8</v>
      </c>
      <c r="G20" s="9">
        <f t="shared" si="7"/>
        <v>0</v>
      </c>
      <c r="H20" s="8" t="s">
        <v>749</v>
      </c>
      <c r="I20" s="17">
        <v>45937.810277777775</v>
      </c>
      <c r="J20" s="16" t="str">
        <f t="shared" si="8"/>
        <v>06/2025</v>
      </c>
      <c r="K20" s="16" t="str">
        <f t="shared" si="9"/>
        <v>CXG-0625</v>
      </c>
      <c r="L20" s="9">
        <f>SUMIFS(DesExtFrete!F:F,DesExtFrete!C:C,D:D)</f>
        <v>0</v>
      </c>
      <c r="M20" s="8" t="s">
        <v>3302</v>
      </c>
      <c r="N20" s="8" t="s">
        <v>3347</v>
      </c>
    </row>
    <row r="21">
      <c r="A21" s="8" t="s">
        <v>3348</v>
      </c>
      <c r="B21" s="13">
        <v>45839.0</v>
      </c>
      <c r="D21" s="8" t="s">
        <v>3349</v>
      </c>
      <c r="E21" s="14">
        <f>SUMIFS(CarrinhoFretes!L:L,CarrinhoFretes!C:C,D:D)</f>
        <v>1455535.8</v>
      </c>
      <c r="F21" s="9">
        <f>SUMIFS(PagFretes!E:E,PagFretes!C:C,D:D)+(SUMIFS(PagFreteIndividal!E:E, PagFreteIndividal!H:H, D:D, PagFreteIndividal!F:F, "&lt;&gt;Adiantamento")
)</f>
        <v>1455535.8</v>
      </c>
      <c r="G21" s="9">
        <f t="shared" si="7"/>
        <v>0</v>
      </c>
      <c r="H21" s="8" t="s">
        <v>749</v>
      </c>
      <c r="I21" s="17">
        <v>45937.81091435185</v>
      </c>
      <c r="J21" s="16" t="str">
        <f t="shared" si="8"/>
        <v>07/2025</v>
      </c>
      <c r="K21" s="16" t="str">
        <f t="shared" si="9"/>
        <v>CXG-0725</v>
      </c>
      <c r="L21" s="9">
        <f>SUMIFS(DesExtFrete!F:F,DesExtFrete!C:C,D:D)</f>
        <v>0</v>
      </c>
      <c r="M21" s="8" t="s">
        <v>3302</v>
      </c>
      <c r="N21" s="8" t="s">
        <v>3350</v>
      </c>
    </row>
    <row r="22">
      <c r="A22" s="10" t="s">
        <v>3351</v>
      </c>
      <c r="B22" s="13">
        <v>45869.0</v>
      </c>
      <c r="D22" s="8" t="s">
        <v>3352</v>
      </c>
      <c r="E22" s="14">
        <f>SUMIFS(CarrinhoFretes!L:L,CarrinhoFretes!C:C,D:D)</f>
        <v>1216603.6</v>
      </c>
      <c r="F22" s="9">
        <f>SUMIFS(PagFretes!E:E,PagFretes!C:C,D:D)+(SUMIFS(PagFreteIndividal!E:E, PagFreteIndividal!H:H, D:D, PagFreteIndividal!F:F, "&lt;&gt;Adiantamento")
)</f>
        <v>1216603.6</v>
      </c>
      <c r="G22" s="9">
        <f t="shared" si="7"/>
        <v>0.0000000004656612873</v>
      </c>
      <c r="H22" s="8" t="s">
        <v>749</v>
      </c>
      <c r="I22" s="17">
        <v>45939.388344907406</v>
      </c>
      <c r="J22" s="16" t="str">
        <f t="shared" si="8"/>
        <v>07/2025</v>
      </c>
      <c r="K22" s="16" t="str">
        <f t="shared" si="9"/>
        <v>CXG-0725</v>
      </c>
      <c r="L22" s="9">
        <f>SUMIFS(DesExtFrete!F:F,DesExtFrete!C:C,D:D)</f>
        <v>0</v>
      </c>
      <c r="M22" s="8" t="s">
        <v>3302</v>
      </c>
      <c r="N22" s="8" t="s">
        <v>3353</v>
      </c>
    </row>
    <row r="23">
      <c r="A23" s="8" t="s">
        <v>3354</v>
      </c>
      <c r="B23" s="13">
        <v>45901.0</v>
      </c>
      <c r="D23" s="8" t="s">
        <v>3355</v>
      </c>
      <c r="E23" s="14">
        <f>SUMIFS(CarrinhoFretes!L:L,CarrinhoFretes!C:C,D:D)</f>
        <v>1213935</v>
      </c>
      <c r="F23" s="9">
        <f>SUMIFS(PagFretes!E:E,PagFretes!C:C,D:D)+(SUMIFS(PagFreteIndividal!E:E, PagFreteIndividal!H:H, D:D, PagFreteIndividal!F:F, "&lt;&gt;Adiantamento")
)</f>
        <v>1213935</v>
      </c>
      <c r="G23" s="9">
        <f t="shared" si="7"/>
        <v>0.0000000002328306437</v>
      </c>
      <c r="H23" s="8" t="s">
        <v>749</v>
      </c>
      <c r="I23" s="17">
        <v>45937.812256944446</v>
      </c>
      <c r="J23" s="16" t="str">
        <f t="shared" si="8"/>
        <v>09/2025</v>
      </c>
      <c r="K23" s="16" t="str">
        <f t="shared" si="9"/>
        <v>CXG-0925</v>
      </c>
      <c r="L23" s="9">
        <f>SUMIFS(DesExtFrete!F:F,DesExtFrete!C:C,D:D)</f>
        <v>0</v>
      </c>
      <c r="M23" s="8" t="s">
        <v>3302</v>
      </c>
      <c r="N23" s="8" t="s">
        <v>3356</v>
      </c>
    </row>
    <row r="24">
      <c r="A24" s="8" t="s">
        <v>3357</v>
      </c>
      <c r="B24" s="13">
        <v>45931.0</v>
      </c>
      <c r="D24" s="8" t="s">
        <v>3358</v>
      </c>
      <c r="E24" s="14">
        <f>SUMIFS(CarrinhoFretes!L:L,CarrinhoFretes!C:C,D:D)</f>
        <v>902808.85</v>
      </c>
      <c r="F24" s="9">
        <f>SUMIFS(PagFretes!E:E,PagFretes!C:C,D:D)+(SUMIFS(PagFreteIndividal!E:E, PagFreteIndividal!H:H, D:D, PagFreteIndividal!F:F, "&lt;&gt;Adiantamento")
)</f>
        <v>902808.85</v>
      </c>
      <c r="G24" s="9">
        <f t="shared" si="7"/>
        <v>0.0000000002328306437</v>
      </c>
      <c r="H24" s="8" t="s">
        <v>749</v>
      </c>
      <c r="I24" s="17">
        <v>45969.45930555555</v>
      </c>
      <c r="J24" s="16" t="str">
        <f t="shared" si="8"/>
        <v>10/2025</v>
      </c>
      <c r="K24" s="16" t="str">
        <f t="shared" si="9"/>
        <v>CXG-1025</v>
      </c>
      <c r="L24" s="9">
        <f>SUMIFS(DesExtFrete!F:F,DesExtFrete!C:C,D:D)</f>
        <v>0</v>
      </c>
      <c r="M24" s="8" t="s">
        <v>3302</v>
      </c>
      <c r="N24" s="8" t="s">
        <v>3359</v>
      </c>
    </row>
    <row r="25">
      <c r="A25" s="8" t="s">
        <v>3360</v>
      </c>
      <c r="B25" s="19">
        <v>45960.0</v>
      </c>
      <c r="D25" s="8" t="s">
        <v>3361</v>
      </c>
      <c r="E25" s="14">
        <f>SUMIFS(CarrinhoFretes!L:L,CarrinhoFretes!C:C,D:D)</f>
        <v>396830.72</v>
      </c>
      <c r="F25" s="9">
        <f>SUMIFS(PagFretes!E:E,PagFretes!C:C,D:D)+(SUMIFS(PagFreteIndividal!E:E, PagFreteIndividal!H:H, D:D, PagFreteIndividal!F:F, "&lt;&gt;Adiantamento")
)</f>
        <v>396830.72</v>
      </c>
      <c r="G25" s="9">
        <f t="shared" si="7"/>
        <v>-0.0000000001164153218</v>
      </c>
      <c r="H25" s="8" t="s">
        <v>749</v>
      </c>
      <c r="I25" s="17">
        <v>45992.64087962963</v>
      </c>
      <c r="J25" s="16" t="str">
        <f t="shared" si="8"/>
        <v>10/2025</v>
      </c>
      <c r="K25" s="16" t="str">
        <f t="shared" si="9"/>
        <v>CXG-1025</v>
      </c>
      <c r="L25" s="9">
        <f>SUMIFS(DesExtFrete!F:F,DesExtFrete!C:C,D:D)</f>
        <v>0</v>
      </c>
      <c r="M25" s="8" t="s">
        <v>3302</v>
      </c>
      <c r="N25" s="8" t="s">
        <v>3362</v>
      </c>
    </row>
    <row r="26">
      <c r="A26" s="8" t="s">
        <v>3363</v>
      </c>
      <c r="B26" s="13">
        <v>45992.0</v>
      </c>
      <c r="D26" s="8" t="s">
        <v>3364</v>
      </c>
      <c r="E26" s="14">
        <f>SUMIFS(CarrinhoFretes!L:L,CarrinhoFretes!C:C,D:D)</f>
        <v>598086.6</v>
      </c>
      <c r="F26" s="9">
        <f>SUMIFS(PagFretes!E:E,PagFretes!C:C,D:D)+(SUMIFS(PagFreteIndividal!E:E, PagFreteIndividal!H:H, D:D, PagFreteIndividal!F:F, "&lt;&gt;Adiantamento")
)</f>
        <v>598086.6</v>
      </c>
      <c r="G26" s="9">
        <f t="shared" si="7"/>
        <v>-0.0000000001164153218</v>
      </c>
      <c r="H26" s="8" t="s">
        <v>749</v>
      </c>
      <c r="I26" s="17">
        <v>46022.39474537037</v>
      </c>
      <c r="J26" s="16" t="str">
        <f t="shared" si="8"/>
        <v>12/2025</v>
      </c>
      <c r="K26" s="16" t="str">
        <f t="shared" si="9"/>
        <v>CXG-1225</v>
      </c>
      <c r="L26" s="9">
        <f>SUMIFS(DesExtFrete!F:F,DesExtFrete!C:C,D:D)</f>
        <v>0</v>
      </c>
      <c r="M26" s="8" t="s">
        <v>3302</v>
      </c>
      <c r="N26" s="8" t="s">
        <v>3365</v>
      </c>
    </row>
    <row r="27">
      <c r="A27" s="8" t="s">
        <v>3366</v>
      </c>
      <c r="B27" s="13">
        <v>46027.0</v>
      </c>
      <c r="D27" s="8" t="s">
        <v>3367</v>
      </c>
      <c r="E27" s="14">
        <f>SUMIFS(CarrinhoFretes!L:L,CarrinhoFretes!C:C,D:D)</f>
        <v>761038.8</v>
      </c>
      <c r="F27" s="9">
        <f>SUMIFS(PagFretes!E:E,PagFretes!C:C,D:D)+(SUMIFS(PagFreteIndividal!E:E, PagFreteIndividal!H:H, D:D, PagFreteIndividal!F:F, "&lt;&gt;Adiantamento")
)</f>
        <v>761038.8</v>
      </c>
      <c r="G27" s="9">
        <f t="shared" si="7"/>
        <v>-0.0000000001164153218</v>
      </c>
      <c r="H27" s="8" t="s">
        <v>749</v>
      </c>
      <c r="I27" s="17">
        <v>46056.37747685185</v>
      </c>
      <c r="J27" s="16" t="str">
        <f t="shared" si="8"/>
        <v>01/2026</v>
      </c>
      <c r="K27" s="16" t="str">
        <f t="shared" si="9"/>
        <v>CXG-0126</v>
      </c>
      <c r="L27" s="9">
        <f>SUMIFS(DesExtFrete!F:F,DesExtFrete!C:C,D:D)</f>
        <v>0</v>
      </c>
      <c r="M27" s="8" t="s">
        <v>3302</v>
      </c>
      <c r="N27" s="8" t="s">
        <v>3368</v>
      </c>
    </row>
    <row r="28">
      <c r="A28" s="8" t="s">
        <v>3369</v>
      </c>
      <c r="B28" s="13">
        <v>46031.0</v>
      </c>
      <c r="D28" s="8" t="s">
        <v>3370</v>
      </c>
      <c r="E28" s="14">
        <f>SUMIFS(CarrinhoFretes!L:L,CarrinhoFretes!C:C,D:D)</f>
        <v>2268506</v>
      </c>
      <c r="F28" s="9">
        <f>SUMIFS(PagFretes!E:E,PagFretes!C:C,D:D)+(SUMIFS(PagFreteIndividal!E:E, PagFreteIndividal!H:H, D:D, PagFreteIndividal!F:F, "&lt;&gt;Adiantamento")
)</f>
        <v>2259852.2</v>
      </c>
      <c r="G28" s="9">
        <f t="shared" si="7"/>
        <v>8653.8</v>
      </c>
      <c r="H28" s="8" t="s">
        <v>3323</v>
      </c>
      <c r="J28" s="16" t="str">
        <f t="shared" si="8"/>
        <v>01/2026</v>
      </c>
      <c r="K28" s="16" t="str">
        <f t="shared" si="9"/>
        <v>CXG-0126</v>
      </c>
      <c r="L28" s="9">
        <f>SUMIFS(DesExtFrete!F:F,DesExtFrete!C:C,D:D)</f>
        <v>10340.86</v>
      </c>
      <c r="M28" s="8" t="s">
        <v>3309</v>
      </c>
    </row>
    <row r="29">
      <c r="A29" s="8" t="s">
        <v>3371</v>
      </c>
      <c r="B29" s="13">
        <v>46054.0</v>
      </c>
      <c r="D29" s="8" t="s">
        <v>3372</v>
      </c>
      <c r="E29" s="14">
        <f>SUMIFS(CarrinhoFretes!L:L,CarrinhoFretes!C:C,D:D)</f>
        <v>697564.8</v>
      </c>
      <c r="F29" s="9">
        <f>SUMIFS(PagFretes!E:E,PagFretes!C:C,D:D)+(SUMIFS(PagFreteIndividal!E:E, PagFreteIndividal!H:H, D:D, PagFreteIndividal!F:F, "&lt;&gt;Adiantamento")
)</f>
        <v>697564.8</v>
      </c>
      <c r="G29" s="9">
        <f t="shared" si="7"/>
        <v>-0.0000000001164153218</v>
      </c>
      <c r="H29" s="8" t="s">
        <v>749</v>
      </c>
      <c r="I29" s="17">
        <v>46084.62391203704</v>
      </c>
      <c r="J29" s="16" t="str">
        <f t="shared" si="8"/>
        <v>02/2026</v>
      </c>
      <c r="K29" s="16" t="str">
        <f t="shared" si="9"/>
        <v>CXG-0226</v>
      </c>
      <c r="L29" s="9">
        <f>SUMIFS(DesExtFrete!F:F,DesExtFrete!C:C,D:D)</f>
        <v>0</v>
      </c>
      <c r="M29" s="8" t="s">
        <v>3302</v>
      </c>
      <c r="N29" s="8" t="s">
        <v>3373</v>
      </c>
    </row>
    <row r="30">
      <c r="A30" s="8"/>
      <c r="B30" s="13"/>
      <c r="D30" s="8"/>
      <c r="E30" s="14"/>
      <c r="F30" s="9"/>
      <c r="G30" s="9"/>
      <c r="H30" s="8"/>
      <c r="L30" s="9"/>
      <c r="M30" s="8"/>
    </row>
    <row r="31">
      <c r="A31" s="8" t="s">
        <v>3374</v>
      </c>
      <c r="B31" s="13">
        <v>46081.0</v>
      </c>
      <c r="D31" s="8" t="s">
        <v>3375</v>
      </c>
      <c r="E31" s="14">
        <f>SUMIFS(CarrinhoFretes!L:L,CarrinhoFretes!C:C,D:D)</f>
        <v>499885.9</v>
      </c>
      <c r="F31" s="9">
        <f>SUMIFS(PagFretes!E:E,PagFretes!C:C,D:D)+(SUMIFS(PagFreteIndividal!E:E, PagFreteIndividal!H:H, D:D, PagFreteIndividal!F:F, "&lt;&gt;Adiantamento")
)</f>
        <v>499885.9</v>
      </c>
      <c r="G31" s="9">
        <f t="shared" ref="G31:G32" si="10">E31-F31</f>
        <v>0</v>
      </c>
      <c r="H31" s="8" t="s">
        <v>749</v>
      </c>
      <c r="I31" s="17">
        <v>46118.34263888889</v>
      </c>
      <c r="J31" s="16" t="str">
        <f t="shared" ref="J31:J32" si="11">TEXT(B31,"MM/YYYY")</f>
        <v>02/2026</v>
      </c>
      <c r="K31" s="16" t="str">
        <f t="shared" ref="K31:K32" si="12">IF(B31="","",CONCATENATE("CXG-",TEXT(B31,"MMYY")))</f>
        <v>CXG-0226</v>
      </c>
      <c r="L31" s="9">
        <f>SUMIFS(DesExtFrete!F:F,DesExtFrete!C:C,D:D)</f>
        <v>0</v>
      </c>
      <c r="M31" s="8" t="s">
        <v>3302</v>
      </c>
      <c r="N31" s="8" t="s">
        <v>3376</v>
      </c>
    </row>
    <row r="32">
      <c r="A32" s="8" t="s">
        <v>3377</v>
      </c>
      <c r="B32" s="13">
        <v>46084.0</v>
      </c>
      <c r="D32" s="8" t="s">
        <v>3378</v>
      </c>
      <c r="E32" s="14">
        <f>SUMIFS(CarrinhoFretes!L:L,CarrinhoFretes!C:C,D:D)</f>
        <v>88843.7</v>
      </c>
      <c r="F32" s="9">
        <f>SUMIFS(PagFretes!E:E,PagFretes!C:C,D:D)+(SUMIFS(PagFreteIndividal!E:E, PagFreteIndividal!H:H, D:D, PagFreteIndividal!F:F, "&lt;&gt;Adiantamento")
)</f>
        <v>88843.7</v>
      </c>
      <c r="G32" s="9">
        <f t="shared" si="10"/>
        <v>0</v>
      </c>
      <c r="H32" s="8" t="s">
        <v>749</v>
      </c>
      <c r="I32" s="17">
        <v>46113.42563657407</v>
      </c>
      <c r="J32" s="16" t="str">
        <f t="shared" si="11"/>
        <v>03/2026</v>
      </c>
      <c r="K32" s="16" t="str">
        <f t="shared" si="12"/>
        <v>CXG-0326</v>
      </c>
      <c r="L32" s="9">
        <f>SUMIFS(DesExtFrete!F:F,DesExtFrete!C:C,D:D)</f>
        <v>0</v>
      </c>
      <c r="M32" s="8" t="s">
        <v>3379</v>
      </c>
      <c r="N32" s="8" t="s">
        <v>3376</v>
      </c>
    </row>
    <row r="33">
      <c r="A33" s="8"/>
      <c r="B33" s="13"/>
      <c r="D33" s="8"/>
      <c r="E33" s="14"/>
      <c r="F33" s="9"/>
      <c r="G33" s="9"/>
      <c r="H33" s="8"/>
      <c r="L33" s="9"/>
      <c r="M33" s="8"/>
      <c r="N33" s="8"/>
    </row>
    <row r="34">
      <c r="A34" s="8" t="s">
        <v>3380</v>
      </c>
      <c r="B34" s="13">
        <v>46113.0</v>
      </c>
      <c r="D34" s="8" t="s">
        <v>3381</v>
      </c>
      <c r="E34" s="14">
        <f>SUMIFS(CarrinhoFretes!L:L,CarrinhoFretes!C:C,D:D)</f>
        <v>116876.6</v>
      </c>
      <c r="F34" s="9">
        <f>SUMIFS(PagFretes!E:E,PagFretes!C:C,D:D)+(SUMIFS(PagFreteIndividal!E:E, PagFreteIndividal!H:H, D:D, PagFreteIndividal!F:F, "&lt;&gt;Adiantamento")
)</f>
        <v>116876.6</v>
      </c>
      <c r="G34" s="9">
        <f t="shared" ref="G34:G42" si="13">E34-F34</f>
        <v>0</v>
      </c>
      <c r="H34" s="8" t="s">
        <v>749</v>
      </c>
      <c r="I34" s="17">
        <v>46146.433171296296</v>
      </c>
      <c r="J34" s="16" t="str">
        <f t="shared" ref="J34:J42" si="14">TEXT(B34,"MM/YYYY")</f>
        <v>04/2026</v>
      </c>
      <c r="K34" s="16" t="str">
        <f t="shared" ref="K34:K42" si="15">IF(B34="","",CONCATENATE("CXG-",TEXT(B34,"MMYY")))</f>
        <v>CXG-0426</v>
      </c>
      <c r="L34" s="9">
        <f>SUMIFS(DesExtFrete!F:F,DesExtFrete!C:C,D:D)</f>
        <v>0</v>
      </c>
      <c r="M34" s="8" t="s">
        <v>3379</v>
      </c>
      <c r="N34" s="8" t="s">
        <v>3382</v>
      </c>
    </row>
    <row r="35">
      <c r="A35" s="8" t="s">
        <v>3383</v>
      </c>
      <c r="B35" s="13">
        <v>46113.0</v>
      </c>
      <c r="D35" s="8" t="s">
        <v>3384</v>
      </c>
      <c r="E35" s="14">
        <f>SUMIFS(CarrinhoFretes!L:L,CarrinhoFretes!C:C,D:D)</f>
        <v>453501.7</v>
      </c>
      <c r="F35" s="9">
        <f>SUMIFS(PagFretes!E:E,PagFretes!C:C,D:D)+(SUMIFS(PagFreteIndividal!E:E, PagFreteIndividal!H:H, D:D, PagFreteIndividal!F:F, "&lt;&gt;Adiantamento")
)</f>
        <v>453501.7</v>
      </c>
      <c r="G35" s="9">
        <f t="shared" si="13"/>
        <v>-0.0000000001746229827</v>
      </c>
      <c r="H35" s="8" t="s">
        <v>749</v>
      </c>
      <c r="I35" s="17">
        <v>46146.41436342592</v>
      </c>
      <c r="J35" s="16" t="str">
        <f t="shared" si="14"/>
        <v>04/2026</v>
      </c>
      <c r="K35" s="16" t="str">
        <f t="shared" si="15"/>
        <v>CXG-0426</v>
      </c>
      <c r="L35" s="9">
        <f>SUMIFS(DesExtFrete!F:F,DesExtFrete!C:C,D:D)</f>
        <v>0</v>
      </c>
      <c r="M35" s="8" t="s">
        <v>3302</v>
      </c>
      <c r="N35" s="8" t="s">
        <v>3382</v>
      </c>
    </row>
    <row r="36">
      <c r="A36" s="8" t="s">
        <v>3385</v>
      </c>
      <c r="B36" s="13">
        <v>46139.0</v>
      </c>
      <c r="D36" s="8" t="s">
        <v>3386</v>
      </c>
      <c r="E36" s="14">
        <f>SUMIFS(CarrinhoFretes!L:L,CarrinhoFretes!C:C,D:D)</f>
        <v>128293.3</v>
      </c>
      <c r="F36" s="9">
        <f>SUMIFS(PagFretes!E:E,PagFretes!C:C,D:D)+(SUMIFS(PagFreteIndividal!E:E, PagFreteIndividal!H:H, D:D, PagFreteIndividal!F:F, "&lt;&gt;Adiantamento")
)</f>
        <v>128293.3</v>
      </c>
      <c r="G36" s="9">
        <f t="shared" si="13"/>
        <v>0</v>
      </c>
      <c r="H36" s="8" t="s">
        <v>3323</v>
      </c>
      <c r="J36" s="16" t="str">
        <f t="shared" si="14"/>
        <v>04/2026</v>
      </c>
      <c r="K36" s="16" t="str">
        <f t="shared" si="15"/>
        <v>CXG-0426</v>
      </c>
      <c r="L36" s="9">
        <f>SUMIFS(DesExtFrete!F:F,DesExtFrete!C:C,D:D)</f>
        <v>0</v>
      </c>
      <c r="M36" s="8" t="s">
        <v>3317</v>
      </c>
    </row>
    <row r="37">
      <c r="A37" s="8" t="s">
        <v>3387</v>
      </c>
      <c r="B37" s="13">
        <v>46143.0</v>
      </c>
      <c r="D37" s="8" t="s">
        <v>3388</v>
      </c>
      <c r="E37" s="14">
        <f>SUMIFS(CarrinhoFretes!L:L,CarrinhoFretes!C:C,D:D)</f>
        <v>45372.8</v>
      </c>
      <c r="F37" s="9">
        <f>SUMIFS(PagFretes!E:E,PagFretes!C:C,D:D)+(SUMIFS(PagFreteIndividal!E:E, PagFreteIndividal!H:H, D:D, PagFreteIndividal!F:F, "&lt;&gt;Adiantamento")
)</f>
        <v>911444.32</v>
      </c>
      <c r="G37" s="9">
        <f t="shared" si="13"/>
        <v>-866071.52</v>
      </c>
      <c r="H37" s="8" t="s">
        <v>749</v>
      </c>
      <c r="I37" s="17">
        <v>46164.72802083333</v>
      </c>
      <c r="J37" s="16" t="str">
        <f t="shared" si="14"/>
        <v>05/2026</v>
      </c>
      <c r="K37" s="16" t="str">
        <f t="shared" si="15"/>
        <v>CXG-0526</v>
      </c>
      <c r="L37" s="9">
        <f>SUMIFS(DesExtFrete!F:F,DesExtFrete!C:C,D:D)</f>
        <v>0</v>
      </c>
      <c r="M37" s="8" t="s">
        <v>3302</v>
      </c>
      <c r="N37" s="8" t="s">
        <v>3389</v>
      </c>
    </row>
    <row r="38">
      <c r="A38" s="8" t="s">
        <v>3390</v>
      </c>
      <c r="B38" s="13">
        <v>46143.0</v>
      </c>
      <c r="D38" s="8" t="s">
        <v>3391</v>
      </c>
      <c r="E38" s="14">
        <f>SUMIFS(CarrinhoFretes!L:L,CarrinhoFretes!C:C,D:D)</f>
        <v>157291.6</v>
      </c>
      <c r="F38" s="9">
        <f>SUMIFS(PagFretes!E:E,PagFretes!C:C,D:D)+(SUMIFS(PagFreteIndividal!E:E, PagFreteIndividal!H:H, D:D, PagFreteIndividal!F:F, "&lt;&gt;Adiantamento")
)</f>
        <v>157291.6</v>
      </c>
      <c r="G38" s="9">
        <f t="shared" si="13"/>
        <v>0</v>
      </c>
      <c r="H38" s="8" t="s">
        <v>749</v>
      </c>
      <c r="I38" s="17">
        <v>46174.41920138889</v>
      </c>
      <c r="J38" s="16" t="str">
        <f t="shared" si="14"/>
        <v>05/2026</v>
      </c>
      <c r="K38" s="16" t="str">
        <f t="shared" si="15"/>
        <v>CXG-0526</v>
      </c>
      <c r="L38" s="9">
        <f>SUMIFS(DesExtFrete!F:F,DesExtFrete!C:C,D:D)</f>
        <v>0</v>
      </c>
      <c r="M38" s="8" t="s">
        <v>3379</v>
      </c>
      <c r="N38" s="8" t="s">
        <v>3389</v>
      </c>
    </row>
    <row r="39">
      <c r="A39" s="8" t="s">
        <v>3392</v>
      </c>
      <c r="B39" s="13">
        <v>46146.0</v>
      </c>
      <c r="D39" s="8" t="s">
        <v>3393</v>
      </c>
      <c r="E39" s="14">
        <f>SUMIFS(CarrinhoFretes!L:L,CarrinhoFretes!C:C,D:D)</f>
        <v>471807.4</v>
      </c>
      <c r="F39" s="9">
        <f>SUMIFS(PagFretes!E:E,PagFretes!C:C,D:D)+(SUMIFS(PagFreteIndividal!E:E, PagFreteIndividal!H:H, D:D, PagFreteIndividal!F:F, "&lt;&gt;Adiantamento")
)</f>
        <v>471807.4</v>
      </c>
      <c r="G39" s="9">
        <f t="shared" si="13"/>
        <v>0</v>
      </c>
      <c r="H39" s="8" t="s">
        <v>749</v>
      </c>
      <c r="I39" s="17">
        <v>46174.4190625</v>
      </c>
      <c r="J39" s="16" t="str">
        <f t="shared" si="14"/>
        <v>05/2026</v>
      </c>
      <c r="K39" s="16" t="str">
        <f t="shared" si="15"/>
        <v>CXG-0526</v>
      </c>
      <c r="L39" s="9">
        <f>SUMIFS(DesExtFrete!F:F,DesExtFrete!C:C,D:D)</f>
        <v>0</v>
      </c>
      <c r="M39" s="8" t="s">
        <v>3302</v>
      </c>
      <c r="N39" s="8" t="s">
        <v>3394</v>
      </c>
    </row>
    <row r="40">
      <c r="A40" s="8" t="s">
        <v>3395</v>
      </c>
      <c r="B40" s="13">
        <v>46162.0</v>
      </c>
      <c r="D40" s="8" t="s">
        <v>3396</v>
      </c>
      <c r="E40" s="14">
        <f>SUMIFS(CarrinhoFretes!L:L,CarrinhoFretes!C:C,D:D)</f>
        <v>325215.4</v>
      </c>
      <c r="F40" s="9">
        <f>SUMIFS(PagFretes!E:E,PagFretes!C:C,D:D)+(SUMIFS(PagFreteIndividal!E:E, PagFreteIndividal!H:H, D:D, PagFreteIndividal!F:F, "&lt;&gt;Adiantamento")
)</f>
        <v>301215.4</v>
      </c>
      <c r="G40" s="9">
        <f t="shared" si="13"/>
        <v>24000</v>
      </c>
      <c r="H40" s="8" t="s">
        <v>3323</v>
      </c>
      <c r="J40" s="16" t="str">
        <f t="shared" si="14"/>
        <v>05/2026</v>
      </c>
      <c r="K40" s="16" t="str">
        <f t="shared" si="15"/>
        <v>CXG-0526</v>
      </c>
      <c r="L40" s="9">
        <f>SUMIFS(DesExtFrete!F:F,DesExtFrete!C:C,D:D)</f>
        <v>800</v>
      </c>
      <c r="M40" s="8" t="s">
        <v>3397</v>
      </c>
    </row>
    <row r="41">
      <c r="A41" s="8" t="s">
        <v>3398</v>
      </c>
      <c r="B41" s="13">
        <v>46173.0</v>
      </c>
      <c r="D41" s="8" t="s">
        <v>3399</v>
      </c>
      <c r="E41" s="14">
        <f>SUMIFS(CarrinhoFretes!L:L,CarrinhoFretes!C:C,D:D)</f>
        <v>42451.4</v>
      </c>
      <c r="F41" s="9">
        <f>SUMIFS(PagFretes!E:E,PagFretes!C:C,D:D)+(SUMIFS(PagFreteIndividal!E:E, PagFreteIndividal!H:H, D:D, PagFreteIndividal!F:F, "&lt;&gt;Adiantamento")
)</f>
        <v>209152.13</v>
      </c>
      <c r="G41" s="9">
        <f t="shared" si="13"/>
        <v>-166700.73</v>
      </c>
      <c r="H41" s="8" t="s">
        <v>3323</v>
      </c>
      <c r="I41" s="17">
        <v>46174.41903935185</v>
      </c>
      <c r="J41" s="16" t="str">
        <f t="shared" si="14"/>
        <v>05/2026</v>
      </c>
      <c r="K41" s="16" t="str">
        <f t="shared" si="15"/>
        <v>CXG-0526</v>
      </c>
      <c r="L41" s="9">
        <f>SUMIFS(DesExtFrete!F:F,DesExtFrete!C:C,D:D)</f>
        <v>0</v>
      </c>
      <c r="M41" s="8" t="s">
        <v>3302</v>
      </c>
      <c r="N41" s="8" t="s">
        <v>3400</v>
      </c>
    </row>
    <row r="42">
      <c r="A42" s="8" t="s">
        <v>3401</v>
      </c>
      <c r="B42" s="13">
        <v>46173.0</v>
      </c>
      <c r="D42" s="8" t="s">
        <v>3402</v>
      </c>
      <c r="E42" s="14">
        <f>SUMIFS(CarrinhoFretes!L:L,CarrinhoFretes!C:C,D:D)</f>
        <v>17697.6</v>
      </c>
      <c r="F42" s="9">
        <f>SUMIFS(PagFretes!E:E,PagFretes!C:C,D:D)+(SUMIFS(PagFreteIndividal!E:E, PagFreteIndividal!H:H, D:D, PagFreteIndividal!F:F, "&lt;&gt;Adiantamento")
)</f>
        <v>-33080.72</v>
      </c>
      <c r="G42" s="9">
        <f t="shared" si="13"/>
        <v>50778.32</v>
      </c>
      <c r="H42" s="8" t="s">
        <v>3323</v>
      </c>
      <c r="I42" s="17">
        <v>46174.419224537036</v>
      </c>
      <c r="J42" s="16" t="str">
        <f t="shared" si="14"/>
        <v>05/2026</v>
      </c>
      <c r="K42" s="16" t="str">
        <f t="shared" si="15"/>
        <v>CXG-0526</v>
      </c>
      <c r="L42" s="9">
        <f>SUMIFS(DesExtFrete!F:F,DesExtFrete!C:C,D:D)</f>
        <v>0</v>
      </c>
      <c r="M42" s="8" t="s">
        <v>3379</v>
      </c>
      <c r="N42" s="8" t="s">
        <v>3347</v>
      </c>
    </row>
    <row r="43">
      <c r="E43" s="14"/>
      <c r="F43" s="9"/>
      <c r="G43" s="9"/>
      <c r="L43" s="9"/>
    </row>
    <row r="44">
      <c r="E44" s="14"/>
      <c r="F44" s="9"/>
      <c r="G44" s="9"/>
      <c r="L44" s="9"/>
    </row>
    <row r="45">
      <c r="E45" s="14"/>
      <c r="F45" s="9"/>
      <c r="G45" s="9"/>
      <c r="L45" s="9"/>
    </row>
    <row r="46">
      <c r="E46" s="14"/>
      <c r="F46" s="9"/>
      <c r="G46" s="9"/>
      <c r="L46" s="9"/>
    </row>
    <row r="47">
      <c r="E47" s="14"/>
      <c r="F47" s="9"/>
      <c r="G47" s="9"/>
      <c r="L47" s="9"/>
    </row>
    <row r="48">
      <c r="E48" s="14"/>
      <c r="F48" s="9"/>
      <c r="G48" s="9"/>
      <c r="L48" s="9"/>
    </row>
    <row r="49">
      <c r="E49" s="14"/>
      <c r="F49" s="9"/>
      <c r="G49" s="9"/>
      <c r="L49" s="9"/>
    </row>
    <row r="50">
      <c r="E50" s="14"/>
      <c r="F50" s="9"/>
      <c r="G50" s="9"/>
      <c r="L50" s="9"/>
    </row>
    <row r="51">
      <c r="E51" s="14"/>
      <c r="F51" s="9"/>
      <c r="G51" s="9"/>
      <c r="L51" s="9"/>
    </row>
    <row r="52">
      <c r="E52" s="14"/>
      <c r="F52" s="9"/>
      <c r="G52" s="9"/>
      <c r="L52" s="9"/>
    </row>
    <row r="53">
      <c r="E53" s="14"/>
      <c r="F53" s="9"/>
      <c r="G53" s="9"/>
      <c r="L53" s="9"/>
    </row>
    <row r="54">
      <c r="E54" s="14"/>
      <c r="F54" s="9"/>
      <c r="G54" s="9"/>
      <c r="L54" s="9"/>
    </row>
    <row r="55">
      <c r="E55" s="14"/>
      <c r="F55" s="9"/>
      <c r="G55" s="9"/>
      <c r="L55" s="9"/>
    </row>
    <row r="56">
      <c r="E56" s="14"/>
      <c r="F56" s="9"/>
      <c r="G56" s="9"/>
      <c r="L56" s="9"/>
    </row>
    <row r="57">
      <c r="E57" s="14"/>
      <c r="F57" s="9"/>
      <c r="G57" s="9"/>
      <c r="L57" s="9"/>
    </row>
    <row r="58">
      <c r="E58" s="14"/>
      <c r="F58" s="9"/>
      <c r="G58" s="9"/>
      <c r="L58" s="9"/>
    </row>
    <row r="59">
      <c r="E59" s="14"/>
      <c r="F59" s="9"/>
      <c r="G59" s="9"/>
      <c r="L59" s="9"/>
    </row>
    <row r="60">
      <c r="E60" s="14"/>
      <c r="F60" s="9"/>
      <c r="G60" s="9"/>
      <c r="L60" s="9"/>
    </row>
    <row r="61">
      <c r="E61" s="14"/>
      <c r="F61" s="9"/>
      <c r="G61" s="9"/>
      <c r="L61" s="9"/>
    </row>
    <row r="62">
      <c r="E62" s="14"/>
      <c r="F62" s="9"/>
      <c r="G62" s="9"/>
      <c r="L62" s="9"/>
    </row>
    <row r="63">
      <c r="E63" s="14"/>
      <c r="F63" s="9"/>
      <c r="G63" s="9"/>
      <c r="L63" s="9"/>
    </row>
    <row r="64">
      <c r="E64" s="14"/>
      <c r="F64" s="9"/>
      <c r="G64" s="9"/>
      <c r="L64" s="9"/>
    </row>
    <row r="65">
      <c r="E65" s="14"/>
      <c r="F65" s="9"/>
      <c r="G65" s="9"/>
      <c r="L65" s="9"/>
    </row>
    <row r="66">
      <c r="E66" s="14"/>
      <c r="F66" s="9"/>
      <c r="G66" s="9"/>
      <c r="L66" s="9"/>
    </row>
    <row r="67">
      <c r="E67" s="14"/>
      <c r="F67" s="9"/>
      <c r="G67" s="9"/>
      <c r="L67" s="9"/>
    </row>
    <row r="68">
      <c r="E68" s="14"/>
      <c r="F68" s="9"/>
      <c r="G68" s="9"/>
      <c r="L68" s="9"/>
    </row>
    <row r="69">
      <c r="E69" s="14"/>
      <c r="F69" s="9"/>
      <c r="G69" s="9"/>
      <c r="L69" s="9"/>
    </row>
    <row r="70">
      <c r="E70" s="14"/>
      <c r="F70" s="9"/>
      <c r="G70" s="9"/>
      <c r="L70" s="9"/>
    </row>
    <row r="71">
      <c r="E71" s="14"/>
      <c r="F71" s="9"/>
      <c r="G71" s="9"/>
      <c r="L71" s="9"/>
    </row>
    <row r="72">
      <c r="E72" s="14"/>
      <c r="F72" s="9"/>
      <c r="G72" s="9"/>
      <c r="L72" s="9"/>
    </row>
    <row r="73">
      <c r="E73" s="14"/>
      <c r="F73" s="9"/>
      <c r="G73" s="9"/>
      <c r="L73" s="9"/>
    </row>
    <row r="74">
      <c r="E74" s="14"/>
      <c r="F74" s="9"/>
      <c r="G74" s="9"/>
      <c r="L74" s="9"/>
    </row>
    <row r="75">
      <c r="E75" s="14"/>
      <c r="F75" s="9"/>
      <c r="G75" s="9"/>
      <c r="L75" s="9"/>
    </row>
    <row r="76">
      <c r="E76" s="14"/>
      <c r="F76" s="9"/>
      <c r="G76" s="9"/>
      <c r="L76" s="9"/>
    </row>
    <row r="77">
      <c r="E77" s="14"/>
      <c r="F77" s="9"/>
      <c r="G77" s="9"/>
      <c r="L77" s="9"/>
    </row>
    <row r="78">
      <c r="E78" s="14"/>
      <c r="F78" s="9"/>
      <c r="G78" s="9"/>
      <c r="L78" s="9"/>
    </row>
    <row r="79">
      <c r="E79" s="14"/>
      <c r="F79" s="9"/>
      <c r="G79" s="9"/>
      <c r="L79" s="9"/>
    </row>
    <row r="80">
      <c r="E80" s="14"/>
      <c r="F80" s="9"/>
      <c r="G80" s="9"/>
      <c r="L80" s="9"/>
    </row>
    <row r="81">
      <c r="E81" s="14"/>
      <c r="F81" s="9"/>
      <c r="G81" s="9"/>
      <c r="L81" s="9"/>
    </row>
    <row r="82">
      <c r="E82" s="14"/>
      <c r="F82" s="9"/>
      <c r="G82" s="9"/>
      <c r="L82" s="9"/>
    </row>
    <row r="83">
      <c r="E83" s="14"/>
      <c r="F83" s="9"/>
      <c r="G83" s="9"/>
      <c r="L83" s="9"/>
    </row>
    <row r="84">
      <c r="E84" s="14"/>
      <c r="F84" s="9"/>
      <c r="G84" s="9"/>
      <c r="L84" s="9"/>
    </row>
    <row r="85">
      <c r="E85" s="14"/>
      <c r="F85" s="9"/>
      <c r="G85" s="9"/>
      <c r="L85" s="9"/>
    </row>
    <row r="86">
      <c r="E86" s="14"/>
      <c r="F86" s="9"/>
      <c r="G86" s="9"/>
      <c r="L86" s="9"/>
    </row>
    <row r="87">
      <c r="E87" s="14"/>
      <c r="F87" s="9"/>
      <c r="G87" s="9"/>
      <c r="L87" s="9"/>
    </row>
    <row r="88">
      <c r="E88" s="14"/>
      <c r="F88" s="9"/>
      <c r="G88" s="9"/>
      <c r="L88" s="9"/>
    </row>
    <row r="89">
      <c r="E89" s="14"/>
      <c r="F89" s="9"/>
      <c r="G89" s="9"/>
      <c r="L89" s="9"/>
    </row>
    <row r="90">
      <c r="E90" s="14"/>
      <c r="F90" s="9"/>
      <c r="G90" s="9"/>
      <c r="L90" s="9"/>
    </row>
    <row r="91">
      <c r="E91" s="14"/>
      <c r="F91" s="9"/>
      <c r="G91" s="9"/>
      <c r="L91" s="9"/>
    </row>
    <row r="92">
      <c r="E92" s="14"/>
      <c r="F92" s="9"/>
      <c r="G92" s="9"/>
      <c r="L92" s="9"/>
    </row>
    <row r="93">
      <c r="E93" s="14"/>
      <c r="F93" s="9"/>
      <c r="G93" s="9"/>
      <c r="L93" s="9"/>
    </row>
    <row r="94">
      <c r="E94" s="14"/>
      <c r="F94" s="9"/>
      <c r="G94" s="9"/>
      <c r="L94" s="9"/>
    </row>
    <row r="95">
      <c r="E95" s="14"/>
      <c r="F95" s="9"/>
      <c r="G95" s="9"/>
      <c r="L95" s="9"/>
    </row>
    <row r="96">
      <c r="E96" s="14"/>
      <c r="F96" s="9"/>
      <c r="G96" s="9"/>
      <c r="L96" s="9"/>
    </row>
    <row r="97">
      <c r="E97" s="14"/>
      <c r="F97" s="9"/>
      <c r="G97" s="9"/>
      <c r="L97" s="9"/>
    </row>
    <row r="98">
      <c r="E98" s="14"/>
      <c r="F98" s="9"/>
      <c r="G98" s="9"/>
      <c r="L98" s="9"/>
    </row>
    <row r="99">
      <c r="E99" s="14"/>
      <c r="F99" s="9"/>
      <c r="G99" s="9"/>
      <c r="L99" s="9"/>
    </row>
    <row r="100">
      <c r="E100" s="14"/>
      <c r="F100" s="9"/>
      <c r="G100" s="9"/>
      <c r="L100" s="9"/>
    </row>
    <row r="101">
      <c r="E101" s="14"/>
      <c r="F101" s="9"/>
      <c r="G101" s="9"/>
      <c r="L101" s="9"/>
    </row>
    <row r="102">
      <c r="E102" s="14"/>
      <c r="F102" s="9"/>
      <c r="G102" s="9"/>
      <c r="L102" s="9"/>
    </row>
    <row r="103">
      <c r="E103" s="14"/>
      <c r="F103" s="9"/>
      <c r="G103" s="9"/>
      <c r="L103" s="9"/>
    </row>
    <row r="104">
      <c r="E104" s="14"/>
      <c r="F104" s="9"/>
      <c r="G104" s="9"/>
      <c r="L104" s="9"/>
    </row>
    <row r="105">
      <c r="E105" s="14"/>
      <c r="F105" s="9"/>
      <c r="G105" s="9"/>
      <c r="L105" s="9"/>
    </row>
    <row r="106">
      <c r="E106" s="14"/>
      <c r="F106" s="9"/>
      <c r="G106" s="9"/>
      <c r="L106" s="9"/>
    </row>
    <row r="107">
      <c r="E107" s="14"/>
      <c r="F107" s="9"/>
      <c r="G107" s="9"/>
      <c r="L107" s="9"/>
    </row>
    <row r="108">
      <c r="E108" s="14"/>
      <c r="F108" s="9"/>
      <c r="G108" s="9"/>
      <c r="L108" s="9"/>
    </row>
    <row r="109">
      <c r="E109" s="14"/>
      <c r="F109" s="9"/>
      <c r="G109" s="9"/>
      <c r="L109" s="9"/>
    </row>
    <row r="110">
      <c r="E110" s="14"/>
      <c r="F110" s="9"/>
      <c r="G110" s="9"/>
      <c r="L110" s="9"/>
    </row>
    <row r="111">
      <c r="E111" s="14"/>
      <c r="F111" s="9"/>
      <c r="G111" s="9"/>
      <c r="L111" s="9"/>
    </row>
    <row r="112">
      <c r="E112" s="14"/>
      <c r="F112" s="9"/>
      <c r="G112" s="9"/>
      <c r="L112" s="9"/>
    </row>
    <row r="113">
      <c r="E113" s="14"/>
      <c r="F113" s="9"/>
      <c r="G113" s="9"/>
      <c r="L113" s="9"/>
    </row>
    <row r="114">
      <c r="E114" s="14"/>
      <c r="F114" s="9"/>
      <c r="G114" s="9"/>
      <c r="L114" s="9"/>
    </row>
    <row r="115">
      <c r="E115" s="14"/>
      <c r="F115" s="9"/>
      <c r="G115" s="9"/>
      <c r="L115" s="9"/>
    </row>
    <row r="116">
      <c r="E116" s="14"/>
      <c r="F116" s="9"/>
      <c r="G116" s="9"/>
      <c r="L116" s="9"/>
    </row>
    <row r="117">
      <c r="E117" s="14"/>
      <c r="F117" s="9"/>
      <c r="G117" s="9"/>
      <c r="L117" s="9"/>
    </row>
    <row r="118">
      <c r="E118" s="14"/>
      <c r="F118" s="9"/>
      <c r="G118" s="9"/>
      <c r="L118" s="9"/>
    </row>
    <row r="119">
      <c r="E119" s="14"/>
      <c r="F119" s="9"/>
      <c r="G119" s="9"/>
      <c r="L119" s="9"/>
    </row>
    <row r="120">
      <c r="E120" s="14"/>
      <c r="F120" s="9"/>
      <c r="G120" s="9"/>
      <c r="L120" s="9"/>
    </row>
    <row r="121">
      <c r="E121" s="14"/>
      <c r="F121" s="9"/>
      <c r="G121" s="9"/>
      <c r="L121" s="9"/>
    </row>
    <row r="122">
      <c r="E122" s="14"/>
      <c r="F122" s="9"/>
      <c r="G122" s="9"/>
      <c r="L122" s="9"/>
    </row>
    <row r="123">
      <c r="E123" s="14"/>
      <c r="F123" s="9"/>
      <c r="G123" s="9"/>
      <c r="L123" s="9"/>
    </row>
    <row r="124">
      <c r="E124" s="14"/>
      <c r="F124" s="9"/>
      <c r="G124" s="9"/>
      <c r="L124" s="9"/>
    </row>
    <row r="125">
      <c r="E125" s="14"/>
      <c r="F125" s="9"/>
      <c r="G125" s="9"/>
      <c r="L125" s="9"/>
    </row>
    <row r="126">
      <c r="E126" s="14"/>
      <c r="F126" s="9"/>
      <c r="G126" s="9"/>
      <c r="L126" s="9"/>
    </row>
    <row r="127">
      <c r="E127" s="14"/>
      <c r="F127" s="9"/>
      <c r="G127" s="9"/>
      <c r="L127" s="9"/>
    </row>
    <row r="128">
      <c r="E128" s="14"/>
      <c r="F128" s="9"/>
      <c r="G128" s="9"/>
      <c r="L128" s="9"/>
    </row>
    <row r="129">
      <c r="E129" s="14"/>
      <c r="F129" s="9"/>
      <c r="G129" s="9"/>
      <c r="L129" s="9"/>
    </row>
    <row r="130">
      <c r="E130" s="14"/>
      <c r="F130" s="9"/>
      <c r="G130" s="9"/>
      <c r="L130" s="9"/>
    </row>
    <row r="131">
      <c r="E131" s="14"/>
      <c r="F131" s="9"/>
      <c r="G131" s="9"/>
      <c r="L131" s="9"/>
    </row>
    <row r="132">
      <c r="E132" s="14"/>
      <c r="F132" s="9"/>
      <c r="G132" s="9"/>
      <c r="L132" s="9"/>
    </row>
    <row r="133">
      <c r="E133" s="14"/>
      <c r="F133" s="9"/>
      <c r="G133" s="9"/>
      <c r="L133" s="9"/>
    </row>
    <row r="134">
      <c r="E134" s="14"/>
      <c r="F134" s="9"/>
      <c r="G134" s="9"/>
      <c r="L134" s="9"/>
    </row>
    <row r="135">
      <c r="E135" s="14"/>
      <c r="F135" s="9"/>
      <c r="G135" s="9"/>
      <c r="L135" s="9"/>
    </row>
    <row r="136">
      <c r="E136" s="14"/>
      <c r="F136" s="9"/>
      <c r="G136" s="9"/>
      <c r="L136" s="9"/>
    </row>
    <row r="137">
      <c r="E137" s="14"/>
      <c r="F137" s="9"/>
      <c r="G137" s="9"/>
      <c r="L137" s="9"/>
    </row>
    <row r="138">
      <c r="E138" s="14"/>
      <c r="F138" s="9"/>
      <c r="G138" s="9"/>
      <c r="L138" s="9"/>
    </row>
    <row r="139">
      <c r="E139" s="14"/>
      <c r="F139" s="9"/>
      <c r="G139" s="9"/>
      <c r="L139" s="9"/>
    </row>
    <row r="140">
      <c r="E140" s="14"/>
      <c r="F140" s="9"/>
      <c r="G140" s="9"/>
      <c r="L140" s="9"/>
    </row>
    <row r="141">
      <c r="E141" s="14"/>
      <c r="F141" s="9"/>
      <c r="G141" s="9"/>
      <c r="L141" s="9"/>
    </row>
    <row r="142">
      <c r="E142" s="14"/>
      <c r="F142" s="9"/>
      <c r="G142" s="9"/>
      <c r="L142" s="9"/>
    </row>
    <row r="143">
      <c r="E143" s="14"/>
      <c r="F143" s="9"/>
      <c r="G143" s="9"/>
      <c r="L143" s="9"/>
    </row>
    <row r="144">
      <c r="E144" s="14"/>
      <c r="F144" s="9"/>
      <c r="G144" s="9"/>
      <c r="L144" s="9"/>
    </row>
    <row r="145">
      <c r="E145" s="14"/>
      <c r="F145" s="9"/>
      <c r="G145" s="9"/>
      <c r="L145" s="9"/>
    </row>
    <row r="146">
      <c r="E146" s="14"/>
      <c r="F146" s="9"/>
      <c r="G146" s="9"/>
      <c r="L146" s="9"/>
    </row>
    <row r="147">
      <c r="E147" s="14"/>
      <c r="F147" s="9"/>
      <c r="G147" s="9"/>
      <c r="L147" s="9"/>
    </row>
    <row r="148">
      <c r="E148" s="14"/>
      <c r="F148" s="9"/>
      <c r="G148" s="9"/>
      <c r="L148" s="9"/>
    </row>
    <row r="149">
      <c r="E149" s="14"/>
      <c r="F149" s="9"/>
      <c r="G149" s="9"/>
      <c r="L149" s="9"/>
    </row>
    <row r="150">
      <c r="E150" s="14"/>
      <c r="F150" s="9"/>
      <c r="G150" s="9"/>
      <c r="L150" s="9"/>
    </row>
    <row r="151">
      <c r="E151" s="14"/>
      <c r="F151" s="9"/>
      <c r="G151" s="9"/>
      <c r="L151" s="9"/>
    </row>
    <row r="152">
      <c r="E152" s="14"/>
      <c r="F152" s="9"/>
      <c r="G152" s="9"/>
      <c r="L152" s="9"/>
    </row>
    <row r="153">
      <c r="E153" s="14"/>
      <c r="F153" s="9"/>
      <c r="G153" s="9"/>
      <c r="L153" s="9"/>
    </row>
    <row r="154">
      <c r="E154" s="14"/>
      <c r="F154" s="9"/>
      <c r="G154" s="9"/>
      <c r="L154" s="9"/>
    </row>
    <row r="155">
      <c r="E155" s="14"/>
      <c r="F155" s="9"/>
      <c r="G155" s="9"/>
      <c r="L155" s="9"/>
    </row>
    <row r="156">
      <c r="E156" s="14"/>
      <c r="F156" s="9"/>
      <c r="G156" s="9"/>
      <c r="L156" s="9"/>
    </row>
    <row r="157">
      <c r="E157" s="14"/>
      <c r="F157" s="9"/>
      <c r="G157" s="9"/>
      <c r="L157" s="9"/>
    </row>
    <row r="158">
      <c r="E158" s="14"/>
      <c r="F158" s="9"/>
      <c r="G158" s="9"/>
      <c r="L158" s="9"/>
    </row>
    <row r="159">
      <c r="E159" s="14"/>
      <c r="F159" s="9"/>
      <c r="G159" s="9"/>
      <c r="L159" s="9"/>
    </row>
    <row r="160">
      <c r="E160" s="14"/>
      <c r="F160" s="9"/>
      <c r="G160" s="9"/>
      <c r="L160" s="9"/>
    </row>
    <row r="161">
      <c r="E161" s="14"/>
      <c r="F161" s="9"/>
      <c r="G161" s="9"/>
      <c r="L161" s="9"/>
    </row>
    <row r="162">
      <c r="E162" s="14"/>
      <c r="F162" s="9"/>
      <c r="G162" s="9"/>
      <c r="L162" s="9"/>
    </row>
    <row r="163">
      <c r="E163" s="14"/>
      <c r="F163" s="9"/>
      <c r="G163" s="9"/>
      <c r="L163" s="9"/>
    </row>
    <row r="164">
      <c r="E164" s="14"/>
      <c r="F164" s="9"/>
      <c r="G164" s="9"/>
      <c r="L164" s="9"/>
    </row>
    <row r="165">
      <c r="E165" s="14"/>
      <c r="F165" s="9"/>
      <c r="G165" s="9"/>
      <c r="L165" s="9"/>
    </row>
    <row r="166">
      <c r="E166" s="14"/>
      <c r="F166" s="9"/>
      <c r="G166" s="9"/>
      <c r="L166" s="9"/>
    </row>
    <row r="167">
      <c r="E167" s="14"/>
      <c r="F167" s="9"/>
      <c r="G167" s="9"/>
      <c r="L167" s="9"/>
    </row>
    <row r="168">
      <c r="E168" s="14"/>
      <c r="F168" s="9"/>
      <c r="G168" s="9"/>
      <c r="L168" s="9"/>
    </row>
    <row r="169">
      <c r="E169" s="14"/>
      <c r="F169" s="9"/>
      <c r="G169" s="9"/>
      <c r="L169" s="9"/>
    </row>
    <row r="170">
      <c r="E170" s="14"/>
      <c r="F170" s="9"/>
      <c r="G170" s="9"/>
      <c r="L170" s="9"/>
    </row>
    <row r="171">
      <c r="E171" s="14"/>
      <c r="F171" s="9"/>
      <c r="G171" s="9"/>
      <c r="L171" s="9"/>
    </row>
    <row r="172">
      <c r="E172" s="14"/>
      <c r="F172" s="9"/>
      <c r="G172" s="9"/>
      <c r="L172" s="9"/>
    </row>
    <row r="173">
      <c r="E173" s="14"/>
      <c r="F173" s="9"/>
      <c r="G173" s="9"/>
      <c r="L173" s="9"/>
    </row>
    <row r="174">
      <c r="E174" s="14"/>
      <c r="F174" s="9"/>
      <c r="G174" s="9"/>
      <c r="L174" s="9"/>
    </row>
    <row r="175">
      <c r="E175" s="14"/>
      <c r="F175" s="9"/>
      <c r="G175" s="9"/>
      <c r="L175" s="9"/>
    </row>
    <row r="176">
      <c r="E176" s="14"/>
      <c r="F176" s="9"/>
      <c r="G176" s="9"/>
      <c r="L176" s="9"/>
    </row>
    <row r="177">
      <c r="E177" s="14"/>
      <c r="F177" s="9"/>
      <c r="G177" s="9"/>
      <c r="L177" s="9"/>
    </row>
    <row r="178">
      <c r="E178" s="14"/>
      <c r="F178" s="9"/>
      <c r="G178" s="9"/>
      <c r="L178" s="9"/>
    </row>
    <row r="179">
      <c r="E179" s="14"/>
      <c r="F179" s="9"/>
      <c r="G179" s="9"/>
      <c r="L179" s="9"/>
    </row>
    <row r="180">
      <c r="E180" s="14"/>
      <c r="F180" s="9"/>
      <c r="G180" s="9"/>
      <c r="L180" s="9"/>
    </row>
    <row r="181">
      <c r="E181" s="14"/>
      <c r="F181" s="9"/>
      <c r="G181" s="9"/>
      <c r="L181" s="9"/>
    </row>
    <row r="182">
      <c r="E182" s="14"/>
      <c r="F182" s="9"/>
      <c r="G182" s="9"/>
      <c r="L182" s="9"/>
    </row>
    <row r="183">
      <c r="E183" s="14"/>
      <c r="F183" s="9"/>
      <c r="G183" s="9"/>
      <c r="L183" s="9"/>
    </row>
    <row r="184">
      <c r="E184" s="14"/>
      <c r="F184" s="9"/>
      <c r="G184" s="9"/>
      <c r="L184" s="9"/>
    </row>
    <row r="185">
      <c r="E185" s="14"/>
      <c r="F185" s="9"/>
      <c r="G185" s="9"/>
      <c r="L185" s="9"/>
    </row>
    <row r="186">
      <c r="E186" s="14"/>
      <c r="F186" s="9"/>
      <c r="G186" s="9"/>
      <c r="L186" s="9"/>
    </row>
    <row r="187">
      <c r="E187" s="14"/>
      <c r="F187" s="9"/>
      <c r="G187" s="9"/>
      <c r="L187" s="9"/>
    </row>
    <row r="188">
      <c r="E188" s="14"/>
      <c r="F188" s="9"/>
      <c r="G188" s="9"/>
      <c r="L188" s="9"/>
    </row>
    <row r="189">
      <c r="E189" s="14"/>
      <c r="F189" s="9"/>
      <c r="G189" s="9"/>
      <c r="L189" s="9"/>
    </row>
    <row r="190">
      <c r="E190" s="14"/>
      <c r="F190" s="9"/>
      <c r="G190" s="9"/>
      <c r="L190" s="9"/>
    </row>
    <row r="191">
      <c r="E191" s="14"/>
      <c r="F191" s="9"/>
      <c r="G191" s="9"/>
      <c r="L191" s="9"/>
    </row>
    <row r="192">
      <c r="E192" s="14"/>
      <c r="F192" s="9"/>
      <c r="G192" s="9"/>
      <c r="L192" s="9"/>
    </row>
    <row r="193">
      <c r="E193" s="14"/>
      <c r="F193" s="9"/>
      <c r="G193" s="9"/>
      <c r="L193" s="9"/>
    </row>
    <row r="194">
      <c r="E194" s="14"/>
      <c r="F194" s="9"/>
      <c r="G194" s="9"/>
      <c r="L194" s="9"/>
    </row>
    <row r="195">
      <c r="E195" s="14"/>
      <c r="F195" s="9"/>
      <c r="G195" s="9"/>
      <c r="L195" s="9"/>
    </row>
    <row r="196">
      <c r="E196" s="14"/>
      <c r="F196" s="9"/>
      <c r="G196" s="9"/>
      <c r="L196" s="9"/>
    </row>
    <row r="197">
      <c r="E197" s="14"/>
      <c r="F197" s="9"/>
      <c r="G197" s="9"/>
      <c r="L197" s="9"/>
    </row>
    <row r="198">
      <c r="E198" s="14"/>
      <c r="F198" s="9"/>
      <c r="G198" s="9"/>
      <c r="L198" s="9"/>
    </row>
    <row r="199">
      <c r="E199" s="14"/>
      <c r="F199" s="9"/>
      <c r="G199" s="9"/>
      <c r="L199" s="9"/>
    </row>
    <row r="200">
      <c r="E200" s="14"/>
      <c r="F200" s="9"/>
      <c r="G200" s="9"/>
      <c r="L200" s="9"/>
    </row>
    <row r="201">
      <c r="E201" s="14"/>
      <c r="F201" s="9"/>
      <c r="G201" s="9"/>
      <c r="L201" s="9"/>
    </row>
    <row r="202">
      <c r="E202" s="14"/>
      <c r="F202" s="9"/>
      <c r="G202" s="9"/>
      <c r="L202" s="9"/>
    </row>
    <row r="203">
      <c r="E203" s="14"/>
      <c r="F203" s="9"/>
      <c r="G203" s="9"/>
      <c r="L203" s="9"/>
    </row>
    <row r="204">
      <c r="E204" s="14"/>
      <c r="F204" s="9"/>
      <c r="G204" s="9"/>
      <c r="L204" s="9"/>
    </row>
    <row r="205">
      <c r="E205" s="14"/>
      <c r="F205" s="9"/>
      <c r="G205" s="9"/>
      <c r="L205" s="9"/>
    </row>
    <row r="206">
      <c r="E206" s="14"/>
      <c r="F206" s="9"/>
      <c r="G206" s="9"/>
      <c r="L206" s="9"/>
    </row>
    <row r="207">
      <c r="E207" s="14"/>
      <c r="F207" s="9"/>
      <c r="G207" s="9"/>
      <c r="L207" s="9"/>
    </row>
    <row r="208">
      <c r="E208" s="14"/>
      <c r="F208" s="9"/>
      <c r="G208" s="9"/>
      <c r="L208" s="9"/>
    </row>
    <row r="209">
      <c r="E209" s="14"/>
      <c r="F209" s="9"/>
      <c r="G209" s="9"/>
      <c r="L209" s="9"/>
    </row>
    <row r="210">
      <c r="E210" s="14"/>
      <c r="F210" s="9"/>
      <c r="G210" s="9"/>
      <c r="L210" s="9"/>
    </row>
    <row r="211">
      <c r="E211" s="14"/>
      <c r="F211" s="9"/>
      <c r="G211" s="9"/>
      <c r="L211" s="9"/>
    </row>
    <row r="212">
      <c r="E212" s="14"/>
      <c r="F212" s="9"/>
      <c r="G212" s="9"/>
      <c r="L212" s="9"/>
    </row>
    <row r="213">
      <c r="E213" s="14"/>
      <c r="F213" s="9"/>
      <c r="G213" s="9"/>
      <c r="L213" s="9"/>
    </row>
    <row r="214">
      <c r="E214" s="14"/>
      <c r="F214" s="9"/>
      <c r="G214" s="9"/>
      <c r="L214" s="9"/>
    </row>
    <row r="215">
      <c r="E215" s="14"/>
      <c r="F215" s="9"/>
      <c r="G215" s="9"/>
      <c r="L215" s="9"/>
    </row>
    <row r="216">
      <c r="E216" s="14"/>
      <c r="F216" s="9"/>
      <c r="G216" s="9"/>
      <c r="L216" s="9"/>
    </row>
    <row r="217">
      <c r="E217" s="14"/>
      <c r="F217" s="9"/>
      <c r="G217" s="9"/>
      <c r="L217" s="9"/>
    </row>
    <row r="218">
      <c r="E218" s="14"/>
      <c r="F218" s="9"/>
      <c r="G218" s="9"/>
      <c r="L218" s="9"/>
    </row>
    <row r="219">
      <c r="E219" s="14"/>
      <c r="F219" s="9"/>
      <c r="G219" s="9"/>
      <c r="L219" s="9"/>
    </row>
    <row r="220">
      <c r="E220" s="14"/>
      <c r="F220" s="9"/>
      <c r="G220" s="9"/>
      <c r="L220" s="9"/>
    </row>
    <row r="221">
      <c r="E221" s="14"/>
      <c r="F221" s="9"/>
      <c r="G221" s="9"/>
      <c r="L221" s="9"/>
    </row>
    <row r="222">
      <c r="E222" s="14"/>
      <c r="F222" s="9"/>
      <c r="G222" s="9"/>
      <c r="L222" s="9"/>
    </row>
    <row r="223">
      <c r="E223" s="14"/>
      <c r="F223" s="9"/>
      <c r="G223" s="9"/>
      <c r="L223" s="9"/>
    </row>
    <row r="224">
      <c r="E224" s="14"/>
      <c r="F224" s="9"/>
      <c r="G224" s="9"/>
      <c r="L224" s="9"/>
    </row>
    <row r="225">
      <c r="E225" s="14"/>
      <c r="F225" s="9"/>
      <c r="G225" s="9"/>
      <c r="L225" s="9"/>
    </row>
    <row r="226">
      <c r="E226" s="14"/>
      <c r="F226" s="9"/>
      <c r="G226" s="9"/>
      <c r="L226" s="9"/>
    </row>
    <row r="227">
      <c r="E227" s="14"/>
      <c r="F227" s="9"/>
      <c r="G227" s="9"/>
      <c r="L227" s="9"/>
    </row>
    <row r="228">
      <c r="E228" s="14"/>
      <c r="F228" s="9"/>
      <c r="G228" s="9"/>
      <c r="L228" s="9"/>
    </row>
    <row r="229">
      <c r="E229" s="14"/>
      <c r="F229" s="9"/>
      <c r="G229" s="9"/>
      <c r="L229" s="9"/>
    </row>
    <row r="230">
      <c r="E230" s="14"/>
      <c r="F230" s="9"/>
      <c r="G230" s="9"/>
      <c r="L230" s="9"/>
    </row>
    <row r="231">
      <c r="E231" s="14"/>
      <c r="F231" s="9"/>
      <c r="G231" s="9"/>
      <c r="L231" s="9"/>
    </row>
    <row r="232">
      <c r="E232" s="14"/>
      <c r="F232" s="9"/>
      <c r="G232" s="9"/>
      <c r="L232" s="9"/>
    </row>
    <row r="233">
      <c r="E233" s="14"/>
      <c r="F233" s="9"/>
      <c r="G233" s="9"/>
      <c r="L233" s="9"/>
    </row>
    <row r="234">
      <c r="E234" s="14"/>
      <c r="F234" s="9"/>
      <c r="G234" s="9"/>
      <c r="L234" s="9"/>
    </row>
    <row r="235">
      <c r="E235" s="14"/>
      <c r="F235" s="9"/>
      <c r="G235" s="9"/>
      <c r="L235" s="9"/>
    </row>
    <row r="236">
      <c r="E236" s="14"/>
      <c r="F236" s="9"/>
      <c r="G236" s="9"/>
      <c r="L236" s="9"/>
    </row>
    <row r="237">
      <c r="E237" s="14"/>
      <c r="F237" s="9"/>
      <c r="G237" s="9"/>
      <c r="L237" s="9"/>
    </row>
    <row r="238">
      <c r="E238" s="14"/>
      <c r="F238" s="9"/>
      <c r="G238" s="9"/>
      <c r="L238" s="9"/>
    </row>
    <row r="239">
      <c r="E239" s="14"/>
      <c r="F239" s="9"/>
      <c r="G239" s="9"/>
      <c r="L239" s="9"/>
    </row>
    <row r="240">
      <c r="E240" s="14"/>
      <c r="F240" s="9"/>
      <c r="G240" s="9"/>
      <c r="L240" s="9"/>
    </row>
    <row r="241">
      <c r="E241" s="14"/>
      <c r="F241" s="9"/>
      <c r="G241" s="9"/>
      <c r="L241" s="9"/>
    </row>
    <row r="242">
      <c r="E242" s="14"/>
      <c r="F242" s="9"/>
      <c r="G242" s="9"/>
      <c r="L242" s="9"/>
    </row>
    <row r="243">
      <c r="E243" s="14"/>
      <c r="F243" s="9"/>
      <c r="G243" s="9"/>
      <c r="L243" s="9"/>
    </row>
    <row r="244">
      <c r="E244" s="14"/>
      <c r="F244" s="9"/>
      <c r="G244" s="9"/>
      <c r="L244" s="9"/>
    </row>
    <row r="245">
      <c r="E245" s="14"/>
      <c r="F245" s="9"/>
      <c r="G245" s="9"/>
      <c r="L245" s="9"/>
    </row>
    <row r="246">
      <c r="E246" s="14"/>
      <c r="F246" s="9"/>
      <c r="G246" s="9"/>
      <c r="L246" s="9"/>
    </row>
    <row r="247">
      <c r="E247" s="14"/>
      <c r="F247" s="9"/>
      <c r="G247" s="9"/>
      <c r="L247" s="9"/>
    </row>
    <row r="248">
      <c r="E248" s="14"/>
      <c r="F248" s="9"/>
      <c r="G248" s="9"/>
      <c r="L248" s="9"/>
    </row>
    <row r="249">
      <c r="E249" s="14"/>
      <c r="F249" s="9"/>
      <c r="G249" s="9"/>
      <c r="L249" s="9"/>
    </row>
    <row r="250">
      <c r="E250" s="14"/>
      <c r="F250" s="9"/>
      <c r="G250" s="9"/>
      <c r="L250" s="9"/>
    </row>
    <row r="251">
      <c r="E251" s="14"/>
      <c r="F251" s="9"/>
      <c r="G251" s="9"/>
      <c r="L251" s="9"/>
    </row>
    <row r="252">
      <c r="E252" s="14"/>
      <c r="F252" s="9"/>
      <c r="G252" s="9"/>
      <c r="L252" s="9"/>
    </row>
    <row r="253">
      <c r="E253" s="14"/>
      <c r="F253" s="9"/>
      <c r="G253" s="9"/>
      <c r="L253" s="9"/>
    </row>
    <row r="254">
      <c r="E254" s="14"/>
      <c r="F254" s="9"/>
      <c r="G254" s="9"/>
      <c r="L254" s="9"/>
    </row>
    <row r="255">
      <c r="E255" s="14"/>
      <c r="F255" s="9"/>
      <c r="G255" s="9"/>
      <c r="L255" s="9"/>
    </row>
    <row r="256">
      <c r="E256" s="14"/>
      <c r="F256" s="9"/>
      <c r="G256" s="9"/>
      <c r="L256" s="9"/>
    </row>
    <row r="257">
      <c r="E257" s="14"/>
      <c r="F257" s="9"/>
      <c r="G257" s="9"/>
      <c r="L257" s="9"/>
    </row>
    <row r="258">
      <c r="E258" s="14"/>
      <c r="F258" s="9"/>
      <c r="G258" s="9"/>
      <c r="L258" s="9"/>
    </row>
    <row r="259">
      <c r="E259" s="14"/>
      <c r="F259" s="9"/>
      <c r="G259" s="9"/>
      <c r="L259" s="9"/>
    </row>
    <row r="260">
      <c r="E260" s="14"/>
      <c r="F260" s="9"/>
      <c r="G260" s="9"/>
      <c r="L260" s="9"/>
    </row>
    <row r="261">
      <c r="E261" s="14"/>
      <c r="F261" s="9"/>
      <c r="G261" s="9"/>
      <c r="L261" s="9"/>
    </row>
    <row r="262">
      <c r="E262" s="14"/>
      <c r="F262" s="9"/>
      <c r="G262" s="9"/>
      <c r="L262" s="9"/>
    </row>
    <row r="263">
      <c r="E263" s="14"/>
      <c r="F263" s="9"/>
      <c r="G263" s="9"/>
      <c r="L263" s="9"/>
    </row>
    <row r="264">
      <c r="E264" s="14"/>
      <c r="F264" s="9"/>
      <c r="G264" s="9"/>
      <c r="L264" s="9"/>
    </row>
    <row r="265">
      <c r="E265" s="14"/>
      <c r="F265" s="9"/>
      <c r="G265" s="9"/>
      <c r="L265" s="9"/>
    </row>
    <row r="266">
      <c r="E266" s="14"/>
      <c r="F266" s="9"/>
      <c r="G266" s="9"/>
      <c r="L266" s="9"/>
    </row>
    <row r="267">
      <c r="E267" s="14"/>
      <c r="F267" s="9"/>
      <c r="G267" s="9"/>
      <c r="L267" s="9"/>
    </row>
    <row r="268">
      <c r="E268" s="14"/>
      <c r="F268" s="9"/>
      <c r="G268" s="9"/>
      <c r="L268" s="9"/>
    </row>
    <row r="269">
      <c r="E269" s="14"/>
      <c r="F269" s="9"/>
      <c r="G269" s="9"/>
      <c r="L269" s="9"/>
    </row>
    <row r="270">
      <c r="E270" s="14"/>
      <c r="F270" s="9"/>
      <c r="G270" s="9"/>
      <c r="L270" s="9"/>
    </row>
    <row r="271">
      <c r="E271" s="14"/>
      <c r="F271" s="9"/>
      <c r="G271" s="9"/>
      <c r="L271" s="9"/>
    </row>
    <row r="272">
      <c r="E272" s="14"/>
      <c r="F272" s="9"/>
      <c r="G272" s="9"/>
      <c r="L272" s="9"/>
    </row>
    <row r="273">
      <c r="E273" s="14"/>
      <c r="F273" s="9"/>
      <c r="G273" s="9"/>
      <c r="L273" s="9"/>
    </row>
    <row r="274">
      <c r="E274" s="14"/>
      <c r="F274" s="9"/>
      <c r="G274" s="9"/>
      <c r="L274" s="9"/>
    </row>
    <row r="275">
      <c r="E275" s="14"/>
      <c r="F275" s="9"/>
      <c r="G275" s="9"/>
      <c r="L275" s="9"/>
    </row>
    <row r="276">
      <c r="E276" s="14"/>
      <c r="F276" s="9"/>
      <c r="G276" s="9"/>
      <c r="L276" s="9"/>
    </row>
    <row r="277">
      <c r="E277" s="14"/>
      <c r="F277" s="9"/>
      <c r="G277" s="9"/>
      <c r="L277" s="9"/>
    </row>
    <row r="278">
      <c r="E278" s="14"/>
      <c r="F278" s="9"/>
      <c r="G278" s="9"/>
      <c r="L278" s="9"/>
    </row>
    <row r="279">
      <c r="E279" s="14"/>
      <c r="F279" s="9"/>
      <c r="G279" s="9"/>
      <c r="L279" s="9"/>
    </row>
    <row r="280">
      <c r="E280" s="14"/>
      <c r="F280" s="9"/>
      <c r="G280" s="9"/>
      <c r="L280" s="9"/>
    </row>
    <row r="281">
      <c r="E281" s="14"/>
      <c r="F281" s="9"/>
      <c r="G281" s="9"/>
      <c r="L281" s="9"/>
    </row>
    <row r="282">
      <c r="E282" s="14"/>
      <c r="F282" s="9"/>
      <c r="G282" s="9"/>
      <c r="L282" s="9"/>
    </row>
    <row r="283">
      <c r="E283" s="14"/>
      <c r="F283" s="9"/>
      <c r="G283" s="9"/>
      <c r="L283" s="9"/>
    </row>
    <row r="284">
      <c r="E284" s="14"/>
      <c r="F284" s="9"/>
      <c r="G284" s="9"/>
      <c r="L284" s="9"/>
    </row>
    <row r="285">
      <c r="E285" s="14"/>
      <c r="F285" s="9"/>
      <c r="G285" s="9"/>
      <c r="L285" s="9"/>
    </row>
    <row r="286">
      <c r="E286" s="14"/>
      <c r="F286" s="9"/>
      <c r="G286" s="9"/>
      <c r="L286" s="9"/>
    </row>
    <row r="287">
      <c r="E287" s="14"/>
      <c r="F287" s="9"/>
      <c r="G287" s="9"/>
      <c r="L287" s="9"/>
    </row>
    <row r="288">
      <c r="E288" s="14"/>
      <c r="F288" s="9"/>
      <c r="G288" s="9"/>
      <c r="L288" s="9"/>
    </row>
    <row r="289">
      <c r="E289" s="14"/>
      <c r="F289" s="9"/>
      <c r="G289" s="9"/>
      <c r="L289" s="9"/>
    </row>
    <row r="290">
      <c r="E290" s="14"/>
      <c r="F290" s="9"/>
      <c r="G290" s="9"/>
      <c r="L290" s="9"/>
    </row>
    <row r="291">
      <c r="E291" s="14"/>
      <c r="F291" s="9"/>
      <c r="G291" s="9"/>
      <c r="L291" s="9"/>
    </row>
    <row r="292">
      <c r="E292" s="14"/>
      <c r="F292" s="9"/>
      <c r="G292" s="9"/>
      <c r="L292" s="9"/>
    </row>
    <row r="293">
      <c r="E293" s="14"/>
      <c r="F293" s="9"/>
      <c r="G293" s="9"/>
      <c r="L293" s="9"/>
    </row>
    <row r="294">
      <c r="E294" s="14"/>
      <c r="F294" s="9"/>
      <c r="G294" s="9"/>
      <c r="L294" s="9"/>
    </row>
    <row r="295">
      <c r="E295" s="14"/>
      <c r="F295" s="9"/>
      <c r="G295" s="9"/>
      <c r="L295" s="9"/>
    </row>
    <row r="296">
      <c r="E296" s="14"/>
      <c r="F296" s="9"/>
      <c r="G296" s="9"/>
      <c r="L296" s="9"/>
    </row>
    <row r="297">
      <c r="E297" s="14"/>
      <c r="F297" s="9"/>
      <c r="G297" s="9"/>
      <c r="L297" s="9"/>
    </row>
    <row r="298">
      <c r="E298" s="14"/>
      <c r="F298" s="9"/>
      <c r="G298" s="9"/>
      <c r="L298" s="9"/>
    </row>
    <row r="299">
      <c r="E299" s="14"/>
      <c r="F299" s="9"/>
      <c r="G299" s="9"/>
      <c r="L299" s="9"/>
    </row>
    <row r="300">
      <c r="E300" s="14"/>
      <c r="F300" s="9"/>
      <c r="G300" s="9"/>
      <c r="L300" s="9"/>
    </row>
    <row r="301">
      <c r="E301" s="14"/>
      <c r="F301" s="9"/>
      <c r="G301" s="9"/>
      <c r="L301" s="9"/>
    </row>
    <row r="302">
      <c r="E302" s="14"/>
      <c r="F302" s="9"/>
      <c r="G302" s="9"/>
      <c r="L302" s="9"/>
    </row>
    <row r="303">
      <c r="E303" s="14"/>
      <c r="F303" s="9"/>
      <c r="G303" s="9"/>
      <c r="L303" s="9"/>
    </row>
    <row r="304">
      <c r="E304" s="14"/>
      <c r="F304" s="9"/>
      <c r="G304" s="9"/>
      <c r="L304" s="9"/>
    </row>
    <row r="305">
      <c r="E305" s="14"/>
      <c r="F305" s="9"/>
      <c r="G305" s="9"/>
      <c r="L305" s="9"/>
    </row>
    <row r="306">
      <c r="E306" s="14"/>
      <c r="F306" s="9"/>
      <c r="G306" s="9"/>
      <c r="L306" s="9"/>
    </row>
    <row r="307">
      <c r="E307" s="14"/>
      <c r="F307" s="9"/>
      <c r="G307" s="9"/>
      <c r="L307" s="9"/>
    </row>
    <row r="308">
      <c r="E308" s="14"/>
      <c r="F308" s="9"/>
      <c r="G308" s="9"/>
      <c r="L308" s="9"/>
    </row>
    <row r="309">
      <c r="E309" s="14"/>
      <c r="F309" s="9"/>
      <c r="G309" s="9"/>
      <c r="L309" s="9"/>
    </row>
    <row r="310">
      <c r="E310" s="14"/>
      <c r="F310" s="9"/>
      <c r="G310" s="9"/>
      <c r="L310" s="9"/>
    </row>
    <row r="311">
      <c r="E311" s="14"/>
      <c r="F311" s="9"/>
      <c r="G311" s="9"/>
      <c r="L311" s="9"/>
    </row>
    <row r="312">
      <c r="E312" s="14"/>
      <c r="F312" s="9"/>
      <c r="G312" s="9"/>
      <c r="L312" s="9"/>
    </row>
    <row r="313">
      <c r="E313" s="14"/>
      <c r="F313" s="9"/>
      <c r="G313" s="9"/>
      <c r="L313" s="9"/>
    </row>
    <row r="314">
      <c r="E314" s="14"/>
      <c r="F314" s="9"/>
      <c r="G314" s="9"/>
      <c r="L314" s="9"/>
    </row>
    <row r="315">
      <c r="E315" s="14"/>
      <c r="F315" s="9"/>
      <c r="G315" s="9"/>
      <c r="L315" s="9"/>
    </row>
    <row r="316">
      <c r="E316" s="14"/>
      <c r="F316" s="9"/>
      <c r="G316" s="9"/>
      <c r="L316" s="9"/>
    </row>
    <row r="317">
      <c r="E317" s="14"/>
      <c r="F317" s="9"/>
      <c r="G317" s="9"/>
      <c r="L317" s="9"/>
    </row>
    <row r="318">
      <c r="E318" s="14"/>
      <c r="F318" s="9"/>
      <c r="G318" s="9"/>
      <c r="L318" s="9"/>
    </row>
    <row r="319">
      <c r="E319" s="14"/>
      <c r="F319" s="9"/>
      <c r="G319" s="9"/>
      <c r="L319" s="9"/>
    </row>
    <row r="320">
      <c r="E320" s="14"/>
      <c r="F320" s="9"/>
      <c r="G320" s="9"/>
      <c r="L320" s="9"/>
    </row>
    <row r="321">
      <c r="E321" s="14"/>
      <c r="F321" s="9"/>
      <c r="G321" s="9"/>
      <c r="L321" s="9"/>
    </row>
    <row r="322">
      <c r="E322" s="14"/>
      <c r="F322" s="9"/>
      <c r="G322" s="9"/>
      <c r="L322" s="9"/>
    </row>
    <row r="323">
      <c r="E323" s="14"/>
      <c r="F323" s="9"/>
      <c r="G323" s="9"/>
      <c r="L323" s="9"/>
    </row>
    <row r="324">
      <c r="E324" s="14"/>
      <c r="F324" s="9"/>
      <c r="G324" s="9"/>
      <c r="L324" s="9"/>
    </row>
    <row r="325">
      <c r="E325" s="14"/>
      <c r="F325" s="9"/>
      <c r="G325" s="9"/>
      <c r="L325" s="9"/>
    </row>
    <row r="326">
      <c r="E326" s="14"/>
      <c r="F326" s="9"/>
      <c r="G326" s="9"/>
      <c r="L326" s="9"/>
    </row>
    <row r="327">
      <c r="E327" s="14"/>
      <c r="F327" s="9"/>
      <c r="G327" s="9"/>
      <c r="L327" s="9"/>
    </row>
    <row r="328">
      <c r="E328" s="14"/>
      <c r="F328" s="9"/>
      <c r="G328" s="9"/>
      <c r="L328" s="9"/>
    </row>
    <row r="329">
      <c r="E329" s="14"/>
      <c r="F329" s="9"/>
      <c r="G329" s="9"/>
      <c r="L329" s="9"/>
    </row>
    <row r="330">
      <c r="E330" s="14"/>
      <c r="F330" s="9"/>
      <c r="G330" s="9"/>
      <c r="L330" s="9"/>
    </row>
    <row r="331">
      <c r="E331" s="14"/>
      <c r="F331" s="9"/>
      <c r="G331" s="9"/>
      <c r="L331" s="9"/>
    </row>
    <row r="332">
      <c r="E332" s="14"/>
      <c r="F332" s="9"/>
      <c r="G332" s="9"/>
      <c r="L332" s="9"/>
    </row>
    <row r="333">
      <c r="E333" s="14"/>
      <c r="F333" s="9"/>
      <c r="G333" s="9"/>
      <c r="L333" s="9"/>
    </row>
    <row r="334">
      <c r="E334" s="14"/>
      <c r="F334" s="9"/>
      <c r="G334" s="9"/>
      <c r="L334" s="9"/>
    </row>
    <row r="335">
      <c r="E335" s="14"/>
      <c r="F335" s="9"/>
      <c r="G335" s="9"/>
      <c r="L335" s="9"/>
    </row>
    <row r="336">
      <c r="E336" s="14"/>
      <c r="F336" s="9"/>
      <c r="G336" s="9"/>
      <c r="L336" s="9"/>
    </row>
    <row r="337">
      <c r="E337" s="14"/>
      <c r="F337" s="9"/>
      <c r="G337" s="9"/>
      <c r="L337" s="9"/>
    </row>
    <row r="338">
      <c r="E338" s="14"/>
      <c r="F338" s="9"/>
      <c r="G338" s="9"/>
      <c r="L338" s="9"/>
    </row>
    <row r="339">
      <c r="E339" s="14"/>
      <c r="F339" s="9"/>
      <c r="G339" s="9"/>
      <c r="L339" s="9"/>
    </row>
    <row r="340">
      <c r="E340" s="14"/>
      <c r="F340" s="9"/>
      <c r="G340" s="9"/>
      <c r="L340" s="9"/>
    </row>
    <row r="341">
      <c r="E341" s="14"/>
      <c r="F341" s="9"/>
      <c r="G341" s="9"/>
      <c r="L341" s="9"/>
    </row>
    <row r="342">
      <c r="E342" s="14"/>
      <c r="F342" s="9"/>
      <c r="G342" s="9"/>
      <c r="L342" s="9"/>
    </row>
    <row r="343">
      <c r="E343" s="14"/>
      <c r="F343" s="9"/>
      <c r="G343" s="9"/>
      <c r="L343" s="9"/>
    </row>
    <row r="344">
      <c r="E344" s="14"/>
      <c r="F344" s="9"/>
      <c r="G344" s="9"/>
      <c r="L344" s="9"/>
    </row>
    <row r="345">
      <c r="E345" s="14"/>
      <c r="F345" s="9"/>
      <c r="G345" s="9"/>
      <c r="L345" s="9"/>
    </row>
    <row r="346">
      <c r="E346" s="14"/>
      <c r="F346" s="9"/>
      <c r="G346" s="9"/>
      <c r="L346" s="9"/>
    </row>
    <row r="347">
      <c r="E347" s="14"/>
      <c r="F347" s="9"/>
      <c r="G347" s="9"/>
      <c r="L347" s="9"/>
    </row>
    <row r="348">
      <c r="E348" s="14"/>
      <c r="F348" s="9"/>
      <c r="G348" s="9"/>
      <c r="L348" s="9"/>
    </row>
    <row r="349">
      <c r="E349" s="14"/>
      <c r="F349" s="9"/>
      <c r="G349" s="9"/>
      <c r="L349" s="9"/>
    </row>
    <row r="350">
      <c r="E350" s="14"/>
      <c r="F350" s="9"/>
      <c r="G350" s="9"/>
      <c r="L350" s="9"/>
    </row>
    <row r="351">
      <c r="E351" s="14"/>
      <c r="F351" s="9"/>
      <c r="G351" s="9"/>
      <c r="L351" s="9"/>
    </row>
    <row r="352">
      <c r="E352" s="14"/>
      <c r="F352" s="9"/>
      <c r="G352" s="9"/>
      <c r="L352" s="9"/>
    </row>
    <row r="353">
      <c r="E353" s="14"/>
      <c r="F353" s="9"/>
      <c r="G353" s="9"/>
      <c r="L353" s="9"/>
    </row>
    <row r="354">
      <c r="E354" s="14"/>
      <c r="F354" s="9"/>
      <c r="G354" s="9"/>
      <c r="L354" s="9"/>
    </row>
    <row r="355">
      <c r="E355" s="14"/>
      <c r="F355" s="9"/>
      <c r="G355" s="9"/>
      <c r="L355" s="9"/>
    </row>
    <row r="356">
      <c r="E356" s="14"/>
      <c r="F356" s="9"/>
      <c r="G356" s="9"/>
      <c r="L356" s="9"/>
    </row>
    <row r="357">
      <c r="E357" s="14"/>
      <c r="F357" s="9"/>
      <c r="G357" s="9"/>
      <c r="L357" s="9"/>
    </row>
    <row r="358">
      <c r="E358" s="14"/>
      <c r="F358" s="9"/>
      <c r="G358" s="9"/>
      <c r="L358" s="9"/>
    </row>
    <row r="359">
      <c r="E359" s="14"/>
      <c r="F359" s="9"/>
      <c r="G359" s="9"/>
      <c r="L359" s="9"/>
    </row>
    <row r="360">
      <c r="E360" s="14"/>
      <c r="F360" s="9"/>
      <c r="G360" s="9"/>
      <c r="L360" s="9"/>
    </row>
    <row r="361">
      <c r="E361" s="14"/>
      <c r="F361" s="9"/>
      <c r="G361" s="9"/>
      <c r="L361" s="9"/>
    </row>
    <row r="362">
      <c r="E362" s="14"/>
      <c r="F362" s="9"/>
      <c r="G362" s="9"/>
      <c r="L362" s="9"/>
    </row>
    <row r="363">
      <c r="E363" s="14"/>
      <c r="F363" s="9"/>
      <c r="G363" s="9"/>
      <c r="L363" s="9"/>
    </row>
    <row r="364">
      <c r="E364" s="14"/>
      <c r="F364" s="9"/>
      <c r="G364" s="9"/>
      <c r="L364" s="9"/>
    </row>
    <row r="365">
      <c r="E365" s="14"/>
      <c r="F365" s="9"/>
      <c r="G365" s="9"/>
      <c r="L365" s="9"/>
    </row>
    <row r="366">
      <c r="E366" s="14"/>
      <c r="F366" s="9"/>
      <c r="G366" s="9"/>
      <c r="L366" s="9"/>
    </row>
    <row r="367">
      <c r="E367" s="14"/>
      <c r="F367" s="9"/>
      <c r="G367" s="9"/>
      <c r="L367" s="9"/>
    </row>
    <row r="368">
      <c r="E368" s="14"/>
      <c r="F368" s="9"/>
      <c r="G368" s="9"/>
      <c r="L368" s="9"/>
    </row>
    <row r="369">
      <c r="E369" s="14"/>
      <c r="F369" s="9"/>
      <c r="G369" s="9"/>
      <c r="L369" s="9"/>
    </row>
    <row r="370">
      <c r="E370" s="14"/>
      <c r="F370" s="9"/>
      <c r="G370" s="9"/>
      <c r="L370" s="9"/>
    </row>
    <row r="371">
      <c r="E371" s="14"/>
      <c r="F371" s="9"/>
      <c r="G371" s="9"/>
      <c r="L371" s="9"/>
    </row>
    <row r="372">
      <c r="E372" s="14"/>
      <c r="F372" s="9"/>
      <c r="G372" s="9"/>
      <c r="L372" s="9"/>
    </row>
    <row r="373">
      <c r="E373" s="14"/>
      <c r="F373" s="9"/>
      <c r="G373" s="9"/>
      <c r="L373" s="9"/>
    </row>
    <row r="374">
      <c r="E374" s="14"/>
      <c r="F374" s="9"/>
      <c r="G374" s="9"/>
      <c r="L374" s="9"/>
    </row>
    <row r="375">
      <c r="E375" s="14"/>
      <c r="F375" s="9"/>
      <c r="G375" s="9"/>
      <c r="L375" s="9"/>
    </row>
    <row r="376">
      <c r="E376" s="14"/>
      <c r="F376" s="9"/>
      <c r="G376" s="9"/>
      <c r="L376" s="9"/>
    </row>
    <row r="377">
      <c r="E377" s="14"/>
      <c r="F377" s="9"/>
      <c r="G377" s="9"/>
      <c r="L377" s="9"/>
    </row>
    <row r="378">
      <c r="E378" s="14"/>
      <c r="F378" s="9"/>
      <c r="G378" s="9"/>
      <c r="L378" s="9"/>
    </row>
    <row r="379">
      <c r="E379" s="14"/>
      <c r="F379" s="9"/>
      <c r="G379" s="9"/>
      <c r="L379" s="9"/>
    </row>
    <row r="380">
      <c r="E380" s="14"/>
      <c r="F380" s="9"/>
      <c r="G380" s="9"/>
      <c r="L380" s="9"/>
    </row>
    <row r="381">
      <c r="E381" s="14"/>
      <c r="F381" s="9"/>
      <c r="G381" s="9"/>
      <c r="L381" s="9"/>
    </row>
    <row r="382">
      <c r="E382" s="14"/>
      <c r="F382" s="9"/>
      <c r="G382" s="9"/>
      <c r="L382" s="9"/>
    </row>
    <row r="383">
      <c r="E383" s="14"/>
      <c r="F383" s="9"/>
      <c r="G383" s="9"/>
      <c r="L383" s="9"/>
    </row>
    <row r="384">
      <c r="E384" s="14"/>
      <c r="F384" s="9"/>
      <c r="G384" s="9"/>
      <c r="L384" s="9"/>
    </row>
    <row r="385">
      <c r="E385" s="14"/>
      <c r="F385" s="9"/>
      <c r="G385" s="9"/>
      <c r="L385" s="9"/>
    </row>
    <row r="386">
      <c r="E386" s="14"/>
      <c r="F386" s="9"/>
      <c r="G386" s="9"/>
      <c r="L386" s="9"/>
    </row>
    <row r="387">
      <c r="E387" s="14"/>
      <c r="F387" s="9"/>
      <c r="G387" s="9"/>
      <c r="L387" s="9"/>
    </row>
    <row r="388">
      <c r="E388" s="14"/>
      <c r="F388" s="9"/>
      <c r="G388" s="9"/>
      <c r="L388" s="9"/>
    </row>
    <row r="389">
      <c r="E389" s="14"/>
      <c r="F389" s="9"/>
      <c r="G389" s="9"/>
      <c r="L389" s="9"/>
    </row>
    <row r="390">
      <c r="E390" s="14"/>
      <c r="F390" s="9"/>
      <c r="G390" s="9"/>
      <c r="L390" s="9"/>
    </row>
    <row r="391">
      <c r="E391" s="14"/>
      <c r="F391" s="9"/>
      <c r="G391" s="9"/>
      <c r="L391" s="9"/>
    </row>
    <row r="392">
      <c r="E392" s="14"/>
      <c r="F392" s="9"/>
      <c r="G392" s="9"/>
      <c r="L392" s="9"/>
    </row>
    <row r="393">
      <c r="E393" s="14"/>
      <c r="F393" s="9"/>
      <c r="G393" s="9"/>
      <c r="L393" s="9"/>
    </row>
    <row r="394">
      <c r="E394" s="14"/>
      <c r="F394" s="9"/>
      <c r="G394" s="9"/>
      <c r="L394" s="9"/>
    </row>
    <row r="395">
      <c r="E395" s="14"/>
      <c r="F395" s="9"/>
      <c r="G395" s="9"/>
      <c r="L395" s="9"/>
    </row>
    <row r="396">
      <c r="E396" s="14"/>
      <c r="F396" s="9"/>
      <c r="G396" s="9"/>
      <c r="L396" s="9"/>
    </row>
    <row r="397">
      <c r="E397" s="14"/>
      <c r="F397" s="9"/>
      <c r="G397" s="9"/>
      <c r="L397" s="9"/>
    </row>
    <row r="398">
      <c r="E398" s="14"/>
      <c r="F398" s="9"/>
      <c r="G398" s="9"/>
      <c r="L398" s="9"/>
    </row>
    <row r="399">
      <c r="E399" s="14"/>
      <c r="F399" s="9"/>
      <c r="G399" s="9"/>
      <c r="L399" s="9"/>
    </row>
    <row r="400">
      <c r="E400" s="14"/>
      <c r="F400" s="9"/>
      <c r="G400" s="9"/>
      <c r="L400" s="9"/>
    </row>
    <row r="401">
      <c r="E401" s="14"/>
      <c r="F401" s="9"/>
      <c r="G401" s="9"/>
      <c r="L401" s="9"/>
    </row>
    <row r="402">
      <c r="E402" s="14"/>
      <c r="F402" s="9"/>
      <c r="G402" s="9"/>
      <c r="L402" s="9"/>
    </row>
    <row r="403">
      <c r="E403" s="14"/>
      <c r="F403" s="9"/>
      <c r="G403" s="9"/>
      <c r="L403" s="9"/>
    </row>
    <row r="404">
      <c r="E404" s="14"/>
      <c r="F404" s="9"/>
      <c r="G404" s="9"/>
      <c r="L404" s="9"/>
    </row>
    <row r="405">
      <c r="E405" s="14"/>
      <c r="F405" s="9"/>
      <c r="G405" s="9"/>
      <c r="L405" s="9"/>
    </row>
    <row r="406">
      <c r="E406" s="14"/>
      <c r="F406" s="9"/>
      <c r="G406" s="9"/>
      <c r="L406" s="9"/>
    </row>
    <row r="407">
      <c r="E407" s="14"/>
      <c r="F407" s="9"/>
      <c r="G407" s="9"/>
      <c r="L407" s="9"/>
    </row>
    <row r="408">
      <c r="E408" s="14"/>
      <c r="F408" s="9"/>
      <c r="G408" s="9"/>
      <c r="L408" s="9"/>
    </row>
    <row r="409">
      <c r="E409" s="14"/>
      <c r="F409" s="9"/>
      <c r="G409" s="9"/>
      <c r="L409" s="9"/>
    </row>
    <row r="410">
      <c r="E410" s="14"/>
      <c r="F410" s="9"/>
      <c r="G410" s="9"/>
      <c r="L410" s="9"/>
    </row>
    <row r="411">
      <c r="E411" s="14"/>
      <c r="F411" s="9"/>
      <c r="G411" s="9"/>
      <c r="L411" s="9"/>
    </row>
    <row r="412">
      <c r="E412" s="14"/>
      <c r="F412" s="9"/>
      <c r="G412" s="9"/>
      <c r="L412" s="9"/>
    </row>
    <row r="413">
      <c r="E413" s="14"/>
      <c r="F413" s="9"/>
      <c r="G413" s="9"/>
      <c r="L413" s="9"/>
    </row>
    <row r="414">
      <c r="E414" s="14"/>
      <c r="F414" s="9"/>
      <c r="G414" s="9"/>
      <c r="L414" s="9"/>
    </row>
    <row r="415">
      <c r="E415" s="14"/>
      <c r="F415" s="9"/>
      <c r="G415" s="9"/>
      <c r="L415" s="9"/>
    </row>
    <row r="416">
      <c r="E416" s="14"/>
      <c r="F416" s="9"/>
      <c r="G416" s="9"/>
      <c r="L416" s="9"/>
    </row>
    <row r="417">
      <c r="E417" s="14"/>
      <c r="F417" s="9"/>
      <c r="G417" s="9"/>
      <c r="L417" s="9"/>
    </row>
    <row r="418">
      <c r="E418" s="14"/>
      <c r="F418" s="9"/>
      <c r="G418" s="9"/>
      <c r="L418" s="9"/>
    </row>
    <row r="419">
      <c r="E419" s="14"/>
      <c r="F419" s="9"/>
      <c r="G419" s="9"/>
      <c r="L419" s="9"/>
    </row>
    <row r="420">
      <c r="E420" s="14"/>
      <c r="F420" s="9"/>
      <c r="G420" s="9"/>
      <c r="L420" s="9"/>
    </row>
    <row r="421">
      <c r="E421" s="14"/>
      <c r="F421" s="9"/>
      <c r="G421" s="9"/>
      <c r="L421" s="9"/>
    </row>
    <row r="422">
      <c r="E422" s="14"/>
      <c r="F422" s="9"/>
      <c r="G422" s="9"/>
      <c r="L422" s="9"/>
    </row>
    <row r="423">
      <c r="E423" s="14"/>
      <c r="F423" s="9"/>
      <c r="G423" s="9"/>
      <c r="L423" s="9"/>
    </row>
    <row r="424">
      <c r="E424" s="14"/>
      <c r="F424" s="9"/>
      <c r="G424" s="9"/>
      <c r="L424" s="9"/>
    </row>
    <row r="425">
      <c r="E425" s="14"/>
      <c r="F425" s="9"/>
      <c r="G425" s="9"/>
      <c r="L425" s="9"/>
    </row>
    <row r="426">
      <c r="E426" s="14"/>
      <c r="F426" s="9"/>
      <c r="G426" s="9"/>
      <c r="L426" s="9"/>
    </row>
    <row r="427">
      <c r="E427" s="14"/>
      <c r="F427" s="9"/>
      <c r="G427" s="9"/>
      <c r="L427" s="9"/>
    </row>
    <row r="428">
      <c r="E428" s="14"/>
      <c r="F428" s="9"/>
      <c r="G428" s="9"/>
      <c r="L428" s="9"/>
    </row>
    <row r="429">
      <c r="E429" s="14"/>
      <c r="F429" s="9"/>
      <c r="G429" s="9"/>
      <c r="L429" s="9"/>
    </row>
    <row r="430">
      <c r="E430" s="14"/>
      <c r="F430" s="9"/>
      <c r="G430" s="9"/>
      <c r="L430" s="9"/>
    </row>
    <row r="431">
      <c r="E431" s="14"/>
      <c r="F431" s="9"/>
      <c r="G431" s="9"/>
      <c r="L431" s="9"/>
    </row>
    <row r="432">
      <c r="E432" s="14"/>
      <c r="F432" s="9"/>
      <c r="G432" s="9"/>
      <c r="L432" s="9"/>
    </row>
    <row r="433">
      <c r="E433" s="14"/>
      <c r="F433" s="9"/>
      <c r="G433" s="9"/>
      <c r="L433" s="9"/>
    </row>
    <row r="434">
      <c r="E434" s="14"/>
      <c r="F434" s="9"/>
      <c r="G434" s="9"/>
      <c r="L434" s="9"/>
    </row>
    <row r="435">
      <c r="E435" s="14"/>
      <c r="F435" s="9"/>
      <c r="G435" s="9"/>
      <c r="L435" s="9"/>
    </row>
    <row r="436">
      <c r="E436" s="14"/>
      <c r="F436" s="9"/>
      <c r="G436" s="9"/>
      <c r="L436" s="9"/>
    </row>
    <row r="437">
      <c r="E437" s="14"/>
      <c r="F437" s="9"/>
      <c r="G437" s="9"/>
      <c r="L437" s="9"/>
    </row>
    <row r="438">
      <c r="E438" s="14"/>
      <c r="F438" s="9"/>
      <c r="G438" s="9"/>
      <c r="L438" s="9"/>
    </row>
    <row r="439">
      <c r="E439" s="14"/>
      <c r="F439" s="9"/>
      <c r="G439" s="9"/>
      <c r="L439" s="9"/>
    </row>
    <row r="440">
      <c r="E440" s="14"/>
      <c r="F440" s="9"/>
      <c r="G440" s="9"/>
      <c r="L440" s="9"/>
    </row>
    <row r="441">
      <c r="E441" s="14"/>
      <c r="F441" s="9"/>
      <c r="G441" s="9"/>
      <c r="L441" s="9"/>
    </row>
    <row r="442">
      <c r="E442" s="14"/>
      <c r="F442" s="9"/>
      <c r="G442" s="9"/>
      <c r="L442" s="9"/>
    </row>
    <row r="443">
      <c r="E443" s="14"/>
      <c r="F443" s="9"/>
      <c r="G443" s="9"/>
      <c r="L443" s="9"/>
    </row>
    <row r="444">
      <c r="E444" s="14"/>
      <c r="F444" s="9"/>
      <c r="G444" s="9"/>
      <c r="L444" s="9"/>
    </row>
    <row r="445">
      <c r="E445" s="14"/>
      <c r="F445" s="9"/>
      <c r="G445" s="9"/>
      <c r="L445" s="9"/>
    </row>
    <row r="446">
      <c r="E446" s="14"/>
      <c r="F446" s="9"/>
      <c r="G446" s="9"/>
      <c r="L446" s="9"/>
    </row>
    <row r="447">
      <c r="E447" s="14"/>
      <c r="F447" s="9"/>
      <c r="G447" s="9"/>
      <c r="L447" s="9"/>
    </row>
    <row r="448">
      <c r="E448" s="14"/>
      <c r="F448" s="9"/>
      <c r="G448" s="9"/>
      <c r="L448" s="9"/>
    </row>
    <row r="449">
      <c r="E449" s="14"/>
      <c r="F449" s="9"/>
      <c r="G449" s="9"/>
      <c r="L449" s="9"/>
    </row>
    <row r="450">
      <c r="E450" s="14"/>
      <c r="F450" s="9"/>
      <c r="G450" s="9"/>
      <c r="L450" s="9"/>
    </row>
    <row r="451">
      <c r="E451" s="14"/>
      <c r="F451" s="9"/>
      <c r="G451" s="9"/>
      <c r="L451" s="9"/>
    </row>
    <row r="452">
      <c r="E452" s="14"/>
      <c r="F452" s="9"/>
      <c r="G452" s="9"/>
      <c r="L452" s="9"/>
    </row>
    <row r="453">
      <c r="E453" s="14"/>
      <c r="F453" s="9"/>
      <c r="G453" s="9"/>
      <c r="L453" s="9"/>
    </row>
    <row r="454">
      <c r="E454" s="14"/>
      <c r="F454" s="9"/>
      <c r="G454" s="9"/>
      <c r="L454" s="9"/>
    </row>
    <row r="455">
      <c r="E455" s="14"/>
      <c r="F455" s="9"/>
      <c r="G455" s="9"/>
      <c r="L455" s="9"/>
    </row>
    <row r="456">
      <c r="E456" s="14"/>
      <c r="F456" s="9"/>
      <c r="G456" s="9"/>
      <c r="L456" s="9"/>
    </row>
    <row r="457">
      <c r="E457" s="14"/>
      <c r="F457" s="9"/>
      <c r="G457" s="9"/>
      <c r="L457" s="9"/>
    </row>
    <row r="458">
      <c r="E458" s="14"/>
      <c r="F458" s="9"/>
      <c r="G458" s="9"/>
      <c r="L458" s="9"/>
    </row>
    <row r="459">
      <c r="E459" s="14"/>
      <c r="F459" s="9"/>
      <c r="G459" s="9"/>
      <c r="L459" s="9"/>
    </row>
    <row r="460">
      <c r="E460" s="14"/>
      <c r="F460" s="9"/>
      <c r="G460" s="9"/>
      <c r="L460" s="9"/>
    </row>
    <row r="461">
      <c r="E461" s="14"/>
      <c r="F461" s="9"/>
      <c r="G461" s="9"/>
      <c r="L461" s="9"/>
    </row>
    <row r="462">
      <c r="E462" s="14"/>
      <c r="F462" s="9"/>
      <c r="G462" s="9"/>
      <c r="L462" s="9"/>
    </row>
    <row r="463">
      <c r="E463" s="14"/>
      <c r="F463" s="9"/>
      <c r="G463" s="9"/>
      <c r="L463" s="9"/>
    </row>
    <row r="464">
      <c r="E464" s="14"/>
      <c r="F464" s="9"/>
      <c r="G464" s="9"/>
      <c r="L464" s="9"/>
    </row>
    <row r="465">
      <c r="E465" s="14"/>
      <c r="F465" s="9"/>
      <c r="G465" s="9"/>
      <c r="L465" s="9"/>
    </row>
    <row r="466">
      <c r="E466" s="14"/>
      <c r="F466" s="9"/>
      <c r="G466" s="9"/>
      <c r="L466" s="9"/>
    </row>
    <row r="467">
      <c r="E467" s="14"/>
      <c r="F467" s="9"/>
      <c r="G467" s="9"/>
      <c r="L467" s="9"/>
    </row>
    <row r="468">
      <c r="E468" s="14"/>
      <c r="F468" s="9"/>
      <c r="G468" s="9"/>
      <c r="L468" s="9"/>
    </row>
    <row r="469">
      <c r="E469" s="14"/>
      <c r="F469" s="9"/>
      <c r="G469" s="9"/>
      <c r="L469" s="9"/>
    </row>
    <row r="470">
      <c r="E470" s="14"/>
      <c r="F470" s="9"/>
      <c r="G470" s="9"/>
      <c r="L470" s="9"/>
    </row>
    <row r="471">
      <c r="E471" s="14"/>
      <c r="F471" s="9"/>
      <c r="G471" s="9"/>
      <c r="L471" s="9"/>
    </row>
    <row r="472">
      <c r="E472" s="14"/>
      <c r="F472" s="9"/>
      <c r="G472" s="9"/>
      <c r="L472" s="9"/>
    </row>
    <row r="473">
      <c r="E473" s="14"/>
      <c r="F473" s="9"/>
      <c r="G473" s="9"/>
      <c r="L473" s="9"/>
    </row>
    <row r="474">
      <c r="E474" s="14"/>
      <c r="F474" s="9"/>
      <c r="G474" s="9"/>
      <c r="L474" s="9"/>
    </row>
    <row r="475">
      <c r="E475" s="14"/>
      <c r="F475" s="9"/>
      <c r="G475" s="9"/>
      <c r="L475" s="9"/>
    </row>
    <row r="476">
      <c r="E476" s="14"/>
      <c r="F476" s="9"/>
      <c r="G476" s="9"/>
      <c r="L476" s="9"/>
    </row>
    <row r="477">
      <c r="E477" s="14"/>
      <c r="F477" s="9"/>
      <c r="G477" s="9"/>
      <c r="L477" s="9"/>
    </row>
    <row r="478">
      <c r="E478" s="14"/>
      <c r="F478" s="9"/>
      <c r="G478" s="9"/>
      <c r="L478" s="9"/>
    </row>
    <row r="479">
      <c r="E479" s="14"/>
      <c r="F479" s="9"/>
      <c r="G479" s="9"/>
      <c r="L479" s="9"/>
    </row>
    <row r="480">
      <c r="E480" s="14"/>
      <c r="F480" s="9"/>
      <c r="G480" s="9"/>
      <c r="L480" s="9"/>
    </row>
    <row r="481">
      <c r="E481" s="14"/>
      <c r="F481" s="9"/>
      <c r="G481" s="9"/>
      <c r="L481" s="9"/>
    </row>
    <row r="482">
      <c r="E482" s="14"/>
      <c r="F482" s="9"/>
      <c r="G482" s="9"/>
      <c r="L482" s="9"/>
    </row>
    <row r="483">
      <c r="E483" s="14"/>
      <c r="F483" s="9"/>
      <c r="G483" s="9"/>
      <c r="L483" s="9"/>
    </row>
    <row r="484">
      <c r="E484" s="14"/>
      <c r="F484" s="9"/>
      <c r="G484" s="9"/>
      <c r="L484" s="9"/>
    </row>
    <row r="485">
      <c r="E485" s="14"/>
      <c r="F485" s="9"/>
      <c r="G485" s="9"/>
      <c r="L485" s="9"/>
    </row>
    <row r="486">
      <c r="E486" s="14"/>
      <c r="F486" s="9"/>
      <c r="G486" s="9"/>
      <c r="L486" s="9"/>
    </row>
    <row r="487">
      <c r="E487" s="14"/>
      <c r="F487" s="9"/>
      <c r="G487" s="9"/>
      <c r="L487" s="9"/>
    </row>
    <row r="488">
      <c r="E488" s="14"/>
      <c r="F488" s="9"/>
      <c r="G488" s="9"/>
      <c r="L488" s="9"/>
    </row>
    <row r="489">
      <c r="E489" s="14"/>
      <c r="F489" s="9"/>
      <c r="G489" s="9"/>
      <c r="L489" s="9"/>
    </row>
    <row r="490">
      <c r="E490" s="14"/>
      <c r="F490" s="9"/>
      <c r="G490" s="9"/>
      <c r="L490" s="9"/>
    </row>
    <row r="491">
      <c r="E491" s="14"/>
      <c r="F491" s="9"/>
      <c r="G491" s="9"/>
      <c r="L491" s="9"/>
    </row>
    <row r="492">
      <c r="E492" s="14"/>
      <c r="F492" s="9"/>
      <c r="G492" s="9"/>
      <c r="L492" s="9"/>
    </row>
    <row r="493">
      <c r="E493" s="14"/>
      <c r="F493" s="9"/>
      <c r="G493" s="9"/>
      <c r="L493" s="9"/>
    </row>
    <row r="494">
      <c r="E494" s="14"/>
      <c r="F494" s="9"/>
      <c r="G494" s="9"/>
      <c r="L494" s="9"/>
    </row>
    <row r="495">
      <c r="E495" s="14"/>
      <c r="F495" s="9"/>
      <c r="G495" s="9"/>
      <c r="L495" s="9"/>
    </row>
    <row r="496">
      <c r="E496" s="14"/>
      <c r="F496" s="9"/>
      <c r="G496" s="9"/>
      <c r="L496" s="9"/>
    </row>
    <row r="497">
      <c r="E497" s="14"/>
      <c r="F497" s="9"/>
      <c r="G497" s="9"/>
      <c r="L497" s="9"/>
    </row>
    <row r="498">
      <c r="E498" s="14"/>
      <c r="F498" s="9"/>
      <c r="G498" s="9"/>
      <c r="L498" s="9"/>
    </row>
    <row r="499">
      <c r="E499" s="14"/>
      <c r="F499" s="9"/>
      <c r="G499" s="9"/>
      <c r="L499" s="9"/>
    </row>
    <row r="500">
      <c r="E500" s="14"/>
      <c r="F500" s="9"/>
      <c r="G500" s="9"/>
      <c r="L500" s="9"/>
    </row>
    <row r="501">
      <c r="E501" s="14"/>
      <c r="F501" s="9"/>
      <c r="G501" s="9"/>
      <c r="L501" s="9"/>
    </row>
    <row r="502">
      <c r="E502" s="14"/>
      <c r="F502" s="9"/>
      <c r="G502" s="9"/>
      <c r="L502" s="9"/>
    </row>
    <row r="503">
      <c r="E503" s="14"/>
      <c r="F503" s="9"/>
      <c r="G503" s="9"/>
      <c r="L503" s="9"/>
    </row>
    <row r="504">
      <c r="E504" s="14"/>
      <c r="F504" s="9"/>
      <c r="G504" s="9"/>
      <c r="L504" s="9"/>
    </row>
    <row r="505">
      <c r="E505" s="14"/>
      <c r="F505" s="9"/>
      <c r="G505" s="9"/>
      <c r="L505" s="9"/>
    </row>
    <row r="506">
      <c r="E506" s="14"/>
      <c r="F506" s="9"/>
      <c r="G506" s="9"/>
      <c r="L506" s="9"/>
    </row>
    <row r="507">
      <c r="E507" s="14"/>
      <c r="F507" s="9"/>
      <c r="G507" s="9"/>
      <c r="L507" s="9"/>
    </row>
    <row r="508">
      <c r="E508" s="14"/>
      <c r="F508" s="9"/>
      <c r="G508" s="9"/>
      <c r="L508" s="9"/>
    </row>
    <row r="509">
      <c r="E509" s="14"/>
      <c r="F509" s="9"/>
      <c r="G509" s="9"/>
      <c r="L509" s="9"/>
    </row>
    <row r="510">
      <c r="E510" s="14"/>
      <c r="F510" s="9"/>
      <c r="G510" s="9"/>
      <c r="L510" s="9"/>
    </row>
    <row r="511">
      <c r="E511" s="14"/>
      <c r="F511" s="9"/>
      <c r="G511" s="9"/>
      <c r="L511" s="9"/>
    </row>
    <row r="512">
      <c r="E512" s="14"/>
      <c r="F512" s="9"/>
      <c r="G512" s="9"/>
      <c r="L512" s="9"/>
    </row>
    <row r="513">
      <c r="E513" s="14"/>
      <c r="F513" s="9"/>
      <c r="G513" s="9"/>
      <c r="L513" s="9"/>
    </row>
    <row r="514">
      <c r="E514" s="14"/>
      <c r="F514" s="9"/>
      <c r="G514" s="9"/>
      <c r="L514" s="9"/>
    </row>
    <row r="515">
      <c r="E515" s="14"/>
      <c r="F515" s="9"/>
      <c r="G515" s="9"/>
      <c r="L515" s="9"/>
    </row>
    <row r="516">
      <c r="E516" s="14"/>
      <c r="F516" s="9"/>
      <c r="G516" s="9"/>
      <c r="L516" s="9"/>
    </row>
    <row r="517">
      <c r="E517" s="14"/>
      <c r="F517" s="9"/>
      <c r="G517" s="9"/>
      <c r="L517" s="9"/>
    </row>
    <row r="518">
      <c r="E518" s="14"/>
      <c r="F518" s="9"/>
      <c r="G518" s="9"/>
      <c r="L518" s="9"/>
    </row>
    <row r="519">
      <c r="E519" s="14"/>
      <c r="F519" s="9"/>
      <c r="G519" s="9"/>
      <c r="L519" s="9"/>
    </row>
    <row r="520">
      <c r="E520" s="14"/>
      <c r="F520" s="9"/>
      <c r="G520" s="9"/>
      <c r="L520" s="9"/>
    </row>
    <row r="521">
      <c r="E521" s="14"/>
      <c r="F521" s="9"/>
      <c r="G521" s="9"/>
      <c r="L521" s="9"/>
    </row>
    <row r="522">
      <c r="E522" s="14"/>
      <c r="F522" s="9"/>
      <c r="G522" s="9"/>
      <c r="L522" s="9"/>
    </row>
    <row r="523">
      <c r="E523" s="14"/>
      <c r="F523" s="9"/>
      <c r="G523" s="9"/>
      <c r="L523" s="9"/>
    </row>
    <row r="524">
      <c r="E524" s="14"/>
      <c r="F524" s="9"/>
      <c r="G524" s="9"/>
      <c r="L524" s="9"/>
    </row>
    <row r="525">
      <c r="E525" s="14"/>
      <c r="F525" s="9"/>
      <c r="G525" s="9"/>
      <c r="L525" s="9"/>
    </row>
    <row r="526">
      <c r="E526" s="14"/>
      <c r="F526" s="9"/>
      <c r="G526" s="9"/>
      <c r="L526" s="9"/>
    </row>
    <row r="527">
      <c r="E527" s="14"/>
      <c r="F527" s="9"/>
      <c r="G527" s="9"/>
      <c r="L527" s="9"/>
    </row>
    <row r="528">
      <c r="E528" s="14"/>
      <c r="F528" s="9"/>
      <c r="G528" s="9"/>
      <c r="L528" s="9"/>
    </row>
    <row r="529">
      <c r="E529" s="14"/>
      <c r="F529" s="9"/>
      <c r="G529" s="9"/>
      <c r="L529" s="9"/>
    </row>
    <row r="530">
      <c r="E530" s="14"/>
      <c r="F530" s="9"/>
      <c r="G530" s="9"/>
      <c r="L530" s="9"/>
    </row>
    <row r="531">
      <c r="E531" s="14"/>
      <c r="F531" s="9"/>
      <c r="G531" s="9"/>
      <c r="L531" s="9"/>
    </row>
    <row r="532">
      <c r="E532" s="14"/>
      <c r="F532" s="9"/>
      <c r="G532" s="9"/>
      <c r="L532" s="9"/>
    </row>
    <row r="533">
      <c r="E533" s="14"/>
      <c r="F533" s="9"/>
      <c r="G533" s="9"/>
      <c r="L533" s="9"/>
    </row>
    <row r="534">
      <c r="E534" s="14"/>
      <c r="F534" s="9"/>
      <c r="G534" s="9"/>
      <c r="L534" s="9"/>
    </row>
    <row r="535">
      <c r="E535" s="14"/>
      <c r="F535" s="9"/>
      <c r="G535" s="9"/>
      <c r="L535" s="9"/>
    </row>
    <row r="536">
      <c r="E536" s="14"/>
      <c r="F536" s="9"/>
      <c r="G536" s="9"/>
      <c r="L536" s="9"/>
    </row>
    <row r="537">
      <c r="E537" s="14"/>
      <c r="F537" s="9"/>
      <c r="G537" s="9"/>
      <c r="L537" s="9"/>
    </row>
    <row r="538">
      <c r="E538" s="14"/>
      <c r="F538" s="9"/>
      <c r="G538" s="9"/>
      <c r="L538" s="9"/>
    </row>
    <row r="539">
      <c r="E539" s="14"/>
      <c r="F539" s="9"/>
      <c r="G539" s="9"/>
      <c r="L539" s="9"/>
    </row>
    <row r="540">
      <c r="E540" s="14"/>
      <c r="F540" s="9"/>
      <c r="G540" s="9"/>
      <c r="L540" s="9"/>
    </row>
    <row r="541">
      <c r="E541" s="14"/>
      <c r="F541" s="9"/>
      <c r="G541" s="9"/>
      <c r="L541" s="9"/>
    </row>
    <row r="542">
      <c r="E542" s="14"/>
      <c r="F542" s="9"/>
      <c r="G542" s="9"/>
      <c r="L542" s="9"/>
    </row>
    <row r="543">
      <c r="E543" s="14"/>
      <c r="F543" s="9"/>
      <c r="G543" s="9"/>
      <c r="L543" s="9"/>
    </row>
    <row r="544">
      <c r="E544" s="14"/>
      <c r="F544" s="9"/>
      <c r="G544" s="9"/>
      <c r="L544" s="9"/>
    </row>
    <row r="545">
      <c r="E545" s="14"/>
      <c r="F545" s="9"/>
      <c r="G545" s="9"/>
      <c r="L545" s="9"/>
    </row>
    <row r="546">
      <c r="E546" s="14"/>
      <c r="F546" s="9"/>
      <c r="G546" s="9"/>
      <c r="L546" s="9"/>
    </row>
    <row r="547">
      <c r="E547" s="14"/>
      <c r="F547" s="9"/>
      <c r="G547" s="9"/>
      <c r="L547" s="9"/>
    </row>
    <row r="548">
      <c r="E548" s="14"/>
      <c r="F548" s="9"/>
      <c r="G548" s="9"/>
      <c r="L548" s="9"/>
    </row>
    <row r="549">
      <c r="E549" s="14"/>
      <c r="F549" s="9"/>
      <c r="G549" s="9"/>
      <c r="L549" s="9"/>
    </row>
    <row r="550">
      <c r="E550" s="14"/>
      <c r="F550" s="9"/>
      <c r="G550" s="9"/>
      <c r="L550" s="9"/>
    </row>
    <row r="551">
      <c r="E551" s="14"/>
      <c r="F551" s="9"/>
      <c r="G551" s="9"/>
      <c r="L551" s="9"/>
    </row>
    <row r="552">
      <c r="E552" s="14"/>
      <c r="F552" s="9"/>
      <c r="G552" s="9"/>
      <c r="L552" s="9"/>
    </row>
    <row r="553">
      <c r="E553" s="14"/>
      <c r="F553" s="9"/>
      <c r="G553" s="9"/>
      <c r="L553" s="9"/>
    </row>
    <row r="554">
      <c r="E554" s="14"/>
      <c r="F554" s="9"/>
      <c r="G554" s="9"/>
      <c r="L554" s="9"/>
    </row>
    <row r="555">
      <c r="E555" s="14"/>
      <c r="F555" s="9"/>
      <c r="G555" s="9"/>
      <c r="L555" s="9"/>
    </row>
    <row r="556">
      <c r="E556" s="14"/>
      <c r="F556" s="9"/>
      <c r="G556" s="9"/>
      <c r="L556" s="9"/>
    </row>
    <row r="557">
      <c r="E557" s="14"/>
      <c r="F557" s="9"/>
      <c r="G557" s="9"/>
      <c r="L557" s="9"/>
    </row>
    <row r="558">
      <c r="E558" s="14"/>
      <c r="F558" s="9"/>
      <c r="G558" s="9"/>
      <c r="L558" s="9"/>
    </row>
    <row r="559">
      <c r="E559" s="14"/>
      <c r="F559" s="9"/>
      <c r="G559" s="9"/>
      <c r="L559" s="9"/>
    </row>
    <row r="560">
      <c r="E560" s="14"/>
      <c r="F560" s="9"/>
      <c r="G560" s="9"/>
      <c r="L560" s="9"/>
    </row>
    <row r="561">
      <c r="E561" s="14"/>
      <c r="F561" s="9"/>
      <c r="G561" s="9"/>
      <c r="L561" s="9"/>
    </row>
    <row r="562">
      <c r="E562" s="14"/>
      <c r="F562" s="9"/>
      <c r="G562" s="9"/>
      <c r="L562" s="9"/>
    </row>
    <row r="563">
      <c r="E563" s="14"/>
      <c r="F563" s="9"/>
      <c r="G563" s="9"/>
      <c r="L563" s="9"/>
    </row>
    <row r="564">
      <c r="E564" s="14"/>
      <c r="F564" s="9"/>
      <c r="G564" s="9"/>
      <c r="L564" s="9"/>
    </row>
    <row r="565">
      <c r="E565" s="14"/>
      <c r="F565" s="9"/>
      <c r="G565" s="9"/>
      <c r="L565" s="9"/>
    </row>
    <row r="566">
      <c r="E566" s="14"/>
      <c r="F566" s="9"/>
      <c r="G566" s="9"/>
      <c r="L566" s="9"/>
    </row>
    <row r="567">
      <c r="E567" s="14"/>
      <c r="F567" s="9"/>
      <c r="G567" s="9"/>
      <c r="L567" s="9"/>
    </row>
    <row r="568">
      <c r="E568" s="14"/>
      <c r="F568" s="9"/>
      <c r="G568" s="9"/>
      <c r="L568" s="9"/>
    </row>
    <row r="569">
      <c r="E569" s="14"/>
      <c r="F569" s="9"/>
      <c r="G569" s="9"/>
      <c r="L569" s="9"/>
    </row>
    <row r="570">
      <c r="E570" s="14"/>
      <c r="F570" s="9"/>
      <c r="G570" s="9"/>
      <c r="L570" s="9"/>
    </row>
    <row r="571">
      <c r="E571" s="14"/>
      <c r="F571" s="9"/>
      <c r="G571" s="9"/>
      <c r="L571" s="9"/>
    </row>
    <row r="572">
      <c r="E572" s="14"/>
      <c r="F572" s="9"/>
      <c r="G572" s="9"/>
      <c r="L572" s="9"/>
    </row>
    <row r="573">
      <c r="E573" s="14"/>
      <c r="F573" s="9"/>
      <c r="G573" s="9"/>
      <c r="L573" s="9"/>
    </row>
    <row r="574">
      <c r="E574" s="14"/>
      <c r="F574" s="9"/>
      <c r="G574" s="9"/>
      <c r="L574" s="9"/>
    </row>
    <row r="575">
      <c r="E575" s="14"/>
      <c r="F575" s="9"/>
      <c r="G575" s="9"/>
      <c r="L575" s="9"/>
    </row>
    <row r="576">
      <c r="E576" s="14"/>
      <c r="F576" s="9"/>
      <c r="G576" s="9"/>
      <c r="L576" s="9"/>
    </row>
    <row r="577">
      <c r="E577" s="14"/>
      <c r="F577" s="9"/>
      <c r="G577" s="9"/>
      <c r="L577" s="9"/>
    </row>
    <row r="578">
      <c r="E578" s="14"/>
      <c r="F578" s="9"/>
      <c r="G578" s="9"/>
      <c r="L578" s="9"/>
    </row>
    <row r="579">
      <c r="E579" s="14"/>
      <c r="F579" s="9"/>
      <c r="G579" s="9"/>
      <c r="L579" s="9"/>
    </row>
    <row r="580">
      <c r="E580" s="14"/>
      <c r="F580" s="9"/>
      <c r="G580" s="9"/>
      <c r="L580" s="9"/>
    </row>
    <row r="581">
      <c r="E581" s="14"/>
      <c r="F581" s="9"/>
      <c r="G581" s="9"/>
      <c r="L581" s="9"/>
    </row>
    <row r="582">
      <c r="E582" s="14"/>
      <c r="F582" s="9"/>
      <c r="G582" s="9"/>
      <c r="L582" s="9"/>
    </row>
    <row r="583">
      <c r="E583" s="14"/>
      <c r="F583" s="9"/>
      <c r="G583" s="9"/>
      <c r="L583" s="9"/>
    </row>
    <row r="584">
      <c r="E584" s="14"/>
      <c r="F584" s="9"/>
      <c r="G584" s="9"/>
      <c r="L584" s="9"/>
    </row>
    <row r="585">
      <c r="E585" s="14"/>
      <c r="F585" s="9"/>
      <c r="G585" s="9"/>
      <c r="L585" s="9"/>
    </row>
    <row r="586">
      <c r="E586" s="14"/>
      <c r="F586" s="9"/>
      <c r="G586" s="9"/>
      <c r="L586" s="9"/>
    </row>
    <row r="587">
      <c r="E587" s="14"/>
      <c r="F587" s="9"/>
      <c r="G587" s="9"/>
      <c r="L587" s="9"/>
    </row>
    <row r="588">
      <c r="E588" s="14"/>
      <c r="F588" s="9"/>
      <c r="G588" s="9"/>
      <c r="L588" s="9"/>
    </row>
    <row r="589">
      <c r="E589" s="14"/>
      <c r="F589" s="9"/>
      <c r="G589" s="9"/>
      <c r="L589" s="9"/>
    </row>
    <row r="590">
      <c r="E590" s="14"/>
      <c r="F590" s="9"/>
      <c r="G590" s="9"/>
      <c r="L590" s="9"/>
    </row>
    <row r="591">
      <c r="E591" s="14"/>
      <c r="F591" s="9"/>
      <c r="G591" s="9"/>
      <c r="L591" s="9"/>
    </row>
    <row r="592">
      <c r="E592" s="14"/>
      <c r="F592" s="9"/>
      <c r="G592" s="9"/>
      <c r="L592" s="9"/>
    </row>
    <row r="593">
      <c r="E593" s="14"/>
      <c r="F593" s="9"/>
      <c r="G593" s="9"/>
      <c r="L593" s="9"/>
    </row>
    <row r="594">
      <c r="E594" s="14"/>
      <c r="F594" s="9"/>
      <c r="G594" s="9"/>
      <c r="L594" s="9"/>
    </row>
    <row r="595">
      <c r="E595" s="14"/>
      <c r="F595" s="9"/>
      <c r="G595" s="9"/>
      <c r="L595" s="9"/>
    </row>
    <row r="596">
      <c r="E596" s="14"/>
      <c r="F596" s="9"/>
      <c r="G596" s="9"/>
      <c r="L596" s="9"/>
    </row>
    <row r="597">
      <c r="E597" s="14"/>
      <c r="F597" s="9"/>
      <c r="G597" s="9"/>
      <c r="L597" s="9"/>
    </row>
    <row r="598">
      <c r="E598" s="14"/>
      <c r="F598" s="9"/>
      <c r="G598" s="9"/>
      <c r="L598" s="9"/>
    </row>
    <row r="599">
      <c r="E599" s="14"/>
      <c r="F599" s="9"/>
      <c r="G599" s="9"/>
      <c r="L599" s="9"/>
    </row>
    <row r="600">
      <c r="E600" s="14"/>
      <c r="F600" s="9"/>
      <c r="G600" s="9"/>
      <c r="L600" s="9"/>
    </row>
    <row r="601">
      <c r="E601" s="14"/>
      <c r="F601" s="9"/>
      <c r="G601" s="9"/>
      <c r="L601" s="9"/>
    </row>
    <row r="602">
      <c r="E602" s="14"/>
      <c r="F602" s="9"/>
      <c r="G602" s="9"/>
      <c r="L602" s="9"/>
    </row>
    <row r="603">
      <c r="E603" s="14"/>
      <c r="F603" s="9"/>
      <c r="G603" s="9"/>
      <c r="L603" s="9"/>
    </row>
    <row r="604">
      <c r="E604" s="14"/>
      <c r="F604" s="9"/>
      <c r="G604" s="9"/>
      <c r="L604" s="9"/>
    </row>
    <row r="605">
      <c r="E605" s="14"/>
      <c r="F605" s="9"/>
      <c r="G605" s="9"/>
      <c r="L605" s="9"/>
    </row>
    <row r="606">
      <c r="E606" s="14"/>
      <c r="F606" s="9"/>
      <c r="G606" s="9"/>
      <c r="L606" s="9"/>
    </row>
    <row r="607">
      <c r="E607" s="14"/>
      <c r="F607" s="9"/>
      <c r="G607" s="9"/>
      <c r="L607" s="9"/>
    </row>
    <row r="608">
      <c r="E608" s="14"/>
      <c r="F608" s="9"/>
      <c r="G608" s="9"/>
      <c r="L608" s="9"/>
    </row>
    <row r="609">
      <c r="E609" s="14"/>
      <c r="F609" s="9"/>
      <c r="G609" s="9"/>
      <c r="L609" s="9"/>
    </row>
    <row r="610">
      <c r="E610" s="14"/>
      <c r="F610" s="9"/>
      <c r="G610" s="9"/>
      <c r="L610" s="9"/>
    </row>
    <row r="611">
      <c r="E611" s="14"/>
      <c r="F611" s="9"/>
      <c r="G611" s="9"/>
      <c r="L611" s="9"/>
    </row>
    <row r="612">
      <c r="E612" s="14"/>
      <c r="F612" s="9"/>
      <c r="G612" s="9"/>
      <c r="L612" s="9"/>
    </row>
    <row r="613">
      <c r="E613" s="14"/>
      <c r="F613" s="9"/>
      <c r="G613" s="9"/>
      <c r="L613" s="9"/>
    </row>
    <row r="614">
      <c r="E614" s="14"/>
      <c r="F614" s="9"/>
      <c r="G614" s="9"/>
      <c r="L614" s="9"/>
    </row>
    <row r="615">
      <c r="E615" s="14"/>
      <c r="F615" s="9"/>
      <c r="G615" s="9"/>
      <c r="L615" s="9"/>
    </row>
    <row r="616">
      <c r="E616" s="14"/>
      <c r="F616" s="9"/>
      <c r="G616" s="9"/>
      <c r="L616" s="9"/>
    </row>
    <row r="617">
      <c r="E617" s="14"/>
      <c r="F617" s="9"/>
      <c r="G617" s="9"/>
      <c r="L617" s="9"/>
    </row>
    <row r="618">
      <c r="E618" s="14"/>
      <c r="F618" s="9"/>
      <c r="G618" s="9"/>
      <c r="L618" s="9"/>
    </row>
    <row r="619">
      <c r="E619" s="14"/>
      <c r="F619" s="9"/>
      <c r="G619" s="9"/>
      <c r="L619" s="9"/>
    </row>
    <row r="620">
      <c r="E620" s="14"/>
      <c r="F620" s="9"/>
      <c r="G620" s="9"/>
      <c r="L620" s="9"/>
    </row>
    <row r="621">
      <c r="E621" s="14"/>
      <c r="F621" s="9"/>
      <c r="G621" s="9"/>
      <c r="L621" s="9"/>
    </row>
    <row r="622">
      <c r="E622" s="14"/>
      <c r="F622" s="9"/>
      <c r="G622" s="9"/>
      <c r="L622" s="9"/>
    </row>
    <row r="623">
      <c r="E623" s="14"/>
      <c r="F623" s="9"/>
      <c r="G623" s="9"/>
      <c r="L623" s="9"/>
    </row>
    <row r="624">
      <c r="E624" s="14"/>
      <c r="F624" s="9"/>
      <c r="G624" s="9"/>
      <c r="L624" s="9"/>
    </row>
    <row r="625">
      <c r="E625" s="14"/>
      <c r="F625" s="9"/>
      <c r="G625" s="9"/>
      <c r="L625" s="9"/>
    </row>
    <row r="626">
      <c r="E626" s="14"/>
      <c r="F626" s="9"/>
      <c r="G626" s="9"/>
      <c r="L626" s="9"/>
    </row>
    <row r="627">
      <c r="E627" s="14"/>
      <c r="F627" s="9"/>
      <c r="G627" s="9"/>
      <c r="L627" s="9"/>
    </row>
    <row r="628">
      <c r="E628" s="14"/>
      <c r="F628" s="9"/>
      <c r="G628" s="9"/>
      <c r="L628" s="9"/>
    </row>
    <row r="629">
      <c r="E629" s="14"/>
      <c r="F629" s="9"/>
      <c r="G629" s="9"/>
      <c r="L629" s="9"/>
    </row>
    <row r="630">
      <c r="E630" s="14"/>
      <c r="F630" s="9"/>
      <c r="G630" s="9"/>
      <c r="L630" s="9"/>
    </row>
    <row r="631">
      <c r="E631" s="14"/>
      <c r="F631" s="9"/>
      <c r="G631" s="9"/>
      <c r="L631" s="9"/>
    </row>
    <row r="632">
      <c r="E632" s="14"/>
      <c r="F632" s="9"/>
      <c r="G632" s="9"/>
      <c r="L632" s="9"/>
    </row>
    <row r="633">
      <c r="E633" s="14"/>
      <c r="F633" s="9"/>
      <c r="G633" s="9"/>
      <c r="L633" s="9"/>
    </row>
    <row r="634">
      <c r="E634" s="14"/>
      <c r="F634" s="9"/>
      <c r="G634" s="9"/>
      <c r="L634" s="9"/>
    </row>
    <row r="635">
      <c r="E635" s="14"/>
      <c r="F635" s="9"/>
      <c r="G635" s="9"/>
      <c r="L635" s="9"/>
    </row>
    <row r="636">
      <c r="E636" s="14"/>
      <c r="F636" s="9"/>
      <c r="G636" s="9"/>
      <c r="L636" s="9"/>
    </row>
    <row r="637">
      <c r="E637" s="14"/>
      <c r="F637" s="9"/>
      <c r="G637" s="9"/>
      <c r="L637" s="9"/>
    </row>
    <row r="638">
      <c r="E638" s="14"/>
      <c r="F638" s="9"/>
      <c r="G638" s="9"/>
      <c r="L638" s="9"/>
    </row>
    <row r="639">
      <c r="E639" s="14"/>
      <c r="F639" s="9"/>
      <c r="G639" s="9"/>
      <c r="L639" s="9"/>
    </row>
    <row r="640">
      <c r="E640" s="14"/>
      <c r="F640" s="9"/>
      <c r="G640" s="9"/>
      <c r="L640" s="9"/>
    </row>
    <row r="641">
      <c r="E641" s="14"/>
      <c r="F641" s="9"/>
      <c r="G641" s="9"/>
      <c r="L641" s="9"/>
    </row>
    <row r="642">
      <c r="E642" s="14"/>
      <c r="F642" s="9"/>
      <c r="G642" s="9"/>
      <c r="L642" s="9"/>
    </row>
    <row r="643">
      <c r="E643" s="14"/>
      <c r="F643" s="9"/>
      <c r="G643" s="9"/>
      <c r="L643" s="9"/>
    </row>
    <row r="644">
      <c r="E644" s="14"/>
      <c r="F644" s="9"/>
      <c r="G644" s="9"/>
      <c r="L644" s="9"/>
    </row>
    <row r="645">
      <c r="E645" s="14"/>
      <c r="F645" s="9"/>
      <c r="G645" s="9"/>
      <c r="L645" s="9"/>
    </row>
    <row r="646">
      <c r="E646" s="14"/>
      <c r="F646" s="9"/>
      <c r="G646" s="9"/>
      <c r="L646" s="9"/>
    </row>
    <row r="647">
      <c r="E647" s="14"/>
      <c r="F647" s="9"/>
      <c r="G647" s="9"/>
      <c r="L647" s="9"/>
    </row>
    <row r="648">
      <c r="E648" s="14"/>
      <c r="F648" s="9"/>
      <c r="G648" s="9"/>
      <c r="L648" s="9"/>
    </row>
    <row r="649">
      <c r="E649" s="14"/>
      <c r="F649" s="9"/>
      <c r="G649" s="9"/>
      <c r="L649" s="9"/>
    </row>
    <row r="650">
      <c r="E650" s="14"/>
      <c r="F650" s="9"/>
      <c r="G650" s="9"/>
      <c r="L650" s="9"/>
    </row>
    <row r="651">
      <c r="E651" s="14"/>
      <c r="F651" s="9"/>
      <c r="G651" s="9"/>
      <c r="L651" s="9"/>
    </row>
    <row r="652">
      <c r="E652" s="14"/>
      <c r="F652" s="9"/>
      <c r="G652" s="9"/>
      <c r="L652" s="9"/>
    </row>
    <row r="653">
      <c r="E653" s="14"/>
      <c r="F653" s="9"/>
      <c r="G653" s="9"/>
      <c r="L653" s="9"/>
    </row>
    <row r="654">
      <c r="E654" s="14"/>
      <c r="F654" s="9"/>
      <c r="G654" s="9"/>
      <c r="L654" s="9"/>
    </row>
    <row r="655">
      <c r="E655" s="14"/>
      <c r="F655" s="9"/>
      <c r="G655" s="9"/>
      <c r="L655" s="9"/>
    </row>
    <row r="656">
      <c r="E656" s="14"/>
      <c r="F656" s="9"/>
      <c r="G656" s="9"/>
      <c r="L656" s="9"/>
    </row>
    <row r="657">
      <c r="E657" s="14"/>
      <c r="F657" s="9"/>
      <c r="G657" s="9"/>
      <c r="L657" s="9"/>
    </row>
    <row r="658">
      <c r="E658" s="14"/>
      <c r="F658" s="9"/>
      <c r="G658" s="9"/>
      <c r="L658" s="9"/>
    </row>
    <row r="659">
      <c r="E659" s="14"/>
      <c r="F659" s="9"/>
      <c r="G659" s="9"/>
      <c r="L659" s="9"/>
    </row>
    <row r="660">
      <c r="E660" s="14"/>
      <c r="F660" s="9"/>
      <c r="G660" s="9"/>
      <c r="L660" s="9"/>
    </row>
    <row r="661">
      <c r="E661" s="14"/>
      <c r="F661" s="9"/>
      <c r="G661" s="9"/>
      <c r="L661" s="9"/>
    </row>
    <row r="662">
      <c r="E662" s="14"/>
      <c r="F662" s="9"/>
      <c r="G662" s="9"/>
      <c r="L662" s="9"/>
    </row>
    <row r="663">
      <c r="E663" s="14"/>
      <c r="F663" s="9"/>
      <c r="G663" s="9"/>
      <c r="L663" s="9"/>
    </row>
    <row r="664">
      <c r="E664" s="14"/>
      <c r="F664" s="9"/>
      <c r="G664" s="9"/>
      <c r="L664" s="9"/>
    </row>
    <row r="665">
      <c r="E665" s="14"/>
      <c r="F665" s="9"/>
      <c r="G665" s="9"/>
      <c r="L665" s="9"/>
    </row>
    <row r="666">
      <c r="E666" s="14"/>
      <c r="F666" s="9"/>
      <c r="G666" s="9"/>
      <c r="L666" s="9"/>
    </row>
    <row r="667">
      <c r="E667" s="14"/>
      <c r="F667" s="9"/>
      <c r="G667" s="9"/>
      <c r="L667" s="9"/>
    </row>
    <row r="668">
      <c r="E668" s="14"/>
      <c r="F668" s="9"/>
      <c r="G668" s="9"/>
      <c r="L668" s="9"/>
    </row>
    <row r="669">
      <c r="E669" s="14"/>
      <c r="F669" s="9"/>
      <c r="G669" s="9"/>
      <c r="L669" s="9"/>
    </row>
    <row r="670">
      <c r="E670" s="14"/>
      <c r="F670" s="9"/>
      <c r="G670" s="9"/>
      <c r="L670" s="9"/>
    </row>
    <row r="671">
      <c r="E671" s="14"/>
      <c r="F671" s="9"/>
      <c r="G671" s="9"/>
      <c r="L671" s="9"/>
    </row>
    <row r="672">
      <c r="E672" s="14"/>
      <c r="F672" s="9"/>
      <c r="G672" s="9"/>
      <c r="L672" s="9"/>
    </row>
    <row r="673">
      <c r="E673" s="14"/>
      <c r="F673" s="9"/>
      <c r="G673" s="9"/>
      <c r="L673" s="9"/>
    </row>
    <row r="674">
      <c r="E674" s="14"/>
      <c r="F674" s="9"/>
      <c r="G674" s="9"/>
      <c r="L674" s="9"/>
    </row>
    <row r="675">
      <c r="E675" s="14"/>
      <c r="F675" s="9"/>
      <c r="G675" s="9"/>
      <c r="L675" s="9"/>
    </row>
    <row r="676">
      <c r="E676" s="14"/>
      <c r="F676" s="9"/>
      <c r="G676" s="9"/>
      <c r="L676" s="9"/>
    </row>
    <row r="677">
      <c r="E677" s="14"/>
      <c r="F677" s="9"/>
      <c r="G677" s="9"/>
      <c r="L677" s="9"/>
    </row>
    <row r="678">
      <c r="E678" s="14"/>
      <c r="F678" s="9"/>
      <c r="G678" s="9"/>
      <c r="L678" s="9"/>
    </row>
    <row r="679">
      <c r="E679" s="14"/>
      <c r="F679" s="9"/>
      <c r="G679" s="9"/>
      <c r="L679" s="9"/>
    </row>
    <row r="680">
      <c r="E680" s="14"/>
      <c r="F680" s="9"/>
      <c r="G680" s="9"/>
      <c r="L680" s="9"/>
    </row>
    <row r="681">
      <c r="E681" s="14"/>
      <c r="F681" s="9"/>
      <c r="G681" s="9"/>
      <c r="L681" s="9"/>
    </row>
    <row r="682">
      <c r="E682" s="14"/>
      <c r="F682" s="9"/>
      <c r="G682" s="9"/>
      <c r="L682" s="9"/>
    </row>
    <row r="683">
      <c r="E683" s="14"/>
      <c r="F683" s="9"/>
      <c r="G683" s="9"/>
      <c r="L683" s="9"/>
    </row>
    <row r="684">
      <c r="E684" s="14"/>
      <c r="F684" s="9"/>
      <c r="G684" s="9"/>
      <c r="L684" s="9"/>
    </row>
    <row r="685">
      <c r="E685" s="14"/>
      <c r="F685" s="9"/>
      <c r="G685" s="9"/>
      <c r="L685" s="9"/>
    </row>
    <row r="686">
      <c r="E686" s="14"/>
      <c r="F686" s="9"/>
      <c r="G686" s="9"/>
      <c r="L686" s="9"/>
    </row>
    <row r="687">
      <c r="E687" s="14"/>
      <c r="F687" s="9"/>
      <c r="G687" s="9"/>
      <c r="L687" s="9"/>
    </row>
    <row r="688">
      <c r="E688" s="14"/>
      <c r="F688" s="9"/>
      <c r="G688" s="9"/>
      <c r="L688" s="9"/>
    </row>
    <row r="689">
      <c r="E689" s="14"/>
      <c r="F689" s="9"/>
      <c r="G689" s="9"/>
      <c r="L689" s="9"/>
    </row>
    <row r="690">
      <c r="E690" s="14"/>
      <c r="F690" s="9"/>
      <c r="G690" s="9"/>
      <c r="L690" s="9"/>
    </row>
    <row r="691">
      <c r="E691" s="14"/>
      <c r="F691" s="9"/>
      <c r="G691" s="9"/>
      <c r="L691" s="9"/>
    </row>
    <row r="692">
      <c r="E692" s="14"/>
      <c r="F692" s="9"/>
      <c r="G692" s="9"/>
      <c r="L692" s="9"/>
    </row>
    <row r="693">
      <c r="E693" s="14"/>
      <c r="F693" s="9"/>
      <c r="G693" s="9"/>
      <c r="L693" s="9"/>
    </row>
    <row r="694">
      <c r="E694" s="14"/>
      <c r="F694" s="9"/>
      <c r="G694" s="9"/>
      <c r="L694" s="9"/>
    </row>
    <row r="695">
      <c r="E695" s="14"/>
      <c r="F695" s="9"/>
      <c r="G695" s="9"/>
      <c r="L695" s="9"/>
    </row>
    <row r="696">
      <c r="E696" s="14"/>
      <c r="F696" s="9"/>
      <c r="G696" s="9"/>
      <c r="L696" s="9"/>
    </row>
    <row r="697">
      <c r="E697" s="14"/>
      <c r="F697" s="9"/>
      <c r="G697" s="9"/>
      <c r="L697" s="9"/>
    </row>
    <row r="698">
      <c r="E698" s="14"/>
      <c r="F698" s="9"/>
      <c r="G698" s="9"/>
      <c r="L698" s="9"/>
    </row>
    <row r="699">
      <c r="E699" s="14"/>
      <c r="F699" s="9"/>
      <c r="G699" s="9"/>
      <c r="L699" s="9"/>
    </row>
    <row r="700">
      <c r="E700" s="14"/>
      <c r="F700" s="9"/>
      <c r="G700" s="9"/>
      <c r="L700" s="9"/>
    </row>
    <row r="701">
      <c r="E701" s="14"/>
      <c r="F701" s="9"/>
      <c r="G701" s="9"/>
      <c r="L701" s="9"/>
    </row>
    <row r="702">
      <c r="E702" s="14"/>
      <c r="F702" s="9"/>
      <c r="G702" s="9"/>
      <c r="L702" s="9"/>
    </row>
    <row r="703">
      <c r="E703" s="14"/>
      <c r="F703" s="9"/>
      <c r="G703" s="9"/>
      <c r="L703" s="9"/>
    </row>
    <row r="704">
      <c r="E704" s="14"/>
      <c r="F704" s="9"/>
      <c r="G704" s="9"/>
      <c r="L704" s="9"/>
    </row>
    <row r="705">
      <c r="E705" s="14"/>
      <c r="F705" s="9"/>
      <c r="G705" s="9"/>
      <c r="L705" s="9"/>
    </row>
    <row r="706">
      <c r="E706" s="14"/>
      <c r="F706" s="9"/>
      <c r="G706" s="9"/>
      <c r="L706" s="9"/>
    </row>
    <row r="707">
      <c r="E707" s="14"/>
      <c r="F707" s="9"/>
      <c r="G707" s="9"/>
      <c r="L707" s="9"/>
    </row>
    <row r="708">
      <c r="E708" s="14"/>
      <c r="F708" s="9"/>
      <c r="G708" s="9"/>
      <c r="L708" s="9"/>
    </row>
    <row r="709">
      <c r="E709" s="14"/>
      <c r="F709" s="9"/>
      <c r="G709" s="9"/>
      <c r="L709" s="9"/>
    </row>
    <row r="710">
      <c r="E710" s="14"/>
      <c r="F710" s="9"/>
      <c r="G710" s="9"/>
      <c r="L710" s="9"/>
    </row>
    <row r="711">
      <c r="E711" s="14"/>
      <c r="F711" s="9"/>
      <c r="G711" s="9"/>
      <c r="L711" s="9"/>
    </row>
    <row r="712">
      <c r="E712" s="14"/>
      <c r="F712" s="9"/>
      <c r="G712" s="9"/>
      <c r="L712" s="9"/>
    </row>
    <row r="713">
      <c r="E713" s="14"/>
      <c r="F713" s="9"/>
      <c r="G713" s="9"/>
      <c r="L713" s="9"/>
    </row>
    <row r="714">
      <c r="E714" s="14"/>
      <c r="F714" s="9"/>
      <c r="G714" s="9"/>
      <c r="L714" s="9"/>
    </row>
    <row r="715">
      <c r="E715" s="14"/>
      <c r="F715" s="9"/>
      <c r="G715" s="9"/>
      <c r="L715" s="9"/>
    </row>
    <row r="716">
      <c r="E716" s="14"/>
      <c r="F716" s="9"/>
      <c r="G716" s="9"/>
      <c r="L716" s="9"/>
    </row>
    <row r="717">
      <c r="E717" s="14"/>
      <c r="F717" s="9"/>
      <c r="G717" s="9"/>
      <c r="L717" s="9"/>
    </row>
    <row r="718">
      <c r="E718" s="14"/>
      <c r="F718" s="9"/>
      <c r="G718" s="9"/>
      <c r="L718" s="9"/>
    </row>
    <row r="719">
      <c r="E719" s="14"/>
      <c r="F719" s="9"/>
      <c r="G719" s="9"/>
      <c r="L719" s="9"/>
    </row>
    <row r="720">
      <c r="E720" s="14"/>
      <c r="F720" s="9"/>
      <c r="G720" s="9"/>
      <c r="L720" s="9"/>
    </row>
    <row r="721">
      <c r="E721" s="14"/>
      <c r="F721" s="9"/>
      <c r="G721" s="9"/>
      <c r="L721" s="9"/>
    </row>
    <row r="722">
      <c r="E722" s="14"/>
      <c r="F722" s="9"/>
      <c r="G722" s="9"/>
      <c r="L722" s="9"/>
    </row>
    <row r="723">
      <c r="E723" s="14"/>
      <c r="F723" s="9"/>
      <c r="G723" s="9"/>
      <c r="L723" s="9"/>
    </row>
    <row r="724">
      <c r="E724" s="14"/>
      <c r="F724" s="9"/>
      <c r="G724" s="9"/>
      <c r="L724" s="9"/>
    </row>
    <row r="725">
      <c r="E725" s="14"/>
      <c r="F725" s="9"/>
      <c r="G725" s="9"/>
      <c r="L725" s="9"/>
    </row>
    <row r="726">
      <c r="E726" s="14"/>
      <c r="F726" s="9"/>
      <c r="G726" s="9"/>
      <c r="L726" s="9"/>
    </row>
    <row r="727">
      <c r="E727" s="14"/>
      <c r="F727" s="9"/>
      <c r="G727" s="9"/>
      <c r="L727" s="9"/>
    </row>
    <row r="728">
      <c r="E728" s="14"/>
      <c r="F728" s="9"/>
      <c r="G728" s="9"/>
      <c r="L728" s="9"/>
    </row>
    <row r="729">
      <c r="E729" s="14"/>
      <c r="F729" s="9"/>
      <c r="G729" s="9"/>
      <c r="L729" s="9"/>
    </row>
    <row r="730">
      <c r="E730" s="14"/>
      <c r="F730" s="9"/>
      <c r="G730" s="9"/>
      <c r="L730" s="9"/>
    </row>
    <row r="731">
      <c r="E731" s="14"/>
      <c r="F731" s="9"/>
      <c r="G731" s="9"/>
      <c r="L731" s="9"/>
    </row>
    <row r="732">
      <c r="E732" s="14"/>
      <c r="F732" s="9"/>
      <c r="G732" s="9"/>
      <c r="L732" s="9"/>
    </row>
    <row r="733">
      <c r="E733" s="14"/>
      <c r="F733" s="9"/>
      <c r="G733" s="9"/>
      <c r="L733" s="9"/>
    </row>
    <row r="734">
      <c r="E734" s="14"/>
      <c r="F734" s="9"/>
      <c r="G734" s="9"/>
      <c r="L734" s="9"/>
    </row>
    <row r="735">
      <c r="E735" s="14"/>
      <c r="F735" s="9"/>
      <c r="G735" s="9"/>
      <c r="L735" s="9"/>
    </row>
    <row r="736">
      <c r="E736" s="14"/>
      <c r="F736" s="9"/>
      <c r="G736" s="9"/>
      <c r="L736" s="9"/>
    </row>
    <row r="737">
      <c r="E737" s="14"/>
      <c r="F737" s="9"/>
      <c r="G737" s="9"/>
      <c r="L737" s="9"/>
    </row>
    <row r="738">
      <c r="E738" s="14"/>
      <c r="F738" s="9"/>
      <c r="G738" s="9"/>
      <c r="L738" s="9"/>
    </row>
    <row r="739">
      <c r="E739" s="14"/>
      <c r="F739" s="9"/>
      <c r="G739" s="9"/>
      <c r="L739" s="9"/>
    </row>
    <row r="740">
      <c r="E740" s="14"/>
      <c r="F740" s="9"/>
      <c r="G740" s="9"/>
      <c r="L740" s="9"/>
    </row>
    <row r="741">
      <c r="E741" s="14"/>
      <c r="F741" s="9"/>
      <c r="G741" s="9"/>
      <c r="L741" s="9"/>
    </row>
    <row r="742">
      <c r="E742" s="14"/>
      <c r="F742" s="9"/>
      <c r="G742" s="9"/>
      <c r="L742" s="9"/>
    </row>
    <row r="743">
      <c r="E743" s="14"/>
      <c r="F743" s="9"/>
      <c r="G743" s="9"/>
      <c r="L743" s="9"/>
    </row>
    <row r="744">
      <c r="E744" s="14"/>
      <c r="F744" s="9"/>
      <c r="G744" s="9"/>
      <c r="L744" s="9"/>
    </row>
    <row r="745">
      <c r="E745" s="14"/>
      <c r="F745" s="9"/>
      <c r="G745" s="9"/>
      <c r="L745" s="9"/>
    </row>
    <row r="746">
      <c r="E746" s="14"/>
      <c r="F746" s="9"/>
      <c r="G746" s="9"/>
      <c r="L746" s="9"/>
    </row>
    <row r="747">
      <c r="E747" s="14"/>
      <c r="F747" s="9"/>
      <c r="G747" s="9"/>
      <c r="L747" s="9"/>
    </row>
    <row r="748">
      <c r="E748" s="14"/>
      <c r="F748" s="9"/>
      <c r="G748" s="9"/>
      <c r="L748" s="9"/>
    </row>
    <row r="749">
      <c r="E749" s="14"/>
      <c r="F749" s="9"/>
      <c r="G749" s="9"/>
      <c r="L749" s="9"/>
    </row>
    <row r="750">
      <c r="E750" s="14"/>
      <c r="F750" s="9"/>
      <c r="G750" s="9"/>
      <c r="L750" s="9"/>
    </row>
    <row r="751">
      <c r="E751" s="14"/>
      <c r="F751" s="9"/>
      <c r="G751" s="9"/>
      <c r="L751" s="9"/>
    </row>
    <row r="752">
      <c r="E752" s="14"/>
      <c r="F752" s="9"/>
      <c r="G752" s="9"/>
      <c r="L752" s="9"/>
    </row>
    <row r="753">
      <c r="E753" s="14"/>
      <c r="F753" s="9"/>
      <c r="G753" s="9"/>
      <c r="L753" s="9"/>
    </row>
    <row r="754">
      <c r="E754" s="14"/>
      <c r="F754" s="9"/>
      <c r="G754" s="9"/>
      <c r="L754" s="9"/>
    </row>
    <row r="755">
      <c r="E755" s="14"/>
      <c r="F755" s="9"/>
      <c r="G755" s="9"/>
      <c r="L755" s="9"/>
    </row>
    <row r="756">
      <c r="E756" s="14"/>
      <c r="F756" s="9"/>
      <c r="G756" s="9"/>
      <c r="L756" s="9"/>
    </row>
    <row r="757">
      <c r="E757" s="14"/>
      <c r="F757" s="9"/>
      <c r="G757" s="9"/>
      <c r="L757" s="9"/>
    </row>
    <row r="758">
      <c r="E758" s="14"/>
      <c r="F758" s="9"/>
      <c r="G758" s="9"/>
      <c r="L758" s="9"/>
    </row>
    <row r="759">
      <c r="E759" s="14"/>
      <c r="F759" s="9"/>
      <c r="G759" s="9"/>
      <c r="L759" s="9"/>
    </row>
    <row r="760">
      <c r="E760" s="14"/>
      <c r="F760" s="9"/>
      <c r="G760" s="9"/>
      <c r="L760" s="9"/>
    </row>
    <row r="761">
      <c r="E761" s="14"/>
      <c r="F761" s="9"/>
      <c r="G761" s="9"/>
      <c r="L761" s="9"/>
    </row>
    <row r="762">
      <c r="E762" s="14"/>
      <c r="F762" s="9"/>
      <c r="G762" s="9"/>
      <c r="L762" s="9"/>
    </row>
    <row r="763">
      <c r="E763" s="14"/>
      <c r="F763" s="9"/>
      <c r="G763" s="9"/>
      <c r="L763" s="9"/>
    </row>
    <row r="764">
      <c r="E764" s="14"/>
      <c r="F764" s="9"/>
      <c r="G764" s="9"/>
      <c r="L764" s="9"/>
    </row>
    <row r="765">
      <c r="E765" s="14"/>
      <c r="F765" s="9"/>
      <c r="G765" s="9"/>
      <c r="L765" s="9"/>
    </row>
    <row r="766">
      <c r="E766" s="14"/>
      <c r="F766" s="9"/>
      <c r="G766" s="9"/>
      <c r="L766" s="9"/>
    </row>
    <row r="767">
      <c r="E767" s="14"/>
      <c r="F767" s="9"/>
      <c r="G767" s="9"/>
      <c r="L767" s="9"/>
    </row>
    <row r="768">
      <c r="E768" s="14"/>
      <c r="F768" s="9"/>
      <c r="G768" s="9"/>
      <c r="L768" s="9"/>
    </row>
    <row r="769">
      <c r="E769" s="14"/>
      <c r="F769" s="9"/>
      <c r="G769" s="9"/>
      <c r="L769" s="9"/>
    </row>
    <row r="770">
      <c r="E770" s="14"/>
      <c r="F770" s="9"/>
      <c r="G770" s="9"/>
      <c r="L770" s="9"/>
    </row>
    <row r="771">
      <c r="E771" s="14"/>
      <c r="F771" s="9"/>
      <c r="G771" s="9"/>
      <c r="L771" s="9"/>
    </row>
    <row r="772">
      <c r="E772" s="14"/>
      <c r="F772" s="9"/>
      <c r="G772" s="9"/>
      <c r="L772" s="9"/>
    </row>
    <row r="773">
      <c r="E773" s="14"/>
      <c r="F773" s="9"/>
      <c r="G773" s="9"/>
      <c r="L773" s="9"/>
    </row>
    <row r="774">
      <c r="E774" s="14"/>
      <c r="F774" s="9"/>
      <c r="G774" s="9"/>
      <c r="L774" s="9"/>
    </row>
    <row r="775">
      <c r="E775" s="14"/>
      <c r="F775" s="9"/>
      <c r="G775" s="9"/>
      <c r="L775" s="9"/>
    </row>
    <row r="776">
      <c r="E776" s="14"/>
      <c r="F776" s="9"/>
      <c r="G776" s="9"/>
      <c r="L776" s="9"/>
    </row>
    <row r="777">
      <c r="E777" s="14"/>
      <c r="F777" s="9"/>
      <c r="G777" s="9"/>
      <c r="L777" s="9"/>
    </row>
    <row r="778">
      <c r="E778" s="14"/>
      <c r="F778" s="9"/>
      <c r="G778" s="9"/>
      <c r="L778" s="9"/>
    </row>
    <row r="779">
      <c r="E779" s="14"/>
      <c r="F779" s="9"/>
      <c r="G779" s="9"/>
      <c r="L779" s="9"/>
    </row>
    <row r="780">
      <c r="E780" s="14"/>
      <c r="F780" s="9"/>
      <c r="G780" s="9"/>
      <c r="L780" s="9"/>
    </row>
    <row r="781">
      <c r="E781" s="14"/>
      <c r="F781" s="9"/>
      <c r="G781" s="9"/>
      <c r="L781" s="9"/>
    </row>
    <row r="782">
      <c r="E782" s="14"/>
      <c r="F782" s="9"/>
      <c r="G782" s="9"/>
      <c r="L782" s="9"/>
    </row>
    <row r="783">
      <c r="E783" s="14"/>
      <c r="F783" s="9"/>
      <c r="G783" s="9"/>
      <c r="L783" s="9"/>
    </row>
    <row r="784">
      <c r="E784" s="14"/>
      <c r="F784" s="9"/>
      <c r="G784" s="9"/>
      <c r="L784" s="9"/>
    </row>
    <row r="785">
      <c r="E785" s="14"/>
      <c r="F785" s="9"/>
      <c r="G785" s="9"/>
      <c r="L785" s="9"/>
    </row>
    <row r="786">
      <c r="E786" s="14"/>
      <c r="F786" s="9"/>
      <c r="G786" s="9"/>
      <c r="L786" s="9"/>
    </row>
    <row r="787">
      <c r="E787" s="14"/>
      <c r="F787" s="9"/>
      <c r="G787" s="9"/>
      <c r="L787" s="9"/>
    </row>
    <row r="788">
      <c r="E788" s="14"/>
      <c r="F788" s="9"/>
      <c r="G788" s="9"/>
      <c r="L788" s="9"/>
    </row>
    <row r="789">
      <c r="E789" s="14"/>
      <c r="F789" s="9"/>
      <c r="G789" s="9"/>
      <c r="L789" s="9"/>
    </row>
    <row r="790">
      <c r="E790" s="14"/>
      <c r="F790" s="9"/>
      <c r="G790" s="9"/>
      <c r="L790" s="9"/>
    </row>
    <row r="791">
      <c r="E791" s="14"/>
      <c r="F791" s="9"/>
      <c r="G791" s="9"/>
      <c r="L791" s="9"/>
    </row>
    <row r="792">
      <c r="E792" s="14"/>
      <c r="F792" s="9"/>
      <c r="G792" s="9"/>
      <c r="L792" s="9"/>
    </row>
    <row r="793">
      <c r="E793" s="14"/>
      <c r="F793" s="9"/>
      <c r="G793" s="9"/>
      <c r="L793" s="9"/>
    </row>
    <row r="794">
      <c r="E794" s="14"/>
      <c r="F794" s="9"/>
      <c r="G794" s="9"/>
      <c r="L794" s="9"/>
    </row>
    <row r="795">
      <c r="E795" s="14"/>
      <c r="F795" s="9"/>
      <c r="G795" s="9"/>
      <c r="L795" s="9"/>
    </row>
    <row r="796">
      <c r="E796" s="14"/>
      <c r="F796" s="9"/>
      <c r="G796" s="9"/>
      <c r="L796" s="9"/>
    </row>
    <row r="797">
      <c r="E797" s="14"/>
      <c r="F797" s="9"/>
      <c r="G797" s="9"/>
      <c r="L797" s="9"/>
    </row>
    <row r="798">
      <c r="E798" s="14"/>
      <c r="F798" s="9"/>
      <c r="G798" s="9"/>
      <c r="L798" s="9"/>
    </row>
    <row r="799">
      <c r="E799" s="14"/>
      <c r="F799" s="9"/>
      <c r="G799" s="9"/>
      <c r="L799" s="9"/>
    </row>
    <row r="800">
      <c r="E800" s="14"/>
      <c r="F800" s="9"/>
      <c r="G800" s="9"/>
      <c r="L800" s="9"/>
    </row>
    <row r="801">
      <c r="E801" s="14"/>
      <c r="F801" s="9"/>
      <c r="G801" s="9"/>
      <c r="L801" s="9"/>
    </row>
    <row r="802">
      <c r="E802" s="14"/>
      <c r="F802" s="9"/>
      <c r="G802" s="9"/>
      <c r="L802" s="9"/>
    </row>
    <row r="803">
      <c r="E803" s="14"/>
      <c r="F803" s="9"/>
      <c r="G803" s="9"/>
      <c r="L803" s="9"/>
    </row>
    <row r="804">
      <c r="E804" s="14"/>
      <c r="F804" s="9"/>
      <c r="G804" s="9"/>
      <c r="L804" s="9"/>
    </row>
    <row r="805">
      <c r="E805" s="14"/>
      <c r="F805" s="9"/>
      <c r="G805" s="9"/>
      <c r="L805" s="9"/>
    </row>
    <row r="806">
      <c r="E806" s="14"/>
      <c r="F806" s="9"/>
      <c r="G806" s="9"/>
      <c r="L806" s="9"/>
    </row>
    <row r="807">
      <c r="E807" s="14"/>
      <c r="F807" s="9"/>
      <c r="G807" s="9"/>
      <c r="L807" s="9"/>
    </row>
    <row r="808">
      <c r="E808" s="14"/>
      <c r="F808" s="9"/>
      <c r="G808" s="9"/>
      <c r="L808" s="9"/>
    </row>
    <row r="809">
      <c r="E809" s="14"/>
      <c r="F809" s="9"/>
      <c r="G809" s="9"/>
      <c r="L809" s="9"/>
    </row>
    <row r="810">
      <c r="E810" s="14"/>
      <c r="F810" s="9"/>
      <c r="G810" s="9"/>
      <c r="L810" s="9"/>
    </row>
    <row r="811">
      <c r="E811" s="14"/>
      <c r="F811" s="9"/>
      <c r="G811" s="9"/>
      <c r="L811" s="9"/>
    </row>
    <row r="812">
      <c r="E812" s="14"/>
      <c r="F812" s="9"/>
      <c r="G812" s="9"/>
      <c r="L812" s="9"/>
    </row>
    <row r="813">
      <c r="E813" s="14"/>
      <c r="F813" s="9"/>
      <c r="G813" s="9"/>
      <c r="L813" s="9"/>
    </row>
    <row r="814">
      <c r="E814" s="14"/>
      <c r="F814" s="9"/>
      <c r="G814" s="9"/>
      <c r="L814" s="9"/>
    </row>
    <row r="815">
      <c r="E815" s="14"/>
      <c r="F815" s="9"/>
      <c r="G815" s="9"/>
      <c r="L815" s="9"/>
    </row>
    <row r="816">
      <c r="E816" s="14"/>
      <c r="F816" s="9"/>
      <c r="G816" s="9"/>
      <c r="L816" s="9"/>
    </row>
    <row r="817">
      <c r="E817" s="14"/>
      <c r="F817" s="9"/>
      <c r="G817" s="9"/>
      <c r="L817" s="9"/>
    </row>
    <row r="818">
      <c r="E818" s="14"/>
      <c r="F818" s="9"/>
      <c r="G818" s="9"/>
      <c r="L818" s="9"/>
    </row>
    <row r="819">
      <c r="E819" s="14"/>
      <c r="F819" s="9"/>
      <c r="G819" s="9"/>
      <c r="L819" s="9"/>
    </row>
    <row r="820">
      <c r="E820" s="14"/>
      <c r="F820" s="9"/>
      <c r="G820" s="9"/>
      <c r="L820" s="9"/>
    </row>
    <row r="821">
      <c r="E821" s="14"/>
      <c r="F821" s="9"/>
      <c r="G821" s="9"/>
      <c r="L821" s="9"/>
    </row>
    <row r="822">
      <c r="E822" s="14"/>
      <c r="F822" s="9"/>
      <c r="G822" s="9"/>
      <c r="L822" s="9"/>
    </row>
    <row r="823">
      <c r="E823" s="14"/>
      <c r="F823" s="9"/>
      <c r="G823" s="9"/>
      <c r="L823" s="9"/>
    </row>
    <row r="824">
      <c r="E824" s="14"/>
      <c r="F824" s="9"/>
      <c r="G824" s="9"/>
      <c r="L824" s="9"/>
    </row>
    <row r="825">
      <c r="E825" s="14"/>
      <c r="F825" s="9"/>
      <c r="G825" s="9"/>
      <c r="L825" s="9"/>
    </row>
    <row r="826">
      <c r="E826" s="14"/>
      <c r="F826" s="9"/>
      <c r="G826" s="9"/>
      <c r="L826" s="9"/>
    </row>
    <row r="827">
      <c r="E827" s="14"/>
      <c r="F827" s="9"/>
      <c r="G827" s="9"/>
      <c r="L827" s="9"/>
    </row>
    <row r="828">
      <c r="E828" s="14"/>
      <c r="F828" s="9"/>
      <c r="G828" s="9"/>
      <c r="L828" s="9"/>
    </row>
    <row r="829">
      <c r="E829" s="14"/>
      <c r="F829" s="9"/>
      <c r="G829" s="9"/>
      <c r="L829" s="9"/>
    </row>
    <row r="830">
      <c r="E830" s="14"/>
      <c r="F830" s="9"/>
      <c r="G830" s="9"/>
      <c r="L830" s="9"/>
    </row>
    <row r="831">
      <c r="E831" s="14"/>
      <c r="F831" s="9"/>
      <c r="G831" s="9"/>
      <c r="L831" s="9"/>
    </row>
    <row r="832">
      <c r="E832" s="14"/>
      <c r="F832" s="9"/>
      <c r="G832" s="9"/>
      <c r="L832" s="9"/>
    </row>
    <row r="833">
      <c r="E833" s="14"/>
      <c r="F833" s="9"/>
      <c r="G833" s="9"/>
      <c r="L833" s="9"/>
    </row>
    <row r="834">
      <c r="E834" s="14"/>
      <c r="F834" s="9"/>
      <c r="G834" s="9"/>
      <c r="L834" s="9"/>
    </row>
    <row r="835">
      <c r="E835" s="14"/>
      <c r="F835" s="9"/>
      <c r="G835" s="9"/>
      <c r="L835" s="9"/>
    </row>
    <row r="836">
      <c r="E836" s="14"/>
      <c r="F836" s="9"/>
      <c r="G836" s="9"/>
      <c r="L836" s="9"/>
    </row>
    <row r="837">
      <c r="E837" s="14"/>
      <c r="F837" s="9"/>
      <c r="G837" s="9"/>
      <c r="L837" s="9"/>
    </row>
    <row r="838">
      <c r="E838" s="14"/>
      <c r="F838" s="9"/>
      <c r="G838" s="9"/>
      <c r="L838" s="9"/>
    </row>
    <row r="839">
      <c r="E839" s="14"/>
      <c r="F839" s="9"/>
      <c r="G839" s="9"/>
      <c r="L839" s="9"/>
    </row>
    <row r="840">
      <c r="E840" s="14"/>
      <c r="F840" s="9"/>
      <c r="G840" s="9"/>
      <c r="L840" s="9"/>
    </row>
    <row r="841">
      <c r="E841" s="14"/>
      <c r="F841" s="9"/>
      <c r="G841" s="9"/>
      <c r="L841" s="9"/>
    </row>
    <row r="842">
      <c r="E842" s="14"/>
      <c r="F842" s="9"/>
      <c r="G842" s="9"/>
      <c r="L842" s="9"/>
    </row>
    <row r="843">
      <c r="E843" s="14"/>
      <c r="F843" s="9"/>
      <c r="G843" s="9"/>
      <c r="L843" s="9"/>
    </row>
    <row r="844">
      <c r="E844" s="14"/>
      <c r="F844" s="9"/>
      <c r="G844" s="9"/>
      <c r="L844" s="9"/>
    </row>
    <row r="845">
      <c r="E845" s="14"/>
      <c r="F845" s="9"/>
      <c r="G845" s="9"/>
      <c r="L845" s="9"/>
    </row>
    <row r="846">
      <c r="E846" s="14"/>
      <c r="F846" s="9"/>
      <c r="G846" s="9"/>
      <c r="L846" s="9"/>
    </row>
    <row r="847">
      <c r="E847" s="14"/>
      <c r="F847" s="9"/>
      <c r="G847" s="9"/>
      <c r="L847" s="9"/>
    </row>
    <row r="848">
      <c r="E848" s="14"/>
      <c r="F848" s="9"/>
      <c r="G848" s="9"/>
      <c r="L848" s="9"/>
    </row>
    <row r="849">
      <c r="E849" s="14"/>
      <c r="F849" s="9"/>
      <c r="G849" s="9"/>
      <c r="L849" s="9"/>
    </row>
    <row r="850">
      <c r="E850" s="14"/>
      <c r="F850" s="9"/>
      <c r="G850" s="9"/>
      <c r="L850" s="9"/>
    </row>
    <row r="851">
      <c r="E851" s="14"/>
      <c r="F851" s="9"/>
      <c r="G851" s="9"/>
      <c r="L851" s="9"/>
    </row>
    <row r="852">
      <c r="E852" s="14"/>
      <c r="F852" s="9"/>
      <c r="G852" s="9"/>
      <c r="L852" s="9"/>
    </row>
    <row r="853">
      <c r="E853" s="14"/>
      <c r="F853" s="9"/>
      <c r="G853" s="9"/>
      <c r="L853" s="9"/>
    </row>
    <row r="854">
      <c r="E854" s="14"/>
      <c r="F854" s="9"/>
      <c r="G854" s="9"/>
      <c r="L854" s="9"/>
    </row>
    <row r="855">
      <c r="E855" s="14"/>
      <c r="F855" s="9"/>
      <c r="G855" s="9"/>
      <c r="L855" s="9"/>
    </row>
    <row r="856">
      <c r="E856" s="14"/>
      <c r="F856" s="9"/>
      <c r="G856" s="9"/>
      <c r="L856" s="9"/>
    </row>
    <row r="857">
      <c r="E857" s="14"/>
      <c r="F857" s="9"/>
      <c r="G857" s="9"/>
      <c r="L857" s="9"/>
    </row>
    <row r="858">
      <c r="E858" s="14"/>
      <c r="F858" s="9"/>
      <c r="G858" s="9"/>
      <c r="L858" s="9"/>
    </row>
    <row r="859">
      <c r="E859" s="14"/>
      <c r="F859" s="9"/>
      <c r="G859" s="9"/>
      <c r="L859" s="9"/>
    </row>
    <row r="860">
      <c r="E860" s="14"/>
      <c r="F860" s="9"/>
      <c r="G860" s="9"/>
      <c r="L860" s="9"/>
    </row>
    <row r="861">
      <c r="E861" s="14"/>
      <c r="F861" s="9"/>
      <c r="G861" s="9"/>
      <c r="L861" s="9"/>
    </row>
    <row r="862">
      <c r="E862" s="14"/>
      <c r="F862" s="9"/>
      <c r="G862" s="9"/>
      <c r="L862" s="9"/>
    </row>
    <row r="863">
      <c r="E863" s="14"/>
      <c r="F863" s="9"/>
      <c r="G863" s="9"/>
      <c r="L863" s="9"/>
    </row>
    <row r="864">
      <c r="E864" s="14"/>
      <c r="F864" s="9"/>
      <c r="G864" s="9"/>
      <c r="L864" s="9"/>
    </row>
    <row r="865">
      <c r="E865" s="14"/>
      <c r="F865" s="9"/>
      <c r="G865" s="9"/>
      <c r="L865" s="9"/>
    </row>
    <row r="866">
      <c r="E866" s="14"/>
      <c r="F866" s="9"/>
      <c r="G866" s="9"/>
      <c r="L866" s="9"/>
    </row>
    <row r="867">
      <c r="E867" s="14"/>
      <c r="F867" s="9"/>
      <c r="G867" s="9"/>
      <c r="L867" s="9"/>
    </row>
    <row r="868">
      <c r="E868" s="14"/>
      <c r="F868" s="9"/>
      <c r="G868" s="9"/>
      <c r="L868" s="9"/>
    </row>
    <row r="869">
      <c r="E869" s="14"/>
      <c r="F869" s="9"/>
      <c r="G869" s="9"/>
      <c r="L869" s="9"/>
    </row>
    <row r="870">
      <c r="E870" s="14"/>
      <c r="F870" s="9"/>
      <c r="G870" s="9"/>
      <c r="L870" s="9"/>
    </row>
    <row r="871">
      <c r="E871" s="14"/>
      <c r="F871" s="9"/>
      <c r="G871" s="9"/>
      <c r="L871" s="9"/>
    </row>
    <row r="872">
      <c r="E872" s="14"/>
      <c r="F872" s="9"/>
      <c r="G872" s="9"/>
      <c r="L872" s="9"/>
    </row>
    <row r="873">
      <c r="E873" s="14"/>
      <c r="F873" s="9"/>
      <c r="G873" s="9"/>
      <c r="L873" s="9"/>
    </row>
    <row r="874">
      <c r="E874" s="14"/>
      <c r="F874" s="9"/>
      <c r="G874" s="9"/>
      <c r="L874" s="9"/>
    </row>
    <row r="875">
      <c r="E875" s="14"/>
      <c r="F875" s="9"/>
      <c r="G875" s="9"/>
      <c r="L875" s="9"/>
    </row>
    <row r="876">
      <c r="E876" s="14"/>
      <c r="F876" s="9"/>
      <c r="G876" s="9"/>
      <c r="L876" s="9"/>
    </row>
    <row r="877">
      <c r="E877" s="14"/>
      <c r="F877" s="9"/>
      <c r="G877" s="9"/>
      <c r="L877" s="9"/>
    </row>
    <row r="878">
      <c r="E878" s="14"/>
      <c r="F878" s="9"/>
      <c r="G878" s="9"/>
      <c r="L878" s="9"/>
    </row>
    <row r="879">
      <c r="E879" s="14"/>
      <c r="F879" s="9"/>
      <c r="G879" s="9"/>
      <c r="L879" s="9"/>
    </row>
    <row r="880">
      <c r="E880" s="14"/>
      <c r="F880" s="9"/>
      <c r="G880" s="9"/>
      <c r="L880" s="9"/>
    </row>
    <row r="881">
      <c r="E881" s="14"/>
      <c r="F881" s="9"/>
      <c r="G881" s="9"/>
      <c r="L881" s="9"/>
    </row>
    <row r="882">
      <c r="E882" s="14"/>
      <c r="F882" s="9"/>
      <c r="G882" s="9"/>
      <c r="L882" s="9"/>
    </row>
    <row r="883">
      <c r="E883" s="14"/>
      <c r="F883" s="9"/>
      <c r="G883" s="9"/>
      <c r="L883" s="9"/>
    </row>
    <row r="884">
      <c r="E884" s="14"/>
      <c r="F884" s="9"/>
      <c r="G884" s="9"/>
      <c r="L884" s="9"/>
    </row>
    <row r="885">
      <c r="E885" s="14"/>
      <c r="F885" s="9"/>
      <c r="G885" s="9"/>
      <c r="L885" s="9"/>
    </row>
    <row r="886">
      <c r="E886" s="14"/>
      <c r="F886" s="9"/>
      <c r="G886" s="9"/>
      <c r="L886" s="9"/>
    </row>
    <row r="887">
      <c r="E887" s="14"/>
      <c r="F887" s="9"/>
      <c r="G887" s="9"/>
      <c r="L887" s="9"/>
    </row>
    <row r="888">
      <c r="E888" s="14"/>
      <c r="F888" s="9"/>
      <c r="G888" s="9"/>
      <c r="L888" s="9"/>
    </row>
    <row r="889">
      <c r="E889" s="14"/>
      <c r="F889" s="9"/>
      <c r="G889" s="9"/>
      <c r="L889" s="9"/>
    </row>
    <row r="890">
      <c r="E890" s="14"/>
      <c r="F890" s="9"/>
      <c r="G890" s="9"/>
      <c r="L890" s="9"/>
    </row>
    <row r="891">
      <c r="E891" s="14"/>
      <c r="F891" s="9"/>
      <c r="G891" s="9"/>
      <c r="L891" s="9"/>
    </row>
    <row r="892">
      <c r="E892" s="14"/>
      <c r="F892" s="9"/>
      <c r="G892" s="9"/>
      <c r="L892" s="9"/>
    </row>
    <row r="893">
      <c r="E893" s="14"/>
      <c r="F893" s="9"/>
      <c r="G893" s="9"/>
      <c r="L893" s="9"/>
    </row>
    <row r="894">
      <c r="E894" s="14"/>
      <c r="F894" s="9"/>
      <c r="G894" s="9"/>
      <c r="L894" s="9"/>
    </row>
    <row r="895">
      <c r="E895" s="14"/>
      <c r="F895" s="9"/>
      <c r="G895" s="9"/>
      <c r="L895" s="9"/>
    </row>
    <row r="896">
      <c r="E896" s="14"/>
      <c r="F896" s="9"/>
      <c r="G896" s="9"/>
      <c r="L896" s="9"/>
    </row>
    <row r="897">
      <c r="E897" s="14"/>
      <c r="F897" s="9"/>
      <c r="G897" s="9"/>
      <c r="L897" s="9"/>
    </row>
    <row r="898">
      <c r="E898" s="14"/>
      <c r="F898" s="9"/>
      <c r="G898" s="9"/>
      <c r="L898" s="9"/>
    </row>
    <row r="899">
      <c r="E899" s="14"/>
      <c r="F899" s="9"/>
      <c r="G899" s="9"/>
      <c r="L899" s="9"/>
    </row>
    <row r="900">
      <c r="E900" s="14"/>
      <c r="F900" s="9"/>
      <c r="G900" s="9"/>
      <c r="L900" s="9"/>
    </row>
    <row r="901">
      <c r="E901" s="14"/>
      <c r="F901" s="9"/>
      <c r="G901" s="9"/>
      <c r="L901" s="9"/>
    </row>
    <row r="902">
      <c r="E902" s="14"/>
      <c r="F902" s="9"/>
      <c r="G902" s="9"/>
      <c r="L902" s="9"/>
    </row>
    <row r="903">
      <c r="E903" s="14"/>
      <c r="F903" s="9"/>
      <c r="G903" s="9"/>
      <c r="L903" s="9"/>
    </row>
    <row r="904">
      <c r="E904" s="14"/>
      <c r="F904" s="9"/>
      <c r="G904" s="9"/>
      <c r="L904" s="9"/>
    </row>
    <row r="905">
      <c r="E905" s="14"/>
      <c r="F905" s="9"/>
      <c r="G905" s="9"/>
      <c r="L905" s="9"/>
    </row>
    <row r="906">
      <c r="E906" s="14"/>
      <c r="F906" s="9"/>
      <c r="G906" s="9"/>
      <c r="L906" s="9"/>
    </row>
    <row r="907">
      <c r="E907" s="14"/>
      <c r="F907" s="9"/>
      <c r="G907" s="9"/>
      <c r="L907" s="9"/>
    </row>
    <row r="908">
      <c r="E908" s="14"/>
      <c r="F908" s="9"/>
      <c r="G908" s="9"/>
      <c r="L908" s="9"/>
    </row>
    <row r="909">
      <c r="E909" s="14"/>
      <c r="F909" s="9"/>
      <c r="G909" s="9"/>
      <c r="L909" s="9"/>
    </row>
    <row r="910">
      <c r="E910" s="14"/>
      <c r="F910" s="9"/>
      <c r="G910" s="9"/>
      <c r="L910" s="9"/>
    </row>
    <row r="911">
      <c r="E911" s="14"/>
      <c r="F911" s="9"/>
      <c r="G911" s="9"/>
      <c r="L911" s="9"/>
    </row>
    <row r="912">
      <c r="E912" s="14"/>
      <c r="F912" s="9"/>
      <c r="G912" s="9"/>
      <c r="L912" s="9"/>
    </row>
    <row r="913">
      <c r="E913" s="14"/>
      <c r="F913" s="9"/>
      <c r="G913" s="9"/>
      <c r="L913" s="9"/>
    </row>
    <row r="914">
      <c r="E914" s="14"/>
      <c r="F914" s="9"/>
      <c r="G914" s="9"/>
      <c r="L914" s="9"/>
    </row>
    <row r="915">
      <c r="E915" s="14"/>
      <c r="F915" s="9"/>
      <c r="G915" s="9"/>
      <c r="L915" s="9"/>
    </row>
    <row r="916">
      <c r="E916" s="14"/>
      <c r="F916" s="9"/>
      <c r="G916" s="9"/>
      <c r="L916" s="9"/>
    </row>
    <row r="917">
      <c r="E917" s="14"/>
      <c r="F917" s="9"/>
      <c r="G917" s="9"/>
      <c r="L917" s="9"/>
    </row>
    <row r="918">
      <c r="E918" s="14"/>
      <c r="F918" s="9"/>
      <c r="G918" s="9"/>
      <c r="L918" s="9"/>
    </row>
    <row r="919">
      <c r="E919" s="14"/>
      <c r="F919" s="9"/>
      <c r="G919" s="9"/>
      <c r="L919" s="9"/>
    </row>
    <row r="920">
      <c r="E920" s="14"/>
      <c r="F920" s="9"/>
      <c r="G920" s="9"/>
      <c r="L920" s="9"/>
    </row>
    <row r="921">
      <c r="E921" s="14"/>
      <c r="F921" s="9"/>
      <c r="G921" s="9"/>
      <c r="L921" s="9"/>
    </row>
    <row r="922">
      <c r="E922" s="14"/>
      <c r="F922" s="9"/>
      <c r="G922" s="9"/>
      <c r="L922" s="9"/>
    </row>
    <row r="923">
      <c r="E923" s="14"/>
      <c r="F923" s="9"/>
      <c r="G923" s="9"/>
      <c r="L923" s="9"/>
    </row>
    <row r="924">
      <c r="E924" s="14"/>
      <c r="F924" s="9"/>
      <c r="G924" s="9"/>
      <c r="L924" s="9"/>
    </row>
    <row r="925">
      <c r="E925" s="14"/>
      <c r="F925" s="9"/>
      <c r="G925" s="9"/>
      <c r="L925" s="9"/>
    </row>
    <row r="926">
      <c r="E926" s="14"/>
      <c r="F926" s="9"/>
      <c r="G926" s="9"/>
      <c r="L926" s="9"/>
    </row>
    <row r="927">
      <c r="E927" s="14"/>
      <c r="F927" s="9"/>
      <c r="G927" s="9"/>
      <c r="L927" s="9"/>
    </row>
    <row r="928">
      <c r="E928" s="14"/>
      <c r="F928" s="9"/>
      <c r="G928" s="9"/>
      <c r="L928" s="9"/>
    </row>
    <row r="929">
      <c r="E929" s="14"/>
      <c r="F929" s="9"/>
      <c r="G929" s="9"/>
      <c r="L929" s="9"/>
    </row>
    <row r="930">
      <c r="E930" s="14"/>
      <c r="F930" s="9"/>
      <c r="G930" s="9"/>
      <c r="L930" s="9"/>
    </row>
    <row r="931">
      <c r="E931" s="14"/>
      <c r="F931" s="9"/>
      <c r="G931" s="9"/>
      <c r="L931" s="9"/>
    </row>
    <row r="932">
      <c r="E932" s="14"/>
      <c r="F932" s="9"/>
      <c r="G932" s="9"/>
      <c r="L932" s="9"/>
    </row>
    <row r="933">
      <c r="E933" s="14"/>
      <c r="F933" s="9"/>
      <c r="G933" s="9"/>
      <c r="L933" s="9"/>
    </row>
    <row r="934">
      <c r="E934" s="14"/>
      <c r="F934" s="9"/>
      <c r="G934" s="9"/>
      <c r="L934" s="9"/>
    </row>
    <row r="935">
      <c r="E935" s="14"/>
      <c r="F935" s="9"/>
      <c r="G935" s="9"/>
      <c r="L935" s="9"/>
    </row>
    <row r="936">
      <c r="E936" s="14"/>
      <c r="F936" s="9"/>
      <c r="G936" s="9"/>
      <c r="L936" s="9"/>
    </row>
    <row r="937">
      <c r="E937" s="14"/>
      <c r="F937" s="9"/>
      <c r="G937" s="9"/>
      <c r="L937" s="9"/>
    </row>
    <row r="938">
      <c r="E938" s="14"/>
      <c r="F938" s="9"/>
      <c r="G938" s="9"/>
      <c r="L938" s="9"/>
    </row>
    <row r="939">
      <c r="E939" s="14"/>
      <c r="F939" s="9"/>
      <c r="G939" s="9"/>
      <c r="L939" s="9"/>
    </row>
    <row r="940">
      <c r="E940" s="14"/>
      <c r="F940" s="9"/>
      <c r="G940" s="9"/>
      <c r="L940" s="9"/>
    </row>
    <row r="941">
      <c r="E941" s="14"/>
      <c r="F941" s="9"/>
      <c r="G941" s="9"/>
      <c r="L941" s="9"/>
    </row>
    <row r="942">
      <c r="E942" s="14"/>
      <c r="F942" s="9"/>
      <c r="G942" s="9"/>
      <c r="L942" s="9"/>
    </row>
    <row r="943">
      <c r="E943" s="14"/>
      <c r="F943" s="9"/>
      <c r="G943" s="9"/>
      <c r="L943" s="9"/>
    </row>
    <row r="944">
      <c r="E944" s="14"/>
      <c r="F944" s="9"/>
      <c r="G944" s="9"/>
      <c r="L944" s="9"/>
    </row>
    <row r="945">
      <c r="E945" s="14"/>
      <c r="F945" s="9"/>
      <c r="G945" s="9"/>
      <c r="L945" s="9"/>
    </row>
    <row r="946">
      <c r="E946" s="14"/>
      <c r="F946" s="9"/>
      <c r="G946" s="9"/>
      <c r="L946" s="9"/>
    </row>
    <row r="947">
      <c r="E947" s="14"/>
      <c r="F947" s="9"/>
      <c r="G947" s="9"/>
      <c r="L947" s="9"/>
    </row>
    <row r="948">
      <c r="E948" s="14"/>
      <c r="F948" s="9"/>
      <c r="G948" s="9"/>
      <c r="L948" s="9"/>
    </row>
    <row r="949">
      <c r="E949" s="14"/>
      <c r="F949" s="9"/>
      <c r="G949" s="9"/>
      <c r="L949" s="9"/>
    </row>
    <row r="950">
      <c r="E950" s="14"/>
      <c r="F950" s="9"/>
      <c r="G950" s="9"/>
      <c r="L950" s="9"/>
    </row>
    <row r="951">
      <c r="E951" s="14"/>
      <c r="F951" s="9"/>
      <c r="G951" s="9"/>
      <c r="L951" s="9"/>
    </row>
    <row r="952">
      <c r="E952" s="14"/>
      <c r="F952" s="9"/>
      <c r="G952" s="9"/>
      <c r="L952" s="9"/>
    </row>
    <row r="953">
      <c r="E953" s="14"/>
      <c r="F953" s="9"/>
      <c r="G953" s="9"/>
      <c r="L953" s="9"/>
    </row>
    <row r="954">
      <c r="E954" s="14"/>
      <c r="F954" s="9"/>
      <c r="G954" s="9"/>
      <c r="L954" s="9"/>
    </row>
    <row r="955">
      <c r="E955" s="14"/>
      <c r="F955" s="9"/>
      <c r="G955" s="9"/>
      <c r="L955" s="9"/>
    </row>
    <row r="956">
      <c r="E956" s="14"/>
      <c r="F956" s="9"/>
      <c r="G956" s="9"/>
      <c r="L956" s="9"/>
    </row>
    <row r="957">
      <c r="E957" s="14"/>
      <c r="F957" s="9"/>
      <c r="G957" s="9"/>
      <c r="L957" s="9"/>
    </row>
    <row r="958">
      <c r="E958" s="14"/>
      <c r="F958" s="9"/>
      <c r="G958" s="9"/>
      <c r="L958" s="9"/>
    </row>
    <row r="959">
      <c r="E959" s="14"/>
      <c r="F959" s="9"/>
      <c r="G959" s="9"/>
      <c r="L959" s="9"/>
    </row>
    <row r="960">
      <c r="E960" s="14"/>
      <c r="F960" s="9"/>
      <c r="G960" s="9"/>
      <c r="L960" s="9"/>
    </row>
    <row r="961">
      <c r="E961" s="14"/>
      <c r="F961" s="9"/>
      <c r="G961" s="9"/>
      <c r="L961" s="9"/>
    </row>
    <row r="962">
      <c r="E962" s="14"/>
      <c r="F962" s="9"/>
      <c r="G962" s="9"/>
      <c r="L962" s="9"/>
    </row>
    <row r="963">
      <c r="E963" s="14"/>
      <c r="F963" s="9"/>
      <c r="G963" s="9"/>
      <c r="L963" s="9"/>
    </row>
    <row r="964">
      <c r="E964" s="14"/>
      <c r="F964" s="9"/>
      <c r="G964" s="9"/>
      <c r="L964" s="9"/>
    </row>
    <row r="965">
      <c r="E965" s="14"/>
      <c r="F965" s="9"/>
      <c r="G965" s="9"/>
      <c r="L965" s="9"/>
    </row>
    <row r="966">
      <c r="E966" s="14"/>
      <c r="F966" s="9"/>
      <c r="G966" s="9"/>
      <c r="L966" s="9"/>
    </row>
    <row r="967">
      <c r="E967" s="14"/>
      <c r="F967" s="9"/>
      <c r="G967" s="9"/>
      <c r="L967" s="9"/>
    </row>
    <row r="968">
      <c r="E968" s="14"/>
      <c r="F968" s="9"/>
      <c r="G968" s="9"/>
      <c r="L968" s="9"/>
    </row>
    <row r="969">
      <c r="E969" s="14"/>
      <c r="F969" s="9"/>
      <c r="G969" s="9"/>
      <c r="L969" s="9"/>
    </row>
    <row r="970">
      <c r="E970" s="14"/>
      <c r="F970" s="9"/>
      <c r="G970" s="9"/>
      <c r="L970" s="9"/>
    </row>
    <row r="971">
      <c r="E971" s="14"/>
      <c r="F971" s="9"/>
      <c r="G971" s="9"/>
      <c r="L971" s="9"/>
    </row>
    <row r="972">
      <c r="E972" s="14"/>
      <c r="F972" s="9"/>
      <c r="G972" s="9"/>
      <c r="L972" s="9"/>
    </row>
    <row r="973">
      <c r="E973" s="14"/>
      <c r="F973" s="9"/>
      <c r="G973" s="9"/>
      <c r="L973" s="9"/>
    </row>
    <row r="974">
      <c r="E974" s="14"/>
      <c r="F974" s="9"/>
      <c r="G974" s="9"/>
      <c r="L974" s="9"/>
    </row>
    <row r="975">
      <c r="E975" s="14"/>
      <c r="F975" s="9"/>
      <c r="G975" s="9"/>
      <c r="L975" s="9"/>
    </row>
    <row r="976">
      <c r="E976" s="14"/>
      <c r="F976" s="9"/>
      <c r="G976" s="9"/>
      <c r="L976" s="9"/>
    </row>
    <row r="977">
      <c r="E977" s="14"/>
      <c r="F977" s="9"/>
      <c r="G977" s="9"/>
      <c r="L977" s="9"/>
    </row>
    <row r="978">
      <c r="E978" s="14"/>
      <c r="F978" s="9"/>
      <c r="G978" s="9"/>
      <c r="L978" s="9"/>
    </row>
    <row r="979">
      <c r="E979" s="14"/>
      <c r="F979" s="9"/>
      <c r="G979" s="9"/>
      <c r="L979" s="9"/>
    </row>
    <row r="980">
      <c r="E980" s="14"/>
      <c r="F980" s="9"/>
      <c r="G980" s="9"/>
      <c r="L980" s="9"/>
    </row>
    <row r="981">
      <c r="E981" s="14"/>
      <c r="F981" s="9"/>
      <c r="G981" s="9"/>
      <c r="L981" s="9"/>
    </row>
    <row r="982">
      <c r="E982" s="14"/>
      <c r="F982" s="9"/>
      <c r="G982" s="9"/>
      <c r="L982" s="9"/>
    </row>
    <row r="983">
      <c r="E983" s="14"/>
      <c r="F983" s="9"/>
      <c r="G983" s="9"/>
      <c r="L983" s="9"/>
    </row>
    <row r="984">
      <c r="E984" s="14"/>
      <c r="F984" s="9"/>
      <c r="G984" s="9"/>
      <c r="L984" s="9"/>
    </row>
    <row r="985">
      <c r="E985" s="14"/>
      <c r="F985" s="9"/>
      <c r="G985" s="9"/>
      <c r="L985" s="9"/>
    </row>
    <row r="986">
      <c r="E986" s="14"/>
      <c r="F986" s="9"/>
      <c r="G986" s="9"/>
      <c r="L986" s="9"/>
    </row>
    <row r="987">
      <c r="E987" s="14"/>
      <c r="F987" s="9"/>
      <c r="G987" s="9"/>
      <c r="L987" s="9"/>
    </row>
    <row r="988">
      <c r="E988" s="14"/>
      <c r="F988" s="9"/>
      <c r="G988" s="9"/>
      <c r="L988" s="9"/>
    </row>
    <row r="989">
      <c r="E989" s="14"/>
      <c r="F989" s="9"/>
      <c r="G989" s="9"/>
      <c r="L989" s="9"/>
    </row>
    <row r="990">
      <c r="E990" s="14"/>
      <c r="F990" s="9"/>
      <c r="G990" s="9"/>
      <c r="L990" s="9"/>
    </row>
    <row r="991">
      <c r="E991" s="14"/>
      <c r="F991" s="9"/>
      <c r="G991" s="9"/>
      <c r="L991" s="9"/>
    </row>
    <row r="992">
      <c r="E992" s="14"/>
      <c r="F992" s="9"/>
      <c r="G992" s="9"/>
      <c r="L992" s="9"/>
    </row>
    <row r="993">
      <c r="E993" s="14"/>
      <c r="F993" s="9"/>
      <c r="G993" s="9"/>
      <c r="L993" s="9"/>
    </row>
    <row r="994">
      <c r="E994" s="14"/>
      <c r="F994" s="9"/>
      <c r="G994" s="9"/>
      <c r="L994" s="9"/>
    </row>
    <row r="995">
      <c r="E995" s="14"/>
      <c r="F995" s="9"/>
      <c r="G995" s="9"/>
      <c r="L995" s="9"/>
    </row>
    <row r="996">
      <c r="E996" s="14"/>
      <c r="F996" s="9"/>
      <c r="G996" s="9"/>
      <c r="L996" s="9"/>
    </row>
    <row r="997">
      <c r="E997" s="14"/>
      <c r="F997" s="9"/>
      <c r="G997" s="9"/>
      <c r="L997" s="9"/>
    </row>
    <row r="998">
      <c r="E998" s="14"/>
      <c r="F998" s="9"/>
      <c r="G998" s="9"/>
      <c r="L998" s="9"/>
    </row>
    <row r="999">
      <c r="E999" s="14"/>
      <c r="F999" s="9"/>
      <c r="G999" s="9"/>
      <c r="L999" s="9"/>
    </row>
    <row r="1000">
      <c r="E1000" s="14"/>
      <c r="F1000" s="9"/>
      <c r="G1000" s="9"/>
      <c r="L1000" s="9"/>
    </row>
  </sheetData>
  <autoFilter ref="$A$1:$N$10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5" max="5" width="16.25"/>
    <col customWidth="1" min="7" max="7" width="34.0"/>
  </cols>
  <sheetData>
    <row r="1">
      <c r="A1" s="12" t="s">
        <v>733</v>
      </c>
      <c r="B1" s="12" t="s">
        <v>734</v>
      </c>
      <c r="C1" s="12" t="s">
        <v>3293</v>
      </c>
      <c r="D1" s="12" t="s">
        <v>1460</v>
      </c>
      <c r="E1" s="32" t="s">
        <v>1461</v>
      </c>
      <c r="F1" s="12" t="s">
        <v>1462</v>
      </c>
      <c r="G1" s="8" t="s">
        <v>1463</v>
      </c>
      <c r="H1" s="12" t="s">
        <v>744</v>
      </c>
      <c r="I1" s="12" t="s">
        <v>743</v>
      </c>
      <c r="J1" s="33" t="s">
        <v>741</v>
      </c>
      <c r="K1" s="33" t="s">
        <v>742</v>
      </c>
    </row>
    <row r="2">
      <c r="A2" s="8" t="s">
        <v>3403</v>
      </c>
      <c r="B2" s="13">
        <v>45691.0</v>
      </c>
      <c r="C2" s="8" t="s">
        <v>3301</v>
      </c>
      <c r="D2" s="8" t="s">
        <v>1465</v>
      </c>
      <c r="E2" s="11">
        <v>100000.0</v>
      </c>
      <c r="H2" s="8" t="s">
        <v>3302</v>
      </c>
      <c r="J2" s="34" t="str">
        <f t="shared" ref="J2:J18" si="1">TEXT(B2,"MM/YYYY")</f>
        <v>02/2025</v>
      </c>
      <c r="K2" s="34" t="str">
        <f t="shared" ref="K2:K18" si="2">IF(B2="","",CONCATENATE("CXG-",TEXT(B2,"MMYY")))</f>
        <v>CXG-0225</v>
      </c>
    </row>
    <row r="3">
      <c r="A3" s="8" t="s">
        <v>3404</v>
      </c>
      <c r="B3" s="13">
        <v>45691.0</v>
      </c>
      <c r="C3" s="8" t="s">
        <v>3301</v>
      </c>
      <c r="D3" s="8" t="s">
        <v>1575</v>
      </c>
      <c r="E3" s="11">
        <v>29040.0</v>
      </c>
      <c r="H3" s="8" t="s">
        <v>3302</v>
      </c>
      <c r="J3" s="34" t="str">
        <f t="shared" si="1"/>
        <v>02/2025</v>
      </c>
      <c r="K3" s="34" t="str">
        <f t="shared" si="2"/>
        <v>CXG-0225</v>
      </c>
    </row>
    <row r="4">
      <c r="A4" s="8" t="s">
        <v>3405</v>
      </c>
      <c r="B4" s="13">
        <v>45691.0</v>
      </c>
      <c r="C4" s="8" t="s">
        <v>3301</v>
      </c>
      <c r="D4" s="8" t="s">
        <v>1575</v>
      </c>
      <c r="E4" s="11">
        <v>65000.0</v>
      </c>
      <c r="H4" s="8" t="s">
        <v>3302</v>
      </c>
      <c r="J4" s="34" t="str">
        <f t="shared" si="1"/>
        <v>02/2025</v>
      </c>
      <c r="K4" s="34" t="str">
        <f t="shared" si="2"/>
        <v>CXG-0225</v>
      </c>
    </row>
    <row r="5">
      <c r="A5" s="8" t="s">
        <v>3406</v>
      </c>
      <c r="B5" s="13">
        <v>45691.0</v>
      </c>
      <c r="C5" s="8" t="s">
        <v>3301</v>
      </c>
      <c r="D5" s="8" t="s">
        <v>1478</v>
      </c>
      <c r="E5" s="11">
        <v>2568.04</v>
      </c>
      <c r="H5" s="8" t="s">
        <v>3302</v>
      </c>
      <c r="J5" s="34" t="str">
        <f t="shared" si="1"/>
        <v>02/2025</v>
      </c>
      <c r="K5" s="34" t="str">
        <f t="shared" si="2"/>
        <v>CXG-0225</v>
      </c>
    </row>
    <row r="6">
      <c r="A6" s="8" t="s">
        <v>3407</v>
      </c>
      <c r="B6" s="13">
        <v>45692.0</v>
      </c>
      <c r="C6" s="8" t="s">
        <v>3301</v>
      </c>
      <c r="D6" s="8" t="s">
        <v>1575</v>
      </c>
      <c r="E6" s="11">
        <v>50000.0</v>
      </c>
      <c r="H6" s="8" t="s">
        <v>3302</v>
      </c>
      <c r="J6" s="34" t="str">
        <f t="shared" si="1"/>
        <v>02/2025</v>
      </c>
      <c r="K6" s="34" t="str">
        <f t="shared" si="2"/>
        <v>CXG-0225</v>
      </c>
    </row>
    <row r="7">
      <c r="A7" s="8" t="s">
        <v>3408</v>
      </c>
      <c r="B7" s="13">
        <v>45693.0</v>
      </c>
      <c r="C7" s="8" t="s">
        <v>3301</v>
      </c>
      <c r="D7" s="8" t="s">
        <v>1575</v>
      </c>
      <c r="E7" s="11">
        <v>46964.72</v>
      </c>
      <c r="H7" s="8" t="s">
        <v>3302</v>
      </c>
      <c r="J7" s="34" t="str">
        <f t="shared" si="1"/>
        <v>02/2025</v>
      </c>
      <c r="K7" s="34" t="str">
        <f t="shared" si="2"/>
        <v>CXG-0225</v>
      </c>
    </row>
    <row r="8">
      <c r="A8" s="8" t="s">
        <v>3409</v>
      </c>
      <c r="B8" s="13">
        <v>45693.0</v>
      </c>
      <c r="C8" s="8" t="s">
        <v>3301</v>
      </c>
      <c r="D8" s="8" t="s">
        <v>1473</v>
      </c>
      <c r="E8" s="11">
        <v>5683.0</v>
      </c>
      <c r="H8" s="8" t="s">
        <v>3302</v>
      </c>
      <c r="J8" s="34" t="str">
        <f t="shared" si="1"/>
        <v>02/2025</v>
      </c>
      <c r="K8" s="34" t="str">
        <f t="shared" si="2"/>
        <v>CXG-0225</v>
      </c>
    </row>
    <row r="9">
      <c r="A9" s="8" t="s">
        <v>3410</v>
      </c>
      <c r="B9" s="13">
        <v>45693.0</v>
      </c>
      <c r="C9" s="8" t="s">
        <v>3301</v>
      </c>
      <c r="D9" s="8" t="s">
        <v>1465</v>
      </c>
      <c r="E9" s="11">
        <v>25000.0</v>
      </c>
      <c r="H9" s="8" t="s">
        <v>3302</v>
      </c>
      <c r="J9" s="34" t="str">
        <f t="shared" si="1"/>
        <v>02/2025</v>
      </c>
      <c r="K9" s="34" t="str">
        <f t="shared" si="2"/>
        <v>CXG-0225</v>
      </c>
    </row>
    <row r="10">
      <c r="A10" s="8" t="s">
        <v>3411</v>
      </c>
      <c r="B10" s="13">
        <v>45693.0</v>
      </c>
      <c r="C10" s="8" t="s">
        <v>3301</v>
      </c>
      <c r="D10" s="8" t="s">
        <v>1473</v>
      </c>
      <c r="E10" s="11">
        <v>293.94</v>
      </c>
      <c r="H10" s="8" t="s">
        <v>3302</v>
      </c>
      <c r="J10" s="34" t="str">
        <f t="shared" si="1"/>
        <v>02/2025</v>
      </c>
      <c r="K10" s="34" t="str">
        <f t="shared" si="2"/>
        <v>CXG-0225</v>
      </c>
    </row>
    <row r="11">
      <c r="A11" s="8" t="s">
        <v>3412</v>
      </c>
      <c r="B11" s="13">
        <v>45693.0</v>
      </c>
      <c r="C11" s="8" t="s">
        <v>3326</v>
      </c>
      <c r="D11" s="8" t="s">
        <v>1478</v>
      </c>
      <c r="E11" s="11">
        <v>4755.77</v>
      </c>
      <c r="H11" s="8" t="s">
        <v>3302</v>
      </c>
      <c r="J11" s="34" t="str">
        <f t="shared" si="1"/>
        <v>02/2025</v>
      </c>
      <c r="K11" s="34" t="str">
        <f t="shared" si="2"/>
        <v>CXG-0225</v>
      </c>
    </row>
    <row r="12">
      <c r="A12" s="8" t="s">
        <v>3413</v>
      </c>
      <c r="B12" s="13">
        <v>45693.0</v>
      </c>
      <c r="C12" s="8" t="s">
        <v>3326</v>
      </c>
      <c r="D12" s="8" t="s">
        <v>1478</v>
      </c>
      <c r="E12" s="11">
        <v>13445.29</v>
      </c>
      <c r="H12" s="8" t="s">
        <v>3302</v>
      </c>
      <c r="J12" s="34" t="str">
        <f t="shared" si="1"/>
        <v>02/2025</v>
      </c>
      <c r="K12" s="34" t="str">
        <f t="shared" si="2"/>
        <v>CXG-0225</v>
      </c>
    </row>
    <row r="13">
      <c r="A13" s="8" t="s">
        <v>3414</v>
      </c>
      <c r="B13" s="13">
        <v>45712.0</v>
      </c>
      <c r="C13" s="8" t="s">
        <v>3326</v>
      </c>
      <c r="D13" s="8" t="s">
        <v>1465</v>
      </c>
      <c r="E13" s="11">
        <v>190000.0</v>
      </c>
      <c r="H13" s="8" t="s">
        <v>3302</v>
      </c>
      <c r="J13" s="34" t="str">
        <f t="shared" si="1"/>
        <v>02/2025</v>
      </c>
      <c r="K13" s="34" t="str">
        <f t="shared" si="2"/>
        <v>CXG-0225</v>
      </c>
    </row>
    <row r="14">
      <c r="A14" s="8" t="s">
        <v>3415</v>
      </c>
      <c r="B14" s="13">
        <v>45721.0</v>
      </c>
      <c r="C14" s="8" t="s">
        <v>3326</v>
      </c>
      <c r="D14" s="8" t="s">
        <v>1473</v>
      </c>
      <c r="E14" s="11">
        <v>-7000.0</v>
      </c>
      <c r="H14" s="8" t="s">
        <v>3302</v>
      </c>
      <c r="J14" s="34" t="str">
        <f t="shared" si="1"/>
        <v>03/2025</v>
      </c>
      <c r="K14" s="34" t="str">
        <f t="shared" si="2"/>
        <v>CXG-0325</v>
      </c>
    </row>
    <row r="15">
      <c r="A15" s="8" t="s">
        <v>3416</v>
      </c>
      <c r="B15" s="13">
        <v>45722.0</v>
      </c>
      <c r="C15" s="8" t="s">
        <v>3326</v>
      </c>
      <c r="D15" s="8" t="s">
        <v>1465</v>
      </c>
      <c r="E15" s="11">
        <v>26617.0</v>
      </c>
      <c r="H15" s="8" t="s">
        <v>3302</v>
      </c>
      <c r="J15" s="34" t="str">
        <f t="shared" si="1"/>
        <v>03/2025</v>
      </c>
      <c r="K15" s="34" t="str">
        <f t="shared" si="2"/>
        <v>CXG-0325</v>
      </c>
    </row>
    <row r="16">
      <c r="A16" s="8" t="s">
        <v>3417</v>
      </c>
      <c r="B16" s="13">
        <v>45722.0</v>
      </c>
      <c r="C16" s="8" t="s">
        <v>3326</v>
      </c>
      <c r="D16" s="8" t="s">
        <v>1473</v>
      </c>
      <c r="E16" s="11">
        <v>0.84</v>
      </c>
      <c r="H16" s="8" t="s">
        <v>3302</v>
      </c>
      <c r="J16" s="34" t="str">
        <f t="shared" si="1"/>
        <v>03/2025</v>
      </c>
      <c r="K16" s="34" t="str">
        <f t="shared" si="2"/>
        <v>CXG-0325</v>
      </c>
    </row>
    <row r="17">
      <c r="A17" s="8" t="s">
        <v>3418</v>
      </c>
      <c r="B17" s="13">
        <v>45722.0</v>
      </c>
      <c r="C17" s="8" t="s">
        <v>3332</v>
      </c>
      <c r="D17" s="8" t="s">
        <v>1465</v>
      </c>
      <c r="E17" s="11">
        <v>13445.29</v>
      </c>
      <c r="H17" s="8" t="s">
        <v>3302</v>
      </c>
      <c r="J17" s="34" t="str">
        <f t="shared" si="1"/>
        <v>03/2025</v>
      </c>
      <c r="K17" s="34" t="str">
        <f t="shared" si="2"/>
        <v>CXG-0325</v>
      </c>
    </row>
    <row r="18">
      <c r="A18" s="8" t="s">
        <v>3419</v>
      </c>
      <c r="B18" s="13">
        <v>45722.0</v>
      </c>
      <c r="C18" s="8" t="s">
        <v>3332</v>
      </c>
      <c r="D18" s="8" t="s">
        <v>1465</v>
      </c>
      <c r="E18" s="11">
        <v>4768.61</v>
      </c>
      <c r="H18" s="8" t="s">
        <v>3302</v>
      </c>
      <c r="J18" s="34" t="str">
        <f t="shared" si="1"/>
        <v>03/2025</v>
      </c>
      <c r="K18" s="34" t="str">
        <f t="shared" si="2"/>
        <v>CXG-0325</v>
      </c>
    </row>
    <row r="19">
      <c r="A19" s="8"/>
      <c r="B19" s="13"/>
      <c r="C19" s="8"/>
      <c r="D19" s="8"/>
      <c r="E19" s="11"/>
      <c r="H19" s="8"/>
      <c r="J19" s="34"/>
      <c r="K19" s="34"/>
    </row>
    <row r="20">
      <c r="A20" s="8"/>
      <c r="B20" s="13"/>
      <c r="C20" s="8"/>
      <c r="D20" s="8"/>
      <c r="E20" s="11"/>
      <c r="H20" s="8"/>
      <c r="J20" s="34"/>
      <c r="K20" s="34"/>
    </row>
    <row r="21">
      <c r="A21" s="8"/>
      <c r="B21" s="13"/>
      <c r="C21" s="8"/>
      <c r="D21" s="8"/>
      <c r="E21" s="11"/>
      <c r="H21" s="8"/>
      <c r="J21" s="34"/>
      <c r="K21" s="34"/>
    </row>
    <row r="22">
      <c r="A22" s="8"/>
      <c r="B22" s="13"/>
      <c r="C22" s="8"/>
      <c r="D22" s="8"/>
      <c r="E22" s="11"/>
      <c r="H22" s="8"/>
      <c r="J22" s="34"/>
      <c r="K22" s="34"/>
    </row>
    <row r="23">
      <c r="A23" s="8"/>
      <c r="B23" s="13"/>
      <c r="C23" s="8"/>
      <c r="D23" s="8"/>
      <c r="E23" s="11"/>
      <c r="H23" s="8"/>
      <c r="J23" s="34"/>
      <c r="K23" s="34"/>
    </row>
    <row r="24">
      <c r="A24" s="8" t="s">
        <v>3420</v>
      </c>
      <c r="B24" s="13">
        <v>45741.0</v>
      </c>
      <c r="C24" s="8" t="s">
        <v>3332</v>
      </c>
      <c r="D24" s="8" t="s">
        <v>1465</v>
      </c>
      <c r="E24" s="11">
        <v>200000.0</v>
      </c>
      <c r="H24" s="8" t="s">
        <v>3302</v>
      </c>
      <c r="J24" s="34" t="str">
        <f t="shared" ref="J24:J208" si="3">TEXT(B24,"MM/YYYY")</f>
        <v>03/2025</v>
      </c>
      <c r="K24" s="34" t="str">
        <f t="shared" ref="K24:K208" si="4">IF(B24="","",CONCATENATE("CXG-",TEXT(B24,"MMYY")))</f>
        <v>CXG-0325</v>
      </c>
    </row>
    <row r="25">
      <c r="A25" s="8" t="s">
        <v>3421</v>
      </c>
      <c r="B25" s="13">
        <v>45743.0</v>
      </c>
      <c r="C25" s="8" t="s">
        <v>3332</v>
      </c>
      <c r="D25" s="8" t="s">
        <v>1465</v>
      </c>
      <c r="E25" s="11">
        <v>80000.0</v>
      </c>
      <c r="H25" s="8" t="s">
        <v>3302</v>
      </c>
      <c r="J25" s="34" t="str">
        <f t="shared" si="3"/>
        <v>03/2025</v>
      </c>
      <c r="K25" s="34" t="str">
        <f t="shared" si="4"/>
        <v>CXG-0325</v>
      </c>
    </row>
    <row r="26">
      <c r="A26" s="8" t="s">
        <v>3422</v>
      </c>
      <c r="B26" s="13">
        <v>45742.0</v>
      </c>
      <c r="C26" s="8" t="s">
        <v>3332</v>
      </c>
      <c r="D26" s="8" t="s">
        <v>1465</v>
      </c>
      <c r="E26" s="11">
        <v>300000.0</v>
      </c>
      <c r="H26" s="8" t="s">
        <v>3302</v>
      </c>
      <c r="J26" s="34" t="str">
        <f t="shared" si="3"/>
        <v>03/2025</v>
      </c>
      <c r="K26" s="34" t="str">
        <f t="shared" si="4"/>
        <v>CXG-0325</v>
      </c>
    </row>
    <row r="27">
      <c r="A27" s="8" t="s">
        <v>3423</v>
      </c>
      <c r="B27" s="13">
        <v>45743.0</v>
      </c>
      <c r="C27" s="8" t="s">
        <v>3332</v>
      </c>
      <c r="D27" s="8" t="s">
        <v>1473</v>
      </c>
      <c r="E27" s="11">
        <v>2580.83</v>
      </c>
      <c r="H27" s="8" t="s">
        <v>3302</v>
      </c>
      <c r="J27" s="34" t="str">
        <f t="shared" si="3"/>
        <v>03/2025</v>
      </c>
      <c r="K27" s="34" t="str">
        <f t="shared" si="4"/>
        <v>CXG-0325</v>
      </c>
    </row>
    <row r="28">
      <c r="A28" s="8" t="s">
        <v>3424</v>
      </c>
      <c r="B28" s="13">
        <v>45748.0</v>
      </c>
      <c r="C28" s="8" t="s">
        <v>3332</v>
      </c>
      <c r="D28" s="8" t="s">
        <v>1465</v>
      </c>
      <c r="E28" s="11">
        <v>51393.57</v>
      </c>
      <c r="H28" s="8" t="s">
        <v>3302</v>
      </c>
      <c r="J28" s="34" t="str">
        <f t="shared" si="3"/>
        <v>04/2025</v>
      </c>
      <c r="K28" s="34" t="str">
        <f t="shared" si="4"/>
        <v>CXG-0425</v>
      </c>
    </row>
    <row r="29">
      <c r="A29" s="8" t="s">
        <v>3425</v>
      </c>
      <c r="B29" s="13">
        <v>45748.0</v>
      </c>
      <c r="C29" s="8" t="s">
        <v>3340</v>
      </c>
      <c r="D29" s="8" t="s">
        <v>1465</v>
      </c>
      <c r="E29" s="11">
        <v>1000.0</v>
      </c>
      <c r="H29" s="8" t="s">
        <v>3302</v>
      </c>
      <c r="J29" s="34" t="str">
        <f t="shared" si="3"/>
        <v>04/2025</v>
      </c>
      <c r="K29" s="34" t="str">
        <f t="shared" si="4"/>
        <v>CXG-0425</v>
      </c>
    </row>
    <row r="30">
      <c r="A30" s="8" t="s">
        <v>3426</v>
      </c>
      <c r="B30" s="13">
        <v>45751.0</v>
      </c>
      <c r="C30" s="8" t="s">
        <v>3340</v>
      </c>
      <c r="D30" s="8" t="s">
        <v>1478</v>
      </c>
      <c r="E30" s="11">
        <v>13445.29</v>
      </c>
      <c r="H30" s="8" t="s">
        <v>3302</v>
      </c>
      <c r="J30" s="34" t="str">
        <f t="shared" si="3"/>
        <v>04/2025</v>
      </c>
      <c r="K30" s="34" t="str">
        <f t="shared" si="4"/>
        <v>CXG-0425</v>
      </c>
    </row>
    <row r="31">
      <c r="A31" s="8" t="s">
        <v>3427</v>
      </c>
      <c r="B31" s="13">
        <v>45751.0</v>
      </c>
      <c r="C31" s="8" t="s">
        <v>3340</v>
      </c>
      <c r="D31" s="8" t="s">
        <v>1478</v>
      </c>
      <c r="E31" s="11">
        <v>4755.77</v>
      </c>
      <c r="H31" s="8" t="s">
        <v>3302</v>
      </c>
      <c r="J31" s="34" t="str">
        <f t="shared" si="3"/>
        <v>04/2025</v>
      </c>
      <c r="K31" s="34" t="str">
        <f t="shared" si="4"/>
        <v>CXG-0425</v>
      </c>
    </row>
    <row r="32">
      <c r="A32" s="8" t="s">
        <v>3428</v>
      </c>
      <c r="B32" s="13">
        <v>45762.0</v>
      </c>
      <c r="C32" s="8" t="s">
        <v>3340</v>
      </c>
      <c r="D32" s="8" t="s">
        <v>1509</v>
      </c>
      <c r="E32" s="11">
        <v>25619.33</v>
      </c>
      <c r="H32" s="8" t="s">
        <v>3302</v>
      </c>
      <c r="J32" s="34" t="str">
        <f t="shared" si="3"/>
        <v>04/2025</v>
      </c>
      <c r="K32" s="34" t="str">
        <f t="shared" si="4"/>
        <v>CXG-0425</v>
      </c>
    </row>
    <row r="33">
      <c r="A33" s="8" t="s">
        <v>3429</v>
      </c>
      <c r="B33" s="13">
        <v>45762.0</v>
      </c>
      <c r="C33" s="8" t="s">
        <v>3340</v>
      </c>
      <c r="D33" s="8" t="s">
        <v>1473</v>
      </c>
      <c r="E33" s="11">
        <v>1567.67</v>
      </c>
      <c r="H33" s="8" t="s">
        <v>3302</v>
      </c>
      <c r="J33" s="34" t="str">
        <f t="shared" si="3"/>
        <v>04/2025</v>
      </c>
      <c r="K33" s="34" t="str">
        <f t="shared" si="4"/>
        <v>CXG-0425</v>
      </c>
    </row>
    <row r="34">
      <c r="A34" s="8" t="s">
        <v>3430</v>
      </c>
      <c r="B34" s="13">
        <v>45762.0</v>
      </c>
      <c r="C34" s="8" t="s">
        <v>3340</v>
      </c>
      <c r="D34" s="8" t="s">
        <v>1575</v>
      </c>
      <c r="E34" s="11">
        <v>20000.0</v>
      </c>
      <c r="H34" s="8" t="s">
        <v>3302</v>
      </c>
      <c r="J34" s="34" t="str">
        <f t="shared" si="3"/>
        <v>04/2025</v>
      </c>
      <c r="K34" s="34" t="str">
        <f t="shared" si="4"/>
        <v>CXG-0425</v>
      </c>
    </row>
    <row r="35">
      <c r="A35" s="8" t="s">
        <v>3431</v>
      </c>
      <c r="B35" s="13">
        <v>45762.0</v>
      </c>
      <c r="C35" s="8" t="s">
        <v>3340</v>
      </c>
      <c r="D35" s="8" t="s">
        <v>1465</v>
      </c>
      <c r="E35" s="11">
        <v>35000.0</v>
      </c>
      <c r="H35" s="8" t="s">
        <v>3302</v>
      </c>
      <c r="J35" s="34" t="str">
        <f t="shared" si="3"/>
        <v>04/2025</v>
      </c>
      <c r="K35" s="34" t="str">
        <f t="shared" si="4"/>
        <v>CXG-0425</v>
      </c>
    </row>
    <row r="36">
      <c r="A36" s="8" t="s">
        <v>3432</v>
      </c>
      <c r="B36" s="13">
        <v>45762.0</v>
      </c>
      <c r="C36" s="8" t="s">
        <v>3340</v>
      </c>
      <c r="D36" s="8" t="s">
        <v>1478</v>
      </c>
      <c r="E36" s="11">
        <v>19381.0</v>
      </c>
      <c r="H36" s="8" t="s">
        <v>3302</v>
      </c>
      <c r="J36" s="34" t="str">
        <f t="shared" si="3"/>
        <v>04/2025</v>
      </c>
      <c r="K36" s="34" t="str">
        <f t="shared" si="4"/>
        <v>CXG-0425</v>
      </c>
    </row>
    <row r="37">
      <c r="A37" s="8" t="s">
        <v>3433</v>
      </c>
      <c r="B37" s="13">
        <v>45762.0</v>
      </c>
      <c r="C37" s="8" t="s">
        <v>3340</v>
      </c>
      <c r="D37" s="8" t="s">
        <v>1478</v>
      </c>
      <c r="E37" s="11">
        <v>50000.0</v>
      </c>
      <c r="H37" s="8" t="s">
        <v>3302</v>
      </c>
      <c r="J37" s="34" t="str">
        <f t="shared" si="3"/>
        <v>04/2025</v>
      </c>
      <c r="K37" s="34" t="str">
        <f t="shared" si="4"/>
        <v>CXG-0425</v>
      </c>
    </row>
    <row r="38">
      <c r="A38" s="8" t="s">
        <v>3434</v>
      </c>
      <c r="B38" s="13">
        <v>45763.0</v>
      </c>
      <c r="C38" s="8" t="s">
        <v>3340</v>
      </c>
      <c r="D38" s="8" t="s">
        <v>1575</v>
      </c>
      <c r="E38" s="11">
        <v>31945.0</v>
      </c>
      <c r="H38" s="8" t="s">
        <v>3302</v>
      </c>
      <c r="J38" s="34" t="str">
        <f t="shared" si="3"/>
        <v>04/2025</v>
      </c>
      <c r="K38" s="34" t="str">
        <f t="shared" si="4"/>
        <v>CXG-0425</v>
      </c>
    </row>
    <row r="39">
      <c r="A39" s="8" t="s">
        <v>3435</v>
      </c>
      <c r="B39" s="13">
        <v>45771.0</v>
      </c>
      <c r="C39" s="8" t="s">
        <v>3340</v>
      </c>
      <c r="D39" s="8" t="s">
        <v>1575</v>
      </c>
      <c r="E39" s="11">
        <v>13800.0</v>
      </c>
      <c r="H39" s="8" t="s">
        <v>3302</v>
      </c>
      <c r="J39" s="34" t="str">
        <f t="shared" si="3"/>
        <v>04/2025</v>
      </c>
      <c r="K39" s="34" t="str">
        <f t="shared" si="4"/>
        <v>CXG-0425</v>
      </c>
    </row>
    <row r="40">
      <c r="A40" s="8" t="s">
        <v>3436</v>
      </c>
      <c r="B40" s="13">
        <v>45771.0</v>
      </c>
      <c r="C40" s="8" t="s">
        <v>3340</v>
      </c>
      <c r="D40" s="8" t="s">
        <v>1575</v>
      </c>
      <c r="E40" s="11">
        <v>13635.0</v>
      </c>
      <c r="H40" s="8" t="s">
        <v>3302</v>
      </c>
      <c r="J40" s="34" t="str">
        <f t="shared" si="3"/>
        <v>04/2025</v>
      </c>
      <c r="K40" s="34" t="str">
        <f t="shared" si="4"/>
        <v>CXG-0425</v>
      </c>
    </row>
    <row r="41">
      <c r="A41" s="8" t="s">
        <v>3437</v>
      </c>
      <c r="B41" s="13">
        <v>45772.0</v>
      </c>
      <c r="C41" s="8" t="s">
        <v>3340</v>
      </c>
      <c r="D41" s="8" t="s">
        <v>1575</v>
      </c>
      <c r="E41" s="11">
        <v>72000.0</v>
      </c>
      <c r="H41" s="8" t="s">
        <v>3302</v>
      </c>
      <c r="J41" s="34" t="str">
        <f t="shared" si="3"/>
        <v>04/2025</v>
      </c>
      <c r="K41" s="34" t="str">
        <f t="shared" si="4"/>
        <v>CXG-0425</v>
      </c>
    </row>
    <row r="42">
      <c r="B42" s="13"/>
      <c r="E42" s="11"/>
      <c r="J42" s="34" t="str">
        <f t="shared" si="3"/>
        <v>12/1899</v>
      </c>
      <c r="K42" s="34" t="str">
        <f t="shared" si="4"/>
        <v/>
      </c>
    </row>
    <row r="43">
      <c r="A43" s="8" t="s">
        <v>3438</v>
      </c>
      <c r="B43" s="13">
        <v>45779.0</v>
      </c>
      <c r="C43" s="8" t="s">
        <v>3340</v>
      </c>
      <c r="D43" s="8" t="s">
        <v>1473</v>
      </c>
      <c r="E43" s="11">
        <v>253.44</v>
      </c>
      <c r="H43" s="8" t="s">
        <v>3302</v>
      </c>
      <c r="J43" s="34" t="str">
        <f t="shared" si="3"/>
        <v>05/2025</v>
      </c>
      <c r="K43" s="34" t="str">
        <f t="shared" si="4"/>
        <v>CXG-0525</v>
      </c>
    </row>
    <row r="44">
      <c r="A44" s="8" t="s">
        <v>3439</v>
      </c>
      <c r="B44" s="13">
        <v>45779.0</v>
      </c>
      <c r="C44" s="8" t="s">
        <v>3340</v>
      </c>
      <c r="D44" s="8" t="s">
        <v>1478</v>
      </c>
      <c r="E44" s="11">
        <v>500.0</v>
      </c>
      <c r="H44" s="8" t="s">
        <v>3302</v>
      </c>
      <c r="J44" s="34" t="str">
        <f t="shared" si="3"/>
        <v>05/2025</v>
      </c>
      <c r="K44" s="34" t="str">
        <f t="shared" si="4"/>
        <v>CXG-0525</v>
      </c>
    </row>
    <row r="45">
      <c r="A45" s="8" t="s">
        <v>3440</v>
      </c>
      <c r="B45" s="13">
        <v>45782.0</v>
      </c>
      <c r="C45" s="8" t="s">
        <v>3343</v>
      </c>
      <c r="D45" s="8" t="s">
        <v>1575</v>
      </c>
      <c r="E45" s="11">
        <v>50000.0</v>
      </c>
      <c r="G45" s="8"/>
      <c r="H45" s="8" t="s">
        <v>3302</v>
      </c>
      <c r="J45" s="34" t="str">
        <f t="shared" si="3"/>
        <v>05/2025</v>
      </c>
      <c r="K45" s="34" t="str">
        <f t="shared" si="4"/>
        <v>CXG-0525</v>
      </c>
    </row>
    <row r="46">
      <c r="A46" s="8" t="s">
        <v>3441</v>
      </c>
      <c r="B46" s="13">
        <v>45786.0</v>
      </c>
      <c r="C46" s="8" t="s">
        <v>3343</v>
      </c>
      <c r="D46" s="8" t="s">
        <v>1478</v>
      </c>
      <c r="E46" s="11">
        <v>70000.0</v>
      </c>
      <c r="H46" s="8" t="s">
        <v>3302</v>
      </c>
      <c r="J46" s="34" t="str">
        <f t="shared" si="3"/>
        <v>05/2025</v>
      </c>
      <c r="K46" s="34" t="str">
        <f t="shared" si="4"/>
        <v>CXG-0525</v>
      </c>
    </row>
    <row r="47">
      <c r="A47" s="8" t="s">
        <v>3442</v>
      </c>
      <c r="B47" s="13">
        <v>45790.0</v>
      </c>
      <c r="C47" s="8" t="s">
        <v>3343</v>
      </c>
      <c r="D47" s="8" t="s">
        <v>1478</v>
      </c>
      <c r="E47" s="11">
        <v>4858.49</v>
      </c>
      <c r="G47" s="8" t="s">
        <v>3443</v>
      </c>
      <c r="H47" s="8" t="s">
        <v>3302</v>
      </c>
      <c r="J47" s="34" t="str">
        <f t="shared" si="3"/>
        <v>05/2025</v>
      </c>
      <c r="K47" s="34" t="str">
        <f t="shared" si="4"/>
        <v>CXG-0525</v>
      </c>
    </row>
    <row r="48">
      <c r="A48" s="8" t="s">
        <v>3444</v>
      </c>
      <c r="B48" s="13">
        <v>45790.0</v>
      </c>
      <c r="C48" s="8" t="s">
        <v>3343</v>
      </c>
      <c r="D48" s="8" t="s">
        <v>1478</v>
      </c>
      <c r="E48" s="11">
        <v>13744.12</v>
      </c>
      <c r="G48" s="8" t="s">
        <v>3445</v>
      </c>
      <c r="H48" s="8" t="s">
        <v>3302</v>
      </c>
      <c r="J48" s="34" t="str">
        <f t="shared" si="3"/>
        <v>05/2025</v>
      </c>
      <c r="K48" s="34" t="str">
        <f t="shared" si="4"/>
        <v>CXG-0525</v>
      </c>
    </row>
    <row r="49">
      <c r="A49" s="8" t="s">
        <v>3446</v>
      </c>
      <c r="B49" s="13">
        <v>45790.0</v>
      </c>
      <c r="C49" s="8" t="s">
        <v>3343</v>
      </c>
      <c r="D49" s="8" t="s">
        <v>1465</v>
      </c>
      <c r="E49" s="11">
        <v>9740.0</v>
      </c>
      <c r="G49" s="8" t="s">
        <v>3447</v>
      </c>
      <c r="H49" s="8" t="s">
        <v>3302</v>
      </c>
      <c r="J49" s="34" t="str">
        <f t="shared" si="3"/>
        <v>05/2025</v>
      </c>
      <c r="K49" s="34" t="str">
        <f t="shared" si="4"/>
        <v>CXG-0525</v>
      </c>
    </row>
    <row r="50">
      <c r="A50" s="8" t="s">
        <v>3448</v>
      </c>
      <c r="B50" s="13">
        <v>45791.0</v>
      </c>
      <c r="C50" s="8" t="s">
        <v>3343</v>
      </c>
      <c r="D50" s="8" t="s">
        <v>1465</v>
      </c>
      <c r="E50" s="11">
        <v>6400.0</v>
      </c>
      <c r="G50" s="8" t="s">
        <v>3449</v>
      </c>
      <c r="H50" s="8" t="s">
        <v>3302</v>
      </c>
      <c r="J50" s="34" t="str">
        <f t="shared" si="3"/>
        <v>05/2025</v>
      </c>
      <c r="K50" s="34" t="str">
        <f t="shared" si="4"/>
        <v>CXG-0525</v>
      </c>
    </row>
    <row r="51">
      <c r="A51" s="8" t="s">
        <v>3450</v>
      </c>
      <c r="B51" s="13">
        <v>45791.0</v>
      </c>
      <c r="C51" s="8" t="s">
        <v>3343</v>
      </c>
      <c r="D51" s="8" t="s">
        <v>1465</v>
      </c>
      <c r="E51" s="11">
        <v>3600.0</v>
      </c>
      <c r="G51" s="8" t="s">
        <v>3449</v>
      </c>
      <c r="H51" s="8" t="s">
        <v>3302</v>
      </c>
      <c r="J51" s="34" t="str">
        <f t="shared" si="3"/>
        <v>05/2025</v>
      </c>
      <c r="K51" s="34" t="str">
        <f t="shared" si="4"/>
        <v>CXG-0525</v>
      </c>
    </row>
    <row r="52">
      <c r="A52" s="8" t="s">
        <v>3451</v>
      </c>
      <c r="B52" s="13">
        <v>45792.0</v>
      </c>
      <c r="C52" s="8" t="s">
        <v>3311</v>
      </c>
      <c r="D52" s="8" t="s">
        <v>1465</v>
      </c>
      <c r="E52" s="11">
        <v>7605.8</v>
      </c>
      <c r="G52" s="8" t="s">
        <v>3452</v>
      </c>
      <c r="H52" s="8" t="s">
        <v>3306</v>
      </c>
      <c r="J52" s="34" t="str">
        <f t="shared" si="3"/>
        <v>05/2025</v>
      </c>
      <c r="K52" s="34" t="str">
        <f t="shared" si="4"/>
        <v>CXG-0525</v>
      </c>
    </row>
    <row r="53">
      <c r="A53" s="8" t="s">
        <v>3453</v>
      </c>
      <c r="B53" s="13">
        <v>45793.0</v>
      </c>
      <c r="C53" s="8" t="s">
        <v>3343</v>
      </c>
      <c r="D53" s="8" t="s">
        <v>1473</v>
      </c>
      <c r="E53" s="11">
        <v>394.03</v>
      </c>
      <c r="G53" s="8" t="s">
        <v>3454</v>
      </c>
      <c r="H53" s="8" t="s">
        <v>3302</v>
      </c>
      <c r="J53" s="34" t="str">
        <f t="shared" si="3"/>
        <v>05/2025</v>
      </c>
      <c r="K53" s="34" t="str">
        <f t="shared" si="4"/>
        <v>CXG-0525</v>
      </c>
    </row>
    <row r="54">
      <c r="A54" s="8" t="s">
        <v>3455</v>
      </c>
      <c r="B54" s="13">
        <v>45793.0</v>
      </c>
      <c r="C54" s="8" t="s">
        <v>3343</v>
      </c>
      <c r="D54" s="8" t="s">
        <v>1465</v>
      </c>
      <c r="E54" s="11">
        <v>1201.85</v>
      </c>
      <c r="G54" s="8" t="s">
        <v>3456</v>
      </c>
      <c r="H54" s="8" t="s">
        <v>3302</v>
      </c>
      <c r="J54" s="34" t="str">
        <f t="shared" si="3"/>
        <v>05/2025</v>
      </c>
      <c r="K54" s="34" t="str">
        <f t="shared" si="4"/>
        <v>CXG-0525</v>
      </c>
    </row>
    <row r="55">
      <c r="A55" s="8" t="s">
        <v>3457</v>
      </c>
      <c r="B55" s="13">
        <v>45797.0</v>
      </c>
      <c r="C55" s="8" t="s">
        <v>3343</v>
      </c>
      <c r="D55" s="8" t="s">
        <v>1575</v>
      </c>
      <c r="E55" s="11">
        <v>71040.0</v>
      </c>
      <c r="G55" s="8" t="s">
        <v>3458</v>
      </c>
      <c r="H55" s="8" t="s">
        <v>3302</v>
      </c>
      <c r="J55" s="34" t="str">
        <f t="shared" si="3"/>
        <v>05/2025</v>
      </c>
      <c r="K55" s="34" t="str">
        <f t="shared" si="4"/>
        <v>CXG-0525</v>
      </c>
    </row>
    <row r="56">
      <c r="A56" s="8" t="s">
        <v>3459</v>
      </c>
      <c r="B56" s="13">
        <v>45797.0</v>
      </c>
      <c r="C56" s="8" t="s">
        <v>3343</v>
      </c>
      <c r="D56" s="8" t="s">
        <v>1575</v>
      </c>
      <c r="E56" s="11">
        <v>40000.0</v>
      </c>
      <c r="G56" s="8" t="s">
        <v>2350</v>
      </c>
      <c r="H56" s="8" t="s">
        <v>3302</v>
      </c>
      <c r="J56" s="34" t="str">
        <f t="shared" si="3"/>
        <v>05/2025</v>
      </c>
      <c r="K56" s="34" t="str">
        <f t="shared" si="4"/>
        <v>CXG-0525</v>
      </c>
    </row>
    <row r="57">
      <c r="A57" s="8" t="s">
        <v>3460</v>
      </c>
      <c r="B57" s="13">
        <v>45798.0</v>
      </c>
      <c r="C57" s="8" t="s">
        <v>3343</v>
      </c>
      <c r="D57" s="8" t="s">
        <v>1575</v>
      </c>
      <c r="E57" s="11">
        <v>40000.0</v>
      </c>
      <c r="G57" s="8" t="s">
        <v>3461</v>
      </c>
      <c r="H57" s="8" t="s">
        <v>3302</v>
      </c>
      <c r="J57" s="34" t="str">
        <f t="shared" si="3"/>
        <v>05/2025</v>
      </c>
      <c r="K57" s="34" t="str">
        <f t="shared" si="4"/>
        <v>CXG-0525</v>
      </c>
    </row>
    <row r="58">
      <c r="A58" s="8" t="s">
        <v>3462</v>
      </c>
      <c r="B58" s="13">
        <v>45798.0</v>
      </c>
      <c r="C58" s="8" t="s">
        <v>3343</v>
      </c>
      <c r="D58" s="8" t="s">
        <v>1473</v>
      </c>
      <c r="E58" s="11">
        <v>1003.59</v>
      </c>
      <c r="G58" s="8" t="s">
        <v>3463</v>
      </c>
      <c r="H58" s="8" t="s">
        <v>3302</v>
      </c>
      <c r="J58" s="34" t="str">
        <f t="shared" si="3"/>
        <v>05/2025</v>
      </c>
      <c r="K58" s="34" t="str">
        <f t="shared" si="4"/>
        <v>CXG-0525</v>
      </c>
    </row>
    <row r="59">
      <c r="A59" s="8" t="s">
        <v>3464</v>
      </c>
      <c r="B59" s="13">
        <v>45798.0</v>
      </c>
      <c r="C59" s="8" t="s">
        <v>3343</v>
      </c>
      <c r="D59" s="8" t="s">
        <v>1465</v>
      </c>
      <c r="E59" s="11">
        <v>20000.0</v>
      </c>
      <c r="H59" s="8" t="s">
        <v>3302</v>
      </c>
      <c r="J59" s="34" t="str">
        <f t="shared" si="3"/>
        <v>05/2025</v>
      </c>
      <c r="K59" s="34" t="str">
        <f t="shared" si="4"/>
        <v>CXG-0525</v>
      </c>
    </row>
    <row r="60">
      <c r="A60" s="8" t="s">
        <v>3465</v>
      </c>
      <c r="B60" s="13">
        <v>45802.0</v>
      </c>
      <c r="C60" s="8" t="s">
        <v>3343</v>
      </c>
      <c r="D60" s="8" t="s">
        <v>1478</v>
      </c>
      <c r="E60" s="11">
        <v>100.0</v>
      </c>
      <c r="G60" s="8" t="s">
        <v>3466</v>
      </c>
      <c r="H60" s="8" t="s">
        <v>3302</v>
      </c>
      <c r="J60" s="34" t="str">
        <f t="shared" si="3"/>
        <v>05/2025</v>
      </c>
      <c r="K60" s="34" t="str">
        <f t="shared" si="4"/>
        <v>CXG-0525</v>
      </c>
    </row>
    <row r="61">
      <c r="A61" s="8" t="s">
        <v>3467</v>
      </c>
      <c r="B61" s="13">
        <v>45804.0</v>
      </c>
      <c r="C61" s="8" t="s">
        <v>3343</v>
      </c>
      <c r="D61" s="8" t="s">
        <v>1473</v>
      </c>
      <c r="E61" s="11">
        <v>88.0</v>
      </c>
      <c r="G61" s="8" t="s">
        <v>3468</v>
      </c>
      <c r="H61" s="8" t="s">
        <v>3302</v>
      </c>
      <c r="J61" s="34" t="str">
        <f t="shared" si="3"/>
        <v>05/2025</v>
      </c>
      <c r="K61" s="34" t="str">
        <f t="shared" si="4"/>
        <v>CXG-0525</v>
      </c>
    </row>
    <row r="62">
      <c r="A62" s="8" t="s">
        <v>3469</v>
      </c>
      <c r="B62" s="13">
        <v>45804.0</v>
      </c>
      <c r="C62" s="8" t="s">
        <v>3343</v>
      </c>
      <c r="D62" s="8" t="s">
        <v>1575</v>
      </c>
      <c r="E62" s="11">
        <v>35000.0</v>
      </c>
      <c r="G62" s="8" t="s">
        <v>2350</v>
      </c>
      <c r="H62" s="8" t="s">
        <v>3302</v>
      </c>
      <c r="J62" s="34" t="str">
        <f t="shared" si="3"/>
        <v>05/2025</v>
      </c>
      <c r="K62" s="34" t="str">
        <f t="shared" si="4"/>
        <v>CXG-0525</v>
      </c>
    </row>
    <row r="63">
      <c r="A63" s="8" t="s">
        <v>3470</v>
      </c>
      <c r="B63" s="13">
        <v>45805.0</v>
      </c>
      <c r="C63" s="8" t="s">
        <v>3343</v>
      </c>
      <c r="D63" s="8" t="s">
        <v>1575</v>
      </c>
      <c r="E63" s="11">
        <v>4900.0</v>
      </c>
      <c r="G63" s="8" t="s">
        <v>2350</v>
      </c>
      <c r="H63" s="8" t="s">
        <v>3302</v>
      </c>
      <c r="J63" s="34" t="str">
        <f t="shared" si="3"/>
        <v>05/2025</v>
      </c>
      <c r="K63" s="34" t="str">
        <f t="shared" si="4"/>
        <v>CXG-0525</v>
      </c>
    </row>
    <row r="64">
      <c r="A64" s="8" t="s">
        <v>3471</v>
      </c>
      <c r="B64" s="13">
        <v>45805.0</v>
      </c>
      <c r="C64" s="8" t="s">
        <v>3343</v>
      </c>
      <c r="D64" s="8" t="s">
        <v>1575</v>
      </c>
      <c r="E64" s="11">
        <v>56005.0</v>
      </c>
      <c r="G64" s="8" t="s">
        <v>2350</v>
      </c>
      <c r="H64" s="8" t="s">
        <v>3302</v>
      </c>
      <c r="J64" s="34" t="str">
        <f t="shared" si="3"/>
        <v>05/2025</v>
      </c>
      <c r="K64" s="34" t="str">
        <f t="shared" si="4"/>
        <v>CXG-0525</v>
      </c>
    </row>
    <row r="65">
      <c r="A65" s="8" t="s">
        <v>3472</v>
      </c>
      <c r="B65" s="13">
        <v>45806.0</v>
      </c>
      <c r="C65" s="8" t="s">
        <v>3343</v>
      </c>
      <c r="D65" s="8" t="s">
        <v>1465</v>
      </c>
      <c r="E65" s="11">
        <v>118000.0</v>
      </c>
      <c r="H65" s="8" t="s">
        <v>3302</v>
      </c>
      <c r="J65" s="34" t="str">
        <f t="shared" si="3"/>
        <v>05/2025</v>
      </c>
      <c r="K65" s="34" t="str">
        <f t="shared" si="4"/>
        <v>CXG-0525</v>
      </c>
    </row>
    <row r="66">
      <c r="A66" s="8" t="s">
        <v>3473</v>
      </c>
      <c r="B66" s="13">
        <v>45806.0</v>
      </c>
      <c r="C66" s="8" t="s">
        <v>3343</v>
      </c>
      <c r="D66" s="8" t="s">
        <v>1575</v>
      </c>
      <c r="E66" s="11">
        <v>19200.0</v>
      </c>
      <c r="G66" s="8" t="s">
        <v>2350</v>
      </c>
      <c r="H66" s="8" t="s">
        <v>3302</v>
      </c>
      <c r="J66" s="34" t="str">
        <f t="shared" si="3"/>
        <v>05/2025</v>
      </c>
      <c r="K66" s="34" t="str">
        <f t="shared" si="4"/>
        <v>CXG-0525</v>
      </c>
    </row>
    <row r="67">
      <c r="A67" s="8" t="s">
        <v>3474</v>
      </c>
      <c r="B67" s="13">
        <v>45810.0</v>
      </c>
      <c r="C67" s="8" t="s">
        <v>3346</v>
      </c>
      <c r="D67" s="8" t="s">
        <v>1473</v>
      </c>
      <c r="E67" s="11">
        <v>630.0</v>
      </c>
      <c r="G67" s="8" t="s">
        <v>3475</v>
      </c>
      <c r="H67" s="8" t="s">
        <v>3302</v>
      </c>
      <c r="J67" s="34" t="str">
        <f t="shared" si="3"/>
        <v>06/2025</v>
      </c>
      <c r="K67" s="34" t="str">
        <f t="shared" si="4"/>
        <v>CXG-0625</v>
      </c>
    </row>
    <row r="68">
      <c r="A68" s="8" t="s">
        <v>3476</v>
      </c>
      <c r="B68" s="13">
        <v>45810.0</v>
      </c>
      <c r="C68" s="8" t="s">
        <v>3343</v>
      </c>
      <c r="D68" s="8" t="s">
        <v>1483</v>
      </c>
      <c r="E68" s="11">
        <v>-22028.76</v>
      </c>
      <c r="G68" s="8" t="s">
        <v>3477</v>
      </c>
      <c r="H68" s="8" t="s">
        <v>3302</v>
      </c>
      <c r="J68" s="34" t="str">
        <f t="shared" si="3"/>
        <v>06/2025</v>
      </c>
      <c r="K68" s="34" t="str">
        <f t="shared" si="4"/>
        <v>CXG-0625</v>
      </c>
    </row>
    <row r="69">
      <c r="A69" s="8" t="s">
        <v>3478</v>
      </c>
      <c r="B69" s="13">
        <v>45810.0</v>
      </c>
      <c r="C69" s="8" t="s">
        <v>3346</v>
      </c>
      <c r="D69" s="8" t="s">
        <v>1483</v>
      </c>
      <c r="E69" s="11">
        <v>22028.76</v>
      </c>
      <c r="G69" s="8" t="s">
        <v>3479</v>
      </c>
      <c r="H69" s="8" t="s">
        <v>3302</v>
      </c>
      <c r="J69" s="34" t="str">
        <f t="shared" si="3"/>
        <v>06/2025</v>
      </c>
      <c r="K69" s="34" t="str">
        <f t="shared" si="4"/>
        <v>CXG-0625</v>
      </c>
    </row>
    <row r="70">
      <c r="A70" s="8" t="s">
        <v>3480</v>
      </c>
      <c r="B70" s="13">
        <v>45811.0</v>
      </c>
      <c r="C70" s="8" t="s">
        <v>3346</v>
      </c>
      <c r="D70" s="8" t="s">
        <v>1478</v>
      </c>
      <c r="E70" s="11">
        <v>4755.77</v>
      </c>
      <c r="G70" s="8" t="s">
        <v>3443</v>
      </c>
      <c r="H70" s="8" t="s">
        <v>3302</v>
      </c>
      <c r="J70" s="34" t="str">
        <f t="shared" si="3"/>
        <v>06/2025</v>
      </c>
      <c r="K70" s="34" t="str">
        <f t="shared" si="4"/>
        <v>CXG-0625</v>
      </c>
    </row>
    <row r="71">
      <c r="A71" s="8" t="s">
        <v>3481</v>
      </c>
      <c r="B71" s="13">
        <v>45811.0</v>
      </c>
      <c r="C71" s="8" t="s">
        <v>3346</v>
      </c>
      <c r="D71" s="8" t="s">
        <v>1478</v>
      </c>
      <c r="E71" s="11">
        <v>13445.29</v>
      </c>
      <c r="G71" s="8" t="s">
        <v>3445</v>
      </c>
      <c r="H71" s="8" t="s">
        <v>3302</v>
      </c>
      <c r="J71" s="34" t="str">
        <f t="shared" si="3"/>
        <v>06/2025</v>
      </c>
      <c r="K71" s="34" t="str">
        <f t="shared" si="4"/>
        <v>CXG-0625</v>
      </c>
    </row>
    <row r="72">
      <c r="A72" s="8" t="s">
        <v>3482</v>
      </c>
      <c r="B72" s="13">
        <v>45811.0</v>
      </c>
      <c r="C72" s="8" t="s">
        <v>3346</v>
      </c>
      <c r="D72" s="8" t="s">
        <v>1575</v>
      </c>
      <c r="E72" s="11">
        <v>30000.0</v>
      </c>
      <c r="G72" s="8" t="s">
        <v>2350</v>
      </c>
      <c r="H72" s="8" t="s">
        <v>3302</v>
      </c>
      <c r="J72" s="34" t="str">
        <f t="shared" si="3"/>
        <v>06/2025</v>
      </c>
      <c r="K72" s="34" t="str">
        <f t="shared" si="4"/>
        <v>CXG-0625</v>
      </c>
    </row>
    <row r="73">
      <c r="A73" s="8" t="s">
        <v>3483</v>
      </c>
      <c r="B73" s="13">
        <v>45811.0</v>
      </c>
      <c r="C73" s="8" t="s">
        <v>3346</v>
      </c>
      <c r="D73" s="8" t="s">
        <v>1575</v>
      </c>
      <c r="E73" s="11">
        <v>39731.0</v>
      </c>
      <c r="G73" s="8" t="s">
        <v>2350</v>
      </c>
      <c r="H73" s="8" t="s">
        <v>3302</v>
      </c>
      <c r="J73" s="34" t="str">
        <f t="shared" si="3"/>
        <v>06/2025</v>
      </c>
      <c r="K73" s="34" t="str">
        <f t="shared" si="4"/>
        <v>CXG-0625</v>
      </c>
    </row>
    <row r="74">
      <c r="A74" s="8" t="s">
        <v>3484</v>
      </c>
      <c r="B74" s="13">
        <v>45813.0</v>
      </c>
      <c r="C74" s="8" t="s">
        <v>3346</v>
      </c>
      <c r="D74" s="8" t="s">
        <v>1478</v>
      </c>
      <c r="E74" s="11">
        <v>4037.88</v>
      </c>
      <c r="G74" s="8" t="s">
        <v>3485</v>
      </c>
      <c r="H74" s="8" t="s">
        <v>3302</v>
      </c>
      <c r="J74" s="34" t="str">
        <f t="shared" si="3"/>
        <v>06/2025</v>
      </c>
      <c r="K74" s="34" t="str">
        <f t="shared" si="4"/>
        <v>CXG-0625</v>
      </c>
    </row>
    <row r="75">
      <c r="A75" s="8" t="s">
        <v>3486</v>
      </c>
      <c r="B75" s="13">
        <v>45815.0</v>
      </c>
      <c r="C75" s="8" t="s">
        <v>3346</v>
      </c>
      <c r="D75" s="8" t="s">
        <v>1473</v>
      </c>
      <c r="E75" s="11">
        <v>749.7</v>
      </c>
      <c r="G75" s="8" t="s">
        <v>3487</v>
      </c>
      <c r="H75" s="8" t="s">
        <v>3302</v>
      </c>
      <c r="J75" s="34" t="str">
        <f t="shared" si="3"/>
        <v>06/2025</v>
      </c>
      <c r="K75" s="34" t="str">
        <f t="shared" si="4"/>
        <v>CXG-0625</v>
      </c>
    </row>
    <row r="76">
      <c r="A76" s="8" t="s">
        <v>3488</v>
      </c>
      <c r="B76" s="13">
        <v>45815.0</v>
      </c>
      <c r="C76" s="8" t="s">
        <v>3346</v>
      </c>
      <c r="D76" s="8" t="s">
        <v>1473</v>
      </c>
      <c r="E76" s="11">
        <v>194.4</v>
      </c>
      <c r="G76" s="8" t="s">
        <v>3489</v>
      </c>
      <c r="H76" s="8" t="s">
        <v>3302</v>
      </c>
      <c r="J76" s="34" t="str">
        <f t="shared" si="3"/>
        <v>06/2025</v>
      </c>
      <c r="K76" s="34" t="str">
        <f t="shared" si="4"/>
        <v>CXG-0625</v>
      </c>
    </row>
    <row r="77">
      <c r="A77" s="8" t="s">
        <v>3490</v>
      </c>
      <c r="B77" s="13">
        <v>45820.0</v>
      </c>
      <c r="C77" s="8" t="s">
        <v>3346</v>
      </c>
      <c r="D77" s="8" t="s">
        <v>1473</v>
      </c>
      <c r="E77" s="11">
        <v>430.0</v>
      </c>
      <c r="G77" s="8" t="s">
        <v>3491</v>
      </c>
      <c r="H77" s="8" t="s">
        <v>3302</v>
      </c>
      <c r="J77" s="34" t="str">
        <f t="shared" si="3"/>
        <v>06/2025</v>
      </c>
      <c r="K77" s="34" t="str">
        <f t="shared" si="4"/>
        <v>CXG-0625</v>
      </c>
    </row>
    <row r="78">
      <c r="A78" s="8" t="s">
        <v>3492</v>
      </c>
      <c r="B78" s="13">
        <v>45821.0</v>
      </c>
      <c r="C78" s="8" t="s">
        <v>3346</v>
      </c>
      <c r="D78" s="8" t="s">
        <v>1465</v>
      </c>
      <c r="E78" s="11">
        <v>100000.0</v>
      </c>
      <c r="H78" s="8" t="s">
        <v>3302</v>
      </c>
      <c r="J78" s="34" t="str">
        <f t="shared" si="3"/>
        <v>06/2025</v>
      </c>
      <c r="K78" s="34" t="str">
        <f t="shared" si="4"/>
        <v>CXG-0625</v>
      </c>
    </row>
    <row r="79">
      <c r="A79" s="8" t="s">
        <v>3493</v>
      </c>
      <c r="B79" s="13">
        <v>45825.0</v>
      </c>
      <c r="C79" s="8" t="s">
        <v>3346</v>
      </c>
      <c r="D79" s="8" t="s">
        <v>1465</v>
      </c>
      <c r="E79" s="11">
        <v>300.0</v>
      </c>
      <c r="G79" s="8" t="s">
        <v>3494</v>
      </c>
      <c r="H79" s="8" t="s">
        <v>3302</v>
      </c>
      <c r="J79" s="34" t="str">
        <f t="shared" si="3"/>
        <v>06/2025</v>
      </c>
      <c r="K79" s="34" t="str">
        <f t="shared" si="4"/>
        <v>CXG-0625</v>
      </c>
    </row>
    <row r="80">
      <c r="A80" s="8" t="s">
        <v>3495</v>
      </c>
      <c r="B80" s="13">
        <v>45826.0</v>
      </c>
      <c r="C80" s="8" t="s">
        <v>3346</v>
      </c>
      <c r="D80" s="8" t="s">
        <v>1465</v>
      </c>
      <c r="E80" s="11">
        <v>50000.0</v>
      </c>
      <c r="H80" s="8" t="s">
        <v>3302</v>
      </c>
      <c r="J80" s="34" t="str">
        <f t="shared" si="3"/>
        <v>06/2025</v>
      </c>
      <c r="K80" s="34" t="str">
        <f t="shared" si="4"/>
        <v>CXG-0625</v>
      </c>
    </row>
    <row r="81">
      <c r="A81" s="8" t="s">
        <v>3496</v>
      </c>
      <c r="B81" s="13">
        <v>45826.0</v>
      </c>
      <c r="C81" s="8" t="s">
        <v>3346</v>
      </c>
      <c r="D81" s="8" t="s">
        <v>1465</v>
      </c>
      <c r="E81" s="11">
        <v>1135.52</v>
      </c>
      <c r="G81" s="8" t="s">
        <v>3497</v>
      </c>
      <c r="H81" s="8" t="s">
        <v>3302</v>
      </c>
      <c r="J81" s="34" t="str">
        <f t="shared" si="3"/>
        <v>06/2025</v>
      </c>
      <c r="K81" s="34" t="str">
        <f t="shared" si="4"/>
        <v>CXG-0625</v>
      </c>
    </row>
    <row r="82">
      <c r="A82" s="8" t="s">
        <v>3498</v>
      </c>
      <c r="B82" s="13">
        <v>45826.0</v>
      </c>
      <c r="C82" s="8" t="s">
        <v>3346</v>
      </c>
      <c r="D82" s="8" t="s">
        <v>1465</v>
      </c>
      <c r="E82" s="11">
        <v>1150.0</v>
      </c>
      <c r="G82" s="8" t="s">
        <v>3499</v>
      </c>
      <c r="H82" s="8" t="s">
        <v>3302</v>
      </c>
      <c r="J82" s="34" t="str">
        <f t="shared" si="3"/>
        <v>06/2025</v>
      </c>
      <c r="K82" s="34" t="str">
        <f t="shared" si="4"/>
        <v>CXG-0625</v>
      </c>
    </row>
    <row r="83">
      <c r="A83" s="8" t="s">
        <v>3500</v>
      </c>
      <c r="B83" s="13">
        <v>45826.0</v>
      </c>
      <c r="C83" s="8" t="s">
        <v>3346</v>
      </c>
      <c r="D83" s="8" t="s">
        <v>1575</v>
      </c>
      <c r="E83" s="11">
        <v>14000.0</v>
      </c>
      <c r="G83" s="8" t="s">
        <v>2350</v>
      </c>
      <c r="H83" s="8" t="s">
        <v>3302</v>
      </c>
      <c r="J83" s="34" t="str">
        <f t="shared" si="3"/>
        <v>06/2025</v>
      </c>
      <c r="K83" s="34" t="str">
        <f t="shared" si="4"/>
        <v>CXG-0625</v>
      </c>
    </row>
    <row r="84">
      <c r="A84" s="8" t="s">
        <v>3501</v>
      </c>
      <c r="B84" s="13">
        <v>45826.0</v>
      </c>
      <c r="C84" s="8" t="s">
        <v>3346</v>
      </c>
      <c r="D84" s="8" t="s">
        <v>1575</v>
      </c>
      <c r="E84" s="11">
        <v>30000.0</v>
      </c>
      <c r="G84" s="8" t="s">
        <v>2350</v>
      </c>
      <c r="H84" s="8" t="s">
        <v>3302</v>
      </c>
      <c r="J84" s="34" t="str">
        <f t="shared" si="3"/>
        <v>06/2025</v>
      </c>
      <c r="K84" s="34" t="str">
        <f t="shared" si="4"/>
        <v>CXG-0625</v>
      </c>
    </row>
    <row r="85">
      <c r="A85" s="8" t="s">
        <v>3502</v>
      </c>
      <c r="B85" s="13">
        <v>45826.0</v>
      </c>
      <c r="C85" s="8" t="s">
        <v>3346</v>
      </c>
      <c r="D85" s="8" t="s">
        <v>1465</v>
      </c>
      <c r="E85" s="11">
        <v>50000.0</v>
      </c>
      <c r="H85" s="8" t="s">
        <v>3302</v>
      </c>
      <c r="J85" s="34" t="str">
        <f t="shared" si="3"/>
        <v>06/2025</v>
      </c>
      <c r="K85" s="34" t="str">
        <f t="shared" si="4"/>
        <v>CXG-0625</v>
      </c>
    </row>
    <row r="86">
      <c r="A86" s="8" t="s">
        <v>3503</v>
      </c>
      <c r="B86" s="13">
        <v>45828.0</v>
      </c>
      <c r="C86" s="8" t="s">
        <v>3346</v>
      </c>
      <c r="D86" s="8" t="s">
        <v>1575</v>
      </c>
      <c r="E86" s="11">
        <v>62762.0</v>
      </c>
      <c r="G86" s="8" t="s">
        <v>3504</v>
      </c>
      <c r="H86" s="8" t="s">
        <v>3302</v>
      </c>
      <c r="J86" s="34" t="str">
        <f t="shared" si="3"/>
        <v>06/2025</v>
      </c>
      <c r="K86" s="34" t="str">
        <f t="shared" si="4"/>
        <v>CXG-0625</v>
      </c>
    </row>
    <row r="87">
      <c r="A87" s="8" t="s">
        <v>3505</v>
      </c>
      <c r="B87" s="13">
        <v>45828.0</v>
      </c>
      <c r="C87" s="8" t="s">
        <v>3346</v>
      </c>
      <c r="D87" s="8" t="s">
        <v>1575</v>
      </c>
      <c r="E87" s="11">
        <v>13900.0</v>
      </c>
      <c r="G87" s="8" t="s">
        <v>2350</v>
      </c>
      <c r="H87" s="8" t="s">
        <v>3302</v>
      </c>
      <c r="J87" s="34" t="str">
        <f t="shared" si="3"/>
        <v>06/2025</v>
      </c>
      <c r="K87" s="34" t="str">
        <f t="shared" si="4"/>
        <v>CXG-0625</v>
      </c>
    </row>
    <row r="88">
      <c r="A88" s="8" t="s">
        <v>3506</v>
      </c>
      <c r="B88" s="13">
        <v>45828.0</v>
      </c>
      <c r="C88" s="8" t="s">
        <v>3346</v>
      </c>
      <c r="D88" s="8" t="s">
        <v>1575</v>
      </c>
      <c r="E88" s="11">
        <v>13945.66</v>
      </c>
      <c r="G88" s="8" t="s">
        <v>2350</v>
      </c>
      <c r="H88" s="8" t="s">
        <v>3302</v>
      </c>
      <c r="J88" s="34" t="str">
        <f t="shared" si="3"/>
        <v>06/2025</v>
      </c>
      <c r="K88" s="34" t="str">
        <f t="shared" si="4"/>
        <v>CXG-0625</v>
      </c>
    </row>
    <row r="89">
      <c r="A89" s="8" t="s">
        <v>3507</v>
      </c>
      <c r="B89" s="13">
        <v>45828.0</v>
      </c>
      <c r="C89" s="8" t="s">
        <v>3346</v>
      </c>
      <c r="D89" s="8" t="s">
        <v>1575</v>
      </c>
      <c r="E89" s="11">
        <v>48000.0</v>
      </c>
      <c r="G89" s="8" t="s">
        <v>2350</v>
      </c>
      <c r="H89" s="8" t="s">
        <v>3302</v>
      </c>
      <c r="J89" s="34" t="str">
        <f t="shared" si="3"/>
        <v>06/2025</v>
      </c>
      <c r="K89" s="34" t="str">
        <f t="shared" si="4"/>
        <v>CXG-0625</v>
      </c>
    </row>
    <row r="90">
      <c r="A90" s="8" t="s">
        <v>3508</v>
      </c>
      <c r="B90" s="13">
        <v>45831.0</v>
      </c>
      <c r="C90" s="8" t="s">
        <v>3346</v>
      </c>
      <c r="D90" s="8" t="s">
        <v>1575</v>
      </c>
      <c r="E90" s="11">
        <v>25000.0</v>
      </c>
      <c r="G90" s="8" t="s">
        <v>2350</v>
      </c>
      <c r="H90" s="8" t="s">
        <v>3302</v>
      </c>
      <c r="J90" s="34" t="str">
        <f t="shared" si="3"/>
        <v>06/2025</v>
      </c>
      <c r="K90" s="34" t="str">
        <f t="shared" si="4"/>
        <v>CXG-0625</v>
      </c>
    </row>
    <row r="91">
      <c r="A91" s="8" t="s">
        <v>3509</v>
      </c>
      <c r="B91" s="13">
        <v>45832.0</v>
      </c>
      <c r="C91" s="8" t="s">
        <v>3346</v>
      </c>
      <c r="D91" s="8" t="s">
        <v>1473</v>
      </c>
      <c r="E91" s="11">
        <v>266.4</v>
      </c>
      <c r="G91" s="8" t="s">
        <v>3510</v>
      </c>
      <c r="H91" s="8" t="s">
        <v>3302</v>
      </c>
      <c r="J91" s="34" t="str">
        <f t="shared" si="3"/>
        <v>06/2025</v>
      </c>
      <c r="K91" s="34" t="str">
        <f t="shared" si="4"/>
        <v>CXG-0625</v>
      </c>
    </row>
    <row r="92">
      <c r="A92" s="8" t="s">
        <v>3511</v>
      </c>
      <c r="B92" s="13">
        <v>45832.0</v>
      </c>
      <c r="C92" s="8" t="s">
        <v>3346</v>
      </c>
      <c r="D92" s="8" t="s">
        <v>1575</v>
      </c>
      <c r="E92" s="11">
        <v>30000.0</v>
      </c>
      <c r="G92" s="8" t="s">
        <v>2418</v>
      </c>
      <c r="H92" s="8" t="s">
        <v>3302</v>
      </c>
      <c r="J92" s="34" t="str">
        <f t="shared" si="3"/>
        <v>06/2025</v>
      </c>
      <c r="K92" s="34" t="str">
        <f t="shared" si="4"/>
        <v>CXG-0625</v>
      </c>
    </row>
    <row r="93">
      <c r="A93" s="8" t="s">
        <v>3512</v>
      </c>
      <c r="B93" s="13">
        <v>45833.0</v>
      </c>
      <c r="C93" s="8" t="s">
        <v>3346</v>
      </c>
      <c r="D93" s="8" t="s">
        <v>1575</v>
      </c>
      <c r="E93" s="11">
        <v>14554.0</v>
      </c>
      <c r="G93" s="8" t="s">
        <v>2418</v>
      </c>
      <c r="H93" s="8" t="s">
        <v>3302</v>
      </c>
      <c r="J93" s="34" t="str">
        <f t="shared" si="3"/>
        <v>06/2025</v>
      </c>
      <c r="K93" s="34" t="str">
        <f t="shared" si="4"/>
        <v>CXG-0625</v>
      </c>
    </row>
    <row r="94">
      <c r="A94" s="8" t="s">
        <v>3513</v>
      </c>
      <c r="B94" s="13">
        <v>45833.0</v>
      </c>
      <c r="C94" s="8" t="s">
        <v>3311</v>
      </c>
      <c r="D94" s="8" t="s">
        <v>1465</v>
      </c>
      <c r="E94" s="11">
        <v>28316.2</v>
      </c>
      <c r="H94" s="8" t="s">
        <v>3306</v>
      </c>
      <c r="J94" s="34" t="str">
        <f t="shared" si="3"/>
        <v>06/2025</v>
      </c>
      <c r="K94" s="34" t="str">
        <f t="shared" si="4"/>
        <v>CXG-0625</v>
      </c>
    </row>
    <row r="95">
      <c r="A95" s="8" t="s">
        <v>3514</v>
      </c>
      <c r="B95" s="13">
        <v>45833.0</v>
      </c>
      <c r="C95" s="8" t="s">
        <v>3346</v>
      </c>
      <c r="D95" s="8" t="s">
        <v>1575</v>
      </c>
      <c r="E95" s="11">
        <v>20000.0</v>
      </c>
      <c r="G95" s="8" t="s">
        <v>2350</v>
      </c>
      <c r="H95" s="8" t="s">
        <v>3302</v>
      </c>
      <c r="J95" s="34" t="str">
        <f t="shared" si="3"/>
        <v>06/2025</v>
      </c>
      <c r="K95" s="34" t="str">
        <f t="shared" si="4"/>
        <v>CXG-0625</v>
      </c>
    </row>
    <row r="96">
      <c r="A96" s="8" t="s">
        <v>3515</v>
      </c>
      <c r="B96" s="13">
        <v>45833.0</v>
      </c>
      <c r="C96" s="8" t="s">
        <v>3346</v>
      </c>
      <c r="D96" s="8" t="s">
        <v>1575</v>
      </c>
      <c r="E96" s="11">
        <v>74520.0</v>
      </c>
      <c r="G96" s="8" t="s">
        <v>2350</v>
      </c>
      <c r="H96" s="8" t="s">
        <v>3302</v>
      </c>
      <c r="J96" s="34" t="str">
        <f t="shared" si="3"/>
        <v>06/2025</v>
      </c>
      <c r="K96" s="34" t="str">
        <f t="shared" si="4"/>
        <v>CXG-0625</v>
      </c>
    </row>
    <row r="97">
      <c r="A97" s="8" t="s">
        <v>3516</v>
      </c>
      <c r="B97" s="13">
        <v>45833.0</v>
      </c>
      <c r="C97" s="8" t="s">
        <v>3346</v>
      </c>
      <c r="D97" s="8" t="s">
        <v>1575</v>
      </c>
      <c r="E97" s="11">
        <v>80000.0</v>
      </c>
      <c r="G97" s="8" t="s">
        <v>3517</v>
      </c>
      <c r="H97" s="8" t="s">
        <v>3302</v>
      </c>
      <c r="J97" s="34" t="str">
        <f t="shared" si="3"/>
        <v>06/2025</v>
      </c>
      <c r="K97" s="34" t="str">
        <f t="shared" si="4"/>
        <v>CXG-0625</v>
      </c>
    </row>
    <row r="98">
      <c r="A98" s="8" t="s">
        <v>3518</v>
      </c>
      <c r="B98" s="13">
        <v>45833.0</v>
      </c>
      <c r="C98" s="8" t="s">
        <v>3346</v>
      </c>
      <c r="D98" s="8" t="s">
        <v>1575</v>
      </c>
      <c r="E98" s="11">
        <v>76423.0</v>
      </c>
      <c r="G98" s="8" t="s">
        <v>1923</v>
      </c>
      <c r="H98" s="8" t="s">
        <v>3302</v>
      </c>
      <c r="J98" s="34" t="str">
        <f t="shared" si="3"/>
        <v>06/2025</v>
      </c>
      <c r="K98" s="34" t="str">
        <f t="shared" si="4"/>
        <v>CXG-0625</v>
      </c>
    </row>
    <row r="99">
      <c r="A99" s="8" t="s">
        <v>3519</v>
      </c>
      <c r="B99" s="13">
        <v>45838.0</v>
      </c>
      <c r="C99" s="8" t="s">
        <v>3346</v>
      </c>
      <c r="D99" s="8" t="s">
        <v>1509</v>
      </c>
      <c r="E99" s="11">
        <v>38580.0</v>
      </c>
      <c r="G99" s="8" t="s">
        <v>1509</v>
      </c>
      <c r="H99" s="8" t="s">
        <v>3302</v>
      </c>
      <c r="J99" s="34" t="str">
        <f t="shared" si="3"/>
        <v>06/2025</v>
      </c>
      <c r="K99" s="34" t="str">
        <f t="shared" si="4"/>
        <v>CXG-0625</v>
      </c>
    </row>
    <row r="100">
      <c r="A100" s="8" t="s">
        <v>3520</v>
      </c>
      <c r="B100" s="13">
        <v>45838.0</v>
      </c>
      <c r="C100" s="8" t="s">
        <v>3346</v>
      </c>
      <c r="D100" s="8" t="s">
        <v>1509</v>
      </c>
      <c r="E100" s="11">
        <v>100000.0</v>
      </c>
      <c r="G100" s="8" t="s">
        <v>1509</v>
      </c>
      <c r="H100" s="8" t="s">
        <v>3302</v>
      </c>
      <c r="J100" s="34" t="str">
        <f t="shared" si="3"/>
        <v>06/2025</v>
      </c>
      <c r="K100" s="34" t="str">
        <f t="shared" si="4"/>
        <v>CXG-0625</v>
      </c>
    </row>
    <row r="101">
      <c r="A101" s="8" t="s">
        <v>3521</v>
      </c>
      <c r="B101" s="13">
        <v>45838.0</v>
      </c>
      <c r="C101" s="8" t="s">
        <v>3346</v>
      </c>
      <c r="D101" s="8" t="s">
        <v>1509</v>
      </c>
      <c r="E101" s="11">
        <v>99000.0</v>
      </c>
      <c r="G101" s="8" t="s">
        <v>1509</v>
      </c>
      <c r="H101" s="8" t="s">
        <v>3302</v>
      </c>
      <c r="J101" s="34" t="str">
        <f t="shared" si="3"/>
        <v>06/2025</v>
      </c>
      <c r="K101" s="34" t="str">
        <f t="shared" si="4"/>
        <v>CXG-0625</v>
      </c>
    </row>
    <row r="102">
      <c r="A102" s="8" t="s">
        <v>3522</v>
      </c>
      <c r="B102" s="13">
        <v>45838.0</v>
      </c>
      <c r="C102" s="8" t="s">
        <v>3346</v>
      </c>
      <c r="D102" s="8" t="s">
        <v>1473</v>
      </c>
      <c r="E102" s="11">
        <v>2.42</v>
      </c>
      <c r="H102" s="8" t="s">
        <v>3302</v>
      </c>
      <c r="J102" s="34" t="str">
        <f t="shared" si="3"/>
        <v>06/2025</v>
      </c>
      <c r="K102" s="34" t="str">
        <f t="shared" si="4"/>
        <v>CXG-0625</v>
      </c>
    </row>
    <row r="103">
      <c r="A103" s="8" t="s">
        <v>3523</v>
      </c>
      <c r="B103" s="13">
        <v>45840.0</v>
      </c>
      <c r="C103" s="8" t="s">
        <v>3349</v>
      </c>
      <c r="D103" s="8" t="s">
        <v>1465</v>
      </c>
      <c r="E103" s="11">
        <v>18149.76</v>
      </c>
      <c r="G103" s="8" t="s">
        <v>3524</v>
      </c>
      <c r="H103" s="8" t="s">
        <v>3302</v>
      </c>
      <c r="J103" s="34" t="str">
        <f t="shared" si="3"/>
        <v>07/2025</v>
      </c>
      <c r="K103" s="34" t="str">
        <f t="shared" si="4"/>
        <v>CXG-0725</v>
      </c>
    </row>
    <row r="104">
      <c r="A104" s="8" t="s">
        <v>3525</v>
      </c>
      <c r="B104" s="13">
        <v>45840.0</v>
      </c>
      <c r="C104" s="8" t="s">
        <v>3349</v>
      </c>
      <c r="D104" s="8" t="s">
        <v>1465</v>
      </c>
      <c r="E104" s="11">
        <v>4755.77</v>
      </c>
      <c r="G104" s="8" t="s">
        <v>3526</v>
      </c>
      <c r="H104" s="8" t="s">
        <v>3302</v>
      </c>
      <c r="J104" s="34" t="str">
        <f t="shared" si="3"/>
        <v>07/2025</v>
      </c>
      <c r="K104" s="34" t="str">
        <f t="shared" si="4"/>
        <v>CXG-0725</v>
      </c>
    </row>
    <row r="105">
      <c r="A105" s="8" t="s">
        <v>3527</v>
      </c>
      <c r="B105" s="13">
        <v>45840.0</v>
      </c>
      <c r="C105" s="8" t="s">
        <v>3349</v>
      </c>
      <c r="D105" s="8" t="s">
        <v>1465</v>
      </c>
      <c r="E105" s="11">
        <v>13445.29</v>
      </c>
      <c r="G105" s="8" t="s">
        <v>3528</v>
      </c>
      <c r="H105" s="8" t="s">
        <v>3302</v>
      </c>
      <c r="J105" s="34" t="str">
        <f t="shared" si="3"/>
        <v>07/2025</v>
      </c>
      <c r="K105" s="34" t="str">
        <f t="shared" si="4"/>
        <v>CXG-0725</v>
      </c>
    </row>
    <row r="106">
      <c r="A106" s="8" t="s">
        <v>3529</v>
      </c>
      <c r="B106" s="13">
        <v>45840.0</v>
      </c>
      <c r="C106" s="8" t="s">
        <v>3349</v>
      </c>
      <c r="D106" s="8" t="s">
        <v>1465</v>
      </c>
      <c r="E106" s="11">
        <v>1131.0</v>
      </c>
      <c r="G106" s="8" t="s">
        <v>3530</v>
      </c>
      <c r="H106" s="8" t="s">
        <v>3302</v>
      </c>
      <c r="J106" s="34" t="str">
        <f t="shared" si="3"/>
        <v>07/2025</v>
      </c>
      <c r="K106" s="34" t="str">
        <f t="shared" si="4"/>
        <v>CXG-0725</v>
      </c>
    </row>
    <row r="107">
      <c r="A107" s="8" t="s">
        <v>3531</v>
      </c>
      <c r="B107" s="13">
        <v>45840.0</v>
      </c>
      <c r="C107" s="8" t="s">
        <v>3349</v>
      </c>
      <c r="D107" s="8" t="s">
        <v>1465</v>
      </c>
      <c r="E107" s="11">
        <v>2400.0</v>
      </c>
      <c r="G107" s="8" t="s">
        <v>3532</v>
      </c>
      <c r="H107" s="8" t="s">
        <v>3302</v>
      </c>
      <c r="J107" s="34" t="str">
        <f t="shared" si="3"/>
        <v>07/2025</v>
      </c>
      <c r="K107" s="34" t="str">
        <f t="shared" si="4"/>
        <v>CXG-0725</v>
      </c>
    </row>
    <row r="108">
      <c r="A108" s="8" t="s">
        <v>3533</v>
      </c>
      <c r="B108" s="13">
        <v>45840.0</v>
      </c>
      <c r="C108" s="8" t="s">
        <v>3349</v>
      </c>
      <c r="D108" s="8" t="s">
        <v>1509</v>
      </c>
      <c r="E108" s="11">
        <v>64000.0</v>
      </c>
      <c r="G108" s="8" t="s">
        <v>1509</v>
      </c>
      <c r="H108" s="8" t="s">
        <v>3302</v>
      </c>
      <c r="J108" s="34" t="str">
        <f t="shared" si="3"/>
        <v>07/2025</v>
      </c>
      <c r="K108" s="34" t="str">
        <f t="shared" si="4"/>
        <v>CXG-0725</v>
      </c>
    </row>
    <row r="109">
      <c r="A109" s="8" t="s">
        <v>3534</v>
      </c>
      <c r="B109" s="13">
        <v>45841.0</v>
      </c>
      <c r="C109" s="8" t="s">
        <v>3349</v>
      </c>
      <c r="D109" s="8" t="s">
        <v>1465</v>
      </c>
      <c r="E109" s="11">
        <v>743.12</v>
      </c>
      <c r="G109" s="8" t="s">
        <v>3535</v>
      </c>
      <c r="H109" s="8" t="s">
        <v>3302</v>
      </c>
      <c r="J109" s="34" t="str">
        <f t="shared" si="3"/>
        <v>07/2025</v>
      </c>
      <c r="K109" s="34" t="str">
        <f t="shared" si="4"/>
        <v>CXG-0725</v>
      </c>
    </row>
    <row r="110">
      <c r="A110" s="8" t="s">
        <v>3536</v>
      </c>
      <c r="B110" s="13">
        <v>45841.0</v>
      </c>
      <c r="C110" s="8" t="s">
        <v>3349</v>
      </c>
      <c r="D110" s="8" t="s">
        <v>1465</v>
      </c>
      <c r="E110" s="11">
        <v>4037.88</v>
      </c>
      <c r="G110" s="8" t="s">
        <v>3535</v>
      </c>
      <c r="H110" s="8" t="s">
        <v>3302</v>
      </c>
      <c r="J110" s="34" t="str">
        <f t="shared" si="3"/>
        <v>07/2025</v>
      </c>
      <c r="K110" s="34" t="str">
        <f t="shared" si="4"/>
        <v>CXG-0725</v>
      </c>
    </row>
    <row r="111">
      <c r="A111" s="8" t="s">
        <v>3537</v>
      </c>
      <c r="B111" s="13">
        <v>45841.0</v>
      </c>
      <c r="C111" s="8" t="s">
        <v>3349</v>
      </c>
      <c r="D111" s="8" t="s">
        <v>1575</v>
      </c>
      <c r="E111" s="11">
        <v>30500.0</v>
      </c>
      <c r="G111" s="8" t="s">
        <v>2350</v>
      </c>
      <c r="H111" s="8" t="s">
        <v>3302</v>
      </c>
      <c r="J111" s="34" t="str">
        <f t="shared" si="3"/>
        <v>07/2025</v>
      </c>
      <c r="K111" s="34" t="str">
        <f t="shared" si="4"/>
        <v>CXG-0725</v>
      </c>
    </row>
    <row r="112">
      <c r="A112" s="8" t="s">
        <v>3538</v>
      </c>
      <c r="B112" s="13">
        <v>45841.0</v>
      </c>
      <c r="C112" s="8" t="s">
        <v>3349</v>
      </c>
      <c r="D112" s="8" t="s">
        <v>1575</v>
      </c>
      <c r="E112" s="11">
        <v>100774.0</v>
      </c>
      <c r="G112" s="8" t="s">
        <v>3539</v>
      </c>
      <c r="H112" s="8" t="s">
        <v>3302</v>
      </c>
      <c r="J112" s="34" t="str">
        <f t="shared" si="3"/>
        <v>07/2025</v>
      </c>
      <c r="K112" s="34" t="str">
        <f t="shared" si="4"/>
        <v>CXG-0725</v>
      </c>
    </row>
    <row r="113">
      <c r="A113" s="8" t="s">
        <v>3540</v>
      </c>
      <c r="B113" s="13">
        <v>45845.0</v>
      </c>
      <c r="C113" s="8" t="s">
        <v>3349</v>
      </c>
      <c r="D113" s="8" t="s">
        <v>1473</v>
      </c>
      <c r="E113" s="11">
        <v>243.0</v>
      </c>
      <c r="G113" s="8" t="s">
        <v>3541</v>
      </c>
      <c r="H113" s="8" t="s">
        <v>3302</v>
      </c>
      <c r="J113" s="34" t="str">
        <f t="shared" si="3"/>
        <v>07/2025</v>
      </c>
      <c r="K113" s="34" t="str">
        <f t="shared" si="4"/>
        <v>CXG-0725</v>
      </c>
    </row>
    <row r="114">
      <c r="A114" s="8" t="s">
        <v>3542</v>
      </c>
      <c r="B114" s="13">
        <v>45845.0</v>
      </c>
      <c r="C114" s="8" t="s">
        <v>3349</v>
      </c>
      <c r="D114" s="8" t="s">
        <v>1575</v>
      </c>
      <c r="E114" s="11">
        <v>49611.66</v>
      </c>
      <c r="G114" s="8" t="s">
        <v>2350</v>
      </c>
      <c r="H114" s="8" t="s">
        <v>3302</v>
      </c>
      <c r="J114" s="34" t="str">
        <f t="shared" si="3"/>
        <v>07/2025</v>
      </c>
      <c r="K114" s="34" t="str">
        <f t="shared" si="4"/>
        <v>CXG-0725</v>
      </c>
    </row>
    <row r="115">
      <c r="A115" s="8" t="s">
        <v>3543</v>
      </c>
      <c r="B115" s="13">
        <v>45845.0</v>
      </c>
      <c r="C115" s="8" t="s">
        <v>3349</v>
      </c>
      <c r="D115" s="8" t="s">
        <v>1575</v>
      </c>
      <c r="E115" s="11">
        <v>42716.0</v>
      </c>
      <c r="G115" s="8" t="s">
        <v>2350</v>
      </c>
      <c r="H115" s="8" t="s">
        <v>3302</v>
      </c>
      <c r="J115" s="34" t="str">
        <f t="shared" si="3"/>
        <v>07/2025</v>
      </c>
      <c r="K115" s="34" t="str">
        <f t="shared" si="4"/>
        <v>CXG-0725</v>
      </c>
    </row>
    <row r="116">
      <c r="A116" s="8" t="s">
        <v>3544</v>
      </c>
      <c r="B116" s="13">
        <v>45847.0</v>
      </c>
      <c r="C116" s="8" t="s">
        <v>3349</v>
      </c>
      <c r="D116" s="8" t="s">
        <v>1473</v>
      </c>
      <c r="E116" s="11">
        <v>109.06</v>
      </c>
      <c r="G116" s="8" t="s">
        <v>3545</v>
      </c>
      <c r="H116" s="8" t="s">
        <v>3302</v>
      </c>
      <c r="J116" s="34" t="str">
        <f t="shared" si="3"/>
        <v>07/2025</v>
      </c>
      <c r="K116" s="34" t="str">
        <f t="shared" si="4"/>
        <v>CXG-0725</v>
      </c>
    </row>
    <row r="117">
      <c r="A117" s="8" t="s">
        <v>3546</v>
      </c>
      <c r="B117" s="13">
        <v>45847.0</v>
      </c>
      <c r="C117" s="8" t="s">
        <v>3349</v>
      </c>
      <c r="D117" s="8" t="s">
        <v>1473</v>
      </c>
      <c r="E117" s="11">
        <v>1804.0</v>
      </c>
      <c r="G117" s="8" t="s">
        <v>3547</v>
      </c>
      <c r="H117" s="8" t="s">
        <v>3302</v>
      </c>
      <c r="J117" s="34" t="str">
        <f t="shared" si="3"/>
        <v>07/2025</v>
      </c>
      <c r="K117" s="34" t="str">
        <f t="shared" si="4"/>
        <v>CXG-0725</v>
      </c>
    </row>
    <row r="118">
      <c r="A118" s="8" t="s">
        <v>3548</v>
      </c>
      <c r="B118" s="13">
        <v>45847.0</v>
      </c>
      <c r="C118" s="8" t="s">
        <v>3349</v>
      </c>
      <c r="D118" s="8" t="s">
        <v>1473</v>
      </c>
      <c r="E118" s="11">
        <v>246.0</v>
      </c>
      <c r="G118" s="8" t="s">
        <v>3549</v>
      </c>
      <c r="H118" s="8" t="s">
        <v>3302</v>
      </c>
      <c r="J118" s="34" t="str">
        <f t="shared" si="3"/>
        <v>07/2025</v>
      </c>
      <c r="K118" s="34" t="str">
        <f t="shared" si="4"/>
        <v>CXG-0725</v>
      </c>
    </row>
    <row r="119">
      <c r="A119" s="8" t="s">
        <v>3550</v>
      </c>
      <c r="B119" s="13">
        <v>45847.0</v>
      </c>
      <c r="C119" s="8" t="s">
        <v>3349</v>
      </c>
      <c r="D119" s="8" t="s">
        <v>1465</v>
      </c>
      <c r="E119" s="11">
        <v>1640.0</v>
      </c>
      <c r="G119" s="8" t="s">
        <v>3551</v>
      </c>
      <c r="H119" s="8" t="s">
        <v>3302</v>
      </c>
      <c r="J119" s="34" t="str">
        <f t="shared" si="3"/>
        <v>07/2025</v>
      </c>
      <c r="K119" s="34" t="str">
        <f t="shared" si="4"/>
        <v>CXG-0725</v>
      </c>
    </row>
    <row r="120">
      <c r="A120" s="8" t="s">
        <v>3552</v>
      </c>
      <c r="B120" s="13">
        <v>45848.0</v>
      </c>
      <c r="C120" s="8" t="s">
        <v>3349</v>
      </c>
      <c r="D120" s="8" t="s">
        <v>1509</v>
      </c>
      <c r="E120" s="11">
        <v>200000.0</v>
      </c>
      <c r="G120" s="8" t="s">
        <v>1509</v>
      </c>
      <c r="H120" s="8" t="s">
        <v>3302</v>
      </c>
      <c r="J120" s="34" t="str">
        <f t="shared" si="3"/>
        <v>07/2025</v>
      </c>
      <c r="K120" s="34" t="str">
        <f t="shared" si="4"/>
        <v>CXG-0725</v>
      </c>
    </row>
    <row r="121">
      <c r="A121" s="8" t="s">
        <v>3553</v>
      </c>
      <c r="B121" s="13">
        <v>45848.0</v>
      </c>
      <c r="C121" s="8" t="s">
        <v>3349</v>
      </c>
      <c r="D121" s="8" t="s">
        <v>1575</v>
      </c>
      <c r="E121" s="11">
        <v>49000.0</v>
      </c>
      <c r="G121" s="8" t="s">
        <v>2350</v>
      </c>
      <c r="H121" s="8" t="s">
        <v>3302</v>
      </c>
      <c r="J121" s="34" t="str">
        <f t="shared" si="3"/>
        <v>07/2025</v>
      </c>
      <c r="K121" s="34" t="str">
        <f t="shared" si="4"/>
        <v>CXG-0725</v>
      </c>
    </row>
    <row r="122">
      <c r="A122" s="8" t="s">
        <v>3554</v>
      </c>
      <c r="B122" s="13">
        <v>45848.0</v>
      </c>
      <c r="C122" s="8" t="s">
        <v>3349</v>
      </c>
      <c r="D122" s="8" t="s">
        <v>1465</v>
      </c>
      <c r="E122" s="11">
        <v>974.16</v>
      </c>
      <c r="G122" s="8" t="s">
        <v>3494</v>
      </c>
      <c r="H122" s="8" t="s">
        <v>3302</v>
      </c>
      <c r="J122" s="34" t="str">
        <f t="shared" si="3"/>
        <v>07/2025</v>
      </c>
      <c r="K122" s="34" t="str">
        <f t="shared" si="4"/>
        <v>CXG-0725</v>
      </c>
    </row>
    <row r="123">
      <c r="A123" s="8" t="s">
        <v>3555</v>
      </c>
      <c r="B123" s="13">
        <v>45848.0</v>
      </c>
      <c r="C123" s="8" t="s">
        <v>3349</v>
      </c>
      <c r="D123" s="8" t="s">
        <v>1505</v>
      </c>
      <c r="E123" s="11">
        <v>1146.0</v>
      </c>
      <c r="G123" s="8" t="s">
        <v>3556</v>
      </c>
      <c r="H123" s="8" t="s">
        <v>3302</v>
      </c>
      <c r="J123" s="34" t="str">
        <f t="shared" si="3"/>
        <v>07/2025</v>
      </c>
      <c r="K123" s="34" t="str">
        <f t="shared" si="4"/>
        <v>CXG-0725</v>
      </c>
    </row>
    <row r="124">
      <c r="A124" s="8" t="s">
        <v>3557</v>
      </c>
      <c r="B124" s="13">
        <v>45849.0</v>
      </c>
      <c r="C124" s="8" t="s">
        <v>3349</v>
      </c>
      <c r="D124" s="8" t="s">
        <v>1478</v>
      </c>
      <c r="E124" s="11">
        <v>2680.86</v>
      </c>
      <c r="G124" s="8" t="s">
        <v>3558</v>
      </c>
      <c r="H124" s="8" t="s">
        <v>3302</v>
      </c>
      <c r="J124" s="34" t="str">
        <f t="shared" si="3"/>
        <v>07/2025</v>
      </c>
      <c r="K124" s="34" t="str">
        <f t="shared" si="4"/>
        <v>CXG-0725</v>
      </c>
    </row>
    <row r="125">
      <c r="A125" s="8" t="s">
        <v>3559</v>
      </c>
      <c r="B125" s="13">
        <v>45849.0</v>
      </c>
      <c r="C125" s="8" t="s">
        <v>3349</v>
      </c>
      <c r="D125" s="8" t="s">
        <v>1478</v>
      </c>
      <c r="E125" s="11">
        <v>2309.85</v>
      </c>
      <c r="G125" s="8" t="s">
        <v>3558</v>
      </c>
      <c r="H125" s="8" t="s">
        <v>3302</v>
      </c>
      <c r="J125" s="34" t="str">
        <f t="shared" si="3"/>
        <v>07/2025</v>
      </c>
      <c r="K125" s="34" t="str">
        <f t="shared" si="4"/>
        <v>CXG-0725</v>
      </c>
    </row>
    <row r="126">
      <c r="A126" s="10" t="s">
        <v>3560</v>
      </c>
      <c r="B126" s="13">
        <v>45849.0</v>
      </c>
      <c r="C126" s="8" t="s">
        <v>3349</v>
      </c>
      <c r="D126" s="8" t="s">
        <v>1478</v>
      </c>
      <c r="E126" s="11">
        <v>1317.62</v>
      </c>
      <c r="G126" s="8" t="s">
        <v>3558</v>
      </c>
      <c r="H126" s="8" t="s">
        <v>3302</v>
      </c>
      <c r="J126" s="34" t="str">
        <f t="shared" si="3"/>
        <v>07/2025</v>
      </c>
      <c r="K126" s="34" t="str">
        <f t="shared" si="4"/>
        <v>CXG-0725</v>
      </c>
    </row>
    <row r="127">
      <c r="A127" s="8" t="s">
        <v>3561</v>
      </c>
      <c r="B127" s="13">
        <v>45849.0</v>
      </c>
      <c r="C127" s="8" t="s">
        <v>3349</v>
      </c>
      <c r="D127" s="8" t="s">
        <v>1473</v>
      </c>
      <c r="E127" s="11">
        <v>93.96</v>
      </c>
      <c r="G127" s="8" t="s">
        <v>3562</v>
      </c>
      <c r="H127" s="8" t="s">
        <v>3302</v>
      </c>
      <c r="J127" s="34" t="str">
        <f t="shared" si="3"/>
        <v>07/2025</v>
      </c>
      <c r="K127" s="34" t="str">
        <f t="shared" si="4"/>
        <v>CXG-0725</v>
      </c>
    </row>
    <row r="128">
      <c r="A128" s="8" t="s">
        <v>3563</v>
      </c>
      <c r="B128" s="13">
        <v>45849.0</v>
      </c>
      <c r="C128" s="8" t="s">
        <v>3349</v>
      </c>
      <c r="D128" s="8" t="s">
        <v>1575</v>
      </c>
      <c r="E128" s="11">
        <v>57440.0</v>
      </c>
      <c r="G128" s="8" t="s">
        <v>3564</v>
      </c>
      <c r="H128" s="8" t="s">
        <v>3302</v>
      </c>
      <c r="J128" s="34" t="str">
        <f t="shared" si="3"/>
        <v>07/2025</v>
      </c>
      <c r="K128" s="34" t="str">
        <f t="shared" si="4"/>
        <v>CXG-0725</v>
      </c>
    </row>
    <row r="129">
      <c r="A129" s="8" t="s">
        <v>3565</v>
      </c>
      <c r="B129" s="13">
        <v>45853.0</v>
      </c>
      <c r="C129" s="8" t="s">
        <v>3349</v>
      </c>
      <c r="D129" s="8" t="s">
        <v>1575</v>
      </c>
      <c r="E129" s="11">
        <v>20000.0</v>
      </c>
      <c r="G129" s="8" t="s">
        <v>3564</v>
      </c>
      <c r="H129" s="8" t="s">
        <v>3302</v>
      </c>
      <c r="J129" s="34" t="str">
        <f t="shared" si="3"/>
        <v>07/2025</v>
      </c>
      <c r="K129" s="34" t="str">
        <f t="shared" si="4"/>
        <v>CXG-0725</v>
      </c>
    </row>
    <row r="130">
      <c r="A130" s="8" t="s">
        <v>3566</v>
      </c>
      <c r="B130" s="13">
        <v>45853.0</v>
      </c>
      <c r="C130" s="8" t="s">
        <v>3349</v>
      </c>
      <c r="D130" s="8" t="s">
        <v>1575</v>
      </c>
      <c r="E130" s="11">
        <v>46880.0</v>
      </c>
      <c r="G130" s="8" t="s">
        <v>2350</v>
      </c>
      <c r="H130" s="8" t="s">
        <v>3302</v>
      </c>
      <c r="J130" s="34" t="str">
        <f t="shared" si="3"/>
        <v>07/2025</v>
      </c>
      <c r="K130" s="34" t="str">
        <f t="shared" si="4"/>
        <v>CXG-0725</v>
      </c>
    </row>
    <row r="131">
      <c r="A131" s="8" t="s">
        <v>3567</v>
      </c>
      <c r="B131" s="13">
        <v>45854.0</v>
      </c>
      <c r="C131" s="8" t="s">
        <v>3349</v>
      </c>
      <c r="D131" s="8" t="s">
        <v>1473</v>
      </c>
      <c r="E131" s="11">
        <v>986.4</v>
      </c>
      <c r="G131" s="8" t="s">
        <v>3568</v>
      </c>
      <c r="H131" s="8" t="s">
        <v>3302</v>
      </c>
      <c r="J131" s="34" t="str">
        <f t="shared" si="3"/>
        <v>07/2025</v>
      </c>
      <c r="K131" s="34" t="str">
        <f t="shared" si="4"/>
        <v>CXG-0725</v>
      </c>
    </row>
    <row r="132">
      <c r="A132" s="8" t="s">
        <v>3569</v>
      </c>
      <c r="B132" s="13">
        <v>45854.0</v>
      </c>
      <c r="C132" s="8" t="s">
        <v>3349</v>
      </c>
      <c r="D132" s="8" t="s">
        <v>1575</v>
      </c>
      <c r="E132" s="11">
        <v>24667.41</v>
      </c>
      <c r="G132" s="8" t="s">
        <v>3564</v>
      </c>
      <c r="H132" s="8" t="s">
        <v>3302</v>
      </c>
      <c r="J132" s="34" t="str">
        <f t="shared" si="3"/>
        <v>07/2025</v>
      </c>
      <c r="K132" s="34" t="str">
        <f t="shared" si="4"/>
        <v>CXG-0725</v>
      </c>
    </row>
    <row r="133">
      <c r="A133" s="8" t="s">
        <v>3570</v>
      </c>
      <c r="B133" s="13">
        <v>45855.0</v>
      </c>
      <c r="C133" s="8" t="s">
        <v>3349</v>
      </c>
      <c r="D133" s="8" t="s">
        <v>1473</v>
      </c>
      <c r="E133" s="11">
        <v>293.6</v>
      </c>
      <c r="G133" s="8" t="s">
        <v>3571</v>
      </c>
      <c r="H133" s="8" t="s">
        <v>3302</v>
      </c>
      <c r="J133" s="34" t="str">
        <f t="shared" si="3"/>
        <v>07/2025</v>
      </c>
      <c r="K133" s="34" t="str">
        <f t="shared" si="4"/>
        <v>CXG-0725</v>
      </c>
    </row>
    <row r="134">
      <c r="A134" s="8" t="s">
        <v>3572</v>
      </c>
      <c r="B134" s="13">
        <v>45856.0</v>
      </c>
      <c r="C134" s="8" t="s">
        <v>3349</v>
      </c>
      <c r="D134" s="8" t="s">
        <v>1575</v>
      </c>
      <c r="E134" s="11">
        <v>31970.66</v>
      </c>
      <c r="G134" s="8" t="s">
        <v>3564</v>
      </c>
      <c r="H134" s="8" t="s">
        <v>3302</v>
      </c>
      <c r="J134" s="34" t="str">
        <f t="shared" si="3"/>
        <v>07/2025</v>
      </c>
      <c r="K134" s="34" t="str">
        <f t="shared" si="4"/>
        <v>CXG-0725</v>
      </c>
    </row>
    <row r="135">
      <c r="A135" s="10" t="s">
        <v>3573</v>
      </c>
      <c r="B135" s="13">
        <v>45856.0</v>
      </c>
      <c r="C135" s="8" t="s">
        <v>3349</v>
      </c>
      <c r="D135" s="8" t="s">
        <v>1478</v>
      </c>
      <c r="E135" s="11">
        <v>17577.6</v>
      </c>
      <c r="G135" s="8" t="s">
        <v>3558</v>
      </c>
      <c r="H135" s="8" t="s">
        <v>3302</v>
      </c>
      <c r="J135" s="34" t="str">
        <f t="shared" si="3"/>
        <v>07/2025</v>
      </c>
      <c r="K135" s="34" t="str">
        <f t="shared" si="4"/>
        <v>CXG-0725</v>
      </c>
    </row>
    <row r="136">
      <c r="A136" s="8" t="s">
        <v>3574</v>
      </c>
      <c r="B136" s="13">
        <v>45857.0</v>
      </c>
      <c r="C136" s="8" t="s">
        <v>3349</v>
      </c>
      <c r="D136" s="8" t="s">
        <v>1473</v>
      </c>
      <c r="E136" s="11">
        <v>93.6</v>
      </c>
      <c r="G136" s="8" t="s">
        <v>3575</v>
      </c>
      <c r="H136" s="8" t="s">
        <v>3302</v>
      </c>
      <c r="J136" s="34" t="str">
        <f t="shared" si="3"/>
        <v>07/2025</v>
      </c>
      <c r="K136" s="34" t="str">
        <f t="shared" si="4"/>
        <v>CXG-0725</v>
      </c>
    </row>
    <row r="137">
      <c r="A137" s="8" t="s">
        <v>3576</v>
      </c>
      <c r="B137" s="13">
        <v>45859.0</v>
      </c>
      <c r="C137" s="8" t="s">
        <v>3349</v>
      </c>
      <c r="D137" s="8" t="s">
        <v>1575</v>
      </c>
      <c r="E137" s="11">
        <v>41828.0</v>
      </c>
      <c r="G137" s="8" t="s">
        <v>2350</v>
      </c>
      <c r="H137" s="8" t="s">
        <v>3302</v>
      </c>
      <c r="J137" s="34" t="str">
        <f t="shared" si="3"/>
        <v>07/2025</v>
      </c>
      <c r="K137" s="34" t="str">
        <f t="shared" si="4"/>
        <v>CXG-0725</v>
      </c>
    </row>
    <row r="138">
      <c r="A138" s="8" t="s">
        <v>3577</v>
      </c>
      <c r="B138" s="13">
        <v>45859.0</v>
      </c>
      <c r="C138" s="8" t="s">
        <v>3349</v>
      </c>
      <c r="D138" s="8" t="s">
        <v>1478</v>
      </c>
      <c r="E138" s="11">
        <v>2577.55</v>
      </c>
      <c r="G138" s="8" t="s">
        <v>3558</v>
      </c>
      <c r="H138" s="8" t="s">
        <v>3302</v>
      </c>
      <c r="J138" s="34" t="str">
        <f t="shared" si="3"/>
        <v>07/2025</v>
      </c>
      <c r="K138" s="34" t="str">
        <f t="shared" si="4"/>
        <v>CXG-0725</v>
      </c>
    </row>
    <row r="139">
      <c r="A139" s="8" t="s">
        <v>3578</v>
      </c>
      <c r="B139" s="13">
        <v>45859.0</v>
      </c>
      <c r="C139" s="8" t="s">
        <v>3349</v>
      </c>
      <c r="D139" s="8" t="s">
        <v>1478</v>
      </c>
      <c r="E139" s="11">
        <v>2220.83</v>
      </c>
      <c r="G139" s="8" t="s">
        <v>3558</v>
      </c>
      <c r="H139" s="8" t="s">
        <v>3302</v>
      </c>
      <c r="J139" s="34" t="str">
        <f t="shared" si="3"/>
        <v>07/2025</v>
      </c>
      <c r="K139" s="34" t="str">
        <f t="shared" si="4"/>
        <v>CXG-0725</v>
      </c>
    </row>
    <row r="140">
      <c r="A140" s="8" t="s">
        <v>3579</v>
      </c>
      <c r="B140" s="13">
        <v>45859.0</v>
      </c>
      <c r="C140" s="8" t="s">
        <v>3349</v>
      </c>
      <c r="D140" s="8" t="s">
        <v>1478</v>
      </c>
      <c r="E140" s="11">
        <v>1266.84</v>
      </c>
      <c r="G140" s="8" t="s">
        <v>3558</v>
      </c>
      <c r="H140" s="8" t="s">
        <v>3302</v>
      </c>
      <c r="J140" s="34" t="str">
        <f t="shared" si="3"/>
        <v>07/2025</v>
      </c>
      <c r="K140" s="34" t="str">
        <f t="shared" si="4"/>
        <v>CXG-0725</v>
      </c>
    </row>
    <row r="141">
      <c r="A141" s="8" t="s">
        <v>3580</v>
      </c>
      <c r="B141" s="13">
        <v>45859.0</v>
      </c>
      <c r="C141" s="8" t="s">
        <v>3349</v>
      </c>
      <c r="D141" s="8" t="s">
        <v>1575</v>
      </c>
      <c r="E141" s="11">
        <v>25000.0</v>
      </c>
      <c r="G141" s="8" t="s">
        <v>63</v>
      </c>
      <c r="H141" s="8" t="s">
        <v>3302</v>
      </c>
      <c r="J141" s="34" t="str">
        <f t="shared" si="3"/>
        <v>07/2025</v>
      </c>
      <c r="K141" s="34" t="str">
        <f t="shared" si="4"/>
        <v>CXG-0725</v>
      </c>
    </row>
    <row r="142">
      <c r="A142" s="8" t="s">
        <v>3581</v>
      </c>
      <c r="B142" s="13">
        <v>45859.0</v>
      </c>
      <c r="C142" s="8" t="s">
        <v>3349</v>
      </c>
      <c r="D142" s="8" t="s">
        <v>1575</v>
      </c>
      <c r="E142" s="11">
        <v>25000.0</v>
      </c>
      <c r="G142" s="8" t="s">
        <v>63</v>
      </c>
      <c r="H142" s="8" t="s">
        <v>3302</v>
      </c>
      <c r="J142" s="34" t="str">
        <f t="shared" si="3"/>
        <v>07/2025</v>
      </c>
      <c r="K142" s="34" t="str">
        <f t="shared" si="4"/>
        <v>CXG-0725</v>
      </c>
    </row>
    <row r="143">
      <c r="A143" s="8" t="s">
        <v>3582</v>
      </c>
      <c r="B143" s="13">
        <v>45860.0</v>
      </c>
      <c r="C143" s="8" t="s">
        <v>3349</v>
      </c>
      <c r="D143" s="8" t="s">
        <v>1473</v>
      </c>
      <c r="E143" s="11">
        <v>447.93</v>
      </c>
      <c r="G143" s="8" t="s">
        <v>3583</v>
      </c>
      <c r="H143" s="8" t="s">
        <v>3302</v>
      </c>
      <c r="J143" s="34" t="str">
        <f t="shared" si="3"/>
        <v>07/2025</v>
      </c>
      <c r="K143" s="34" t="str">
        <f t="shared" si="4"/>
        <v>CXG-0725</v>
      </c>
    </row>
    <row r="144">
      <c r="A144" s="8" t="s">
        <v>3584</v>
      </c>
      <c r="B144" s="13">
        <v>45861.0</v>
      </c>
      <c r="C144" s="8" t="s">
        <v>3349</v>
      </c>
      <c r="D144" s="8" t="s">
        <v>1575</v>
      </c>
      <c r="E144" s="11">
        <v>70000.0</v>
      </c>
      <c r="G144" s="8" t="s">
        <v>63</v>
      </c>
      <c r="H144" s="8" t="s">
        <v>3302</v>
      </c>
      <c r="J144" s="34" t="str">
        <f t="shared" si="3"/>
        <v>07/2025</v>
      </c>
      <c r="K144" s="34" t="str">
        <f t="shared" si="4"/>
        <v>CXG-0725</v>
      </c>
    </row>
    <row r="145">
      <c r="A145" s="8" t="s">
        <v>3585</v>
      </c>
      <c r="B145" s="13">
        <v>45861.0</v>
      </c>
      <c r="C145" s="8" t="s">
        <v>3349</v>
      </c>
      <c r="D145" s="8" t="s">
        <v>1575</v>
      </c>
      <c r="E145" s="11">
        <v>23534.0</v>
      </c>
      <c r="G145" s="8" t="s">
        <v>3586</v>
      </c>
      <c r="H145" s="8" t="s">
        <v>3302</v>
      </c>
      <c r="J145" s="34" t="str">
        <f t="shared" si="3"/>
        <v>07/2025</v>
      </c>
      <c r="K145" s="34" t="str">
        <f t="shared" si="4"/>
        <v>CXG-0725</v>
      </c>
    </row>
    <row r="146">
      <c r="A146" s="8" t="s">
        <v>3587</v>
      </c>
      <c r="B146" s="13">
        <v>45861.0</v>
      </c>
      <c r="C146" s="8" t="s">
        <v>3349</v>
      </c>
      <c r="D146" s="8" t="s">
        <v>1575</v>
      </c>
      <c r="E146" s="11">
        <v>60000.0</v>
      </c>
      <c r="G146" s="8" t="s">
        <v>3225</v>
      </c>
      <c r="H146" s="8" t="s">
        <v>3302</v>
      </c>
      <c r="J146" s="34" t="str">
        <f t="shared" si="3"/>
        <v>07/2025</v>
      </c>
      <c r="K146" s="34" t="str">
        <f t="shared" si="4"/>
        <v>CXG-0725</v>
      </c>
    </row>
    <row r="147">
      <c r="A147" s="8" t="s">
        <v>3588</v>
      </c>
      <c r="B147" s="13">
        <v>45861.0</v>
      </c>
      <c r="C147" s="8" t="s">
        <v>3349</v>
      </c>
      <c r="D147" s="8" t="s">
        <v>1575</v>
      </c>
      <c r="E147" s="11">
        <v>40000.0</v>
      </c>
      <c r="G147" s="8" t="s">
        <v>2350</v>
      </c>
      <c r="H147" s="8" t="s">
        <v>3302</v>
      </c>
      <c r="J147" s="34" t="str">
        <f t="shared" si="3"/>
        <v>07/2025</v>
      </c>
      <c r="K147" s="34" t="str">
        <f t="shared" si="4"/>
        <v>CXG-0725</v>
      </c>
    </row>
    <row r="148">
      <c r="A148" s="8" t="s">
        <v>3589</v>
      </c>
      <c r="B148" s="13">
        <v>45861.0</v>
      </c>
      <c r="C148" s="8" t="s">
        <v>3349</v>
      </c>
      <c r="D148" s="8" t="s">
        <v>1575</v>
      </c>
      <c r="E148" s="11">
        <v>20000.0</v>
      </c>
      <c r="G148" s="8" t="s">
        <v>2990</v>
      </c>
      <c r="H148" s="8" t="s">
        <v>3302</v>
      </c>
      <c r="J148" s="34" t="str">
        <f t="shared" si="3"/>
        <v>07/2025</v>
      </c>
      <c r="K148" s="34" t="str">
        <f t="shared" si="4"/>
        <v>CXG-0725</v>
      </c>
    </row>
    <row r="149">
      <c r="A149" s="8" t="s">
        <v>3590</v>
      </c>
      <c r="B149" s="13">
        <v>45861.0</v>
      </c>
      <c r="C149" s="8" t="s">
        <v>3349</v>
      </c>
      <c r="D149" s="8" t="s">
        <v>1473</v>
      </c>
      <c r="E149" s="11">
        <v>187.2</v>
      </c>
      <c r="G149" s="8" t="s">
        <v>3591</v>
      </c>
      <c r="H149" s="8" t="s">
        <v>3302</v>
      </c>
      <c r="J149" s="34" t="str">
        <f t="shared" si="3"/>
        <v>07/2025</v>
      </c>
      <c r="K149" s="34" t="str">
        <f t="shared" si="4"/>
        <v>CXG-0725</v>
      </c>
    </row>
    <row r="150">
      <c r="A150" s="8" t="s">
        <v>3592</v>
      </c>
      <c r="B150" s="13">
        <v>45861.0</v>
      </c>
      <c r="C150" s="8" t="s">
        <v>3349</v>
      </c>
      <c r="D150" s="8" t="s">
        <v>1575</v>
      </c>
      <c r="E150" s="11">
        <v>40000.0</v>
      </c>
      <c r="G150" s="8" t="s">
        <v>3593</v>
      </c>
      <c r="H150" s="8" t="s">
        <v>3302</v>
      </c>
      <c r="J150" s="34" t="str">
        <f t="shared" si="3"/>
        <v>07/2025</v>
      </c>
      <c r="K150" s="34" t="str">
        <f t="shared" si="4"/>
        <v>CXG-0725</v>
      </c>
    </row>
    <row r="151">
      <c r="A151" s="8" t="s">
        <v>3594</v>
      </c>
      <c r="B151" s="13">
        <v>45861.0</v>
      </c>
      <c r="C151" s="8" t="s">
        <v>3349</v>
      </c>
      <c r="D151" s="8" t="s">
        <v>1575</v>
      </c>
      <c r="E151" s="11">
        <v>42800.0</v>
      </c>
      <c r="G151" s="8" t="s">
        <v>213</v>
      </c>
      <c r="H151" s="8" t="s">
        <v>3302</v>
      </c>
      <c r="J151" s="34" t="str">
        <f t="shared" si="3"/>
        <v>07/2025</v>
      </c>
      <c r="K151" s="34" t="str">
        <f t="shared" si="4"/>
        <v>CXG-0725</v>
      </c>
    </row>
    <row r="152">
      <c r="A152" s="8" t="s">
        <v>3595</v>
      </c>
      <c r="B152" s="13">
        <v>45862.0</v>
      </c>
      <c r="C152" s="8" t="s">
        <v>3349</v>
      </c>
      <c r="D152" s="8" t="s">
        <v>1473</v>
      </c>
      <c r="E152" s="11">
        <v>400.0</v>
      </c>
      <c r="G152" s="8" t="s">
        <v>3596</v>
      </c>
      <c r="H152" s="8" t="s">
        <v>3302</v>
      </c>
      <c r="J152" s="34" t="str">
        <f t="shared" si="3"/>
        <v>07/2025</v>
      </c>
      <c r="K152" s="34" t="str">
        <f t="shared" si="4"/>
        <v>CXG-0725</v>
      </c>
    </row>
    <row r="153">
      <c r="A153" s="8" t="s">
        <v>3597</v>
      </c>
      <c r="B153" s="13">
        <v>45862.0</v>
      </c>
      <c r="C153" s="8" t="s">
        <v>3349</v>
      </c>
      <c r="D153" s="8" t="s">
        <v>1575</v>
      </c>
      <c r="E153" s="11">
        <v>51520.0</v>
      </c>
      <c r="G153" s="8" t="s">
        <v>3598</v>
      </c>
      <c r="H153" s="8" t="s">
        <v>3302</v>
      </c>
      <c r="J153" s="34" t="str">
        <f t="shared" si="3"/>
        <v>07/2025</v>
      </c>
      <c r="K153" s="34" t="str">
        <f t="shared" si="4"/>
        <v>CXG-0725</v>
      </c>
    </row>
    <row r="154">
      <c r="A154" s="8" t="s">
        <v>3599</v>
      </c>
      <c r="B154" s="13">
        <v>45863.0</v>
      </c>
      <c r="C154" s="8" t="s">
        <v>3349</v>
      </c>
      <c r="D154" s="8" t="s">
        <v>1575</v>
      </c>
      <c r="E154" s="11">
        <v>19201.0</v>
      </c>
      <c r="G154" s="8" t="s">
        <v>213</v>
      </c>
      <c r="H154" s="8" t="s">
        <v>3302</v>
      </c>
      <c r="J154" s="34" t="str">
        <f t="shared" si="3"/>
        <v>07/2025</v>
      </c>
      <c r="K154" s="34" t="str">
        <f t="shared" si="4"/>
        <v>CXG-0725</v>
      </c>
    </row>
    <row r="155">
      <c r="A155" s="8" t="s">
        <v>3600</v>
      </c>
      <c r="B155" s="13">
        <v>45863.0</v>
      </c>
      <c r="C155" s="8" t="s">
        <v>3349</v>
      </c>
      <c r="D155" s="8" t="s">
        <v>1575</v>
      </c>
      <c r="E155" s="11">
        <v>46000.0</v>
      </c>
      <c r="G155" s="8" t="s">
        <v>2350</v>
      </c>
      <c r="H155" s="8" t="s">
        <v>3302</v>
      </c>
      <c r="J155" s="34" t="str">
        <f t="shared" si="3"/>
        <v>07/2025</v>
      </c>
      <c r="K155" s="34" t="str">
        <f t="shared" si="4"/>
        <v>CXG-0725</v>
      </c>
    </row>
    <row r="156">
      <c r="A156" s="8" t="s">
        <v>3601</v>
      </c>
      <c r="B156" s="13">
        <v>45866.0</v>
      </c>
      <c r="C156" s="8" t="s">
        <v>3349</v>
      </c>
      <c r="D156" s="8" t="s">
        <v>1575</v>
      </c>
      <c r="E156" s="11">
        <v>30000.0</v>
      </c>
      <c r="G156" s="8" t="s">
        <v>2350</v>
      </c>
      <c r="H156" s="8" t="s">
        <v>3302</v>
      </c>
      <c r="J156" s="34" t="str">
        <f t="shared" si="3"/>
        <v>07/2025</v>
      </c>
      <c r="K156" s="34" t="str">
        <f t="shared" si="4"/>
        <v>CXG-0725</v>
      </c>
    </row>
    <row r="157">
      <c r="A157" s="8" t="s">
        <v>3602</v>
      </c>
      <c r="B157" s="13">
        <v>45867.0</v>
      </c>
      <c r="C157" s="8" t="s">
        <v>3349</v>
      </c>
      <c r="D157" s="8" t="s">
        <v>1473</v>
      </c>
      <c r="E157" s="11">
        <v>800.0</v>
      </c>
      <c r="G157" s="8" t="s">
        <v>3603</v>
      </c>
      <c r="H157" s="8" t="s">
        <v>3302</v>
      </c>
      <c r="J157" s="34" t="str">
        <f t="shared" si="3"/>
        <v>07/2025</v>
      </c>
      <c r="K157" s="34" t="str">
        <f t="shared" si="4"/>
        <v>CXG-0725</v>
      </c>
    </row>
    <row r="158">
      <c r="A158" s="8" t="s">
        <v>3604</v>
      </c>
      <c r="B158" s="13">
        <v>45867.0</v>
      </c>
      <c r="C158" s="8" t="s">
        <v>3349</v>
      </c>
      <c r="D158" s="8" t="s">
        <v>1575</v>
      </c>
      <c r="E158" s="11">
        <v>27070.0</v>
      </c>
      <c r="G158" s="8" t="s">
        <v>2350</v>
      </c>
      <c r="H158" s="8" t="s">
        <v>3302</v>
      </c>
      <c r="J158" s="34" t="str">
        <f t="shared" si="3"/>
        <v>07/2025</v>
      </c>
      <c r="K158" s="34" t="str">
        <f t="shared" si="4"/>
        <v>CXG-0725</v>
      </c>
    </row>
    <row r="159">
      <c r="A159" s="8" t="s">
        <v>3605</v>
      </c>
      <c r="B159" s="13">
        <v>45867.0</v>
      </c>
      <c r="C159" s="8" t="s">
        <v>3349</v>
      </c>
      <c r="D159" s="8" t="s">
        <v>1575</v>
      </c>
      <c r="E159" s="11">
        <v>26981.41</v>
      </c>
      <c r="G159" s="8" t="s">
        <v>63</v>
      </c>
      <c r="H159" s="8" t="s">
        <v>3302</v>
      </c>
      <c r="J159" s="34" t="str">
        <f t="shared" si="3"/>
        <v>07/2025</v>
      </c>
      <c r="K159" s="34" t="str">
        <f t="shared" si="4"/>
        <v>CXG-0725</v>
      </c>
    </row>
    <row r="160">
      <c r="A160" s="8" t="s">
        <v>3606</v>
      </c>
      <c r="B160" s="13">
        <v>45867.0</v>
      </c>
      <c r="C160" s="8" t="s">
        <v>3349</v>
      </c>
      <c r="D160" s="8" t="s">
        <v>1575</v>
      </c>
      <c r="E160" s="11">
        <v>25000.0</v>
      </c>
      <c r="G160" s="8" t="s">
        <v>63</v>
      </c>
      <c r="H160" s="8" t="s">
        <v>3302</v>
      </c>
      <c r="J160" s="34" t="str">
        <f t="shared" si="3"/>
        <v>07/2025</v>
      </c>
      <c r="K160" s="34" t="str">
        <f t="shared" si="4"/>
        <v>CXG-0725</v>
      </c>
    </row>
    <row r="161">
      <c r="A161" s="8" t="s">
        <v>3607</v>
      </c>
      <c r="B161" s="13">
        <v>45868.0</v>
      </c>
      <c r="C161" s="8" t="s">
        <v>3349</v>
      </c>
      <c r="D161" s="8" t="s">
        <v>1575</v>
      </c>
      <c r="E161" s="11">
        <v>15000.0</v>
      </c>
      <c r="G161" s="8" t="s">
        <v>63</v>
      </c>
      <c r="H161" s="8" t="s">
        <v>3302</v>
      </c>
      <c r="J161" s="34" t="str">
        <f t="shared" si="3"/>
        <v>07/2025</v>
      </c>
      <c r="K161" s="34" t="str">
        <f t="shared" si="4"/>
        <v>CXG-0725</v>
      </c>
    </row>
    <row r="162">
      <c r="A162" s="8" t="s">
        <v>3608</v>
      </c>
      <c r="B162" s="13">
        <v>45869.0</v>
      </c>
      <c r="C162" s="8" t="s">
        <v>3349</v>
      </c>
      <c r="D162" s="8" t="s">
        <v>1575</v>
      </c>
      <c r="E162" s="11">
        <v>24960.0</v>
      </c>
      <c r="G162" s="8" t="s">
        <v>3609</v>
      </c>
      <c r="H162" s="8" t="s">
        <v>3302</v>
      </c>
      <c r="J162" s="34" t="str">
        <f t="shared" si="3"/>
        <v>07/2025</v>
      </c>
      <c r="K162" s="34" t="str">
        <f t="shared" si="4"/>
        <v>CXG-0725</v>
      </c>
    </row>
    <row r="163">
      <c r="A163" s="8" t="s">
        <v>3610</v>
      </c>
      <c r="B163" s="13">
        <v>45869.0</v>
      </c>
      <c r="C163" s="8" t="s">
        <v>3352</v>
      </c>
      <c r="D163" s="8" t="s">
        <v>1575</v>
      </c>
      <c r="E163" s="11">
        <v>50000.0</v>
      </c>
      <c r="G163" s="8" t="s">
        <v>3609</v>
      </c>
      <c r="H163" s="8" t="s">
        <v>3302</v>
      </c>
      <c r="J163" s="34" t="str">
        <f t="shared" si="3"/>
        <v>07/2025</v>
      </c>
      <c r="K163" s="34" t="str">
        <f t="shared" si="4"/>
        <v>CXG-0725</v>
      </c>
    </row>
    <row r="164">
      <c r="A164" s="8" t="s">
        <v>3611</v>
      </c>
      <c r="B164" s="13">
        <v>45869.0</v>
      </c>
      <c r="C164" s="8" t="s">
        <v>3349</v>
      </c>
      <c r="D164" s="8" t="s">
        <v>1473</v>
      </c>
      <c r="E164" s="11">
        <v>2.78</v>
      </c>
      <c r="H164" s="8" t="s">
        <v>3302</v>
      </c>
      <c r="J164" s="34" t="str">
        <f t="shared" si="3"/>
        <v>07/2025</v>
      </c>
      <c r="K164" s="34" t="str">
        <f t="shared" si="4"/>
        <v>CXG-0725</v>
      </c>
    </row>
    <row r="165">
      <c r="A165" s="8" t="s">
        <v>3612</v>
      </c>
      <c r="B165" s="13">
        <v>45869.0</v>
      </c>
      <c r="C165" s="8" t="s">
        <v>3352</v>
      </c>
      <c r="D165" s="8" t="s">
        <v>1575</v>
      </c>
      <c r="E165" s="11">
        <v>3737.07</v>
      </c>
      <c r="G165" s="8" t="s">
        <v>2990</v>
      </c>
      <c r="H165" s="8" t="s">
        <v>3302</v>
      </c>
      <c r="J165" s="34" t="str">
        <f t="shared" si="3"/>
        <v>07/2025</v>
      </c>
      <c r="K165" s="34" t="str">
        <f t="shared" si="4"/>
        <v>CXG-0725</v>
      </c>
    </row>
    <row r="166">
      <c r="A166" s="8" t="s">
        <v>3613</v>
      </c>
      <c r="B166" s="13">
        <v>45869.0</v>
      </c>
      <c r="C166" s="8" t="s">
        <v>3352</v>
      </c>
      <c r="D166" s="8" t="s">
        <v>1575</v>
      </c>
      <c r="E166" s="11">
        <v>25000.0</v>
      </c>
      <c r="G166" s="8" t="s">
        <v>2350</v>
      </c>
      <c r="H166" s="8" t="s">
        <v>3302</v>
      </c>
      <c r="J166" s="34" t="str">
        <f t="shared" si="3"/>
        <v>07/2025</v>
      </c>
      <c r="K166" s="34" t="str">
        <f t="shared" si="4"/>
        <v>CXG-0725</v>
      </c>
    </row>
    <row r="167">
      <c r="A167" s="8" t="s">
        <v>3614</v>
      </c>
      <c r="B167" s="13">
        <v>45869.0</v>
      </c>
      <c r="C167" s="8" t="s">
        <v>3352</v>
      </c>
      <c r="D167" s="8" t="s">
        <v>1575</v>
      </c>
      <c r="E167" s="11">
        <v>51460.0</v>
      </c>
      <c r="G167" s="8" t="s">
        <v>3564</v>
      </c>
      <c r="H167" s="8" t="s">
        <v>3302</v>
      </c>
      <c r="J167" s="34" t="str">
        <f t="shared" si="3"/>
        <v>07/2025</v>
      </c>
      <c r="K167" s="34" t="str">
        <f t="shared" si="4"/>
        <v>CXG-0725</v>
      </c>
    </row>
    <row r="168">
      <c r="A168" s="8" t="s">
        <v>3615</v>
      </c>
      <c r="B168" s="13">
        <v>45870.0</v>
      </c>
      <c r="C168" s="8" t="s">
        <v>3352</v>
      </c>
      <c r="D168" s="8" t="s">
        <v>1575</v>
      </c>
      <c r="E168" s="11">
        <v>39450.0</v>
      </c>
      <c r="G168" s="8" t="s">
        <v>2350</v>
      </c>
      <c r="H168" s="8" t="s">
        <v>3302</v>
      </c>
      <c r="J168" s="34" t="str">
        <f t="shared" si="3"/>
        <v>08/2025</v>
      </c>
      <c r="K168" s="34" t="str">
        <f t="shared" si="4"/>
        <v>CXG-0825</v>
      </c>
    </row>
    <row r="169">
      <c r="A169" s="8" t="s">
        <v>3616</v>
      </c>
      <c r="B169" s="13">
        <v>45870.0</v>
      </c>
      <c r="C169" s="8" t="s">
        <v>3352</v>
      </c>
      <c r="D169" s="8" t="s">
        <v>1575</v>
      </c>
      <c r="E169" s="11">
        <v>20000.0</v>
      </c>
      <c r="G169" s="8" t="s">
        <v>2350</v>
      </c>
      <c r="H169" s="8" t="s">
        <v>3302</v>
      </c>
      <c r="J169" s="34" t="str">
        <f t="shared" si="3"/>
        <v>08/2025</v>
      </c>
      <c r="K169" s="34" t="str">
        <f t="shared" si="4"/>
        <v>CXG-0825</v>
      </c>
    </row>
    <row r="170">
      <c r="A170" s="8" t="s">
        <v>3617</v>
      </c>
      <c r="B170" s="13">
        <v>45873.0</v>
      </c>
      <c r="C170" s="8" t="s">
        <v>3352</v>
      </c>
      <c r="D170" s="8" t="s">
        <v>1478</v>
      </c>
      <c r="E170" s="11">
        <v>723.59</v>
      </c>
      <c r="G170" s="8" t="s">
        <v>3535</v>
      </c>
      <c r="H170" s="8" t="s">
        <v>3302</v>
      </c>
      <c r="J170" s="34" t="str">
        <f t="shared" si="3"/>
        <v>08/2025</v>
      </c>
      <c r="K170" s="34" t="str">
        <f t="shared" si="4"/>
        <v>CXG-0825</v>
      </c>
    </row>
    <row r="171">
      <c r="A171" s="8" t="s">
        <v>3618</v>
      </c>
      <c r="B171" s="13">
        <v>45873.0</v>
      </c>
      <c r="C171" s="8" t="s">
        <v>3352</v>
      </c>
      <c r="D171" s="8" t="s">
        <v>1478</v>
      </c>
      <c r="E171" s="11">
        <v>4755.77</v>
      </c>
      <c r="G171" s="8" t="s">
        <v>3619</v>
      </c>
      <c r="H171" s="8" t="s">
        <v>3302</v>
      </c>
      <c r="J171" s="34" t="str">
        <f t="shared" si="3"/>
        <v>08/2025</v>
      </c>
      <c r="K171" s="34" t="str">
        <f t="shared" si="4"/>
        <v>CXG-0825</v>
      </c>
    </row>
    <row r="172">
      <c r="A172" s="8" t="s">
        <v>3620</v>
      </c>
      <c r="B172" s="13">
        <v>45873.0</v>
      </c>
      <c r="C172" s="8" t="s">
        <v>3352</v>
      </c>
      <c r="D172" s="8" t="s">
        <v>1478</v>
      </c>
      <c r="E172" s="11">
        <v>1741.0</v>
      </c>
      <c r="G172" s="8" t="s">
        <v>3621</v>
      </c>
      <c r="H172" s="8" t="s">
        <v>3302</v>
      </c>
      <c r="J172" s="34" t="str">
        <f t="shared" si="3"/>
        <v>08/2025</v>
      </c>
      <c r="K172" s="34" t="str">
        <f t="shared" si="4"/>
        <v>CXG-0825</v>
      </c>
    </row>
    <row r="173">
      <c r="A173" s="8" t="s">
        <v>3622</v>
      </c>
      <c r="B173" s="13">
        <v>45873.0</v>
      </c>
      <c r="C173" s="8" t="s">
        <v>3352</v>
      </c>
      <c r="D173" s="8" t="s">
        <v>1478</v>
      </c>
      <c r="E173" s="11">
        <v>1131.0</v>
      </c>
      <c r="G173" s="8" t="s">
        <v>3621</v>
      </c>
      <c r="H173" s="8" t="s">
        <v>3302</v>
      </c>
      <c r="J173" s="34" t="str">
        <f t="shared" si="3"/>
        <v>08/2025</v>
      </c>
      <c r="K173" s="34" t="str">
        <f t="shared" si="4"/>
        <v>CXG-0825</v>
      </c>
    </row>
    <row r="174">
      <c r="A174" s="8" t="s">
        <v>3623</v>
      </c>
      <c r="B174" s="13">
        <v>45873.0</v>
      </c>
      <c r="C174" s="8" t="s">
        <v>3352</v>
      </c>
      <c r="D174" s="8" t="s">
        <v>1478</v>
      </c>
      <c r="E174" s="11">
        <v>2400.0</v>
      </c>
      <c r="G174" s="8" t="s">
        <v>3624</v>
      </c>
      <c r="H174" s="8" t="s">
        <v>3302</v>
      </c>
      <c r="J174" s="34" t="str">
        <f t="shared" si="3"/>
        <v>08/2025</v>
      </c>
      <c r="K174" s="34" t="str">
        <f t="shared" si="4"/>
        <v>CXG-0825</v>
      </c>
    </row>
    <row r="175">
      <c r="A175" s="8" t="s">
        <v>3625</v>
      </c>
      <c r="B175" s="13">
        <v>45873.0</v>
      </c>
      <c r="C175" s="8" t="s">
        <v>3352</v>
      </c>
      <c r="D175" s="8" t="s">
        <v>1478</v>
      </c>
      <c r="E175" s="11">
        <v>13445.29</v>
      </c>
      <c r="G175" s="8" t="s">
        <v>3626</v>
      </c>
      <c r="H175" s="8" t="s">
        <v>3302</v>
      </c>
      <c r="J175" s="34" t="str">
        <f t="shared" si="3"/>
        <v>08/2025</v>
      </c>
      <c r="K175" s="34" t="str">
        <f t="shared" si="4"/>
        <v>CXG-0825</v>
      </c>
    </row>
    <row r="176">
      <c r="A176" s="8" t="s">
        <v>3627</v>
      </c>
      <c r="B176" s="13">
        <v>45873.0</v>
      </c>
      <c r="C176" s="8" t="s">
        <v>3352</v>
      </c>
      <c r="D176" s="8" t="s">
        <v>1478</v>
      </c>
      <c r="E176" s="11">
        <v>4037.88</v>
      </c>
      <c r="G176" s="8" t="s">
        <v>3535</v>
      </c>
      <c r="H176" s="8" t="s">
        <v>3302</v>
      </c>
      <c r="J176" s="34" t="str">
        <f t="shared" si="3"/>
        <v>08/2025</v>
      </c>
      <c r="K176" s="34" t="str">
        <f t="shared" si="4"/>
        <v>CXG-0825</v>
      </c>
    </row>
    <row r="177">
      <c r="A177" s="8" t="s">
        <v>3628</v>
      </c>
      <c r="B177" s="13">
        <v>45873.0</v>
      </c>
      <c r="C177" s="8" t="s">
        <v>3352</v>
      </c>
      <c r="D177" s="8" t="s">
        <v>1575</v>
      </c>
      <c r="E177" s="11">
        <v>30000.0</v>
      </c>
      <c r="G177" s="8" t="s">
        <v>2350</v>
      </c>
      <c r="H177" s="8" t="s">
        <v>3302</v>
      </c>
      <c r="J177" s="34" t="str">
        <f t="shared" si="3"/>
        <v>08/2025</v>
      </c>
      <c r="K177" s="34" t="str">
        <f t="shared" si="4"/>
        <v>CXG-0825</v>
      </c>
    </row>
    <row r="178">
      <c r="A178" s="8" t="s">
        <v>3629</v>
      </c>
      <c r="B178" s="13">
        <v>45873.0</v>
      </c>
      <c r="C178" s="8" t="s">
        <v>3352</v>
      </c>
      <c r="D178" s="8" t="s">
        <v>1575</v>
      </c>
      <c r="E178" s="11">
        <v>40000.0</v>
      </c>
      <c r="G178" s="8" t="s">
        <v>3630</v>
      </c>
      <c r="H178" s="8" t="s">
        <v>3302</v>
      </c>
      <c r="J178" s="34" t="str">
        <f t="shared" si="3"/>
        <v>08/2025</v>
      </c>
      <c r="K178" s="34" t="str">
        <f t="shared" si="4"/>
        <v>CXG-0825</v>
      </c>
    </row>
    <row r="179">
      <c r="A179" s="8" t="s">
        <v>3631</v>
      </c>
      <c r="B179" s="13">
        <v>45876.0</v>
      </c>
      <c r="C179" s="8" t="s">
        <v>3352</v>
      </c>
      <c r="D179" s="8" t="s">
        <v>1575</v>
      </c>
      <c r="E179" s="11">
        <v>49500.0</v>
      </c>
      <c r="G179" s="8" t="s">
        <v>2350</v>
      </c>
      <c r="H179" s="8" t="s">
        <v>3302</v>
      </c>
      <c r="J179" s="34" t="str">
        <f t="shared" si="3"/>
        <v>08/2025</v>
      </c>
      <c r="K179" s="34" t="str">
        <f t="shared" si="4"/>
        <v>CXG-0825</v>
      </c>
    </row>
    <row r="180">
      <c r="A180" s="8" t="s">
        <v>3632</v>
      </c>
      <c r="B180" s="13">
        <v>45877.0</v>
      </c>
      <c r="C180" s="8" t="s">
        <v>3352</v>
      </c>
      <c r="D180" s="8" t="s">
        <v>1575</v>
      </c>
      <c r="E180" s="11">
        <v>41856.0</v>
      </c>
      <c r="G180" s="8" t="s">
        <v>2350</v>
      </c>
      <c r="H180" s="8" t="s">
        <v>3302</v>
      </c>
      <c r="J180" s="34" t="str">
        <f t="shared" si="3"/>
        <v>08/2025</v>
      </c>
      <c r="K180" s="34" t="str">
        <f t="shared" si="4"/>
        <v>CXG-0825</v>
      </c>
    </row>
    <row r="181">
      <c r="A181" s="8" t="s">
        <v>3633</v>
      </c>
      <c r="B181" s="13">
        <v>45881.0</v>
      </c>
      <c r="C181" s="8" t="s">
        <v>3352</v>
      </c>
      <c r="D181" s="8" t="s">
        <v>1575</v>
      </c>
      <c r="E181" s="11">
        <v>33834.0</v>
      </c>
      <c r="G181" s="8" t="s">
        <v>3630</v>
      </c>
      <c r="H181" s="8" t="s">
        <v>3302</v>
      </c>
      <c r="J181" s="34" t="str">
        <f t="shared" si="3"/>
        <v>08/2025</v>
      </c>
      <c r="K181" s="34" t="str">
        <f t="shared" si="4"/>
        <v>CXG-0825</v>
      </c>
    </row>
    <row r="182">
      <c r="A182" s="8" t="s">
        <v>3634</v>
      </c>
      <c r="B182" s="13">
        <v>45881.0</v>
      </c>
      <c r="C182" s="8" t="s">
        <v>3352</v>
      </c>
      <c r="D182" s="8" t="s">
        <v>1575</v>
      </c>
      <c r="E182" s="11">
        <v>93520.0</v>
      </c>
      <c r="G182" s="8" t="s">
        <v>3593</v>
      </c>
      <c r="H182" s="8" t="s">
        <v>3302</v>
      </c>
      <c r="J182" s="34" t="str">
        <f t="shared" si="3"/>
        <v>08/2025</v>
      </c>
      <c r="K182" s="34" t="str">
        <f t="shared" si="4"/>
        <v>CXG-0825</v>
      </c>
    </row>
    <row r="183">
      <c r="A183" s="8" t="s">
        <v>3635</v>
      </c>
      <c r="B183" s="13">
        <v>45888.0</v>
      </c>
      <c r="C183" s="8" t="s">
        <v>3352</v>
      </c>
      <c r="D183" s="8" t="s">
        <v>1478</v>
      </c>
      <c r="E183" s="11">
        <v>17577.6</v>
      </c>
      <c r="G183" s="8" t="s">
        <v>3558</v>
      </c>
      <c r="H183" s="8" t="s">
        <v>3302</v>
      </c>
      <c r="J183" s="34" t="str">
        <f t="shared" si="3"/>
        <v>08/2025</v>
      </c>
      <c r="K183" s="34" t="str">
        <f t="shared" si="4"/>
        <v>CXG-0825</v>
      </c>
    </row>
    <row r="184">
      <c r="A184" s="8" t="s">
        <v>3636</v>
      </c>
      <c r="B184" s="13">
        <v>45889.0</v>
      </c>
      <c r="C184" s="8" t="s">
        <v>3352</v>
      </c>
      <c r="D184" s="8" t="s">
        <v>1575</v>
      </c>
      <c r="E184" s="11">
        <v>51520.0</v>
      </c>
      <c r="G184" s="8" t="s">
        <v>2350</v>
      </c>
      <c r="H184" s="8" t="s">
        <v>3302</v>
      </c>
      <c r="J184" s="34" t="str">
        <f t="shared" si="3"/>
        <v>08/2025</v>
      </c>
      <c r="K184" s="34" t="str">
        <f t="shared" si="4"/>
        <v>CXG-0825</v>
      </c>
    </row>
    <row r="185">
      <c r="A185" s="8" t="s">
        <v>3637</v>
      </c>
      <c r="B185" s="13">
        <v>45889.0</v>
      </c>
      <c r="C185" s="8" t="s">
        <v>3352</v>
      </c>
      <c r="D185" s="8" t="s">
        <v>1575</v>
      </c>
      <c r="E185" s="11">
        <v>40000.0</v>
      </c>
      <c r="G185" s="8" t="s">
        <v>2350</v>
      </c>
      <c r="H185" s="8" t="s">
        <v>3302</v>
      </c>
      <c r="J185" s="34" t="str">
        <f t="shared" si="3"/>
        <v>08/2025</v>
      </c>
      <c r="K185" s="34" t="str">
        <f t="shared" si="4"/>
        <v>CXG-0825</v>
      </c>
    </row>
    <row r="186">
      <c r="A186" s="8" t="s">
        <v>3638</v>
      </c>
      <c r="B186" s="13">
        <v>45890.0</v>
      </c>
      <c r="C186" s="8" t="s">
        <v>3352</v>
      </c>
      <c r="D186" s="8" t="s">
        <v>405</v>
      </c>
      <c r="E186" s="11">
        <v>138219.73</v>
      </c>
      <c r="G186" s="8" t="s">
        <v>3639</v>
      </c>
      <c r="H186" s="8" t="s">
        <v>3302</v>
      </c>
      <c r="J186" s="34" t="str">
        <f t="shared" si="3"/>
        <v>08/2025</v>
      </c>
      <c r="K186" s="34" t="str">
        <f t="shared" si="4"/>
        <v>CXG-0825</v>
      </c>
    </row>
    <row r="187">
      <c r="A187" s="8" t="s">
        <v>3640</v>
      </c>
      <c r="B187" s="13">
        <v>45890.0</v>
      </c>
      <c r="C187" s="8" t="s">
        <v>3352</v>
      </c>
      <c r="D187" s="8" t="s">
        <v>1575</v>
      </c>
      <c r="E187" s="11">
        <v>20000.0</v>
      </c>
      <c r="G187" s="8" t="s">
        <v>2851</v>
      </c>
      <c r="H187" s="8" t="s">
        <v>3302</v>
      </c>
      <c r="J187" s="34" t="str">
        <f t="shared" si="3"/>
        <v>08/2025</v>
      </c>
      <c r="K187" s="34" t="str">
        <f t="shared" si="4"/>
        <v>CXG-0825</v>
      </c>
    </row>
    <row r="188">
      <c r="A188" s="8" t="s">
        <v>3641</v>
      </c>
      <c r="B188" s="13">
        <v>45891.0</v>
      </c>
      <c r="C188" s="8" t="s">
        <v>3352</v>
      </c>
      <c r="D188" s="8" t="s">
        <v>1575</v>
      </c>
      <c r="E188" s="11">
        <v>35000.0</v>
      </c>
      <c r="G188" s="8" t="s">
        <v>2350</v>
      </c>
      <c r="H188" s="8" t="s">
        <v>3302</v>
      </c>
      <c r="J188" s="34" t="str">
        <f t="shared" si="3"/>
        <v>08/2025</v>
      </c>
      <c r="K188" s="34" t="str">
        <f t="shared" si="4"/>
        <v>CXG-0825</v>
      </c>
    </row>
    <row r="189">
      <c r="A189" s="8" t="s">
        <v>3642</v>
      </c>
      <c r="B189" s="13">
        <v>45891.0</v>
      </c>
      <c r="C189" s="8" t="s">
        <v>3352</v>
      </c>
      <c r="D189" s="8" t="s">
        <v>1575</v>
      </c>
      <c r="E189" s="11">
        <v>138240.0</v>
      </c>
      <c r="G189" s="8" t="s">
        <v>3598</v>
      </c>
      <c r="H189" s="8" t="s">
        <v>3302</v>
      </c>
      <c r="J189" s="34" t="str">
        <f t="shared" si="3"/>
        <v>08/2025</v>
      </c>
      <c r="K189" s="34" t="str">
        <f t="shared" si="4"/>
        <v>CXG-0825</v>
      </c>
    </row>
    <row r="190">
      <c r="A190" s="8" t="s">
        <v>3643</v>
      </c>
      <c r="B190" s="13">
        <v>45894.0</v>
      </c>
      <c r="C190" s="8" t="s">
        <v>3352</v>
      </c>
      <c r="D190" s="8" t="s">
        <v>1575</v>
      </c>
      <c r="E190" s="11">
        <v>20000.0</v>
      </c>
      <c r="G190" s="8" t="s">
        <v>2350</v>
      </c>
      <c r="H190" s="8" t="s">
        <v>3302</v>
      </c>
      <c r="J190" s="34" t="str">
        <f t="shared" si="3"/>
        <v>08/2025</v>
      </c>
      <c r="K190" s="34" t="str">
        <f t="shared" si="4"/>
        <v>CXG-0825</v>
      </c>
    </row>
    <row r="191">
      <c r="A191" s="8" t="s">
        <v>3644</v>
      </c>
      <c r="B191" s="13">
        <v>45896.0</v>
      </c>
      <c r="C191" s="8" t="s">
        <v>3352</v>
      </c>
      <c r="D191" s="8" t="s">
        <v>1575</v>
      </c>
      <c r="E191" s="11">
        <v>20000.0</v>
      </c>
      <c r="G191" s="8" t="s">
        <v>3645</v>
      </c>
      <c r="H191" s="8" t="s">
        <v>3302</v>
      </c>
      <c r="J191" s="34" t="str">
        <f t="shared" si="3"/>
        <v>08/2025</v>
      </c>
      <c r="K191" s="34" t="str">
        <f t="shared" si="4"/>
        <v>CXG-0825</v>
      </c>
    </row>
    <row r="192">
      <c r="A192" s="8" t="s">
        <v>3646</v>
      </c>
      <c r="B192" s="13">
        <v>45897.0</v>
      </c>
      <c r="C192" s="8" t="s">
        <v>3352</v>
      </c>
      <c r="D192" s="8" t="s">
        <v>1575</v>
      </c>
      <c r="E192" s="11">
        <v>25000.0</v>
      </c>
      <c r="G192" s="8" t="s">
        <v>2418</v>
      </c>
      <c r="H192" s="8" t="s">
        <v>3302</v>
      </c>
      <c r="J192" s="34" t="str">
        <f t="shared" si="3"/>
        <v>08/2025</v>
      </c>
      <c r="K192" s="34" t="str">
        <f t="shared" si="4"/>
        <v>CXG-0825</v>
      </c>
    </row>
    <row r="193">
      <c r="A193" s="8" t="s">
        <v>3647</v>
      </c>
      <c r="B193" s="13">
        <v>45897.0</v>
      </c>
      <c r="C193" s="8" t="s">
        <v>3352</v>
      </c>
      <c r="D193" s="8" t="s">
        <v>1575</v>
      </c>
      <c r="E193" s="11">
        <v>35000.0</v>
      </c>
      <c r="G193" s="8" t="s">
        <v>2350</v>
      </c>
      <c r="H193" s="8" t="s">
        <v>3302</v>
      </c>
      <c r="J193" s="34" t="str">
        <f t="shared" si="3"/>
        <v>08/2025</v>
      </c>
      <c r="K193" s="34" t="str">
        <f t="shared" si="4"/>
        <v>CXG-0825</v>
      </c>
    </row>
    <row r="194">
      <c r="A194" s="8" t="s">
        <v>3648</v>
      </c>
      <c r="B194" s="13">
        <v>45898.0</v>
      </c>
      <c r="C194" s="8" t="s">
        <v>3352</v>
      </c>
      <c r="D194" s="8" t="s">
        <v>1575</v>
      </c>
      <c r="E194" s="11">
        <v>17000.0</v>
      </c>
      <c r="G194" s="8" t="s">
        <v>3225</v>
      </c>
      <c r="H194" s="8" t="s">
        <v>3302</v>
      </c>
      <c r="J194" s="34" t="str">
        <f t="shared" si="3"/>
        <v>08/2025</v>
      </c>
      <c r="K194" s="34" t="str">
        <f t="shared" si="4"/>
        <v>CXG-0825</v>
      </c>
    </row>
    <row r="195">
      <c r="A195" s="8" t="s">
        <v>3649</v>
      </c>
      <c r="B195" s="13">
        <v>45898.0</v>
      </c>
      <c r="C195" s="8" t="s">
        <v>3352</v>
      </c>
      <c r="D195" s="8" t="s">
        <v>1575</v>
      </c>
      <c r="E195" s="11">
        <v>25573.0</v>
      </c>
      <c r="G195" s="8" t="s">
        <v>2350</v>
      </c>
      <c r="H195" s="8" t="s">
        <v>3302</v>
      </c>
      <c r="J195" s="34" t="str">
        <f t="shared" si="3"/>
        <v>08/2025</v>
      </c>
      <c r="K195" s="34" t="str">
        <f t="shared" si="4"/>
        <v>CXG-0825</v>
      </c>
    </row>
    <row r="196">
      <c r="A196" s="8" t="s">
        <v>3650</v>
      </c>
      <c r="B196" s="13">
        <v>45898.0</v>
      </c>
      <c r="C196" s="8" t="s">
        <v>3352</v>
      </c>
      <c r="D196" s="8" t="s">
        <v>1575</v>
      </c>
      <c r="E196" s="11">
        <v>6700.0</v>
      </c>
      <c r="G196" s="8" t="s">
        <v>3225</v>
      </c>
      <c r="H196" s="8" t="s">
        <v>3302</v>
      </c>
      <c r="J196" s="34" t="str">
        <f t="shared" si="3"/>
        <v>08/2025</v>
      </c>
      <c r="K196" s="34" t="str">
        <f t="shared" si="4"/>
        <v>CXG-0825</v>
      </c>
    </row>
    <row r="197">
      <c r="A197" s="8" t="s">
        <v>3651</v>
      </c>
      <c r="B197" s="13">
        <v>45899.0</v>
      </c>
      <c r="C197" s="8" t="s">
        <v>3352</v>
      </c>
      <c r="D197" s="8" t="s">
        <v>1575</v>
      </c>
      <c r="E197" s="11">
        <v>53480.0</v>
      </c>
      <c r="G197" s="8" t="s">
        <v>3593</v>
      </c>
      <c r="H197" s="8" t="s">
        <v>3302</v>
      </c>
      <c r="J197" s="34" t="str">
        <f t="shared" si="3"/>
        <v>08/2025</v>
      </c>
      <c r="K197" s="34" t="str">
        <f t="shared" si="4"/>
        <v>CXG-0825</v>
      </c>
    </row>
    <row r="198">
      <c r="A198" s="8" t="s">
        <v>3652</v>
      </c>
      <c r="B198" s="13">
        <v>45900.0</v>
      </c>
      <c r="C198" s="8" t="s">
        <v>3352</v>
      </c>
      <c r="D198" s="8" t="s">
        <v>1575</v>
      </c>
      <c r="E198" s="11">
        <v>18600.0</v>
      </c>
      <c r="G198" s="8" t="s">
        <v>2418</v>
      </c>
      <c r="H198" s="8" t="s">
        <v>3302</v>
      </c>
      <c r="J198" s="34" t="str">
        <f t="shared" si="3"/>
        <v>08/2025</v>
      </c>
      <c r="K198" s="34" t="str">
        <f t="shared" si="4"/>
        <v>CXG-0825</v>
      </c>
    </row>
    <row r="199">
      <c r="A199" s="8" t="s">
        <v>3653</v>
      </c>
      <c r="B199" s="13">
        <v>45900.0</v>
      </c>
      <c r="C199" s="8" t="s">
        <v>3352</v>
      </c>
      <c r="D199" s="8" t="s">
        <v>1575</v>
      </c>
      <c r="E199" s="11">
        <v>6400.0</v>
      </c>
      <c r="G199" s="8" t="s">
        <v>2418</v>
      </c>
      <c r="H199" s="8" t="s">
        <v>3302</v>
      </c>
      <c r="J199" s="34" t="str">
        <f t="shared" si="3"/>
        <v>08/2025</v>
      </c>
      <c r="K199" s="34" t="str">
        <f t="shared" si="4"/>
        <v>CXG-0825</v>
      </c>
    </row>
    <row r="200">
      <c r="A200" s="8" t="s">
        <v>3654</v>
      </c>
      <c r="B200" s="13">
        <v>45901.0</v>
      </c>
      <c r="C200" s="8" t="s">
        <v>3355</v>
      </c>
      <c r="D200" s="8" t="s">
        <v>1478</v>
      </c>
      <c r="E200" s="11">
        <v>13445.29</v>
      </c>
      <c r="G200" s="8" t="s">
        <v>3445</v>
      </c>
      <c r="H200" s="8" t="s">
        <v>3302</v>
      </c>
      <c r="J200" s="34" t="str">
        <f t="shared" si="3"/>
        <v>09/2025</v>
      </c>
      <c r="K200" s="34" t="str">
        <f t="shared" si="4"/>
        <v>CXG-0925</v>
      </c>
    </row>
    <row r="201">
      <c r="A201" s="8" t="s">
        <v>3655</v>
      </c>
      <c r="B201" s="13">
        <v>45901.0</v>
      </c>
      <c r="C201" s="8" t="s">
        <v>3355</v>
      </c>
      <c r="D201" s="8" t="s">
        <v>1478</v>
      </c>
      <c r="E201" s="11">
        <v>4037.88</v>
      </c>
      <c r="G201" s="8" t="s">
        <v>3535</v>
      </c>
      <c r="H201" s="8" t="s">
        <v>3302</v>
      </c>
      <c r="J201" s="34" t="str">
        <f t="shared" si="3"/>
        <v>09/2025</v>
      </c>
      <c r="K201" s="34" t="str">
        <f t="shared" si="4"/>
        <v>CXG-0925</v>
      </c>
    </row>
    <row r="202">
      <c r="A202" s="8" t="s">
        <v>3656</v>
      </c>
      <c r="B202" s="13">
        <v>45901.0</v>
      </c>
      <c r="C202" s="8" t="s">
        <v>3355</v>
      </c>
      <c r="D202" s="8" t="s">
        <v>1478</v>
      </c>
      <c r="E202" s="11">
        <v>4755.93</v>
      </c>
      <c r="G202" s="8" t="s">
        <v>3443</v>
      </c>
      <c r="H202" s="8" t="s">
        <v>3302</v>
      </c>
      <c r="J202" s="34" t="str">
        <f t="shared" si="3"/>
        <v>09/2025</v>
      </c>
      <c r="K202" s="34" t="str">
        <f t="shared" si="4"/>
        <v>CXG-0925</v>
      </c>
    </row>
    <row r="203">
      <c r="A203" s="8" t="s">
        <v>3657</v>
      </c>
      <c r="B203" s="13">
        <v>45901.0</v>
      </c>
      <c r="C203" s="8" t="s">
        <v>3355</v>
      </c>
      <c r="D203" s="8" t="s">
        <v>1478</v>
      </c>
      <c r="E203" s="11">
        <v>2400.0</v>
      </c>
      <c r="G203" s="8" t="s">
        <v>3624</v>
      </c>
      <c r="H203" s="8" t="s">
        <v>3302</v>
      </c>
      <c r="J203" s="34" t="str">
        <f t="shared" si="3"/>
        <v>09/2025</v>
      </c>
      <c r="K203" s="34" t="str">
        <f t="shared" si="4"/>
        <v>CXG-0925</v>
      </c>
    </row>
    <row r="204">
      <c r="A204" s="8" t="s">
        <v>3658</v>
      </c>
      <c r="B204" s="13">
        <v>45901.0</v>
      </c>
      <c r="C204" s="8" t="s">
        <v>3355</v>
      </c>
      <c r="D204" s="8" t="s">
        <v>1478</v>
      </c>
      <c r="E204" s="11">
        <v>2577.55</v>
      </c>
      <c r="G204" s="8" t="s">
        <v>3558</v>
      </c>
      <c r="H204" s="8" t="s">
        <v>3302</v>
      </c>
      <c r="J204" s="34" t="str">
        <f t="shared" si="3"/>
        <v>09/2025</v>
      </c>
      <c r="K204" s="34" t="str">
        <f t="shared" si="4"/>
        <v>CXG-0925</v>
      </c>
    </row>
    <row r="205">
      <c r="A205" s="8" t="s">
        <v>3659</v>
      </c>
      <c r="B205" s="13">
        <v>45901.0</v>
      </c>
      <c r="C205" s="8" t="s">
        <v>3355</v>
      </c>
      <c r="D205" s="8" t="s">
        <v>1478</v>
      </c>
      <c r="E205" s="11">
        <v>1741.0</v>
      </c>
      <c r="G205" s="8" t="s">
        <v>3621</v>
      </c>
      <c r="H205" s="8" t="s">
        <v>3302</v>
      </c>
      <c r="J205" s="34" t="str">
        <f t="shared" si="3"/>
        <v>09/2025</v>
      </c>
      <c r="K205" s="34" t="str">
        <f t="shared" si="4"/>
        <v>CXG-0925</v>
      </c>
    </row>
    <row r="206">
      <c r="A206" s="8" t="s">
        <v>3660</v>
      </c>
      <c r="B206" s="13">
        <v>45901.0</v>
      </c>
      <c r="C206" s="8" t="s">
        <v>3355</v>
      </c>
      <c r="D206" s="8" t="s">
        <v>1478</v>
      </c>
      <c r="E206" s="11">
        <v>1131.0</v>
      </c>
      <c r="G206" s="8" t="s">
        <v>3621</v>
      </c>
      <c r="H206" s="8" t="s">
        <v>3302</v>
      </c>
      <c r="J206" s="34" t="str">
        <f t="shared" si="3"/>
        <v>09/2025</v>
      </c>
      <c r="K206" s="34" t="str">
        <f t="shared" si="4"/>
        <v>CXG-0925</v>
      </c>
    </row>
    <row r="207">
      <c r="A207" s="8" t="s">
        <v>3661</v>
      </c>
      <c r="B207" s="13">
        <v>45901.0</v>
      </c>
      <c r="C207" s="8" t="s">
        <v>3355</v>
      </c>
      <c r="D207" s="8" t="s">
        <v>1478</v>
      </c>
      <c r="E207" s="11">
        <v>1266.84</v>
      </c>
      <c r="G207" s="8" t="s">
        <v>3558</v>
      </c>
      <c r="H207" s="8" t="s">
        <v>3302</v>
      </c>
      <c r="J207" s="34" t="str">
        <f t="shared" si="3"/>
        <v>09/2025</v>
      </c>
      <c r="K207" s="34" t="str">
        <f t="shared" si="4"/>
        <v>CXG-0925</v>
      </c>
    </row>
    <row r="208">
      <c r="A208" s="8" t="s">
        <v>3662</v>
      </c>
      <c r="B208" s="13">
        <v>45901.0</v>
      </c>
      <c r="C208" s="8" t="s">
        <v>3355</v>
      </c>
      <c r="D208" s="8" t="s">
        <v>1478</v>
      </c>
      <c r="E208" s="11">
        <v>723.59</v>
      </c>
      <c r="G208" s="8" t="s">
        <v>3535</v>
      </c>
      <c r="H208" s="8" t="s">
        <v>3302</v>
      </c>
      <c r="J208" s="34" t="str">
        <f t="shared" si="3"/>
        <v>09/2025</v>
      </c>
      <c r="K208" s="34" t="str">
        <f t="shared" si="4"/>
        <v>CXG-0925</v>
      </c>
    </row>
    <row r="209">
      <c r="A209" s="8"/>
      <c r="B209" s="13"/>
      <c r="C209" s="8"/>
      <c r="D209" s="8"/>
      <c r="E209" s="11"/>
      <c r="G209" s="8"/>
      <c r="H209" s="8"/>
      <c r="J209" s="34"/>
      <c r="K209" s="34"/>
    </row>
    <row r="210">
      <c r="A210" s="8" t="s">
        <v>3663</v>
      </c>
      <c r="B210" s="13">
        <v>45901.0</v>
      </c>
      <c r="C210" s="8" t="s">
        <v>3352</v>
      </c>
      <c r="D210" s="8" t="s">
        <v>1575</v>
      </c>
      <c r="E210" s="11">
        <v>40654.0</v>
      </c>
      <c r="G210" s="8" t="s">
        <v>2350</v>
      </c>
      <c r="H210" s="8" t="s">
        <v>3302</v>
      </c>
      <c r="J210" s="34" t="str">
        <f t="shared" ref="J210:J1000" si="5">TEXT(B210,"MM/YYYY")</f>
        <v>09/2025</v>
      </c>
      <c r="K210" s="34" t="str">
        <f t="shared" ref="K210:K1000" si="6">IF(B210="","",CONCATENATE("CXG-",TEXT(B210,"MMYY")))</f>
        <v>CXG-0925</v>
      </c>
    </row>
    <row r="211">
      <c r="A211" s="8" t="s">
        <v>3664</v>
      </c>
      <c r="B211" s="13">
        <v>45901.0</v>
      </c>
      <c r="C211" s="8" t="s">
        <v>3352</v>
      </c>
      <c r="D211" s="8" t="s">
        <v>1473</v>
      </c>
      <c r="E211" s="11">
        <v>1047.67</v>
      </c>
      <c r="G211" s="8" t="s">
        <v>3665</v>
      </c>
      <c r="H211" s="8" t="s">
        <v>3302</v>
      </c>
      <c r="J211" s="34" t="str">
        <f t="shared" si="5"/>
        <v>09/2025</v>
      </c>
      <c r="K211" s="34" t="str">
        <f t="shared" si="6"/>
        <v>CXG-0925</v>
      </c>
    </row>
    <row r="212">
      <c r="A212" s="8" t="s">
        <v>3666</v>
      </c>
      <c r="B212" s="13">
        <v>45901.0</v>
      </c>
      <c r="C212" s="8" t="s">
        <v>3355</v>
      </c>
      <c r="D212" s="8" t="s">
        <v>1473</v>
      </c>
      <c r="E212" s="11">
        <v>-1047.67</v>
      </c>
      <c r="G212" s="8" t="s">
        <v>3667</v>
      </c>
      <c r="H212" s="8" t="s">
        <v>3302</v>
      </c>
      <c r="J212" s="34" t="str">
        <f t="shared" si="5"/>
        <v>09/2025</v>
      </c>
      <c r="K212" s="34" t="str">
        <f t="shared" si="6"/>
        <v>CXG-0925</v>
      </c>
    </row>
    <row r="213">
      <c r="A213" s="8" t="s">
        <v>3668</v>
      </c>
      <c r="B213" s="13">
        <v>45902.0</v>
      </c>
      <c r="C213" s="8" t="s">
        <v>3355</v>
      </c>
      <c r="D213" s="8" t="s">
        <v>1575</v>
      </c>
      <c r="E213" s="11">
        <v>30000.0</v>
      </c>
      <c r="G213" s="8" t="s">
        <v>2418</v>
      </c>
      <c r="H213" s="8" t="s">
        <v>3302</v>
      </c>
      <c r="J213" s="34" t="str">
        <f t="shared" si="5"/>
        <v>09/2025</v>
      </c>
      <c r="K213" s="34" t="str">
        <f t="shared" si="6"/>
        <v>CXG-0925</v>
      </c>
    </row>
    <row r="214">
      <c r="A214" s="8" t="s">
        <v>3669</v>
      </c>
      <c r="B214" s="13">
        <v>45903.0</v>
      </c>
      <c r="C214" s="8" t="s">
        <v>3355</v>
      </c>
      <c r="D214" s="8" t="s">
        <v>1575</v>
      </c>
      <c r="E214" s="11">
        <v>26225.0</v>
      </c>
      <c r="G214" s="8" t="s">
        <v>2350</v>
      </c>
      <c r="H214" s="8" t="s">
        <v>3302</v>
      </c>
      <c r="J214" s="34" t="str">
        <f t="shared" si="5"/>
        <v>09/2025</v>
      </c>
      <c r="K214" s="34" t="str">
        <f t="shared" si="6"/>
        <v>CXG-0925</v>
      </c>
    </row>
    <row r="215">
      <c r="A215" s="8" t="s">
        <v>3670</v>
      </c>
      <c r="B215" s="13">
        <v>45904.0</v>
      </c>
      <c r="C215" s="8" t="s">
        <v>3355</v>
      </c>
      <c r="D215" s="8" t="s">
        <v>1575</v>
      </c>
      <c r="E215" s="11">
        <v>30000.0</v>
      </c>
      <c r="G215" s="8" t="s">
        <v>2350</v>
      </c>
      <c r="H215" s="8" t="s">
        <v>3302</v>
      </c>
      <c r="J215" s="34" t="str">
        <f t="shared" si="5"/>
        <v>09/2025</v>
      </c>
      <c r="K215" s="34" t="str">
        <f t="shared" si="6"/>
        <v>CXG-0925</v>
      </c>
    </row>
    <row r="216">
      <c r="A216" s="8" t="s">
        <v>3671</v>
      </c>
      <c r="B216" s="13">
        <v>45904.0</v>
      </c>
      <c r="C216" s="8" t="s">
        <v>3355</v>
      </c>
      <c r="D216" s="8" t="s">
        <v>1575</v>
      </c>
      <c r="E216" s="11">
        <v>16537.0</v>
      </c>
      <c r="G216" s="8" t="s">
        <v>3225</v>
      </c>
      <c r="H216" s="8" t="s">
        <v>3302</v>
      </c>
      <c r="J216" s="34" t="str">
        <f t="shared" si="5"/>
        <v>09/2025</v>
      </c>
      <c r="K216" s="34" t="str">
        <f t="shared" si="6"/>
        <v>CXG-0925</v>
      </c>
    </row>
    <row r="217">
      <c r="A217" s="8" t="s">
        <v>3672</v>
      </c>
      <c r="B217" s="13">
        <v>45904.0</v>
      </c>
      <c r="C217" s="8" t="s">
        <v>3355</v>
      </c>
      <c r="D217" s="8" t="s">
        <v>1575</v>
      </c>
      <c r="E217" s="11">
        <v>21920.0</v>
      </c>
      <c r="G217" s="8" t="s">
        <v>2418</v>
      </c>
      <c r="H217" s="8" t="s">
        <v>3302</v>
      </c>
      <c r="J217" s="34" t="str">
        <f t="shared" si="5"/>
        <v>09/2025</v>
      </c>
      <c r="K217" s="34" t="str">
        <f t="shared" si="6"/>
        <v>CXG-0925</v>
      </c>
    </row>
    <row r="218">
      <c r="A218" s="8" t="s">
        <v>3673</v>
      </c>
      <c r="B218" s="13">
        <v>45904.0</v>
      </c>
      <c r="C218" s="8" t="s">
        <v>3355</v>
      </c>
      <c r="D218" s="8" t="s">
        <v>1575</v>
      </c>
      <c r="E218" s="11">
        <v>40000.0</v>
      </c>
      <c r="G218" s="8" t="s">
        <v>3593</v>
      </c>
      <c r="H218" s="8" t="s">
        <v>3302</v>
      </c>
      <c r="J218" s="34" t="str">
        <f t="shared" si="5"/>
        <v>09/2025</v>
      </c>
      <c r="K218" s="34" t="str">
        <f t="shared" si="6"/>
        <v>CXG-0925</v>
      </c>
    </row>
    <row r="219">
      <c r="A219" s="8" t="s">
        <v>3674</v>
      </c>
      <c r="B219" s="13">
        <v>45905.0</v>
      </c>
      <c r="C219" s="8" t="s">
        <v>3355</v>
      </c>
      <c r="D219" s="8" t="s">
        <v>1575</v>
      </c>
      <c r="E219" s="11">
        <v>21535.0</v>
      </c>
      <c r="G219" s="8" t="s">
        <v>2350</v>
      </c>
      <c r="H219" s="8" t="s">
        <v>3302</v>
      </c>
      <c r="J219" s="34" t="str">
        <f t="shared" si="5"/>
        <v>09/2025</v>
      </c>
      <c r="K219" s="34" t="str">
        <f t="shared" si="6"/>
        <v>CXG-0925</v>
      </c>
    </row>
    <row r="220">
      <c r="A220" s="8" t="s">
        <v>3675</v>
      </c>
      <c r="B220" s="13">
        <v>45905.0</v>
      </c>
      <c r="C220" s="8" t="s">
        <v>3355</v>
      </c>
      <c r="D220" s="8" t="s">
        <v>1575</v>
      </c>
      <c r="E220" s="11">
        <v>27000.0</v>
      </c>
      <c r="G220" s="8" t="s">
        <v>2418</v>
      </c>
      <c r="H220" s="8" t="s">
        <v>3302</v>
      </c>
      <c r="J220" s="34" t="str">
        <f t="shared" si="5"/>
        <v>09/2025</v>
      </c>
      <c r="K220" s="34" t="str">
        <f t="shared" si="6"/>
        <v>CXG-0925</v>
      </c>
    </row>
    <row r="221">
      <c r="A221" s="8" t="s">
        <v>3676</v>
      </c>
      <c r="B221" s="13">
        <v>45905.0</v>
      </c>
      <c r="C221" s="8" t="s">
        <v>3355</v>
      </c>
      <c r="D221" s="8" t="s">
        <v>1575</v>
      </c>
      <c r="E221" s="11">
        <v>21080.0</v>
      </c>
      <c r="G221" s="8" t="s">
        <v>2418</v>
      </c>
      <c r="H221" s="8" t="s">
        <v>3302</v>
      </c>
      <c r="J221" s="34" t="str">
        <f t="shared" si="5"/>
        <v>09/2025</v>
      </c>
      <c r="K221" s="34" t="str">
        <f t="shared" si="6"/>
        <v>CXG-0925</v>
      </c>
    </row>
    <row r="222">
      <c r="A222" s="8" t="s">
        <v>3677</v>
      </c>
      <c r="B222" s="13">
        <v>45909.0</v>
      </c>
      <c r="C222" s="8" t="s">
        <v>3355</v>
      </c>
      <c r="D222" s="8" t="s">
        <v>1575</v>
      </c>
      <c r="E222" s="11">
        <v>53700.0</v>
      </c>
      <c r="G222" s="8" t="s">
        <v>2350</v>
      </c>
      <c r="H222" s="8" t="s">
        <v>3302</v>
      </c>
      <c r="J222" s="34" t="str">
        <f t="shared" si="5"/>
        <v>09/2025</v>
      </c>
      <c r="K222" s="34" t="str">
        <f t="shared" si="6"/>
        <v>CXG-0925</v>
      </c>
    </row>
    <row r="223">
      <c r="A223" s="8" t="s">
        <v>3678</v>
      </c>
      <c r="B223" s="13">
        <v>45909.0</v>
      </c>
      <c r="C223" s="8" t="s">
        <v>3355</v>
      </c>
      <c r="D223" s="8" t="s">
        <v>1575</v>
      </c>
      <c r="E223" s="11">
        <v>7653.0</v>
      </c>
      <c r="G223" s="8" t="s">
        <v>2418</v>
      </c>
      <c r="H223" s="8" t="s">
        <v>3302</v>
      </c>
      <c r="J223" s="34" t="str">
        <f t="shared" si="5"/>
        <v>09/2025</v>
      </c>
      <c r="K223" s="34" t="str">
        <f t="shared" si="6"/>
        <v>CXG-0925</v>
      </c>
    </row>
    <row r="224">
      <c r="A224" s="8" t="s">
        <v>3679</v>
      </c>
      <c r="B224" s="13">
        <v>45909.0</v>
      </c>
      <c r="C224" s="8" t="s">
        <v>3355</v>
      </c>
      <c r="D224" s="8" t="s">
        <v>1575</v>
      </c>
      <c r="E224" s="11">
        <v>30000.0</v>
      </c>
      <c r="G224" s="8" t="s">
        <v>2418</v>
      </c>
      <c r="H224" s="8" t="s">
        <v>3302</v>
      </c>
      <c r="J224" s="34" t="str">
        <f t="shared" si="5"/>
        <v>09/2025</v>
      </c>
      <c r="K224" s="34" t="str">
        <f t="shared" si="6"/>
        <v>CXG-0925</v>
      </c>
    </row>
    <row r="225">
      <c r="A225" s="8" t="s">
        <v>3680</v>
      </c>
      <c r="B225" s="13">
        <v>45910.0</v>
      </c>
      <c r="C225" s="8" t="s">
        <v>3355</v>
      </c>
      <c r="D225" s="8" t="s">
        <v>1575</v>
      </c>
      <c r="E225" s="11">
        <v>30000.0</v>
      </c>
      <c r="G225" s="8" t="s">
        <v>2851</v>
      </c>
      <c r="H225" s="8" t="s">
        <v>3302</v>
      </c>
      <c r="J225" s="34" t="str">
        <f t="shared" si="5"/>
        <v>09/2025</v>
      </c>
      <c r="K225" s="34" t="str">
        <f t="shared" si="6"/>
        <v>CXG-0925</v>
      </c>
    </row>
    <row r="226">
      <c r="A226" s="8" t="s">
        <v>3681</v>
      </c>
      <c r="B226" s="13">
        <v>45910.0</v>
      </c>
      <c r="C226" s="8" t="s">
        <v>3355</v>
      </c>
      <c r="D226" s="8" t="s">
        <v>1478</v>
      </c>
      <c r="E226" s="11">
        <v>50000.0</v>
      </c>
      <c r="H226" s="8" t="s">
        <v>3302</v>
      </c>
      <c r="J226" s="34" t="str">
        <f t="shared" si="5"/>
        <v>09/2025</v>
      </c>
      <c r="K226" s="34" t="str">
        <f t="shared" si="6"/>
        <v>CXG-0925</v>
      </c>
    </row>
    <row r="227">
      <c r="A227" s="8" t="s">
        <v>3682</v>
      </c>
      <c r="B227" s="13">
        <v>45912.0</v>
      </c>
      <c r="C227" s="8" t="s">
        <v>3355</v>
      </c>
      <c r="D227" s="8" t="s">
        <v>1509</v>
      </c>
      <c r="E227" s="11">
        <v>67500.0</v>
      </c>
      <c r="H227" s="8" t="s">
        <v>3302</v>
      </c>
      <c r="J227" s="34" t="str">
        <f t="shared" si="5"/>
        <v>09/2025</v>
      </c>
      <c r="K227" s="34" t="str">
        <f t="shared" si="6"/>
        <v>CXG-0925</v>
      </c>
    </row>
    <row r="228">
      <c r="A228" s="8" t="s">
        <v>3683</v>
      </c>
      <c r="B228" s="13">
        <v>45912.0</v>
      </c>
      <c r="C228" s="8" t="s">
        <v>3355</v>
      </c>
      <c r="D228" s="8" t="s">
        <v>1575</v>
      </c>
      <c r="E228" s="11">
        <v>5931.0</v>
      </c>
      <c r="G228" s="8" t="s">
        <v>2350</v>
      </c>
      <c r="H228" s="8" t="s">
        <v>3302</v>
      </c>
      <c r="J228" s="34" t="str">
        <f t="shared" si="5"/>
        <v>09/2025</v>
      </c>
      <c r="K228" s="34" t="str">
        <f t="shared" si="6"/>
        <v>CXG-0925</v>
      </c>
    </row>
    <row r="229">
      <c r="A229" s="8" t="s">
        <v>3684</v>
      </c>
      <c r="B229" s="13">
        <v>45912.0</v>
      </c>
      <c r="C229" s="8" t="s">
        <v>3355</v>
      </c>
      <c r="D229" s="8" t="s">
        <v>1575</v>
      </c>
      <c r="E229" s="11">
        <v>14400.0</v>
      </c>
      <c r="G229" s="8" t="s">
        <v>2350</v>
      </c>
      <c r="H229" s="8" t="s">
        <v>3302</v>
      </c>
      <c r="J229" s="34" t="str">
        <f t="shared" si="5"/>
        <v>09/2025</v>
      </c>
      <c r="K229" s="34" t="str">
        <f t="shared" si="6"/>
        <v>CXG-0925</v>
      </c>
    </row>
    <row r="230">
      <c r="A230" s="8" t="s">
        <v>3685</v>
      </c>
      <c r="B230" s="13">
        <v>45915.0</v>
      </c>
      <c r="C230" s="8" t="s">
        <v>3355</v>
      </c>
      <c r="D230" s="8" t="s">
        <v>1509</v>
      </c>
      <c r="E230" s="11">
        <v>50000.0</v>
      </c>
      <c r="H230" s="8" t="s">
        <v>3302</v>
      </c>
      <c r="J230" s="34" t="str">
        <f t="shared" si="5"/>
        <v>09/2025</v>
      </c>
      <c r="K230" s="34" t="str">
        <f t="shared" si="6"/>
        <v>CXG-0925</v>
      </c>
    </row>
    <row r="231">
      <c r="A231" s="8" t="s">
        <v>3686</v>
      </c>
      <c r="B231" s="13">
        <v>45915.0</v>
      </c>
      <c r="C231" s="8" t="s">
        <v>3355</v>
      </c>
      <c r="D231" s="8" t="s">
        <v>1575</v>
      </c>
      <c r="E231" s="11">
        <v>12600.0</v>
      </c>
      <c r="G231" s="8" t="s">
        <v>2591</v>
      </c>
      <c r="H231" s="8" t="s">
        <v>3302</v>
      </c>
      <c r="J231" s="34" t="str">
        <f t="shared" si="5"/>
        <v>09/2025</v>
      </c>
      <c r="K231" s="34" t="str">
        <f t="shared" si="6"/>
        <v>CXG-0925</v>
      </c>
    </row>
    <row r="232">
      <c r="A232" s="8" t="s">
        <v>3687</v>
      </c>
      <c r="B232" s="13">
        <v>45915.0</v>
      </c>
      <c r="C232" s="8" t="s">
        <v>3355</v>
      </c>
      <c r="D232" s="8" t="s">
        <v>1575</v>
      </c>
      <c r="E232" s="11">
        <v>27400.0</v>
      </c>
      <c r="G232" s="8" t="s">
        <v>2591</v>
      </c>
      <c r="H232" s="8" t="s">
        <v>3302</v>
      </c>
      <c r="J232" s="34" t="str">
        <f t="shared" si="5"/>
        <v>09/2025</v>
      </c>
      <c r="K232" s="34" t="str">
        <f t="shared" si="6"/>
        <v>CXG-0925</v>
      </c>
    </row>
    <row r="233">
      <c r="A233" s="8" t="s">
        <v>3688</v>
      </c>
      <c r="B233" s="13">
        <v>45916.0</v>
      </c>
      <c r="C233" s="8" t="s">
        <v>3355</v>
      </c>
      <c r="D233" s="8" t="s">
        <v>1509</v>
      </c>
      <c r="E233" s="11">
        <v>50000.0</v>
      </c>
      <c r="H233" s="8" t="s">
        <v>3302</v>
      </c>
      <c r="J233" s="34" t="str">
        <f t="shared" si="5"/>
        <v>09/2025</v>
      </c>
      <c r="K233" s="34" t="str">
        <f t="shared" si="6"/>
        <v>CXG-0925</v>
      </c>
    </row>
    <row r="234">
      <c r="A234" s="8" t="s">
        <v>3689</v>
      </c>
      <c r="B234" s="13">
        <v>45916.0</v>
      </c>
      <c r="C234" s="8" t="s">
        <v>3355</v>
      </c>
      <c r="D234" s="8" t="s">
        <v>1473</v>
      </c>
      <c r="E234" s="11">
        <v>386.78</v>
      </c>
      <c r="G234" s="8" t="s">
        <v>3690</v>
      </c>
      <c r="H234" s="8" t="s">
        <v>3302</v>
      </c>
      <c r="J234" s="34" t="str">
        <f t="shared" si="5"/>
        <v>09/2025</v>
      </c>
      <c r="K234" s="34" t="str">
        <f t="shared" si="6"/>
        <v>CXG-0925</v>
      </c>
    </row>
    <row r="235">
      <c r="A235" s="8" t="s">
        <v>3691</v>
      </c>
      <c r="B235" s="13">
        <v>45916.0</v>
      </c>
      <c r="C235" s="8" t="s">
        <v>3355</v>
      </c>
      <c r="D235" s="8" t="s">
        <v>1575</v>
      </c>
      <c r="E235" s="11">
        <v>59326.0</v>
      </c>
      <c r="G235" s="8" t="s">
        <v>3692</v>
      </c>
      <c r="H235" s="8" t="s">
        <v>3302</v>
      </c>
      <c r="J235" s="34" t="str">
        <f t="shared" si="5"/>
        <v>09/2025</v>
      </c>
      <c r="K235" s="34" t="str">
        <f t="shared" si="6"/>
        <v>CXG-0925</v>
      </c>
    </row>
    <row r="236">
      <c r="A236" s="8" t="s">
        <v>3693</v>
      </c>
      <c r="B236" s="13">
        <v>45917.0</v>
      </c>
      <c r="C236" s="8" t="s">
        <v>3355</v>
      </c>
      <c r="D236" s="8" t="s">
        <v>1473</v>
      </c>
      <c r="E236" s="11">
        <v>85.0</v>
      </c>
      <c r="G236" s="8" t="s">
        <v>3694</v>
      </c>
      <c r="H236" s="8" t="s">
        <v>3302</v>
      </c>
      <c r="J236" s="34" t="str">
        <f t="shared" si="5"/>
        <v>09/2025</v>
      </c>
      <c r="K236" s="34" t="str">
        <f t="shared" si="6"/>
        <v>CXG-0925</v>
      </c>
    </row>
    <row r="237">
      <c r="A237" s="8" t="s">
        <v>3695</v>
      </c>
      <c r="B237" s="13">
        <v>45918.0</v>
      </c>
      <c r="C237" s="8" t="s">
        <v>3355</v>
      </c>
      <c r="D237" s="8" t="s">
        <v>1509</v>
      </c>
      <c r="E237" s="11">
        <v>100000.0</v>
      </c>
      <c r="H237" s="8" t="s">
        <v>3302</v>
      </c>
      <c r="J237" s="34" t="str">
        <f t="shared" si="5"/>
        <v>09/2025</v>
      </c>
      <c r="K237" s="34" t="str">
        <f t="shared" si="6"/>
        <v>CXG-0925</v>
      </c>
    </row>
    <row r="238">
      <c r="A238" s="8" t="s">
        <v>3696</v>
      </c>
      <c r="B238" s="13">
        <v>45919.0</v>
      </c>
      <c r="C238" s="8" t="s">
        <v>3355</v>
      </c>
      <c r="D238" s="8" t="s">
        <v>1473</v>
      </c>
      <c r="E238" s="11">
        <v>1105.0</v>
      </c>
      <c r="G238" s="8" t="s">
        <v>3697</v>
      </c>
      <c r="H238" s="8" t="s">
        <v>3302</v>
      </c>
      <c r="J238" s="34" t="str">
        <f t="shared" si="5"/>
        <v>09/2025</v>
      </c>
      <c r="K238" s="34" t="str">
        <f t="shared" si="6"/>
        <v>CXG-0925</v>
      </c>
    </row>
    <row r="239">
      <c r="A239" s="8" t="s">
        <v>3698</v>
      </c>
      <c r="B239" s="13">
        <v>45919.0</v>
      </c>
      <c r="C239" s="8" t="s">
        <v>3355</v>
      </c>
      <c r="D239" s="8" t="s">
        <v>1509</v>
      </c>
      <c r="E239" s="11">
        <v>50000.0</v>
      </c>
      <c r="H239" s="8" t="s">
        <v>3302</v>
      </c>
      <c r="J239" s="34" t="str">
        <f t="shared" si="5"/>
        <v>09/2025</v>
      </c>
      <c r="K239" s="34" t="str">
        <f t="shared" si="6"/>
        <v>CXG-0925</v>
      </c>
    </row>
    <row r="240">
      <c r="A240" s="8" t="s">
        <v>3699</v>
      </c>
      <c r="B240" s="13">
        <v>45920.0</v>
      </c>
      <c r="C240" s="8" t="s">
        <v>3355</v>
      </c>
      <c r="D240" s="8" t="s">
        <v>1575</v>
      </c>
      <c r="E240" s="11">
        <v>50748.0</v>
      </c>
      <c r="G240" s="8" t="s">
        <v>3593</v>
      </c>
      <c r="H240" s="8" t="s">
        <v>3302</v>
      </c>
      <c r="J240" s="34" t="str">
        <f t="shared" si="5"/>
        <v>09/2025</v>
      </c>
      <c r="K240" s="34" t="str">
        <f t="shared" si="6"/>
        <v>CXG-0925</v>
      </c>
    </row>
    <row r="241">
      <c r="A241" s="8" t="s">
        <v>3700</v>
      </c>
      <c r="B241" s="13">
        <v>45922.0</v>
      </c>
      <c r="C241" s="8" t="s">
        <v>3355</v>
      </c>
      <c r="D241" s="8" t="s">
        <v>1509</v>
      </c>
      <c r="E241" s="11">
        <v>80000.0</v>
      </c>
      <c r="H241" s="8" t="s">
        <v>3302</v>
      </c>
      <c r="J241" s="34" t="str">
        <f t="shared" si="5"/>
        <v>09/2025</v>
      </c>
      <c r="K241" s="34" t="str">
        <f t="shared" si="6"/>
        <v>CXG-0925</v>
      </c>
    </row>
    <row r="242">
      <c r="A242" s="8" t="s">
        <v>3701</v>
      </c>
      <c r="B242" s="13">
        <v>45922.0</v>
      </c>
      <c r="C242" s="8" t="s">
        <v>3355</v>
      </c>
      <c r="D242" s="8" t="s">
        <v>1509</v>
      </c>
      <c r="E242" s="11">
        <v>80000.0</v>
      </c>
      <c r="H242" s="8" t="s">
        <v>3302</v>
      </c>
      <c r="J242" s="34" t="str">
        <f t="shared" si="5"/>
        <v>09/2025</v>
      </c>
      <c r="K242" s="34" t="str">
        <f t="shared" si="6"/>
        <v>CXG-0925</v>
      </c>
    </row>
    <row r="243">
      <c r="A243" s="8" t="s">
        <v>3702</v>
      </c>
      <c r="B243" s="13">
        <v>45922.0</v>
      </c>
      <c r="C243" s="8" t="s">
        <v>3355</v>
      </c>
      <c r="D243" s="8" t="s">
        <v>1575</v>
      </c>
      <c r="E243" s="11">
        <v>15000.0</v>
      </c>
      <c r="G243" s="8" t="s">
        <v>3225</v>
      </c>
      <c r="H243" s="8" t="s">
        <v>3302</v>
      </c>
      <c r="J243" s="34" t="str">
        <f t="shared" si="5"/>
        <v>09/2025</v>
      </c>
      <c r="K243" s="34" t="str">
        <f t="shared" si="6"/>
        <v>CXG-0925</v>
      </c>
    </row>
    <row r="244">
      <c r="A244" s="8" t="s">
        <v>3703</v>
      </c>
      <c r="B244" s="13">
        <v>45922.0</v>
      </c>
      <c r="C244" s="8" t="s">
        <v>3355</v>
      </c>
      <c r="D244" s="8" t="s">
        <v>1478</v>
      </c>
      <c r="E244" s="11">
        <v>17577.6</v>
      </c>
      <c r="G244" s="8" t="s">
        <v>3558</v>
      </c>
      <c r="H244" s="8" t="s">
        <v>3302</v>
      </c>
      <c r="J244" s="34" t="str">
        <f t="shared" si="5"/>
        <v>09/2025</v>
      </c>
      <c r="K244" s="34" t="str">
        <f t="shared" si="6"/>
        <v>CXG-0925</v>
      </c>
    </row>
    <row r="245">
      <c r="A245" s="8" t="s">
        <v>3704</v>
      </c>
      <c r="B245" s="13">
        <v>45923.0</v>
      </c>
      <c r="C245" s="8" t="s">
        <v>3355</v>
      </c>
      <c r="D245" s="8" t="s">
        <v>1575</v>
      </c>
      <c r="E245" s="11">
        <v>15000.0</v>
      </c>
      <c r="G245" s="8" t="s">
        <v>3225</v>
      </c>
      <c r="H245" s="8" t="s">
        <v>3302</v>
      </c>
      <c r="J245" s="34" t="str">
        <f t="shared" si="5"/>
        <v>09/2025</v>
      </c>
      <c r="K245" s="34" t="str">
        <f t="shared" si="6"/>
        <v>CXG-0925</v>
      </c>
    </row>
    <row r="246">
      <c r="A246" s="8" t="s">
        <v>3705</v>
      </c>
      <c r="B246" s="13">
        <v>45922.0</v>
      </c>
      <c r="C246" s="8" t="s">
        <v>3355</v>
      </c>
      <c r="D246" s="8" t="s">
        <v>1575</v>
      </c>
      <c r="E246" s="11">
        <v>34507.0</v>
      </c>
      <c r="G246" s="8" t="s">
        <v>3706</v>
      </c>
      <c r="H246" s="8" t="s">
        <v>3302</v>
      </c>
      <c r="J246" s="34" t="str">
        <f t="shared" si="5"/>
        <v>09/2025</v>
      </c>
      <c r="K246" s="34" t="str">
        <f t="shared" si="6"/>
        <v>CXG-0925</v>
      </c>
    </row>
    <row r="247">
      <c r="A247" s="8" t="s">
        <v>3707</v>
      </c>
      <c r="B247" s="13">
        <v>45922.0</v>
      </c>
      <c r="C247" s="8" t="s">
        <v>3355</v>
      </c>
      <c r="D247" s="8" t="s">
        <v>1575</v>
      </c>
      <c r="E247" s="11">
        <v>11300.0</v>
      </c>
      <c r="G247" s="8" t="s">
        <v>3706</v>
      </c>
      <c r="H247" s="8" t="s">
        <v>3302</v>
      </c>
      <c r="J247" s="34" t="str">
        <f t="shared" si="5"/>
        <v>09/2025</v>
      </c>
      <c r="K247" s="34" t="str">
        <f t="shared" si="6"/>
        <v>CXG-0925</v>
      </c>
    </row>
    <row r="248">
      <c r="A248" s="8" t="s">
        <v>3708</v>
      </c>
      <c r="B248" s="13">
        <v>45922.0</v>
      </c>
      <c r="C248" s="8" t="s">
        <v>3355</v>
      </c>
      <c r="D248" s="8" t="s">
        <v>1575</v>
      </c>
      <c r="E248" s="11">
        <v>19173.0</v>
      </c>
      <c r="G248" s="8" t="s">
        <v>3706</v>
      </c>
      <c r="H248" s="8" t="s">
        <v>3302</v>
      </c>
      <c r="J248" s="34" t="str">
        <f t="shared" si="5"/>
        <v>09/2025</v>
      </c>
      <c r="K248" s="34" t="str">
        <f t="shared" si="6"/>
        <v>CXG-0925</v>
      </c>
    </row>
    <row r="249">
      <c r="A249" s="8" t="s">
        <v>3709</v>
      </c>
      <c r="B249" s="13">
        <v>45923.0</v>
      </c>
      <c r="C249" s="8" t="s">
        <v>3355</v>
      </c>
      <c r="D249" s="8" t="s">
        <v>1575</v>
      </c>
      <c r="E249" s="11">
        <v>12600.0</v>
      </c>
      <c r="G249" s="8" t="s">
        <v>2418</v>
      </c>
      <c r="H249" s="8" t="s">
        <v>3302</v>
      </c>
      <c r="J249" s="34" t="str">
        <f t="shared" si="5"/>
        <v>09/2025</v>
      </c>
      <c r="K249" s="34" t="str">
        <f t="shared" si="6"/>
        <v>CXG-0925</v>
      </c>
    </row>
    <row r="250">
      <c r="A250" s="8" t="s">
        <v>3710</v>
      </c>
      <c r="B250" s="13">
        <v>45923.0</v>
      </c>
      <c r="C250" s="8" t="s">
        <v>3355</v>
      </c>
      <c r="D250" s="8" t="s">
        <v>1575</v>
      </c>
      <c r="E250" s="11">
        <v>7400.0</v>
      </c>
      <c r="G250" s="8" t="s">
        <v>2418</v>
      </c>
      <c r="H250" s="8" t="s">
        <v>3302</v>
      </c>
      <c r="J250" s="34" t="str">
        <f t="shared" si="5"/>
        <v>09/2025</v>
      </c>
      <c r="K250" s="34" t="str">
        <f t="shared" si="6"/>
        <v>CXG-0925</v>
      </c>
    </row>
    <row r="251">
      <c r="A251" s="8" t="s">
        <v>3711</v>
      </c>
      <c r="B251" s="13">
        <v>45923.0</v>
      </c>
      <c r="C251" s="8" t="s">
        <v>3355</v>
      </c>
      <c r="D251" s="8" t="s">
        <v>1575</v>
      </c>
      <c r="E251" s="11">
        <v>16350.0</v>
      </c>
      <c r="G251" s="8" t="s">
        <v>3712</v>
      </c>
      <c r="H251" s="8" t="s">
        <v>3302</v>
      </c>
      <c r="J251" s="34" t="str">
        <f t="shared" si="5"/>
        <v>09/2025</v>
      </c>
      <c r="K251" s="34" t="str">
        <f t="shared" si="6"/>
        <v>CXG-0925</v>
      </c>
    </row>
    <row r="252">
      <c r="A252" s="8" t="s">
        <v>3713</v>
      </c>
      <c r="B252" s="13">
        <v>45923.0</v>
      </c>
      <c r="C252" s="8" t="s">
        <v>3355</v>
      </c>
      <c r="D252" s="8" t="s">
        <v>1575</v>
      </c>
      <c r="E252" s="11">
        <v>19000.0</v>
      </c>
      <c r="G252" s="8" t="s">
        <v>3593</v>
      </c>
      <c r="H252" s="8" t="s">
        <v>3302</v>
      </c>
      <c r="J252" s="34" t="str">
        <f t="shared" si="5"/>
        <v>09/2025</v>
      </c>
      <c r="K252" s="34" t="str">
        <f t="shared" si="6"/>
        <v>CXG-0925</v>
      </c>
    </row>
    <row r="253">
      <c r="A253" s="8" t="s">
        <v>3714</v>
      </c>
      <c r="B253" s="13">
        <v>45926.0</v>
      </c>
      <c r="C253" s="8" t="s">
        <v>3355</v>
      </c>
      <c r="D253" s="8" t="s">
        <v>1473</v>
      </c>
      <c r="E253" s="11">
        <v>269.45</v>
      </c>
      <c r="G253" s="8" t="s">
        <v>3715</v>
      </c>
      <c r="H253" s="8" t="s">
        <v>3302</v>
      </c>
      <c r="J253" s="34" t="str">
        <f t="shared" si="5"/>
        <v>09/2025</v>
      </c>
      <c r="K253" s="34" t="str">
        <f t="shared" si="6"/>
        <v>CXG-0925</v>
      </c>
    </row>
    <row r="254">
      <c r="A254" s="8" t="s">
        <v>3716</v>
      </c>
      <c r="B254" s="13">
        <v>45926.0</v>
      </c>
      <c r="C254" s="8" t="s">
        <v>3355</v>
      </c>
      <c r="D254" s="8" t="s">
        <v>1575</v>
      </c>
      <c r="E254" s="11">
        <v>15000.0</v>
      </c>
      <c r="G254" s="8" t="s">
        <v>3225</v>
      </c>
      <c r="H254" s="8" t="s">
        <v>3302</v>
      </c>
      <c r="J254" s="34" t="str">
        <f t="shared" si="5"/>
        <v>09/2025</v>
      </c>
      <c r="K254" s="34" t="str">
        <f t="shared" si="6"/>
        <v>CXG-0925</v>
      </c>
    </row>
    <row r="255">
      <c r="A255" s="8" t="s">
        <v>3717</v>
      </c>
      <c r="B255" s="13">
        <v>45930.0</v>
      </c>
      <c r="C255" s="8" t="s">
        <v>3355</v>
      </c>
      <c r="D255" s="8" t="s">
        <v>1473</v>
      </c>
      <c r="E255" s="11">
        <v>12410.0</v>
      </c>
      <c r="G255" s="8" t="s">
        <v>3718</v>
      </c>
      <c r="H255" s="8" t="s">
        <v>3302</v>
      </c>
      <c r="J255" s="34" t="str">
        <f t="shared" si="5"/>
        <v>09/2025</v>
      </c>
      <c r="K255" s="34" t="str">
        <f t="shared" si="6"/>
        <v>CXG-0925</v>
      </c>
    </row>
    <row r="256">
      <c r="A256" s="8" t="s">
        <v>3719</v>
      </c>
      <c r="B256" s="13">
        <v>45930.0</v>
      </c>
      <c r="C256" s="8" t="s">
        <v>3355</v>
      </c>
      <c r="D256" s="8" t="s">
        <v>1473</v>
      </c>
      <c r="E256" s="11">
        <v>141.1</v>
      </c>
      <c r="G256" s="8" t="s">
        <v>3720</v>
      </c>
      <c r="H256" s="8" t="s">
        <v>3302</v>
      </c>
      <c r="J256" s="34" t="str">
        <f t="shared" si="5"/>
        <v>09/2025</v>
      </c>
      <c r="K256" s="34" t="str">
        <f t="shared" si="6"/>
        <v>CXG-0925</v>
      </c>
    </row>
    <row r="257">
      <c r="A257" s="8" t="s">
        <v>3721</v>
      </c>
      <c r="B257" s="13">
        <v>45931.0</v>
      </c>
      <c r="C257" s="8" t="s">
        <v>3355</v>
      </c>
      <c r="D257" s="8" t="s">
        <v>1473</v>
      </c>
      <c r="E257" s="11">
        <v>-67956.34</v>
      </c>
      <c r="G257" s="8" t="s">
        <v>3722</v>
      </c>
      <c r="H257" s="8" t="s">
        <v>3302</v>
      </c>
      <c r="J257" s="34" t="str">
        <f t="shared" si="5"/>
        <v>10/2025</v>
      </c>
      <c r="K257" s="34" t="str">
        <f t="shared" si="6"/>
        <v>CXG-1025</v>
      </c>
    </row>
    <row r="258">
      <c r="A258" s="8" t="s">
        <v>3723</v>
      </c>
      <c r="B258" s="13">
        <v>45931.0</v>
      </c>
      <c r="C258" s="8" t="s">
        <v>3358</v>
      </c>
      <c r="D258" s="8" t="s">
        <v>1473</v>
      </c>
      <c r="E258" s="11">
        <v>67956.34</v>
      </c>
      <c r="G258" s="8" t="s">
        <v>3724</v>
      </c>
      <c r="H258" s="8" t="s">
        <v>3302</v>
      </c>
      <c r="J258" s="34" t="str">
        <f t="shared" si="5"/>
        <v>10/2025</v>
      </c>
      <c r="K258" s="34" t="str">
        <f t="shared" si="6"/>
        <v>CXG-1025</v>
      </c>
    </row>
    <row r="259">
      <c r="A259" s="8" t="s">
        <v>3725</v>
      </c>
      <c r="B259" s="13">
        <v>45931.0</v>
      </c>
      <c r="C259" s="8" t="s">
        <v>3358</v>
      </c>
      <c r="D259" s="8" t="s">
        <v>1478</v>
      </c>
      <c r="E259" s="11">
        <v>13445.29</v>
      </c>
      <c r="G259" s="8" t="s">
        <v>3528</v>
      </c>
      <c r="H259" s="8" t="s">
        <v>3302</v>
      </c>
      <c r="J259" s="34" t="str">
        <f t="shared" si="5"/>
        <v>10/2025</v>
      </c>
      <c r="K259" s="34" t="str">
        <f t="shared" si="6"/>
        <v>CXG-1025</v>
      </c>
    </row>
    <row r="260">
      <c r="A260" s="8" t="s">
        <v>3726</v>
      </c>
      <c r="B260" s="13">
        <v>45931.0</v>
      </c>
      <c r="C260" s="8" t="s">
        <v>3358</v>
      </c>
      <c r="D260" s="8" t="s">
        <v>1478</v>
      </c>
      <c r="E260" s="11">
        <v>4037.96</v>
      </c>
      <c r="G260" s="8" t="s">
        <v>3727</v>
      </c>
      <c r="H260" s="8" t="s">
        <v>3302</v>
      </c>
      <c r="J260" s="34" t="str">
        <f t="shared" si="5"/>
        <v>10/2025</v>
      </c>
      <c r="K260" s="34" t="str">
        <f t="shared" si="6"/>
        <v>CXG-1025</v>
      </c>
    </row>
    <row r="261">
      <c r="A261" s="8" t="s">
        <v>3728</v>
      </c>
      <c r="B261" s="13">
        <v>45931.0</v>
      </c>
      <c r="C261" s="8" t="s">
        <v>3358</v>
      </c>
      <c r="D261" s="8" t="s">
        <v>1478</v>
      </c>
      <c r="E261" s="11">
        <v>2400.0</v>
      </c>
      <c r="G261" s="8" t="s">
        <v>3532</v>
      </c>
      <c r="H261" s="8" t="s">
        <v>3302</v>
      </c>
      <c r="J261" s="34" t="str">
        <f t="shared" si="5"/>
        <v>10/2025</v>
      </c>
      <c r="K261" s="34" t="str">
        <f t="shared" si="6"/>
        <v>CXG-1025</v>
      </c>
    </row>
    <row r="262">
      <c r="A262" s="8" t="s">
        <v>3729</v>
      </c>
      <c r="B262" s="13">
        <v>45931.0</v>
      </c>
      <c r="C262" s="8" t="s">
        <v>3358</v>
      </c>
      <c r="D262" s="8" t="s">
        <v>1478</v>
      </c>
      <c r="E262" s="11">
        <v>1741.0</v>
      </c>
      <c r="G262" s="8" t="s">
        <v>3530</v>
      </c>
      <c r="H262" s="8" t="s">
        <v>3302</v>
      </c>
      <c r="J262" s="34" t="str">
        <f t="shared" si="5"/>
        <v>10/2025</v>
      </c>
      <c r="K262" s="34" t="str">
        <f t="shared" si="6"/>
        <v>CXG-1025</v>
      </c>
    </row>
    <row r="263">
      <c r="A263" s="8" t="s">
        <v>3730</v>
      </c>
      <c r="B263" s="13">
        <v>45931.0</v>
      </c>
      <c r="C263" s="8" t="s">
        <v>3358</v>
      </c>
      <c r="D263" s="8" t="s">
        <v>1478</v>
      </c>
      <c r="E263" s="11">
        <v>1132.76</v>
      </c>
      <c r="G263" s="8" t="s">
        <v>3530</v>
      </c>
      <c r="H263" s="8" t="s">
        <v>3302</v>
      </c>
      <c r="J263" s="34" t="str">
        <f t="shared" si="5"/>
        <v>10/2025</v>
      </c>
      <c r="K263" s="34" t="str">
        <f t="shared" si="6"/>
        <v>CXG-1025</v>
      </c>
    </row>
    <row r="264">
      <c r="A264" s="8" t="s">
        <v>3731</v>
      </c>
      <c r="B264" s="13">
        <v>45931.0</v>
      </c>
      <c r="C264" s="8" t="s">
        <v>3358</v>
      </c>
      <c r="D264" s="8" t="s">
        <v>1478</v>
      </c>
      <c r="E264" s="11">
        <v>723.59</v>
      </c>
      <c r="G264" s="8" t="s">
        <v>3727</v>
      </c>
      <c r="H264" s="8" t="s">
        <v>3302</v>
      </c>
      <c r="J264" s="34" t="str">
        <f t="shared" si="5"/>
        <v>10/2025</v>
      </c>
      <c r="K264" s="34" t="str">
        <f t="shared" si="6"/>
        <v>CXG-1025</v>
      </c>
    </row>
    <row r="265">
      <c r="A265" s="8" t="s">
        <v>3732</v>
      </c>
      <c r="B265" s="13">
        <v>45933.0</v>
      </c>
      <c r="C265" s="8" t="s">
        <v>3358</v>
      </c>
      <c r="D265" s="8" t="s">
        <v>1509</v>
      </c>
      <c r="E265" s="11">
        <v>100000.0</v>
      </c>
      <c r="H265" s="8" t="s">
        <v>3302</v>
      </c>
      <c r="J265" s="34" t="str">
        <f t="shared" si="5"/>
        <v>10/2025</v>
      </c>
      <c r="K265" s="34" t="str">
        <f t="shared" si="6"/>
        <v>CXG-1025</v>
      </c>
    </row>
    <row r="266">
      <c r="A266" s="8" t="s">
        <v>3733</v>
      </c>
      <c r="B266" s="13">
        <v>45934.0</v>
      </c>
      <c r="C266" s="8" t="s">
        <v>3358</v>
      </c>
      <c r="D266" s="8" t="s">
        <v>1473</v>
      </c>
      <c r="E266" s="11">
        <v>963.9</v>
      </c>
      <c r="G266" s="8" t="s">
        <v>3734</v>
      </c>
      <c r="H266" s="8" t="s">
        <v>3302</v>
      </c>
      <c r="J266" s="34" t="str">
        <f t="shared" si="5"/>
        <v>10/2025</v>
      </c>
      <c r="K266" s="34" t="str">
        <f t="shared" si="6"/>
        <v>CXG-1025</v>
      </c>
    </row>
    <row r="267">
      <c r="A267" s="8" t="s">
        <v>3735</v>
      </c>
      <c r="B267" s="13">
        <v>45937.0</v>
      </c>
      <c r="C267" s="8" t="s">
        <v>3358</v>
      </c>
      <c r="D267" s="8" t="s">
        <v>1478</v>
      </c>
      <c r="E267" s="11">
        <v>2654.94</v>
      </c>
      <c r="G267" s="8" t="s">
        <v>3736</v>
      </c>
      <c r="H267" s="8" t="s">
        <v>3302</v>
      </c>
      <c r="J267" s="34" t="str">
        <f t="shared" si="5"/>
        <v>10/2025</v>
      </c>
      <c r="K267" s="34" t="str">
        <f t="shared" si="6"/>
        <v>CXG-1025</v>
      </c>
    </row>
    <row r="268">
      <c r="A268" s="8" t="s">
        <v>3737</v>
      </c>
      <c r="B268" s="13">
        <v>45937.0</v>
      </c>
      <c r="C268" s="8" t="s">
        <v>3358</v>
      </c>
      <c r="D268" s="8" t="s">
        <v>1478</v>
      </c>
      <c r="E268" s="11">
        <v>1304.85</v>
      </c>
      <c r="G268" s="8" t="s">
        <v>3736</v>
      </c>
      <c r="H268" s="8" t="s">
        <v>3302</v>
      </c>
      <c r="J268" s="34" t="str">
        <f t="shared" si="5"/>
        <v>10/2025</v>
      </c>
      <c r="K268" s="34" t="str">
        <f t="shared" si="6"/>
        <v>CXG-1025</v>
      </c>
    </row>
    <row r="269">
      <c r="A269" s="8" t="s">
        <v>3738</v>
      </c>
      <c r="B269" s="13">
        <v>45937.0</v>
      </c>
      <c r="C269" s="8" t="s">
        <v>3358</v>
      </c>
      <c r="D269" s="8" t="s">
        <v>1478</v>
      </c>
      <c r="E269" s="11">
        <v>860.11</v>
      </c>
      <c r="G269" s="8" t="s">
        <v>3727</v>
      </c>
      <c r="H269" s="8" t="s">
        <v>3302</v>
      </c>
      <c r="J269" s="34" t="str">
        <f t="shared" si="5"/>
        <v>10/2025</v>
      </c>
      <c r="K269" s="34" t="str">
        <f t="shared" si="6"/>
        <v>CXG-1025</v>
      </c>
    </row>
    <row r="270">
      <c r="A270" s="8" t="s">
        <v>3739</v>
      </c>
      <c r="B270" s="13">
        <v>45937.0</v>
      </c>
      <c r="C270" s="8" t="s">
        <v>3358</v>
      </c>
      <c r="D270" s="8" t="s">
        <v>1509</v>
      </c>
      <c r="E270" s="11">
        <v>100000.0</v>
      </c>
      <c r="H270" s="8" t="s">
        <v>3302</v>
      </c>
      <c r="J270" s="34" t="str">
        <f t="shared" si="5"/>
        <v>10/2025</v>
      </c>
      <c r="K270" s="34" t="str">
        <f t="shared" si="6"/>
        <v>CXG-1025</v>
      </c>
    </row>
    <row r="271">
      <c r="A271" s="8" t="s">
        <v>3740</v>
      </c>
      <c r="B271" s="13">
        <v>45937.0</v>
      </c>
      <c r="C271" s="8" t="s">
        <v>3358</v>
      </c>
      <c r="D271" s="8" t="s">
        <v>1575</v>
      </c>
      <c r="E271" s="11">
        <v>30000.0</v>
      </c>
      <c r="G271" s="8" t="s">
        <v>2591</v>
      </c>
      <c r="H271" s="8" t="s">
        <v>3302</v>
      </c>
      <c r="J271" s="34" t="str">
        <f t="shared" si="5"/>
        <v>10/2025</v>
      </c>
      <c r="K271" s="34" t="str">
        <f t="shared" si="6"/>
        <v>CXG-1025</v>
      </c>
    </row>
    <row r="272">
      <c r="A272" s="8" t="s">
        <v>3741</v>
      </c>
      <c r="B272" s="13">
        <v>45937.0</v>
      </c>
      <c r="C272" s="8" t="s">
        <v>3358</v>
      </c>
      <c r="D272" s="8" t="s">
        <v>1478</v>
      </c>
      <c r="E272" s="11">
        <v>6000.0</v>
      </c>
      <c r="H272" s="8" t="s">
        <v>3302</v>
      </c>
      <c r="J272" s="34" t="str">
        <f t="shared" si="5"/>
        <v>10/2025</v>
      </c>
      <c r="K272" s="34" t="str">
        <f t="shared" si="6"/>
        <v>CXG-1025</v>
      </c>
    </row>
    <row r="273">
      <c r="A273" s="8" t="s">
        <v>3742</v>
      </c>
      <c r="B273" s="13">
        <v>45938.0</v>
      </c>
      <c r="C273" s="8" t="s">
        <v>3358</v>
      </c>
      <c r="D273" s="8" t="s">
        <v>1575</v>
      </c>
      <c r="E273" s="11">
        <v>104146.0</v>
      </c>
      <c r="G273" s="8" t="s">
        <v>3593</v>
      </c>
      <c r="H273" s="8" t="s">
        <v>3302</v>
      </c>
      <c r="J273" s="34" t="str">
        <f t="shared" si="5"/>
        <v>10/2025</v>
      </c>
      <c r="K273" s="34" t="str">
        <f t="shared" si="6"/>
        <v>CXG-1025</v>
      </c>
    </row>
    <row r="274">
      <c r="A274" s="8" t="s">
        <v>3743</v>
      </c>
      <c r="B274" s="13">
        <v>45938.0</v>
      </c>
      <c r="C274" s="8" t="s">
        <v>3358</v>
      </c>
      <c r="D274" s="8" t="s">
        <v>1575</v>
      </c>
      <c r="E274" s="11">
        <v>20000.0</v>
      </c>
      <c r="G274" s="8" t="s">
        <v>2591</v>
      </c>
      <c r="H274" s="8" t="s">
        <v>3302</v>
      </c>
      <c r="J274" s="34" t="str">
        <f t="shared" si="5"/>
        <v>10/2025</v>
      </c>
      <c r="K274" s="34" t="str">
        <f t="shared" si="6"/>
        <v>CXG-1025</v>
      </c>
    </row>
    <row r="275">
      <c r="A275" s="8" t="s">
        <v>3744</v>
      </c>
      <c r="B275" s="13">
        <v>45939.0</v>
      </c>
      <c r="C275" s="8" t="s">
        <v>3358</v>
      </c>
      <c r="D275" s="8" t="s">
        <v>1509</v>
      </c>
      <c r="E275" s="11">
        <v>99300.0</v>
      </c>
      <c r="H275" s="8" t="s">
        <v>3302</v>
      </c>
      <c r="J275" s="34" t="str">
        <f t="shared" si="5"/>
        <v>10/2025</v>
      </c>
      <c r="K275" s="34" t="str">
        <f t="shared" si="6"/>
        <v>CXG-1025</v>
      </c>
    </row>
    <row r="276">
      <c r="A276" s="8" t="s">
        <v>3745</v>
      </c>
      <c r="B276" s="19">
        <v>45940.0</v>
      </c>
      <c r="C276" s="8" t="s">
        <v>3358</v>
      </c>
      <c r="D276" s="8" t="s">
        <v>1509</v>
      </c>
      <c r="E276" s="11">
        <v>100000.0</v>
      </c>
      <c r="H276" s="8" t="s">
        <v>3302</v>
      </c>
      <c r="J276" s="34" t="str">
        <f t="shared" si="5"/>
        <v>10/2025</v>
      </c>
      <c r="K276" s="34" t="str">
        <f t="shared" si="6"/>
        <v>CXG-1025</v>
      </c>
    </row>
    <row r="277">
      <c r="A277" s="8" t="s">
        <v>3746</v>
      </c>
      <c r="B277" s="19">
        <v>45940.0</v>
      </c>
      <c r="C277" s="8" t="s">
        <v>3358</v>
      </c>
      <c r="D277" s="8" t="s">
        <v>1473</v>
      </c>
      <c r="E277" s="11">
        <v>622.5</v>
      </c>
      <c r="G277" s="8" t="s">
        <v>3747</v>
      </c>
      <c r="H277" s="8" t="s">
        <v>3302</v>
      </c>
      <c r="J277" s="34" t="str">
        <f t="shared" si="5"/>
        <v>10/2025</v>
      </c>
      <c r="K277" s="34" t="str">
        <f t="shared" si="6"/>
        <v>CXG-1025</v>
      </c>
    </row>
    <row r="278">
      <c r="A278" s="8" t="s">
        <v>3748</v>
      </c>
      <c r="B278" s="19">
        <v>45940.0</v>
      </c>
      <c r="C278" s="8" t="s">
        <v>3358</v>
      </c>
      <c r="D278" s="8" t="s">
        <v>1473</v>
      </c>
      <c r="E278" s="11">
        <v>290.5</v>
      </c>
      <c r="G278" s="8" t="s">
        <v>3749</v>
      </c>
      <c r="H278" s="8" t="s">
        <v>3302</v>
      </c>
      <c r="J278" s="34" t="str">
        <f t="shared" si="5"/>
        <v>10/2025</v>
      </c>
      <c r="K278" s="34" t="str">
        <f t="shared" si="6"/>
        <v>CXG-1025</v>
      </c>
    </row>
    <row r="279">
      <c r="A279" s="8" t="s">
        <v>3750</v>
      </c>
      <c r="B279" s="19">
        <v>45940.0</v>
      </c>
      <c r="C279" s="8" t="s">
        <v>3358</v>
      </c>
      <c r="D279" s="8" t="s">
        <v>1473</v>
      </c>
      <c r="E279" s="11">
        <v>221.61</v>
      </c>
      <c r="G279" s="8" t="s">
        <v>3751</v>
      </c>
      <c r="H279" s="8" t="s">
        <v>3302</v>
      </c>
      <c r="J279" s="34" t="str">
        <f t="shared" si="5"/>
        <v>10/2025</v>
      </c>
      <c r="K279" s="34" t="str">
        <f t="shared" si="6"/>
        <v>CXG-1025</v>
      </c>
    </row>
    <row r="280">
      <c r="A280" s="8" t="s">
        <v>3752</v>
      </c>
      <c r="B280" s="19">
        <v>45943.0</v>
      </c>
      <c r="C280" s="8" t="s">
        <v>3358</v>
      </c>
      <c r="D280" s="8" t="s">
        <v>1478</v>
      </c>
      <c r="E280" s="11">
        <v>10800.0</v>
      </c>
      <c r="G280" s="8" t="s">
        <v>3753</v>
      </c>
      <c r="H280" s="8" t="s">
        <v>3302</v>
      </c>
      <c r="J280" s="34" t="str">
        <f t="shared" si="5"/>
        <v>10/2025</v>
      </c>
      <c r="K280" s="34" t="str">
        <f t="shared" si="6"/>
        <v>CXG-1025</v>
      </c>
    </row>
    <row r="281">
      <c r="A281" s="8" t="s">
        <v>3754</v>
      </c>
      <c r="B281" s="19">
        <v>45943.0</v>
      </c>
      <c r="C281" s="8" t="s">
        <v>3358</v>
      </c>
      <c r="D281" s="8" t="s">
        <v>1509</v>
      </c>
      <c r="E281" s="11">
        <v>100000.0</v>
      </c>
      <c r="H281" s="8" t="s">
        <v>3302</v>
      </c>
      <c r="J281" s="34" t="str">
        <f t="shared" si="5"/>
        <v>10/2025</v>
      </c>
      <c r="K281" s="34" t="str">
        <f t="shared" si="6"/>
        <v>CXG-1025</v>
      </c>
    </row>
    <row r="282">
      <c r="A282" s="8" t="s">
        <v>3755</v>
      </c>
      <c r="B282" s="19">
        <v>45944.0</v>
      </c>
      <c r="C282" s="8" t="s">
        <v>3358</v>
      </c>
      <c r="D282" s="8" t="s">
        <v>1473</v>
      </c>
      <c r="E282" s="11">
        <v>635.78</v>
      </c>
      <c r="G282" s="8" t="s">
        <v>3756</v>
      </c>
      <c r="H282" s="8" t="s">
        <v>3302</v>
      </c>
      <c r="J282" s="34" t="str">
        <f t="shared" si="5"/>
        <v>10/2025</v>
      </c>
      <c r="K282" s="34" t="str">
        <f t="shared" si="6"/>
        <v>CXG-1025</v>
      </c>
    </row>
    <row r="283">
      <c r="A283" s="8" t="s">
        <v>3757</v>
      </c>
      <c r="B283" s="19">
        <v>45944.0</v>
      </c>
      <c r="C283" s="8" t="s">
        <v>3358</v>
      </c>
      <c r="D283" s="8" t="s">
        <v>1473</v>
      </c>
      <c r="E283" s="11">
        <v>83.0</v>
      </c>
      <c r="G283" s="8" t="s">
        <v>3758</v>
      </c>
      <c r="H283" s="8" t="s">
        <v>3302</v>
      </c>
      <c r="J283" s="34" t="str">
        <f t="shared" si="5"/>
        <v>10/2025</v>
      </c>
      <c r="K283" s="34" t="str">
        <f t="shared" si="6"/>
        <v>CXG-1025</v>
      </c>
    </row>
    <row r="284">
      <c r="A284" s="8" t="s">
        <v>3759</v>
      </c>
      <c r="B284" s="19">
        <v>45945.0</v>
      </c>
      <c r="C284" s="8" t="s">
        <v>3358</v>
      </c>
      <c r="D284" s="8" t="s">
        <v>1473</v>
      </c>
      <c r="E284" s="11">
        <v>498.0</v>
      </c>
      <c r="G284" s="8" t="s">
        <v>3760</v>
      </c>
      <c r="H284" s="8" t="s">
        <v>3302</v>
      </c>
      <c r="J284" s="34" t="str">
        <f t="shared" si="5"/>
        <v>10/2025</v>
      </c>
      <c r="K284" s="34" t="str">
        <f t="shared" si="6"/>
        <v>CXG-1025</v>
      </c>
    </row>
    <row r="285">
      <c r="A285" s="8" t="s">
        <v>3761</v>
      </c>
      <c r="B285" s="19">
        <v>45945.0</v>
      </c>
      <c r="C285" s="8" t="s">
        <v>3358</v>
      </c>
      <c r="D285" s="8" t="s">
        <v>1509</v>
      </c>
      <c r="E285" s="11">
        <v>100000.0</v>
      </c>
      <c r="H285" s="8" t="s">
        <v>3302</v>
      </c>
      <c r="J285" s="34" t="str">
        <f t="shared" si="5"/>
        <v>10/2025</v>
      </c>
      <c r="K285" s="34" t="str">
        <f t="shared" si="6"/>
        <v>CXG-1025</v>
      </c>
    </row>
    <row r="286">
      <c r="A286" s="8" t="s">
        <v>3762</v>
      </c>
      <c r="B286" s="19">
        <v>45951.0</v>
      </c>
      <c r="C286" s="8" t="s">
        <v>3358</v>
      </c>
      <c r="D286" s="8" t="s">
        <v>1473</v>
      </c>
      <c r="E286" s="11">
        <v>146.0</v>
      </c>
      <c r="G286" s="8" t="s">
        <v>3763</v>
      </c>
      <c r="H286" s="8" t="s">
        <v>3302</v>
      </c>
      <c r="J286" s="34" t="str">
        <f t="shared" si="5"/>
        <v>10/2025</v>
      </c>
      <c r="K286" s="34" t="str">
        <f t="shared" si="6"/>
        <v>CXG-1025</v>
      </c>
    </row>
    <row r="287">
      <c r="A287" s="8" t="s">
        <v>3764</v>
      </c>
      <c r="B287" s="19">
        <v>45951.0</v>
      </c>
      <c r="C287" s="8" t="s">
        <v>3358</v>
      </c>
      <c r="D287" s="8" t="s">
        <v>1473</v>
      </c>
      <c r="E287" s="11">
        <v>177.08</v>
      </c>
      <c r="G287" s="8" t="s">
        <v>3765</v>
      </c>
      <c r="H287" s="8" t="s">
        <v>3302</v>
      </c>
      <c r="J287" s="34" t="str">
        <f t="shared" si="5"/>
        <v>10/2025</v>
      </c>
      <c r="K287" s="34" t="str">
        <f t="shared" si="6"/>
        <v>CXG-1025</v>
      </c>
    </row>
    <row r="288">
      <c r="A288" s="8" t="s">
        <v>3766</v>
      </c>
      <c r="B288" s="19">
        <v>45956.0</v>
      </c>
      <c r="C288" s="8" t="s">
        <v>3358</v>
      </c>
      <c r="D288" s="8" t="s">
        <v>1575</v>
      </c>
      <c r="E288" s="11">
        <v>29000.0</v>
      </c>
      <c r="G288" s="8" t="s">
        <v>2589</v>
      </c>
      <c r="H288" s="8" t="s">
        <v>3302</v>
      </c>
      <c r="J288" s="34" t="str">
        <f t="shared" si="5"/>
        <v>10/2025</v>
      </c>
      <c r="K288" s="34" t="str">
        <f t="shared" si="6"/>
        <v>CXG-1025</v>
      </c>
    </row>
    <row r="289">
      <c r="A289" s="8" t="s">
        <v>3767</v>
      </c>
      <c r="B289" s="19">
        <v>45958.0</v>
      </c>
      <c r="C289" s="8" t="s">
        <v>3358</v>
      </c>
      <c r="D289" s="8" t="s">
        <v>1575</v>
      </c>
      <c r="E289" s="11">
        <v>10000.0</v>
      </c>
      <c r="G289" s="8" t="s">
        <v>3225</v>
      </c>
      <c r="H289" s="8" t="s">
        <v>3302</v>
      </c>
      <c r="J289" s="34" t="str">
        <f t="shared" si="5"/>
        <v>10/2025</v>
      </c>
      <c r="K289" s="34" t="str">
        <f t="shared" si="6"/>
        <v>CXG-1025</v>
      </c>
    </row>
    <row r="290">
      <c r="A290" s="8" t="s">
        <v>3768</v>
      </c>
      <c r="B290" s="19">
        <v>45958.0</v>
      </c>
      <c r="C290" s="8" t="s">
        <v>3358</v>
      </c>
      <c r="D290" s="8" t="s">
        <v>1478</v>
      </c>
      <c r="E290" s="11">
        <v>1741.0</v>
      </c>
      <c r="G290" s="8" t="s">
        <v>3769</v>
      </c>
      <c r="H290" s="8" t="s">
        <v>3302</v>
      </c>
      <c r="J290" s="34" t="str">
        <f t="shared" si="5"/>
        <v>10/2025</v>
      </c>
      <c r="K290" s="34" t="str">
        <f t="shared" si="6"/>
        <v>CXG-1025</v>
      </c>
    </row>
    <row r="291">
      <c r="A291" s="8" t="s">
        <v>3770</v>
      </c>
      <c r="B291" s="19">
        <v>45957.0</v>
      </c>
      <c r="C291" s="8" t="s">
        <v>3358</v>
      </c>
      <c r="D291" s="8" t="s">
        <v>1478</v>
      </c>
      <c r="E291" s="11">
        <v>17577.6</v>
      </c>
      <c r="G291" s="8" t="s">
        <v>3558</v>
      </c>
      <c r="H291" s="8" t="s">
        <v>3302</v>
      </c>
      <c r="J291" s="34" t="str">
        <f t="shared" si="5"/>
        <v>10/2025</v>
      </c>
      <c r="K291" s="34" t="str">
        <f t="shared" si="6"/>
        <v>CXG-1025</v>
      </c>
    </row>
    <row r="292">
      <c r="A292" s="8" t="s">
        <v>3771</v>
      </c>
      <c r="B292" s="19">
        <v>45960.0</v>
      </c>
      <c r="C292" s="8" t="s">
        <v>3361</v>
      </c>
      <c r="D292" s="8" t="s">
        <v>1575</v>
      </c>
      <c r="E292" s="11">
        <v>65000.0</v>
      </c>
      <c r="G292" s="8" t="s">
        <v>3225</v>
      </c>
      <c r="H292" s="8" t="s">
        <v>3302</v>
      </c>
      <c r="J292" s="34" t="str">
        <f t="shared" si="5"/>
        <v>10/2025</v>
      </c>
      <c r="K292" s="34" t="str">
        <f t="shared" si="6"/>
        <v>CXG-1025</v>
      </c>
    </row>
    <row r="293">
      <c r="A293" s="8" t="s">
        <v>3772</v>
      </c>
      <c r="B293" s="13">
        <v>45962.0</v>
      </c>
      <c r="C293" s="8" t="s">
        <v>3358</v>
      </c>
      <c r="D293" s="8" t="s">
        <v>1473</v>
      </c>
      <c r="E293" s="11">
        <v>-25650.96</v>
      </c>
      <c r="G293" s="8" t="s">
        <v>3773</v>
      </c>
      <c r="H293" s="8" t="s">
        <v>3302</v>
      </c>
      <c r="J293" s="34" t="str">
        <f t="shared" si="5"/>
        <v>11/2025</v>
      </c>
      <c r="K293" s="34" t="str">
        <f t="shared" si="6"/>
        <v>CXG-1125</v>
      </c>
    </row>
    <row r="294">
      <c r="A294" s="8" t="s">
        <v>3774</v>
      </c>
      <c r="B294" s="13">
        <v>45962.0</v>
      </c>
      <c r="C294" s="8" t="s">
        <v>3361</v>
      </c>
      <c r="D294" s="8" t="s">
        <v>1473</v>
      </c>
      <c r="E294" s="11">
        <v>25650.96</v>
      </c>
      <c r="G294" s="8" t="s">
        <v>3775</v>
      </c>
      <c r="H294" s="8" t="s">
        <v>3302</v>
      </c>
      <c r="J294" s="34" t="str">
        <f t="shared" si="5"/>
        <v>11/2025</v>
      </c>
      <c r="K294" s="34" t="str">
        <f t="shared" si="6"/>
        <v>CXG-1125</v>
      </c>
    </row>
    <row r="295">
      <c r="A295" s="8" t="s">
        <v>3776</v>
      </c>
      <c r="B295" s="13">
        <v>45964.0</v>
      </c>
      <c r="C295" s="8" t="s">
        <v>3361</v>
      </c>
      <c r="D295" s="8" t="s">
        <v>1478</v>
      </c>
      <c r="E295" s="11">
        <v>1266.84</v>
      </c>
      <c r="G295" s="8" t="s">
        <v>3777</v>
      </c>
      <c r="H295" s="8" t="s">
        <v>3302</v>
      </c>
      <c r="J295" s="34" t="str">
        <f t="shared" si="5"/>
        <v>11/2025</v>
      </c>
      <c r="K295" s="34" t="str">
        <f t="shared" si="6"/>
        <v>CXG-1125</v>
      </c>
    </row>
    <row r="296">
      <c r="A296" s="8" t="s">
        <v>3778</v>
      </c>
      <c r="B296" s="13">
        <v>45964.0</v>
      </c>
      <c r="C296" s="8" t="s">
        <v>3361</v>
      </c>
      <c r="D296" s="8" t="s">
        <v>1478</v>
      </c>
      <c r="E296" s="11">
        <v>2577.55</v>
      </c>
      <c r="G296" s="8" t="s">
        <v>3777</v>
      </c>
      <c r="H296" s="8" t="s">
        <v>3302</v>
      </c>
      <c r="J296" s="34" t="str">
        <f t="shared" si="5"/>
        <v>11/2025</v>
      </c>
      <c r="K296" s="34" t="str">
        <f t="shared" si="6"/>
        <v>CXG-1125</v>
      </c>
    </row>
    <row r="297">
      <c r="A297" s="8" t="s">
        <v>3779</v>
      </c>
      <c r="B297" s="13">
        <v>45964.0</v>
      </c>
      <c r="C297" s="8" t="s">
        <v>3361</v>
      </c>
      <c r="D297" s="8" t="s">
        <v>1473</v>
      </c>
      <c r="E297" s="11">
        <v>-11870.0</v>
      </c>
      <c r="G297" s="8" t="s">
        <v>3780</v>
      </c>
      <c r="H297" s="8" t="s">
        <v>3302</v>
      </c>
      <c r="J297" s="34" t="str">
        <f t="shared" si="5"/>
        <v>11/2025</v>
      </c>
      <c r="K297" s="34" t="str">
        <f t="shared" si="6"/>
        <v>CXG-1125</v>
      </c>
    </row>
    <row r="298">
      <c r="A298" s="8" t="s">
        <v>3781</v>
      </c>
      <c r="B298" s="13">
        <v>45964.0</v>
      </c>
      <c r="C298" s="8" t="s">
        <v>3361</v>
      </c>
      <c r="D298" s="8" t="s">
        <v>1478</v>
      </c>
      <c r="E298" s="11">
        <v>723.65</v>
      </c>
      <c r="G298" s="8" t="s">
        <v>3535</v>
      </c>
      <c r="H298" s="8" t="s">
        <v>3302</v>
      </c>
      <c r="J298" s="34" t="str">
        <f t="shared" si="5"/>
        <v>11/2025</v>
      </c>
      <c r="K298" s="34" t="str">
        <f t="shared" si="6"/>
        <v>CXG-1125</v>
      </c>
    </row>
    <row r="299">
      <c r="A299" s="8" t="s">
        <v>3782</v>
      </c>
      <c r="B299" s="13">
        <v>45964.0</v>
      </c>
      <c r="C299" s="8" t="s">
        <v>3361</v>
      </c>
      <c r="D299" s="8" t="s">
        <v>1478</v>
      </c>
      <c r="E299" s="11">
        <v>13445.29</v>
      </c>
      <c r="G299" s="8" t="s">
        <v>3626</v>
      </c>
      <c r="H299" s="8" t="s">
        <v>3302</v>
      </c>
      <c r="J299" s="34" t="str">
        <f t="shared" si="5"/>
        <v>11/2025</v>
      </c>
      <c r="K299" s="34" t="str">
        <f t="shared" si="6"/>
        <v>CXG-1125</v>
      </c>
    </row>
    <row r="300">
      <c r="A300" s="8" t="s">
        <v>3783</v>
      </c>
      <c r="B300" s="13">
        <v>45964.0</v>
      </c>
      <c r="C300" s="8" t="s">
        <v>3361</v>
      </c>
      <c r="D300" s="8" t="s">
        <v>1478</v>
      </c>
      <c r="E300" s="11">
        <v>2400.0</v>
      </c>
      <c r="G300" s="8" t="s">
        <v>3624</v>
      </c>
      <c r="H300" s="8" t="s">
        <v>3302</v>
      </c>
      <c r="J300" s="34" t="str">
        <f t="shared" si="5"/>
        <v>11/2025</v>
      </c>
      <c r="K300" s="34" t="str">
        <f t="shared" si="6"/>
        <v>CXG-1125</v>
      </c>
    </row>
    <row r="301">
      <c r="A301" s="8" t="s">
        <v>3784</v>
      </c>
      <c r="B301" s="13">
        <v>45965.0</v>
      </c>
      <c r="C301" s="8" t="s">
        <v>3361</v>
      </c>
      <c r="D301" s="8" t="s">
        <v>1575</v>
      </c>
      <c r="E301" s="11">
        <v>100492.0</v>
      </c>
      <c r="G301" s="8" t="s">
        <v>1795</v>
      </c>
      <c r="H301" s="8" t="s">
        <v>3302</v>
      </c>
      <c r="J301" s="34" t="str">
        <f t="shared" si="5"/>
        <v>11/2025</v>
      </c>
      <c r="K301" s="34" t="str">
        <f t="shared" si="6"/>
        <v>CXG-1125</v>
      </c>
    </row>
    <row r="302">
      <c r="A302" s="8" t="s">
        <v>3785</v>
      </c>
      <c r="B302" s="13">
        <v>45967.0</v>
      </c>
      <c r="C302" s="8" t="s">
        <v>3361</v>
      </c>
      <c r="D302" s="8" t="s">
        <v>1575</v>
      </c>
      <c r="E302" s="11">
        <v>32000.0</v>
      </c>
      <c r="G302" s="8" t="s">
        <v>2350</v>
      </c>
      <c r="H302" s="8" t="s">
        <v>3302</v>
      </c>
      <c r="J302" s="34" t="str">
        <f t="shared" si="5"/>
        <v>11/2025</v>
      </c>
      <c r="K302" s="34" t="str">
        <f t="shared" si="6"/>
        <v>CXG-1125</v>
      </c>
    </row>
    <row r="303">
      <c r="A303" s="8" t="s">
        <v>3786</v>
      </c>
      <c r="B303" s="13">
        <v>45967.0</v>
      </c>
      <c r="C303" s="8" t="s">
        <v>3361</v>
      </c>
      <c r="D303" s="8" t="s">
        <v>1575</v>
      </c>
      <c r="E303" s="11">
        <v>37000.0</v>
      </c>
      <c r="G303" s="8" t="s">
        <v>2350</v>
      </c>
      <c r="H303" s="8" t="s">
        <v>3302</v>
      </c>
      <c r="J303" s="34" t="str">
        <f t="shared" si="5"/>
        <v>11/2025</v>
      </c>
      <c r="K303" s="34" t="str">
        <f t="shared" si="6"/>
        <v>CXG-1125</v>
      </c>
    </row>
    <row r="304">
      <c r="A304" s="8" t="s">
        <v>3787</v>
      </c>
      <c r="B304" s="13">
        <v>45968.0</v>
      </c>
      <c r="C304" s="8" t="s">
        <v>3361</v>
      </c>
      <c r="D304" s="8" t="s">
        <v>1575</v>
      </c>
      <c r="E304" s="11">
        <v>35000.0</v>
      </c>
      <c r="G304" s="8" t="s">
        <v>2350</v>
      </c>
      <c r="H304" s="8" t="s">
        <v>3302</v>
      </c>
      <c r="J304" s="34" t="str">
        <f t="shared" si="5"/>
        <v>11/2025</v>
      </c>
      <c r="K304" s="34" t="str">
        <f t="shared" si="6"/>
        <v>CXG-1125</v>
      </c>
    </row>
    <row r="305">
      <c r="A305" s="8" t="s">
        <v>3788</v>
      </c>
      <c r="B305" s="13">
        <v>45968.0</v>
      </c>
      <c r="C305" s="8" t="s">
        <v>3361</v>
      </c>
      <c r="D305" s="8" t="s">
        <v>1575</v>
      </c>
      <c r="E305" s="11">
        <v>8000.0</v>
      </c>
      <c r="G305" s="8" t="s">
        <v>2350</v>
      </c>
      <c r="H305" s="8" t="s">
        <v>3302</v>
      </c>
      <c r="J305" s="34" t="str">
        <f t="shared" si="5"/>
        <v>11/2025</v>
      </c>
      <c r="K305" s="34" t="str">
        <f t="shared" si="6"/>
        <v>CXG-1125</v>
      </c>
    </row>
    <row r="306">
      <c r="A306" s="8" t="s">
        <v>3789</v>
      </c>
      <c r="B306" s="19">
        <v>45971.0</v>
      </c>
      <c r="C306" s="8" t="s">
        <v>3361</v>
      </c>
      <c r="D306" s="8" t="s">
        <v>1575</v>
      </c>
      <c r="E306" s="11">
        <v>21776.0</v>
      </c>
      <c r="G306" s="8" t="s">
        <v>2350</v>
      </c>
      <c r="H306" s="8" t="s">
        <v>3302</v>
      </c>
      <c r="J306" s="34" t="str">
        <f t="shared" si="5"/>
        <v>11/2025</v>
      </c>
      <c r="K306" s="34" t="str">
        <f t="shared" si="6"/>
        <v>CXG-1125</v>
      </c>
    </row>
    <row r="307">
      <c r="A307" s="8" t="s">
        <v>3790</v>
      </c>
      <c r="B307" s="19">
        <v>45971.0</v>
      </c>
      <c r="C307" s="8" t="s">
        <v>3361</v>
      </c>
      <c r="D307" s="8" t="s">
        <v>1575</v>
      </c>
      <c r="E307" s="11">
        <v>88716.0</v>
      </c>
      <c r="G307" s="8" t="s">
        <v>3225</v>
      </c>
      <c r="H307" s="8" t="s">
        <v>3302</v>
      </c>
      <c r="J307" s="34" t="str">
        <f t="shared" si="5"/>
        <v>11/2025</v>
      </c>
      <c r="K307" s="34" t="str">
        <f t="shared" si="6"/>
        <v>CXG-1125</v>
      </c>
    </row>
    <row r="308">
      <c r="A308" s="8" t="s">
        <v>3791</v>
      </c>
      <c r="B308" s="19">
        <v>45974.0</v>
      </c>
      <c r="C308" s="8" t="s">
        <v>3361</v>
      </c>
      <c r="D308" s="8" t="s">
        <v>1478</v>
      </c>
      <c r="E308" s="11">
        <v>10800.0</v>
      </c>
      <c r="G308" s="8" t="s">
        <v>3792</v>
      </c>
      <c r="H308" s="8" t="s">
        <v>3302</v>
      </c>
      <c r="J308" s="34" t="str">
        <f t="shared" si="5"/>
        <v>11/2025</v>
      </c>
      <c r="K308" s="34" t="str">
        <f t="shared" si="6"/>
        <v>CXG-1125</v>
      </c>
    </row>
    <row r="309">
      <c r="A309" s="8" t="s">
        <v>3793</v>
      </c>
      <c r="B309" s="19">
        <v>45975.0</v>
      </c>
      <c r="C309" s="8" t="s">
        <v>3361</v>
      </c>
      <c r="D309" s="8" t="s">
        <v>2212</v>
      </c>
      <c r="E309" s="11">
        <v>838.03</v>
      </c>
      <c r="G309" s="8" t="s">
        <v>3535</v>
      </c>
      <c r="H309" s="8" t="s">
        <v>3302</v>
      </c>
      <c r="J309" s="34" t="str">
        <f t="shared" si="5"/>
        <v>11/2025</v>
      </c>
      <c r="K309" s="34" t="str">
        <f t="shared" si="6"/>
        <v>CXG-1125</v>
      </c>
    </row>
    <row r="310">
      <c r="A310" s="8" t="s">
        <v>3794</v>
      </c>
      <c r="B310" s="19">
        <v>45989.0</v>
      </c>
      <c r="C310" s="8" t="s">
        <v>3361</v>
      </c>
      <c r="D310" s="8" t="s">
        <v>1478</v>
      </c>
      <c r="E310" s="11">
        <v>17973.27</v>
      </c>
      <c r="G310" s="8" t="s">
        <v>3558</v>
      </c>
      <c r="H310" s="8" t="s">
        <v>3302</v>
      </c>
      <c r="J310" s="34" t="str">
        <f t="shared" si="5"/>
        <v>11/2025</v>
      </c>
      <c r="K310" s="34" t="str">
        <f t="shared" si="6"/>
        <v>CXG-1125</v>
      </c>
    </row>
    <row r="311">
      <c r="A311" s="8" t="s">
        <v>3795</v>
      </c>
      <c r="B311" s="13">
        <v>45992.0</v>
      </c>
      <c r="C311" s="8" t="s">
        <v>3361</v>
      </c>
      <c r="D311" s="8" t="s">
        <v>1473</v>
      </c>
      <c r="E311" s="11">
        <v>-54958.87</v>
      </c>
      <c r="G311" s="8" t="s">
        <v>3796</v>
      </c>
      <c r="H311" s="8" t="s">
        <v>3302</v>
      </c>
      <c r="J311" s="34" t="str">
        <f t="shared" si="5"/>
        <v>12/2025</v>
      </c>
      <c r="K311" s="34" t="str">
        <f t="shared" si="6"/>
        <v>CXG-1225</v>
      </c>
    </row>
    <row r="312">
      <c r="A312" s="8" t="s">
        <v>3797</v>
      </c>
      <c r="B312" s="13">
        <v>45992.0</v>
      </c>
      <c r="C312" s="8" t="s">
        <v>3364</v>
      </c>
      <c r="D312" s="8" t="s">
        <v>1473</v>
      </c>
      <c r="E312" s="11">
        <v>54958.87</v>
      </c>
      <c r="G312" s="8" t="s">
        <v>3798</v>
      </c>
      <c r="H312" s="8" t="s">
        <v>3302</v>
      </c>
      <c r="J312" s="34" t="str">
        <f t="shared" si="5"/>
        <v>12/2025</v>
      </c>
      <c r="K312" s="34" t="str">
        <f t="shared" si="6"/>
        <v>CXG-1225</v>
      </c>
    </row>
    <row r="313">
      <c r="A313" s="8" t="s">
        <v>3799</v>
      </c>
      <c r="B313" s="13">
        <v>45992.0</v>
      </c>
      <c r="C313" s="8" t="s">
        <v>3364</v>
      </c>
      <c r="D313" s="8" t="s">
        <v>1478</v>
      </c>
      <c r="E313" s="11">
        <v>13445.2</v>
      </c>
      <c r="G313" s="8" t="s">
        <v>3626</v>
      </c>
      <c r="H313" s="8" t="s">
        <v>3302</v>
      </c>
      <c r="J313" s="34" t="str">
        <f t="shared" si="5"/>
        <v>12/2025</v>
      </c>
      <c r="K313" s="34" t="str">
        <f t="shared" si="6"/>
        <v>CXG-1225</v>
      </c>
    </row>
    <row r="314">
      <c r="A314" s="10" t="s">
        <v>3800</v>
      </c>
      <c r="B314" s="13">
        <v>45992.0</v>
      </c>
      <c r="C314" s="8" t="s">
        <v>3364</v>
      </c>
      <c r="D314" s="8" t="s">
        <v>1478</v>
      </c>
      <c r="E314" s="11">
        <v>2400.0</v>
      </c>
      <c r="G314" s="8" t="s">
        <v>3624</v>
      </c>
      <c r="H314" s="8" t="s">
        <v>3302</v>
      </c>
      <c r="J314" s="34" t="str">
        <f t="shared" si="5"/>
        <v>12/2025</v>
      </c>
      <c r="K314" s="34" t="str">
        <f t="shared" si="6"/>
        <v>CXG-1225</v>
      </c>
    </row>
    <row r="315">
      <c r="A315" s="8" t="s">
        <v>3801</v>
      </c>
      <c r="B315" s="13">
        <v>45992.0</v>
      </c>
      <c r="C315" s="8" t="s">
        <v>3364</v>
      </c>
      <c r="D315" s="8" t="s">
        <v>1478</v>
      </c>
      <c r="E315" s="11">
        <v>1741.0</v>
      </c>
      <c r="G315" s="8" t="s">
        <v>3621</v>
      </c>
      <c r="H315" s="8" t="s">
        <v>3302</v>
      </c>
      <c r="J315" s="34" t="str">
        <f t="shared" si="5"/>
        <v>12/2025</v>
      </c>
      <c r="K315" s="34" t="str">
        <f t="shared" si="6"/>
        <v>CXG-1225</v>
      </c>
    </row>
    <row r="316">
      <c r="A316" s="8" t="s">
        <v>3802</v>
      </c>
      <c r="B316" s="13">
        <v>45993.0</v>
      </c>
      <c r="C316" s="8" t="s">
        <v>3364</v>
      </c>
      <c r="D316" s="8" t="s">
        <v>1473</v>
      </c>
      <c r="E316" s="11">
        <v>-4160.0</v>
      </c>
      <c r="G316" s="8" t="s">
        <v>3803</v>
      </c>
      <c r="H316" s="8" t="s">
        <v>3302</v>
      </c>
      <c r="J316" s="34" t="str">
        <f t="shared" si="5"/>
        <v>12/2025</v>
      </c>
      <c r="K316" s="34" t="str">
        <f t="shared" si="6"/>
        <v>CXG-1225</v>
      </c>
    </row>
    <row r="317">
      <c r="A317" s="8" t="s">
        <v>3804</v>
      </c>
      <c r="B317" s="13">
        <v>45994.0</v>
      </c>
      <c r="C317" s="8" t="s">
        <v>3364</v>
      </c>
      <c r="D317" s="8" t="s">
        <v>1473</v>
      </c>
      <c r="E317" s="11">
        <v>195.0</v>
      </c>
      <c r="G317" s="8" t="s">
        <v>3805</v>
      </c>
      <c r="H317" s="8" t="s">
        <v>3302</v>
      </c>
      <c r="J317" s="34" t="str">
        <f t="shared" si="5"/>
        <v>12/2025</v>
      </c>
      <c r="K317" s="34" t="str">
        <f t="shared" si="6"/>
        <v>CXG-1225</v>
      </c>
    </row>
    <row r="318">
      <c r="A318" s="8" t="s">
        <v>3806</v>
      </c>
      <c r="B318" s="13">
        <v>45993.0</v>
      </c>
      <c r="C318" s="8" t="s">
        <v>3364</v>
      </c>
      <c r="D318" s="8" t="s">
        <v>1478</v>
      </c>
      <c r="E318" s="11">
        <v>2577.55</v>
      </c>
      <c r="G318" s="8" t="s">
        <v>3777</v>
      </c>
      <c r="H318" s="8" t="s">
        <v>3302</v>
      </c>
      <c r="J318" s="34" t="str">
        <f t="shared" si="5"/>
        <v>12/2025</v>
      </c>
      <c r="K318" s="34" t="str">
        <f t="shared" si="6"/>
        <v>CXG-1225</v>
      </c>
    </row>
    <row r="319">
      <c r="A319" s="8" t="s">
        <v>3807</v>
      </c>
      <c r="B319" s="13">
        <v>45993.0</v>
      </c>
      <c r="C319" s="8" t="s">
        <v>3364</v>
      </c>
      <c r="D319" s="8" t="s">
        <v>1478</v>
      </c>
      <c r="E319" s="11">
        <v>1266.84</v>
      </c>
      <c r="G319" s="8" t="s">
        <v>3777</v>
      </c>
      <c r="H319" s="8" t="s">
        <v>3302</v>
      </c>
      <c r="J319" s="34" t="str">
        <f t="shared" si="5"/>
        <v>12/2025</v>
      </c>
      <c r="K319" s="34" t="str">
        <f t="shared" si="6"/>
        <v>CXG-1225</v>
      </c>
    </row>
    <row r="320">
      <c r="A320" s="8" t="s">
        <v>3808</v>
      </c>
      <c r="B320" s="13">
        <v>45994.0</v>
      </c>
      <c r="C320" s="8" t="s">
        <v>3364</v>
      </c>
      <c r="D320" s="8" t="s">
        <v>1478</v>
      </c>
      <c r="E320" s="11">
        <v>10065.39</v>
      </c>
      <c r="G320" s="8" t="s">
        <v>3809</v>
      </c>
      <c r="H320" s="8" t="s">
        <v>3302</v>
      </c>
      <c r="J320" s="34" t="str">
        <f t="shared" si="5"/>
        <v>12/2025</v>
      </c>
      <c r="K320" s="34" t="str">
        <f t="shared" si="6"/>
        <v>CXG-1225</v>
      </c>
    </row>
    <row r="321">
      <c r="A321" s="8" t="s">
        <v>3810</v>
      </c>
      <c r="B321" s="13">
        <v>46000.0</v>
      </c>
      <c r="C321" s="8" t="s">
        <v>3364</v>
      </c>
      <c r="D321" s="8" t="s">
        <v>1575</v>
      </c>
      <c r="E321" s="11">
        <v>43412.0</v>
      </c>
      <c r="G321" s="8" t="s">
        <v>2851</v>
      </c>
      <c r="H321" s="8" t="s">
        <v>3302</v>
      </c>
      <c r="J321" s="34" t="str">
        <f t="shared" si="5"/>
        <v>12/2025</v>
      </c>
      <c r="K321" s="34" t="str">
        <f t="shared" si="6"/>
        <v>CXG-1225</v>
      </c>
    </row>
    <row r="322">
      <c r="A322" s="8" t="s">
        <v>3811</v>
      </c>
      <c r="B322" s="13">
        <v>46000.0</v>
      </c>
      <c r="C322" s="8" t="s">
        <v>3364</v>
      </c>
      <c r="D322" s="8" t="s">
        <v>1575</v>
      </c>
      <c r="E322" s="11">
        <v>30000.0</v>
      </c>
      <c r="G322" s="8" t="s">
        <v>2429</v>
      </c>
      <c r="H322" s="8" t="s">
        <v>3302</v>
      </c>
      <c r="J322" s="34" t="str">
        <f t="shared" si="5"/>
        <v>12/2025</v>
      </c>
      <c r="K322" s="34" t="str">
        <f t="shared" si="6"/>
        <v>CXG-1225</v>
      </c>
    </row>
    <row r="323">
      <c r="A323" s="8" t="s">
        <v>3812</v>
      </c>
      <c r="B323" s="19">
        <v>46003.0</v>
      </c>
      <c r="C323" s="8" t="s">
        <v>3364</v>
      </c>
      <c r="D323" s="8" t="s">
        <v>1473</v>
      </c>
      <c r="E323" s="11">
        <v>-1100.0</v>
      </c>
      <c r="G323" s="8" t="s">
        <v>3813</v>
      </c>
      <c r="H323" s="8" t="s">
        <v>3302</v>
      </c>
      <c r="J323" s="34" t="str">
        <f t="shared" si="5"/>
        <v>12/2025</v>
      </c>
      <c r="K323" s="34" t="str">
        <f t="shared" si="6"/>
        <v>CXG-1225</v>
      </c>
    </row>
    <row r="324">
      <c r="A324" s="8" t="s">
        <v>3814</v>
      </c>
      <c r="B324" s="19">
        <v>46006.0</v>
      </c>
      <c r="C324" s="8" t="s">
        <v>3364</v>
      </c>
      <c r="D324" s="8" t="s">
        <v>1575</v>
      </c>
      <c r="E324" s="11">
        <v>50000.0</v>
      </c>
      <c r="G324" s="8" t="s">
        <v>2429</v>
      </c>
      <c r="H324" s="8" t="s">
        <v>3302</v>
      </c>
      <c r="J324" s="34" t="str">
        <f t="shared" si="5"/>
        <v>12/2025</v>
      </c>
      <c r="K324" s="34" t="str">
        <f t="shared" si="6"/>
        <v>CXG-1225</v>
      </c>
    </row>
    <row r="325">
      <c r="A325" s="8" t="s">
        <v>3815</v>
      </c>
      <c r="B325" s="19">
        <v>46006.0</v>
      </c>
      <c r="C325" s="8" t="s">
        <v>3364</v>
      </c>
      <c r="D325" s="8" t="s">
        <v>1478</v>
      </c>
      <c r="E325" s="11">
        <v>100000.0</v>
      </c>
      <c r="H325" s="8" t="s">
        <v>3302</v>
      </c>
      <c r="J325" s="34" t="str">
        <f t="shared" si="5"/>
        <v>12/2025</v>
      </c>
      <c r="K325" s="34" t="str">
        <f t="shared" si="6"/>
        <v>CXG-1225</v>
      </c>
    </row>
    <row r="326">
      <c r="A326" s="8" t="s">
        <v>3816</v>
      </c>
      <c r="B326" s="19">
        <v>46006.0</v>
      </c>
      <c r="C326" s="8" t="s">
        <v>3364</v>
      </c>
      <c r="D326" s="8" t="s">
        <v>1478</v>
      </c>
      <c r="E326" s="11">
        <v>10800.0</v>
      </c>
      <c r="G326" s="8" t="s">
        <v>3753</v>
      </c>
      <c r="H326" s="8" t="s">
        <v>3302</v>
      </c>
      <c r="J326" s="34" t="str">
        <f t="shared" si="5"/>
        <v>12/2025</v>
      </c>
      <c r="K326" s="34" t="str">
        <f t="shared" si="6"/>
        <v>CXG-1225</v>
      </c>
    </row>
    <row r="327">
      <c r="A327" s="8" t="s">
        <v>3817</v>
      </c>
      <c r="B327" s="19">
        <v>46008.0</v>
      </c>
      <c r="C327" s="8" t="s">
        <v>3364</v>
      </c>
      <c r="D327" s="8" t="s">
        <v>1575</v>
      </c>
      <c r="E327" s="11">
        <v>67662.33</v>
      </c>
      <c r="G327" s="8" t="s">
        <v>2388</v>
      </c>
      <c r="H327" s="8" t="s">
        <v>3302</v>
      </c>
      <c r="J327" s="34" t="str">
        <f t="shared" si="5"/>
        <v>12/2025</v>
      </c>
      <c r="K327" s="34" t="str">
        <f t="shared" si="6"/>
        <v>CXG-1225</v>
      </c>
    </row>
    <row r="328">
      <c r="A328" s="8" t="s">
        <v>3818</v>
      </c>
      <c r="B328" s="19">
        <v>46008.0</v>
      </c>
      <c r="C328" s="8" t="s">
        <v>3364</v>
      </c>
      <c r="D328" s="8" t="s">
        <v>1575</v>
      </c>
      <c r="E328" s="11">
        <v>54840.0</v>
      </c>
      <c r="G328" s="8" t="s">
        <v>2418</v>
      </c>
      <c r="H328" s="8" t="s">
        <v>3302</v>
      </c>
      <c r="J328" s="34" t="str">
        <f t="shared" si="5"/>
        <v>12/2025</v>
      </c>
      <c r="K328" s="34" t="str">
        <f t="shared" si="6"/>
        <v>CXG-1225</v>
      </c>
    </row>
    <row r="329">
      <c r="A329" s="8" t="s">
        <v>3819</v>
      </c>
      <c r="B329" s="19">
        <v>46010.0</v>
      </c>
      <c r="C329" s="8" t="s">
        <v>3364</v>
      </c>
      <c r="D329" s="8" t="s">
        <v>1575</v>
      </c>
      <c r="E329" s="11">
        <v>50000.0</v>
      </c>
      <c r="G329" s="8" t="s">
        <v>232</v>
      </c>
      <c r="H329" s="8" t="s">
        <v>3302</v>
      </c>
      <c r="J329" s="34" t="str">
        <f t="shared" si="5"/>
        <v>12/2025</v>
      </c>
      <c r="K329" s="34" t="str">
        <f t="shared" si="6"/>
        <v>CXG-1225</v>
      </c>
    </row>
    <row r="330">
      <c r="A330" s="8" t="s">
        <v>3820</v>
      </c>
      <c r="B330" s="19">
        <v>46010.0</v>
      </c>
      <c r="C330" s="8" t="s">
        <v>3364</v>
      </c>
      <c r="D330" s="8" t="s">
        <v>1575</v>
      </c>
      <c r="E330" s="11">
        <v>50000.0</v>
      </c>
      <c r="G330" s="8" t="s">
        <v>2418</v>
      </c>
      <c r="H330" s="8" t="s">
        <v>3302</v>
      </c>
      <c r="J330" s="34" t="str">
        <f t="shared" si="5"/>
        <v>12/2025</v>
      </c>
      <c r="K330" s="34" t="str">
        <f t="shared" si="6"/>
        <v>CXG-1225</v>
      </c>
    </row>
    <row r="331">
      <c r="A331" s="8" t="s">
        <v>3821</v>
      </c>
      <c r="B331" s="19">
        <v>46011.0</v>
      </c>
      <c r="C331" s="8" t="s">
        <v>3364</v>
      </c>
      <c r="D331" s="8" t="s">
        <v>1575</v>
      </c>
      <c r="E331" s="11">
        <v>40000.0</v>
      </c>
      <c r="G331" s="8" t="s">
        <v>2418</v>
      </c>
      <c r="H331" s="8" t="s">
        <v>3302</v>
      </c>
      <c r="J331" s="34" t="str">
        <f t="shared" si="5"/>
        <v>12/2025</v>
      </c>
      <c r="K331" s="34" t="str">
        <f t="shared" si="6"/>
        <v>CXG-1225</v>
      </c>
    </row>
    <row r="332">
      <c r="A332" s="8" t="s">
        <v>3822</v>
      </c>
      <c r="B332" s="19">
        <v>46011.0</v>
      </c>
      <c r="C332" s="8" t="s">
        <v>3364</v>
      </c>
      <c r="D332" s="8" t="s">
        <v>1575</v>
      </c>
      <c r="E332" s="11">
        <v>23760.0</v>
      </c>
      <c r="G332" s="8" t="s">
        <v>168</v>
      </c>
      <c r="H332" s="8" t="s">
        <v>3302</v>
      </c>
      <c r="J332" s="34" t="str">
        <f t="shared" si="5"/>
        <v>12/2025</v>
      </c>
      <c r="K332" s="34" t="str">
        <f t="shared" si="6"/>
        <v>CXG-1225</v>
      </c>
    </row>
    <row r="333">
      <c r="A333" s="8" t="s">
        <v>3823</v>
      </c>
      <c r="B333" s="19">
        <v>46014.0</v>
      </c>
      <c r="C333" s="8" t="s">
        <v>3364</v>
      </c>
      <c r="D333" s="8" t="s">
        <v>1575</v>
      </c>
      <c r="E333" s="11">
        <v>10000.0</v>
      </c>
      <c r="G333" s="8" t="s">
        <v>168</v>
      </c>
      <c r="H333" s="8" t="s">
        <v>3302</v>
      </c>
      <c r="J333" s="34" t="str">
        <f t="shared" si="5"/>
        <v>12/2025</v>
      </c>
      <c r="K333" s="34" t="str">
        <f t="shared" si="6"/>
        <v>CXG-1225</v>
      </c>
    </row>
    <row r="334">
      <c r="A334" s="8" t="s">
        <v>3824</v>
      </c>
      <c r="B334" s="19">
        <v>46014.0</v>
      </c>
      <c r="C334" s="8" t="s">
        <v>3364</v>
      </c>
      <c r="D334" s="8" t="s">
        <v>1478</v>
      </c>
      <c r="E334" s="11">
        <v>17577.6</v>
      </c>
      <c r="G334" s="8" t="s">
        <v>3777</v>
      </c>
      <c r="H334" s="8" t="s">
        <v>3302</v>
      </c>
      <c r="J334" s="34" t="str">
        <f t="shared" si="5"/>
        <v>12/2025</v>
      </c>
      <c r="K334" s="34" t="str">
        <f t="shared" si="6"/>
        <v>CXG-1225</v>
      </c>
    </row>
    <row r="335">
      <c r="A335" s="8" t="s">
        <v>3825</v>
      </c>
      <c r="B335" s="19">
        <v>46014.0</v>
      </c>
      <c r="C335" s="8" t="s">
        <v>3364</v>
      </c>
      <c r="D335" s="8" t="s">
        <v>1478</v>
      </c>
      <c r="E335" s="11">
        <v>2577.55</v>
      </c>
      <c r="G335" s="8" t="s">
        <v>3777</v>
      </c>
      <c r="H335" s="8" t="s">
        <v>3302</v>
      </c>
      <c r="J335" s="34" t="str">
        <f t="shared" si="5"/>
        <v>12/2025</v>
      </c>
      <c r="K335" s="34" t="str">
        <f t="shared" si="6"/>
        <v>CXG-1225</v>
      </c>
    </row>
    <row r="336">
      <c r="A336" s="8" t="s">
        <v>3826</v>
      </c>
      <c r="B336" s="19">
        <v>46014.0</v>
      </c>
      <c r="C336" s="8" t="s">
        <v>3364</v>
      </c>
      <c r="D336" s="8" t="s">
        <v>1478</v>
      </c>
      <c r="E336" s="11">
        <v>1745.93</v>
      </c>
      <c r="G336" s="8" t="s">
        <v>3621</v>
      </c>
      <c r="H336" s="8" t="s">
        <v>3302</v>
      </c>
      <c r="J336" s="34" t="str">
        <f t="shared" si="5"/>
        <v>12/2025</v>
      </c>
      <c r="K336" s="34" t="str">
        <f t="shared" si="6"/>
        <v>CXG-1225</v>
      </c>
    </row>
    <row r="337">
      <c r="A337" s="8" t="s">
        <v>3827</v>
      </c>
      <c r="B337" s="19">
        <v>46015.0</v>
      </c>
      <c r="C337" s="8" t="s">
        <v>3364</v>
      </c>
      <c r="D337" s="8" t="s">
        <v>1575</v>
      </c>
      <c r="E337" s="11">
        <v>28160.0</v>
      </c>
      <c r="G337" s="8" t="s">
        <v>2418</v>
      </c>
      <c r="H337" s="8" t="s">
        <v>3302</v>
      </c>
      <c r="J337" s="34" t="str">
        <f t="shared" si="5"/>
        <v>12/2025</v>
      </c>
      <c r="K337" s="34" t="str">
        <f t="shared" si="6"/>
        <v>CXG-1225</v>
      </c>
    </row>
    <row r="338">
      <c r="A338" s="8" t="s">
        <v>3828</v>
      </c>
      <c r="B338" s="19">
        <v>46014.0</v>
      </c>
      <c r="C338" s="8" t="s">
        <v>3364</v>
      </c>
      <c r="D338" s="8" t="s">
        <v>1575</v>
      </c>
      <c r="E338" s="11">
        <v>5193.0</v>
      </c>
      <c r="G338" s="8" t="s">
        <v>168</v>
      </c>
      <c r="H338" s="8" t="s">
        <v>3302</v>
      </c>
      <c r="J338" s="34" t="str">
        <f t="shared" si="5"/>
        <v>12/2025</v>
      </c>
      <c r="K338" s="34" t="str">
        <f t="shared" si="6"/>
        <v>CXG-1225</v>
      </c>
    </row>
    <row r="339">
      <c r="A339" s="8" t="s">
        <v>3829</v>
      </c>
      <c r="B339" s="19">
        <v>46014.0</v>
      </c>
      <c r="C339" s="8" t="s">
        <v>3364</v>
      </c>
      <c r="D339" s="8" t="s">
        <v>1575</v>
      </c>
      <c r="E339" s="11">
        <v>11700.0</v>
      </c>
      <c r="G339" s="8" t="s">
        <v>168</v>
      </c>
      <c r="H339" s="8" t="s">
        <v>3302</v>
      </c>
      <c r="J339" s="34" t="str">
        <f t="shared" si="5"/>
        <v>12/2025</v>
      </c>
      <c r="K339" s="34" t="str">
        <f t="shared" si="6"/>
        <v>CXG-1225</v>
      </c>
    </row>
    <row r="340">
      <c r="A340" s="8" t="s">
        <v>3830</v>
      </c>
      <c r="B340" s="19">
        <v>46014.0</v>
      </c>
      <c r="C340" s="8" t="s">
        <v>3364</v>
      </c>
      <c r="D340" s="8" t="s">
        <v>1575</v>
      </c>
      <c r="E340" s="11">
        <v>15237.0</v>
      </c>
      <c r="G340" s="8" t="s">
        <v>168</v>
      </c>
      <c r="H340" s="8" t="s">
        <v>3302</v>
      </c>
      <c r="J340" s="34" t="str">
        <f t="shared" si="5"/>
        <v>12/2025</v>
      </c>
      <c r="K340" s="34" t="str">
        <f t="shared" si="6"/>
        <v>CXG-1225</v>
      </c>
    </row>
    <row r="341">
      <c r="A341" s="8" t="s">
        <v>3831</v>
      </c>
      <c r="B341" s="19">
        <v>46018.0</v>
      </c>
      <c r="C341" s="8" t="s">
        <v>3364</v>
      </c>
      <c r="D341" s="8" t="s">
        <v>1575</v>
      </c>
      <c r="E341" s="11">
        <v>10000.0</v>
      </c>
      <c r="G341" s="8" t="s">
        <v>2418</v>
      </c>
      <c r="H341" s="8" t="s">
        <v>3302</v>
      </c>
      <c r="J341" s="34" t="str">
        <f t="shared" si="5"/>
        <v>12/2025</v>
      </c>
      <c r="K341" s="34" t="str">
        <f t="shared" si="6"/>
        <v>CXG-1225</v>
      </c>
    </row>
    <row r="342">
      <c r="A342" s="8" t="s">
        <v>3832</v>
      </c>
      <c r="B342" s="19">
        <v>46020.0</v>
      </c>
      <c r="C342" s="8" t="s">
        <v>3364</v>
      </c>
      <c r="D342" s="8" t="s">
        <v>1575</v>
      </c>
      <c r="E342" s="11">
        <v>33440.0</v>
      </c>
      <c r="G342" s="8" t="s">
        <v>2350</v>
      </c>
      <c r="H342" s="8" t="s">
        <v>3302</v>
      </c>
      <c r="J342" s="34" t="str">
        <f t="shared" si="5"/>
        <v>12/2025</v>
      </c>
      <c r="K342" s="34" t="str">
        <f t="shared" si="6"/>
        <v>CXG-1225</v>
      </c>
    </row>
    <row r="343">
      <c r="A343" s="8" t="s">
        <v>3833</v>
      </c>
      <c r="B343" s="19">
        <v>46020.0</v>
      </c>
      <c r="C343" s="8" t="s">
        <v>3364</v>
      </c>
      <c r="D343" s="8" t="s">
        <v>1478</v>
      </c>
      <c r="E343" s="11">
        <v>200000.0</v>
      </c>
      <c r="H343" s="8" t="s">
        <v>3302</v>
      </c>
      <c r="J343" s="34" t="str">
        <f t="shared" si="5"/>
        <v>12/2025</v>
      </c>
      <c r="K343" s="34" t="str">
        <f t="shared" si="6"/>
        <v>CXG-1225</v>
      </c>
    </row>
    <row r="344">
      <c r="A344" s="8" t="s">
        <v>3834</v>
      </c>
      <c r="B344" s="19">
        <v>46020.0</v>
      </c>
      <c r="C344" s="8" t="s">
        <v>3364</v>
      </c>
      <c r="D344" s="8" t="s">
        <v>1575</v>
      </c>
      <c r="E344" s="11">
        <v>32536.0</v>
      </c>
      <c r="G344" s="8" t="s">
        <v>2350</v>
      </c>
      <c r="H344" s="8" t="s">
        <v>3302</v>
      </c>
      <c r="J344" s="34" t="str">
        <f t="shared" si="5"/>
        <v>12/2025</v>
      </c>
      <c r="K344" s="34" t="str">
        <f t="shared" si="6"/>
        <v>CXG-1225</v>
      </c>
    </row>
    <row r="345">
      <c r="A345" s="8" t="s">
        <v>3835</v>
      </c>
      <c r="B345" s="19">
        <v>46020.0</v>
      </c>
      <c r="C345" s="8" t="s">
        <v>3364</v>
      </c>
      <c r="D345" s="8" t="s">
        <v>1473</v>
      </c>
      <c r="E345" s="11">
        <v>-5050.0</v>
      </c>
      <c r="G345" s="8" t="s">
        <v>3836</v>
      </c>
      <c r="H345" s="8" t="s">
        <v>3302</v>
      </c>
      <c r="J345" s="34" t="str">
        <f t="shared" si="5"/>
        <v>12/2025</v>
      </c>
      <c r="K345" s="34" t="str">
        <f t="shared" si="6"/>
        <v>CXG-1225</v>
      </c>
    </row>
    <row r="346">
      <c r="A346" s="8" t="s">
        <v>3837</v>
      </c>
      <c r="B346" s="19">
        <v>46020.0</v>
      </c>
      <c r="C346" s="8" t="s">
        <v>3364</v>
      </c>
      <c r="D346" s="8" t="s">
        <v>1575</v>
      </c>
      <c r="E346" s="11">
        <v>30806.0</v>
      </c>
      <c r="G346" s="8" t="s">
        <v>232</v>
      </c>
      <c r="H346" s="8" t="s">
        <v>3302</v>
      </c>
      <c r="J346" s="34" t="str">
        <f t="shared" si="5"/>
        <v>12/2025</v>
      </c>
      <c r="K346" s="34" t="str">
        <f t="shared" si="6"/>
        <v>CXG-1225</v>
      </c>
    </row>
    <row r="347">
      <c r="A347" s="8" t="s">
        <v>3838</v>
      </c>
      <c r="B347" s="19">
        <v>46021.0</v>
      </c>
      <c r="C347" s="8" t="s">
        <v>3364</v>
      </c>
      <c r="D347" s="8" t="s">
        <v>2193</v>
      </c>
      <c r="E347" s="11">
        <v>120000.0</v>
      </c>
      <c r="H347" s="8" t="s">
        <v>3302</v>
      </c>
      <c r="J347" s="34" t="str">
        <f t="shared" si="5"/>
        <v>12/2025</v>
      </c>
      <c r="K347" s="34" t="str">
        <f t="shared" si="6"/>
        <v>CXG-1225</v>
      </c>
    </row>
    <row r="348">
      <c r="A348" s="8" t="s">
        <v>3839</v>
      </c>
      <c r="B348" s="19">
        <v>46021.0</v>
      </c>
      <c r="C348" s="8" t="s">
        <v>3364</v>
      </c>
      <c r="D348" s="8" t="s">
        <v>1575</v>
      </c>
      <c r="E348" s="11">
        <v>32160.0</v>
      </c>
      <c r="G348" s="8" t="s">
        <v>3840</v>
      </c>
      <c r="H348" s="8" t="s">
        <v>3302</v>
      </c>
      <c r="J348" s="34" t="str">
        <f t="shared" si="5"/>
        <v>12/2025</v>
      </c>
      <c r="K348" s="34" t="str">
        <f t="shared" si="6"/>
        <v>CXG-1225</v>
      </c>
    </row>
    <row r="349">
      <c r="A349" s="8" t="s">
        <v>3841</v>
      </c>
      <c r="B349" s="19">
        <v>46021.0</v>
      </c>
      <c r="C349" s="8" t="s">
        <v>3364</v>
      </c>
      <c r="D349" s="8" t="s">
        <v>1575</v>
      </c>
      <c r="E349" s="11">
        <v>35000.0</v>
      </c>
      <c r="G349" s="8" t="s">
        <v>2350</v>
      </c>
      <c r="H349" s="8" t="s">
        <v>3302</v>
      </c>
      <c r="J349" s="34" t="str">
        <f t="shared" si="5"/>
        <v>12/2025</v>
      </c>
      <c r="K349" s="34" t="str">
        <f t="shared" si="6"/>
        <v>CXG-1225</v>
      </c>
    </row>
    <row r="350">
      <c r="A350" s="8" t="s">
        <v>3842</v>
      </c>
      <c r="B350" s="13">
        <v>46027.0</v>
      </c>
      <c r="C350" s="8" t="s">
        <v>3364</v>
      </c>
      <c r="D350" s="8" t="s">
        <v>1473</v>
      </c>
      <c r="E350" s="11">
        <v>-584860.66</v>
      </c>
      <c r="G350" s="8" t="s">
        <v>3843</v>
      </c>
      <c r="H350" s="8" t="s">
        <v>3302</v>
      </c>
      <c r="J350" s="34" t="str">
        <f t="shared" si="5"/>
        <v>01/2026</v>
      </c>
      <c r="K350" s="34" t="str">
        <f t="shared" si="6"/>
        <v>CXG-0126</v>
      </c>
    </row>
    <row r="351">
      <c r="A351" s="8" t="s">
        <v>3844</v>
      </c>
      <c r="B351" s="13">
        <v>46027.0</v>
      </c>
      <c r="C351" s="8" t="s">
        <v>3367</v>
      </c>
      <c r="D351" s="8" t="s">
        <v>1473</v>
      </c>
      <c r="E351" s="11">
        <v>584860.66</v>
      </c>
      <c r="G351" s="8" t="s">
        <v>3845</v>
      </c>
      <c r="H351" s="8" t="s">
        <v>3302</v>
      </c>
      <c r="J351" s="34" t="str">
        <f t="shared" si="5"/>
        <v>01/2026</v>
      </c>
      <c r="K351" s="34" t="str">
        <f t="shared" si="6"/>
        <v>CXG-0126</v>
      </c>
    </row>
    <row r="352">
      <c r="A352" s="8" t="s">
        <v>3846</v>
      </c>
      <c r="B352" s="13">
        <v>46027.0</v>
      </c>
      <c r="C352" s="8" t="s">
        <v>3367</v>
      </c>
      <c r="D352" s="8" t="s">
        <v>1575</v>
      </c>
      <c r="E352" s="11">
        <v>15000.0</v>
      </c>
      <c r="G352" s="8" t="s">
        <v>2851</v>
      </c>
      <c r="H352" s="8" t="s">
        <v>3302</v>
      </c>
      <c r="J352" s="34" t="str">
        <f t="shared" si="5"/>
        <v>01/2026</v>
      </c>
      <c r="K352" s="34" t="str">
        <f t="shared" si="6"/>
        <v>CXG-0126</v>
      </c>
    </row>
    <row r="353">
      <c r="A353" s="8" t="s">
        <v>3847</v>
      </c>
      <c r="B353" s="13">
        <v>46027.0</v>
      </c>
      <c r="C353" s="8" t="s">
        <v>3367</v>
      </c>
      <c r="D353" s="8" t="s">
        <v>2212</v>
      </c>
      <c r="E353" s="11">
        <v>9957.85</v>
      </c>
      <c r="G353" s="8" t="s">
        <v>3848</v>
      </c>
      <c r="H353" s="8" t="s">
        <v>3302</v>
      </c>
      <c r="J353" s="34" t="str">
        <f t="shared" si="5"/>
        <v>01/2026</v>
      </c>
      <c r="K353" s="34" t="str">
        <f t="shared" si="6"/>
        <v>CXG-0126</v>
      </c>
    </row>
    <row r="354">
      <c r="A354" s="8" t="s">
        <v>3849</v>
      </c>
      <c r="B354" s="13">
        <v>46027.0</v>
      </c>
      <c r="C354" s="8" t="s">
        <v>3367</v>
      </c>
      <c r="D354" s="8" t="s">
        <v>2212</v>
      </c>
      <c r="E354" s="11">
        <v>13418.36</v>
      </c>
      <c r="G354" s="8" t="s">
        <v>3850</v>
      </c>
      <c r="H354" s="8" t="s">
        <v>3302</v>
      </c>
      <c r="J354" s="34" t="str">
        <f t="shared" si="5"/>
        <v>01/2026</v>
      </c>
      <c r="K354" s="34" t="str">
        <f t="shared" si="6"/>
        <v>CXG-0126</v>
      </c>
    </row>
    <row r="355">
      <c r="A355" s="8" t="s">
        <v>3851</v>
      </c>
      <c r="B355" s="13">
        <v>46028.0</v>
      </c>
      <c r="C355" s="8" t="s">
        <v>3367</v>
      </c>
      <c r="D355" s="8" t="s">
        <v>1575</v>
      </c>
      <c r="E355" s="11">
        <v>30000.0</v>
      </c>
      <c r="G355" s="8" t="s">
        <v>2851</v>
      </c>
      <c r="H355" s="8" t="s">
        <v>3302</v>
      </c>
      <c r="J355" s="34" t="str">
        <f t="shared" si="5"/>
        <v>01/2026</v>
      </c>
      <c r="K355" s="34" t="str">
        <f t="shared" si="6"/>
        <v>CXG-0126</v>
      </c>
    </row>
    <row r="356">
      <c r="A356" s="8" t="s">
        <v>3852</v>
      </c>
      <c r="B356" s="13">
        <v>46028.0</v>
      </c>
      <c r="C356" s="8" t="s">
        <v>3308</v>
      </c>
      <c r="D356" s="8" t="s">
        <v>1473</v>
      </c>
      <c r="E356" s="11">
        <v>-6.2</v>
      </c>
      <c r="H356" s="8" t="s">
        <v>3309</v>
      </c>
      <c r="J356" s="34" t="str">
        <f t="shared" si="5"/>
        <v>01/2026</v>
      </c>
      <c r="K356" s="34" t="str">
        <f t="shared" si="6"/>
        <v>CXG-0126</v>
      </c>
    </row>
    <row r="357">
      <c r="A357" s="8" t="s">
        <v>3853</v>
      </c>
      <c r="B357" s="13">
        <v>46028.0</v>
      </c>
      <c r="C357" s="8" t="s">
        <v>3367</v>
      </c>
      <c r="D357" s="8" t="s">
        <v>1473</v>
      </c>
      <c r="E357" s="11">
        <v>-7368.0</v>
      </c>
      <c r="G357" s="8" t="s">
        <v>3854</v>
      </c>
      <c r="H357" s="8" t="s">
        <v>3302</v>
      </c>
      <c r="J357" s="34" t="str">
        <f t="shared" si="5"/>
        <v>01/2026</v>
      </c>
      <c r="K357" s="34" t="str">
        <f t="shared" si="6"/>
        <v>CXG-0126</v>
      </c>
    </row>
    <row r="358">
      <c r="A358" s="8" t="s">
        <v>3855</v>
      </c>
      <c r="B358" s="13">
        <v>46030.0</v>
      </c>
      <c r="C358" s="8" t="s">
        <v>3367</v>
      </c>
      <c r="D358" s="8" t="s">
        <v>1575</v>
      </c>
      <c r="E358" s="11">
        <v>53511.0</v>
      </c>
      <c r="G358" s="8" t="s">
        <v>2851</v>
      </c>
      <c r="H358" s="8" t="s">
        <v>3302</v>
      </c>
      <c r="J358" s="34" t="str">
        <f t="shared" si="5"/>
        <v>01/2026</v>
      </c>
      <c r="K358" s="34" t="str">
        <f t="shared" si="6"/>
        <v>CXG-0126</v>
      </c>
    </row>
    <row r="359">
      <c r="A359" s="8" t="s">
        <v>3856</v>
      </c>
      <c r="B359" s="13">
        <v>46035.0</v>
      </c>
      <c r="C359" s="8" t="s">
        <v>3367</v>
      </c>
      <c r="D359" s="8" t="s">
        <v>1478</v>
      </c>
      <c r="E359" s="11">
        <v>10800.0</v>
      </c>
      <c r="G359" s="8" t="s">
        <v>3857</v>
      </c>
      <c r="H359" s="8" t="s">
        <v>3302</v>
      </c>
      <c r="J359" s="34" t="str">
        <f t="shared" si="5"/>
        <v>01/2026</v>
      </c>
      <c r="K359" s="34" t="str">
        <f t="shared" si="6"/>
        <v>CXG-0126</v>
      </c>
    </row>
    <row r="360">
      <c r="A360" s="8" t="s">
        <v>3858</v>
      </c>
      <c r="B360" s="13">
        <v>46036.0</v>
      </c>
      <c r="C360" s="8" t="s">
        <v>3367</v>
      </c>
      <c r="D360" s="8" t="s">
        <v>1575</v>
      </c>
      <c r="E360" s="11">
        <v>50000.0</v>
      </c>
      <c r="G360" s="8" t="s">
        <v>2589</v>
      </c>
      <c r="H360" s="8" t="s">
        <v>3302</v>
      </c>
      <c r="J360" s="34" t="str">
        <f t="shared" si="5"/>
        <v>01/2026</v>
      </c>
      <c r="K360" s="34" t="str">
        <f t="shared" si="6"/>
        <v>CXG-0126</v>
      </c>
    </row>
    <row r="361">
      <c r="A361" s="8" t="s">
        <v>3859</v>
      </c>
      <c r="B361" s="13">
        <v>46038.0</v>
      </c>
      <c r="C361" s="8" t="s">
        <v>3367</v>
      </c>
      <c r="D361" s="8" t="s">
        <v>2212</v>
      </c>
      <c r="E361" s="11">
        <v>1456.38</v>
      </c>
      <c r="G361" s="8" t="s">
        <v>3777</v>
      </c>
      <c r="H361" s="8" t="s">
        <v>3302</v>
      </c>
      <c r="J361" s="34" t="str">
        <f t="shared" si="5"/>
        <v>01/2026</v>
      </c>
      <c r="K361" s="34" t="str">
        <f t="shared" si="6"/>
        <v>CXG-0126</v>
      </c>
    </row>
    <row r="362">
      <c r="A362" s="8" t="s">
        <v>3860</v>
      </c>
      <c r="B362" s="13">
        <v>46041.0</v>
      </c>
      <c r="C362" s="8" t="s">
        <v>3367</v>
      </c>
      <c r="D362" s="8" t="s">
        <v>1505</v>
      </c>
      <c r="E362" s="11">
        <v>17808.0</v>
      </c>
      <c r="G362" s="8" t="s">
        <v>3861</v>
      </c>
      <c r="H362" s="8" t="s">
        <v>3302</v>
      </c>
      <c r="J362" s="34" t="str">
        <f t="shared" si="5"/>
        <v>01/2026</v>
      </c>
      <c r="K362" s="34" t="str">
        <f t="shared" si="6"/>
        <v>CXG-0126</v>
      </c>
    </row>
    <row r="363">
      <c r="A363" s="8" t="s">
        <v>3862</v>
      </c>
      <c r="B363" s="13">
        <v>46041.0</v>
      </c>
      <c r="C363" s="8" t="s">
        <v>3367</v>
      </c>
      <c r="D363" s="8" t="s">
        <v>1505</v>
      </c>
      <c r="E363" s="11">
        <v>3200.0</v>
      </c>
      <c r="G363" s="8" t="s">
        <v>3736</v>
      </c>
      <c r="H363" s="8" t="s">
        <v>3302</v>
      </c>
      <c r="J363" s="34" t="str">
        <f t="shared" si="5"/>
        <v>01/2026</v>
      </c>
      <c r="K363" s="34" t="str">
        <f t="shared" si="6"/>
        <v>CXG-0126</v>
      </c>
    </row>
    <row r="364">
      <c r="A364" s="8" t="s">
        <v>3863</v>
      </c>
      <c r="B364" s="13">
        <v>46041.0</v>
      </c>
      <c r="C364" s="8" t="s">
        <v>3367</v>
      </c>
      <c r="D364" s="8" t="s">
        <v>1575</v>
      </c>
      <c r="E364" s="11">
        <v>35000.0</v>
      </c>
      <c r="G364" s="8" t="s">
        <v>3864</v>
      </c>
      <c r="H364" s="8" t="s">
        <v>3302</v>
      </c>
      <c r="J364" s="34" t="str">
        <f t="shared" si="5"/>
        <v>01/2026</v>
      </c>
      <c r="K364" s="34" t="str">
        <f t="shared" si="6"/>
        <v>CXG-0126</v>
      </c>
    </row>
    <row r="365">
      <c r="A365" s="8" t="s">
        <v>3865</v>
      </c>
      <c r="B365" s="13">
        <v>46042.0</v>
      </c>
      <c r="C365" s="8" t="s">
        <v>3367</v>
      </c>
      <c r="D365" s="8" t="s">
        <v>1575</v>
      </c>
      <c r="E365" s="11">
        <v>35000.0</v>
      </c>
      <c r="G365" s="8" t="s">
        <v>3864</v>
      </c>
      <c r="H365" s="8" t="s">
        <v>3302</v>
      </c>
      <c r="J365" s="34" t="str">
        <f t="shared" si="5"/>
        <v>01/2026</v>
      </c>
      <c r="K365" s="34" t="str">
        <f t="shared" si="6"/>
        <v>CXG-0126</v>
      </c>
    </row>
    <row r="366">
      <c r="A366" s="8" t="s">
        <v>3866</v>
      </c>
      <c r="B366" s="13">
        <v>46042.0</v>
      </c>
      <c r="C366" s="8" t="s">
        <v>3367</v>
      </c>
      <c r="D366" s="8" t="s">
        <v>1575</v>
      </c>
      <c r="E366" s="11">
        <v>838.0</v>
      </c>
      <c r="G366" s="8" t="s">
        <v>3864</v>
      </c>
      <c r="H366" s="8" t="s">
        <v>3302</v>
      </c>
      <c r="J366" s="34" t="str">
        <f t="shared" si="5"/>
        <v>01/2026</v>
      </c>
      <c r="K366" s="34" t="str">
        <f t="shared" si="6"/>
        <v>CXG-0126</v>
      </c>
    </row>
    <row r="367">
      <c r="A367" s="8" t="s">
        <v>3867</v>
      </c>
      <c r="B367" s="13">
        <v>46043.0</v>
      </c>
      <c r="C367" s="8" t="s">
        <v>3367</v>
      </c>
      <c r="D367" s="8" t="s">
        <v>1575</v>
      </c>
      <c r="E367" s="11">
        <v>35000.0</v>
      </c>
      <c r="G367" s="8" t="s">
        <v>3868</v>
      </c>
      <c r="H367" s="8" t="s">
        <v>3302</v>
      </c>
      <c r="J367" s="34" t="str">
        <f t="shared" si="5"/>
        <v>01/2026</v>
      </c>
      <c r="K367" s="34" t="str">
        <f t="shared" si="6"/>
        <v>CXG-0126</v>
      </c>
    </row>
    <row r="368">
      <c r="A368" s="8" t="s">
        <v>3869</v>
      </c>
      <c r="B368" s="13">
        <v>46043.0</v>
      </c>
      <c r="C368" s="8" t="s">
        <v>3367</v>
      </c>
      <c r="D368" s="8" t="s">
        <v>1473</v>
      </c>
      <c r="E368" s="11">
        <v>680.68</v>
      </c>
      <c r="G368" s="8" t="s">
        <v>3870</v>
      </c>
      <c r="H368" s="8" t="s">
        <v>3302</v>
      </c>
      <c r="J368" s="34" t="str">
        <f t="shared" si="5"/>
        <v>01/2026</v>
      </c>
      <c r="K368" s="34" t="str">
        <f t="shared" si="6"/>
        <v>CXG-0126</v>
      </c>
    </row>
    <row r="369">
      <c r="A369" s="8" t="s">
        <v>3871</v>
      </c>
      <c r="B369" s="13">
        <v>46044.0</v>
      </c>
      <c r="C369" s="8" t="s">
        <v>3367</v>
      </c>
      <c r="D369" s="8" t="s">
        <v>1473</v>
      </c>
      <c r="E369" s="11">
        <v>342.0</v>
      </c>
      <c r="G369" s="8" t="s">
        <v>3872</v>
      </c>
      <c r="H369" s="8" t="s">
        <v>3302</v>
      </c>
      <c r="J369" s="34" t="str">
        <f t="shared" si="5"/>
        <v>01/2026</v>
      </c>
      <c r="K369" s="34" t="str">
        <f t="shared" si="6"/>
        <v>CXG-0126</v>
      </c>
    </row>
    <row r="370">
      <c r="A370" s="8" t="s">
        <v>3873</v>
      </c>
      <c r="B370" s="13">
        <v>46044.0</v>
      </c>
      <c r="C370" s="8" t="s">
        <v>3367</v>
      </c>
      <c r="D370" s="8" t="s">
        <v>1478</v>
      </c>
      <c r="E370" s="11">
        <v>34069.0</v>
      </c>
      <c r="G370" s="8" t="s">
        <v>3874</v>
      </c>
      <c r="H370" s="8" t="s">
        <v>3302</v>
      </c>
      <c r="J370" s="34" t="str">
        <f t="shared" si="5"/>
        <v>01/2026</v>
      </c>
      <c r="K370" s="34" t="str">
        <f t="shared" si="6"/>
        <v>CXG-0126</v>
      </c>
    </row>
    <row r="371">
      <c r="A371" s="8" t="s">
        <v>3875</v>
      </c>
      <c r="B371" s="13">
        <v>46048.0</v>
      </c>
      <c r="C371" s="8" t="s">
        <v>3367</v>
      </c>
      <c r="D371" s="8" t="s">
        <v>1473</v>
      </c>
      <c r="E371" s="11">
        <v>243.0</v>
      </c>
      <c r="G371" s="8" t="s">
        <v>3876</v>
      </c>
      <c r="H371" s="8" t="s">
        <v>3302</v>
      </c>
      <c r="J371" s="34" t="str">
        <f t="shared" si="5"/>
        <v>01/2026</v>
      </c>
      <c r="K371" s="34" t="str">
        <f t="shared" si="6"/>
        <v>CXG-0126</v>
      </c>
    </row>
    <row r="372">
      <c r="A372" s="8" t="s">
        <v>3877</v>
      </c>
      <c r="B372" s="13">
        <v>46048.0</v>
      </c>
      <c r="C372" s="8" t="s">
        <v>3367</v>
      </c>
      <c r="D372" s="8" t="s">
        <v>2212</v>
      </c>
      <c r="E372" s="11">
        <v>17577.6</v>
      </c>
      <c r="G372" s="8" t="s">
        <v>3736</v>
      </c>
      <c r="H372" s="8" t="s">
        <v>3302</v>
      </c>
      <c r="J372" s="34" t="str">
        <f t="shared" si="5"/>
        <v>01/2026</v>
      </c>
      <c r="K372" s="34" t="str">
        <f t="shared" si="6"/>
        <v>CXG-0126</v>
      </c>
    </row>
    <row r="373">
      <c r="A373" s="8" t="s">
        <v>3878</v>
      </c>
      <c r="B373" s="13">
        <v>46048.0</v>
      </c>
      <c r="C373" s="8" t="s">
        <v>3367</v>
      </c>
      <c r="D373" s="8" t="s">
        <v>2212</v>
      </c>
      <c r="E373" s="11">
        <v>2577.55</v>
      </c>
      <c r="G373" s="8" t="s">
        <v>3736</v>
      </c>
      <c r="H373" s="8" t="s">
        <v>3302</v>
      </c>
      <c r="J373" s="34" t="str">
        <f t="shared" si="5"/>
        <v>01/2026</v>
      </c>
      <c r="K373" s="34" t="str">
        <f t="shared" si="6"/>
        <v>CXG-0126</v>
      </c>
    </row>
    <row r="374">
      <c r="A374" s="8" t="s">
        <v>3879</v>
      </c>
      <c r="B374" s="13">
        <v>46048.0</v>
      </c>
      <c r="C374" s="8" t="s">
        <v>3367</v>
      </c>
      <c r="D374" s="8" t="s">
        <v>2212</v>
      </c>
      <c r="E374" s="11">
        <v>1266.84</v>
      </c>
      <c r="G374" s="8" t="s">
        <v>3736</v>
      </c>
      <c r="H374" s="8" t="s">
        <v>3302</v>
      </c>
      <c r="J374" s="34" t="str">
        <f t="shared" si="5"/>
        <v>01/2026</v>
      </c>
      <c r="K374" s="34" t="str">
        <f t="shared" si="6"/>
        <v>CXG-0126</v>
      </c>
    </row>
    <row r="375">
      <c r="A375" s="8" t="s">
        <v>3880</v>
      </c>
      <c r="B375" s="13">
        <v>46048.0</v>
      </c>
      <c r="C375" s="8" t="s">
        <v>3367</v>
      </c>
      <c r="D375" s="8" t="s">
        <v>2212</v>
      </c>
      <c r="E375" s="11">
        <v>1009.02</v>
      </c>
      <c r="G375" s="8" t="s">
        <v>3736</v>
      </c>
      <c r="H375" s="8" t="s">
        <v>3302</v>
      </c>
      <c r="J375" s="34" t="str">
        <f t="shared" si="5"/>
        <v>01/2026</v>
      </c>
      <c r="K375" s="34" t="str">
        <f t="shared" si="6"/>
        <v>CXG-0126</v>
      </c>
    </row>
    <row r="376">
      <c r="A376" s="8" t="s">
        <v>3881</v>
      </c>
      <c r="B376" s="13">
        <v>46048.0</v>
      </c>
      <c r="C376" s="8" t="s">
        <v>3367</v>
      </c>
      <c r="D376" s="8" t="s">
        <v>2212</v>
      </c>
      <c r="E376" s="11">
        <v>221.31</v>
      </c>
      <c r="G376" s="8" t="s">
        <v>3736</v>
      </c>
      <c r="H376" s="8" t="s">
        <v>3302</v>
      </c>
      <c r="J376" s="34" t="str">
        <f t="shared" si="5"/>
        <v>01/2026</v>
      </c>
      <c r="K376" s="34" t="str">
        <f t="shared" si="6"/>
        <v>CXG-0126</v>
      </c>
    </row>
    <row r="377">
      <c r="A377" s="8" t="s">
        <v>3882</v>
      </c>
      <c r="B377" s="13">
        <v>46049.0</v>
      </c>
      <c r="C377" s="8" t="s">
        <v>3367</v>
      </c>
      <c r="D377" s="8" t="s">
        <v>1575</v>
      </c>
      <c r="E377" s="11">
        <v>25000.0</v>
      </c>
      <c r="G377" s="8" t="s">
        <v>2851</v>
      </c>
      <c r="H377" s="8" t="s">
        <v>3302</v>
      </c>
      <c r="J377" s="34" t="str">
        <f t="shared" si="5"/>
        <v>01/2026</v>
      </c>
      <c r="K377" s="34" t="str">
        <f t="shared" si="6"/>
        <v>CXG-0126</v>
      </c>
    </row>
    <row r="378">
      <c r="A378" s="8" t="s">
        <v>3883</v>
      </c>
      <c r="B378" s="13">
        <v>46050.0</v>
      </c>
      <c r="C378" s="8" t="s">
        <v>3367</v>
      </c>
      <c r="D378" s="8" t="s">
        <v>1575</v>
      </c>
      <c r="E378" s="11">
        <v>31630.0</v>
      </c>
      <c r="G378" s="8" t="s">
        <v>3884</v>
      </c>
      <c r="H378" s="8" t="s">
        <v>3302</v>
      </c>
      <c r="J378" s="34" t="str">
        <f t="shared" si="5"/>
        <v>01/2026</v>
      </c>
      <c r="K378" s="34" t="str">
        <f t="shared" si="6"/>
        <v>CXG-0126</v>
      </c>
    </row>
    <row r="379">
      <c r="A379" s="8" t="s">
        <v>3885</v>
      </c>
      <c r="B379" s="13">
        <v>46051.0</v>
      </c>
      <c r="C379" s="8" t="s">
        <v>3367</v>
      </c>
      <c r="D379" s="8" t="s">
        <v>1575</v>
      </c>
      <c r="E379" s="11">
        <v>20000.0</v>
      </c>
      <c r="G379" s="8" t="s">
        <v>2851</v>
      </c>
      <c r="H379" s="8" t="s">
        <v>3302</v>
      </c>
      <c r="J379" s="34" t="str">
        <f t="shared" si="5"/>
        <v>01/2026</v>
      </c>
      <c r="K379" s="34" t="str">
        <f t="shared" si="6"/>
        <v>CXG-0126</v>
      </c>
    </row>
    <row r="380">
      <c r="A380" s="8" t="s">
        <v>3886</v>
      </c>
      <c r="B380" s="13">
        <v>46052.0</v>
      </c>
      <c r="C380" s="8" t="s">
        <v>3367</v>
      </c>
      <c r="D380" s="8" t="s">
        <v>1575</v>
      </c>
      <c r="E380" s="11">
        <v>19573.0</v>
      </c>
      <c r="G380" s="8" t="s">
        <v>2350</v>
      </c>
      <c r="H380" s="8" t="s">
        <v>3302</v>
      </c>
      <c r="J380" s="34" t="str">
        <f t="shared" si="5"/>
        <v>01/2026</v>
      </c>
      <c r="K380" s="34" t="str">
        <f t="shared" si="6"/>
        <v>CXG-0126</v>
      </c>
    </row>
    <row r="381">
      <c r="A381" s="8" t="s">
        <v>3887</v>
      </c>
      <c r="B381" s="13">
        <v>46052.0</v>
      </c>
      <c r="C381" s="8" t="s">
        <v>3367</v>
      </c>
      <c r="D381" s="8" t="s">
        <v>1575</v>
      </c>
      <c r="E381" s="11">
        <v>30000.0</v>
      </c>
      <c r="G381" s="8" t="s">
        <v>2350</v>
      </c>
      <c r="H381" s="8" t="s">
        <v>3302</v>
      </c>
      <c r="J381" s="34" t="str">
        <f t="shared" si="5"/>
        <v>01/2026</v>
      </c>
      <c r="K381" s="34" t="str">
        <f t="shared" si="6"/>
        <v>CXG-0126</v>
      </c>
    </row>
    <row r="382">
      <c r="A382" s="8" t="s">
        <v>3888</v>
      </c>
      <c r="B382" s="13">
        <v>46053.0</v>
      </c>
      <c r="C382" s="8" t="s">
        <v>3367</v>
      </c>
      <c r="D382" s="8" t="s">
        <v>1473</v>
      </c>
      <c r="E382" s="11">
        <v>380.0</v>
      </c>
      <c r="G382" s="8" t="s">
        <v>3889</v>
      </c>
      <c r="H382" s="8" t="s">
        <v>3302</v>
      </c>
      <c r="J382" s="34" t="str">
        <f t="shared" si="5"/>
        <v>01/2026</v>
      </c>
      <c r="K382" s="34" t="str">
        <f t="shared" si="6"/>
        <v>CXG-0126</v>
      </c>
    </row>
    <row r="383">
      <c r="A383" s="8" t="s">
        <v>3890</v>
      </c>
      <c r="B383" s="13">
        <v>46052.0</v>
      </c>
      <c r="C383" s="8" t="s">
        <v>3367</v>
      </c>
      <c r="D383" s="8" t="s">
        <v>1575</v>
      </c>
      <c r="E383" s="11">
        <v>25000.0</v>
      </c>
      <c r="G383" s="8" t="s">
        <v>2418</v>
      </c>
      <c r="H383" s="8" t="s">
        <v>3302</v>
      </c>
      <c r="J383" s="34" t="str">
        <f t="shared" si="5"/>
        <v>01/2026</v>
      </c>
      <c r="K383" s="34" t="str">
        <f t="shared" si="6"/>
        <v>CXG-0126</v>
      </c>
    </row>
    <row r="384">
      <c r="A384" s="8" t="s">
        <v>3891</v>
      </c>
      <c r="B384" s="13">
        <v>46055.0</v>
      </c>
      <c r="C384" s="8" t="s">
        <v>3367</v>
      </c>
      <c r="D384" s="8" t="s">
        <v>1473</v>
      </c>
      <c r="E384" s="11">
        <v>-337013.45</v>
      </c>
      <c r="G384" s="8" t="s">
        <v>3892</v>
      </c>
      <c r="H384" s="8" t="s">
        <v>3302</v>
      </c>
      <c r="J384" s="34" t="str">
        <f t="shared" si="5"/>
        <v>02/2026</v>
      </c>
      <c r="K384" s="34" t="str">
        <f t="shared" si="6"/>
        <v>CXG-0226</v>
      </c>
    </row>
    <row r="385">
      <c r="A385" s="8" t="s">
        <v>3893</v>
      </c>
      <c r="B385" s="13">
        <v>46054.0</v>
      </c>
      <c r="C385" s="8" t="s">
        <v>3372</v>
      </c>
      <c r="D385" s="8" t="s">
        <v>1473</v>
      </c>
      <c r="E385" s="11">
        <v>337013.45</v>
      </c>
      <c r="G385" s="8" t="s">
        <v>3894</v>
      </c>
      <c r="H385" s="8" t="s">
        <v>3302</v>
      </c>
      <c r="J385" s="34" t="str">
        <f t="shared" si="5"/>
        <v>02/2026</v>
      </c>
      <c r="K385" s="34" t="str">
        <f t="shared" si="6"/>
        <v>CXG-0226</v>
      </c>
    </row>
    <row r="386">
      <c r="A386" s="8" t="s">
        <v>3895</v>
      </c>
      <c r="B386" s="13">
        <v>46054.0</v>
      </c>
      <c r="C386" s="8" t="s">
        <v>3372</v>
      </c>
      <c r="D386" s="8" t="s">
        <v>1575</v>
      </c>
      <c r="E386" s="11">
        <v>8000.0</v>
      </c>
      <c r="G386" s="8" t="s">
        <v>2591</v>
      </c>
      <c r="H386" s="8" t="s">
        <v>3302</v>
      </c>
      <c r="J386" s="34" t="str">
        <f t="shared" si="5"/>
        <v>02/2026</v>
      </c>
      <c r="K386" s="34" t="str">
        <f t="shared" si="6"/>
        <v>CXG-0226</v>
      </c>
    </row>
    <row r="387">
      <c r="A387" s="8" t="s">
        <v>3896</v>
      </c>
      <c r="B387" s="13">
        <v>46054.0</v>
      </c>
      <c r="C387" s="8" t="s">
        <v>3372</v>
      </c>
      <c r="D387" s="8" t="s">
        <v>1575</v>
      </c>
      <c r="E387" s="11">
        <v>1750.0</v>
      </c>
      <c r="G387" s="8" t="s">
        <v>2591</v>
      </c>
      <c r="H387" s="8" t="s">
        <v>3302</v>
      </c>
      <c r="J387" s="34" t="str">
        <f t="shared" si="5"/>
        <v>02/2026</v>
      </c>
      <c r="K387" s="34" t="str">
        <f t="shared" si="6"/>
        <v>CXG-0226</v>
      </c>
    </row>
    <row r="388">
      <c r="A388" s="8" t="s">
        <v>3897</v>
      </c>
      <c r="B388" s="13">
        <v>46055.0</v>
      </c>
      <c r="C388" s="8" t="s">
        <v>3372</v>
      </c>
      <c r="D388" s="8" t="s">
        <v>1575</v>
      </c>
      <c r="E388" s="11">
        <v>12539.0</v>
      </c>
      <c r="G388" s="8" t="s">
        <v>2591</v>
      </c>
      <c r="H388" s="8" t="s">
        <v>3302</v>
      </c>
      <c r="J388" s="34" t="str">
        <f t="shared" si="5"/>
        <v>02/2026</v>
      </c>
      <c r="K388" s="34" t="str">
        <f t="shared" si="6"/>
        <v>CXG-0226</v>
      </c>
    </row>
    <row r="389">
      <c r="A389" s="8" t="s">
        <v>3898</v>
      </c>
      <c r="B389" s="13">
        <v>46056.0</v>
      </c>
      <c r="C389" s="8" t="s">
        <v>3372</v>
      </c>
      <c r="D389" s="8" t="s">
        <v>1473</v>
      </c>
      <c r="E389" s="11">
        <v>553.41</v>
      </c>
      <c r="G389" s="8" t="s">
        <v>3899</v>
      </c>
      <c r="H389" s="8" t="s">
        <v>3302</v>
      </c>
      <c r="J389" s="34" t="str">
        <f t="shared" si="5"/>
        <v>02/2026</v>
      </c>
      <c r="K389" s="34" t="str">
        <f t="shared" si="6"/>
        <v>CXG-0226</v>
      </c>
    </row>
    <row r="390">
      <c r="A390" s="8" t="s">
        <v>3900</v>
      </c>
      <c r="B390" s="13">
        <v>46056.0</v>
      </c>
      <c r="C390" s="8" t="s">
        <v>3372</v>
      </c>
      <c r="D390" s="8" t="s">
        <v>1473</v>
      </c>
      <c r="E390" s="11">
        <v>-15760.0</v>
      </c>
      <c r="G390" s="8" t="s">
        <v>3901</v>
      </c>
      <c r="H390" s="8" t="s">
        <v>3302</v>
      </c>
      <c r="J390" s="34" t="str">
        <f t="shared" si="5"/>
        <v>02/2026</v>
      </c>
      <c r="K390" s="34" t="str">
        <f t="shared" si="6"/>
        <v>CXG-0226</v>
      </c>
    </row>
    <row r="391">
      <c r="A391" s="8" t="s">
        <v>3902</v>
      </c>
      <c r="B391" s="13">
        <v>46056.0</v>
      </c>
      <c r="C391" s="8" t="s">
        <v>3372</v>
      </c>
      <c r="D391" s="8" t="s">
        <v>1575</v>
      </c>
      <c r="E391" s="11">
        <v>40000.0</v>
      </c>
      <c r="G391" s="8" t="s">
        <v>2851</v>
      </c>
      <c r="H391" s="8" t="s">
        <v>3302</v>
      </c>
      <c r="J391" s="34" t="str">
        <f t="shared" si="5"/>
        <v>02/2026</v>
      </c>
      <c r="K391" s="34" t="str">
        <f t="shared" si="6"/>
        <v>CXG-0226</v>
      </c>
    </row>
    <row r="392">
      <c r="A392" s="8" t="s">
        <v>3903</v>
      </c>
      <c r="B392" s="13">
        <v>46057.0</v>
      </c>
      <c r="C392" s="8" t="s">
        <v>3372</v>
      </c>
      <c r="D392" s="8" t="s">
        <v>1575</v>
      </c>
      <c r="E392" s="11">
        <v>29000.0</v>
      </c>
      <c r="G392" s="8" t="s">
        <v>3904</v>
      </c>
      <c r="H392" s="8" t="s">
        <v>3302</v>
      </c>
      <c r="J392" s="34" t="str">
        <f t="shared" si="5"/>
        <v>02/2026</v>
      </c>
      <c r="K392" s="34" t="str">
        <f t="shared" si="6"/>
        <v>CXG-0226</v>
      </c>
    </row>
    <row r="393">
      <c r="A393" s="8" t="s">
        <v>3905</v>
      </c>
      <c r="B393" s="13">
        <v>46058.0</v>
      </c>
      <c r="C393" s="8" t="s">
        <v>3372</v>
      </c>
      <c r="D393" s="8" t="s">
        <v>1575</v>
      </c>
      <c r="E393" s="11">
        <v>35000.0</v>
      </c>
      <c r="G393" s="8" t="s">
        <v>2851</v>
      </c>
      <c r="H393" s="8" t="s">
        <v>3302</v>
      </c>
      <c r="J393" s="34" t="str">
        <f t="shared" si="5"/>
        <v>02/2026</v>
      </c>
      <c r="K393" s="34" t="str">
        <f t="shared" si="6"/>
        <v>CXG-0226</v>
      </c>
    </row>
    <row r="394">
      <c r="A394" s="8" t="s">
        <v>3906</v>
      </c>
      <c r="B394" s="13">
        <v>46058.0</v>
      </c>
      <c r="C394" s="8" t="s">
        <v>3372</v>
      </c>
      <c r="D394" s="8" t="s">
        <v>1478</v>
      </c>
      <c r="E394" s="11">
        <v>13445.29</v>
      </c>
      <c r="G394" s="8" t="s">
        <v>3907</v>
      </c>
      <c r="H394" s="8" t="s">
        <v>3302</v>
      </c>
      <c r="J394" s="34" t="str">
        <f t="shared" si="5"/>
        <v>02/2026</v>
      </c>
      <c r="K394" s="34" t="str">
        <f t="shared" si="6"/>
        <v>CXG-0226</v>
      </c>
    </row>
    <row r="395">
      <c r="A395" s="8" t="s">
        <v>3908</v>
      </c>
      <c r="B395" s="13">
        <v>46058.0</v>
      </c>
      <c r="C395" s="8" t="s">
        <v>3372</v>
      </c>
      <c r="D395" s="8" t="s">
        <v>1478</v>
      </c>
      <c r="E395" s="11">
        <v>9957.85</v>
      </c>
      <c r="G395" s="8" t="s">
        <v>3909</v>
      </c>
      <c r="H395" s="8" t="s">
        <v>3302</v>
      </c>
      <c r="J395" s="34" t="str">
        <f t="shared" si="5"/>
        <v>02/2026</v>
      </c>
      <c r="K395" s="34" t="str">
        <f t="shared" si="6"/>
        <v>CXG-0226</v>
      </c>
    </row>
    <row r="396">
      <c r="A396" s="8" t="s">
        <v>3910</v>
      </c>
      <c r="B396" s="13">
        <v>46059.0</v>
      </c>
      <c r="C396" s="8" t="s">
        <v>3372</v>
      </c>
      <c r="D396" s="8" t="s">
        <v>1575</v>
      </c>
      <c r="E396" s="11">
        <v>30000.0</v>
      </c>
      <c r="G396" s="8" t="s">
        <v>2350</v>
      </c>
      <c r="H396" s="8" t="s">
        <v>3302</v>
      </c>
      <c r="J396" s="34" t="str">
        <f t="shared" si="5"/>
        <v>02/2026</v>
      </c>
      <c r="K396" s="34" t="str">
        <f t="shared" si="6"/>
        <v>CXG-0226</v>
      </c>
    </row>
    <row r="397">
      <c r="A397" s="8" t="s">
        <v>3911</v>
      </c>
      <c r="B397" s="13">
        <v>46059.0</v>
      </c>
      <c r="C397" s="8" t="s">
        <v>3372</v>
      </c>
      <c r="D397" s="8" t="s">
        <v>1575</v>
      </c>
      <c r="E397" s="11">
        <v>54760.0</v>
      </c>
      <c r="G397" s="8" t="s">
        <v>2350</v>
      </c>
      <c r="H397" s="8" t="s">
        <v>3302</v>
      </c>
      <c r="J397" s="34" t="str">
        <f t="shared" si="5"/>
        <v>02/2026</v>
      </c>
      <c r="K397" s="34" t="str">
        <f t="shared" si="6"/>
        <v>CXG-0226</v>
      </c>
    </row>
    <row r="398">
      <c r="A398" s="8" t="s">
        <v>3912</v>
      </c>
      <c r="B398" s="13">
        <v>46062.0</v>
      </c>
      <c r="C398" s="8" t="s">
        <v>3372</v>
      </c>
      <c r="D398" s="8" t="s">
        <v>1473</v>
      </c>
      <c r="E398" s="11">
        <v>910.26</v>
      </c>
      <c r="G398" s="8" t="s">
        <v>3913</v>
      </c>
      <c r="H398" s="8" t="s">
        <v>3302</v>
      </c>
      <c r="J398" s="34" t="str">
        <f t="shared" si="5"/>
        <v>02/2026</v>
      </c>
      <c r="K398" s="34" t="str">
        <f t="shared" si="6"/>
        <v>CXG-0226</v>
      </c>
    </row>
    <row r="399">
      <c r="A399" s="8" t="s">
        <v>3914</v>
      </c>
      <c r="B399" s="13">
        <v>46062.0</v>
      </c>
      <c r="C399" s="8" t="s">
        <v>3372</v>
      </c>
      <c r="D399" s="8" t="s">
        <v>1575</v>
      </c>
      <c r="E399" s="11">
        <v>45500.0</v>
      </c>
      <c r="G399" s="8" t="s">
        <v>2851</v>
      </c>
      <c r="H399" s="8" t="s">
        <v>3302</v>
      </c>
      <c r="J399" s="34" t="str">
        <f t="shared" si="5"/>
        <v>02/2026</v>
      </c>
      <c r="K399" s="34" t="str">
        <f t="shared" si="6"/>
        <v>CXG-0226</v>
      </c>
    </row>
    <row r="400">
      <c r="A400" s="8" t="s">
        <v>3915</v>
      </c>
      <c r="B400" s="13">
        <v>46062.0</v>
      </c>
      <c r="C400" s="8" t="s">
        <v>3372</v>
      </c>
      <c r="D400" s="8" t="s">
        <v>1575</v>
      </c>
      <c r="E400" s="11">
        <v>65380.0</v>
      </c>
      <c r="G400" s="8" t="s">
        <v>2851</v>
      </c>
      <c r="H400" s="8" t="s">
        <v>3302</v>
      </c>
      <c r="J400" s="34" t="str">
        <f t="shared" si="5"/>
        <v>02/2026</v>
      </c>
      <c r="K400" s="34" t="str">
        <f t="shared" si="6"/>
        <v>CXG-0226</v>
      </c>
    </row>
    <row r="401">
      <c r="A401" s="8" t="s">
        <v>3916</v>
      </c>
      <c r="B401" s="13">
        <v>46065.0</v>
      </c>
      <c r="C401" s="8" t="s">
        <v>3372</v>
      </c>
      <c r="D401" s="8" t="s">
        <v>1575</v>
      </c>
      <c r="E401" s="11">
        <v>45000.0</v>
      </c>
      <c r="G401" s="8" t="s">
        <v>2851</v>
      </c>
      <c r="H401" s="8" t="s">
        <v>3302</v>
      </c>
      <c r="J401" s="34" t="str">
        <f t="shared" si="5"/>
        <v>02/2026</v>
      </c>
      <c r="K401" s="34" t="str">
        <f t="shared" si="6"/>
        <v>CXG-0226</v>
      </c>
    </row>
    <row r="402">
      <c r="A402" s="8" t="s">
        <v>3917</v>
      </c>
      <c r="B402" s="13">
        <v>46066.0</v>
      </c>
      <c r="C402" s="8" t="s">
        <v>3372</v>
      </c>
      <c r="D402" s="8" t="s">
        <v>1575</v>
      </c>
      <c r="E402" s="11">
        <v>85239.0</v>
      </c>
      <c r="G402" s="8" t="s">
        <v>2350</v>
      </c>
      <c r="H402" s="8" t="s">
        <v>3302</v>
      </c>
      <c r="J402" s="34" t="str">
        <f t="shared" si="5"/>
        <v>02/2026</v>
      </c>
      <c r="K402" s="34" t="str">
        <f t="shared" si="6"/>
        <v>CXG-0226</v>
      </c>
    </row>
    <row r="403">
      <c r="A403" s="8" t="s">
        <v>3918</v>
      </c>
      <c r="B403" s="13">
        <v>46066.0</v>
      </c>
      <c r="C403" s="8" t="s">
        <v>3372</v>
      </c>
      <c r="D403" s="8" t="s">
        <v>1575</v>
      </c>
      <c r="E403" s="11">
        <v>40000.0</v>
      </c>
      <c r="G403" s="8" t="s">
        <v>2350</v>
      </c>
      <c r="H403" s="8" t="s">
        <v>3302</v>
      </c>
      <c r="J403" s="34" t="str">
        <f t="shared" si="5"/>
        <v>02/2026</v>
      </c>
      <c r="K403" s="34" t="str">
        <f t="shared" si="6"/>
        <v>CXG-0226</v>
      </c>
    </row>
    <row r="404">
      <c r="A404" s="8" t="s">
        <v>3919</v>
      </c>
      <c r="B404" s="13">
        <v>46071.0</v>
      </c>
      <c r="C404" s="8" t="s">
        <v>3372</v>
      </c>
      <c r="D404" s="8" t="s">
        <v>1575</v>
      </c>
      <c r="E404" s="11">
        <v>77116.0</v>
      </c>
      <c r="G404" s="8" t="s">
        <v>2350</v>
      </c>
      <c r="H404" s="8" t="s">
        <v>3302</v>
      </c>
      <c r="J404" s="34" t="str">
        <f t="shared" si="5"/>
        <v>02/2026</v>
      </c>
      <c r="K404" s="34" t="str">
        <f t="shared" si="6"/>
        <v>CXG-0226</v>
      </c>
    </row>
    <row r="405">
      <c r="A405" s="8" t="s">
        <v>3920</v>
      </c>
      <c r="B405" s="13">
        <v>46071.0</v>
      </c>
      <c r="C405" s="8" t="s">
        <v>3372</v>
      </c>
      <c r="D405" s="8" t="s">
        <v>1575</v>
      </c>
      <c r="E405" s="11">
        <v>25000.0</v>
      </c>
      <c r="G405" s="8" t="s">
        <v>2350</v>
      </c>
      <c r="H405" s="8" t="s">
        <v>3302</v>
      </c>
      <c r="J405" s="34" t="str">
        <f t="shared" si="5"/>
        <v>02/2026</v>
      </c>
      <c r="K405" s="34" t="str">
        <f t="shared" si="6"/>
        <v>CXG-0226</v>
      </c>
    </row>
    <row r="406">
      <c r="A406" s="8" t="s">
        <v>3921</v>
      </c>
      <c r="B406" s="13">
        <v>46073.0</v>
      </c>
      <c r="C406" s="8" t="s">
        <v>3372</v>
      </c>
      <c r="D406" s="8" t="s">
        <v>1575</v>
      </c>
      <c r="E406" s="11">
        <v>56885.0</v>
      </c>
      <c r="G406" s="8" t="s">
        <v>2350</v>
      </c>
      <c r="H406" s="8" t="s">
        <v>3302</v>
      </c>
      <c r="J406" s="34" t="str">
        <f t="shared" si="5"/>
        <v>02/2026</v>
      </c>
      <c r="K406" s="34" t="str">
        <f t="shared" si="6"/>
        <v>CXG-0226</v>
      </c>
    </row>
    <row r="407">
      <c r="A407" s="8" t="s">
        <v>3922</v>
      </c>
      <c r="B407" s="13">
        <v>46076.0</v>
      </c>
      <c r="C407" s="8" t="s">
        <v>3372</v>
      </c>
      <c r="D407" s="8" t="s">
        <v>2212</v>
      </c>
      <c r="E407" s="11">
        <v>2577.55</v>
      </c>
      <c r="G407" s="8" t="s">
        <v>3736</v>
      </c>
      <c r="H407" s="8" t="s">
        <v>3302</v>
      </c>
      <c r="J407" s="34" t="str">
        <f t="shared" si="5"/>
        <v>02/2026</v>
      </c>
      <c r="K407" s="34" t="str">
        <f t="shared" si="6"/>
        <v>CXG-0226</v>
      </c>
    </row>
    <row r="408">
      <c r="A408" s="8" t="s">
        <v>3923</v>
      </c>
      <c r="B408" s="13">
        <v>46076.0</v>
      </c>
      <c r="C408" s="8" t="s">
        <v>3372</v>
      </c>
      <c r="D408" s="8" t="s">
        <v>2212</v>
      </c>
      <c r="E408" s="11">
        <v>17577.6</v>
      </c>
      <c r="G408" s="8" t="s">
        <v>3736</v>
      </c>
      <c r="H408" s="8" t="s">
        <v>3302</v>
      </c>
      <c r="J408" s="34" t="str">
        <f t="shared" si="5"/>
        <v>02/2026</v>
      </c>
      <c r="K408" s="34" t="str">
        <f t="shared" si="6"/>
        <v>CXG-0226</v>
      </c>
    </row>
    <row r="409">
      <c r="A409" s="8" t="s">
        <v>3924</v>
      </c>
      <c r="B409" s="13">
        <v>46076.0</v>
      </c>
      <c r="C409" s="8" t="s">
        <v>3372</v>
      </c>
      <c r="D409" s="8" t="s">
        <v>2212</v>
      </c>
      <c r="E409" s="11">
        <v>1266.84</v>
      </c>
      <c r="G409" s="8" t="s">
        <v>3736</v>
      </c>
      <c r="H409" s="8" t="s">
        <v>3302</v>
      </c>
      <c r="J409" s="34" t="str">
        <f t="shared" si="5"/>
        <v>02/2026</v>
      </c>
      <c r="K409" s="34" t="str">
        <f t="shared" si="6"/>
        <v>CXG-0226</v>
      </c>
    </row>
    <row r="410">
      <c r="A410" s="8" t="s">
        <v>3925</v>
      </c>
      <c r="B410" s="13">
        <v>46079.0</v>
      </c>
      <c r="C410" s="8" t="s">
        <v>3372</v>
      </c>
      <c r="D410" s="8" t="s">
        <v>1473</v>
      </c>
      <c r="E410" s="11">
        <v>5838.21</v>
      </c>
      <c r="G410" s="8" t="s">
        <v>3926</v>
      </c>
      <c r="H410" s="8" t="s">
        <v>3302</v>
      </c>
      <c r="J410" s="34" t="str">
        <f t="shared" si="5"/>
        <v>02/2026</v>
      </c>
      <c r="K410" s="34" t="str">
        <f t="shared" si="6"/>
        <v>CXG-0226</v>
      </c>
    </row>
    <row r="411">
      <c r="A411" s="8" t="s">
        <v>3927</v>
      </c>
      <c r="B411" s="13">
        <v>46081.0</v>
      </c>
      <c r="C411" s="8" t="s">
        <v>3372</v>
      </c>
      <c r="D411" s="8" t="s">
        <v>1473</v>
      </c>
      <c r="E411" s="11">
        <v>-326984.66</v>
      </c>
      <c r="G411" s="8" t="s">
        <v>3928</v>
      </c>
      <c r="H411" s="8" t="s">
        <v>3302</v>
      </c>
      <c r="J411" s="34" t="str">
        <f t="shared" si="5"/>
        <v>02/2026</v>
      </c>
      <c r="K411" s="34" t="str">
        <f t="shared" si="6"/>
        <v>CXG-0226</v>
      </c>
    </row>
    <row r="412">
      <c r="A412" s="8" t="s">
        <v>3929</v>
      </c>
      <c r="B412" s="13">
        <v>46081.0</v>
      </c>
      <c r="C412" s="8" t="s">
        <v>3375</v>
      </c>
      <c r="D412" s="8" t="s">
        <v>1473</v>
      </c>
      <c r="E412" s="11">
        <v>326984.66</v>
      </c>
      <c r="G412" s="8" t="s">
        <v>3930</v>
      </c>
      <c r="H412" s="8" t="s">
        <v>3302</v>
      </c>
      <c r="J412" s="34" t="str">
        <f t="shared" si="5"/>
        <v>02/2026</v>
      </c>
      <c r="K412" s="34" t="str">
        <f t="shared" si="6"/>
        <v>CXG-0226</v>
      </c>
    </row>
    <row r="413">
      <c r="A413" s="8" t="s">
        <v>3931</v>
      </c>
      <c r="B413" s="13">
        <v>46086.0</v>
      </c>
      <c r="C413" s="8" t="s">
        <v>3378</v>
      </c>
      <c r="D413" s="8" t="s">
        <v>1478</v>
      </c>
      <c r="E413" s="11">
        <v>9957.85</v>
      </c>
      <c r="G413" s="8" t="s">
        <v>3932</v>
      </c>
      <c r="H413" s="8" t="s">
        <v>3379</v>
      </c>
      <c r="J413" s="34" t="str">
        <f t="shared" si="5"/>
        <v>03/2026</v>
      </c>
      <c r="K413" s="34" t="str">
        <f t="shared" si="6"/>
        <v>CXG-0326</v>
      </c>
    </row>
    <row r="414">
      <c r="A414" s="8" t="s">
        <v>3933</v>
      </c>
      <c r="B414" s="13">
        <v>46086.0</v>
      </c>
      <c r="C414" s="8" t="s">
        <v>3378</v>
      </c>
      <c r="D414" s="8" t="s">
        <v>1478</v>
      </c>
      <c r="E414" s="11">
        <v>13445.29</v>
      </c>
      <c r="H414" s="8" t="s">
        <v>3379</v>
      </c>
      <c r="J414" s="34" t="str">
        <f t="shared" si="5"/>
        <v>03/2026</v>
      </c>
      <c r="K414" s="34" t="str">
        <f t="shared" si="6"/>
        <v>CXG-0326</v>
      </c>
    </row>
    <row r="415">
      <c r="A415" s="8" t="s">
        <v>3934</v>
      </c>
      <c r="B415" s="13">
        <v>46087.0</v>
      </c>
      <c r="C415" s="8" t="s">
        <v>3375</v>
      </c>
      <c r="D415" s="8" t="s">
        <v>1575</v>
      </c>
      <c r="E415" s="11">
        <v>20000.0</v>
      </c>
      <c r="G415" s="8" t="s">
        <v>3935</v>
      </c>
      <c r="H415" s="8" t="s">
        <v>3302</v>
      </c>
      <c r="J415" s="34" t="str">
        <f t="shared" si="5"/>
        <v>03/2026</v>
      </c>
      <c r="K415" s="34" t="str">
        <f t="shared" si="6"/>
        <v>CXG-0326</v>
      </c>
    </row>
    <row r="416">
      <c r="A416" s="8" t="s">
        <v>3936</v>
      </c>
      <c r="B416" s="13">
        <v>46087.0</v>
      </c>
      <c r="C416" s="8" t="s">
        <v>3375</v>
      </c>
      <c r="D416" s="8" t="s">
        <v>1575</v>
      </c>
      <c r="E416" s="11">
        <v>3300.0</v>
      </c>
      <c r="G416" s="8" t="s">
        <v>2591</v>
      </c>
      <c r="H416" s="8" t="s">
        <v>3302</v>
      </c>
      <c r="J416" s="34" t="str">
        <f t="shared" si="5"/>
        <v>03/2026</v>
      </c>
      <c r="K416" s="34" t="str">
        <f t="shared" si="6"/>
        <v>CXG-0326</v>
      </c>
    </row>
    <row r="417">
      <c r="A417" s="8" t="s">
        <v>3937</v>
      </c>
      <c r="B417" s="13">
        <v>46087.0</v>
      </c>
      <c r="C417" s="8" t="s">
        <v>3375</v>
      </c>
      <c r="D417" s="8" t="s">
        <v>1575</v>
      </c>
      <c r="E417" s="11">
        <v>6742.0</v>
      </c>
      <c r="G417" s="8" t="s">
        <v>2591</v>
      </c>
      <c r="H417" s="8" t="s">
        <v>3302</v>
      </c>
      <c r="J417" s="34" t="str">
        <f t="shared" si="5"/>
        <v>03/2026</v>
      </c>
      <c r="K417" s="34" t="str">
        <f t="shared" si="6"/>
        <v>CXG-0326</v>
      </c>
    </row>
    <row r="418">
      <c r="A418" s="8" t="s">
        <v>3938</v>
      </c>
      <c r="B418" s="13">
        <v>46087.0</v>
      </c>
      <c r="C418" s="8" t="s">
        <v>3375</v>
      </c>
      <c r="D418" s="8" t="s">
        <v>2193</v>
      </c>
      <c r="E418" s="11">
        <v>38956.82</v>
      </c>
      <c r="H418" s="8" t="s">
        <v>3302</v>
      </c>
      <c r="J418" s="34" t="str">
        <f t="shared" si="5"/>
        <v>03/2026</v>
      </c>
      <c r="K418" s="34" t="str">
        <f t="shared" si="6"/>
        <v>CXG-0326</v>
      </c>
    </row>
    <row r="419">
      <c r="A419" s="8" t="s">
        <v>3939</v>
      </c>
      <c r="B419" s="13">
        <v>46091.0</v>
      </c>
      <c r="C419" s="8" t="s">
        <v>3375</v>
      </c>
      <c r="D419" s="8" t="s">
        <v>1473</v>
      </c>
      <c r="E419" s="11">
        <v>-8860.0</v>
      </c>
      <c r="G419" s="8" t="s">
        <v>3940</v>
      </c>
      <c r="H419" s="8" t="s">
        <v>3302</v>
      </c>
      <c r="J419" s="34" t="str">
        <f t="shared" si="5"/>
        <v>03/2026</v>
      </c>
      <c r="K419" s="34" t="str">
        <f t="shared" si="6"/>
        <v>CXG-0326</v>
      </c>
    </row>
    <row r="420">
      <c r="A420" s="8" t="s">
        <v>3941</v>
      </c>
      <c r="B420" s="13">
        <v>46097.0</v>
      </c>
      <c r="C420" s="8" t="s">
        <v>3375</v>
      </c>
      <c r="D420" s="8" t="s">
        <v>1473</v>
      </c>
      <c r="E420" s="11">
        <v>426.24</v>
      </c>
      <c r="G420" s="8" t="s">
        <v>3942</v>
      </c>
      <c r="H420" s="8" t="s">
        <v>3302</v>
      </c>
      <c r="J420" s="34" t="str">
        <f t="shared" si="5"/>
        <v>03/2026</v>
      </c>
      <c r="K420" s="34" t="str">
        <f t="shared" si="6"/>
        <v>CXG-0326</v>
      </c>
    </row>
    <row r="421">
      <c r="A421" s="8" t="s">
        <v>3943</v>
      </c>
      <c r="B421" s="13">
        <v>46099.0</v>
      </c>
      <c r="C421" s="8" t="s">
        <v>3378</v>
      </c>
      <c r="D421" s="8" t="s">
        <v>1478</v>
      </c>
      <c r="E421" s="11">
        <v>2577.55</v>
      </c>
      <c r="G421" s="8" t="s">
        <v>3736</v>
      </c>
      <c r="H421" s="8" t="s">
        <v>3379</v>
      </c>
      <c r="J421" s="34" t="str">
        <f t="shared" si="5"/>
        <v>03/2026</v>
      </c>
      <c r="K421" s="34" t="str">
        <f t="shared" si="6"/>
        <v>CXG-0326</v>
      </c>
    </row>
    <row r="422">
      <c r="A422" s="8" t="s">
        <v>3944</v>
      </c>
      <c r="B422" s="13">
        <v>46099.0</v>
      </c>
      <c r="C422" s="8" t="s">
        <v>3378</v>
      </c>
      <c r="D422" s="8" t="s">
        <v>1478</v>
      </c>
      <c r="E422" s="11">
        <v>17577.6</v>
      </c>
      <c r="G422" s="8" t="s">
        <v>3736</v>
      </c>
      <c r="H422" s="8" t="s">
        <v>3379</v>
      </c>
      <c r="J422" s="34" t="str">
        <f t="shared" si="5"/>
        <v>03/2026</v>
      </c>
      <c r="K422" s="34" t="str">
        <f t="shared" si="6"/>
        <v>CXG-0326</v>
      </c>
    </row>
    <row r="423">
      <c r="A423" s="8" t="s">
        <v>3945</v>
      </c>
      <c r="B423" s="13">
        <v>46099.0</v>
      </c>
      <c r="C423" s="8" t="s">
        <v>3378</v>
      </c>
      <c r="D423" s="8" t="s">
        <v>1478</v>
      </c>
      <c r="E423" s="11">
        <v>1266.84</v>
      </c>
      <c r="G423" s="8" t="s">
        <v>3736</v>
      </c>
      <c r="H423" s="8" t="s">
        <v>3379</v>
      </c>
      <c r="J423" s="34" t="str">
        <f t="shared" si="5"/>
        <v>03/2026</v>
      </c>
      <c r="K423" s="34" t="str">
        <f t="shared" si="6"/>
        <v>CXG-0326</v>
      </c>
    </row>
    <row r="424">
      <c r="A424" s="8" t="s">
        <v>3946</v>
      </c>
      <c r="B424" s="13">
        <v>46101.0</v>
      </c>
      <c r="C424" s="8" t="s">
        <v>3375</v>
      </c>
      <c r="D424" s="8" t="s">
        <v>1473</v>
      </c>
      <c r="E424" s="11">
        <v>279.72</v>
      </c>
      <c r="G424" s="8" t="s">
        <v>3947</v>
      </c>
      <c r="H424" s="8" t="s">
        <v>3302</v>
      </c>
      <c r="J424" s="34" t="str">
        <f t="shared" si="5"/>
        <v>03/2026</v>
      </c>
      <c r="K424" s="34" t="str">
        <f t="shared" si="6"/>
        <v>CXG-0326</v>
      </c>
    </row>
    <row r="425">
      <c r="A425" s="8" t="s">
        <v>3948</v>
      </c>
      <c r="B425" s="13">
        <v>46101.0</v>
      </c>
      <c r="C425" s="8" t="s">
        <v>3375</v>
      </c>
      <c r="D425" s="8" t="s">
        <v>2193</v>
      </c>
      <c r="E425" s="11">
        <v>33932.4</v>
      </c>
      <c r="H425" s="8" t="s">
        <v>3302</v>
      </c>
      <c r="J425" s="34" t="str">
        <f t="shared" si="5"/>
        <v>03/2026</v>
      </c>
      <c r="K425" s="34" t="str">
        <f t="shared" si="6"/>
        <v>CXG-0326</v>
      </c>
    </row>
    <row r="426">
      <c r="A426" s="8" t="s">
        <v>3949</v>
      </c>
      <c r="B426" s="13">
        <v>46104.0</v>
      </c>
      <c r="C426" s="8" t="s">
        <v>3375</v>
      </c>
      <c r="D426" s="8" t="s">
        <v>1575</v>
      </c>
      <c r="E426" s="11">
        <v>60000.0</v>
      </c>
      <c r="G426" s="8" t="s">
        <v>2350</v>
      </c>
      <c r="H426" s="8" t="s">
        <v>3302</v>
      </c>
      <c r="J426" s="34" t="str">
        <f t="shared" si="5"/>
        <v>03/2026</v>
      </c>
      <c r="K426" s="34" t="str">
        <f t="shared" si="6"/>
        <v>CXG-0326</v>
      </c>
    </row>
    <row r="427">
      <c r="A427" s="8" t="s">
        <v>3950</v>
      </c>
      <c r="B427" s="13">
        <v>46105.0</v>
      </c>
      <c r="C427" s="8" t="s">
        <v>3375</v>
      </c>
      <c r="D427" s="8" t="s">
        <v>1575</v>
      </c>
      <c r="E427" s="11">
        <v>62040.0</v>
      </c>
      <c r="G427" s="8" t="s">
        <v>2851</v>
      </c>
      <c r="H427" s="8" t="s">
        <v>3302</v>
      </c>
      <c r="J427" s="34" t="str">
        <f t="shared" si="5"/>
        <v>03/2026</v>
      </c>
      <c r="K427" s="34" t="str">
        <f t="shared" si="6"/>
        <v>CXG-0326</v>
      </c>
    </row>
    <row r="428">
      <c r="A428" s="8" t="s">
        <v>3951</v>
      </c>
      <c r="B428" s="13">
        <v>46106.0</v>
      </c>
      <c r="C428" s="8" t="s">
        <v>3375</v>
      </c>
      <c r="D428" s="8" t="s">
        <v>1473</v>
      </c>
      <c r="E428" s="11">
        <v>246.0</v>
      </c>
      <c r="G428" s="8" t="s">
        <v>3952</v>
      </c>
      <c r="H428" s="8" t="s">
        <v>3302</v>
      </c>
      <c r="J428" s="34" t="str">
        <f t="shared" si="5"/>
        <v>03/2026</v>
      </c>
      <c r="K428" s="34" t="str">
        <f t="shared" si="6"/>
        <v>CXG-0326</v>
      </c>
    </row>
    <row r="429">
      <c r="A429" s="8" t="s">
        <v>3953</v>
      </c>
      <c r="B429" s="13">
        <v>46107.0</v>
      </c>
      <c r="C429" s="8" t="s">
        <v>3375</v>
      </c>
      <c r="D429" s="8" t="s">
        <v>1575</v>
      </c>
      <c r="E429" s="11">
        <v>47353.0</v>
      </c>
      <c r="G429" s="8" t="s">
        <v>2851</v>
      </c>
      <c r="H429" s="8" t="s">
        <v>3302</v>
      </c>
      <c r="J429" s="34" t="str">
        <f t="shared" si="5"/>
        <v>03/2026</v>
      </c>
      <c r="K429" s="34" t="str">
        <f t="shared" si="6"/>
        <v>CXG-0326</v>
      </c>
    </row>
    <row r="430">
      <c r="A430" s="8" t="s">
        <v>3954</v>
      </c>
      <c r="B430" s="13">
        <v>46111.0</v>
      </c>
      <c r="C430" s="8" t="s">
        <v>3375</v>
      </c>
      <c r="D430" s="8" t="s">
        <v>1473</v>
      </c>
      <c r="E430" s="11">
        <v>-3730.0</v>
      </c>
      <c r="G430" s="8" t="s">
        <v>3955</v>
      </c>
      <c r="H430" s="8" t="s">
        <v>3302</v>
      </c>
      <c r="J430" s="34" t="str">
        <f t="shared" si="5"/>
        <v>03/2026</v>
      </c>
      <c r="K430" s="34" t="str">
        <f t="shared" si="6"/>
        <v>CXG-0326</v>
      </c>
    </row>
    <row r="431">
      <c r="A431" s="8" t="s">
        <v>3956</v>
      </c>
      <c r="B431" s="13">
        <v>46111.0</v>
      </c>
      <c r="C431" s="8" t="s">
        <v>3375</v>
      </c>
      <c r="D431" s="8" t="s">
        <v>1575</v>
      </c>
      <c r="E431" s="11">
        <v>72680.0</v>
      </c>
      <c r="G431" s="8" t="s">
        <v>2851</v>
      </c>
      <c r="H431" s="8" t="s">
        <v>3302</v>
      </c>
      <c r="J431" s="34" t="str">
        <f t="shared" si="5"/>
        <v>03/2026</v>
      </c>
      <c r="K431" s="34" t="str">
        <f t="shared" si="6"/>
        <v>CXG-0326</v>
      </c>
    </row>
    <row r="432">
      <c r="A432" s="8" t="s">
        <v>3957</v>
      </c>
      <c r="B432" s="13">
        <v>46113.0</v>
      </c>
      <c r="C432" s="8" t="s">
        <v>3378</v>
      </c>
      <c r="D432" s="8" t="s">
        <v>1473</v>
      </c>
      <c r="E432" s="11">
        <v>44018.57</v>
      </c>
      <c r="G432" s="8" t="s">
        <v>3958</v>
      </c>
      <c r="H432" s="8" t="s">
        <v>3379</v>
      </c>
      <c r="J432" s="34" t="str">
        <f t="shared" si="5"/>
        <v>04/2026</v>
      </c>
      <c r="K432" s="34" t="str">
        <f t="shared" si="6"/>
        <v>CXG-0426</v>
      </c>
    </row>
    <row r="433">
      <c r="A433" s="8" t="s">
        <v>3959</v>
      </c>
      <c r="B433" s="13">
        <v>46113.0</v>
      </c>
      <c r="C433" s="8" t="s">
        <v>3381</v>
      </c>
      <c r="D433" s="8" t="s">
        <v>1473</v>
      </c>
      <c r="E433" s="11">
        <v>-44018.57</v>
      </c>
      <c r="G433" s="8" t="s">
        <v>3960</v>
      </c>
      <c r="H433" s="8" t="s">
        <v>3379</v>
      </c>
      <c r="J433" s="34" t="str">
        <f t="shared" si="5"/>
        <v>04/2026</v>
      </c>
      <c r="K433" s="34" t="str">
        <f t="shared" si="6"/>
        <v>CXG-0426</v>
      </c>
    </row>
    <row r="434">
      <c r="A434" s="8" t="s">
        <v>3961</v>
      </c>
      <c r="B434" s="13">
        <v>46113.0</v>
      </c>
      <c r="C434" s="8" t="s">
        <v>3375</v>
      </c>
      <c r="D434" s="8" t="s">
        <v>1473</v>
      </c>
      <c r="E434" s="11">
        <v>-160464.94</v>
      </c>
      <c r="G434" s="8" t="s">
        <v>3958</v>
      </c>
      <c r="H434" s="8" t="s">
        <v>3302</v>
      </c>
      <c r="J434" s="34" t="str">
        <f t="shared" si="5"/>
        <v>04/2026</v>
      </c>
      <c r="K434" s="34" t="str">
        <f t="shared" si="6"/>
        <v>CXG-0426</v>
      </c>
    </row>
    <row r="435">
      <c r="A435" s="8" t="s">
        <v>3962</v>
      </c>
      <c r="B435" s="13">
        <v>46113.0</v>
      </c>
      <c r="C435" s="8" t="s">
        <v>3384</v>
      </c>
      <c r="D435" s="8" t="s">
        <v>1473</v>
      </c>
      <c r="E435" s="11">
        <v>160464.94</v>
      </c>
      <c r="G435" s="8" t="s">
        <v>3960</v>
      </c>
      <c r="H435" s="8" t="s">
        <v>3302</v>
      </c>
      <c r="J435" s="34" t="str">
        <f t="shared" si="5"/>
        <v>04/2026</v>
      </c>
      <c r="K435" s="34" t="str">
        <f t="shared" si="6"/>
        <v>CXG-0426</v>
      </c>
    </row>
    <row r="436">
      <c r="A436" s="8" t="s">
        <v>3963</v>
      </c>
      <c r="B436" s="13">
        <v>46114.0</v>
      </c>
      <c r="C436" s="8" t="s">
        <v>3384</v>
      </c>
      <c r="D436" s="8" t="s">
        <v>1473</v>
      </c>
      <c r="E436" s="11">
        <v>364.56</v>
      </c>
      <c r="G436" s="8" t="s">
        <v>3964</v>
      </c>
      <c r="H436" s="8" t="s">
        <v>3302</v>
      </c>
      <c r="J436" s="34" t="str">
        <f t="shared" si="5"/>
        <v>04/2026</v>
      </c>
      <c r="K436" s="34" t="str">
        <f t="shared" si="6"/>
        <v>CXG-0426</v>
      </c>
    </row>
    <row r="437">
      <c r="A437" s="8" t="s">
        <v>3965</v>
      </c>
      <c r="B437" s="13">
        <v>46114.0</v>
      </c>
      <c r="C437" s="8" t="s">
        <v>3381</v>
      </c>
      <c r="D437" s="8" t="s">
        <v>1478</v>
      </c>
      <c r="E437" s="11">
        <v>20000.0</v>
      </c>
      <c r="H437" s="8" t="s">
        <v>3379</v>
      </c>
      <c r="J437" s="34" t="str">
        <f t="shared" si="5"/>
        <v>04/2026</v>
      </c>
      <c r="K437" s="34" t="str">
        <f t="shared" si="6"/>
        <v>CXG-0426</v>
      </c>
    </row>
    <row r="438">
      <c r="A438" s="8" t="s">
        <v>3966</v>
      </c>
      <c r="B438" s="13">
        <v>46114.0</v>
      </c>
      <c r="C438" s="8" t="s">
        <v>3384</v>
      </c>
      <c r="D438" s="8" t="s">
        <v>1575</v>
      </c>
      <c r="E438" s="11">
        <v>111320.0</v>
      </c>
      <c r="G438" s="8" t="s">
        <v>2851</v>
      </c>
      <c r="H438" s="8" t="s">
        <v>3302</v>
      </c>
      <c r="J438" s="34" t="str">
        <f t="shared" si="5"/>
        <v>04/2026</v>
      </c>
      <c r="K438" s="34" t="str">
        <f t="shared" si="6"/>
        <v>CXG-0426</v>
      </c>
    </row>
    <row r="439">
      <c r="A439" s="8" t="s">
        <v>3967</v>
      </c>
      <c r="B439" s="13">
        <v>46114.0</v>
      </c>
      <c r="C439" s="8" t="s">
        <v>3384</v>
      </c>
      <c r="D439" s="8" t="s">
        <v>1473</v>
      </c>
      <c r="E439" s="11">
        <v>523.6</v>
      </c>
      <c r="G439" s="8" t="s">
        <v>3968</v>
      </c>
      <c r="H439" s="8" t="s">
        <v>3302</v>
      </c>
      <c r="J439" s="34" t="str">
        <f t="shared" si="5"/>
        <v>04/2026</v>
      </c>
      <c r="K439" s="34" t="str">
        <f t="shared" si="6"/>
        <v>CXG-0426</v>
      </c>
    </row>
    <row r="440">
      <c r="A440" s="8" t="s">
        <v>3969</v>
      </c>
      <c r="B440" s="13">
        <v>46114.0</v>
      </c>
      <c r="C440" s="8" t="s">
        <v>3384</v>
      </c>
      <c r="D440" s="8" t="s">
        <v>1473</v>
      </c>
      <c r="E440" s="11">
        <v>608.6</v>
      </c>
      <c r="G440" s="8" t="s">
        <v>3970</v>
      </c>
      <c r="H440" s="8" t="s">
        <v>3302</v>
      </c>
      <c r="J440" s="34" t="str">
        <f t="shared" si="5"/>
        <v>04/2026</v>
      </c>
      <c r="K440" s="34" t="str">
        <f t="shared" si="6"/>
        <v>CXG-0426</v>
      </c>
    </row>
    <row r="441">
      <c r="A441" s="8" t="s">
        <v>3971</v>
      </c>
      <c r="B441" s="13">
        <v>46116.0</v>
      </c>
      <c r="C441" s="8" t="s">
        <v>3384</v>
      </c>
      <c r="D441" s="8" t="s">
        <v>1473</v>
      </c>
      <c r="E441" s="11">
        <v>210.0</v>
      </c>
      <c r="G441" s="8" t="s">
        <v>3972</v>
      </c>
      <c r="H441" s="8" t="s">
        <v>3302</v>
      </c>
      <c r="J441" s="34" t="str">
        <f t="shared" si="5"/>
        <v>04/2026</v>
      </c>
      <c r="K441" s="34" t="str">
        <f t="shared" si="6"/>
        <v>CXG-0426</v>
      </c>
    </row>
    <row r="442">
      <c r="A442" s="8" t="s">
        <v>3973</v>
      </c>
      <c r="B442" s="13">
        <v>46117.0</v>
      </c>
      <c r="C442" s="8" t="s">
        <v>3381</v>
      </c>
      <c r="D442" s="8" t="s">
        <v>1478</v>
      </c>
      <c r="E442" s="11">
        <v>4897.2</v>
      </c>
      <c r="H442" s="8" t="s">
        <v>3379</v>
      </c>
      <c r="J442" s="34" t="str">
        <f t="shared" si="5"/>
        <v>04/2026</v>
      </c>
      <c r="K442" s="34" t="str">
        <f t="shared" si="6"/>
        <v>CXG-0426</v>
      </c>
    </row>
    <row r="443">
      <c r="A443" s="8" t="s">
        <v>3974</v>
      </c>
      <c r="B443" s="13">
        <v>46118.0</v>
      </c>
      <c r="C443" s="8" t="s">
        <v>3381</v>
      </c>
      <c r="D443" s="8" t="s">
        <v>1478</v>
      </c>
      <c r="E443" s="11">
        <v>13445.29</v>
      </c>
      <c r="G443" s="8" t="s">
        <v>3850</v>
      </c>
      <c r="H443" s="8" t="s">
        <v>3379</v>
      </c>
      <c r="J443" s="34" t="str">
        <f t="shared" si="5"/>
        <v>04/2026</v>
      </c>
      <c r="K443" s="34" t="str">
        <f t="shared" si="6"/>
        <v>CXG-0426</v>
      </c>
    </row>
    <row r="444">
      <c r="A444" s="8" t="s">
        <v>3975</v>
      </c>
      <c r="B444" s="13">
        <v>46118.0</v>
      </c>
      <c r="C444" s="8" t="s">
        <v>3381</v>
      </c>
      <c r="D444" s="8" t="s">
        <v>1478</v>
      </c>
      <c r="E444" s="11">
        <v>9957.85</v>
      </c>
      <c r="G444" s="8" t="s">
        <v>3932</v>
      </c>
      <c r="H444" s="8" t="s">
        <v>3379</v>
      </c>
      <c r="J444" s="34" t="str">
        <f t="shared" si="5"/>
        <v>04/2026</v>
      </c>
      <c r="K444" s="34" t="str">
        <f t="shared" si="6"/>
        <v>CXG-0426</v>
      </c>
    </row>
    <row r="445">
      <c r="A445" s="8" t="s">
        <v>3976</v>
      </c>
      <c r="B445" s="13">
        <v>46119.0</v>
      </c>
      <c r="C445" s="8" t="s">
        <v>3384</v>
      </c>
      <c r="D445" s="8" t="s">
        <v>1575</v>
      </c>
      <c r="E445" s="11">
        <v>10000.0</v>
      </c>
      <c r="G445" s="8" t="s">
        <v>2350</v>
      </c>
      <c r="H445" s="8" t="s">
        <v>3302</v>
      </c>
      <c r="J445" s="34" t="str">
        <f t="shared" si="5"/>
        <v>04/2026</v>
      </c>
      <c r="K445" s="34" t="str">
        <f t="shared" si="6"/>
        <v>CXG-0426</v>
      </c>
    </row>
    <row r="446">
      <c r="A446" s="8" t="s">
        <v>3977</v>
      </c>
      <c r="B446" s="13">
        <v>46119.0</v>
      </c>
      <c r="C446" s="8" t="s">
        <v>3384</v>
      </c>
      <c r="D446" s="8" t="s">
        <v>2193</v>
      </c>
      <c r="E446" s="11">
        <v>129801.6</v>
      </c>
      <c r="H446" s="8" t="s">
        <v>3302</v>
      </c>
      <c r="J446" s="34" t="str">
        <f t="shared" si="5"/>
        <v>04/2026</v>
      </c>
      <c r="K446" s="34" t="str">
        <f t="shared" si="6"/>
        <v>CXG-0426</v>
      </c>
    </row>
    <row r="447">
      <c r="A447" s="8" t="s">
        <v>3978</v>
      </c>
      <c r="B447" s="13">
        <v>46120.0</v>
      </c>
      <c r="C447" s="8" t="s">
        <v>3384</v>
      </c>
      <c r="D447" s="8" t="s">
        <v>1473</v>
      </c>
      <c r="E447" s="11">
        <v>326.9</v>
      </c>
      <c r="G447" s="8" t="s">
        <v>3979</v>
      </c>
      <c r="H447" s="8" t="s">
        <v>3302</v>
      </c>
      <c r="J447" s="34" t="str">
        <f t="shared" si="5"/>
        <v>04/2026</v>
      </c>
      <c r="K447" s="34" t="str">
        <f t="shared" si="6"/>
        <v>CXG-0426</v>
      </c>
    </row>
    <row r="448">
      <c r="A448" s="8" t="s">
        <v>3980</v>
      </c>
      <c r="B448" s="13">
        <v>46120.0</v>
      </c>
      <c r="C448" s="8" t="s">
        <v>3381</v>
      </c>
      <c r="D448" s="8" t="s">
        <v>1473</v>
      </c>
      <c r="E448" s="11">
        <v>-750.0</v>
      </c>
      <c r="G448" s="8" t="s">
        <v>3981</v>
      </c>
      <c r="H448" s="8" t="s">
        <v>3379</v>
      </c>
      <c r="J448" s="34" t="str">
        <f t="shared" si="5"/>
        <v>04/2026</v>
      </c>
      <c r="K448" s="34" t="str">
        <f t="shared" si="6"/>
        <v>CXG-0426</v>
      </c>
    </row>
    <row r="449">
      <c r="A449" s="8" t="s">
        <v>3982</v>
      </c>
      <c r="B449" s="13">
        <v>46120.0</v>
      </c>
      <c r="C449" s="8" t="s">
        <v>3384</v>
      </c>
      <c r="D449" s="8" t="s">
        <v>1473</v>
      </c>
      <c r="E449" s="11">
        <v>662.43</v>
      </c>
      <c r="G449" s="8" t="s">
        <v>3983</v>
      </c>
      <c r="H449" s="8" t="s">
        <v>3302</v>
      </c>
      <c r="J449" s="34" t="str">
        <f t="shared" si="5"/>
        <v>04/2026</v>
      </c>
      <c r="K449" s="34" t="str">
        <f t="shared" si="6"/>
        <v>CXG-0426</v>
      </c>
    </row>
    <row r="450">
      <c r="A450" s="8" t="s">
        <v>3984</v>
      </c>
      <c r="B450" s="13">
        <v>46121.0</v>
      </c>
      <c r="C450" s="8" t="s">
        <v>3384</v>
      </c>
      <c r="D450" s="8" t="s">
        <v>1473</v>
      </c>
      <c r="E450" s="11">
        <v>149.4</v>
      </c>
      <c r="G450" s="8" t="s">
        <v>3985</v>
      </c>
      <c r="H450" s="8" t="s">
        <v>3302</v>
      </c>
      <c r="J450" s="34" t="str">
        <f t="shared" si="5"/>
        <v>04/2026</v>
      </c>
      <c r="K450" s="34" t="str">
        <f t="shared" si="6"/>
        <v>CXG-0426</v>
      </c>
    </row>
    <row r="451">
      <c r="A451" s="8" t="s">
        <v>3986</v>
      </c>
      <c r="B451" s="13">
        <v>46120.0</v>
      </c>
      <c r="C451" s="8" t="s">
        <v>3384</v>
      </c>
      <c r="D451" s="8" t="s">
        <v>1509</v>
      </c>
      <c r="E451" s="11">
        <v>81372.0</v>
      </c>
      <c r="G451" s="8" t="s">
        <v>2315</v>
      </c>
      <c r="H451" s="8" t="s">
        <v>3302</v>
      </c>
      <c r="J451" s="34" t="str">
        <f t="shared" si="5"/>
        <v>04/2026</v>
      </c>
      <c r="K451" s="34" t="str">
        <f t="shared" si="6"/>
        <v>CXG-0426</v>
      </c>
    </row>
    <row r="452">
      <c r="A452" s="8" t="s">
        <v>3987</v>
      </c>
      <c r="B452" s="13">
        <v>46121.0</v>
      </c>
      <c r="C452" s="8" t="s">
        <v>3384</v>
      </c>
      <c r="D452" s="8" t="s">
        <v>1575</v>
      </c>
      <c r="E452" s="11">
        <v>20000.0</v>
      </c>
      <c r="G452" s="8" t="s">
        <v>2851</v>
      </c>
      <c r="H452" s="8" t="s">
        <v>3302</v>
      </c>
      <c r="J452" s="34" t="str">
        <f t="shared" si="5"/>
        <v>04/2026</v>
      </c>
      <c r="K452" s="34" t="str">
        <f t="shared" si="6"/>
        <v>CXG-0426</v>
      </c>
    </row>
    <row r="453">
      <c r="A453" s="10" t="s">
        <v>3988</v>
      </c>
      <c r="B453" s="13">
        <v>46122.0</v>
      </c>
      <c r="C453" s="8" t="s">
        <v>3384</v>
      </c>
      <c r="D453" s="8" t="s">
        <v>1575</v>
      </c>
      <c r="E453" s="11">
        <v>83955.0</v>
      </c>
      <c r="G453" s="8" t="s">
        <v>2350</v>
      </c>
      <c r="H453" s="8" t="s">
        <v>3302</v>
      </c>
      <c r="J453" s="34" t="str">
        <f t="shared" si="5"/>
        <v>04/2026</v>
      </c>
      <c r="K453" s="34" t="str">
        <f t="shared" si="6"/>
        <v>CXG-0426</v>
      </c>
    </row>
    <row r="454">
      <c r="A454" s="8" t="s">
        <v>3989</v>
      </c>
      <c r="B454" s="13">
        <v>46125.0</v>
      </c>
      <c r="C454" s="8" t="s">
        <v>3384</v>
      </c>
      <c r="D454" s="8" t="s">
        <v>2193</v>
      </c>
      <c r="E454" s="11">
        <v>132503.79</v>
      </c>
      <c r="H454" s="8" t="s">
        <v>3302</v>
      </c>
      <c r="J454" s="34" t="str">
        <f t="shared" si="5"/>
        <v>04/2026</v>
      </c>
      <c r="K454" s="34" t="str">
        <f t="shared" si="6"/>
        <v>CXG-0426</v>
      </c>
    </row>
    <row r="455">
      <c r="A455" s="8" t="s">
        <v>3990</v>
      </c>
      <c r="B455" s="13">
        <v>46126.0</v>
      </c>
      <c r="C455" s="8" t="s">
        <v>3384</v>
      </c>
      <c r="D455" s="8" t="s">
        <v>1473</v>
      </c>
      <c r="E455" s="11">
        <v>137.78</v>
      </c>
      <c r="G455" s="8" t="s">
        <v>3991</v>
      </c>
      <c r="H455" s="8" t="s">
        <v>3302</v>
      </c>
      <c r="J455" s="34" t="str">
        <f t="shared" si="5"/>
        <v>04/2026</v>
      </c>
      <c r="K455" s="34" t="str">
        <f t="shared" si="6"/>
        <v>CXG-0426</v>
      </c>
    </row>
    <row r="456">
      <c r="A456" s="8" t="s">
        <v>3992</v>
      </c>
      <c r="B456" s="13">
        <v>46126.0</v>
      </c>
      <c r="C456" s="8" t="s">
        <v>3381</v>
      </c>
      <c r="D456" s="8" t="s">
        <v>1478</v>
      </c>
      <c r="E456" s="11">
        <v>18000.0</v>
      </c>
      <c r="G456" s="8" t="s">
        <v>3993</v>
      </c>
      <c r="H456" s="8" t="s">
        <v>3379</v>
      </c>
      <c r="J456" s="34" t="str">
        <f t="shared" si="5"/>
        <v>04/2026</v>
      </c>
      <c r="K456" s="34" t="str">
        <f t="shared" si="6"/>
        <v>CXG-0426</v>
      </c>
    </row>
    <row r="457">
      <c r="A457" s="8" t="s">
        <v>3994</v>
      </c>
      <c r="B457" s="13">
        <v>46127.0</v>
      </c>
      <c r="C457" s="8" t="s">
        <v>3384</v>
      </c>
      <c r="D457" s="8" t="s">
        <v>2193</v>
      </c>
      <c r="E457" s="11">
        <v>69980.2</v>
      </c>
      <c r="H457" s="8" t="s">
        <v>3302</v>
      </c>
      <c r="J457" s="34" t="str">
        <f t="shared" si="5"/>
        <v>04/2026</v>
      </c>
      <c r="K457" s="34" t="str">
        <f t="shared" si="6"/>
        <v>CXG-0426</v>
      </c>
    </row>
    <row r="458">
      <c r="A458" s="8" t="s">
        <v>3995</v>
      </c>
      <c r="B458" s="13">
        <v>46127.0</v>
      </c>
      <c r="C458" s="8" t="s">
        <v>3381</v>
      </c>
      <c r="D458" s="8" t="s">
        <v>1478</v>
      </c>
      <c r="E458" s="11">
        <v>5244.0</v>
      </c>
      <c r="G458" s="8" t="s">
        <v>3996</v>
      </c>
      <c r="H458" s="8" t="s">
        <v>3379</v>
      </c>
      <c r="J458" s="34" t="str">
        <f t="shared" si="5"/>
        <v>04/2026</v>
      </c>
      <c r="K458" s="34" t="str">
        <f t="shared" si="6"/>
        <v>CXG-0426</v>
      </c>
    </row>
    <row r="459">
      <c r="A459" s="8" t="s">
        <v>3997</v>
      </c>
      <c r="B459" s="13">
        <v>46127.0</v>
      </c>
      <c r="C459" s="8" t="s">
        <v>3384</v>
      </c>
      <c r="D459" s="8" t="s">
        <v>1473</v>
      </c>
      <c r="E459" s="11">
        <v>828.0</v>
      </c>
      <c r="G459" s="8" t="s">
        <v>3998</v>
      </c>
      <c r="H459" s="8" t="s">
        <v>3302</v>
      </c>
      <c r="J459" s="34" t="str">
        <f t="shared" si="5"/>
        <v>04/2026</v>
      </c>
      <c r="K459" s="34" t="str">
        <f t="shared" si="6"/>
        <v>CXG-0426</v>
      </c>
    </row>
    <row r="460">
      <c r="A460" s="8" t="s">
        <v>3999</v>
      </c>
      <c r="B460" s="13">
        <v>46129.0</v>
      </c>
      <c r="C460" s="8" t="s">
        <v>3381</v>
      </c>
      <c r="D460" s="8" t="s">
        <v>1478</v>
      </c>
      <c r="E460" s="11">
        <v>4522.23</v>
      </c>
      <c r="G460" s="8" t="s">
        <v>3996</v>
      </c>
      <c r="H460" s="8" t="s">
        <v>3379</v>
      </c>
      <c r="J460" s="34" t="str">
        <f t="shared" si="5"/>
        <v>04/2026</v>
      </c>
      <c r="K460" s="34" t="str">
        <f t="shared" si="6"/>
        <v>CXG-0426</v>
      </c>
    </row>
    <row r="461">
      <c r="A461" s="8" t="s">
        <v>4000</v>
      </c>
      <c r="B461" s="13">
        <v>46134.0</v>
      </c>
      <c r="C461" s="8" t="s">
        <v>3381</v>
      </c>
      <c r="D461" s="8" t="s">
        <v>1478</v>
      </c>
      <c r="E461" s="11">
        <v>17577.6</v>
      </c>
      <c r="G461" s="8" t="s">
        <v>3736</v>
      </c>
      <c r="H461" s="8" t="s">
        <v>3379</v>
      </c>
      <c r="J461" s="34" t="str">
        <f t="shared" si="5"/>
        <v>04/2026</v>
      </c>
      <c r="K461" s="34" t="str">
        <f t="shared" si="6"/>
        <v>CXG-0426</v>
      </c>
    </row>
    <row r="462">
      <c r="A462" s="8" t="s">
        <v>4001</v>
      </c>
      <c r="B462" s="13">
        <v>46134.0</v>
      </c>
      <c r="C462" s="8" t="s">
        <v>3381</v>
      </c>
      <c r="D462" s="8" t="s">
        <v>1478</v>
      </c>
      <c r="E462" s="11">
        <v>1266.84</v>
      </c>
      <c r="G462" s="8" t="s">
        <v>3736</v>
      </c>
      <c r="H462" s="8" t="s">
        <v>3379</v>
      </c>
      <c r="J462" s="34" t="str">
        <f t="shared" si="5"/>
        <v>04/2026</v>
      </c>
      <c r="K462" s="34" t="str">
        <f t="shared" si="6"/>
        <v>CXG-0426</v>
      </c>
    </row>
    <row r="463">
      <c r="A463" s="8" t="s">
        <v>4002</v>
      </c>
      <c r="B463" s="13">
        <v>46134.0</v>
      </c>
      <c r="C463" s="8" t="s">
        <v>3381</v>
      </c>
      <c r="D463" s="8" t="s">
        <v>1478</v>
      </c>
      <c r="E463" s="11">
        <v>2577.55</v>
      </c>
      <c r="G463" s="8" t="s">
        <v>3736</v>
      </c>
      <c r="H463" s="8" t="s">
        <v>3379</v>
      </c>
      <c r="J463" s="34" t="str">
        <f t="shared" si="5"/>
        <v>04/2026</v>
      </c>
      <c r="K463" s="34" t="str">
        <f t="shared" si="6"/>
        <v>CXG-0426</v>
      </c>
    </row>
    <row r="464">
      <c r="A464" s="8" t="s">
        <v>4003</v>
      </c>
      <c r="B464" s="13">
        <v>46135.0</v>
      </c>
      <c r="C464" s="8" t="s">
        <v>3384</v>
      </c>
      <c r="D464" s="8" t="s">
        <v>1478</v>
      </c>
      <c r="E464" s="11">
        <v>50000.0</v>
      </c>
      <c r="H464" s="8" t="s">
        <v>3302</v>
      </c>
      <c r="J464" s="34" t="str">
        <f t="shared" si="5"/>
        <v>04/2026</v>
      </c>
      <c r="K464" s="34" t="str">
        <f t="shared" si="6"/>
        <v>CXG-0426</v>
      </c>
    </row>
    <row r="465">
      <c r="A465" s="8" t="s">
        <v>4004</v>
      </c>
      <c r="B465" s="13">
        <v>46136.0</v>
      </c>
      <c r="C465" s="8" t="s">
        <v>3381</v>
      </c>
      <c r="D465" s="8" t="s">
        <v>1478</v>
      </c>
      <c r="E465" s="11">
        <v>2732.0</v>
      </c>
      <c r="G465" s="8" t="s">
        <v>4005</v>
      </c>
      <c r="H465" s="8" t="s">
        <v>3379</v>
      </c>
      <c r="J465" s="34" t="str">
        <f t="shared" si="5"/>
        <v>04/2026</v>
      </c>
      <c r="K465" s="34" t="str">
        <f t="shared" si="6"/>
        <v>CXG-0426</v>
      </c>
    </row>
    <row r="466">
      <c r="A466" s="8" t="s">
        <v>4006</v>
      </c>
      <c r="B466" s="13">
        <v>46139.0</v>
      </c>
      <c r="C466" s="8" t="s">
        <v>3381</v>
      </c>
      <c r="D466" s="8" t="s">
        <v>1478</v>
      </c>
      <c r="E466" s="11">
        <v>5970.45</v>
      </c>
      <c r="G466" s="8" t="s">
        <v>4005</v>
      </c>
      <c r="H466" s="8" t="s">
        <v>3379</v>
      </c>
      <c r="J466" s="34" t="str">
        <f t="shared" si="5"/>
        <v>04/2026</v>
      </c>
      <c r="K466" s="34" t="str">
        <f t="shared" si="6"/>
        <v>CXG-0426</v>
      </c>
    </row>
    <row r="467">
      <c r="A467" s="8" t="s">
        <v>4007</v>
      </c>
      <c r="B467" s="13">
        <v>46140.0</v>
      </c>
      <c r="C467" s="8" t="s">
        <v>3384</v>
      </c>
      <c r="D467" s="8" t="s">
        <v>2193</v>
      </c>
      <c r="E467" s="11">
        <v>150000.0</v>
      </c>
      <c r="H467" s="8" t="s">
        <v>3302</v>
      </c>
      <c r="J467" s="34" t="str">
        <f t="shared" si="5"/>
        <v>04/2026</v>
      </c>
      <c r="K467" s="34" t="str">
        <f t="shared" si="6"/>
        <v>CXG-0426</v>
      </c>
    </row>
    <row r="468">
      <c r="A468" s="8" t="s">
        <v>4008</v>
      </c>
      <c r="B468" s="13">
        <v>46141.0</v>
      </c>
      <c r="C468" s="8" t="s">
        <v>3384</v>
      </c>
      <c r="D468" s="8" t="s">
        <v>1575</v>
      </c>
      <c r="E468" s="11">
        <v>10000.0</v>
      </c>
      <c r="G468" s="8" t="s">
        <v>4009</v>
      </c>
      <c r="H468" s="8" t="s">
        <v>3302</v>
      </c>
      <c r="J468" s="34" t="str">
        <f t="shared" si="5"/>
        <v>04/2026</v>
      </c>
      <c r="K468" s="34" t="str">
        <f t="shared" si="6"/>
        <v>CXG-0426</v>
      </c>
    </row>
    <row r="469">
      <c r="A469" s="8" t="s">
        <v>4010</v>
      </c>
      <c r="B469" s="13">
        <v>46141.0</v>
      </c>
      <c r="C469" s="8" t="s">
        <v>3384</v>
      </c>
      <c r="D469" s="8" t="s">
        <v>1575</v>
      </c>
      <c r="E469" s="11">
        <v>20000.0</v>
      </c>
      <c r="G469" s="8" t="s">
        <v>2843</v>
      </c>
      <c r="H469" s="8" t="s">
        <v>3302</v>
      </c>
      <c r="J469" s="34" t="str">
        <f t="shared" si="5"/>
        <v>04/2026</v>
      </c>
      <c r="K469" s="34" t="str">
        <f t="shared" si="6"/>
        <v>CXG-0426</v>
      </c>
    </row>
    <row r="470">
      <c r="A470" s="8" t="s">
        <v>4011</v>
      </c>
      <c r="B470" s="13">
        <v>46141.0</v>
      </c>
      <c r="C470" s="8" t="s">
        <v>3384</v>
      </c>
      <c r="D470" s="8" t="s">
        <v>1575</v>
      </c>
      <c r="E470" s="11">
        <v>28000.0</v>
      </c>
      <c r="G470" s="8" t="s">
        <v>2843</v>
      </c>
      <c r="H470" s="8" t="s">
        <v>3302</v>
      </c>
      <c r="J470" s="34" t="str">
        <f t="shared" si="5"/>
        <v>04/2026</v>
      </c>
      <c r="K470" s="34" t="str">
        <f t="shared" si="6"/>
        <v>CXG-0426</v>
      </c>
    </row>
    <row r="471">
      <c r="A471" s="8" t="s">
        <v>4012</v>
      </c>
      <c r="B471" s="13">
        <v>46142.0</v>
      </c>
      <c r="C471" s="8" t="s">
        <v>3384</v>
      </c>
      <c r="D471" s="8" t="s">
        <v>2193</v>
      </c>
      <c r="E471" s="11">
        <v>50000.0</v>
      </c>
      <c r="H471" s="8" t="s">
        <v>3302</v>
      </c>
      <c r="J471" s="34" t="str">
        <f t="shared" si="5"/>
        <v>04/2026</v>
      </c>
      <c r="K471" s="34" t="str">
        <f t="shared" si="6"/>
        <v>CXG-0426</v>
      </c>
    </row>
    <row r="472">
      <c r="A472" s="8" t="s">
        <v>4013</v>
      </c>
      <c r="B472" s="13">
        <v>46142.0</v>
      </c>
      <c r="C472" s="8" t="s">
        <v>3384</v>
      </c>
      <c r="D472" s="8" t="s">
        <v>1575</v>
      </c>
      <c r="E472" s="11">
        <v>49000.0</v>
      </c>
      <c r="G472" s="8" t="s">
        <v>2851</v>
      </c>
      <c r="H472" s="8" t="s">
        <v>3302</v>
      </c>
      <c r="J472" s="34" t="str">
        <f t="shared" si="5"/>
        <v>04/2026</v>
      </c>
      <c r="K472" s="34" t="str">
        <f t="shared" si="6"/>
        <v>CXG-0426</v>
      </c>
    </row>
    <row r="473">
      <c r="A473" s="8" t="s">
        <v>4014</v>
      </c>
      <c r="B473" s="13">
        <v>46143.0</v>
      </c>
      <c r="C473" s="8" t="s">
        <v>3384</v>
      </c>
      <c r="D473" s="8" t="s">
        <v>1473</v>
      </c>
      <c r="E473" s="11">
        <v>-706707.1</v>
      </c>
      <c r="G473" s="8" t="s">
        <v>4015</v>
      </c>
      <c r="H473" s="8" t="s">
        <v>3302</v>
      </c>
      <c r="J473" s="34" t="str">
        <f t="shared" si="5"/>
        <v>05/2026</v>
      </c>
      <c r="K473" s="34" t="str">
        <f t="shared" si="6"/>
        <v>CXG-0526</v>
      </c>
    </row>
    <row r="474">
      <c r="A474" s="8" t="s">
        <v>4016</v>
      </c>
      <c r="B474" s="13">
        <v>46143.0</v>
      </c>
      <c r="C474" s="8" t="s">
        <v>3388</v>
      </c>
      <c r="D474" s="8" t="s">
        <v>1473</v>
      </c>
      <c r="E474" s="11">
        <v>706707.1</v>
      </c>
      <c r="G474" s="8" t="s">
        <v>4017</v>
      </c>
      <c r="H474" s="8" t="s">
        <v>3302</v>
      </c>
      <c r="J474" s="34" t="str">
        <f t="shared" si="5"/>
        <v>05/2026</v>
      </c>
      <c r="K474" s="34" t="str">
        <f t="shared" si="6"/>
        <v>CXG-0526</v>
      </c>
    </row>
    <row r="475">
      <c r="A475" s="8" t="s">
        <v>4018</v>
      </c>
      <c r="B475" s="13">
        <v>46143.0</v>
      </c>
      <c r="C475" s="8" t="s">
        <v>3388</v>
      </c>
      <c r="D475" s="8" t="s">
        <v>1575</v>
      </c>
      <c r="E475" s="11">
        <v>20000.0</v>
      </c>
      <c r="G475" s="8" t="s">
        <v>4019</v>
      </c>
      <c r="H475" s="8" t="s">
        <v>3302</v>
      </c>
      <c r="J475" s="34" t="str">
        <f t="shared" si="5"/>
        <v>05/2026</v>
      </c>
      <c r="K475" s="34" t="str">
        <f t="shared" si="6"/>
        <v>CXG-0526</v>
      </c>
    </row>
    <row r="476">
      <c r="A476" s="8" t="s">
        <v>4020</v>
      </c>
      <c r="B476" s="13">
        <v>46143.0</v>
      </c>
      <c r="C476" s="8" t="s">
        <v>3381</v>
      </c>
      <c r="D476" s="8" t="s">
        <v>1473</v>
      </c>
      <c r="E476" s="11">
        <v>55454.16</v>
      </c>
      <c r="G476" s="8" t="s">
        <v>4021</v>
      </c>
      <c r="H476" s="8" t="s">
        <v>3379</v>
      </c>
      <c r="J476" s="34" t="str">
        <f t="shared" si="5"/>
        <v>05/2026</v>
      </c>
      <c r="K476" s="34" t="str">
        <f t="shared" si="6"/>
        <v>CXG-0526</v>
      </c>
    </row>
    <row r="477">
      <c r="A477" s="8" t="s">
        <v>4022</v>
      </c>
      <c r="B477" s="13">
        <v>46143.0</v>
      </c>
      <c r="C477" s="8" t="s">
        <v>3391</v>
      </c>
      <c r="D477" s="8" t="s">
        <v>1473</v>
      </c>
      <c r="E477" s="11">
        <v>-55454.16</v>
      </c>
      <c r="G477" s="8" t="s">
        <v>4017</v>
      </c>
      <c r="H477" s="8" t="s">
        <v>3379</v>
      </c>
      <c r="J477" s="34" t="str">
        <f t="shared" si="5"/>
        <v>05/2026</v>
      </c>
      <c r="K477" s="34" t="str">
        <f t="shared" si="6"/>
        <v>CXG-0526</v>
      </c>
    </row>
    <row r="478">
      <c r="A478" s="8" t="s">
        <v>4023</v>
      </c>
      <c r="B478" s="13">
        <v>46143.0</v>
      </c>
      <c r="C478" s="8" t="s">
        <v>3388</v>
      </c>
      <c r="D478" s="8" t="s">
        <v>1473</v>
      </c>
      <c r="E478" s="11">
        <v>737.22</v>
      </c>
      <c r="G478" s="8" t="s">
        <v>4024</v>
      </c>
      <c r="H478" s="8" t="s">
        <v>3302</v>
      </c>
      <c r="J478" s="34" t="str">
        <f t="shared" si="5"/>
        <v>05/2026</v>
      </c>
      <c r="K478" s="34" t="str">
        <f t="shared" si="6"/>
        <v>CXG-0526</v>
      </c>
    </row>
    <row r="479">
      <c r="A479" s="8" t="s">
        <v>4025</v>
      </c>
      <c r="B479" s="13">
        <v>46146.0</v>
      </c>
      <c r="C479" s="8" t="s">
        <v>3391</v>
      </c>
      <c r="D479" s="8" t="s">
        <v>1478</v>
      </c>
      <c r="E479" s="11">
        <v>10000.0</v>
      </c>
      <c r="H479" s="8" t="s">
        <v>3379</v>
      </c>
      <c r="J479" s="34" t="str">
        <f t="shared" si="5"/>
        <v>05/2026</v>
      </c>
      <c r="K479" s="34" t="str">
        <f t="shared" si="6"/>
        <v>CXG-0526</v>
      </c>
    </row>
    <row r="480">
      <c r="A480" s="8" t="s">
        <v>4026</v>
      </c>
      <c r="B480" s="13">
        <v>46146.0</v>
      </c>
      <c r="C480" s="8" t="s">
        <v>3388</v>
      </c>
      <c r="D480" s="8" t="s">
        <v>2193</v>
      </c>
      <c r="E480" s="11">
        <v>104000.0</v>
      </c>
      <c r="H480" s="8" t="s">
        <v>3302</v>
      </c>
      <c r="J480" s="34" t="str">
        <f t="shared" si="5"/>
        <v>05/2026</v>
      </c>
      <c r="K480" s="34" t="str">
        <f t="shared" si="6"/>
        <v>CXG-0526</v>
      </c>
    </row>
    <row r="481">
      <c r="A481" s="8" t="s">
        <v>4027</v>
      </c>
      <c r="B481" s="13">
        <v>46146.0</v>
      </c>
      <c r="C481" s="8" t="s">
        <v>3393</v>
      </c>
      <c r="D481" s="8" t="s">
        <v>1575</v>
      </c>
      <c r="E481" s="11">
        <v>20500.0</v>
      </c>
      <c r="G481" s="8" t="s">
        <v>4028</v>
      </c>
      <c r="H481" s="8" t="s">
        <v>3302</v>
      </c>
      <c r="J481" s="34" t="str">
        <f t="shared" si="5"/>
        <v>05/2026</v>
      </c>
      <c r="K481" s="34" t="str">
        <f t="shared" si="6"/>
        <v>CXG-0526</v>
      </c>
    </row>
    <row r="482">
      <c r="A482" s="8" t="s">
        <v>4029</v>
      </c>
      <c r="B482" s="13">
        <v>46147.0</v>
      </c>
      <c r="C482" s="8" t="s">
        <v>3393</v>
      </c>
      <c r="D482" s="8" t="s">
        <v>1473</v>
      </c>
      <c r="E482" s="11">
        <v>1011.78</v>
      </c>
      <c r="G482" s="8" t="s">
        <v>4030</v>
      </c>
      <c r="H482" s="8" t="s">
        <v>3302</v>
      </c>
      <c r="J482" s="34" t="str">
        <f t="shared" si="5"/>
        <v>05/2026</v>
      </c>
      <c r="K482" s="34" t="str">
        <f t="shared" si="6"/>
        <v>CXG-0526</v>
      </c>
    </row>
    <row r="483">
      <c r="A483" s="8" t="s">
        <v>4031</v>
      </c>
      <c r="B483" s="13">
        <v>46147.0</v>
      </c>
      <c r="C483" s="8" t="s">
        <v>3391</v>
      </c>
      <c r="D483" s="8" t="s">
        <v>1478</v>
      </c>
      <c r="E483" s="11">
        <v>10000.0</v>
      </c>
      <c r="H483" s="8" t="s">
        <v>3379</v>
      </c>
      <c r="J483" s="34" t="str">
        <f t="shared" si="5"/>
        <v>05/2026</v>
      </c>
      <c r="K483" s="34" t="str">
        <f t="shared" si="6"/>
        <v>CXG-0526</v>
      </c>
    </row>
    <row r="484">
      <c r="A484" s="8" t="s">
        <v>4032</v>
      </c>
      <c r="B484" s="13">
        <v>46147.0</v>
      </c>
      <c r="C484" s="8" t="s">
        <v>3391</v>
      </c>
      <c r="D484" s="8" t="s">
        <v>1478</v>
      </c>
      <c r="E484" s="11">
        <v>13445.29</v>
      </c>
      <c r="G484" s="8" t="s">
        <v>4033</v>
      </c>
      <c r="H484" s="8" t="s">
        <v>3379</v>
      </c>
      <c r="J484" s="34" t="str">
        <f t="shared" si="5"/>
        <v>05/2026</v>
      </c>
      <c r="K484" s="34" t="str">
        <f t="shared" si="6"/>
        <v>CXG-0526</v>
      </c>
    </row>
    <row r="485">
      <c r="A485" s="8" t="s">
        <v>4034</v>
      </c>
      <c r="B485" s="13">
        <v>46147.0</v>
      </c>
      <c r="C485" s="8" t="s">
        <v>3391</v>
      </c>
      <c r="D485" s="8" t="s">
        <v>1478</v>
      </c>
      <c r="E485" s="11">
        <v>9957.85</v>
      </c>
      <c r="G485" s="8" t="s">
        <v>4035</v>
      </c>
      <c r="H485" s="8" t="s">
        <v>3379</v>
      </c>
      <c r="J485" s="34" t="str">
        <f t="shared" si="5"/>
        <v>05/2026</v>
      </c>
      <c r="K485" s="34" t="str">
        <f t="shared" si="6"/>
        <v>CXG-0526</v>
      </c>
    </row>
    <row r="486">
      <c r="A486" s="8" t="s">
        <v>4036</v>
      </c>
      <c r="B486" s="13">
        <v>46147.0</v>
      </c>
      <c r="C486" s="8" t="s">
        <v>3391</v>
      </c>
      <c r="D486" s="8" t="s">
        <v>1478</v>
      </c>
      <c r="E486" s="11">
        <v>2000.0</v>
      </c>
      <c r="H486" s="8" t="s">
        <v>3379</v>
      </c>
      <c r="J486" s="34" t="str">
        <f t="shared" si="5"/>
        <v>05/2026</v>
      </c>
      <c r="K486" s="34" t="str">
        <f t="shared" si="6"/>
        <v>CXG-0526</v>
      </c>
    </row>
    <row r="487">
      <c r="A487" s="8" t="s">
        <v>4037</v>
      </c>
      <c r="B487" s="13">
        <v>46147.0</v>
      </c>
      <c r="C487" s="8" t="s">
        <v>3393</v>
      </c>
      <c r="D487" s="8" t="s">
        <v>1575</v>
      </c>
      <c r="E487" s="11">
        <v>7690.0</v>
      </c>
      <c r="G487" s="8" t="s">
        <v>4038</v>
      </c>
      <c r="H487" s="8" t="s">
        <v>3302</v>
      </c>
      <c r="J487" s="34" t="str">
        <f t="shared" si="5"/>
        <v>05/2026</v>
      </c>
      <c r="K487" s="34" t="str">
        <f t="shared" si="6"/>
        <v>CXG-0526</v>
      </c>
    </row>
    <row r="488">
      <c r="A488" s="8" t="s">
        <v>4039</v>
      </c>
      <c r="B488" s="13">
        <v>46148.0</v>
      </c>
      <c r="C488" s="8" t="s">
        <v>3391</v>
      </c>
      <c r="D488" s="8" t="s">
        <v>1478</v>
      </c>
      <c r="E488" s="11">
        <v>80.0</v>
      </c>
      <c r="H488" s="8" t="s">
        <v>3379</v>
      </c>
      <c r="J488" s="34" t="str">
        <f t="shared" si="5"/>
        <v>05/2026</v>
      </c>
      <c r="K488" s="34" t="str">
        <f t="shared" si="6"/>
        <v>CXG-0526</v>
      </c>
    </row>
    <row r="489">
      <c r="A489" s="8" t="s">
        <v>4040</v>
      </c>
      <c r="B489" s="13">
        <v>46149.0</v>
      </c>
      <c r="C489" s="8" t="s">
        <v>3393</v>
      </c>
      <c r="D489" s="8" t="s">
        <v>1575</v>
      </c>
      <c r="E489" s="11">
        <v>40000.0</v>
      </c>
      <c r="G489" s="8" t="s">
        <v>2851</v>
      </c>
      <c r="H489" s="8" t="s">
        <v>3302</v>
      </c>
      <c r="J489" s="34" t="str">
        <f t="shared" si="5"/>
        <v>05/2026</v>
      </c>
      <c r="K489" s="34" t="str">
        <f t="shared" si="6"/>
        <v>CXG-0526</v>
      </c>
    </row>
    <row r="490">
      <c r="A490" s="8" t="s">
        <v>4041</v>
      </c>
      <c r="B490" s="13">
        <v>46150.0</v>
      </c>
      <c r="C490" s="8" t="s">
        <v>3393</v>
      </c>
      <c r="D490" s="8" t="s">
        <v>1575</v>
      </c>
      <c r="E490" s="11">
        <v>35000.0</v>
      </c>
      <c r="G490" s="8" t="s">
        <v>2350</v>
      </c>
      <c r="H490" s="8" t="s">
        <v>3302</v>
      </c>
      <c r="J490" s="34" t="str">
        <f t="shared" si="5"/>
        <v>05/2026</v>
      </c>
      <c r="K490" s="34" t="str">
        <f t="shared" si="6"/>
        <v>CXG-0526</v>
      </c>
    </row>
    <row r="491">
      <c r="A491" s="8" t="s">
        <v>4042</v>
      </c>
      <c r="B491" s="13">
        <v>46150.0</v>
      </c>
      <c r="C491" s="8" t="s">
        <v>3393</v>
      </c>
      <c r="D491" s="8" t="s">
        <v>1478</v>
      </c>
      <c r="E491" s="11">
        <v>60000.0</v>
      </c>
      <c r="H491" s="8" t="s">
        <v>3302</v>
      </c>
      <c r="J491" s="34" t="str">
        <f t="shared" si="5"/>
        <v>05/2026</v>
      </c>
      <c r="K491" s="34" t="str">
        <f t="shared" si="6"/>
        <v>CXG-0526</v>
      </c>
    </row>
    <row r="492">
      <c r="A492" s="8" t="s">
        <v>4043</v>
      </c>
      <c r="B492" s="13">
        <v>46153.0</v>
      </c>
      <c r="C492" s="8" t="s">
        <v>3393</v>
      </c>
      <c r="D492" s="8" t="s">
        <v>1473</v>
      </c>
      <c r="E492" s="11">
        <v>699.75</v>
      </c>
      <c r="G492" s="8" t="s">
        <v>4044</v>
      </c>
      <c r="H492" s="8" t="s">
        <v>3302</v>
      </c>
      <c r="J492" s="34" t="str">
        <f t="shared" si="5"/>
        <v>05/2026</v>
      </c>
      <c r="K492" s="34" t="str">
        <f t="shared" si="6"/>
        <v>CXG-0526</v>
      </c>
    </row>
    <row r="493">
      <c r="A493" s="8" t="s">
        <v>4045</v>
      </c>
      <c r="B493" s="13">
        <v>46153.0</v>
      </c>
      <c r="C493" s="8" t="s">
        <v>3393</v>
      </c>
      <c r="D493" s="8" t="s">
        <v>1575</v>
      </c>
      <c r="E493" s="11">
        <v>45000.0</v>
      </c>
      <c r="G493" s="8" t="s">
        <v>2851</v>
      </c>
      <c r="H493" s="8" t="s">
        <v>3302</v>
      </c>
      <c r="J493" s="34" t="str">
        <f t="shared" si="5"/>
        <v>05/2026</v>
      </c>
      <c r="K493" s="34" t="str">
        <f t="shared" si="6"/>
        <v>CXG-0526</v>
      </c>
    </row>
    <row r="494">
      <c r="A494" s="8" t="s">
        <v>4046</v>
      </c>
      <c r="B494" s="13">
        <v>46154.0</v>
      </c>
      <c r="C494" s="8" t="s">
        <v>3391</v>
      </c>
      <c r="D494" s="8" t="s">
        <v>1473</v>
      </c>
      <c r="E494" s="11">
        <v>-1000.0</v>
      </c>
      <c r="G494" s="8" t="s">
        <v>4047</v>
      </c>
      <c r="H494" s="8" t="s">
        <v>3379</v>
      </c>
      <c r="J494" s="34" t="str">
        <f t="shared" si="5"/>
        <v>05/2026</v>
      </c>
      <c r="K494" s="34" t="str">
        <f t="shared" si="6"/>
        <v>CXG-0526</v>
      </c>
    </row>
    <row r="495">
      <c r="A495" s="8" t="s">
        <v>4048</v>
      </c>
      <c r="B495" s="13">
        <v>46154.0</v>
      </c>
      <c r="C495" s="8" t="s">
        <v>3393</v>
      </c>
      <c r="D495" s="8" t="s">
        <v>1575</v>
      </c>
      <c r="E495" s="11">
        <v>35000.0</v>
      </c>
      <c r="G495" s="8" t="s">
        <v>2851</v>
      </c>
      <c r="H495" s="8" t="s">
        <v>3302</v>
      </c>
      <c r="J495" s="34" t="str">
        <f t="shared" si="5"/>
        <v>05/2026</v>
      </c>
      <c r="K495" s="34" t="str">
        <f t="shared" si="6"/>
        <v>CXG-0526</v>
      </c>
    </row>
    <row r="496">
      <c r="A496" s="8" t="s">
        <v>4049</v>
      </c>
      <c r="B496" s="13">
        <v>46156.0</v>
      </c>
      <c r="C496" s="8" t="s">
        <v>3391</v>
      </c>
      <c r="D496" s="8" t="s">
        <v>1478</v>
      </c>
      <c r="E496" s="11">
        <v>5135.27</v>
      </c>
      <c r="H496" s="8" t="s">
        <v>3379</v>
      </c>
      <c r="J496" s="34" t="str">
        <f t="shared" si="5"/>
        <v>05/2026</v>
      </c>
      <c r="K496" s="34" t="str">
        <f t="shared" si="6"/>
        <v>CXG-0526</v>
      </c>
    </row>
    <row r="497">
      <c r="A497" s="8" t="s">
        <v>4050</v>
      </c>
      <c r="B497" s="13">
        <v>46156.0</v>
      </c>
      <c r="C497" s="8" t="s">
        <v>3391</v>
      </c>
      <c r="D497" s="8" t="s">
        <v>1478</v>
      </c>
      <c r="E497" s="11">
        <v>1600.0</v>
      </c>
      <c r="H497" s="8" t="s">
        <v>3379</v>
      </c>
      <c r="J497" s="34" t="str">
        <f t="shared" si="5"/>
        <v>05/2026</v>
      </c>
      <c r="K497" s="34" t="str">
        <f t="shared" si="6"/>
        <v>CXG-0526</v>
      </c>
    </row>
    <row r="498">
      <c r="A498" s="8" t="s">
        <v>4051</v>
      </c>
      <c r="B498" s="13">
        <v>46156.0</v>
      </c>
      <c r="C498" s="8" t="s">
        <v>3391</v>
      </c>
      <c r="D498" s="8" t="s">
        <v>1478</v>
      </c>
      <c r="E498" s="11">
        <v>4611.79</v>
      </c>
      <c r="H498" s="8" t="s">
        <v>3379</v>
      </c>
      <c r="J498" s="34" t="str">
        <f t="shared" si="5"/>
        <v>05/2026</v>
      </c>
      <c r="K498" s="34" t="str">
        <f t="shared" si="6"/>
        <v>CXG-0526</v>
      </c>
    </row>
    <row r="499">
      <c r="A499" s="8" t="s">
        <v>4052</v>
      </c>
      <c r="B499" s="13">
        <v>46157.0</v>
      </c>
      <c r="C499" s="8" t="s">
        <v>3391</v>
      </c>
      <c r="D499" s="8" t="s">
        <v>1478</v>
      </c>
      <c r="E499" s="11">
        <v>3230.5</v>
      </c>
      <c r="H499" s="8" t="s">
        <v>3379</v>
      </c>
      <c r="J499" s="34" t="str">
        <f t="shared" si="5"/>
        <v>05/2026</v>
      </c>
      <c r="K499" s="34" t="str">
        <f t="shared" si="6"/>
        <v>CXG-0526</v>
      </c>
    </row>
    <row r="500">
      <c r="A500" s="8" t="s">
        <v>4053</v>
      </c>
      <c r="B500" s="13">
        <v>46158.0</v>
      </c>
      <c r="C500" s="8" t="s">
        <v>3391</v>
      </c>
      <c r="D500" s="8" t="s">
        <v>1478</v>
      </c>
      <c r="E500" s="11">
        <v>4154.55</v>
      </c>
      <c r="G500" s="8" t="s">
        <v>4054</v>
      </c>
      <c r="H500" s="8" t="s">
        <v>3379</v>
      </c>
      <c r="J500" s="34" t="str">
        <f t="shared" si="5"/>
        <v>05/2026</v>
      </c>
      <c r="K500" s="34" t="str">
        <f t="shared" si="6"/>
        <v>CXG-0526</v>
      </c>
    </row>
    <row r="501">
      <c r="A501" s="8" t="s">
        <v>4055</v>
      </c>
      <c r="B501" s="13">
        <v>46159.0</v>
      </c>
      <c r="C501" s="8" t="s">
        <v>3391</v>
      </c>
      <c r="D501" s="8" t="s">
        <v>1478</v>
      </c>
      <c r="E501" s="11">
        <v>4044.0</v>
      </c>
      <c r="G501" s="8" t="s">
        <v>4056</v>
      </c>
      <c r="H501" s="8" t="s">
        <v>3379</v>
      </c>
      <c r="J501" s="34" t="str">
        <f t="shared" si="5"/>
        <v>05/2026</v>
      </c>
      <c r="K501" s="34" t="str">
        <f t="shared" si="6"/>
        <v>CXG-0526</v>
      </c>
    </row>
    <row r="502">
      <c r="A502" s="8" t="s">
        <v>4057</v>
      </c>
      <c r="B502" s="13">
        <v>46160.0</v>
      </c>
      <c r="C502" s="8" t="s">
        <v>3391</v>
      </c>
      <c r="D502" s="8" t="s">
        <v>1478</v>
      </c>
      <c r="E502" s="11">
        <v>13152.03</v>
      </c>
      <c r="H502" s="8" t="s">
        <v>3379</v>
      </c>
      <c r="J502" s="34" t="str">
        <f t="shared" si="5"/>
        <v>05/2026</v>
      </c>
      <c r="K502" s="34" t="str">
        <f t="shared" si="6"/>
        <v>CXG-0526</v>
      </c>
    </row>
    <row r="503">
      <c r="A503" s="8" t="s">
        <v>4058</v>
      </c>
      <c r="B503" s="13">
        <v>46160.0</v>
      </c>
      <c r="C503" s="8" t="s">
        <v>3391</v>
      </c>
      <c r="D503" s="8" t="s">
        <v>1478</v>
      </c>
      <c r="E503" s="11">
        <v>5773.48</v>
      </c>
      <c r="H503" s="8" t="s">
        <v>3379</v>
      </c>
      <c r="J503" s="34" t="str">
        <f t="shared" si="5"/>
        <v>05/2026</v>
      </c>
      <c r="K503" s="34" t="str">
        <f t="shared" si="6"/>
        <v>CXG-0526</v>
      </c>
    </row>
    <row r="504">
      <c r="A504" s="8" t="s">
        <v>4059</v>
      </c>
      <c r="B504" s="13">
        <v>46160.0</v>
      </c>
      <c r="C504" s="8" t="s">
        <v>3391</v>
      </c>
      <c r="D504" s="8" t="s">
        <v>1478</v>
      </c>
      <c r="E504" s="11">
        <v>5830.01</v>
      </c>
      <c r="H504" s="8" t="s">
        <v>3379</v>
      </c>
      <c r="J504" s="34" t="str">
        <f t="shared" si="5"/>
        <v>05/2026</v>
      </c>
      <c r="K504" s="34" t="str">
        <f t="shared" si="6"/>
        <v>CXG-0526</v>
      </c>
    </row>
    <row r="505">
      <c r="A505" s="8" t="s">
        <v>4060</v>
      </c>
      <c r="B505" s="13">
        <v>46161.0</v>
      </c>
      <c r="C505" s="8" t="s">
        <v>3388</v>
      </c>
      <c r="D505" s="8" t="s">
        <v>1478</v>
      </c>
      <c r="E505" s="11">
        <v>50000.0</v>
      </c>
      <c r="H505" s="8" t="s">
        <v>3302</v>
      </c>
      <c r="J505" s="34" t="str">
        <f t="shared" si="5"/>
        <v>05/2026</v>
      </c>
      <c r="K505" s="34" t="str">
        <f t="shared" si="6"/>
        <v>CXG-0526</v>
      </c>
    </row>
    <row r="506">
      <c r="A506" s="8" t="s">
        <v>4061</v>
      </c>
      <c r="B506" s="13">
        <v>46161.0</v>
      </c>
      <c r="C506" s="8" t="s">
        <v>3391</v>
      </c>
      <c r="D506" s="8" t="s">
        <v>1478</v>
      </c>
      <c r="E506" s="11">
        <v>4823.1</v>
      </c>
      <c r="H506" s="8" t="s">
        <v>3379</v>
      </c>
      <c r="J506" s="34" t="str">
        <f t="shared" si="5"/>
        <v>05/2026</v>
      </c>
      <c r="K506" s="34" t="str">
        <f t="shared" si="6"/>
        <v>CXG-0526</v>
      </c>
    </row>
    <row r="507">
      <c r="A507" s="8" t="s">
        <v>4062</v>
      </c>
      <c r="B507" s="13">
        <v>46162.0</v>
      </c>
      <c r="C507" s="8" t="s">
        <v>3391</v>
      </c>
      <c r="D507" s="8" t="s">
        <v>1478</v>
      </c>
      <c r="E507" s="11">
        <v>2577.55</v>
      </c>
      <c r="H507" s="8" t="s">
        <v>3379</v>
      </c>
      <c r="J507" s="34" t="str">
        <f t="shared" si="5"/>
        <v>05/2026</v>
      </c>
      <c r="K507" s="34" t="str">
        <f t="shared" si="6"/>
        <v>CXG-0526</v>
      </c>
    </row>
    <row r="508">
      <c r="A508" s="8" t="s">
        <v>4063</v>
      </c>
      <c r="B508" s="13">
        <v>46162.0</v>
      </c>
      <c r="C508" s="8" t="s">
        <v>3391</v>
      </c>
      <c r="D508" s="8" t="s">
        <v>1478</v>
      </c>
      <c r="E508" s="11">
        <v>17577.6</v>
      </c>
      <c r="H508" s="8" t="s">
        <v>3379</v>
      </c>
      <c r="J508" s="34" t="str">
        <f t="shared" si="5"/>
        <v>05/2026</v>
      </c>
      <c r="K508" s="34" t="str">
        <f t="shared" si="6"/>
        <v>CXG-0526</v>
      </c>
    </row>
    <row r="509">
      <c r="A509" s="8" t="s">
        <v>4064</v>
      </c>
      <c r="B509" s="13">
        <v>46162.0</v>
      </c>
      <c r="C509" s="8" t="s">
        <v>3391</v>
      </c>
      <c r="D509" s="8" t="s">
        <v>1478</v>
      </c>
      <c r="E509" s="11">
        <v>1266.84</v>
      </c>
      <c r="H509" s="8" t="s">
        <v>3379</v>
      </c>
      <c r="J509" s="34" t="str">
        <f t="shared" si="5"/>
        <v>05/2026</v>
      </c>
      <c r="K509" s="34" t="str">
        <f t="shared" si="6"/>
        <v>CXG-0526</v>
      </c>
    </row>
    <row r="510">
      <c r="A510" s="8" t="s">
        <v>4065</v>
      </c>
      <c r="B510" s="13">
        <v>46162.0</v>
      </c>
      <c r="C510" s="8" t="s">
        <v>3391</v>
      </c>
      <c r="D510" s="8" t="s">
        <v>2193</v>
      </c>
      <c r="E510" s="11">
        <v>20000.0</v>
      </c>
      <c r="H510" s="8" t="s">
        <v>3379</v>
      </c>
      <c r="J510" s="34" t="str">
        <f t="shared" si="5"/>
        <v>05/2026</v>
      </c>
      <c r="K510" s="34" t="str">
        <f t="shared" si="6"/>
        <v>CXG-0526</v>
      </c>
    </row>
    <row r="511">
      <c r="A511" s="8" t="s">
        <v>4066</v>
      </c>
      <c r="B511" s="13">
        <v>46164.0</v>
      </c>
      <c r="C511" s="8" t="s">
        <v>3393</v>
      </c>
      <c r="D511" s="8" t="s">
        <v>2193</v>
      </c>
      <c r="E511" s="11">
        <v>50000.0</v>
      </c>
      <c r="H511" s="8" t="s">
        <v>3302</v>
      </c>
      <c r="J511" s="34" t="str">
        <f t="shared" si="5"/>
        <v>05/2026</v>
      </c>
      <c r="K511" s="34" t="str">
        <f t="shared" si="6"/>
        <v>CXG-0526</v>
      </c>
    </row>
    <row r="512">
      <c r="A512" s="8" t="s">
        <v>4067</v>
      </c>
      <c r="B512" s="13">
        <v>46164.0</v>
      </c>
      <c r="C512" s="8" t="s">
        <v>3388</v>
      </c>
      <c r="D512" s="8" t="s">
        <v>2193</v>
      </c>
      <c r="E512" s="11">
        <v>30000.0</v>
      </c>
      <c r="H512" s="8" t="s">
        <v>3302</v>
      </c>
      <c r="J512" s="34" t="str">
        <f t="shared" si="5"/>
        <v>05/2026</v>
      </c>
      <c r="K512" s="34" t="str">
        <f t="shared" si="6"/>
        <v>CXG-0526</v>
      </c>
    </row>
    <row r="513">
      <c r="A513" s="8" t="s">
        <v>4068</v>
      </c>
      <c r="B513" s="13">
        <v>46165.0</v>
      </c>
      <c r="C513" s="8" t="s">
        <v>3391</v>
      </c>
      <c r="D513" s="8" t="s">
        <v>1478</v>
      </c>
      <c r="E513" s="11">
        <v>1400.0</v>
      </c>
      <c r="H513" s="8" t="s">
        <v>3379</v>
      </c>
      <c r="J513" s="34" t="str">
        <f t="shared" si="5"/>
        <v>05/2026</v>
      </c>
      <c r="K513" s="34" t="str">
        <f t="shared" si="6"/>
        <v>CXG-0526</v>
      </c>
    </row>
    <row r="514">
      <c r="A514" s="8" t="s">
        <v>4069</v>
      </c>
      <c r="B514" s="13">
        <v>46166.0</v>
      </c>
      <c r="C514" s="8" t="s">
        <v>3391</v>
      </c>
      <c r="D514" s="8" t="s">
        <v>1478</v>
      </c>
      <c r="E514" s="11">
        <v>280.0</v>
      </c>
      <c r="H514" s="8" t="s">
        <v>3379</v>
      </c>
      <c r="J514" s="34" t="str">
        <f t="shared" si="5"/>
        <v>05/2026</v>
      </c>
      <c r="K514" s="34" t="str">
        <f t="shared" si="6"/>
        <v>CXG-0526</v>
      </c>
    </row>
    <row r="515">
      <c r="A515" s="8" t="s">
        <v>4070</v>
      </c>
      <c r="B515" s="13">
        <v>46167.0</v>
      </c>
      <c r="C515" s="8" t="s">
        <v>3391</v>
      </c>
      <c r="D515" s="8" t="s">
        <v>1478</v>
      </c>
      <c r="E515" s="11">
        <v>10000.0</v>
      </c>
      <c r="H515" s="8" t="s">
        <v>3379</v>
      </c>
      <c r="J515" s="34" t="str">
        <f t="shared" si="5"/>
        <v>05/2026</v>
      </c>
      <c r="K515" s="34" t="str">
        <f t="shared" si="6"/>
        <v>CXG-0526</v>
      </c>
    </row>
    <row r="516">
      <c r="A516" s="8" t="s">
        <v>4071</v>
      </c>
      <c r="B516" s="13">
        <v>46168.0</v>
      </c>
      <c r="C516" s="8" t="s">
        <v>3391</v>
      </c>
      <c r="D516" s="8" t="s">
        <v>1478</v>
      </c>
      <c r="E516" s="11">
        <v>5586.0</v>
      </c>
      <c r="H516" s="8" t="s">
        <v>3379</v>
      </c>
      <c r="J516" s="34" t="str">
        <f t="shared" si="5"/>
        <v>05/2026</v>
      </c>
      <c r="K516" s="34" t="str">
        <f t="shared" si="6"/>
        <v>CXG-0526</v>
      </c>
    </row>
    <row r="517">
      <c r="A517" s="8" t="s">
        <v>4072</v>
      </c>
      <c r="B517" s="13">
        <v>46168.0</v>
      </c>
      <c r="C517" s="8" t="s">
        <v>3393</v>
      </c>
      <c r="D517" s="8" t="s">
        <v>1575</v>
      </c>
      <c r="E517" s="11">
        <v>107646.0</v>
      </c>
      <c r="G517" s="8" t="s">
        <v>2851</v>
      </c>
      <c r="H517" s="8" t="s">
        <v>3302</v>
      </c>
      <c r="J517" s="34" t="str">
        <f t="shared" si="5"/>
        <v>05/2026</v>
      </c>
      <c r="K517" s="34" t="str">
        <f t="shared" si="6"/>
        <v>CXG-0526</v>
      </c>
    </row>
    <row r="518">
      <c r="A518" s="8" t="s">
        <v>4073</v>
      </c>
      <c r="B518" s="13">
        <v>46169.0</v>
      </c>
      <c r="C518" s="8" t="s">
        <v>3391</v>
      </c>
      <c r="D518" s="8" t="s">
        <v>1478</v>
      </c>
      <c r="E518" s="11">
        <v>4405.98</v>
      </c>
      <c r="H518" s="8" t="s">
        <v>3379</v>
      </c>
      <c r="J518" s="34" t="str">
        <f t="shared" si="5"/>
        <v>05/2026</v>
      </c>
      <c r="K518" s="34" t="str">
        <f t="shared" si="6"/>
        <v>CXG-0526</v>
      </c>
    </row>
    <row r="519">
      <c r="A519" s="8" t="s">
        <v>4074</v>
      </c>
      <c r="B519" s="13">
        <v>46169.0</v>
      </c>
      <c r="C519" s="8" t="s">
        <v>3391</v>
      </c>
      <c r="D519" s="8" t="s">
        <v>1478</v>
      </c>
      <c r="E519" s="11">
        <v>4567.55</v>
      </c>
      <c r="H519" s="8" t="s">
        <v>3379</v>
      </c>
      <c r="J519" s="34" t="str">
        <f t="shared" si="5"/>
        <v>05/2026</v>
      </c>
      <c r="K519" s="34" t="str">
        <f t="shared" si="6"/>
        <v>CXG-0526</v>
      </c>
    </row>
    <row r="520">
      <c r="A520" s="8" t="s">
        <v>4075</v>
      </c>
      <c r="B520" s="13">
        <v>46170.0</v>
      </c>
      <c r="C520" s="8" t="s">
        <v>3393</v>
      </c>
      <c r="D520" s="8" t="s">
        <v>1478</v>
      </c>
      <c r="E520" s="11">
        <v>1100.0</v>
      </c>
      <c r="H520" s="8" t="s">
        <v>3302</v>
      </c>
      <c r="J520" s="34" t="str">
        <f t="shared" si="5"/>
        <v>05/2026</v>
      </c>
      <c r="K520" s="34" t="str">
        <f t="shared" si="6"/>
        <v>CXG-0526</v>
      </c>
    </row>
    <row r="521">
      <c r="A521" s="8" t="s">
        <v>4076</v>
      </c>
      <c r="B521" s="13">
        <v>46170.0</v>
      </c>
      <c r="C521" s="8" t="s">
        <v>3393</v>
      </c>
      <c r="D521" s="8" t="s">
        <v>1575</v>
      </c>
      <c r="E521" s="11">
        <v>60000.0</v>
      </c>
      <c r="G521" s="8" t="s">
        <v>2851</v>
      </c>
      <c r="H521" s="8" t="s">
        <v>3302</v>
      </c>
      <c r="J521" s="34" t="str">
        <f t="shared" si="5"/>
        <v>05/2026</v>
      </c>
      <c r="K521" s="34" t="str">
        <f t="shared" si="6"/>
        <v>CXG-0526</v>
      </c>
    </row>
    <row r="522">
      <c r="A522" s="8" t="s">
        <v>4077</v>
      </c>
      <c r="B522" s="13">
        <v>46170.0</v>
      </c>
      <c r="C522" s="8" t="s">
        <v>3393</v>
      </c>
      <c r="D522" s="8" t="s">
        <v>2193</v>
      </c>
      <c r="E522" s="11">
        <v>52000.0</v>
      </c>
      <c r="H522" s="8" t="s">
        <v>3302</v>
      </c>
      <c r="J522" s="34" t="str">
        <f t="shared" si="5"/>
        <v>05/2026</v>
      </c>
      <c r="K522" s="34" t="str">
        <f t="shared" si="6"/>
        <v>CXG-0526</v>
      </c>
    </row>
    <row r="523">
      <c r="A523" s="8" t="s">
        <v>4078</v>
      </c>
      <c r="B523" s="13">
        <v>46170.0</v>
      </c>
      <c r="C523" s="8" t="s">
        <v>3391</v>
      </c>
      <c r="D523" s="8" t="s">
        <v>1478</v>
      </c>
      <c r="E523" s="11">
        <v>4650.3</v>
      </c>
      <c r="H523" s="8" t="s">
        <v>3379</v>
      </c>
      <c r="J523" s="34" t="str">
        <f t="shared" si="5"/>
        <v>05/2026</v>
      </c>
      <c r="K523" s="34" t="str">
        <f t="shared" si="6"/>
        <v>CXG-0526</v>
      </c>
    </row>
    <row r="524">
      <c r="A524" s="8" t="s">
        <v>4079</v>
      </c>
      <c r="B524" s="13">
        <v>46171.0</v>
      </c>
      <c r="C524" s="8" t="s">
        <v>3393</v>
      </c>
      <c r="D524" s="8" t="s">
        <v>1575</v>
      </c>
      <c r="E524" s="11">
        <v>20000.0</v>
      </c>
      <c r="G524" s="8" t="s">
        <v>2350</v>
      </c>
      <c r="H524" s="8" t="s">
        <v>3302</v>
      </c>
      <c r="J524" s="34" t="str">
        <f t="shared" si="5"/>
        <v>05/2026</v>
      </c>
      <c r="K524" s="34" t="str">
        <f t="shared" si="6"/>
        <v>CXG-0526</v>
      </c>
    </row>
    <row r="525">
      <c r="A525" s="8" t="s">
        <v>4080</v>
      </c>
      <c r="B525" s="13">
        <v>46172.0</v>
      </c>
      <c r="C525" s="8" t="s">
        <v>3391</v>
      </c>
      <c r="D525" s="8" t="s">
        <v>1478</v>
      </c>
      <c r="E525" s="11">
        <v>6053.75</v>
      </c>
      <c r="H525" s="8" t="s">
        <v>3379</v>
      </c>
      <c r="J525" s="34" t="str">
        <f t="shared" si="5"/>
        <v>05/2026</v>
      </c>
      <c r="K525" s="34" t="str">
        <f t="shared" si="6"/>
        <v>CXG-0526</v>
      </c>
    </row>
    <row r="526">
      <c r="A526" s="8" t="s">
        <v>4081</v>
      </c>
      <c r="B526" s="13">
        <v>46173.0</v>
      </c>
      <c r="C526" s="8" t="s">
        <v>3393</v>
      </c>
      <c r="D526" s="8" t="s">
        <v>1473</v>
      </c>
      <c r="E526" s="11">
        <v>-63840.13</v>
      </c>
      <c r="G526" s="8" t="s">
        <v>4082</v>
      </c>
      <c r="H526" s="8" t="s">
        <v>3302</v>
      </c>
      <c r="J526" s="34" t="str">
        <f t="shared" si="5"/>
        <v>05/2026</v>
      </c>
      <c r="K526" s="34" t="str">
        <f t="shared" si="6"/>
        <v>CXG-0526</v>
      </c>
    </row>
    <row r="527">
      <c r="A527" s="8" t="s">
        <v>4083</v>
      </c>
      <c r="B527" s="13">
        <v>46173.0</v>
      </c>
      <c r="C527" s="8" t="s">
        <v>3399</v>
      </c>
      <c r="D527" s="8" t="s">
        <v>1473</v>
      </c>
      <c r="E527" s="11">
        <v>63840.13</v>
      </c>
      <c r="G527" s="8" t="s">
        <v>4084</v>
      </c>
      <c r="H527" s="8" t="s">
        <v>3302</v>
      </c>
      <c r="J527" s="34" t="str">
        <f t="shared" si="5"/>
        <v>05/2026</v>
      </c>
      <c r="K527" s="34" t="str">
        <f t="shared" si="6"/>
        <v>CXG-0526</v>
      </c>
    </row>
    <row r="528">
      <c r="A528" s="8" t="s">
        <v>4085</v>
      </c>
      <c r="B528" s="13">
        <v>46173.0</v>
      </c>
      <c r="C528" s="8" t="s">
        <v>3391</v>
      </c>
      <c r="D528" s="8" t="s">
        <v>1473</v>
      </c>
      <c r="E528" s="11">
        <v>37542.32</v>
      </c>
      <c r="G528" s="8" t="s">
        <v>4086</v>
      </c>
      <c r="H528" s="8" t="s">
        <v>3379</v>
      </c>
      <c r="J528" s="34" t="str">
        <f t="shared" si="5"/>
        <v>05/2026</v>
      </c>
      <c r="K528" s="34" t="str">
        <f t="shared" si="6"/>
        <v>CXG-0526</v>
      </c>
    </row>
    <row r="529">
      <c r="A529" s="8" t="s">
        <v>4087</v>
      </c>
      <c r="B529" s="13">
        <v>46173.0</v>
      </c>
      <c r="C529" s="8" t="s">
        <v>3402</v>
      </c>
      <c r="D529" s="8" t="s">
        <v>1473</v>
      </c>
      <c r="E529" s="11">
        <v>-37542.32</v>
      </c>
      <c r="G529" s="8" t="s">
        <v>4088</v>
      </c>
      <c r="H529" s="8" t="s">
        <v>3379</v>
      </c>
      <c r="J529" s="34" t="str">
        <f t="shared" si="5"/>
        <v>05/2026</v>
      </c>
      <c r="K529" s="34" t="str">
        <f t="shared" si="6"/>
        <v>CXG-0526</v>
      </c>
    </row>
    <row r="530">
      <c r="A530" s="8" t="s">
        <v>4089</v>
      </c>
      <c r="B530" s="13">
        <v>46174.0</v>
      </c>
      <c r="C530" s="8" t="s">
        <v>3399</v>
      </c>
      <c r="D530" s="8" t="s">
        <v>1575</v>
      </c>
      <c r="E530" s="11">
        <v>145312.0</v>
      </c>
      <c r="G530" s="8" t="s">
        <v>2851</v>
      </c>
      <c r="H530" s="8" t="s">
        <v>3302</v>
      </c>
      <c r="J530" s="34" t="str">
        <f t="shared" si="5"/>
        <v>06/2026</v>
      </c>
      <c r="K530" s="34" t="str">
        <f t="shared" si="6"/>
        <v>CXG-0626</v>
      </c>
    </row>
    <row r="531">
      <c r="A531" s="8" t="s">
        <v>4090</v>
      </c>
      <c r="B531" s="13">
        <v>46175.0</v>
      </c>
      <c r="C531" s="8" t="s">
        <v>3402</v>
      </c>
      <c r="D531" s="8" t="s">
        <v>1478</v>
      </c>
      <c r="E531" s="11">
        <v>4461.6</v>
      </c>
      <c r="H531" s="8" t="s">
        <v>3379</v>
      </c>
      <c r="J531" s="34" t="str">
        <f t="shared" si="5"/>
        <v>06/2026</v>
      </c>
      <c r="K531" s="34" t="str">
        <f t="shared" si="6"/>
        <v>CXG-0626</v>
      </c>
    </row>
    <row r="532">
      <c r="E532" s="9"/>
      <c r="J532" s="34" t="str">
        <f t="shared" si="5"/>
        <v>12/1899</v>
      </c>
      <c r="K532" s="34" t="str">
        <f t="shared" si="6"/>
        <v/>
      </c>
    </row>
    <row r="533">
      <c r="E533" s="9"/>
      <c r="J533" s="34" t="str">
        <f t="shared" si="5"/>
        <v>12/1899</v>
      </c>
      <c r="K533" s="34" t="str">
        <f t="shared" si="6"/>
        <v/>
      </c>
    </row>
    <row r="534">
      <c r="E534" s="9"/>
      <c r="J534" s="34" t="str">
        <f t="shared" si="5"/>
        <v>12/1899</v>
      </c>
      <c r="K534" s="34" t="str">
        <f t="shared" si="6"/>
        <v/>
      </c>
    </row>
    <row r="535">
      <c r="E535" s="9"/>
      <c r="J535" s="34" t="str">
        <f t="shared" si="5"/>
        <v>12/1899</v>
      </c>
      <c r="K535" s="34" t="str">
        <f t="shared" si="6"/>
        <v/>
      </c>
    </row>
    <row r="536">
      <c r="E536" s="9"/>
      <c r="J536" s="34" t="str">
        <f t="shared" si="5"/>
        <v>12/1899</v>
      </c>
      <c r="K536" s="34" t="str">
        <f t="shared" si="6"/>
        <v/>
      </c>
    </row>
    <row r="537">
      <c r="E537" s="9"/>
      <c r="J537" s="34" t="str">
        <f t="shared" si="5"/>
        <v>12/1899</v>
      </c>
      <c r="K537" s="34" t="str">
        <f t="shared" si="6"/>
        <v/>
      </c>
    </row>
    <row r="538">
      <c r="E538" s="9"/>
      <c r="J538" s="34" t="str">
        <f t="shared" si="5"/>
        <v>12/1899</v>
      </c>
      <c r="K538" s="34" t="str">
        <f t="shared" si="6"/>
        <v/>
      </c>
    </row>
    <row r="539">
      <c r="E539" s="9"/>
      <c r="J539" s="34" t="str">
        <f t="shared" si="5"/>
        <v>12/1899</v>
      </c>
      <c r="K539" s="34" t="str">
        <f t="shared" si="6"/>
        <v/>
      </c>
    </row>
    <row r="540">
      <c r="E540" s="9"/>
      <c r="J540" s="34" t="str">
        <f t="shared" si="5"/>
        <v>12/1899</v>
      </c>
      <c r="K540" s="34" t="str">
        <f t="shared" si="6"/>
        <v/>
      </c>
    </row>
    <row r="541">
      <c r="E541" s="9"/>
      <c r="J541" s="34" t="str">
        <f t="shared" si="5"/>
        <v>12/1899</v>
      </c>
      <c r="K541" s="34" t="str">
        <f t="shared" si="6"/>
        <v/>
      </c>
    </row>
    <row r="542">
      <c r="E542" s="9"/>
      <c r="J542" s="34" t="str">
        <f t="shared" si="5"/>
        <v>12/1899</v>
      </c>
      <c r="K542" s="34" t="str">
        <f t="shared" si="6"/>
        <v/>
      </c>
    </row>
    <row r="543">
      <c r="E543" s="9"/>
      <c r="J543" s="34" t="str">
        <f t="shared" si="5"/>
        <v>12/1899</v>
      </c>
      <c r="K543" s="34" t="str">
        <f t="shared" si="6"/>
        <v/>
      </c>
    </row>
    <row r="544">
      <c r="E544" s="9"/>
      <c r="J544" s="34" t="str">
        <f t="shared" si="5"/>
        <v>12/1899</v>
      </c>
      <c r="K544" s="34" t="str">
        <f t="shared" si="6"/>
        <v/>
      </c>
    </row>
    <row r="545">
      <c r="E545" s="9"/>
      <c r="J545" s="34" t="str">
        <f t="shared" si="5"/>
        <v>12/1899</v>
      </c>
      <c r="K545" s="34" t="str">
        <f t="shared" si="6"/>
        <v/>
      </c>
    </row>
    <row r="546">
      <c r="E546" s="9"/>
      <c r="J546" s="34" t="str">
        <f t="shared" si="5"/>
        <v>12/1899</v>
      </c>
      <c r="K546" s="34" t="str">
        <f t="shared" si="6"/>
        <v/>
      </c>
    </row>
    <row r="547">
      <c r="E547" s="9"/>
      <c r="J547" s="34" t="str">
        <f t="shared" si="5"/>
        <v>12/1899</v>
      </c>
      <c r="K547" s="34" t="str">
        <f t="shared" si="6"/>
        <v/>
      </c>
    </row>
    <row r="548">
      <c r="E548" s="9"/>
      <c r="J548" s="34" t="str">
        <f t="shared" si="5"/>
        <v>12/1899</v>
      </c>
      <c r="K548" s="34" t="str">
        <f t="shared" si="6"/>
        <v/>
      </c>
    </row>
    <row r="549">
      <c r="E549" s="9"/>
      <c r="J549" s="34" t="str">
        <f t="shared" si="5"/>
        <v>12/1899</v>
      </c>
      <c r="K549" s="34" t="str">
        <f t="shared" si="6"/>
        <v/>
      </c>
    </row>
    <row r="550">
      <c r="E550" s="9"/>
      <c r="J550" s="34" t="str">
        <f t="shared" si="5"/>
        <v>12/1899</v>
      </c>
      <c r="K550" s="34" t="str">
        <f t="shared" si="6"/>
        <v/>
      </c>
    </row>
    <row r="551">
      <c r="E551" s="9"/>
      <c r="J551" s="34" t="str">
        <f t="shared" si="5"/>
        <v>12/1899</v>
      </c>
      <c r="K551" s="34" t="str">
        <f t="shared" si="6"/>
        <v/>
      </c>
    </row>
    <row r="552">
      <c r="E552" s="9"/>
      <c r="J552" s="34" t="str">
        <f t="shared" si="5"/>
        <v>12/1899</v>
      </c>
      <c r="K552" s="34" t="str">
        <f t="shared" si="6"/>
        <v/>
      </c>
    </row>
    <row r="553">
      <c r="E553" s="9"/>
      <c r="J553" s="34" t="str">
        <f t="shared" si="5"/>
        <v>12/1899</v>
      </c>
      <c r="K553" s="34" t="str">
        <f t="shared" si="6"/>
        <v/>
      </c>
    </row>
    <row r="554">
      <c r="E554" s="9"/>
      <c r="J554" s="34" t="str">
        <f t="shared" si="5"/>
        <v>12/1899</v>
      </c>
      <c r="K554" s="34" t="str">
        <f t="shared" si="6"/>
        <v/>
      </c>
    </row>
    <row r="555">
      <c r="E555" s="9"/>
      <c r="J555" s="34" t="str">
        <f t="shared" si="5"/>
        <v>12/1899</v>
      </c>
      <c r="K555" s="34" t="str">
        <f t="shared" si="6"/>
        <v/>
      </c>
    </row>
    <row r="556">
      <c r="E556" s="9"/>
      <c r="J556" s="34" t="str">
        <f t="shared" si="5"/>
        <v>12/1899</v>
      </c>
      <c r="K556" s="34" t="str">
        <f t="shared" si="6"/>
        <v/>
      </c>
    </row>
    <row r="557">
      <c r="E557" s="9"/>
      <c r="J557" s="34" t="str">
        <f t="shared" si="5"/>
        <v>12/1899</v>
      </c>
      <c r="K557" s="34" t="str">
        <f t="shared" si="6"/>
        <v/>
      </c>
    </row>
    <row r="558">
      <c r="E558" s="9"/>
      <c r="J558" s="34" t="str">
        <f t="shared" si="5"/>
        <v>12/1899</v>
      </c>
      <c r="K558" s="34" t="str">
        <f t="shared" si="6"/>
        <v/>
      </c>
    </row>
    <row r="559">
      <c r="E559" s="9"/>
      <c r="J559" s="34" t="str">
        <f t="shared" si="5"/>
        <v>12/1899</v>
      </c>
      <c r="K559" s="34" t="str">
        <f t="shared" si="6"/>
        <v/>
      </c>
    </row>
    <row r="560">
      <c r="E560" s="9"/>
      <c r="J560" s="34" t="str">
        <f t="shared" si="5"/>
        <v>12/1899</v>
      </c>
      <c r="K560" s="34" t="str">
        <f t="shared" si="6"/>
        <v/>
      </c>
    </row>
    <row r="561">
      <c r="E561" s="9"/>
      <c r="J561" s="34" t="str">
        <f t="shared" si="5"/>
        <v>12/1899</v>
      </c>
      <c r="K561" s="34" t="str">
        <f t="shared" si="6"/>
        <v/>
      </c>
    </row>
    <row r="562">
      <c r="E562" s="9"/>
      <c r="J562" s="34" t="str">
        <f t="shared" si="5"/>
        <v>12/1899</v>
      </c>
      <c r="K562" s="34" t="str">
        <f t="shared" si="6"/>
        <v/>
      </c>
    </row>
    <row r="563">
      <c r="E563" s="9"/>
      <c r="J563" s="34" t="str">
        <f t="shared" si="5"/>
        <v>12/1899</v>
      </c>
      <c r="K563" s="34" t="str">
        <f t="shared" si="6"/>
        <v/>
      </c>
    </row>
    <row r="564">
      <c r="E564" s="9"/>
      <c r="J564" s="34" t="str">
        <f t="shared" si="5"/>
        <v>12/1899</v>
      </c>
      <c r="K564" s="34" t="str">
        <f t="shared" si="6"/>
        <v/>
      </c>
    </row>
    <row r="565">
      <c r="E565" s="9"/>
      <c r="J565" s="34" t="str">
        <f t="shared" si="5"/>
        <v>12/1899</v>
      </c>
      <c r="K565" s="34" t="str">
        <f t="shared" si="6"/>
        <v/>
      </c>
    </row>
    <row r="566">
      <c r="E566" s="9"/>
      <c r="J566" s="34" t="str">
        <f t="shared" si="5"/>
        <v>12/1899</v>
      </c>
      <c r="K566" s="34" t="str">
        <f t="shared" si="6"/>
        <v/>
      </c>
    </row>
    <row r="567">
      <c r="E567" s="9"/>
      <c r="J567" s="34" t="str">
        <f t="shared" si="5"/>
        <v>12/1899</v>
      </c>
      <c r="K567" s="34" t="str">
        <f t="shared" si="6"/>
        <v/>
      </c>
    </row>
    <row r="568">
      <c r="E568" s="9"/>
      <c r="J568" s="34" t="str">
        <f t="shared" si="5"/>
        <v>12/1899</v>
      </c>
      <c r="K568" s="34" t="str">
        <f t="shared" si="6"/>
        <v/>
      </c>
    </row>
    <row r="569">
      <c r="E569" s="9"/>
      <c r="J569" s="34" t="str">
        <f t="shared" si="5"/>
        <v>12/1899</v>
      </c>
      <c r="K569" s="34" t="str">
        <f t="shared" si="6"/>
        <v/>
      </c>
    </row>
    <row r="570">
      <c r="E570" s="9"/>
      <c r="J570" s="34" t="str">
        <f t="shared" si="5"/>
        <v>12/1899</v>
      </c>
      <c r="K570" s="34" t="str">
        <f t="shared" si="6"/>
        <v/>
      </c>
    </row>
    <row r="571">
      <c r="E571" s="9"/>
      <c r="J571" s="34" t="str">
        <f t="shared" si="5"/>
        <v>12/1899</v>
      </c>
      <c r="K571" s="34" t="str">
        <f t="shared" si="6"/>
        <v/>
      </c>
    </row>
    <row r="572">
      <c r="E572" s="9"/>
      <c r="J572" s="34" t="str">
        <f t="shared" si="5"/>
        <v>12/1899</v>
      </c>
      <c r="K572" s="34" t="str">
        <f t="shared" si="6"/>
        <v/>
      </c>
    </row>
    <row r="573">
      <c r="E573" s="9"/>
      <c r="J573" s="34" t="str">
        <f t="shared" si="5"/>
        <v>12/1899</v>
      </c>
      <c r="K573" s="34" t="str">
        <f t="shared" si="6"/>
        <v/>
      </c>
    </row>
    <row r="574">
      <c r="E574" s="9"/>
      <c r="J574" s="34" t="str">
        <f t="shared" si="5"/>
        <v>12/1899</v>
      </c>
      <c r="K574" s="34" t="str">
        <f t="shared" si="6"/>
        <v/>
      </c>
    </row>
    <row r="575">
      <c r="E575" s="9"/>
      <c r="J575" s="34" t="str">
        <f t="shared" si="5"/>
        <v>12/1899</v>
      </c>
      <c r="K575" s="34" t="str">
        <f t="shared" si="6"/>
        <v/>
      </c>
    </row>
    <row r="576">
      <c r="E576" s="9"/>
      <c r="J576" s="34" t="str">
        <f t="shared" si="5"/>
        <v>12/1899</v>
      </c>
      <c r="K576" s="34" t="str">
        <f t="shared" si="6"/>
        <v/>
      </c>
    </row>
    <row r="577">
      <c r="E577" s="9"/>
      <c r="J577" s="34" t="str">
        <f t="shared" si="5"/>
        <v>12/1899</v>
      </c>
      <c r="K577" s="34" t="str">
        <f t="shared" si="6"/>
        <v/>
      </c>
    </row>
    <row r="578">
      <c r="E578" s="9"/>
      <c r="J578" s="34" t="str">
        <f t="shared" si="5"/>
        <v>12/1899</v>
      </c>
      <c r="K578" s="34" t="str">
        <f t="shared" si="6"/>
        <v/>
      </c>
    </row>
    <row r="579">
      <c r="E579" s="9"/>
      <c r="J579" s="34" t="str">
        <f t="shared" si="5"/>
        <v>12/1899</v>
      </c>
      <c r="K579" s="34" t="str">
        <f t="shared" si="6"/>
        <v/>
      </c>
    </row>
    <row r="580">
      <c r="E580" s="9"/>
      <c r="J580" s="34" t="str">
        <f t="shared" si="5"/>
        <v>12/1899</v>
      </c>
      <c r="K580" s="34" t="str">
        <f t="shared" si="6"/>
        <v/>
      </c>
    </row>
    <row r="581">
      <c r="E581" s="9"/>
      <c r="J581" s="34" t="str">
        <f t="shared" si="5"/>
        <v>12/1899</v>
      </c>
      <c r="K581" s="34" t="str">
        <f t="shared" si="6"/>
        <v/>
      </c>
    </row>
    <row r="582">
      <c r="E582" s="9"/>
      <c r="J582" s="34" t="str">
        <f t="shared" si="5"/>
        <v>12/1899</v>
      </c>
      <c r="K582" s="34" t="str">
        <f t="shared" si="6"/>
        <v/>
      </c>
    </row>
    <row r="583">
      <c r="E583" s="9"/>
      <c r="J583" s="34" t="str">
        <f t="shared" si="5"/>
        <v>12/1899</v>
      </c>
      <c r="K583" s="34" t="str">
        <f t="shared" si="6"/>
        <v/>
      </c>
    </row>
    <row r="584">
      <c r="E584" s="9"/>
      <c r="J584" s="34" t="str">
        <f t="shared" si="5"/>
        <v>12/1899</v>
      </c>
      <c r="K584" s="34" t="str">
        <f t="shared" si="6"/>
        <v/>
      </c>
    </row>
    <row r="585">
      <c r="E585" s="9"/>
      <c r="J585" s="34" t="str">
        <f t="shared" si="5"/>
        <v>12/1899</v>
      </c>
      <c r="K585" s="34" t="str">
        <f t="shared" si="6"/>
        <v/>
      </c>
    </row>
    <row r="586">
      <c r="E586" s="9"/>
      <c r="J586" s="34" t="str">
        <f t="shared" si="5"/>
        <v>12/1899</v>
      </c>
      <c r="K586" s="34" t="str">
        <f t="shared" si="6"/>
        <v/>
      </c>
    </row>
    <row r="587">
      <c r="E587" s="9"/>
      <c r="J587" s="34" t="str">
        <f t="shared" si="5"/>
        <v>12/1899</v>
      </c>
      <c r="K587" s="34" t="str">
        <f t="shared" si="6"/>
        <v/>
      </c>
    </row>
    <row r="588">
      <c r="E588" s="9"/>
      <c r="J588" s="34" t="str">
        <f t="shared" si="5"/>
        <v>12/1899</v>
      </c>
      <c r="K588" s="34" t="str">
        <f t="shared" si="6"/>
        <v/>
      </c>
    </row>
    <row r="589">
      <c r="E589" s="9"/>
      <c r="J589" s="34" t="str">
        <f t="shared" si="5"/>
        <v>12/1899</v>
      </c>
      <c r="K589" s="34" t="str">
        <f t="shared" si="6"/>
        <v/>
      </c>
    </row>
    <row r="590">
      <c r="E590" s="9"/>
      <c r="J590" s="34" t="str">
        <f t="shared" si="5"/>
        <v>12/1899</v>
      </c>
      <c r="K590" s="34" t="str">
        <f t="shared" si="6"/>
        <v/>
      </c>
    </row>
    <row r="591">
      <c r="E591" s="9"/>
      <c r="J591" s="34" t="str">
        <f t="shared" si="5"/>
        <v>12/1899</v>
      </c>
      <c r="K591" s="34" t="str">
        <f t="shared" si="6"/>
        <v/>
      </c>
    </row>
    <row r="592">
      <c r="E592" s="9"/>
      <c r="J592" s="34" t="str">
        <f t="shared" si="5"/>
        <v>12/1899</v>
      </c>
      <c r="K592" s="34" t="str">
        <f t="shared" si="6"/>
        <v/>
      </c>
    </row>
    <row r="593">
      <c r="E593" s="9"/>
      <c r="J593" s="34" t="str">
        <f t="shared" si="5"/>
        <v>12/1899</v>
      </c>
      <c r="K593" s="34" t="str">
        <f t="shared" si="6"/>
        <v/>
      </c>
    </row>
    <row r="594">
      <c r="E594" s="9"/>
      <c r="J594" s="34" t="str">
        <f t="shared" si="5"/>
        <v>12/1899</v>
      </c>
      <c r="K594" s="34" t="str">
        <f t="shared" si="6"/>
        <v/>
      </c>
    </row>
    <row r="595">
      <c r="E595" s="9"/>
      <c r="J595" s="34" t="str">
        <f t="shared" si="5"/>
        <v>12/1899</v>
      </c>
      <c r="K595" s="34" t="str">
        <f t="shared" si="6"/>
        <v/>
      </c>
    </row>
    <row r="596">
      <c r="E596" s="9"/>
      <c r="J596" s="34" t="str">
        <f t="shared" si="5"/>
        <v>12/1899</v>
      </c>
      <c r="K596" s="34" t="str">
        <f t="shared" si="6"/>
        <v/>
      </c>
    </row>
    <row r="597">
      <c r="E597" s="9"/>
      <c r="J597" s="34" t="str">
        <f t="shared" si="5"/>
        <v>12/1899</v>
      </c>
      <c r="K597" s="34" t="str">
        <f t="shared" si="6"/>
        <v/>
      </c>
    </row>
    <row r="598">
      <c r="E598" s="9"/>
      <c r="J598" s="34" t="str">
        <f t="shared" si="5"/>
        <v>12/1899</v>
      </c>
      <c r="K598" s="34" t="str">
        <f t="shared" si="6"/>
        <v/>
      </c>
    </row>
    <row r="599">
      <c r="E599" s="9"/>
      <c r="J599" s="34" t="str">
        <f t="shared" si="5"/>
        <v>12/1899</v>
      </c>
      <c r="K599" s="34" t="str">
        <f t="shared" si="6"/>
        <v/>
      </c>
    </row>
    <row r="600">
      <c r="E600" s="9"/>
      <c r="J600" s="34" t="str">
        <f t="shared" si="5"/>
        <v>12/1899</v>
      </c>
      <c r="K600" s="34" t="str">
        <f t="shared" si="6"/>
        <v/>
      </c>
    </row>
    <row r="601">
      <c r="E601" s="9"/>
      <c r="J601" s="34" t="str">
        <f t="shared" si="5"/>
        <v>12/1899</v>
      </c>
      <c r="K601" s="34" t="str">
        <f t="shared" si="6"/>
        <v/>
      </c>
    </row>
    <row r="602">
      <c r="E602" s="9"/>
      <c r="J602" s="34" t="str">
        <f t="shared" si="5"/>
        <v>12/1899</v>
      </c>
      <c r="K602" s="34" t="str">
        <f t="shared" si="6"/>
        <v/>
      </c>
    </row>
    <row r="603">
      <c r="E603" s="9"/>
      <c r="J603" s="34" t="str">
        <f t="shared" si="5"/>
        <v>12/1899</v>
      </c>
      <c r="K603" s="34" t="str">
        <f t="shared" si="6"/>
        <v/>
      </c>
    </row>
    <row r="604">
      <c r="E604" s="9"/>
      <c r="J604" s="34" t="str">
        <f t="shared" si="5"/>
        <v>12/1899</v>
      </c>
      <c r="K604" s="34" t="str">
        <f t="shared" si="6"/>
        <v/>
      </c>
    </row>
    <row r="605">
      <c r="E605" s="9"/>
      <c r="J605" s="34" t="str">
        <f t="shared" si="5"/>
        <v>12/1899</v>
      </c>
      <c r="K605" s="34" t="str">
        <f t="shared" si="6"/>
        <v/>
      </c>
    </row>
    <row r="606">
      <c r="E606" s="9"/>
      <c r="J606" s="34" t="str">
        <f t="shared" si="5"/>
        <v>12/1899</v>
      </c>
      <c r="K606" s="34" t="str">
        <f t="shared" si="6"/>
        <v/>
      </c>
    </row>
    <row r="607">
      <c r="E607" s="9"/>
      <c r="J607" s="34" t="str">
        <f t="shared" si="5"/>
        <v>12/1899</v>
      </c>
      <c r="K607" s="34" t="str">
        <f t="shared" si="6"/>
        <v/>
      </c>
    </row>
    <row r="608">
      <c r="E608" s="9"/>
      <c r="J608" s="34" t="str">
        <f t="shared" si="5"/>
        <v>12/1899</v>
      </c>
      <c r="K608" s="34" t="str">
        <f t="shared" si="6"/>
        <v/>
      </c>
    </row>
    <row r="609">
      <c r="E609" s="9"/>
      <c r="J609" s="34" t="str">
        <f t="shared" si="5"/>
        <v>12/1899</v>
      </c>
      <c r="K609" s="34" t="str">
        <f t="shared" si="6"/>
        <v/>
      </c>
    </row>
    <row r="610">
      <c r="E610" s="9"/>
      <c r="J610" s="34" t="str">
        <f t="shared" si="5"/>
        <v>12/1899</v>
      </c>
      <c r="K610" s="34" t="str">
        <f t="shared" si="6"/>
        <v/>
      </c>
    </row>
    <row r="611">
      <c r="E611" s="9"/>
      <c r="J611" s="34" t="str">
        <f t="shared" si="5"/>
        <v>12/1899</v>
      </c>
      <c r="K611" s="34" t="str">
        <f t="shared" si="6"/>
        <v/>
      </c>
    </row>
    <row r="612">
      <c r="E612" s="9"/>
      <c r="J612" s="34" t="str">
        <f t="shared" si="5"/>
        <v>12/1899</v>
      </c>
      <c r="K612" s="34" t="str">
        <f t="shared" si="6"/>
        <v/>
      </c>
    </row>
    <row r="613">
      <c r="E613" s="9"/>
      <c r="J613" s="34" t="str">
        <f t="shared" si="5"/>
        <v>12/1899</v>
      </c>
      <c r="K613" s="34" t="str">
        <f t="shared" si="6"/>
        <v/>
      </c>
    </row>
    <row r="614">
      <c r="E614" s="9"/>
      <c r="J614" s="34" t="str">
        <f t="shared" si="5"/>
        <v>12/1899</v>
      </c>
      <c r="K614" s="34" t="str">
        <f t="shared" si="6"/>
        <v/>
      </c>
    </row>
    <row r="615">
      <c r="E615" s="9"/>
      <c r="J615" s="34" t="str">
        <f t="shared" si="5"/>
        <v>12/1899</v>
      </c>
      <c r="K615" s="34" t="str">
        <f t="shared" si="6"/>
        <v/>
      </c>
    </row>
    <row r="616">
      <c r="E616" s="9"/>
      <c r="J616" s="34" t="str">
        <f t="shared" si="5"/>
        <v>12/1899</v>
      </c>
      <c r="K616" s="34" t="str">
        <f t="shared" si="6"/>
        <v/>
      </c>
    </row>
    <row r="617">
      <c r="E617" s="9"/>
      <c r="J617" s="34" t="str">
        <f t="shared" si="5"/>
        <v>12/1899</v>
      </c>
      <c r="K617" s="34" t="str">
        <f t="shared" si="6"/>
        <v/>
      </c>
    </row>
    <row r="618">
      <c r="E618" s="9"/>
      <c r="J618" s="34" t="str">
        <f t="shared" si="5"/>
        <v>12/1899</v>
      </c>
      <c r="K618" s="34" t="str">
        <f t="shared" si="6"/>
        <v/>
      </c>
    </row>
    <row r="619">
      <c r="E619" s="9"/>
      <c r="J619" s="34" t="str">
        <f t="shared" si="5"/>
        <v>12/1899</v>
      </c>
      <c r="K619" s="34" t="str">
        <f t="shared" si="6"/>
        <v/>
      </c>
    </row>
    <row r="620">
      <c r="E620" s="9"/>
      <c r="J620" s="34" t="str">
        <f t="shared" si="5"/>
        <v>12/1899</v>
      </c>
      <c r="K620" s="34" t="str">
        <f t="shared" si="6"/>
        <v/>
      </c>
    </row>
    <row r="621">
      <c r="E621" s="9"/>
      <c r="J621" s="34" t="str">
        <f t="shared" si="5"/>
        <v>12/1899</v>
      </c>
      <c r="K621" s="34" t="str">
        <f t="shared" si="6"/>
        <v/>
      </c>
    </row>
    <row r="622">
      <c r="E622" s="9"/>
      <c r="J622" s="34" t="str">
        <f t="shared" si="5"/>
        <v>12/1899</v>
      </c>
      <c r="K622" s="34" t="str">
        <f t="shared" si="6"/>
        <v/>
      </c>
    </row>
    <row r="623">
      <c r="E623" s="9"/>
      <c r="J623" s="34" t="str">
        <f t="shared" si="5"/>
        <v>12/1899</v>
      </c>
      <c r="K623" s="34" t="str">
        <f t="shared" si="6"/>
        <v/>
      </c>
    </row>
    <row r="624">
      <c r="E624" s="9"/>
      <c r="J624" s="34" t="str">
        <f t="shared" si="5"/>
        <v>12/1899</v>
      </c>
      <c r="K624" s="34" t="str">
        <f t="shared" si="6"/>
        <v/>
      </c>
    </row>
    <row r="625">
      <c r="E625" s="9"/>
      <c r="J625" s="34" t="str">
        <f t="shared" si="5"/>
        <v>12/1899</v>
      </c>
      <c r="K625" s="34" t="str">
        <f t="shared" si="6"/>
        <v/>
      </c>
    </row>
    <row r="626">
      <c r="E626" s="9"/>
      <c r="J626" s="34" t="str">
        <f t="shared" si="5"/>
        <v>12/1899</v>
      </c>
      <c r="K626" s="34" t="str">
        <f t="shared" si="6"/>
        <v/>
      </c>
    </row>
    <row r="627">
      <c r="E627" s="9"/>
      <c r="J627" s="34" t="str">
        <f t="shared" si="5"/>
        <v>12/1899</v>
      </c>
      <c r="K627" s="34" t="str">
        <f t="shared" si="6"/>
        <v/>
      </c>
    </row>
    <row r="628">
      <c r="E628" s="9"/>
      <c r="J628" s="34" t="str">
        <f t="shared" si="5"/>
        <v>12/1899</v>
      </c>
      <c r="K628" s="34" t="str">
        <f t="shared" si="6"/>
        <v/>
      </c>
    </row>
    <row r="629">
      <c r="E629" s="9"/>
      <c r="J629" s="34" t="str">
        <f t="shared" si="5"/>
        <v>12/1899</v>
      </c>
      <c r="K629" s="34" t="str">
        <f t="shared" si="6"/>
        <v/>
      </c>
    </row>
    <row r="630">
      <c r="E630" s="9"/>
      <c r="J630" s="34" t="str">
        <f t="shared" si="5"/>
        <v>12/1899</v>
      </c>
      <c r="K630" s="34" t="str">
        <f t="shared" si="6"/>
        <v/>
      </c>
    </row>
    <row r="631">
      <c r="E631" s="9"/>
      <c r="J631" s="34" t="str">
        <f t="shared" si="5"/>
        <v>12/1899</v>
      </c>
      <c r="K631" s="34" t="str">
        <f t="shared" si="6"/>
        <v/>
      </c>
    </row>
    <row r="632">
      <c r="E632" s="9"/>
      <c r="J632" s="34" t="str">
        <f t="shared" si="5"/>
        <v>12/1899</v>
      </c>
      <c r="K632" s="34" t="str">
        <f t="shared" si="6"/>
        <v/>
      </c>
    </row>
    <row r="633">
      <c r="E633" s="9"/>
      <c r="J633" s="34" t="str">
        <f t="shared" si="5"/>
        <v>12/1899</v>
      </c>
      <c r="K633" s="34" t="str">
        <f t="shared" si="6"/>
        <v/>
      </c>
    </row>
    <row r="634">
      <c r="E634" s="9"/>
      <c r="J634" s="34" t="str">
        <f t="shared" si="5"/>
        <v>12/1899</v>
      </c>
      <c r="K634" s="34" t="str">
        <f t="shared" si="6"/>
        <v/>
      </c>
    </row>
    <row r="635">
      <c r="E635" s="9"/>
      <c r="J635" s="34" t="str">
        <f t="shared" si="5"/>
        <v>12/1899</v>
      </c>
      <c r="K635" s="34" t="str">
        <f t="shared" si="6"/>
        <v/>
      </c>
    </row>
    <row r="636">
      <c r="E636" s="9"/>
      <c r="J636" s="34" t="str">
        <f t="shared" si="5"/>
        <v>12/1899</v>
      </c>
      <c r="K636" s="34" t="str">
        <f t="shared" si="6"/>
        <v/>
      </c>
    </row>
    <row r="637">
      <c r="E637" s="9"/>
      <c r="J637" s="34" t="str">
        <f t="shared" si="5"/>
        <v>12/1899</v>
      </c>
      <c r="K637" s="34" t="str">
        <f t="shared" si="6"/>
        <v/>
      </c>
    </row>
    <row r="638">
      <c r="E638" s="9"/>
      <c r="J638" s="34" t="str">
        <f t="shared" si="5"/>
        <v>12/1899</v>
      </c>
      <c r="K638" s="34" t="str">
        <f t="shared" si="6"/>
        <v/>
      </c>
    </row>
    <row r="639">
      <c r="E639" s="9"/>
      <c r="J639" s="34" t="str">
        <f t="shared" si="5"/>
        <v>12/1899</v>
      </c>
      <c r="K639" s="34" t="str">
        <f t="shared" si="6"/>
        <v/>
      </c>
    </row>
    <row r="640">
      <c r="E640" s="9"/>
      <c r="J640" s="34" t="str">
        <f t="shared" si="5"/>
        <v>12/1899</v>
      </c>
      <c r="K640" s="34" t="str">
        <f t="shared" si="6"/>
        <v/>
      </c>
    </row>
    <row r="641">
      <c r="E641" s="9"/>
      <c r="J641" s="34" t="str">
        <f t="shared" si="5"/>
        <v>12/1899</v>
      </c>
      <c r="K641" s="34" t="str">
        <f t="shared" si="6"/>
        <v/>
      </c>
    </row>
    <row r="642">
      <c r="E642" s="9"/>
      <c r="J642" s="34" t="str">
        <f t="shared" si="5"/>
        <v>12/1899</v>
      </c>
      <c r="K642" s="34" t="str">
        <f t="shared" si="6"/>
        <v/>
      </c>
    </row>
    <row r="643">
      <c r="E643" s="9"/>
      <c r="J643" s="34" t="str">
        <f t="shared" si="5"/>
        <v>12/1899</v>
      </c>
      <c r="K643" s="34" t="str">
        <f t="shared" si="6"/>
        <v/>
      </c>
    </row>
    <row r="644">
      <c r="E644" s="9"/>
      <c r="J644" s="34" t="str">
        <f t="shared" si="5"/>
        <v>12/1899</v>
      </c>
      <c r="K644" s="34" t="str">
        <f t="shared" si="6"/>
        <v/>
      </c>
    </row>
    <row r="645">
      <c r="E645" s="9"/>
      <c r="J645" s="34" t="str">
        <f t="shared" si="5"/>
        <v>12/1899</v>
      </c>
      <c r="K645" s="34" t="str">
        <f t="shared" si="6"/>
        <v/>
      </c>
    </row>
    <row r="646">
      <c r="E646" s="9"/>
      <c r="J646" s="34" t="str">
        <f t="shared" si="5"/>
        <v>12/1899</v>
      </c>
      <c r="K646" s="34" t="str">
        <f t="shared" si="6"/>
        <v/>
      </c>
    </row>
    <row r="647">
      <c r="E647" s="9"/>
      <c r="J647" s="34" t="str">
        <f t="shared" si="5"/>
        <v>12/1899</v>
      </c>
      <c r="K647" s="34" t="str">
        <f t="shared" si="6"/>
        <v/>
      </c>
    </row>
    <row r="648">
      <c r="E648" s="9"/>
      <c r="J648" s="34" t="str">
        <f t="shared" si="5"/>
        <v>12/1899</v>
      </c>
      <c r="K648" s="34" t="str">
        <f t="shared" si="6"/>
        <v/>
      </c>
    </row>
    <row r="649">
      <c r="E649" s="9"/>
      <c r="J649" s="34" t="str">
        <f t="shared" si="5"/>
        <v>12/1899</v>
      </c>
      <c r="K649" s="34" t="str">
        <f t="shared" si="6"/>
        <v/>
      </c>
    </row>
    <row r="650">
      <c r="E650" s="9"/>
      <c r="J650" s="34" t="str">
        <f t="shared" si="5"/>
        <v>12/1899</v>
      </c>
      <c r="K650" s="34" t="str">
        <f t="shared" si="6"/>
        <v/>
      </c>
    </row>
    <row r="651">
      <c r="E651" s="9"/>
      <c r="J651" s="34" t="str">
        <f t="shared" si="5"/>
        <v>12/1899</v>
      </c>
      <c r="K651" s="34" t="str">
        <f t="shared" si="6"/>
        <v/>
      </c>
    </row>
    <row r="652">
      <c r="E652" s="9"/>
      <c r="J652" s="34" t="str">
        <f t="shared" si="5"/>
        <v>12/1899</v>
      </c>
      <c r="K652" s="34" t="str">
        <f t="shared" si="6"/>
        <v/>
      </c>
    </row>
    <row r="653">
      <c r="E653" s="9"/>
      <c r="J653" s="34" t="str">
        <f t="shared" si="5"/>
        <v>12/1899</v>
      </c>
      <c r="K653" s="34" t="str">
        <f t="shared" si="6"/>
        <v/>
      </c>
    </row>
    <row r="654">
      <c r="E654" s="9"/>
      <c r="J654" s="34" t="str">
        <f t="shared" si="5"/>
        <v>12/1899</v>
      </c>
      <c r="K654" s="34" t="str">
        <f t="shared" si="6"/>
        <v/>
      </c>
    </row>
    <row r="655">
      <c r="E655" s="9"/>
      <c r="J655" s="34" t="str">
        <f t="shared" si="5"/>
        <v>12/1899</v>
      </c>
      <c r="K655" s="34" t="str">
        <f t="shared" si="6"/>
        <v/>
      </c>
    </row>
    <row r="656">
      <c r="E656" s="9"/>
      <c r="J656" s="34" t="str">
        <f t="shared" si="5"/>
        <v>12/1899</v>
      </c>
      <c r="K656" s="34" t="str">
        <f t="shared" si="6"/>
        <v/>
      </c>
    </row>
    <row r="657">
      <c r="E657" s="9"/>
      <c r="J657" s="34" t="str">
        <f t="shared" si="5"/>
        <v>12/1899</v>
      </c>
      <c r="K657" s="34" t="str">
        <f t="shared" si="6"/>
        <v/>
      </c>
    </row>
    <row r="658">
      <c r="E658" s="9"/>
      <c r="J658" s="34" t="str">
        <f t="shared" si="5"/>
        <v>12/1899</v>
      </c>
      <c r="K658" s="34" t="str">
        <f t="shared" si="6"/>
        <v/>
      </c>
    </row>
    <row r="659">
      <c r="E659" s="9"/>
      <c r="J659" s="34" t="str">
        <f t="shared" si="5"/>
        <v>12/1899</v>
      </c>
      <c r="K659" s="34" t="str">
        <f t="shared" si="6"/>
        <v/>
      </c>
    </row>
    <row r="660">
      <c r="E660" s="9"/>
      <c r="J660" s="34" t="str">
        <f t="shared" si="5"/>
        <v>12/1899</v>
      </c>
      <c r="K660" s="34" t="str">
        <f t="shared" si="6"/>
        <v/>
      </c>
    </row>
    <row r="661">
      <c r="E661" s="9"/>
      <c r="J661" s="34" t="str">
        <f t="shared" si="5"/>
        <v>12/1899</v>
      </c>
      <c r="K661" s="34" t="str">
        <f t="shared" si="6"/>
        <v/>
      </c>
    </row>
    <row r="662">
      <c r="E662" s="9"/>
      <c r="J662" s="34" t="str">
        <f t="shared" si="5"/>
        <v>12/1899</v>
      </c>
      <c r="K662" s="34" t="str">
        <f t="shared" si="6"/>
        <v/>
      </c>
    </row>
    <row r="663">
      <c r="E663" s="9"/>
      <c r="J663" s="34" t="str">
        <f t="shared" si="5"/>
        <v>12/1899</v>
      </c>
      <c r="K663" s="34" t="str">
        <f t="shared" si="6"/>
        <v/>
      </c>
    </row>
    <row r="664">
      <c r="E664" s="9"/>
      <c r="J664" s="34" t="str">
        <f t="shared" si="5"/>
        <v>12/1899</v>
      </c>
      <c r="K664" s="34" t="str">
        <f t="shared" si="6"/>
        <v/>
      </c>
    </row>
    <row r="665">
      <c r="E665" s="9"/>
      <c r="J665" s="34" t="str">
        <f t="shared" si="5"/>
        <v>12/1899</v>
      </c>
      <c r="K665" s="34" t="str">
        <f t="shared" si="6"/>
        <v/>
      </c>
    </row>
    <row r="666">
      <c r="E666" s="9"/>
      <c r="J666" s="34" t="str">
        <f t="shared" si="5"/>
        <v>12/1899</v>
      </c>
      <c r="K666" s="34" t="str">
        <f t="shared" si="6"/>
        <v/>
      </c>
    </row>
    <row r="667">
      <c r="E667" s="9"/>
      <c r="J667" s="34" t="str">
        <f t="shared" si="5"/>
        <v>12/1899</v>
      </c>
      <c r="K667" s="34" t="str">
        <f t="shared" si="6"/>
        <v/>
      </c>
    </row>
    <row r="668">
      <c r="E668" s="9"/>
      <c r="J668" s="34" t="str">
        <f t="shared" si="5"/>
        <v>12/1899</v>
      </c>
      <c r="K668" s="34" t="str">
        <f t="shared" si="6"/>
        <v/>
      </c>
    </row>
    <row r="669">
      <c r="E669" s="9"/>
      <c r="J669" s="34" t="str">
        <f t="shared" si="5"/>
        <v>12/1899</v>
      </c>
      <c r="K669" s="34" t="str">
        <f t="shared" si="6"/>
        <v/>
      </c>
    </row>
    <row r="670">
      <c r="E670" s="9"/>
      <c r="J670" s="34" t="str">
        <f t="shared" si="5"/>
        <v>12/1899</v>
      </c>
      <c r="K670" s="34" t="str">
        <f t="shared" si="6"/>
        <v/>
      </c>
    </row>
    <row r="671">
      <c r="E671" s="9"/>
      <c r="J671" s="34" t="str">
        <f t="shared" si="5"/>
        <v>12/1899</v>
      </c>
      <c r="K671" s="34" t="str">
        <f t="shared" si="6"/>
        <v/>
      </c>
    </row>
    <row r="672">
      <c r="E672" s="9"/>
      <c r="J672" s="34" t="str">
        <f t="shared" si="5"/>
        <v>12/1899</v>
      </c>
      <c r="K672" s="34" t="str">
        <f t="shared" si="6"/>
        <v/>
      </c>
    </row>
    <row r="673">
      <c r="E673" s="9"/>
      <c r="J673" s="34" t="str">
        <f t="shared" si="5"/>
        <v>12/1899</v>
      </c>
      <c r="K673" s="34" t="str">
        <f t="shared" si="6"/>
        <v/>
      </c>
    </row>
    <row r="674">
      <c r="E674" s="9"/>
      <c r="J674" s="34" t="str">
        <f t="shared" si="5"/>
        <v>12/1899</v>
      </c>
      <c r="K674" s="34" t="str">
        <f t="shared" si="6"/>
        <v/>
      </c>
    </row>
    <row r="675">
      <c r="E675" s="9"/>
      <c r="J675" s="34" t="str">
        <f t="shared" si="5"/>
        <v>12/1899</v>
      </c>
      <c r="K675" s="34" t="str">
        <f t="shared" si="6"/>
        <v/>
      </c>
    </row>
    <row r="676">
      <c r="E676" s="9"/>
      <c r="J676" s="34" t="str">
        <f t="shared" si="5"/>
        <v>12/1899</v>
      </c>
      <c r="K676" s="34" t="str">
        <f t="shared" si="6"/>
        <v/>
      </c>
    </row>
    <row r="677">
      <c r="E677" s="9"/>
      <c r="J677" s="34" t="str">
        <f t="shared" si="5"/>
        <v>12/1899</v>
      </c>
      <c r="K677" s="34" t="str">
        <f t="shared" si="6"/>
        <v/>
      </c>
    </row>
    <row r="678">
      <c r="E678" s="9"/>
      <c r="J678" s="34" t="str">
        <f t="shared" si="5"/>
        <v>12/1899</v>
      </c>
      <c r="K678" s="34" t="str">
        <f t="shared" si="6"/>
        <v/>
      </c>
    </row>
    <row r="679">
      <c r="E679" s="9"/>
      <c r="J679" s="34" t="str">
        <f t="shared" si="5"/>
        <v>12/1899</v>
      </c>
      <c r="K679" s="34" t="str">
        <f t="shared" si="6"/>
        <v/>
      </c>
    </row>
    <row r="680">
      <c r="E680" s="9"/>
      <c r="J680" s="34" t="str">
        <f t="shared" si="5"/>
        <v>12/1899</v>
      </c>
      <c r="K680" s="34" t="str">
        <f t="shared" si="6"/>
        <v/>
      </c>
    </row>
    <row r="681">
      <c r="E681" s="9"/>
      <c r="J681" s="34" t="str">
        <f t="shared" si="5"/>
        <v>12/1899</v>
      </c>
      <c r="K681" s="34" t="str">
        <f t="shared" si="6"/>
        <v/>
      </c>
    </row>
    <row r="682">
      <c r="E682" s="9"/>
      <c r="J682" s="34" t="str">
        <f t="shared" si="5"/>
        <v>12/1899</v>
      </c>
      <c r="K682" s="34" t="str">
        <f t="shared" si="6"/>
        <v/>
      </c>
    </row>
    <row r="683">
      <c r="E683" s="9"/>
      <c r="J683" s="34" t="str">
        <f t="shared" si="5"/>
        <v>12/1899</v>
      </c>
      <c r="K683" s="34" t="str">
        <f t="shared" si="6"/>
        <v/>
      </c>
    </row>
    <row r="684">
      <c r="E684" s="9"/>
      <c r="J684" s="34" t="str">
        <f t="shared" si="5"/>
        <v>12/1899</v>
      </c>
      <c r="K684" s="34" t="str">
        <f t="shared" si="6"/>
        <v/>
      </c>
    </row>
    <row r="685">
      <c r="E685" s="9"/>
      <c r="J685" s="34" t="str">
        <f t="shared" si="5"/>
        <v>12/1899</v>
      </c>
      <c r="K685" s="34" t="str">
        <f t="shared" si="6"/>
        <v/>
      </c>
    </row>
    <row r="686">
      <c r="E686" s="9"/>
      <c r="J686" s="34" t="str">
        <f t="shared" si="5"/>
        <v>12/1899</v>
      </c>
      <c r="K686" s="34" t="str">
        <f t="shared" si="6"/>
        <v/>
      </c>
    </row>
    <row r="687">
      <c r="E687" s="9"/>
      <c r="J687" s="34" t="str">
        <f t="shared" si="5"/>
        <v>12/1899</v>
      </c>
      <c r="K687" s="34" t="str">
        <f t="shared" si="6"/>
        <v/>
      </c>
    </row>
    <row r="688">
      <c r="E688" s="9"/>
      <c r="J688" s="34" t="str">
        <f t="shared" si="5"/>
        <v>12/1899</v>
      </c>
      <c r="K688" s="34" t="str">
        <f t="shared" si="6"/>
        <v/>
      </c>
    </row>
    <row r="689">
      <c r="E689" s="9"/>
      <c r="J689" s="34" t="str">
        <f t="shared" si="5"/>
        <v>12/1899</v>
      </c>
      <c r="K689" s="34" t="str">
        <f t="shared" si="6"/>
        <v/>
      </c>
    </row>
    <row r="690">
      <c r="E690" s="9"/>
      <c r="J690" s="34" t="str">
        <f t="shared" si="5"/>
        <v>12/1899</v>
      </c>
      <c r="K690" s="34" t="str">
        <f t="shared" si="6"/>
        <v/>
      </c>
    </row>
    <row r="691">
      <c r="E691" s="9"/>
      <c r="J691" s="34" t="str">
        <f t="shared" si="5"/>
        <v>12/1899</v>
      </c>
      <c r="K691" s="34" t="str">
        <f t="shared" si="6"/>
        <v/>
      </c>
    </row>
    <row r="692">
      <c r="E692" s="9"/>
      <c r="J692" s="34" t="str">
        <f t="shared" si="5"/>
        <v>12/1899</v>
      </c>
      <c r="K692" s="34" t="str">
        <f t="shared" si="6"/>
        <v/>
      </c>
    </row>
    <row r="693">
      <c r="E693" s="9"/>
      <c r="J693" s="34" t="str">
        <f t="shared" si="5"/>
        <v>12/1899</v>
      </c>
      <c r="K693" s="34" t="str">
        <f t="shared" si="6"/>
        <v/>
      </c>
    </row>
    <row r="694">
      <c r="E694" s="9"/>
      <c r="J694" s="34" t="str">
        <f t="shared" si="5"/>
        <v>12/1899</v>
      </c>
      <c r="K694" s="34" t="str">
        <f t="shared" si="6"/>
        <v/>
      </c>
    </row>
    <row r="695">
      <c r="E695" s="9"/>
      <c r="J695" s="34" t="str">
        <f t="shared" si="5"/>
        <v>12/1899</v>
      </c>
      <c r="K695" s="34" t="str">
        <f t="shared" si="6"/>
        <v/>
      </c>
    </row>
    <row r="696">
      <c r="E696" s="9"/>
      <c r="J696" s="34" t="str">
        <f t="shared" si="5"/>
        <v>12/1899</v>
      </c>
      <c r="K696" s="34" t="str">
        <f t="shared" si="6"/>
        <v/>
      </c>
    </row>
    <row r="697">
      <c r="E697" s="9"/>
      <c r="J697" s="34" t="str">
        <f t="shared" si="5"/>
        <v>12/1899</v>
      </c>
      <c r="K697" s="34" t="str">
        <f t="shared" si="6"/>
        <v/>
      </c>
    </row>
    <row r="698">
      <c r="E698" s="9"/>
      <c r="J698" s="34" t="str">
        <f t="shared" si="5"/>
        <v>12/1899</v>
      </c>
      <c r="K698" s="34" t="str">
        <f t="shared" si="6"/>
        <v/>
      </c>
    </row>
    <row r="699">
      <c r="E699" s="9"/>
      <c r="J699" s="34" t="str">
        <f t="shared" si="5"/>
        <v>12/1899</v>
      </c>
      <c r="K699" s="34" t="str">
        <f t="shared" si="6"/>
        <v/>
      </c>
    </row>
    <row r="700">
      <c r="E700" s="9"/>
      <c r="J700" s="34" t="str">
        <f t="shared" si="5"/>
        <v>12/1899</v>
      </c>
      <c r="K700" s="34" t="str">
        <f t="shared" si="6"/>
        <v/>
      </c>
    </row>
    <row r="701">
      <c r="E701" s="9"/>
      <c r="J701" s="34" t="str">
        <f t="shared" si="5"/>
        <v>12/1899</v>
      </c>
      <c r="K701" s="34" t="str">
        <f t="shared" si="6"/>
        <v/>
      </c>
    </row>
    <row r="702">
      <c r="E702" s="9"/>
      <c r="J702" s="34" t="str">
        <f t="shared" si="5"/>
        <v>12/1899</v>
      </c>
      <c r="K702" s="34" t="str">
        <f t="shared" si="6"/>
        <v/>
      </c>
    </row>
    <row r="703">
      <c r="E703" s="9"/>
      <c r="J703" s="34" t="str">
        <f t="shared" si="5"/>
        <v>12/1899</v>
      </c>
      <c r="K703" s="34" t="str">
        <f t="shared" si="6"/>
        <v/>
      </c>
    </row>
    <row r="704">
      <c r="E704" s="9"/>
      <c r="J704" s="34" t="str">
        <f t="shared" si="5"/>
        <v>12/1899</v>
      </c>
      <c r="K704" s="34" t="str">
        <f t="shared" si="6"/>
        <v/>
      </c>
    </row>
    <row r="705">
      <c r="E705" s="9"/>
      <c r="J705" s="34" t="str">
        <f t="shared" si="5"/>
        <v>12/1899</v>
      </c>
      <c r="K705" s="34" t="str">
        <f t="shared" si="6"/>
        <v/>
      </c>
    </row>
    <row r="706">
      <c r="E706" s="9"/>
      <c r="J706" s="34" t="str">
        <f t="shared" si="5"/>
        <v>12/1899</v>
      </c>
      <c r="K706" s="34" t="str">
        <f t="shared" si="6"/>
        <v/>
      </c>
    </row>
    <row r="707">
      <c r="E707" s="9"/>
      <c r="J707" s="34" t="str">
        <f t="shared" si="5"/>
        <v>12/1899</v>
      </c>
      <c r="K707" s="34" t="str">
        <f t="shared" si="6"/>
        <v/>
      </c>
    </row>
    <row r="708">
      <c r="E708" s="9"/>
      <c r="J708" s="34" t="str">
        <f t="shared" si="5"/>
        <v>12/1899</v>
      </c>
      <c r="K708" s="34" t="str">
        <f t="shared" si="6"/>
        <v/>
      </c>
    </row>
    <row r="709">
      <c r="E709" s="9"/>
      <c r="J709" s="34" t="str">
        <f t="shared" si="5"/>
        <v>12/1899</v>
      </c>
      <c r="K709" s="34" t="str">
        <f t="shared" si="6"/>
        <v/>
      </c>
    </row>
    <row r="710">
      <c r="E710" s="9"/>
      <c r="J710" s="34" t="str">
        <f t="shared" si="5"/>
        <v>12/1899</v>
      </c>
      <c r="K710" s="34" t="str">
        <f t="shared" si="6"/>
        <v/>
      </c>
    </row>
    <row r="711">
      <c r="E711" s="9"/>
      <c r="J711" s="34" t="str">
        <f t="shared" si="5"/>
        <v>12/1899</v>
      </c>
      <c r="K711" s="34" t="str">
        <f t="shared" si="6"/>
        <v/>
      </c>
    </row>
    <row r="712">
      <c r="E712" s="9"/>
      <c r="J712" s="34" t="str">
        <f t="shared" si="5"/>
        <v>12/1899</v>
      </c>
      <c r="K712" s="34" t="str">
        <f t="shared" si="6"/>
        <v/>
      </c>
    </row>
    <row r="713">
      <c r="E713" s="9"/>
      <c r="J713" s="34" t="str">
        <f t="shared" si="5"/>
        <v>12/1899</v>
      </c>
      <c r="K713" s="34" t="str">
        <f t="shared" si="6"/>
        <v/>
      </c>
    </row>
    <row r="714">
      <c r="E714" s="9"/>
      <c r="J714" s="34" t="str">
        <f t="shared" si="5"/>
        <v>12/1899</v>
      </c>
      <c r="K714" s="34" t="str">
        <f t="shared" si="6"/>
        <v/>
      </c>
    </row>
    <row r="715">
      <c r="E715" s="9"/>
      <c r="J715" s="34" t="str">
        <f t="shared" si="5"/>
        <v>12/1899</v>
      </c>
      <c r="K715" s="34" t="str">
        <f t="shared" si="6"/>
        <v/>
      </c>
    </row>
    <row r="716">
      <c r="E716" s="9"/>
      <c r="J716" s="34" t="str">
        <f t="shared" si="5"/>
        <v>12/1899</v>
      </c>
      <c r="K716" s="34" t="str">
        <f t="shared" si="6"/>
        <v/>
      </c>
    </row>
    <row r="717">
      <c r="E717" s="9"/>
      <c r="J717" s="34" t="str">
        <f t="shared" si="5"/>
        <v>12/1899</v>
      </c>
      <c r="K717" s="34" t="str">
        <f t="shared" si="6"/>
        <v/>
      </c>
    </row>
    <row r="718">
      <c r="E718" s="9"/>
      <c r="J718" s="34" t="str">
        <f t="shared" si="5"/>
        <v>12/1899</v>
      </c>
      <c r="K718" s="34" t="str">
        <f t="shared" si="6"/>
        <v/>
      </c>
    </row>
    <row r="719">
      <c r="E719" s="9"/>
      <c r="J719" s="34" t="str">
        <f t="shared" si="5"/>
        <v>12/1899</v>
      </c>
      <c r="K719" s="34" t="str">
        <f t="shared" si="6"/>
        <v/>
      </c>
    </row>
    <row r="720">
      <c r="E720" s="9"/>
      <c r="J720" s="34" t="str">
        <f t="shared" si="5"/>
        <v>12/1899</v>
      </c>
      <c r="K720" s="34" t="str">
        <f t="shared" si="6"/>
        <v/>
      </c>
    </row>
    <row r="721">
      <c r="E721" s="9"/>
      <c r="J721" s="34" t="str">
        <f t="shared" si="5"/>
        <v>12/1899</v>
      </c>
      <c r="K721" s="34" t="str">
        <f t="shared" si="6"/>
        <v/>
      </c>
    </row>
    <row r="722">
      <c r="E722" s="9"/>
      <c r="J722" s="34" t="str">
        <f t="shared" si="5"/>
        <v>12/1899</v>
      </c>
      <c r="K722" s="34" t="str">
        <f t="shared" si="6"/>
        <v/>
      </c>
    </row>
    <row r="723">
      <c r="E723" s="9"/>
      <c r="J723" s="34" t="str">
        <f t="shared" si="5"/>
        <v>12/1899</v>
      </c>
      <c r="K723" s="34" t="str">
        <f t="shared" si="6"/>
        <v/>
      </c>
    </row>
    <row r="724">
      <c r="E724" s="9"/>
      <c r="J724" s="34" t="str">
        <f t="shared" si="5"/>
        <v>12/1899</v>
      </c>
      <c r="K724" s="34" t="str">
        <f t="shared" si="6"/>
        <v/>
      </c>
    </row>
    <row r="725">
      <c r="E725" s="9"/>
      <c r="J725" s="34" t="str">
        <f t="shared" si="5"/>
        <v>12/1899</v>
      </c>
      <c r="K725" s="34" t="str">
        <f t="shared" si="6"/>
        <v/>
      </c>
    </row>
    <row r="726">
      <c r="E726" s="9"/>
      <c r="J726" s="34" t="str">
        <f t="shared" si="5"/>
        <v>12/1899</v>
      </c>
      <c r="K726" s="34" t="str">
        <f t="shared" si="6"/>
        <v/>
      </c>
    </row>
    <row r="727">
      <c r="E727" s="9"/>
      <c r="J727" s="34" t="str">
        <f t="shared" si="5"/>
        <v>12/1899</v>
      </c>
      <c r="K727" s="34" t="str">
        <f t="shared" si="6"/>
        <v/>
      </c>
    </row>
    <row r="728">
      <c r="E728" s="9"/>
      <c r="J728" s="34" t="str">
        <f t="shared" si="5"/>
        <v>12/1899</v>
      </c>
      <c r="K728" s="34" t="str">
        <f t="shared" si="6"/>
        <v/>
      </c>
    </row>
    <row r="729">
      <c r="E729" s="9"/>
      <c r="J729" s="34" t="str">
        <f t="shared" si="5"/>
        <v>12/1899</v>
      </c>
      <c r="K729" s="34" t="str">
        <f t="shared" si="6"/>
        <v/>
      </c>
    </row>
    <row r="730">
      <c r="E730" s="9"/>
      <c r="J730" s="34" t="str">
        <f t="shared" si="5"/>
        <v>12/1899</v>
      </c>
      <c r="K730" s="34" t="str">
        <f t="shared" si="6"/>
        <v/>
      </c>
    </row>
    <row r="731">
      <c r="E731" s="9"/>
      <c r="J731" s="34" t="str">
        <f t="shared" si="5"/>
        <v>12/1899</v>
      </c>
      <c r="K731" s="34" t="str">
        <f t="shared" si="6"/>
        <v/>
      </c>
    </row>
    <row r="732">
      <c r="E732" s="9"/>
      <c r="J732" s="34" t="str">
        <f t="shared" si="5"/>
        <v>12/1899</v>
      </c>
      <c r="K732" s="34" t="str">
        <f t="shared" si="6"/>
        <v/>
      </c>
    </row>
    <row r="733">
      <c r="E733" s="9"/>
      <c r="J733" s="34" t="str">
        <f t="shared" si="5"/>
        <v>12/1899</v>
      </c>
      <c r="K733" s="34" t="str">
        <f t="shared" si="6"/>
        <v/>
      </c>
    </row>
    <row r="734">
      <c r="E734" s="9"/>
      <c r="J734" s="34" t="str">
        <f t="shared" si="5"/>
        <v>12/1899</v>
      </c>
      <c r="K734" s="34" t="str">
        <f t="shared" si="6"/>
        <v/>
      </c>
    </row>
    <row r="735">
      <c r="E735" s="9"/>
      <c r="J735" s="34" t="str">
        <f t="shared" si="5"/>
        <v>12/1899</v>
      </c>
      <c r="K735" s="34" t="str">
        <f t="shared" si="6"/>
        <v/>
      </c>
    </row>
    <row r="736">
      <c r="E736" s="9"/>
      <c r="J736" s="34" t="str">
        <f t="shared" si="5"/>
        <v>12/1899</v>
      </c>
      <c r="K736" s="34" t="str">
        <f t="shared" si="6"/>
        <v/>
      </c>
    </row>
    <row r="737">
      <c r="E737" s="9"/>
      <c r="J737" s="34" t="str">
        <f t="shared" si="5"/>
        <v>12/1899</v>
      </c>
      <c r="K737" s="34" t="str">
        <f t="shared" si="6"/>
        <v/>
      </c>
    </row>
    <row r="738">
      <c r="E738" s="9"/>
      <c r="J738" s="34" t="str">
        <f t="shared" si="5"/>
        <v>12/1899</v>
      </c>
      <c r="K738" s="34" t="str">
        <f t="shared" si="6"/>
        <v/>
      </c>
    </row>
    <row r="739">
      <c r="E739" s="9"/>
      <c r="J739" s="34" t="str">
        <f t="shared" si="5"/>
        <v>12/1899</v>
      </c>
      <c r="K739" s="34" t="str">
        <f t="shared" si="6"/>
        <v/>
      </c>
    </row>
    <row r="740">
      <c r="E740" s="9"/>
      <c r="J740" s="34" t="str">
        <f t="shared" si="5"/>
        <v>12/1899</v>
      </c>
      <c r="K740" s="34" t="str">
        <f t="shared" si="6"/>
        <v/>
      </c>
    </row>
    <row r="741">
      <c r="E741" s="9"/>
      <c r="J741" s="34" t="str">
        <f t="shared" si="5"/>
        <v>12/1899</v>
      </c>
      <c r="K741" s="34" t="str">
        <f t="shared" si="6"/>
        <v/>
      </c>
    </row>
    <row r="742">
      <c r="E742" s="9"/>
      <c r="J742" s="34" t="str">
        <f t="shared" si="5"/>
        <v>12/1899</v>
      </c>
      <c r="K742" s="34" t="str">
        <f t="shared" si="6"/>
        <v/>
      </c>
    </row>
    <row r="743">
      <c r="E743" s="9"/>
      <c r="J743" s="34" t="str">
        <f t="shared" si="5"/>
        <v>12/1899</v>
      </c>
      <c r="K743" s="34" t="str">
        <f t="shared" si="6"/>
        <v/>
      </c>
    </row>
    <row r="744">
      <c r="E744" s="9"/>
      <c r="J744" s="34" t="str">
        <f t="shared" si="5"/>
        <v>12/1899</v>
      </c>
      <c r="K744" s="34" t="str">
        <f t="shared" si="6"/>
        <v/>
      </c>
    </row>
    <row r="745">
      <c r="E745" s="9"/>
      <c r="J745" s="34" t="str">
        <f t="shared" si="5"/>
        <v>12/1899</v>
      </c>
      <c r="K745" s="34" t="str">
        <f t="shared" si="6"/>
        <v/>
      </c>
    </row>
    <row r="746">
      <c r="E746" s="9"/>
      <c r="J746" s="34" t="str">
        <f t="shared" si="5"/>
        <v>12/1899</v>
      </c>
      <c r="K746" s="34" t="str">
        <f t="shared" si="6"/>
        <v/>
      </c>
    </row>
    <row r="747">
      <c r="E747" s="9"/>
      <c r="J747" s="34" t="str">
        <f t="shared" si="5"/>
        <v>12/1899</v>
      </c>
      <c r="K747" s="34" t="str">
        <f t="shared" si="6"/>
        <v/>
      </c>
    </row>
    <row r="748">
      <c r="E748" s="9"/>
      <c r="J748" s="34" t="str">
        <f t="shared" si="5"/>
        <v>12/1899</v>
      </c>
      <c r="K748" s="34" t="str">
        <f t="shared" si="6"/>
        <v/>
      </c>
    </row>
    <row r="749">
      <c r="E749" s="9"/>
      <c r="J749" s="34" t="str">
        <f t="shared" si="5"/>
        <v>12/1899</v>
      </c>
      <c r="K749" s="34" t="str">
        <f t="shared" si="6"/>
        <v/>
      </c>
    </row>
    <row r="750">
      <c r="E750" s="9"/>
      <c r="J750" s="34" t="str">
        <f t="shared" si="5"/>
        <v>12/1899</v>
      </c>
      <c r="K750" s="34" t="str">
        <f t="shared" si="6"/>
        <v/>
      </c>
    </row>
    <row r="751">
      <c r="E751" s="9"/>
      <c r="J751" s="34" t="str">
        <f t="shared" si="5"/>
        <v>12/1899</v>
      </c>
      <c r="K751" s="34" t="str">
        <f t="shared" si="6"/>
        <v/>
      </c>
    </row>
    <row r="752">
      <c r="E752" s="9"/>
      <c r="J752" s="34" t="str">
        <f t="shared" si="5"/>
        <v>12/1899</v>
      </c>
      <c r="K752" s="34" t="str">
        <f t="shared" si="6"/>
        <v/>
      </c>
    </row>
    <row r="753">
      <c r="E753" s="9"/>
      <c r="J753" s="34" t="str">
        <f t="shared" si="5"/>
        <v>12/1899</v>
      </c>
      <c r="K753" s="34" t="str">
        <f t="shared" si="6"/>
        <v/>
      </c>
    </row>
    <row r="754">
      <c r="E754" s="9"/>
      <c r="J754" s="34" t="str">
        <f t="shared" si="5"/>
        <v>12/1899</v>
      </c>
      <c r="K754" s="34" t="str">
        <f t="shared" si="6"/>
        <v/>
      </c>
    </row>
    <row r="755">
      <c r="E755" s="9"/>
      <c r="J755" s="34" t="str">
        <f t="shared" si="5"/>
        <v>12/1899</v>
      </c>
      <c r="K755" s="34" t="str">
        <f t="shared" si="6"/>
        <v/>
      </c>
    </row>
    <row r="756">
      <c r="E756" s="9"/>
      <c r="J756" s="34" t="str">
        <f t="shared" si="5"/>
        <v>12/1899</v>
      </c>
      <c r="K756" s="34" t="str">
        <f t="shared" si="6"/>
        <v/>
      </c>
    </row>
    <row r="757">
      <c r="E757" s="9"/>
      <c r="J757" s="34" t="str">
        <f t="shared" si="5"/>
        <v>12/1899</v>
      </c>
      <c r="K757" s="34" t="str">
        <f t="shared" si="6"/>
        <v/>
      </c>
    </row>
    <row r="758">
      <c r="E758" s="9"/>
      <c r="J758" s="34" t="str">
        <f t="shared" si="5"/>
        <v>12/1899</v>
      </c>
      <c r="K758" s="34" t="str">
        <f t="shared" si="6"/>
        <v/>
      </c>
    </row>
    <row r="759">
      <c r="E759" s="9"/>
      <c r="J759" s="34" t="str">
        <f t="shared" si="5"/>
        <v>12/1899</v>
      </c>
      <c r="K759" s="34" t="str">
        <f t="shared" si="6"/>
        <v/>
      </c>
    </row>
    <row r="760">
      <c r="E760" s="9"/>
      <c r="J760" s="34" t="str">
        <f t="shared" si="5"/>
        <v>12/1899</v>
      </c>
      <c r="K760" s="34" t="str">
        <f t="shared" si="6"/>
        <v/>
      </c>
    </row>
    <row r="761">
      <c r="E761" s="9"/>
      <c r="J761" s="34" t="str">
        <f t="shared" si="5"/>
        <v>12/1899</v>
      </c>
      <c r="K761" s="34" t="str">
        <f t="shared" si="6"/>
        <v/>
      </c>
    </row>
    <row r="762">
      <c r="E762" s="9"/>
      <c r="J762" s="34" t="str">
        <f t="shared" si="5"/>
        <v>12/1899</v>
      </c>
      <c r="K762" s="34" t="str">
        <f t="shared" si="6"/>
        <v/>
      </c>
    </row>
    <row r="763">
      <c r="E763" s="9"/>
      <c r="J763" s="34" t="str">
        <f t="shared" si="5"/>
        <v>12/1899</v>
      </c>
      <c r="K763" s="34" t="str">
        <f t="shared" si="6"/>
        <v/>
      </c>
    </row>
    <row r="764">
      <c r="E764" s="9"/>
      <c r="J764" s="34" t="str">
        <f t="shared" si="5"/>
        <v>12/1899</v>
      </c>
      <c r="K764" s="34" t="str">
        <f t="shared" si="6"/>
        <v/>
      </c>
    </row>
    <row r="765">
      <c r="E765" s="9"/>
      <c r="J765" s="34" t="str">
        <f t="shared" si="5"/>
        <v>12/1899</v>
      </c>
      <c r="K765" s="34" t="str">
        <f t="shared" si="6"/>
        <v/>
      </c>
    </row>
    <row r="766">
      <c r="E766" s="9"/>
      <c r="J766" s="34" t="str">
        <f t="shared" si="5"/>
        <v>12/1899</v>
      </c>
      <c r="K766" s="34" t="str">
        <f t="shared" si="6"/>
        <v/>
      </c>
    </row>
    <row r="767">
      <c r="E767" s="9"/>
      <c r="J767" s="34" t="str">
        <f t="shared" si="5"/>
        <v>12/1899</v>
      </c>
      <c r="K767" s="34" t="str">
        <f t="shared" si="6"/>
        <v/>
      </c>
    </row>
    <row r="768">
      <c r="E768" s="9"/>
      <c r="J768" s="34" t="str">
        <f t="shared" si="5"/>
        <v>12/1899</v>
      </c>
      <c r="K768" s="34" t="str">
        <f t="shared" si="6"/>
        <v/>
      </c>
    </row>
    <row r="769">
      <c r="E769" s="9"/>
      <c r="J769" s="34" t="str">
        <f t="shared" si="5"/>
        <v>12/1899</v>
      </c>
      <c r="K769" s="34" t="str">
        <f t="shared" si="6"/>
        <v/>
      </c>
    </row>
    <row r="770">
      <c r="E770" s="9"/>
      <c r="J770" s="34" t="str">
        <f t="shared" si="5"/>
        <v>12/1899</v>
      </c>
      <c r="K770" s="34" t="str">
        <f t="shared" si="6"/>
        <v/>
      </c>
    </row>
    <row r="771">
      <c r="E771" s="9"/>
      <c r="J771" s="34" t="str">
        <f t="shared" si="5"/>
        <v>12/1899</v>
      </c>
      <c r="K771" s="34" t="str">
        <f t="shared" si="6"/>
        <v/>
      </c>
    </row>
    <row r="772">
      <c r="E772" s="9"/>
      <c r="J772" s="34" t="str">
        <f t="shared" si="5"/>
        <v>12/1899</v>
      </c>
      <c r="K772" s="34" t="str">
        <f t="shared" si="6"/>
        <v/>
      </c>
    </row>
    <row r="773">
      <c r="E773" s="9"/>
      <c r="J773" s="34" t="str">
        <f t="shared" si="5"/>
        <v>12/1899</v>
      </c>
      <c r="K773" s="34" t="str">
        <f t="shared" si="6"/>
        <v/>
      </c>
    </row>
    <row r="774">
      <c r="E774" s="9"/>
      <c r="J774" s="34" t="str">
        <f t="shared" si="5"/>
        <v>12/1899</v>
      </c>
      <c r="K774" s="34" t="str">
        <f t="shared" si="6"/>
        <v/>
      </c>
    </row>
    <row r="775">
      <c r="E775" s="9"/>
      <c r="J775" s="34" t="str">
        <f t="shared" si="5"/>
        <v>12/1899</v>
      </c>
      <c r="K775" s="34" t="str">
        <f t="shared" si="6"/>
        <v/>
      </c>
    </row>
    <row r="776">
      <c r="E776" s="9"/>
      <c r="J776" s="34" t="str">
        <f t="shared" si="5"/>
        <v>12/1899</v>
      </c>
      <c r="K776" s="34" t="str">
        <f t="shared" si="6"/>
        <v/>
      </c>
    </row>
    <row r="777">
      <c r="E777" s="9"/>
      <c r="J777" s="34" t="str">
        <f t="shared" si="5"/>
        <v>12/1899</v>
      </c>
      <c r="K777" s="34" t="str">
        <f t="shared" si="6"/>
        <v/>
      </c>
    </row>
    <row r="778">
      <c r="E778" s="9"/>
      <c r="J778" s="34" t="str">
        <f t="shared" si="5"/>
        <v>12/1899</v>
      </c>
      <c r="K778" s="34" t="str">
        <f t="shared" si="6"/>
        <v/>
      </c>
    </row>
    <row r="779">
      <c r="E779" s="9"/>
      <c r="J779" s="34" t="str">
        <f t="shared" si="5"/>
        <v>12/1899</v>
      </c>
      <c r="K779" s="34" t="str">
        <f t="shared" si="6"/>
        <v/>
      </c>
    </row>
    <row r="780">
      <c r="E780" s="9"/>
      <c r="J780" s="34" t="str">
        <f t="shared" si="5"/>
        <v>12/1899</v>
      </c>
      <c r="K780" s="34" t="str">
        <f t="shared" si="6"/>
        <v/>
      </c>
    </row>
    <row r="781">
      <c r="E781" s="9"/>
      <c r="J781" s="34" t="str">
        <f t="shared" si="5"/>
        <v>12/1899</v>
      </c>
      <c r="K781" s="34" t="str">
        <f t="shared" si="6"/>
        <v/>
      </c>
    </row>
    <row r="782">
      <c r="E782" s="9"/>
      <c r="J782" s="34" t="str">
        <f t="shared" si="5"/>
        <v>12/1899</v>
      </c>
      <c r="K782" s="34" t="str">
        <f t="shared" si="6"/>
        <v/>
      </c>
    </row>
    <row r="783">
      <c r="E783" s="9"/>
      <c r="J783" s="34" t="str">
        <f t="shared" si="5"/>
        <v>12/1899</v>
      </c>
      <c r="K783" s="34" t="str">
        <f t="shared" si="6"/>
        <v/>
      </c>
    </row>
    <row r="784">
      <c r="E784" s="9"/>
      <c r="J784" s="34" t="str">
        <f t="shared" si="5"/>
        <v>12/1899</v>
      </c>
      <c r="K784" s="34" t="str">
        <f t="shared" si="6"/>
        <v/>
      </c>
    </row>
    <row r="785">
      <c r="E785" s="9"/>
      <c r="J785" s="34" t="str">
        <f t="shared" si="5"/>
        <v>12/1899</v>
      </c>
      <c r="K785" s="34" t="str">
        <f t="shared" si="6"/>
        <v/>
      </c>
    </row>
    <row r="786">
      <c r="E786" s="9"/>
      <c r="J786" s="34" t="str">
        <f t="shared" si="5"/>
        <v>12/1899</v>
      </c>
      <c r="K786" s="34" t="str">
        <f t="shared" si="6"/>
        <v/>
      </c>
    </row>
    <row r="787">
      <c r="E787" s="9"/>
      <c r="J787" s="34" t="str">
        <f t="shared" si="5"/>
        <v>12/1899</v>
      </c>
      <c r="K787" s="34" t="str">
        <f t="shared" si="6"/>
        <v/>
      </c>
    </row>
    <row r="788">
      <c r="E788" s="9"/>
      <c r="J788" s="34" t="str">
        <f t="shared" si="5"/>
        <v>12/1899</v>
      </c>
      <c r="K788" s="34" t="str">
        <f t="shared" si="6"/>
        <v/>
      </c>
    </row>
    <row r="789">
      <c r="E789" s="9"/>
      <c r="J789" s="34" t="str">
        <f t="shared" si="5"/>
        <v>12/1899</v>
      </c>
      <c r="K789" s="34" t="str">
        <f t="shared" si="6"/>
        <v/>
      </c>
    </row>
    <row r="790">
      <c r="E790" s="9"/>
      <c r="J790" s="34" t="str">
        <f t="shared" si="5"/>
        <v>12/1899</v>
      </c>
      <c r="K790" s="34" t="str">
        <f t="shared" si="6"/>
        <v/>
      </c>
    </row>
    <row r="791">
      <c r="E791" s="9"/>
      <c r="J791" s="34" t="str">
        <f t="shared" si="5"/>
        <v>12/1899</v>
      </c>
      <c r="K791" s="34" t="str">
        <f t="shared" si="6"/>
        <v/>
      </c>
    </row>
    <row r="792">
      <c r="E792" s="9"/>
      <c r="J792" s="34" t="str">
        <f t="shared" si="5"/>
        <v>12/1899</v>
      </c>
      <c r="K792" s="34" t="str">
        <f t="shared" si="6"/>
        <v/>
      </c>
    </row>
    <row r="793">
      <c r="E793" s="9"/>
      <c r="J793" s="34" t="str">
        <f t="shared" si="5"/>
        <v>12/1899</v>
      </c>
      <c r="K793" s="34" t="str">
        <f t="shared" si="6"/>
        <v/>
      </c>
    </row>
    <row r="794">
      <c r="E794" s="9"/>
      <c r="J794" s="34" t="str">
        <f t="shared" si="5"/>
        <v>12/1899</v>
      </c>
      <c r="K794" s="34" t="str">
        <f t="shared" si="6"/>
        <v/>
      </c>
    </row>
    <row r="795">
      <c r="E795" s="9"/>
      <c r="J795" s="34" t="str">
        <f t="shared" si="5"/>
        <v>12/1899</v>
      </c>
      <c r="K795" s="34" t="str">
        <f t="shared" si="6"/>
        <v/>
      </c>
    </row>
    <row r="796">
      <c r="E796" s="9"/>
      <c r="J796" s="34" t="str">
        <f t="shared" si="5"/>
        <v>12/1899</v>
      </c>
      <c r="K796" s="34" t="str">
        <f t="shared" si="6"/>
        <v/>
      </c>
    </row>
    <row r="797">
      <c r="E797" s="9"/>
      <c r="J797" s="34" t="str">
        <f t="shared" si="5"/>
        <v>12/1899</v>
      </c>
      <c r="K797" s="34" t="str">
        <f t="shared" si="6"/>
        <v/>
      </c>
    </row>
    <row r="798">
      <c r="E798" s="9"/>
      <c r="J798" s="34" t="str">
        <f t="shared" si="5"/>
        <v>12/1899</v>
      </c>
      <c r="K798" s="34" t="str">
        <f t="shared" si="6"/>
        <v/>
      </c>
    </row>
    <row r="799">
      <c r="E799" s="9"/>
      <c r="J799" s="34" t="str">
        <f t="shared" si="5"/>
        <v>12/1899</v>
      </c>
      <c r="K799" s="34" t="str">
        <f t="shared" si="6"/>
        <v/>
      </c>
    </row>
    <row r="800">
      <c r="E800" s="9"/>
      <c r="J800" s="34" t="str">
        <f t="shared" si="5"/>
        <v>12/1899</v>
      </c>
      <c r="K800" s="34" t="str">
        <f t="shared" si="6"/>
        <v/>
      </c>
    </row>
    <row r="801">
      <c r="E801" s="9"/>
      <c r="J801" s="34" t="str">
        <f t="shared" si="5"/>
        <v>12/1899</v>
      </c>
      <c r="K801" s="34" t="str">
        <f t="shared" si="6"/>
        <v/>
      </c>
    </row>
    <row r="802">
      <c r="E802" s="9"/>
      <c r="J802" s="34" t="str">
        <f t="shared" si="5"/>
        <v>12/1899</v>
      </c>
      <c r="K802" s="34" t="str">
        <f t="shared" si="6"/>
        <v/>
      </c>
    </row>
    <row r="803">
      <c r="E803" s="9"/>
      <c r="J803" s="34" t="str">
        <f t="shared" si="5"/>
        <v>12/1899</v>
      </c>
      <c r="K803" s="34" t="str">
        <f t="shared" si="6"/>
        <v/>
      </c>
    </row>
    <row r="804">
      <c r="E804" s="9"/>
      <c r="J804" s="34" t="str">
        <f t="shared" si="5"/>
        <v>12/1899</v>
      </c>
      <c r="K804" s="34" t="str">
        <f t="shared" si="6"/>
        <v/>
      </c>
    </row>
    <row r="805">
      <c r="E805" s="9"/>
      <c r="J805" s="34" t="str">
        <f t="shared" si="5"/>
        <v>12/1899</v>
      </c>
      <c r="K805" s="34" t="str">
        <f t="shared" si="6"/>
        <v/>
      </c>
    </row>
    <row r="806">
      <c r="E806" s="9"/>
      <c r="J806" s="34" t="str">
        <f t="shared" si="5"/>
        <v>12/1899</v>
      </c>
      <c r="K806" s="34" t="str">
        <f t="shared" si="6"/>
        <v/>
      </c>
    </row>
    <row r="807">
      <c r="E807" s="9"/>
      <c r="J807" s="34" t="str">
        <f t="shared" si="5"/>
        <v>12/1899</v>
      </c>
      <c r="K807" s="34" t="str">
        <f t="shared" si="6"/>
        <v/>
      </c>
    </row>
    <row r="808">
      <c r="E808" s="9"/>
      <c r="J808" s="34" t="str">
        <f t="shared" si="5"/>
        <v>12/1899</v>
      </c>
      <c r="K808" s="34" t="str">
        <f t="shared" si="6"/>
        <v/>
      </c>
    </row>
    <row r="809">
      <c r="E809" s="9"/>
      <c r="J809" s="34" t="str">
        <f t="shared" si="5"/>
        <v>12/1899</v>
      </c>
      <c r="K809" s="34" t="str">
        <f t="shared" si="6"/>
        <v/>
      </c>
    </row>
    <row r="810">
      <c r="E810" s="9"/>
      <c r="J810" s="34" t="str">
        <f t="shared" si="5"/>
        <v>12/1899</v>
      </c>
      <c r="K810" s="34" t="str">
        <f t="shared" si="6"/>
        <v/>
      </c>
    </row>
    <row r="811">
      <c r="E811" s="9"/>
      <c r="J811" s="34" t="str">
        <f t="shared" si="5"/>
        <v>12/1899</v>
      </c>
      <c r="K811" s="34" t="str">
        <f t="shared" si="6"/>
        <v/>
      </c>
    </row>
    <row r="812">
      <c r="E812" s="9"/>
      <c r="J812" s="34" t="str">
        <f t="shared" si="5"/>
        <v>12/1899</v>
      </c>
      <c r="K812" s="34" t="str">
        <f t="shared" si="6"/>
        <v/>
      </c>
    </row>
    <row r="813">
      <c r="E813" s="9"/>
      <c r="J813" s="34" t="str">
        <f t="shared" si="5"/>
        <v>12/1899</v>
      </c>
      <c r="K813" s="34" t="str">
        <f t="shared" si="6"/>
        <v/>
      </c>
    </row>
    <row r="814">
      <c r="E814" s="9"/>
      <c r="J814" s="34" t="str">
        <f t="shared" si="5"/>
        <v>12/1899</v>
      </c>
      <c r="K814" s="34" t="str">
        <f t="shared" si="6"/>
        <v/>
      </c>
    </row>
    <row r="815">
      <c r="E815" s="9"/>
      <c r="J815" s="34" t="str">
        <f t="shared" si="5"/>
        <v>12/1899</v>
      </c>
      <c r="K815" s="34" t="str">
        <f t="shared" si="6"/>
        <v/>
      </c>
    </row>
    <row r="816">
      <c r="E816" s="9"/>
      <c r="J816" s="34" t="str">
        <f t="shared" si="5"/>
        <v>12/1899</v>
      </c>
      <c r="K816" s="34" t="str">
        <f t="shared" si="6"/>
        <v/>
      </c>
    </row>
    <row r="817">
      <c r="E817" s="9"/>
      <c r="J817" s="34" t="str">
        <f t="shared" si="5"/>
        <v>12/1899</v>
      </c>
      <c r="K817" s="34" t="str">
        <f t="shared" si="6"/>
        <v/>
      </c>
    </row>
    <row r="818">
      <c r="E818" s="9"/>
      <c r="J818" s="34" t="str">
        <f t="shared" si="5"/>
        <v>12/1899</v>
      </c>
      <c r="K818" s="34" t="str">
        <f t="shared" si="6"/>
        <v/>
      </c>
    </row>
    <row r="819">
      <c r="E819" s="9"/>
      <c r="J819" s="34" t="str">
        <f t="shared" si="5"/>
        <v>12/1899</v>
      </c>
      <c r="K819" s="34" t="str">
        <f t="shared" si="6"/>
        <v/>
      </c>
    </row>
    <row r="820">
      <c r="E820" s="9"/>
      <c r="J820" s="34" t="str">
        <f t="shared" si="5"/>
        <v>12/1899</v>
      </c>
      <c r="K820" s="34" t="str">
        <f t="shared" si="6"/>
        <v/>
      </c>
    </row>
    <row r="821">
      <c r="E821" s="9"/>
      <c r="J821" s="34" t="str">
        <f t="shared" si="5"/>
        <v>12/1899</v>
      </c>
      <c r="K821" s="34" t="str">
        <f t="shared" si="6"/>
        <v/>
      </c>
    </row>
    <row r="822">
      <c r="E822" s="9"/>
      <c r="J822" s="34" t="str">
        <f t="shared" si="5"/>
        <v>12/1899</v>
      </c>
      <c r="K822" s="34" t="str">
        <f t="shared" si="6"/>
        <v/>
      </c>
    </row>
    <row r="823">
      <c r="E823" s="9"/>
      <c r="J823" s="34" t="str">
        <f t="shared" si="5"/>
        <v>12/1899</v>
      </c>
      <c r="K823" s="34" t="str">
        <f t="shared" si="6"/>
        <v/>
      </c>
    </row>
    <row r="824">
      <c r="E824" s="9"/>
      <c r="J824" s="34" t="str">
        <f t="shared" si="5"/>
        <v>12/1899</v>
      </c>
      <c r="K824" s="34" t="str">
        <f t="shared" si="6"/>
        <v/>
      </c>
    </row>
    <row r="825">
      <c r="E825" s="9"/>
      <c r="J825" s="34" t="str">
        <f t="shared" si="5"/>
        <v>12/1899</v>
      </c>
      <c r="K825" s="34" t="str">
        <f t="shared" si="6"/>
        <v/>
      </c>
    </row>
    <row r="826">
      <c r="E826" s="9"/>
      <c r="J826" s="34" t="str">
        <f t="shared" si="5"/>
        <v>12/1899</v>
      </c>
      <c r="K826" s="34" t="str">
        <f t="shared" si="6"/>
        <v/>
      </c>
    </row>
    <row r="827">
      <c r="E827" s="9"/>
      <c r="J827" s="34" t="str">
        <f t="shared" si="5"/>
        <v>12/1899</v>
      </c>
      <c r="K827" s="34" t="str">
        <f t="shared" si="6"/>
        <v/>
      </c>
    </row>
    <row r="828">
      <c r="E828" s="9"/>
      <c r="J828" s="34" t="str">
        <f t="shared" si="5"/>
        <v>12/1899</v>
      </c>
      <c r="K828" s="34" t="str">
        <f t="shared" si="6"/>
        <v/>
      </c>
    </row>
    <row r="829">
      <c r="E829" s="9"/>
      <c r="J829" s="34" t="str">
        <f t="shared" si="5"/>
        <v>12/1899</v>
      </c>
      <c r="K829" s="34" t="str">
        <f t="shared" si="6"/>
        <v/>
      </c>
    </row>
    <row r="830">
      <c r="E830" s="9"/>
      <c r="J830" s="34" t="str">
        <f t="shared" si="5"/>
        <v>12/1899</v>
      </c>
      <c r="K830" s="34" t="str">
        <f t="shared" si="6"/>
        <v/>
      </c>
    </row>
    <row r="831">
      <c r="E831" s="9"/>
      <c r="J831" s="34" t="str">
        <f t="shared" si="5"/>
        <v>12/1899</v>
      </c>
      <c r="K831" s="34" t="str">
        <f t="shared" si="6"/>
        <v/>
      </c>
    </row>
    <row r="832">
      <c r="E832" s="9"/>
      <c r="J832" s="34" t="str">
        <f t="shared" si="5"/>
        <v>12/1899</v>
      </c>
      <c r="K832" s="34" t="str">
        <f t="shared" si="6"/>
        <v/>
      </c>
    </row>
    <row r="833">
      <c r="E833" s="9"/>
      <c r="J833" s="34" t="str">
        <f t="shared" si="5"/>
        <v>12/1899</v>
      </c>
      <c r="K833" s="34" t="str">
        <f t="shared" si="6"/>
        <v/>
      </c>
    </row>
    <row r="834">
      <c r="E834" s="9"/>
      <c r="J834" s="34" t="str">
        <f t="shared" si="5"/>
        <v>12/1899</v>
      </c>
      <c r="K834" s="34" t="str">
        <f t="shared" si="6"/>
        <v/>
      </c>
    </row>
    <row r="835">
      <c r="E835" s="9"/>
      <c r="J835" s="34" t="str">
        <f t="shared" si="5"/>
        <v>12/1899</v>
      </c>
      <c r="K835" s="34" t="str">
        <f t="shared" si="6"/>
        <v/>
      </c>
    </row>
    <row r="836">
      <c r="E836" s="9"/>
      <c r="J836" s="34" t="str">
        <f t="shared" si="5"/>
        <v>12/1899</v>
      </c>
      <c r="K836" s="34" t="str">
        <f t="shared" si="6"/>
        <v/>
      </c>
    </row>
    <row r="837">
      <c r="E837" s="9"/>
      <c r="J837" s="34" t="str">
        <f t="shared" si="5"/>
        <v>12/1899</v>
      </c>
      <c r="K837" s="34" t="str">
        <f t="shared" si="6"/>
        <v/>
      </c>
    </row>
    <row r="838">
      <c r="E838" s="9"/>
      <c r="J838" s="34" t="str">
        <f t="shared" si="5"/>
        <v>12/1899</v>
      </c>
      <c r="K838" s="34" t="str">
        <f t="shared" si="6"/>
        <v/>
      </c>
    </row>
    <row r="839">
      <c r="E839" s="9"/>
      <c r="J839" s="34" t="str">
        <f t="shared" si="5"/>
        <v>12/1899</v>
      </c>
      <c r="K839" s="34" t="str">
        <f t="shared" si="6"/>
        <v/>
      </c>
    </row>
    <row r="840">
      <c r="E840" s="9"/>
      <c r="J840" s="34" t="str">
        <f t="shared" si="5"/>
        <v>12/1899</v>
      </c>
      <c r="K840" s="34" t="str">
        <f t="shared" si="6"/>
        <v/>
      </c>
    </row>
    <row r="841">
      <c r="E841" s="9"/>
      <c r="J841" s="34" t="str">
        <f t="shared" si="5"/>
        <v>12/1899</v>
      </c>
      <c r="K841" s="34" t="str">
        <f t="shared" si="6"/>
        <v/>
      </c>
    </row>
    <row r="842">
      <c r="E842" s="9"/>
      <c r="J842" s="34" t="str">
        <f t="shared" si="5"/>
        <v>12/1899</v>
      </c>
      <c r="K842" s="34" t="str">
        <f t="shared" si="6"/>
        <v/>
      </c>
    </row>
    <row r="843">
      <c r="E843" s="9"/>
      <c r="J843" s="34" t="str">
        <f t="shared" si="5"/>
        <v>12/1899</v>
      </c>
      <c r="K843" s="34" t="str">
        <f t="shared" si="6"/>
        <v/>
      </c>
    </row>
    <row r="844">
      <c r="E844" s="9"/>
      <c r="J844" s="34" t="str">
        <f t="shared" si="5"/>
        <v>12/1899</v>
      </c>
      <c r="K844" s="34" t="str">
        <f t="shared" si="6"/>
        <v/>
      </c>
    </row>
    <row r="845">
      <c r="E845" s="9"/>
      <c r="J845" s="34" t="str">
        <f t="shared" si="5"/>
        <v>12/1899</v>
      </c>
      <c r="K845" s="34" t="str">
        <f t="shared" si="6"/>
        <v/>
      </c>
    </row>
    <row r="846">
      <c r="E846" s="9"/>
      <c r="J846" s="34" t="str">
        <f t="shared" si="5"/>
        <v>12/1899</v>
      </c>
      <c r="K846" s="34" t="str">
        <f t="shared" si="6"/>
        <v/>
      </c>
    </row>
    <row r="847">
      <c r="E847" s="9"/>
      <c r="J847" s="34" t="str">
        <f t="shared" si="5"/>
        <v>12/1899</v>
      </c>
      <c r="K847" s="34" t="str">
        <f t="shared" si="6"/>
        <v/>
      </c>
    </row>
    <row r="848">
      <c r="E848" s="9"/>
      <c r="J848" s="34" t="str">
        <f t="shared" si="5"/>
        <v>12/1899</v>
      </c>
      <c r="K848" s="34" t="str">
        <f t="shared" si="6"/>
        <v/>
      </c>
    </row>
    <row r="849">
      <c r="E849" s="9"/>
      <c r="J849" s="34" t="str">
        <f t="shared" si="5"/>
        <v>12/1899</v>
      </c>
      <c r="K849" s="34" t="str">
        <f t="shared" si="6"/>
        <v/>
      </c>
    </row>
    <row r="850">
      <c r="E850" s="9"/>
      <c r="J850" s="34" t="str">
        <f t="shared" si="5"/>
        <v>12/1899</v>
      </c>
      <c r="K850" s="34" t="str">
        <f t="shared" si="6"/>
        <v/>
      </c>
    </row>
    <row r="851">
      <c r="E851" s="9"/>
      <c r="J851" s="34" t="str">
        <f t="shared" si="5"/>
        <v>12/1899</v>
      </c>
      <c r="K851" s="34" t="str">
        <f t="shared" si="6"/>
        <v/>
      </c>
    </row>
    <row r="852">
      <c r="E852" s="9"/>
      <c r="J852" s="34" t="str">
        <f t="shared" si="5"/>
        <v>12/1899</v>
      </c>
      <c r="K852" s="34" t="str">
        <f t="shared" si="6"/>
        <v/>
      </c>
    </row>
    <row r="853">
      <c r="E853" s="9"/>
      <c r="J853" s="34" t="str">
        <f t="shared" si="5"/>
        <v>12/1899</v>
      </c>
      <c r="K853" s="34" t="str">
        <f t="shared" si="6"/>
        <v/>
      </c>
    </row>
    <row r="854">
      <c r="E854" s="9"/>
      <c r="J854" s="34" t="str">
        <f t="shared" si="5"/>
        <v>12/1899</v>
      </c>
      <c r="K854" s="34" t="str">
        <f t="shared" si="6"/>
        <v/>
      </c>
    </row>
    <row r="855">
      <c r="E855" s="9"/>
      <c r="J855" s="34" t="str">
        <f t="shared" si="5"/>
        <v>12/1899</v>
      </c>
      <c r="K855" s="34" t="str">
        <f t="shared" si="6"/>
        <v/>
      </c>
    </row>
    <row r="856">
      <c r="E856" s="9"/>
      <c r="J856" s="34" t="str">
        <f t="shared" si="5"/>
        <v>12/1899</v>
      </c>
      <c r="K856" s="34" t="str">
        <f t="shared" si="6"/>
        <v/>
      </c>
    </row>
    <row r="857">
      <c r="E857" s="9"/>
      <c r="J857" s="34" t="str">
        <f t="shared" si="5"/>
        <v>12/1899</v>
      </c>
      <c r="K857" s="34" t="str">
        <f t="shared" si="6"/>
        <v/>
      </c>
    </row>
    <row r="858">
      <c r="E858" s="9"/>
      <c r="J858" s="34" t="str">
        <f t="shared" si="5"/>
        <v>12/1899</v>
      </c>
      <c r="K858" s="34" t="str">
        <f t="shared" si="6"/>
        <v/>
      </c>
    </row>
    <row r="859">
      <c r="E859" s="9"/>
      <c r="J859" s="34" t="str">
        <f t="shared" si="5"/>
        <v>12/1899</v>
      </c>
      <c r="K859" s="34" t="str">
        <f t="shared" si="6"/>
        <v/>
      </c>
    </row>
    <row r="860">
      <c r="E860" s="9"/>
      <c r="J860" s="34" t="str">
        <f t="shared" si="5"/>
        <v>12/1899</v>
      </c>
      <c r="K860" s="34" t="str">
        <f t="shared" si="6"/>
        <v/>
      </c>
    </row>
    <row r="861">
      <c r="E861" s="9"/>
      <c r="J861" s="34" t="str">
        <f t="shared" si="5"/>
        <v>12/1899</v>
      </c>
      <c r="K861" s="34" t="str">
        <f t="shared" si="6"/>
        <v/>
      </c>
    </row>
    <row r="862">
      <c r="E862" s="9"/>
      <c r="J862" s="34" t="str">
        <f t="shared" si="5"/>
        <v>12/1899</v>
      </c>
      <c r="K862" s="34" t="str">
        <f t="shared" si="6"/>
        <v/>
      </c>
    </row>
    <row r="863">
      <c r="E863" s="9"/>
      <c r="J863" s="34" t="str">
        <f t="shared" si="5"/>
        <v>12/1899</v>
      </c>
      <c r="K863" s="34" t="str">
        <f t="shared" si="6"/>
        <v/>
      </c>
    </row>
    <row r="864">
      <c r="E864" s="9"/>
      <c r="J864" s="34" t="str">
        <f t="shared" si="5"/>
        <v>12/1899</v>
      </c>
      <c r="K864" s="34" t="str">
        <f t="shared" si="6"/>
        <v/>
      </c>
    </row>
    <row r="865">
      <c r="E865" s="9"/>
      <c r="J865" s="34" t="str">
        <f t="shared" si="5"/>
        <v>12/1899</v>
      </c>
      <c r="K865" s="34" t="str">
        <f t="shared" si="6"/>
        <v/>
      </c>
    </row>
    <row r="866">
      <c r="E866" s="9"/>
      <c r="J866" s="34" t="str">
        <f t="shared" si="5"/>
        <v>12/1899</v>
      </c>
      <c r="K866" s="34" t="str">
        <f t="shared" si="6"/>
        <v/>
      </c>
    </row>
    <row r="867">
      <c r="E867" s="9"/>
      <c r="J867" s="34" t="str">
        <f t="shared" si="5"/>
        <v>12/1899</v>
      </c>
      <c r="K867" s="34" t="str">
        <f t="shared" si="6"/>
        <v/>
      </c>
    </row>
    <row r="868">
      <c r="E868" s="9"/>
      <c r="J868" s="34" t="str">
        <f t="shared" si="5"/>
        <v>12/1899</v>
      </c>
      <c r="K868" s="34" t="str">
        <f t="shared" si="6"/>
        <v/>
      </c>
    </row>
    <row r="869">
      <c r="E869" s="9"/>
      <c r="J869" s="34" t="str">
        <f t="shared" si="5"/>
        <v>12/1899</v>
      </c>
      <c r="K869" s="34" t="str">
        <f t="shared" si="6"/>
        <v/>
      </c>
    </row>
    <row r="870">
      <c r="E870" s="9"/>
      <c r="J870" s="34" t="str">
        <f t="shared" si="5"/>
        <v>12/1899</v>
      </c>
      <c r="K870" s="34" t="str">
        <f t="shared" si="6"/>
        <v/>
      </c>
    </row>
    <row r="871">
      <c r="E871" s="9"/>
      <c r="J871" s="34" t="str">
        <f t="shared" si="5"/>
        <v>12/1899</v>
      </c>
      <c r="K871" s="34" t="str">
        <f t="shared" si="6"/>
        <v/>
      </c>
    </row>
    <row r="872">
      <c r="E872" s="9"/>
      <c r="J872" s="34" t="str">
        <f t="shared" si="5"/>
        <v>12/1899</v>
      </c>
      <c r="K872" s="34" t="str">
        <f t="shared" si="6"/>
        <v/>
      </c>
    </row>
    <row r="873">
      <c r="E873" s="9"/>
      <c r="J873" s="34" t="str">
        <f t="shared" si="5"/>
        <v>12/1899</v>
      </c>
      <c r="K873" s="34" t="str">
        <f t="shared" si="6"/>
        <v/>
      </c>
    </row>
    <row r="874">
      <c r="E874" s="9"/>
      <c r="J874" s="34" t="str">
        <f t="shared" si="5"/>
        <v>12/1899</v>
      </c>
      <c r="K874" s="34" t="str">
        <f t="shared" si="6"/>
        <v/>
      </c>
    </row>
    <row r="875">
      <c r="E875" s="9"/>
      <c r="J875" s="34" t="str">
        <f t="shared" si="5"/>
        <v>12/1899</v>
      </c>
      <c r="K875" s="34" t="str">
        <f t="shared" si="6"/>
        <v/>
      </c>
    </row>
    <row r="876">
      <c r="E876" s="9"/>
      <c r="J876" s="34" t="str">
        <f t="shared" si="5"/>
        <v>12/1899</v>
      </c>
      <c r="K876" s="34" t="str">
        <f t="shared" si="6"/>
        <v/>
      </c>
    </row>
    <row r="877">
      <c r="E877" s="9"/>
      <c r="J877" s="34" t="str">
        <f t="shared" si="5"/>
        <v>12/1899</v>
      </c>
      <c r="K877" s="34" t="str">
        <f t="shared" si="6"/>
        <v/>
      </c>
    </row>
    <row r="878">
      <c r="E878" s="9"/>
      <c r="J878" s="34" t="str">
        <f t="shared" si="5"/>
        <v>12/1899</v>
      </c>
      <c r="K878" s="34" t="str">
        <f t="shared" si="6"/>
        <v/>
      </c>
    </row>
    <row r="879">
      <c r="E879" s="9"/>
      <c r="J879" s="34" t="str">
        <f t="shared" si="5"/>
        <v>12/1899</v>
      </c>
      <c r="K879" s="34" t="str">
        <f t="shared" si="6"/>
        <v/>
      </c>
    </row>
    <row r="880">
      <c r="E880" s="9"/>
      <c r="J880" s="34" t="str">
        <f t="shared" si="5"/>
        <v>12/1899</v>
      </c>
      <c r="K880" s="34" t="str">
        <f t="shared" si="6"/>
        <v/>
      </c>
    </row>
    <row r="881">
      <c r="E881" s="9"/>
      <c r="J881" s="34" t="str">
        <f t="shared" si="5"/>
        <v>12/1899</v>
      </c>
      <c r="K881" s="34" t="str">
        <f t="shared" si="6"/>
        <v/>
      </c>
    </row>
    <row r="882">
      <c r="E882" s="9"/>
      <c r="J882" s="34" t="str">
        <f t="shared" si="5"/>
        <v>12/1899</v>
      </c>
      <c r="K882" s="34" t="str">
        <f t="shared" si="6"/>
        <v/>
      </c>
    </row>
    <row r="883">
      <c r="E883" s="9"/>
      <c r="J883" s="34" t="str">
        <f t="shared" si="5"/>
        <v>12/1899</v>
      </c>
      <c r="K883" s="34" t="str">
        <f t="shared" si="6"/>
        <v/>
      </c>
    </row>
    <row r="884">
      <c r="E884" s="9"/>
      <c r="J884" s="34" t="str">
        <f t="shared" si="5"/>
        <v>12/1899</v>
      </c>
      <c r="K884" s="34" t="str">
        <f t="shared" si="6"/>
        <v/>
      </c>
    </row>
    <row r="885">
      <c r="E885" s="9"/>
      <c r="J885" s="34" t="str">
        <f t="shared" si="5"/>
        <v>12/1899</v>
      </c>
      <c r="K885" s="34" t="str">
        <f t="shared" si="6"/>
        <v/>
      </c>
    </row>
    <row r="886">
      <c r="E886" s="9"/>
      <c r="J886" s="34" t="str">
        <f t="shared" si="5"/>
        <v>12/1899</v>
      </c>
      <c r="K886" s="34" t="str">
        <f t="shared" si="6"/>
        <v/>
      </c>
    </row>
    <row r="887">
      <c r="E887" s="9"/>
      <c r="J887" s="34" t="str">
        <f t="shared" si="5"/>
        <v>12/1899</v>
      </c>
      <c r="K887" s="34" t="str">
        <f t="shared" si="6"/>
        <v/>
      </c>
    </row>
    <row r="888">
      <c r="E888" s="9"/>
      <c r="J888" s="34" t="str">
        <f t="shared" si="5"/>
        <v>12/1899</v>
      </c>
      <c r="K888" s="34" t="str">
        <f t="shared" si="6"/>
        <v/>
      </c>
    </row>
    <row r="889">
      <c r="E889" s="9"/>
      <c r="J889" s="34" t="str">
        <f t="shared" si="5"/>
        <v>12/1899</v>
      </c>
      <c r="K889" s="34" t="str">
        <f t="shared" si="6"/>
        <v/>
      </c>
    </row>
    <row r="890">
      <c r="E890" s="9"/>
      <c r="J890" s="34" t="str">
        <f t="shared" si="5"/>
        <v>12/1899</v>
      </c>
      <c r="K890" s="34" t="str">
        <f t="shared" si="6"/>
        <v/>
      </c>
    </row>
    <row r="891">
      <c r="E891" s="9"/>
      <c r="J891" s="34" t="str">
        <f t="shared" si="5"/>
        <v>12/1899</v>
      </c>
      <c r="K891" s="34" t="str">
        <f t="shared" si="6"/>
        <v/>
      </c>
    </row>
    <row r="892">
      <c r="E892" s="9"/>
      <c r="J892" s="34" t="str">
        <f t="shared" si="5"/>
        <v>12/1899</v>
      </c>
      <c r="K892" s="34" t="str">
        <f t="shared" si="6"/>
        <v/>
      </c>
    </row>
    <row r="893">
      <c r="E893" s="9"/>
      <c r="J893" s="34" t="str">
        <f t="shared" si="5"/>
        <v>12/1899</v>
      </c>
      <c r="K893" s="34" t="str">
        <f t="shared" si="6"/>
        <v/>
      </c>
    </row>
    <row r="894">
      <c r="E894" s="9"/>
      <c r="J894" s="34" t="str">
        <f t="shared" si="5"/>
        <v>12/1899</v>
      </c>
      <c r="K894" s="34" t="str">
        <f t="shared" si="6"/>
        <v/>
      </c>
    </row>
    <row r="895">
      <c r="E895" s="9"/>
      <c r="J895" s="34" t="str">
        <f t="shared" si="5"/>
        <v>12/1899</v>
      </c>
      <c r="K895" s="34" t="str">
        <f t="shared" si="6"/>
        <v/>
      </c>
    </row>
    <row r="896">
      <c r="E896" s="9"/>
      <c r="J896" s="34" t="str">
        <f t="shared" si="5"/>
        <v>12/1899</v>
      </c>
      <c r="K896" s="34" t="str">
        <f t="shared" si="6"/>
        <v/>
      </c>
    </row>
    <row r="897">
      <c r="E897" s="9"/>
      <c r="J897" s="34" t="str">
        <f t="shared" si="5"/>
        <v>12/1899</v>
      </c>
      <c r="K897" s="34" t="str">
        <f t="shared" si="6"/>
        <v/>
      </c>
    </row>
    <row r="898">
      <c r="E898" s="9"/>
      <c r="J898" s="34" t="str">
        <f t="shared" si="5"/>
        <v>12/1899</v>
      </c>
      <c r="K898" s="34" t="str">
        <f t="shared" si="6"/>
        <v/>
      </c>
    </row>
    <row r="899">
      <c r="E899" s="9"/>
      <c r="J899" s="34" t="str">
        <f t="shared" si="5"/>
        <v>12/1899</v>
      </c>
      <c r="K899" s="34" t="str">
        <f t="shared" si="6"/>
        <v/>
      </c>
    </row>
    <row r="900">
      <c r="E900" s="9"/>
      <c r="J900" s="34" t="str">
        <f t="shared" si="5"/>
        <v>12/1899</v>
      </c>
      <c r="K900" s="34" t="str">
        <f t="shared" si="6"/>
        <v/>
      </c>
    </row>
    <row r="901">
      <c r="E901" s="9"/>
      <c r="J901" s="34" t="str">
        <f t="shared" si="5"/>
        <v>12/1899</v>
      </c>
      <c r="K901" s="34" t="str">
        <f t="shared" si="6"/>
        <v/>
      </c>
    </row>
    <row r="902">
      <c r="E902" s="9"/>
      <c r="J902" s="34" t="str">
        <f t="shared" si="5"/>
        <v>12/1899</v>
      </c>
      <c r="K902" s="34" t="str">
        <f t="shared" si="6"/>
        <v/>
      </c>
    </row>
    <row r="903">
      <c r="E903" s="9"/>
      <c r="J903" s="34" t="str">
        <f t="shared" si="5"/>
        <v>12/1899</v>
      </c>
      <c r="K903" s="34" t="str">
        <f t="shared" si="6"/>
        <v/>
      </c>
    </row>
    <row r="904">
      <c r="E904" s="9"/>
      <c r="J904" s="34" t="str">
        <f t="shared" si="5"/>
        <v>12/1899</v>
      </c>
      <c r="K904" s="34" t="str">
        <f t="shared" si="6"/>
        <v/>
      </c>
    </row>
    <row r="905">
      <c r="E905" s="9"/>
      <c r="J905" s="34" t="str">
        <f t="shared" si="5"/>
        <v>12/1899</v>
      </c>
      <c r="K905" s="34" t="str">
        <f t="shared" si="6"/>
        <v/>
      </c>
    </row>
    <row r="906">
      <c r="E906" s="9"/>
      <c r="J906" s="34" t="str">
        <f t="shared" si="5"/>
        <v>12/1899</v>
      </c>
      <c r="K906" s="34" t="str">
        <f t="shared" si="6"/>
        <v/>
      </c>
    </row>
    <row r="907">
      <c r="E907" s="9"/>
      <c r="J907" s="34" t="str">
        <f t="shared" si="5"/>
        <v>12/1899</v>
      </c>
      <c r="K907" s="34" t="str">
        <f t="shared" si="6"/>
        <v/>
      </c>
    </row>
    <row r="908">
      <c r="E908" s="9"/>
      <c r="J908" s="34" t="str">
        <f t="shared" si="5"/>
        <v>12/1899</v>
      </c>
      <c r="K908" s="34" t="str">
        <f t="shared" si="6"/>
        <v/>
      </c>
    </row>
    <row r="909">
      <c r="E909" s="9"/>
      <c r="J909" s="34" t="str">
        <f t="shared" si="5"/>
        <v>12/1899</v>
      </c>
      <c r="K909" s="34" t="str">
        <f t="shared" si="6"/>
        <v/>
      </c>
    </row>
    <row r="910">
      <c r="E910" s="9"/>
      <c r="J910" s="34" t="str">
        <f t="shared" si="5"/>
        <v>12/1899</v>
      </c>
      <c r="K910" s="34" t="str">
        <f t="shared" si="6"/>
        <v/>
      </c>
    </row>
    <row r="911">
      <c r="E911" s="9"/>
      <c r="J911" s="34" t="str">
        <f t="shared" si="5"/>
        <v>12/1899</v>
      </c>
      <c r="K911" s="34" t="str">
        <f t="shared" si="6"/>
        <v/>
      </c>
    </row>
    <row r="912">
      <c r="E912" s="9"/>
      <c r="J912" s="34" t="str">
        <f t="shared" si="5"/>
        <v>12/1899</v>
      </c>
      <c r="K912" s="34" t="str">
        <f t="shared" si="6"/>
        <v/>
      </c>
    </row>
    <row r="913">
      <c r="E913" s="9"/>
      <c r="J913" s="34" t="str">
        <f t="shared" si="5"/>
        <v>12/1899</v>
      </c>
      <c r="K913" s="34" t="str">
        <f t="shared" si="6"/>
        <v/>
      </c>
    </row>
    <row r="914">
      <c r="E914" s="9"/>
      <c r="J914" s="34" t="str">
        <f t="shared" si="5"/>
        <v>12/1899</v>
      </c>
      <c r="K914" s="34" t="str">
        <f t="shared" si="6"/>
        <v/>
      </c>
    </row>
    <row r="915">
      <c r="E915" s="9"/>
      <c r="J915" s="34" t="str">
        <f t="shared" si="5"/>
        <v>12/1899</v>
      </c>
      <c r="K915" s="34" t="str">
        <f t="shared" si="6"/>
        <v/>
      </c>
    </row>
    <row r="916">
      <c r="E916" s="9"/>
      <c r="J916" s="34" t="str">
        <f t="shared" si="5"/>
        <v>12/1899</v>
      </c>
      <c r="K916" s="34" t="str">
        <f t="shared" si="6"/>
        <v/>
      </c>
    </row>
    <row r="917">
      <c r="E917" s="9"/>
      <c r="J917" s="34" t="str">
        <f t="shared" si="5"/>
        <v>12/1899</v>
      </c>
      <c r="K917" s="34" t="str">
        <f t="shared" si="6"/>
        <v/>
      </c>
    </row>
    <row r="918">
      <c r="E918" s="9"/>
      <c r="J918" s="34" t="str">
        <f t="shared" si="5"/>
        <v>12/1899</v>
      </c>
      <c r="K918" s="34" t="str">
        <f t="shared" si="6"/>
        <v/>
      </c>
    </row>
    <row r="919">
      <c r="E919" s="9"/>
      <c r="J919" s="34" t="str">
        <f t="shared" si="5"/>
        <v>12/1899</v>
      </c>
      <c r="K919" s="34" t="str">
        <f t="shared" si="6"/>
        <v/>
      </c>
    </row>
    <row r="920">
      <c r="E920" s="9"/>
      <c r="J920" s="34" t="str">
        <f t="shared" si="5"/>
        <v>12/1899</v>
      </c>
      <c r="K920" s="34" t="str">
        <f t="shared" si="6"/>
        <v/>
      </c>
    </row>
    <row r="921">
      <c r="E921" s="9"/>
      <c r="J921" s="34" t="str">
        <f t="shared" si="5"/>
        <v>12/1899</v>
      </c>
      <c r="K921" s="34" t="str">
        <f t="shared" si="6"/>
        <v/>
      </c>
    </row>
    <row r="922">
      <c r="E922" s="9"/>
      <c r="J922" s="34" t="str">
        <f t="shared" si="5"/>
        <v>12/1899</v>
      </c>
      <c r="K922" s="34" t="str">
        <f t="shared" si="6"/>
        <v/>
      </c>
    </row>
    <row r="923">
      <c r="E923" s="9"/>
      <c r="J923" s="34" t="str">
        <f t="shared" si="5"/>
        <v>12/1899</v>
      </c>
      <c r="K923" s="34" t="str">
        <f t="shared" si="6"/>
        <v/>
      </c>
    </row>
    <row r="924">
      <c r="E924" s="9"/>
      <c r="J924" s="34" t="str">
        <f t="shared" si="5"/>
        <v>12/1899</v>
      </c>
      <c r="K924" s="34" t="str">
        <f t="shared" si="6"/>
        <v/>
      </c>
    </row>
    <row r="925">
      <c r="E925" s="9"/>
      <c r="J925" s="34" t="str">
        <f t="shared" si="5"/>
        <v>12/1899</v>
      </c>
      <c r="K925" s="34" t="str">
        <f t="shared" si="6"/>
        <v/>
      </c>
    </row>
    <row r="926">
      <c r="E926" s="9"/>
      <c r="J926" s="34" t="str">
        <f t="shared" si="5"/>
        <v>12/1899</v>
      </c>
      <c r="K926" s="34" t="str">
        <f t="shared" si="6"/>
        <v/>
      </c>
    </row>
    <row r="927">
      <c r="E927" s="9"/>
      <c r="J927" s="34" t="str">
        <f t="shared" si="5"/>
        <v>12/1899</v>
      </c>
      <c r="K927" s="34" t="str">
        <f t="shared" si="6"/>
        <v/>
      </c>
    </row>
    <row r="928">
      <c r="E928" s="9"/>
      <c r="J928" s="34" t="str">
        <f t="shared" si="5"/>
        <v>12/1899</v>
      </c>
      <c r="K928" s="34" t="str">
        <f t="shared" si="6"/>
        <v/>
      </c>
    </row>
    <row r="929">
      <c r="E929" s="9"/>
      <c r="J929" s="34" t="str">
        <f t="shared" si="5"/>
        <v>12/1899</v>
      </c>
      <c r="K929" s="34" t="str">
        <f t="shared" si="6"/>
        <v/>
      </c>
    </row>
    <row r="930">
      <c r="E930" s="9"/>
      <c r="J930" s="34" t="str">
        <f t="shared" si="5"/>
        <v>12/1899</v>
      </c>
      <c r="K930" s="34" t="str">
        <f t="shared" si="6"/>
        <v/>
      </c>
    </row>
    <row r="931">
      <c r="E931" s="9"/>
      <c r="J931" s="34" t="str">
        <f t="shared" si="5"/>
        <v>12/1899</v>
      </c>
      <c r="K931" s="34" t="str">
        <f t="shared" si="6"/>
        <v/>
      </c>
    </row>
    <row r="932">
      <c r="E932" s="9"/>
      <c r="J932" s="34" t="str">
        <f t="shared" si="5"/>
        <v>12/1899</v>
      </c>
      <c r="K932" s="34" t="str">
        <f t="shared" si="6"/>
        <v/>
      </c>
    </row>
    <row r="933">
      <c r="E933" s="9"/>
      <c r="J933" s="34" t="str">
        <f t="shared" si="5"/>
        <v>12/1899</v>
      </c>
      <c r="K933" s="34" t="str">
        <f t="shared" si="6"/>
        <v/>
      </c>
    </row>
    <row r="934">
      <c r="E934" s="9"/>
      <c r="J934" s="34" t="str">
        <f t="shared" si="5"/>
        <v>12/1899</v>
      </c>
      <c r="K934" s="34" t="str">
        <f t="shared" si="6"/>
        <v/>
      </c>
    </row>
    <row r="935">
      <c r="E935" s="9"/>
      <c r="J935" s="34" t="str">
        <f t="shared" si="5"/>
        <v>12/1899</v>
      </c>
      <c r="K935" s="34" t="str">
        <f t="shared" si="6"/>
        <v/>
      </c>
    </row>
    <row r="936">
      <c r="E936" s="9"/>
      <c r="J936" s="34" t="str">
        <f t="shared" si="5"/>
        <v>12/1899</v>
      </c>
      <c r="K936" s="34" t="str">
        <f t="shared" si="6"/>
        <v/>
      </c>
    </row>
    <row r="937">
      <c r="E937" s="9"/>
      <c r="J937" s="34" t="str">
        <f t="shared" si="5"/>
        <v>12/1899</v>
      </c>
      <c r="K937" s="34" t="str">
        <f t="shared" si="6"/>
        <v/>
      </c>
    </row>
    <row r="938">
      <c r="E938" s="9"/>
      <c r="J938" s="34" t="str">
        <f t="shared" si="5"/>
        <v>12/1899</v>
      </c>
      <c r="K938" s="34" t="str">
        <f t="shared" si="6"/>
        <v/>
      </c>
    </row>
    <row r="939">
      <c r="E939" s="9"/>
      <c r="J939" s="34" t="str">
        <f t="shared" si="5"/>
        <v>12/1899</v>
      </c>
      <c r="K939" s="34" t="str">
        <f t="shared" si="6"/>
        <v/>
      </c>
    </row>
    <row r="940">
      <c r="E940" s="9"/>
      <c r="J940" s="34" t="str">
        <f t="shared" si="5"/>
        <v>12/1899</v>
      </c>
      <c r="K940" s="34" t="str">
        <f t="shared" si="6"/>
        <v/>
      </c>
    </row>
    <row r="941">
      <c r="E941" s="9"/>
      <c r="J941" s="34" t="str">
        <f t="shared" si="5"/>
        <v>12/1899</v>
      </c>
      <c r="K941" s="34" t="str">
        <f t="shared" si="6"/>
        <v/>
      </c>
    </row>
    <row r="942">
      <c r="E942" s="9"/>
      <c r="J942" s="34" t="str">
        <f t="shared" si="5"/>
        <v>12/1899</v>
      </c>
      <c r="K942" s="34" t="str">
        <f t="shared" si="6"/>
        <v/>
      </c>
    </row>
    <row r="943">
      <c r="E943" s="9"/>
      <c r="J943" s="34" t="str">
        <f t="shared" si="5"/>
        <v>12/1899</v>
      </c>
      <c r="K943" s="34" t="str">
        <f t="shared" si="6"/>
        <v/>
      </c>
    </row>
    <row r="944">
      <c r="E944" s="9"/>
      <c r="J944" s="34" t="str">
        <f t="shared" si="5"/>
        <v>12/1899</v>
      </c>
      <c r="K944" s="34" t="str">
        <f t="shared" si="6"/>
        <v/>
      </c>
    </row>
    <row r="945">
      <c r="E945" s="9"/>
      <c r="J945" s="34" t="str">
        <f t="shared" si="5"/>
        <v>12/1899</v>
      </c>
      <c r="K945" s="34" t="str">
        <f t="shared" si="6"/>
        <v/>
      </c>
    </row>
    <row r="946">
      <c r="E946" s="9"/>
      <c r="J946" s="34" t="str">
        <f t="shared" si="5"/>
        <v>12/1899</v>
      </c>
      <c r="K946" s="34" t="str">
        <f t="shared" si="6"/>
        <v/>
      </c>
    </row>
    <row r="947">
      <c r="E947" s="9"/>
      <c r="J947" s="34" t="str">
        <f t="shared" si="5"/>
        <v>12/1899</v>
      </c>
      <c r="K947" s="34" t="str">
        <f t="shared" si="6"/>
        <v/>
      </c>
    </row>
    <row r="948">
      <c r="E948" s="9"/>
      <c r="J948" s="34" t="str">
        <f t="shared" si="5"/>
        <v>12/1899</v>
      </c>
      <c r="K948" s="34" t="str">
        <f t="shared" si="6"/>
        <v/>
      </c>
    </row>
    <row r="949">
      <c r="E949" s="9"/>
      <c r="J949" s="34" t="str">
        <f t="shared" si="5"/>
        <v>12/1899</v>
      </c>
      <c r="K949" s="34" t="str">
        <f t="shared" si="6"/>
        <v/>
      </c>
    </row>
    <row r="950">
      <c r="E950" s="9"/>
      <c r="J950" s="34" t="str">
        <f t="shared" si="5"/>
        <v>12/1899</v>
      </c>
      <c r="K950" s="34" t="str">
        <f t="shared" si="6"/>
        <v/>
      </c>
    </row>
    <row r="951">
      <c r="E951" s="9"/>
      <c r="J951" s="34" t="str">
        <f t="shared" si="5"/>
        <v>12/1899</v>
      </c>
      <c r="K951" s="34" t="str">
        <f t="shared" si="6"/>
        <v/>
      </c>
    </row>
    <row r="952">
      <c r="E952" s="9"/>
      <c r="J952" s="34" t="str">
        <f t="shared" si="5"/>
        <v>12/1899</v>
      </c>
      <c r="K952" s="34" t="str">
        <f t="shared" si="6"/>
        <v/>
      </c>
    </row>
    <row r="953">
      <c r="E953" s="9"/>
      <c r="J953" s="34" t="str">
        <f t="shared" si="5"/>
        <v>12/1899</v>
      </c>
      <c r="K953" s="34" t="str">
        <f t="shared" si="6"/>
        <v/>
      </c>
    </row>
    <row r="954">
      <c r="E954" s="9"/>
      <c r="J954" s="34" t="str">
        <f t="shared" si="5"/>
        <v>12/1899</v>
      </c>
      <c r="K954" s="34" t="str">
        <f t="shared" si="6"/>
        <v/>
      </c>
    </row>
    <row r="955">
      <c r="E955" s="9"/>
      <c r="J955" s="34" t="str">
        <f t="shared" si="5"/>
        <v>12/1899</v>
      </c>
      <c r="K955" s="34" t="str">
        <f t="shared" si="6"/>
        <v/>
      </c>
    </row>
    <row r="956">
      <c r="E956" s="9"/>
      <c r="J956" s="34" t="str">
        <f t="shared" si="5"/>
        <v>12/1899</v>
      </c>
      <c r="K956" s="34" t="str">
        <f t="shared" si="6"/>
        <v/>
      </c>
    </row>
    <row r="957">
      <c r="E957" s="9"/>
      <c r="J957" s="34" t="str">
        <f t="shared" si="5"/>
        <v>12/1899</v>
      </c>
      <c r="K957" s="34" t="str">
        <f t="shared" si="6"/>
        <v/>
      </c>
    </row>
    <row r="958">
      <c r="E958" s="9"/>
      <c r="J958" s="34" t="str">
        <f t="shared" si="5"/>
        <v>12/1899</v>
      </c>
      <c r="K958" s="34" t="str">
        <f t="shared" si="6"/>
        <v/>
      </c>
    </row>
    <row r="959">
      <c r="E959" s="9"/>
      <c r="J959" s="34" t="str">
        <f t="shared" si="5"/>
        <v>12/1899</v>
      </c>
      <c r="K959" s="34" t="str">
        <f t="shared" si="6"/>
        <v/>
      </c>
    </row>
    <row r="960">
      <c r="E960" s="9"/>
      <c r="J960" s="34" t="str">
        <f t="shared" si="5"/>
        <v>12/1899</v>
      </c>
      <c r="K960" s="34" t="str">
        <f t="shared" si="6"/>
        <v/>
      </c>
    </row>
    <row r="961">
      <c r="E961" s="9"/>
      <c r="J961" s="34" t="str">
        <f t="shared" si="5"/>
        <v>12/1899</v>
      </c>
      <c r="K961" s="34" t="str">
        <f t="shared" si="6"/>
        <v/>
      </c>
    </row>
    <row r="962">
      <c r="E962" s="9"/>
      <c r="J962" s="34" t="str">
        <f t="shared" si="5"/>
        <v>12/1899</v>
      </c>
      <c r="K962" s="34" t="str">
        <f t="shared" si="6"/>
        <v/>
      </c>
    </row>
    <row r="963">
      <c r="E963" s="9"/>
      <c r="J963" s="34" t="str">
        <f t="shared" si="5"/>
        <v>12/1899</v>
      </c>
      <c r="K963" s="34" t="str">
        <f t="shared" si="6"/>
        <v/>
      </c>
    </row>
    <row r="964">
      <c r="E964" s="9"/>
      <c r="J964" s="34" t="str">
        <f t="shared" si="5"/>
        <v>12/1899</v>
      </c>
      <c r="K964" s="34" t="str">
        <f t="shared" si="6"/>
        <v/>
      </c>
    </row>
    <row r="965">
      <c r="E965" s="9"/>
      <c r="J965" s="34" t="str">
        <f t="shared" si="5"/>
        <v>12/1899</v>
      </c>
      <c r="K965" s="34" t="str">
        <f t="shared" si="6"/>
        <v/>
      </c>
    </row>
    <row r="966">
      <c r="E966" s="9"/>
      <c r="J966" s="34" t="str">
        <f t="shared" si="5"/>
        <v>12/1899</v>
      </c>
      <c r="K966" s="34" t="str">
        <f t="shared" si="6"/>
        <v/>
      </c>
    </row>
    <row r="967">
      <c r="E967" s="9"/>
      <c r="J967" s="34" t="str">
        <f t="shared" si="5"/>
        <v>12/1899</v>
      </c>
      <c r="K967" s="34" t="str">
        <f t="shared" si="6"/>
        <v/>
      </c>
    </row>
    <row r="968">
      <c r="E968" s="9"/>
      <c r="J968" s="34" t="str">
        <f t="shared" si="5"/>
        <v>12/1899</v>
      </c>
      <c r="K968" s="34" t="str">
        <f t="shared" si="6"/>
        <v/>
      </c>
    </row>
    <row r="969">
      <c r="E969" s="9"/>
      <c r="J969" s="34" t="str">
        <f t="shared" si="5"/>
        <v>12/1899</v>
      </c>
      <c r="K969" s="34" t="str">
        <f t="shared" si="6"/>
        <v/>
      </c>
    </row>
    <row r="970">
      <c r="E970" s="9"/>
      <c r="J970" s="34" t="str">
        <f t="shared" si="5"/>
        <v>12/1899</v>
      </c>
      <c r="K970" s="34" t="str">
        <f t="shared" si="6"/>
        <v/>
      </c>
    </row>
    <row r="971">
      <c r="E971" s="9"/>
      <c r="J971" s="34" t="str">
        <f t="shared" si="5"/>
        <v>12/1899</v>
      </c>
      <c r="K971" s="34" t="str">
        <f t="shared" si="6"/>
        <v/>
      </c>
    </row>
    <row r="972">
      <c r="E972" s="9"/>
      <c r="J972" s="34" t="str">
        <f t="shared" si="5"/>
        <v>12/1899</v>
      </c>
      <c r="K972" s="34" t="str">
        <f t="shared" si="6"/>
        <v/>
      </c>
    </row>
    <row r="973">
      <c r="E973" s="9"/>
      <c r="J973" s="34" t="str">
        <f t="shared" si="5"/>
        <v>12/1899</v>
      </c>
      <c r="K973" s="34" t="str">
        <f t="shared" si="6"/>
        <v/>
      </c>
    </row>
    <row r="974">
      <c r="E974" s="9"/>
      <c r="J974" s="34" t="str">
        <f t="shared" si="5"/>
        <v>12/1899</v>
      </c>
      <c r="K974" s="34" t="str">
        <f t="shared" si="6"/>
        <v/>
      </c>
    </row>
    <row r="975">
      <c r="E975" s="9"/>
      <c r="J975" s="34" t="str">
        <f t="shared" si="5"/>
        <v>12/1899</v>
      </c>
      <c r="K975" s="34" t="str">
        <f t="shared" si="6"/>
        <v/>
      </c>
    </row>
    <row r="976">
      <c r="E976" s="9"/>
      <c r="J976" s="34" t="str">
        <f t="shared" si="5"/>
        <v>12/1899</v>
      </c>
      <c r="K976" s="34" t="str">
        <f t="shared" si="6"/>
        <v/>
      </c>
    </row>
    <row r="977">
      <c r="E977" s="9"/>
      <c r="J977" s="34" t="str">
        <f t="shared" si="5"/>
        <v>12/1899</v>
      </c>
      <c r="K977" s="34" t="str">
        <f t="shared" si="6"/>
        <v/>
      </c>
    </row>
    <row r="978">
      <c r="E978" s="9"/>
      <c r="J978" s="34" t="str">
        <f t="shared" si="5"/>
        <v>12/1899</v>
      </c>
      <c r="K978" s="34" t="str">
        <f t="shared" si="6"/>
        <v/>
      </c>
    </row>
    <row r="979">
      <c r="E979" s="9"/>
      <c r="J979" s="34" t="str">
        <f t="shared" si="5"/>
        <v>12/1899</v>
      </c>
      <c r="K979" s="34" t="str">
        <f t="shared" si="6"/>
        <v/>
      </c>
    </row>
    <row r="980">
      <c r="E980" s="9"/>
      <c r="J980" s="34" t="str">
        <f t="shared" si="5"/>
        <v>12/1899</v>
      </c>
      <c r="K980" s="34" t="str">
        <f t="shared" si="6"/>
        <v/>
      </c>
    </row>
    <row r="981">
      <c r="E981" s="9"/>
      <c r="J981" s="34" t="str">
        <f t="shared" si="5"/>
        <v>12/1899</v>
      </c>
      <c r="K981" s="34" t="str">
        <f t="shared" si="6"/>
        <v/>
      </c>
    </row>
    <row r="982">
      <c r="E982" s="9"/>
      <c r="J982" s="34" t="str">
        <f t="shared" si="5"/>
        <v>12/1899</v>
      </c>
      <c r="K982" s="34" t="str">
        <f t="shared" si="6"/>
        <v/>
      </c>
    </row>
    <row r="983">
      <c r="E983" s="9"/>
      <c r="J983" s="34" t="str">
        <f t="shared" si="5"/>
        <v>12/1899</v>
      </c>
      <c r="K983" s="34" t="str">
        <f t="shared" si="6"/>
        <v/>
      </c>
    </row>
    <row r="984">
      <c r="E984" s="9"/>
      <c r="J984" s="34" t="str">
        <f t="shared" si="5"/>
        <v>12/1899</v>
      </c>
      <c r="K984" s="34" t="str">
        <f t="shared" si="6"/>
        <v/>
      </c>
    </row>
    <row r="985">
      <c r="E985" s="9"/>
      <c r="J985" s="34" t="str">
        <f t="shared" si="5"/>
        <v>12/1899</v>
      </c>
      <c r="K985" s="34" t="str">
        <f t="shared" si="6"/>
        <v/>
      </c>
    </row>
    <row r="986">
      <c r="E986" s="9"/>
      <c r="J986" s="34" t="str">
        <f t="shared" si="5"/>
        <v>12/1899</v>
      </c>
      <c r="K986" s="34" t="str">
        <f t="shared" si="6"/>
        <v/>
      </c>
    </row>
    <row r="987">
      <c r="E987" s="9"/>
      <c r="J987" s="34" t="str">
        <f t="shared" si="5"/>
        <v>12/1899</v>
      </c>
      <c r="K987" s="34" t="str">
        <f t="shared" si="6"/>
        <v/>
      </c>
    </row>
    <row r="988">
      <c r="E988" s="9"/>
      <c r="J988" s="34" t="str">
        <f t="shared" si="5"/>
        <v>12/1899</v>
      </c>
      <c r="K988" s="34" t="str">
        <f t="shared" si="6"/>
        <v/>
      </c>
    </row>
    <row r="989">
      <c r="E989" s="9"/>
      <c r="J989" s="34" t="str">
        <f t="shared" si="5"/>
        <v>12/1899</v>
      </c>
      <c r="K989" s="34" t="str">
        <f t="shared" si="6"/>
        <v/>
      </c>
    </row>
    <row r="990">
      <c r="E990" s="9"/>
      <c r="J990" s="34" t="str">
        <f t="shared" si="5"/>
        <v>12/1899</v>
      </c>
      <c r="K990" s="34" t="str">
        <f t="shared" si="6"/>
        <v/>
      </c>
    </row>
    <row r="991">
      <c r="E991" s="9"/>
      <c r="J991" s="34" t="str">
        <f t="shared" si="5"/>
        <v>12/1899</v>
      </c>
      <c r="K991" s="34" t="str">
        <f t="shared" si="6"/>
        <v/>
      </c>
    </row>
    <row r="992">
      <c r="E992" s="9"/>
      <c r="J992" s="34" t="str">
        <f t="shared" si="5"/>
        <v>12/1899</v>
      </c>
      <c r="K992" s="34" t="str">
        <f t="shared" si="6"/>
        <v/>
      </c>
    </row>
    <row r="993">
      <c r="E993" s="9"/>
      <c r="J993" s="34" t="str">
        <f t="shared" si="5"/>
        <v>12/1899</v>
      </c>
      <c r="K993" s="34" t="str">
        <f t="shared" si="6"/>
        <v/>
      </c>
    </row>
    <row r="994">
      <c r="E994" s="9"/>
      <c r="J994" s="34" t="str">
        <f t="shared" si="5"/>
        <v>12/1899</v>
      </c>
      <c r="K994" s="34" t="str">
        <f t="shared" si="6"/>
        <v/>
      </c>
    </row>
    <row r="995">
      <c r="E995" s="9"/>
      <c r="J995" s="34" t="str">
        <f t="shared" si="5"/>
        <v>12/1899</v>
      </c>
      <c r="K995" s="34" t="str">
        <f t="shared" si="6"/>
        <v/>
      </c>
    </row>
    <row r="996">
      <c r="E996" s="9"/>
      <c r="J996" s="34" t="str">
        <f t="shared" si="5"/>
        <v>12/1899</v>
      </c>
      <c r="K996" s="34" t="str">
        <f t="shared" si="6"/>
        <v/>
      </c>
    </row>
    <row r="997">
      <c r="E997" s="9"/>
      <c r="J997" s="34" t="str">
        <f t="shared" si="5"/>
        <v>12/1899</v>
      </c>
      <c r="K997" s="34" t="str">
        <f t="shared" si="6"/>
        <v/>
      </c>
    </row>
    <row r="998">
      <c r="E998" s="9"/>
      <c r="J998" s="34" t="str">
        <f t="shared" si="5"/>
        <v>12/1899</v>
      </c>
      <c r="K998" s="34" t="str">
        <f t="shared" si="6"/>
        <v/>
      </c>
    </row>
    <row r="999">
      <c r="E999" s="9"/>
      <c r="J999" s="34" t="str">
        <f t="shared" si="5"/>
        <v>12/1899</v>
      </c>
      <c r="K999" s="34" t="str">
        <f t="shared" si="6"/>
        <v/>
      </c>
    </row>
    <row r="1000">
      <c r="E1000" s="9"/>
      <c r="J1000" s="34" t="str">
        <f t="shared" si="5"/>
        <v>12/1899</v>
      </c>
      <c r="K1000" s="34" t="str">
        <f t="shared" si="6"/>
        <v/>
      </c>
    </row>
  </sheetData>
  <autoFilter ref="$A$1:$L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  <col customWidth="1" min="7" max="7" width="14.0"/>
  </cols>
  <sheetData>
    <row r="1">
      <c r="A1" s="8" t="s">
        <v>4091</v>
      </c>
      <c r="B1" s="8" t="s">
        <v>733</v>
      </c>
      <c r="C1" s="8" t="s">
        <v>3275</v>
      </c>
      <c r="D1" s="8" t="s">
        <v>4092</v>
      </c>
      <c r="E1" s="11" t="s">
        <v>4093</v>
      </c>
      <c r="F1" s="8" t="s">
        <v>4094</v>
      </c>
      <c r="G1" s="8" t="s">
        <v>4095</v>
      </c>
      <c r="H1" s="8" t="s">
        <v>4096</v>
      </c>
      <c r="I1" s="33" t="s">
        <v>741</v>
      </c>
      <c r="J1" s="33" t="s">
        <v>742</v>
      </c>
    </row>
    <row r="2" hidden="1">
      <c r="A2" s="8" t="s">
        <v>4097</v>
      </c>
      <c r="B2" s="10" t="s">
        <v>4098</v>
      </c>
      <c r="C2" s="13">
        <v>45700.0</v>
      </c>
      <c r="D2" s="8" t="s">
        <v>4099</v>
      </c>
      <c r="E2" s="11">
        <v>-60.5</v>
      </c>
      <c r="F2" s="8" t="s">
        <v>1473</v>
      </c>
      <c r="H2" s="8" t="s">
        <v>3308</v>
      </c>
      <c r="I2" s="34" t="str">
        <f t="shared" ref="I2:I36" si="1">TEXT(C2,"MM/YYYY")</f>
        <v>02/2025</v>
      </c>
      <c r="J2" s="34" t="str">
        <f t="shared" ref="J2:J36" si="2">IF(C2="","",CONCATENATE("CXG-",TEXT(C2,"MMYY")))</f>
        <v>CXG-0225</v>
      </c>
    </row>
    <row r="3" hidden="1">
      <c r="A3" s="8" t="s">
        <v>4100</v>
      </c>
      <c r="B3" s="10" t="s">
        <v>4101</v>
      </c>
      <c r="C3" s="13">
        <v>45700.0</v>
      </c>
      <c r="D3" s="8" t="s">
        <v>4102</v>
      </c>
      <c r="E3" s="11">
        <v>-59.4</v>
      </c>
      <c r="F3" s="8" t="s">
        <v>1473</v>
      </c>
      <c r="H3" s="8" t="s">
        <v>3308</v>
      </c>
      <c r="I3" s="34" t="str">
        <f t="shared" si="1"/>
        <v>02/2025</v>
      </c>
      <c r="J3" s="34" t="str">
        <f t="shared" si="2"/>
        <v>CXG-0225</v>
      </c>
    </row>
    <row r="4" hidden="1">
      <c r="A4" s="8" t="s">
        <v>4103</v>
      </c>
      <c r="B4" s="8" t="s">
        <v>4104</v>
      </c>
      <c r="C4" s="13">
        <v>45673.0</v>
      </c>
      <c r="D4" s="8" t="s">
        <v>4105</v>
      </c>
      <c r="E4" s="11">
        <v>-45.0</v>
      </c>
      <c r="F4" s="8" t="s">
        <v>1481</v>
      </c>
      <c r="H4" s="8" t="s">
        <v>3308</v>
      </c>
      <c r="I4" s="34" t="str">
        <f t="shared" si="1"/>
        <v>01/2025</v>
      </c>
      <c r="J4" s="34" t="str">
        <f t="shared" si="2"/>
        <v>CXG-0125</v>
      </c>
    </row>
    <row r="5" hidden="1">
      <c r="A5" s="8" t="s">
        <v>4106</v>
      </c>
      <c r="B5" s="10" t="s">
        <v>4107</v>
      </c>
      <c r="C5" s="13">
        <v>45700.0</v>
      </c>
      <c r="D5" s="8" t="s">
        <v>4108</v>
      </c>
      <c r="E5" s="11">
        <v>-3.9</v>
      </c>
      <c r="F5" s="8" t="s">
        <v>1473</v>
      </c>
      <c r="H5" s="8" t="s">
        <v>3308</v>
      </c>
      <c r="I5" s="34" t="str">
        <f t="shared" si="1"/>
        <v>02/2025</v>
      </c>
      <c r="J5" s="34" t="str">
        <f t="shared" si="2"/>
        <v>CXG-0225</v>
      </c>
    </row>
    <row r="6" hidden="1">
      <c r="A6" s="8" t="s">
        <v>4109</v>
      </c>
      <c r="B6" s="10" t="s">
        <v>4110</v>
      </c>
      <c r="C6" s="13">
        <v>45762.0</v>
      </c>
      <c r="D6" s="8" t="s">
        <v>4111</v>
      </c>
      <c r="E6" s="11">
        <v>-2.0</v>
      </c>
      <c r="F6" s="8" t="s">
        <v>1473</v>
      </c>
      <c r="H6" s="8" t="s">
        <v>3308</v>
      </c>
      <c r="I6" s="34" t="str">
        <f t="shared" si="1"/>
        <v>04/2025</v>
      </c>
      <c r="J6" s="34" t="str">
        <f t="shared" si="2"/>
        <v>CXG-0425</v>
      </c>
    </row>
    <row r="7" hidden="1">
      <c r="A7" s="8" t="s">
        <v>4112</v>
      </c>
      <c r="B7" s="10" t="s">
        <v>4113</v>
      </c>
      <c r="C7" s="13">
        <v>45819.0</v>
      </c>
      <c r="D7" s="8" t="s">
        <v>4114</v>
      </c>
      <c r="E7" s="11">
        <v>0.05</v>
      </c>
      <c r="F7" s="8" t="s">
        <v>1473</v>
      </c>
      <c r="H7" s="8" t="s">
        <v>3308</v>
      </c>
      <c r="I7" s="34" t="str">
        <f t="shared" si="1"/>
        <v>06/2025</v>
      </c>
      <c r="J7" s="34" t="str">
        <f t="shared" si="2"/>
        <v>CXG-0625</v>
      </c>
    </row>
    <row r="8" hidden="1">
      <c r="A8" s="8" t="s">
        <v>4115</v>
      </c>
      <c r="B8" s="10" t="s">
        <v>4116</v>
      </c>
      <c r="C8" s="13">
        <v>45999.0</v>
      </c>
      <c r="D8" s="8" t="s">
        <v>4117</v>
      </c>
      <c r="E8" s="11">
        <v>0.05</v>
      </c>
      <c r="F8" s="8" t="s">
        <v>1473</v>
      </c>
      <c r="H8" s="8" t="s">
        <v>3308</v>
      </c>
      <c r="I8" s="34" t="str">
        <f t="shared" si="1"/>
        <v>12/2025</v>
      </c>
      <c r="J8" s="34" t="str">
        <f t="shared" si="2"/>
        <v>CXG-1225</v>
      </c>
    </row>
    <row r="9" hidden="1">
      <c r="A9" s="8" t="s">
        <v>4118</v>
      </c>
      <c r="B9" s="10" t="s">
        <v>4119</v>
      </c>
      <c r="C9" s="13">
        <v>45688.0</v>
      </c>
      <c r="D9" s="8" t="s">
        <v>4120</v>
      </c>
      <c r="E9" s="11">
        <v>0.1</v>
      </c>
      <c r="F9" s="8" t="s">
        <v>1473</v>
      </c>
      <c r="H9" s="8" t="s">
        <v>3308</v>
      </c>
      <c r="I9" s="34" t="str">
        <f t="shared" si="1"/>
        <v>01/2025</v>
      </c>
      <c r="J9" s="34" t="str">
        <f t="shared" si="2"/>
        <v>CXG-0125</v>
      </c>
    </row>
    <row r="10" hidden="1">
      <c r="A10" s="8" t="s">
        <v>4121</v>
      </c>
      <c r="B10" s="8" t="s">
        <v>4122</v>
      </c>
      <c r="C10" s="13">
        <v>45672.0</v>
      </c>
      <c r="D10" s="8" t="s">
        <v>4123</v>
      </c>
      <c r="E10" s="11">
        <v>15655.0</v>
      </c>
      <c r="F10" s="8" t="s">
        <v>1465</v>
      </c>
      <c r="H10" s="8" t="s">
        <v>3305</v>
      </c>
      <c r="I10" s="34" t="str">
        <f t="shared" si="1"/>
        <v>01/2025</v>
      </c>
      <c r="J10" s="34" t="str">
        <f t="shared" si="2"/>
        <v>CXG-0125</v>
      </c>
    </row>
    <row r="11" hidden="1">
      <c r="A11" s="8" t="s">
        <v>4124</v>
      </c>
      <c r="B11" s="8" t="s">
        <v>4122</v>
      </c>
      <c r="C11" s="13">
        <v>45672.0</v>
      </c>
      <c r="D11" s="8" t="s">
        <v>4123</v>
      </c>
      <c r="E11" s="11">
        <v>0.2</v>
      </c>
      <c r="F11" s="8" t="s">
        <v>1473</v>
      </c>
      <c r="H11" s="8" t="s">
        <v>3305</v>
      </c>
      <c r="I11" s="34" t="str">
        <f t="shared" si="1"/>
        <v>01/2025</v>
      </c>
      <c r="J11" s="34" t="str">
        <f t="shared" si="2"/>
        <v>CXG-0125</v>
      </c>
    </row>
    <row r="12" hidden="1">
      <c r="A12" s="8" t="s">
        <v>4125</v>
      </c>
      <c r="B12" s="10" t="s">
        <v>4126</v>
      </c>
      <c r="C12" s="19">
        <v>46003.0</v>
      </c>
      <c r="D12" s="8" t="s">
        <v>4127</v>
      </c>
      <c r="E12" s="11">
        <v>0.1</v>
      </c>
      <c r="F12" s="8" t="s">
        <v>1473</v>
      </c>
      <c r="H12" s="8" t="s">
        <v>3308</v>
      </c>
      <c r="I12" s="34" t="str">
        <f t="shared" si="1"/>
        <v>12/2025</v>
      </c>
      <c r="J12" s="34" t="str">
        <f t="shared" si="2"/>
        <v>CXG-1225</v>
      </c>
    </row>
    <row r="13" hidden="1">
      <c r="A13" s="8" t="s">
        <v>4128</v>
      </c>
      <c r="B13" s="10" t="s">
        <v>4129</v>
      </c>
      <c r="C13" s="13">
        <v>45713.0</v>
      </c>
      <c r="D13" s="8" t="s">
        <v>4105</v>
      </c>
      <c r="E13" s="11">
        <v>0.2</v>
      </c>
      <c r="F13" s="8" t="s">
        <v>1473</v>
      </c>
      <c r="H13" s="8" t="s">
        <v>3308</v>
      </c>
      <c r="I13" s="34" t="str">
        <f t="shared" si="1"/>
        <v>02/2025</v>
      </c>
      <c r="J13" s="34" t="str">
        <f t="shared" si="2"/>
        <v>CXG-0225</v>
      </c>
    </row>
    <row r="14" hidden="1">
      <c r="A14" s="8" t="s">
        <v>4130</v>
      </c>
      <c r="B14" s="10" t="s">
        <v>4131</v>
      </c>
      <c r="C14" s="13">
        <v>45920.0</v>
      </c>
      <c r="D14" s="8" t="s">
        <v>4132</v>
      </c>
      <c r="E14" s="11">
        <v>0.2</v>
      </c>
      <c r="F14" s="8" t="s">
        <v>1473</v>
      </c>
      <c r="H14" s="8" t="s">
        <v>3308</v>
      </c>
      <c r="I14" s="34" t="str">
        <f t="shared" si="1"/>
        <v>09/2025</v>
      </c>
      <c r="J14" s="34" t="str">
        <f t="shared" si="2"/>
        <v>CXG-0925</v>
      </c>
    </row>
    <row r="15" hidden="1">
      <c r="A15" s="8" t="s">
        <v>4133</v>
      </c>
      <c r="B15" s="10" t="s">
        <v>4134</v>
      </c>
      <c r="C15" s="13">
        <v>45936.0</v>
      </c>
      <c r="D15" s="8" t="s">
        <v>4135</v>
      </c>
      <c r="E15" s="11">
        <v>0.2</v>
      </c>
      <c r="F15" s="8" t="s">
        <v>1473</v>
      </c>
      <c r="H15" s="8" t="s">
        <v>3308</v>
      </c>
      <c r="I15" s="34" t="str">
        <f t="shared" si="1"/>
        <v>10/2025</v>
      </c>
      <c r="J15" s="34" t="str">
        <f t="shared" si="2"/>
        <v>CXG-1025</v>
      </c>
    </row>
    <row r="16" hidden="1">
      <c r="A16" s="8" t="s">
        <v>4136</v>
      </c>
      <c r="B16" s="10" t="s">
        <v>4137</v>
      </c>
      <c r="C16" s="13">
        <v>45817.0</v>
      </c>
      <c r="D16" s="8" t="s">
        <v>4138</v>
      </c>
      <c r="E16" s="11">
        <v>0.35</v>
      </c>
      <c r="F16" s="8" t="s">
        <v>1473</v>
      </c>
      <c r="H16" s="8" t="s">
        <v>3308</v>
      </c>
      <c r="I16" s="34" t="str">
        <f t="shared" si="1"/>
        <v>06/2025</v>
      </c>
      <c r="J16" s="34" t="str">
        <f t="shared" si="2"/>
        <v>CXG-0625</v>
      </c>
    </row>
    <row r="17" hidden="1">
      <c r="A17" s="8" t="s">
        <v>4139</v>
      </c>
      <c r="B17" s="10" t="s">
        <v>4140</v>
      </c>
      <c r="C17" s="13">
        <v>45688.0</v>
      </c>
      <c r="D17" s="8" t="s">
        <v>4141</v>
      </c>
      <c r="E17" s="11">
        <v>0.4</v>
      </c>
      <c r="F17" s="8" t="s">
        <v>1473</v>
      </c>
      <c r="H17" s="8" t="s">
        <v>3308</v>
      </c>
      <c r="I17" s="34" t="str">
        <f t="shared" si="1"/>
        <v>01/2025</v>
      </c>
      <c r="J17" s="34" t="str">
        <f t="shared" si="2"/>
        <v>CXG-0125</v>
      </c>
    </row>
    <row r="18" hidden="1">
      <c r="A18" s="8" t="s">
        <v>4142</v>
      </c>
      <c r="B18" s="10" t="s">
        <v>4143</v>
      </c>
      <c r="C18" s="13">
        <v>45691.0</v>
      </c>
      <c r="D18" s="8" t="s">
        <v>4144</v>
      </c>
      <c r="E18" s="11">
        <v>0.4</v>
      </c>
      <c r="F18" s="8" t="s">
        <v>1473</v>
      </c>
      <c r="H18" s="8" t="s">
        <v>3308</v>
      </c>
      <c r="I18" s="34" t="str">
        <f t="shared" si="1"/>
        <v>02/2025</v>
      </c>
      <c r="J18" s="34" t="str">
        <f t="shared" si="2"/>
        <v>CXG-0225</v>
      </c>
    </row>
    <row r="19" hidden="1">
      <c r="A19" s="8" t="s">
        <v>4145</v>
      </c>
      <c r="B19" s="10" t="s">
        <v>4146</v>
      </c>
      <c r="C19" s="13">
        <v>45817.0</v>
      </c>
      <c r="D19" s="8" t="s">
        <v>4147</v>
      </c>
      <c r="E19" s="11">
        <v>0.4</v>
      </c>
      <c r="F19" s="8" t="s">
        <v>1473</v>
      </c>
      <c r="H19" s="8" t="s">
        <v>3308</v>
      </c>
      <c r="I19" s="34" t="str">
        <f t="shared" si="1"/>
        <v>06/2025</v>
      </c>
      <c r="J19" s="34" t="str">
        <f t="shared" si="2"/>
        <v>CXG-0625</v>
      </c>
    </row>
    <row r="20" hidden="1">
      <c r="A20" s="8" t="s">
        <v>4148</v>
      </c>
      <c r="B20" s="10" t="s">
        <v>4149</v>
      </c>
      <c r="C20" s="13">
        <v>45889.0</v>
      </c>
      <c r="D20" s="8" t="s">
        <v>4150</v>
      </c>
      <c r="E20" s="11">
        <v>0.4</v>
      </c>
      <c r="F20" s="8" t="s">
        <v>1473</v>
      </c>
      <c r="H20" s="8" t="s">
        <v>3308</v>
      </c>
      <c r="I20" s="34" t="str">
        <f t="shared" si="1"/>
        <v>08/2025</v>
      </c>
      <c r="J20" s="34" t="str">
        <f t="shared" si="2"/>
        <v>CXG-0825</v>
      </c>
    </row>
    <row r="21" hidden="1">
      <c r="A21" s="8" t="s">
        <v>4151</v>
      </c>
      <c r="B21" s="10" t="s">
        <v>4152</v>
      </c>
      <c r="C21" s="13">
        <v>45992.0</v>
      </c>
      <c r="D21" s="8" t="s">
        <v>4153</v>
      </c>
      <c r="E21" s="11">
        <v>0.4</v>
      </c>
      <c r="F21" s="8" t="s">
        <v>1473</v>
      </c>
      <c r="H21" s="8" t="s">
        <v>3308</v>
      </c>
      <c r="I21" s="34" t="str">
        <f t="shared" si="1"/>
        <v>12/2025</v>
      </c>
      <c r="J21" s="34" t="str">
        <f t="shared" si="2"/>
        <v>CXG-1225</v>
      </c>
    </row>
    <row r="22" hidden="1">
      <c r="A22" s="8" t="s">
        <v>4154</v>
      </c>
      <c r="B22" s="10" t="s">
        <v>4155</v>
      </c>
      <c r="C22" s="19">
        <v>45960.0</v>
      </c>
      <c r="D22" s="8" t="s">
        <v>4156</v>
      </c>
      <c r="E22" s="11">
        <v>0.5</v>
      </c>
      <c r="F22" s="8" t="s">
        <v>1473</v>
      </c>
      <c r="H22" s="8" t="s">
        <v>3308</v>
      </c>
      <c r="I22" s="34" t="str">
        <f t="shared" si="1"/>
        <v>10/2025</v>
      </c>
      <c r="J22" s="34" t="str">
        <f t="shared" si="2"/>
        <v>CXG-1025</v>
      </c>
    </row>
    <row r="23" hidden="1">
      <c r="A23" s="8" t="s">
        <v>4157</v>
      </c>
      <c r="B23" s="10" t="s">
        <v>4158</v>
      </c>
      <c r="C23" s="13">
        <v>45821.0</v>
      </c>
      <c r="D23" s="8" t="s">
        <v>4159</v>
      </c>
      <c r="E23" s="11">
        <v>0.58</v>
      </c>
      <c r="F23" s="8" t="s">
        <v>1473</v>
      </c>
      <c r="H23" s="8" t="s">
        <v>3308</v>
      </c>
      <c r="I23" s="34" t="str">
        <f t="shared" si="1"/>
        <v>06/2025</v>
      </c>
      <c r="J23" s="34" t="str">
        <f t="shared" si="2"/>
        <v>CXG-0625</v>
      </c>
    </row>
    <row r="24" hidden="1">
      <c r="A24" s="8" t="s">
        <v>4160</v>
      </c>
      <c r="B24" s="10" t="s">
        <v>4161</v>
      </c>
      <c r="C24" s="13">
        <v>45684.0</v>
      </c>
      <c r="D24" s="8" t="s">
        <v>4162</v>
      </c>
      <c r="E24" s="11">
        <v>0.6</v>
      </c>
      <c r="F24" s="8" t="s">
        <v>1473</v>
      </c>
      <c r="H24" s="8" t="s">
        <v>3308</v>
      </c>
      <c r="I24" s="34" t="str">
        <f t="shared" si="1"/>
        <v>01/2025</v>
      </c>
      <c r="J24" s="34" t="str">
        <f t="shared" si="2"/>
        <v>CXG-0125</v>
      </c>
    </row>
    <row r="25" hidden="1">
      <c r="A25" s="8" t="s">
        <v>4163</v>
      </c>
      <c r="B25" s="10" t="s">
        <v>4164</v>
      </c>
      <c r="C25" s="13">
        <v>45814.0</v>
      </c>
      <c r="D25" s="8" t="s">
        <v>4165</v>
      </c>
      <c r="E25" s="11">
        <v>0.6</v>
      </c>
      <c r="F25" s="8" t="s">
        <v>1473</v>
      </c>
      <c r="H25" s="8" t="s">
        <v>3308</v>
      </c>
      <c r="I25" s="34" t="str">
        <f t="shared" si="1"/>
        <v>06/2025</v>
      </c>
      <c r="J25" s="34" t="str">
        <f t="shared" si="2"/>
        <v>CXG-0625</v>
      </c>
    </row>
    <row r="26" hidden="1">
      <c r="A26" s="8" t="s">
        <v>4166</v>
      </c>
      <c r="B26" s="10" t="s">
        <v>4167</v>
      </c>
      <c r="C26" s="13">
        <v>45828.0</v>
      </c>
      <c r="D26" s="8" t="s">
        <v>4168</v>
      </c>
      <c r="E26" s="11">
        <v>0.6</v>
      </c>
      <c r="F26" s="8" t="s">
        <v>1473</v>
      </c>
      <c r="H26" s="8" t="s">
        <v>3308</v>
      </c>
      <c r="I26" s="34" t="str">
        <f t="shared" si="1"/>
        <v>06/2025</v>
      </c>
      <c r="J26" s="34" t="str">
        <f t="shared" si="2"/>
        <v>CXG-0625</v>
      </c>
    </row>
    <row r="27" hidden="1">
      <c r="A27" s="8" t="s">
        <v>4169</v>
      </c>
      <c r="B27" s="10" t="s">
        <v>4170</v>
      </c>
      <c r="C27" s="19">
        <v>45979.0</v>
      </c>
      <c r="D27" s="8" t="s">
        <v>4171</v>
      </c>
      <c r="E27" s="11">
        <v>0.64</v>
      </c>
      <c r="F27" s="8" t="s">
        <v>1473</v>
      </c>
      <c r="H27" s="8" t="s">
        <v>3308</v>
      </c>
      <c r="I27" s="34" t="str">
        <f t="shared" si="1"/>
        <v>11/2025</v>
      </c>
      <c r="J27" s="34" t="str">
        <f t="shared" si="2"/>
        <v>CXG-1125</v>
      </c>
    </row>
    <row r="28" hidden="1">
      <c r="A28" s="8" t="s">
        <v>4172</v>
      </c>
      <c r="B28" s="10" t="s">
        <v>4173</v>
      </c>
      <c r="C28" s="13">
        <v>45817.0</v>
      </c>
      <c r="D28" s="8" t="s">
        <v>4174</v>
      </c>
      <c r="E28" s="11">
        <v>0.7</v>
      </c>
      <c r="F28" s="8" t="s">
        <v>1473</v>
      </c>
      <c r="H28" s="8" t="s">
        <v>3308</v>
      </c>
      <c r="I28" s="34" t="str">
        <f t="shared" si="1"/>
        <v>06/2025</v>
      </c>
      <c r="J28" s="34" t="str">
        <f t="shared" si="2"/>
        <v>CXG-0625</v>
      </c>
    </row>
    <row r="29" hidden="1">
      <c r="A29" s="8" t="s">
        <v>4175</v>
      </c>
      <c r="B29" s="10" t="s">
        <v>4176</v>
      </c>
      <c r="C29" s="13">
        <v>45868.0</v>
      </c>
      <c r="D29" s="8" t="s">
        <v>4177</v>
      </c>
      <c r="E29" s="11">
        <v>0.8</v>
      </c>
      <c r="F29" s="8" t="s">
        <v>1473</v>
      </c>
      <c r="H29" s="8" t="s">
        <v>3308</v>
      </c>
      <c r="I29" s="34" t="str">
        <f t="shared" si="1"/>
        <v>07/2025</v>
      </c>
      <c r="J29" s="34" t="str">
        <f t="shared" si="2"/>
        <v>CXG-0725</v>
      </c>
    </row>
    <row r="30" hidden="1">
      <c r="A30" s="8" t="s">
        <v>4178</v>
      </c>
      <c r="B30" s="10" t="s">
        <v>4179</v>
      </c>
      <c r="C30" s="13">
        <v>45847.0</v>
      </c>
      <c r="D30" s="8" t="s">
        <v>4180</v>
      </c>
      <c r="E30" s="11">
        <v>0.9</v>
      </c>
      <c r="F30" s="8" t="s">
        <v>1473</v>
      </c>
      <c r="H30" s="8" t="s">
        <v>3308</v>
      </c>
      <c r="I30" s="34" t="str">
        <f t="shared" si="1"/>
        <v>07/2025</v>
      </c>
      <c r="J30" s="34" t="str">
        <f t="shared" si="2"/>
        <v>CXG-0725</v>
      </c>
    </row>
    <row r="31" hidden="1">
      <c r="A31" s="8" t="s">
        <v>4181</v>
      </c>
      <c r="B31" s="10" t="s">
        <v>4182</v>
      </c>
      <c r="C31" s="13">
        <v>45890.0</v>
      </c>
      <c r="D31" s="8" t="s">
        <v>4183</v>
      </c>
      <c r="E31" s="11">
        <v>0.9</v>
      </c>
      <c r="F31" s="8" t="s">
        <v>1473</v>
      </c>
      <c r="H31" s="8" t="s">
        <v>3308</v>
      </c>
      <c r="I31" s="34" t="str">
        <f t="shared" si="1"/>
        <v>08/2025</v>
      </c>
      <c r="J31" s="34" t="str">
        <f t="shared" si="2"/>
        <v>CXG-0825</v>
      </c>
    </row>
    <row r="32" hidden="1">
      <c r="A32" s="8" t="s">
        <v>4184</v>
      </c>
      <c r="B32" s="10" t="s">
        <v>4185</v>
      </c>
      <c r="C32" s="19">
        <v>45982.0</v>
      </c>
      <c r="D32" s="8" t="s">
        <v>4186</v>
      </c>
      <c r="E32" s="11">
        <v>0.9</v>
      </c>
      <c r="F32" s="8" t="s">
        <v>1473</v>
      </c>
      <c r="H32" s="8" t="s">
        <v>3308</v>
      </c>
      <c r="I32" s="34" t="str">
        <f t="shared" si="1"/>
        <v>11/2025</v>
      </c>
      <c r="J32" s="34" t="str">
        <f t="shared" si="2"/>
        <v>CXG-1125</v>
      </c>
    </row>
    <row r="33" hidden="1">
      <c r="A33" s="8" t="s">
        <v>4187</v>
      </c>
      <c r="B33" s="10" t="s">
        <v>4188</v>
      </c>
      <c r="C33" s="13">
        <v>45712.0</v>
      </c>
      <c r="D33" s="8" t="s">
        <v>4189</v>
      </c>
      <c r="E33" s="11">
        <v>1.0</v>
      </c>
      <c r="F33" s="8" t="s">
        <v>1473</v>
      </c>
      <c r="H33" s="8" t="s">
        <v>3308</v>
      </c>
      <c r="I33" s="34" t="str">
        <f t="shared" si="1"/>
        <v>02/2025</v>
      </c>
      <c r="J33" s="34" t="str">
        <f t="shared" si="2"/>
        <v>CXG-0225</v>
      </c>
    </row>
    <row r="34" hidden="1">
      <c r="A34" s="8" t="s">
        <v>4190</v>
      </c>
      <c r="B34" s="10" t="s">
        <v>4191</v>
      </c>
      <c r="C34" s="13">
        <v>45730.0</v>
      </c>
      <c r="D34" s="8" t="s">
        <v>4192</v>
      </c>
      <c r="E34" s="11">
        <v>1.0</v>
      </c>
      <c r="F34" s="8" t="s">
        <v>1473</v>
      </c>
      <c r="H34" s="8" t="s">
        <v>3308</v>
      </c>
      <c r="I34" s="34" t="str">
        <f t="shared" si="1"/>
        <v>03/2025</v>
      </c>
      <c r="J34" s="34" t="str">
        <f t="shared" si="2"/>
        <v>CXG-0325</v>
      </c>
    </row>
    <row r="35" hidden="1">
      <c r="A35" s="8" t="s">
        <v>4193</v>
      </c>
      <c r="B35" s="10" t="s">
        <v>4194</v>
      </c>
      <c r="C35" s="19">
        <v>45987.0</v>
      </c>
      <c r="D35" s="8" t="s">
        <v>4195</v>
      </c>
      <c r="E35" s="11">
        <v>1.88</v>
      </c>
      <c r="F35" s="8" t="s">
        <v>1473</v>
      </c>
      <c r="H35" s="8" t="s">
        <v>3308</v>
      </c>
      <c r="I35" s="34" t="str">
        <f t="shared" si="1"/>
        <v>11/2025</v>
      </c>
      <c r="J35" s="34" t="str">
        <f t="shared" si="2"/>
        <v>CXG-1125</v>
      </c>
    </row>
    <row r="36" hidden="1">
      <c r="A36" s="8" t="s">
        <v>4196</v>
      </c>
      <c r="B36" s="10" t="s">
        <v>4197</v>
      </c>
      <c r="C36" s="13">
        <v>45847.0</v>
      </c>
      <c r="D36" s="8" t="s">
        <v>4198</v>
      </c>
      <c r="E36" s="11">
        <v>6.5</v>
      </c>
      <c r="F36" s="8" t="s">
        <v>1473</v>
      </c>
      <c r="H36" s="8" t="s">
        <v>3308</v>
      </c>
      <c r="I36" s="34" t="str">
        <f t="shared" si="1"/>
        <v>07/2025</v>
      </c>
      <c r="J36" s="34" t="str">
        <f t="shared" si="2"/>
        <v>CXG-0725</v>
      </c>
    </row>
    <row r="37" hidden="1">
      <c r="A37" s="8"/>
      <c r="B37" s="8"/>
      <c r="C37" s="13"/>
      <c r="D37" s="8"/>
      <c r="E37" s="11"/>
      <c r="F37" s="8"/>
      <c r="H37" s="8"/>
      <c r="I37" s="34"/>
      <c r="J37" s="34"/>
    </row>
    <row r="38" hidden="1">
      <c r="A38" s="8" t="s">
        <v>4199</v>
      </c>
      <c r="B38" s="10" t="s">
        <v>4200</v>
      </c>
      <c r="C38" s="13">
        <v>45688.0</v>
      </c>
      <c r="D38" s="8" t="s">
        <v>4201</v>
      </c>
      <c r="E38" s="11">
        <v>8.4</v>
      </c>
      <c r="F38" s="8" t="s">
        <v>1473</v>
      </c>
      <c r="H38" s="8" t="s">
        <v>3308</v>
      </c>
      <c r="I38" s="34" t="str">
        <f t="shared" ref="I38:I114" si="3">TEXT(C38,"MM/YYYY")</f>
        <v>01/2025</v>
      </c>
      <c r="J38" s="34" t="str">
        <f t="shared" ref="J38:J114" si="4">IF(C38="","",CONCATENATE("CXG-",TEXT(C38,"MMYY")))</f>
        <v>CXG-0125</v>
      </c>
    </row>
    <row r="39" hidden="1">
      <c r="A39" s="8" t="s">
        <v>4202</v>
      </c>
      <c r="B39" s="10" t="s">
        <v>4203</v>
      </c>
      <c r="C39" s="13">
        <v>45682.0</v>
      </c>
      <c r="D39" s="8" t="s">
        <v>4204</v>
      </c>
      <c r="E39" s="11">
        <v>9.0</v>
      </c>
      <c r="F39" s="8" t="s">
        <v>1473</v>
      </c>
      <c r="H39" s="8" t="s">
        <v>3308</v>
      </c>
      <c r="I39" s="34" t="str">
        <f t="shared" si="3"/>
        <v>01/2025</v>
      </c>
      <c r="J39" s="34" t="str">
        <f t="shared" si="4"/>
        <v>CXG-0125</v>
      </c>
    </row>
    <row r="40" hidden="1">
      <c r="A40" s="8" t="s">
        <v>4205</v>
      </c>
      <c r="B40" s="10" t="s">
        <v>4206</v>
      </c>
      <c r="C40" s="13">
        <v>45996.0</v>
      </c>
      <c r="D40" s="8" t="s">
        <v>4207</v>
      </c>
      <c r="E40" s="11">
        <v>12.0</v>
      </c>
      <c r="F40" s="8" t="s">
        <v>1473</v>
      </c>
      <c r="H40" s="8" t="s">
        <v>3308</v>
      </c>
      <c r="I40" s="34" t="str">
        <f t="shared" si="3"/>
        <v>12/2025</v>
      </c>
      <c r="J40" s="34" t="str">
        <f t="shared" si="4"/>
        <v>CXG-1225</v>
      </c>
    </row>
    <row r="41" hidden="1">
      <c r="A41" s="8" t="s">
        <v>4208</v>
      </c>
      <c r="B41" s="10" t="s">
        <v>4209</v>
      </c>
      <c r="C41" s="13">
        <v>45810.0</v>
      </c>
      <c r="D41" s="8" t="s">
        <v>4108</v>
      </c>
      <c r="E41" s="11">
        <v>24.0</v>
      </c>
      <c r="F41" s="8" t="s">
        <v>1473</v>
      </c>
      <c r="H41" s="8" t="s">
        <v>3308</v>
      </c>
      <c r="I41" s="34" t="str">
        <f t="shared" si="3"/>
        <v>06/2025</v>
      </c>
      <c r="J41" s="34" t="str">
        <f t="shared" si="4"/>
        <v>CXG-0625</v>
      </c>
    </row>
    <row r="42" hidden="1">
      <c r="A42" s="8" t="s">
        <v>4210</v>
      </c>
      <c r="B42" s="10" t="s">
        <v>4211</v>
      </c>
      <c r="C42" s="13">
        <v>45844.0</v>
      </c>
      <c r="D42" s="8" t="s">
        <v>4212</v>
      </c>
      <c r="E42" s="11">
        <v>31.8</v>
      </c>
      <c r="F42" s="8" t="s">
        <v>1473</v>
      </c>
      <c r="H42" s="8" t="s">
        <v>3308</v>
      </c>
      <c r="I42" s="34" t="str">
        <f t="shared" si="3"/>
        <v>07/2025</v>
      </c>
      <c r="J42" s="34" t="str">
        <f t="shared" si="4"/>
        <v>CXG-0725</v>
      </c>
    </row>
    <row r="43" hidden="1">
      <c r="A43" s="8" t="s">
        <v>4213</v>
      </c>
      <c r="B43" s="8" t="s">
        <v>4214</v>
      </c>
      <c r="C43" s="13">
        <v>45674.0</v>
      </c>
      <c r="D43" s="8" t="s">
        <v>4215</v>
      </c>
      <c r="E43" s="11">
        <v>45.0</v>
      </c>
      <c r="F43" s="8" t="s">
        <v>1473</v>
      </c>
      <c r="H43" s="8" t="s">
        <v>3308</v>
      </c>
      <c r="I43" s="34" t="str">
        <f t="shared" si="3"/>
        <v>01/2025</v>
      </c>
      <c r="J43" s="34" t="str">
        <f t="shared" si="4"/>
        <v>CXG-0125</v>
      </c>
    </row>
    <row r="44" hidden="1">
      <c r="A44" s="8" t="s">
        <v>4216</v>
      </c>
      <c r="B44" s="10" t="s">
        <v>4098</v>
      </c>
      <c r="C44" s="13">
        <v>45685.0</v>
      </c>
      <c r="D44" s="8" t="s">
        <v>4099</v>
      </c>
      <c r="E44" s="11">
        <v>61.0</v>
      </c>
      <c r="F44" s="8" t="s">
        <v>1473</v>
      </c>
      <c r="H44" s="8" t="s">
        <v>3308</v>
      </c>
      <c r="I44" s="34" t="str">
        <f t="shared" si="3"/>
        <v>01/2025</v>
      </c>
      <c r="J44" s="34" t="str">
        <f t="shared" si="4"/>
        <v>CXG-0125</v>
      </c>
    </row>
    <row r="45" hidden="1">
      <c r="A45" s="8" t="s">
        <v>4217</v>
      </c>
      <c r="B45" s="10" t="s">
        <v>4218</v>
      </c>
      <c r="C45" s="13">
        <v>45699.0</v>
      </c>
      <c r="D45" s="8" t="s">
        <v>4204</v>
      </c>
      <c r="E45" s="11">
        <v>64.8</v>
      </c>
      <c r="F45" s="8" t="s">
        <v>1465</v>
      </c>
      <c r="H45" s="8" t="s">
        <v>3308</v>
      </c>
      <c r="I45" s="34" t="str">
        <f t="shared" si="3"/>
        <v>02/2025</v>
      </c>
      <c r="J45" s="34" t="str">
        <f t="shared" si="4"/>
        <v>CXG-0225</v>
      </c>
    </row>
    <row r="46" hidden="1">
      <c r="A46" s="8" t="s">
        <v>4219</v>
      </c>
      <c r="B46" s="10" t="s">
        <v>4220</v>
      </c>
      <c r="C46" s="19">
        <v>46001.0</v>
      </c>
      <c r="D46" s="8" t="s">
        <v>4221</v>
      </c>
      <c r="E46" s="11">
        <v>120.0</v>
      </c>
      <c r="F46" s="8" t="s">
        <v>1478</v>
      </c>
      <c r="H46" s="8" t="s">
        <v>3308</v>
      </c>
      <c r="I46" s="34" t="str">
        <f t="shared" si="3"/>
        <v>12/2025</v>
      </c>
      <c r="J46" s="34" t="str">
        <f t="shared" si="4"/>
        <v>CXG-1225</v>
      </c>
    </row>
    <row r="47" hidden="1">
      <c r="A47" s="8" t="s">
        <v>4222</v>
      </c>
      <c r="B47" s="10" t="s">
        <v>4223</v>
      </c>
      <c r="C47" s="13">
        <v>45682.0</v>
      </c>
      <c r="D47" s="8" t="s">
        <v>4224</v>
      </c>
      <c r="E47" s="11">
        <v>124.1</v>
      </c>
      <c r="F47" s="8" t="s">
        <v>1465</v>
      </c>
      <c r="G47" s="8" t="s">
        <v>2250</v>
      </c>
      <c r="H47" s="8" t="s">
        <v>3308</v>
      </c>
      <c r="I47" s="34" t="str">
        <f t="shared" si="3"/>
        <v>01/2025</v>
      </c>
      <c r="J47" s="34" t="str">
        <f t="shared" si="4"/>
        <v>CXG-0125</v>
      </c>
    </row>
    <row r="48" hidden="1">
      <c r="A48" s="8" t="s">
        <v>4225</v>
      </c>
      <c r="B48" s="10" t="s">
        <v>4226</v>
      </c>
      <c r="C48" s="13">
        <v>45910.0</v>
      </c>
      <c r="D48" s="8" t="s">
        <v>4227</v>
      </c>
      <c r="E48" s="11">
        <v>136.94</v>
      </c>
      <c r="F48" s="8" t="s">
        <v>1473</v>
      </c>
      <c r="H48" s="8" t="s">
        <v>3308</v>
      </c>
      <c r="I48" s="34" t="str">
        <f t="shared" si="3"/>
        <v>09/2025</v>
      </c>
      <c r="J48" s="34" t="str">
        <f t="shared" si="4"/>
        <v>CXG-0925</v>
      </c>
    </row>
    <row r="49" hidden="1">
      <c r="A49" s="8" t="s">
        <v>4228</v>
      </c>
      <c r="B49" s="10" t="s">
        <v>4229</v>
      </c>
      <c r="C49" s="13">
        <v>45682.0</v>
      </c>
      <c r="D49" s="8" t="s">
        <v>4230</v>
      </c>
      <c r="E49" s="11">
        <v>141.6</v>
      </c>
      <c r="F49" s="8" t="s">
        <v>1465</v>
      </c>
      <c r="G49" s="8" t="s">
        <v>2250</v>
      </c>
      <c r="H49" s="8" t="s">
        <v>3308</v>
      </c>
      <c r="I49" s="34" t="str">
        <f t="shared" si="3"/>
        <v>01/2025</v>
      </c>
      <c r="J49" s="34" t="str">
        <f t="shared" si="4"/>
        <v>CXG-0125</v>
      </c>
    </row>
    <row r="50" hidden="1">
      <c r="A50" s="8" t="s">
        <v>4231</v>
      </c>
      <c r="B50" s="10" t="s">
        <v>4232</v>
      </c>
      <c r="C50" s="13">
        <v>45682.0</v>
      </c>
      <c r="D50" s="8" t="s">
        <v>4233</v>
      </c>
      <c r="E50" s="11">
        <v>146.7</v>
      </c>
      <c r="F50" s="8" t="s">
        <v>1465</v>
      </c>
      <c r="G50" s="8" t="s">
        <v>2250</v>
      </c>
      <c r="H50" s="8" t="s">
        <v>3308</v>
      </c>
      <c r="I50" s="34" t="str">
        <f t="shared" si="3"/>
        <v>01/2025</v>
      </c>
      <c r="J50" s="34" t="str">
        <f t="shared" si="4"/>
        <v>CXG-0125</v>
      </c>
    </row>
    <row r="51" hidden="1">
      <c r="A51" s="8" t="s">
        <v>4234</v>
      </c>
      <c r="B51" s="10" t="s">
        <v>4235</v>
      </c>
      <c r="C51" s="13">
        <v>45682.0</v>
      </c>
      <c r="D51" s="8" t="s">
        <v>4224</v>
      </c>
      <c r="E51" s="11">
        <v>198.2</v>
      </c>
      <c r="F51" s="8" t="s">
        <v>1465</v>
      </c>
      <c r="G51" s="8" t="s">
        <v>2250</v>
      </c>
      <c r="H51" s="8" t="s">
        <v>3308</v>
      </c>
      <c r="I51" s="34" t="str">
        <f t="shared" si="3"/>
        <v>01/2025</v>
      </c>
      <c r="J51" s="34" t="str">
        <f t="shared" si="4"/>
        <v>CXG-0125</v>
      </c>
    </row>
    <row r="52" hidden="1">
      <c r="A52" s="8" t="s">
        <v>4236</v>
      </c>
      <c r="B52" s="10" t="s">
        <v>4237</v>
      </c>
      <c r="C52" s="13">
        <v>45682.0</v>
      </c>
      <c r="D52" s="8" t="s">
        <v>4230</v>
      </c>
      <c r="E52" s="11">
        <v>221.6</v>
      </c>
      <c r="F52" s="8" t="s">
        <v>1465</v>
      </c>
      <c r="G52" s="8" t="s">
        <v>2250</v>
      </c>
      <c r="H52" s="8" t="s">
        <v>3308</v>
      </c>
      <c r="I52" s="34" t="str">
        <f t="shared" si="3"/>
        <v>01/2025</v>
      </c>
      <c r="J52" s="34" t="str">
        <f t="shared" si="4"/>
        <v>CXG-0125</v>
      </c>
    </row>
    <row r="53" hidden="1">
      <c r="A53" s="8" t="s">
        <v>4238</v>
      </c>
      <c r="B53" s="10" t="s">
        <v>4239</v>
      </c>
      <c r="C53" s="19">
        <v>45952.0</v>
      </c>
      <c r="D53" s="8" t="s">
        <v>4240</v>
      </c>
      <c r="E53" s="11">
        <v>246.0</v>
      </c>
      <c r="F53" s="8" t="s">
        <v>1478</v>
      </c>
      <c r="H53" s="8" t="s">
        <v>3308</v>
      </c>
      <c r="I53" s="34" t="str">
        <f t="shared" si="3"/>
        <v>10/2025</v>
      </c>
      <c r="J53" s="34" t="str">
        <f t="shared" si="4"/>
        <v>CXG-1025</v>
      </c>
    </row>
    <row r="54" hidden="1">
      <c r="A54" s="8" t="s">
        <v>4241</v>
      </c>
      <c r="B54" s="10" t="s">
        <v>4242</v>
      </c>
      <c r="C54" s="13">
        <v>45964.0</v>
      </c>
      <c r="D54" s="8" t="s">
        <v>4117</v>
      </c>
      <c r="E54" s="11">
        <v>287.2</v>
      </c>
      <c r="F54" s="8" t="s">
        <v>1473</v>
      </c>
      <c r="H54" s="8" t="s">
        <v>3308</v>
      </c>
      <c r="I54" s="34" t="str">
        <f t="shared" si="3"/>
        <v>11/2025</v>
      </c>
      <c r="J54" s="34" t="str">
        <f t="shared" si="4"/>
        <v>CXG-1125</v>
      </c>
    </row>
    <row r="55" hidden="1">
      <c r="A55" s="8" t="s">
        <v>4243</v>
      </c>
      <c r="B55" s="10" t="s">
        <v>4244</v>
      </c>
      <c r="C55" s="13">
        <v>45814.0</v>
      </c>
      <c r="D55" s="8" t="s">
        <v>4245</v>
      </c>
      <c r="E55" s="11">
        <v>305.2</v>
      </c>
      <c r="F55" s="8" t="s">
        <v>1473</v>
      </c>
      <c r="H55" s="8" t="s">
        <v>3308</v>
      </c>
      <c r="I55" s="34" t="str">
        <f t="shared" si="3"/>
        <v>06/2025</v>
      </c>
      <c r="J55" s="34" t="str">
        <f t="shared" si="4"/>
        <v>CXG-0625</v>
      </c>
    </row>
    <row r="56" hidden="1">
      <c r="A56" s="8" t="s">
        <v>4246</v>
      </c>
      <c r="B56" s="10" t="s">
        <v>4247</v>
      </c>
      <c r="C56" s="19">
        <v>45987.0</v>
      </c>
      <c r="D56" s="8" t="s">
        <v>4248</v>
      </c>
      <c r="E56" s="11">
        <v>307.0</v>
      </c>
      <c r="F56" s="8" t="s">
        <v>1473</v>
      </c>
      <c r="H56" s="8" t="s">
        <v>3308</v>
      </c>
      <c r="I56" s="34" t="str">
        <f t="shared" si="3"/>
        <v>11/2025</v>
      </c>
      <c r="J56" s="34" t="str">
        <f t="shared" si="4"/>
        <v>CXG-1125</v>
      </c>
    </row>
    <row r="57" hidden="1">
      <c r="A57" s="8" t="s">
        <v>4249</v>
      </c>
      <c r="B57" s="10" t="s">
        <v>4250</v>
      </c>
      <c r="C57" s="19">
        <v>45945.0</v>
      </c>
      <c r="D57" s="8" t="s">
        <v>4251</v>
      </c>
      <c r="E57" s="11">
        <v>325.4</v>
      </c>
      <c r="F57" s="8" t="s">
        <v>1473</v>
      </c>
      <c r="H57" s="8" t="s">
        <v>3308</v>
      </c>
      <c r="I57" s="34" t="str">
        <f t="shared" si="3"/>
        <v>10/2025</v>
      </c>
      <c r="J57" s="34" t="str">
        <f t="shared" si="4"/>
        <v>CXG-1025</v>
      </c>
    </row>
    <row r="58" hidden="1">
      <c r="A58" s="8" t="s">
        <v>4252</v>
      </c>
      <c r="B58" s="10" t="s">
        <v>4253</v>
      </c>
      <c r="C58" s="19">
        <v>46001.0</v>
      </c>
      <c r="D58" s="8" t="s">
        <v>4254</v>
      </c>
      <c r="E58" s="11">
        <v>338.75</v>
      </c>
      <c r="F58" s="8" t="s">
        <v>1478</v>
      </c>
      <c r="H58" s="8" t="s">
        <v>3308</v>
      </c>
      <c r="I58" s="34" t="str">
        <f t="shared" si="3"/>
        <v>12/2025</v>
      </c>
      <c r="J58" s="34" t="str">
        <f t="shared" si="4"/>
        <v>CXG-1225</v>
      </c>
    </row>
    <row r="59" hidden="1">
      <c r="A59" s="8" t="s">
        <v>4255</v>
      </c>
      <c r="B59" s="10" t="s">
        <v>4256</v>
      </c>
      <c r="C59" s="13">
        <v>45888.0</v>
      </c>
      <c r="D59" s="8" t="s">
        <v>4257</v>
      </c>
      <c r="E59" s="11">
        <v>369.0</v>
      </c>
      <c r="F59" s="8" t="s">
        <v>1478</v>
      </c>
      <c r="H59" s="8" t="s">
        <v>3308</v>
      </c>
      <c r="I59" s="34" t="str">
        <f t="shared" si="3"/>
        <v>08/2025</v>
      </c>
      <c r="J59" s="34" t="str">
        <f t="shared" si="4"/>
        <v>CXG-0825</v>
      </c>
    </row>
    <row r="60" hidden="1">
      <c r="A60" s="8" t="s">
        <v>4258</v>
      </c>
      <c r="B60" s="10" t="s">
        <v>4259</v>
      </c>
      <c r="C60" s="19">
        <v>46001.0</v>
      </c>
      <c r="D60" s="8" t="s">
        <v>4260</v>
      </c>
      <c r="E60" s="11">
        <v>395.2</v>
      </c>
      <c r="F60" s="8" t="s">
        <v>1478</v>
      </c>
      <c r="H60" s="8" t="s">
        <v>3308</v>
      </c>
      <c r="I60" s="34" t="str">
        <f t="shared" si="3"/>
        <v>12/2025</v>
      </c>
      <c r="J60" s="34" t="str">
        <f t="shared" si="4"/>
        <v>CXG-1225</v>
      </c>
    </row>
    <row r="61" hidden="1">
      <c r="A61" s="8" t="s">
        <v>4261</v>
      </c>
      <c r="B61" s="10" t="s">
        <v>4262</v>
      </c>
      <c r="C61" s="19">
        <v>45945.0</v>
      </c>
      <c r="D61" s="8" t="s">
        <v>4263</v>
      </c>
      <c r="E61" s="11">
        <v>418.8</v>
      </c>
      <c r="F61" s="8" t="s">
        <v>1473</v>
      </c>
      <c r="H61" s="8" t="s">
        <v>3308</v>
      </c>
      <c r="I61" s="34" t="str">
        <f t="shared" si="3"/>
        <v>10/2025</v>
      </c>
      <c r="J61" s="34" t="str">
        <f t="shared" si="4"/>
        <v>CXG-1025</v>
      </c>
    </row>
    <row r="62" hidden="1">
      <c r="A62" s="8" t="s">
        <v>4264</v>
      </c>
      <c r="B62" s="10" t="s">
        <v>4265</v>
      </c>
      <c r="C62" s="13">
        <v>45848.0</v>
      </c>
      <c r="D62" s="8" t="s">
        <v>4266</v>
      </c>
      <c r="E62" s="11">
        <v>498.0</v>
      </c>
      <c r="F62" s="8" t="s">
        <v>1520</v>
      </c>
      <c r="H62" s="8" t="s">
        <v>3308</v>
      </c>
      <c r="I62" s="34" t="str">
        <f t="shared" si="3"/>
        <v>07/2025</v>
      </c>
      <c r="J62" s="34" t="str">
        <f t="shared" si="4"/>
        <v>CXG-0725</v>
      </c>
    </row>
    <row r="63" hidden="1">
      <c r="A63" s="8" t="s">
        <v>4267</v>
      </c>
      <c r="B63" s="10" t="s">
        <v>4158</v>
      </c>
      <c r="C63" s="13">
        <v>45817.0</v>
      </c>
      <c r="D63" s="8" t="s">
        <v>4159</v>
      </c>
      <c r="E63" s="11">
        <v>500.0</v>
      </c>
      <c r="F63" s="8" t="s">
        <v>1465</v>
      </c>
      <c r="H63" s="8" t="s">
        <v>3308</v>
      </c>
      <c r="I63" s="34" t="str">
        <f t="shared" si="3"/>
        <v>06/2025</v>
      </c>
      <c r="J63" s="34" t="str">
        <f t="shared" si="4"/>
        <v>CXG-0625</v>
      </c>
    </row>
    <row r="64" hidden="1">
      <c r="A64" s="8" t="s">
        <v>4268</v>
      </c>
      <c r="B64" s="10" t="s">
        <v>4170</v>
      </c>
      <c r="C64" s="19">
        <v>45976.0</v>
      </c>
      <c r="D64" s="8" t="s">
        <v>4171</v>
      </c>
      <c r="E64" s="11">
        <v>500.0</v>
      </c>
      <c r="F64" s="8" t="s">
        <v>1478</v>
      </c>
      <c r="H64" s="8" t="s">
        <v>3308</v>
      </c>
      <c r="I64" s="34" t="str">
        <f t="shared" si="3"/>
        <v>11/2025</v>
      </c>
      <c r="J64" s="34" t="str">
        <f t="shared" si="4"/>
        <v>CXG-1125</v>
      </c>
    </row>
    <row r="65" hidden="1">
      <c r="A65" s="8" t="s">
        <v>4269</v>
      </c>
      <c r="B65" s="10" t="s">
        <v>4270</v>
      </c>
      <c r="C65" s="19">
        <v>45945.0</v>
      </c>
      <c r="D65" s="8" t="s">
        <v>4271</v>
      </c>
      <c r="E65" s="11">
        <v>505.8</v>
      </c>
      <c r="F65" s="8" t="s">
        <v>1473</v>
      </c>
      <c r="H65" s="8" t="s">
        <v>3308</v>
      </c>
      <c r="I65" s="34" t="str">
        <f t="shared" si="3"/>
        <v>10/2025</v>
      </c>
      <c r="J65" s="34" t="str">
        <f t="shared" si="4"/>
        <v>CXG-1025</v>
      </c>
    </row>
    <row r="66" hidden="1">
      <c r="A66" s="8" t="s">
        <v>4272</v>
      </c>
      <c r="B66" s="10" t="s">
        <v>4273</v>
      </c>
      <c r="C66" s="13">
        <v>45929.0</v>
      </c>
      <c r="D66" s="8" t="s">
        <v>4274</v>
      </c>
      <c r="E66" s="11">
        <v>509.0</v>
      </c>
      <c r="F66" s="8" t="s">
        <v>1473</v>
      </c>
      <c r="H66" s="8" t="s">
        <v>3308</v>
      </c>
      <c r="I66" s="34" t="str">
        <f t="shared" si="3"/>
        <v>09/2025</v>
      </c>
      <c r="J66" s="34" t="str">
        <f t="shared" si="4"/>
        <v>CXG-0925</v>
      </c>
    </row>
    <row r="67" hidden="1">
      <c r="A67" s="8" t="s">
        <v>4275</v>
      </c>
      <c r="B67" s="10" t="s">
        <v>4244</v>
      </c>
      <c r="C67" s="13">
        <v>45810.0</v>
      </c>
      <c r="D67" s="8" t="s">
        <v>4245</v>
      </c>
      <c r="E67" s="11">
        <v>510.0</v>
      </c>
      <c r="F67" s="8" t="s">
        <v>1478</v>
      </c>
      <c r="H67" s="8" t="s">
        <v>3308</v>
      </c>
      <c r="I67" s="34" t="str">
        <f t="shared" si="3"/>
        <v>06/2025</v>
      </c>
      <c r="J67" s="34" t="str">
        <f t="shared" si="4"/>
        <v>CXG-0625</v>
      </c>
    </row>
    <row r="68" hidden="1">
      <c r="A68" s="8" t="s">
        <v>4276</v>
      </c>
      <c r="B68" s="10" t="s">
        <v>4277</v>
      </c>
      <c r="C68" s="19">
        <v>45982.0</v>
      </c>
      <c r="D68" s="8" t="s">
        <v>4278</v>
      </c>
      <c r="E68" s="11">
        <v>513.0</v>
      </c>
      <c r="F68" s="8" t="s">
        <v>1478</v>
      </c>
      <c r="H68" s="8" t="s">
        <v>3308</v>
      </c>
      <c r="I68" s="34" t="str">
        <f t="shared" si="3"/>
        <v>11/2025</v>
      </c>
      <c r="J68" s="34" t="str">
        <f t="shared" si="4"/>
        <v>CXG-1125</v>
      </c>
    </row>
    <row r="69" hidden="1">
      <c r="A69" s="8" t="s">
        <v>4279</v>
      </c>
      <c r="B69" s="10" t="s">
        <v>4280</v>
      </c>
      <c r="C69" s="19">
        <v>45987.0</v>
      </c>
      <c r="D69" s="8" t="s">
        <v>4281</v>
      </c>
      <c r="E69" s="11">
        <v>514.0</v>
      </c>
      <c r="F69" s="8" t="s">
        <v>1473</v>
      </c>
      <c r="H69" s="8" t="s">
        <v>3308</v>
      </c>
      <c r="I69" s="34" t="str">
        <f t="shared" si="3"/>
        <v>11/2025</v>
      </c>
      <c r="J69" s="34" t="str">
        <f t="shared" si="4"/>
        <v>CXG-1125</v>
      </c>
    </row>
    <row r="70" hidden="1">
      <c r="A70" s="8" t="s">
        <v>4282</v>
      </c>
      <c r="B70" s="10" t="s">
        <v>4283</v>
      </c>
      <c r="C70" s="13">
        <v>45734.0</v>
      </c>
      <c r="D70" s="8" t="s">
        <v>4284</v>
      </c>
      <c r="E70" s="11">
        <v>528.8</v>
      </c>
      <c r="F70" s="8" t="s">
        <v>1473</v>
      </c>
      <c r="H70" s="8" t="s">
        <v>3308</v>
      </c>
      <c r="I70" s="34" t="str">
        <f t="shared" si="3"/>
        <v>03/2025</v>
      </c>
      <c r="J70" s="34" t="str">
        <f t="shared" si="4"/>
        <v>CXG-0325</v>
      </c>
    </row>
    <row r="71" hidden="1">
      <c r="A71" s="8" t="s">
        <v>4285</v>
      </c>
      <c r="B71" s="10" t="s">
        <v>4286</v>
      </c>
      <c r="C71" s="19">
        <v>45988.0</v>
      </c>
      <c r="D71" s="8" t="s">
        <v>4287</v>
      </c>
      <c r="E71" s="11">
        <v>600.0</v>
      </c>
      <c r="F71" s="8" t="s">
        <v>1478</v>
      </c>
      <c r="H71" s="8" t="s">
        <v>3308</v>
      </c>
      <c r="I71" s="34" t="str">
        <f t="shared" si="3"/>
        <v>11/2025</v>
      </c>
      <c r="J71" s="34" t="str">
        <f t="shared" si="4"/>
        <v>CXG-1125</v>
      </c>
    </row>
    <row r="72" hidden="1">
      <c r="A72" s="8" t="s">
        <v>4288</v>
      </c>
      <c r="B72" s="8" t="s">
        <v>4289</v>
      </c>
      <c r="C72" s="13">
        <v>45684.0</v>
      </c>
      <c r="D72" s="8" t="s">
        <v>4290</v>
      </c>
      <c r="E72" s="11">
        <v>13800.0</v>
      </c>
      <c r="F72" s="8" t="s">
        <v>1465</v>
      </c>
      <c r="G72" s="8" t="s">
        <v>4291</v>
      </c>
      <c r="H72" s="8" t="s">
        <v>3305</v>
      </c>
      <c r="I72" s="34" t="str">
        <f t="shared" si="3"/>
        <v>01/2025</v>
      </c>
      <c r="J72" s="34" t="str">
        <f t="shared" si="4"/>
        <v>CXG-0125</v>
      </c>
    </row>
    <row r="73" hidden="1">
      <c r="A73" s="8" t="s">
        <v>4292</v>
      </c>
      <c r="B73" s="8" t="s">
        <v>4293</v>
      </c>
      <c r="C73" s="13">
        <v>45684.0</v>
      </c>
      <c r="D73" s="8" t="s">
        <v>4294</v>
      </c>
      <c r="E73" s="11">
        <v>14292.2</v>
      </c>
      <c r="F73" s="8" t="s">
        <v>1465</v>
      </c>
      <c r="G73" s="8" t="s">
        <v>4291</v>
      </c>
      <c r="H73" s="8" t="s">
        <v>3305</v>
      </c>
      <c r="I73" s="34" t="str">
        <f t="shared" si="3"/>
        <v>01/2025</v>
      </c>
      <c r="J73" s="34" t="str">
        <f t="shared" si="4"/>
        <v>CXG-0125</v>
      </c>
    </row>
    <row r="74" hidden="1">
      <c r="A74" s="8" t="s">
        <v>4295</v>
      </c>
      <c r="B74" s="10" t="s">
        <v>4296</v>
      </c>
      <c r="C74" s="13">
        <v>45684.0</v>
      </c>
      <c r="D74" s="8" t="s">
        <v>4297</v>
      </c>
      <c r="E74" s="11">
        <v>15904.5</v>
      </c>
      <c r="F74" s="8" t="s">
        <v>1465</v>
      </c>
      <c r="G74" s="8" t="s">
        <v>4291</v>
      </c>
      <c r="H74" s="8" t="s">
        <v>3305</v>
      </c>
      <c r="I74" s="34" t="str">
        <f t="shared" si="3"/>
        <v>01/2025</v>
      </c>
      <c r="J74" s="34" t="str">
        <f t="shared" si="4"/>
        <v>CXG-0125</v>
      </c>
    </row>
    <row r="75" hidden="1">
      <c r="A75" s="8" t="s">
        <v>4298</v>
      </c>
      <c r="B75" s="10" t="s">
        <v>4299</v>
      </c>
      <c r="C75" s="13">
        <v>45684.0</v>
      </c>
      <c r="D75" s="8" t="s">
        <v>4300</v>
      </c>
      <c r="E75" s="11">
        <v>16146.0</v>
      </c>
      <c r="F75" s="8" t="s">
        <v>1465</v>
      </c>
      <c r="G75" s="8" t="s">
        <v>4291</v>
      </c>
      <c r="H75" s="8" t="s">
        <v>3305</v>
      </c>
      <c r="I75" s="34" t="str">
        <f t="shared" si="3"/>
        <v>01/2025</v>
      </c>
      <c r="J75" s="34" t="str">
        <f t="shared" si="4"/>
        <v>CXG-0125</v>
      </c>
    </row>
    <row r="76" hidden="1">
      <c r="A76" s="8" t="s">
        <v>4301</v>
      </c>
      <c r="B76" s="10" t="s">
        <v>4302</v>
      </c>
      <c r="C76" s="13">
        <v>45684.0</v>
      </c>
      <c r="D76" s="8" t="s">
        <v>4303</v>
      </c>
      <c r="E76" s="11">
        <v>17001.6</v>
      </c>
      <c r="F76" s="8" t="s">
        <v>1465</v>
      </c>
      <c r="G76" s="8" t="s">
        <v>4291</v>
      </c>
      <c r="H76" s="8" t="s">
        <v>3305</v>
      </c>
      <c r="I76" s="34" t="str">
        <f t="shared" si="3"/>
        <v>01/2025</v>
      </c>
      <c r="J76" s="34" t="str">
        <f t="shared" si="4"/>
        <v>CXG-0125</v>
      </c>
    </row>
    <row r="77" hidden="1">
      <c r="A77" s="8" t="s">
        <v>4304</v>
      </c>
      <c r="B77" s="10" t="s">
        <v>4305</v>
      </c>
      <c r="C77" s="13">
        <v>45684.0</v>
      </c>
      <c r="D77" s="8" t="s">
        <v>4306</v>
      </c>
      <c r="E77" s="11">
        <v>15858.7</v>
      </c>
      <c r="F77" s="8" t="s">
        <v>1465</v>
      </c>
      <c r="G77" s="8" t="s">
        <v>4291</v>
      </c>
      <c r="H77" s="8" t="s">
        <v>3305</v>
      </c>
      <c r="I77" s="34" t="str">
        <f t="shared" si="3"/>
        <v>01/2025</v>
      </c>
      <c r="J77" s="34" t="str">
        <f t="shared" si="4"/>
        <v>CXG-0125</v>
      </c>
    </row>
    <row r="78" hidden="1">
      <c r="A78" s="8" t="s">
        <v>4307</v>
      </c>
      <c r="B78" s="10" t="s">
        <v>4305</v>
      </c>
      <c r="C78" s="13">
        <v>45684.0</v>
      </c>
      <c r="D78" s="8" t="s">
        <v>4306</v>
      </c>
      <c r="E78" s="11">
        <v>2.1</v>
      </c>
      <c r="F78" s="8" t="s">
        <v>1473</v>
      </c>
      <c r="H78" s="8" t="s">
        <v>3305</v>
      </c>
      <c r="I78" s="34" t="str">
        <f t="shared" si="3"/>
        <v>01/2025</v>
      </c>
      <c r="J78" s="34" t="str">
        <f t="shared" si="4"/>
        <v>CXG-0125</v>
      </c>
    </row>
    <row r="79" hidden="1">
      <c r="A79" s="8" t="s">
        <v>4308</v>
      </c>
      <c r="B79" s="10" t="s">
        <v>4309</v>
      </c>
      <c r="C79" s="19">
        <v>45988.0</v>
      </c>
      <c r="D79" s="8" t="s">
        <v>4310</v>
      </c>
      <c r="E79" s="11">
        <v>600.0</v>
      </c>
      <c r="F79" s="8" t="s">
        <v>1478</v>
      </c>
      <c r="H79" s="8" t="s">
        <v>3308</v>
      </c>
      <c r="I79" s="34" t="str">
        <f t="shared" si="3"/>
        <v>11/2025</v>
      </c>
      <c r="J79" s="34" t="str">
        <f t="shared" si="4"/>
        <v>CXG-1125</v>
      </c>
    </row>
    <row r="80" hidden="1">
      <c r="A80" s="8" t="s">
        <v>4311</v>
      </c>
      <c r="B80" s="10" t="s">
        <v>4312</v>
      </c>
      <c r="C80" s="19">
        <v>45988.0</v>
      </c>
      <c r="D80" s="8" t="s">
        <v>4313</v>
      </c>
      <c r="E80" s="11">
        <v>600.0</v>
      </c>
      <c r="F80" s="8" t="s">
        <v>1478</v>
      </c>
      <c r="H80" s="8" t="s">
        <v>3308</v>
      </c>
      <c r="I80" s="34" t="str">
        <f t="shared" si="3"/>
        <v>11/2025</v>
      </c>
      <c r="J80" s="34" t="str">
        <f t="shared" si="4"/>
        <v>CXG-1125</v>
      </c>
    </row>
    <row r="81" hidden="1">
      <c r="A81" s="8" t="s">
        <v>4314</v>
      </c>
      <c r="B81" s="10" t="s">
        <v>4315</v>
      </c>
      <c r="C81" s="19">
        <v>45988.0</v>
      </c>
      <c r="D81" s="8" t="s">
        <v>4316</v>
      </c>
      <c r="E81" s="11">
        <v>600.0</v>
      </c>
      <c r="F81" s="8" t="s">
        <v>1478</v>
      </c>
      <c r="H81" s="8" t="s">
        <v>3308</v>
      </c>
      <c r="I81" s="34" t="str">
        <f t="shared" si="3"/>
        <v>11/2025</v>
      </c>
      <c r="J81" s="34" t="str">
        <f t="shared" si="4"/>
        <v>CXG-1125</v>
      </c>
    </row>
    <row r="82" hidden="1">
      <c r="A82" s="8" t="s">
        <v>4317</v>
      </c>
      <c r="B82" s="10" t="s">
        <v>4318</v>
      </c>
      <c r="C82" s="19">
        <v>45988.0</v>
      </c>
      <c r="D82" s="8" t="s">
        <v>4319</v>
      </c>
      <c r="E82" s="11">
        <v>601.8</v>
      </c>
      <c r="F82" s="8" t="s">
        <v>1478</v>
      </c>
      <c r="H82" s="8" t="s">
        <v>3308</v>
      </c>
      <c r="I82" s="34" t="str">
        <f t="shared" si="3"/>
        <v>11/2025</v>
      </c>
      <c r="J82" s="34" t="str">
        <f t="shared" si="4"/>
        <v>CXG-1125</v>
      </c>
    </row>
    <row r="83" hidden="1">
      <c r="A83" s="8" t="s">
        <v>4320</v>
      </c>
      <c r="B83" s="10" t="s">
        <v>4321</v>
      </c>
      <c r="C83" s="13">
        <v>45688.0</v>
      </c>
      <c r="D83" s="8" t="s">
        <v>4322</v>
      </c>
      <c r="E83" s="11">
        <v>606.2</v>
      </c>
      <c r="F83" s="8" t="s">
        <v>1465</v>
      </c>
      <c r="H83" s="8" t="s">
        <v>3308</v>
      </c>
      <c r="I83" s="34" t="str">
        <f t="shared" si="3"/>
        <v>01/2025</v>
      </c>
      <c r="J83" s="34" t="str">
        <f t="shared" si="4"/>
        <v>CXG-0125</v>
      </c>
    </row>
    <row r="84" hidden="1">
      <c r="A84" s="8" t="s">
        <v>4323</v>
      </c>
      <c r="B84" s="8" t="s">
        <v>4324</v>
      </c>
      <c r="C84" s="13">
        <v>45673.0</v>
      </c>
      <c r="D84" s="8" t="s">
        <v>4204</v>
      </c>
      <c r="E84" s="11">
        <v>626.8</v>
      </c>
      <c r="F84" s="8" t="s">
        <v>1520</v>
      </c>
      <c r="H84" s="8" t="s">
        <v>3308</v>
      </c>
      <c r="I84" s="34" t="str">
        <f t="shared" si="3"/>
        <v>01/2025</v>
      </c>
      <c r="J84" s="34" t="str">
        <f t="shared" si="4"/>
        <v>CXG-0125</v>
      </c>
    </row>
    <row r="85" hidden="1">
      <c r="A85" s="10" t="s">
        <v>4325</v>
      </c>
      <c r="B85" s="10" t="s">
        <v>4326</v>
      </c>
      <c r="C85" s="13">
        <v>45810.0</v>
      </c>
      <c r="D85" s="8" t="s">
        <v>4327</v>
      </c>
      <c r="E85" s="11">
        <v>633.0</v>
      </c>
      <c r="F85" s="8" t="s">
        <v>1465</v>
      </c>
      <c r="H85" s="8" t="s">
        <v>3308</v>
      </c>
      <c r="I85" s="34" t="str">
        <f t="shared" si="3"/>
        <v>06/2025</v>
      </c>
      <c r="J85" s="34" t="str">
        <f t="shared" si="4"/>
        <v>CXG-0625</v>
      </c>
    </row>
    <row r="86" hidden="1">
      <c r="A86" s="8" t="s">
        <v>4328</v>
      </c>
      <c r="B86" s="10" t="s">
        <v>4329</v>
      </c>
      <c r="C86" s="19">
        <v>45950.0</v>
      </c>
      <c r="D86" s="8" t="s">
        <v>4038</v>
      </c>
      <c r="E86" s="11">
        <v>644.0</v>
      </c>
      <c r="F86" s="8" t="s">
        <v>1478</v>
      </c>
      <c r="H86" s="8" t="s">
        <v>3308</v>
      </c>
      <c r="I86" s="34" t="str">
        <f t="shared" si="3"/>
        <v>10/2025</v>
      </c>
      <c r="J86" s="34" t="str">
        <f t="shared" si="4"/>
        <v>CXG-1025</v>
      </c>
    </row>
    <row r="87" hidden="1">
      <c r="A87" s="8" t="s">
        <v>4330</v>
      </c>
      <c r="B87" s="10" t="s">
        <v>4206</v>
      </c>
      <c r="C87" s="13">
        <v>45996.0</v>
      </c>
      <c r="D87" s="8" t="s">
        <v>4207</v>
      </c>
      <c r="E87" s="11">
        <v>668.0</v>
      </c>
      <c r="F87" s="8" t="s">
        <v>1478</v>
      </c>
      <c r="H87" s="8" t="s">
        <v>3308</v>
      </c>
      <c r="I87" s="34" t="str">
        <f t="shared" si="3"/>
        <v>12/2025</v>
      </c>
      <c r="J87" s="34" t="str">
        <f t="shared" si="4"/>
        <v>CXG-1225</v>
      </c>
    </row>
    <row r="88" hidden="1">
      <c r="A88" s="8" t="s">
        <v>4331</v>
      </c>
      <c r="B88" s="10" t="s">
        <v>4332</v>
      </c>
      <c r="C88" s="19">
        <v>45957.0</v>
      </c>
      <c r="D88" s="8" t="s">
        <v>4257</v>
      </c>
      <c r="E88" s="11">
        <v>707.8</v>
      </c>
      <c r="F88" s="8" t="s">
        <v>1478</v>
      </c>
      <c r="H88" s="8" t="s">
        <v>3308</v>
      </c>
      <c r="I88" s="34" t="str">
        <f t="shared" si="3"/>
        <v>10/2025</v>
      </c>
      <c r="J88" s="34" t="str">
        <f t="shared" si="4"/>
        <v>CXG-1025</v>
      </c>
    </row>
    <row r="89" hidden="1">
      <c r="A89" s="8" t="s">
        <v>4333</v>
      </c>
      <c r="B89" s="10" t="s">
        <v>4334</v>
      </c>
      <c r="C89" s="13">
        <v>45936.0</v>
      </c>
      <c r="D89" s="8" t="s">
        <v>4156</v>
      </c>
      <c r="E89" s="11">
        <v>729.0</v>
      </c>
      <c r="F89" s="8" t="s">
        <v>1478</v>
      </c>
      <c r="H89" s="8" t="s">
        <v>3308</v>
      </c>
      <c r="I89" s="34" t="str">
        <f t="shared" si="3"/>
        <v>10/2025</v>
      </c>
      <c r="J89" s="34" t="str">
        <f t="shared" si="4"/>
        <v>CXG-1025</v>
      </c>
    </row>
    <row r="90" hidden="1">
      <c r="A90" s="8" t="s">
        <v>4335</v>
      </c>
      <c r="B90" s="10" t="s">
        <v>4336</v>
      </c>
      <c r="C90" s="13">
        <v>45685.0</v>
      </c>
      <c r="D90" s="8" t="s">
        <v>4337</v>
      </c>
      <c r="E90" s="11">
        <v>2000.0</v>
      </c>
      <c r="F90" s="8" t="s">
        <v>1505</v>
      </c>
      <c r="G90" s="8" t="s">
        <v>4338</v>
      </c>
      <c r="H90" s="8" t="s">
        <v>3301</v>
      </c>
      <c r="I90" s="34" t="str">
        <f t="shared" si="3"/>
        <v>01/2025</v>
      </c>
      <c r="J90" s="34" t="str">
        <f t="shared" si="4"/>
        <v>CXG-0125</v>
      </c>
    </row>
    <row r="91" hidden="1">
      <c r="A91" s="8" t="s">
        <v>4339</v>
      </c>
      <c r="B91" s="10" t="s">
        <v>4126</v>
      </c>
      <c r="C91" s="19">
        <v>46002.0</v>
      </c>
      <c r="D91" s="8" t="s">
        <v>4127</v>
      </c>
      <c r="E91" s="11">
        <v>750.0</v>
      </c>
      <c r="F91" s="8" t="s">
        <v>1478</v>
      </c>
      <c r="H91" s="8" t="s">
        <v>3308</v>
      </c>
      <c r="I91" s="34" t="str">
        <f t="shared" si="3"/>
        <v>12/2025</v>
      </c>
      <c r="J91" s="34" t="str">
        <f t="shared" si="4"/>
        <v>CXG-1225</v>
      </c>
    </row>
    <row r="92" hidden="1">
      <c r="A92" s="8" t="s">
        <v>4340</v>
      </c>
      <c r="B92" s="10" t="s">
        <v>4341</v>
      </c>
      <c r="C92" s="13">
        <v>45996.0</v>
      </c>
      <c r="D92" s="8" t="s">
        <v>4120</v>
      </c>
      <c r="E92" s="11">
        <v>758.4</v>
      </c>
      <c r="F92" s="8" t="s">
        <v>1478</v>
      </c>
      <c r="H92" s="8" t="s">
        <v>3308</v>
      </c>
      <c r="I92" s="34" t="str">
        <f t="shared" si="3"/>
        <v>12/2025</v>
      </c>
      <c r="J92" s="34" t="str">
        <f t="shared" si="4"/>
        <v>CXG-1225</v>
      </c>
    </row>
    <row r="93" hidden="1">
      <c r="A93" s="8" t="s">
        <v>4342</v>
      </c>
      <c r="B93" s="10" t="s">
        <v>4343</v>
      </c>
      <c r="C93" s="13">
        <v>45686.0</v>
      </c>
      <c r="D93" s="8" t="s">
        <v>4344</v>
      </c>
      <c r="E93" s="11">
        <v>13459.6</v>
      </c>
      <c r="F93" s="8" t="s">
        <v>1465</v>
      </c>
      <c r="G93" s="8" t="s">
        <v>4345</v>
      </c>
      <c r="H93" s="8" t="s">
        <v>3305</v>
      </c>
      <c r="I93" s="34" t="str">
        <f t="shared" si="3"/>
        <v>01/2025</v>
      </c>
      <c r="J93" s="34" t="str">
        <f t="shared" si="4"/>
        <v>CXG-0125</v>
      </c>
    </row>
    <row r="94" hidden="1">
      <c r="A94" s="8" t="s">
        <v>4346</v>
      </c>
      <c r="B94" s="10" t="s">
        <v>4347</v>
      </c>
      <c r="C94" s="13">
        <v>45686.0</v>
      </c>
      <c r="D94" s="8" t="s">
        <v>4348</v>
      </c>
      <c r="E94" s="11">
        <v>15941.2</v>
      </c>
      <c r="F94" s="8" t="s">
        <v>1465</v>
      </c>
      <c r="G94" s="8" t="s">
        <v>4345</v>
      </c>
      <c r="H94" s="8" t="s">
        <v>3305</v>
      </c>
      <c r="I94" s="34" t="str">
        <f t="shared" si="3"/>
        <v>01/2025</v>
      </c>
      <c r="J94" s="34" t="str">
        <f t="shared" si="4"/>
        <v>CXG-0125</v>
      </c>
    </row>
    <row r="95" hidden="1">
      <c r="A95" s="8" t="s">
        <v>4349</v>
      </c>
      <c r="B95" s="10" t="s">
        <v>4350</v>
      </c>
      <c r="C95" s="13">
        <v>45686.0</v>
      </c>
      <c r="D95" s="8" t="s">
        <v>4294</v>
      </c>
      <c r="E95" s="11">
        <v>13823.2</v>
      </c>
      <c r="F95" s="8" t="s">
        <v>1465</v>
      </c>
      <c r="G95" s="8" t="s">
        <v>4345</v>
      </c>
      <c r="H95" s="8" t="s">
        <v>3305</v>
      </c>
      <c r="I95" s="34" t="str">
        <f t="shared" si="3"/>
        <v>01/2025</v>
      </c>
      <c r="J95" s="34" t="str">
        <f t="shared" si="4"/>
        <v>CXG-0125</v>
      </c>
    </row>
    <row r="96" hidden="1">
      <c r="A96" s="8" t="s">
        <v>4351</v>
      </c>
      <c r="B96" s="10" t="s">
        <v>4350</v>
      </c>
      <c r="C96" s="13">
        <v>45686.0</v>
      </c>
      <c r="D96" s="8" t="s">
        <v>4294</v>
      </c>
      <c r="E96" s="11">
        <v>1.6</v>
      </c>
      <c r="F96" s="8" t="s">
        <v>1473</v>
      </c>
      <c r="H96" s="8" t="s">
        <v>3305</v>
      </c>
      <c r="I96" s="34" t="str">
        <f t="shared" si="3"/>
        <v>01/2025</v>
      </c>
      <c r="J96" s="34" t="str">
        <f t="shared" si="4"/>
        <v>CXG-0125</v>
      </c>
    </row>
    <row r="97" hidden="1">
      <c r="A97" s="10" t="s">
        <v>4352</v>
      </c>
      <c r="B97" s="10" t="s">
        <v>4353</v>
      </c>
      <c r="C97" s="13">
        <v>45910.0</v>
      </c>
      <c r="D97" s="8" t="s">
        <v>4354</v>
      </c>
      <c r="E97" s="11">
        <v>761.11</v>
      </c>
      <c r="F97" s="8" t="s">
        <v>1473</v>
      </c>
      <c r="G97" s="8" t="s">
        <v>4355</v>
      </c>
      <c r="H97" s="8" t="s">
        <v>3308</v>
      </c>
      <c r="I97" s="34" t="str">
        <f t="shared" si="3"/>
        <v>09/2025</v>
      </c>
      <c r="J97" s="34" t="str">
        <f t="shared" si="4"/>
        <v>CXG-0925</v>
      </c>
    </row>
    <row r="98" hidden="1">
      <c r="A98" s="8" t="s">
        <v>4356</v>
      </c>
      <c r="B98" s="10" t="s">
        <v>4357</v>
      </c>
      <c r="C98" s="19">
        <v>46003.0</v>
      </c>
      <c r="D98" s="8" t="s">
        <v>4358</v>
      </c>
      <c r="E98" s="11">
        <v>768.4</v>
      </c>
      <c r="F98" s="8" t="s">
        <v>1478</v>
      </c>
      <c r="H98" s="8" t="s">
        <v>3308</v>
      </c>
      <c r="I98" s="34" t="str">
        <f t="shared" si="3"/>
        <v>12/2025</v>
      </c>
      <c r="J98" s="34" t="str">
        <f t="shared" si="4"/>
        <v>CXG-1225</v>
      </c>
    </row>
    <row r="99" hidden="1">
      <c r="A99" s="8" t="s">
        <v>4359</v>
      </c>
      <c r="B99" s="10" t="s">
        <v>4360</v>
      </c>
      <c r="C99" s="19">
        <v>46002.0</v>
      </c>
      <c r="D99" s="8" t="s">
        <v>4361</v>
      </c>
      <c r="E99" s="11">
        <v>786.0</v>
      </c>
      <c r="F99" s="8" t="s">
        <v>1478</v>
      </c>
      <c r="H99" s="8" t="s">
        <v>3308</v>
      </c>
      <c r="I99" s="34" t="str">
        <f t="shared" si="3"/>
        <v>12/2025</v>
      </c>
      <c r="J99" s="34" t="str">
        <f t="shared" si="4"/>
        <v>CXG-1225</v>
      </c>
    </row>
    <row r="100" hidden="1">
      <c r="A100" s="8" t="s">
        <v>4362</v>
      </c>
      <c r="B100" s="10" t="s">
        <v>4363</v>
      </c>
      <c r="C100" s="13">
        <v>45764.0</v>
      </c>
      <c r="D100" s="8" t="s">
        <v>4364</v>
      </c>
      <c r="E100" s="11">
        <v>791.8</v>
      </c>
      <c r="F100" s="8" t="s">
        <v>1478</v>
      </c>
      <c r="H100" s="8" t="s">
        <v>3308</v>
      </c>
      <c r="I100" s="34" t="str">
        <f t="shared" si="3"/>
        <v>04/2025</v>
      </c>
      <c r="J100" s="34" t="str">
        <f t="shared" si="4"/>
        <v>CXG-0425</v>
      </c>
    </row>
    <row r="101" hidden="1">
      <c r="A101" s="8" t="s">
        <v>4365</v>
      </c>
      <c r="B101" s="10" t="s">
        <v>4366</v>
      </c>
      <c r="C101" s="19">
        <v>46002.0</v>
      </c>
      <c r="D101" s="8" t="s">
        <v>4367</v>
      </c>
      <c r="E101" s="11">
        <v>798.7</v>
      </c>
      <c r="F101" s="8" t="s">
        <v>1478</v>
      </c>
      <c r="H101" s="8" t="s">
        <v>3308</v>
      </c>
      <c r="I101" s="34" t="str">
        <f t="shared" si="3"/>
        <v>12/2025</v>
      </c>
      <c r="J101" s="34" t="str">
        <f t="shared" si="4"/>
        <v>CXG-1225</v>
      </c>
    </row>
    <row r="102" hidden="1">
      <c r="A102" s="8" t="s">
        <v>4368</v>
      </c>
      <c r="B102" s="10" t="s">
        <v>4369</v>
      </c>
      <c r="C102" s="19">
        <v>45973.0</v>
      </c>
      <c r="D102" s="8" t="s">
        <v>4370</v>
      </c>
      <c r="E102" s="11">
        <v>803.0</v>
      </c>
      <c r="F102" s="8" t="s">
        <v>1478</v>
      </c>
      <c r="H102" s="8" t="s">
        <v>3308</v>
      </c>
      <c r="I102" s="34" t="str">
        <f t="shared" si="3"/>
        <v>11/2025</v>
      </c>
      <c r="J102" s="34" t="str">
        <f t="shared" si="4"/>
        <v>CXG-1125</v>
      </c>
    </row>
    <row r="103" hidden="1">
      <c r="A103" s="8" t="s">
        <v>4371</v>
      </c>
      <c r="B103" s="10" t="s">
        <v>4372</v>
      </c>
      <c r="C103" s="19">
        <v>45985.0</v>
      </c>
      <c r="D103" s="8" t="s">
        <v>4373</v>
      </c>
      <c r="E103" s="11">
        <v>803.2</v>
      </c>
      <c r="F103" s="8" t="s">
        <v>1478</v>
      </c>
      <c r="H103" s="8" t="s">
        <v>3308</v>
      </c>
      <c r="I103" s="34" t="str">
        <f t="shared" si="3"/>
        <v>11/2025</v>
      </c>
      <c r="J103" s="34" t="str">
        <f t="shared" si="4"/>
        <v>CXG-1125</v>
      </c>
    </row>
    <row r="104" hidden="1">
      <c r="A104" s="8" t="s">
        <v>4374</v>
      </c>
      <c r="B104" s="8" t="s">
        <v>4375</v>
      </c>
      <c r="C104" s="13">
        <v>45678.0</v>
      </c>
      <c r="D104" s="8" t="s">
        <v>4376</v>
      </c>
      <c r="E104" s="11">
        <v>835.2</v>
      </c>
      <c r="F104" s="8" t="s">
        <v>1478</v>
      </c>
      <c r="H104" s="8" t="s">
        <v>3308</v>
      </c>
      <c r="I104" s="34" t="str">
        <f t="shared" si="3"/>
        <v>01/2025</v>
      </c>
      <c r="J104" s="34" t="str">
        <f t="shared" si="4"/>
        <v>CXG-0125</v>
      </c>
    </row>
    <row r="105" hidden="1">
      <c r="A105" s="8" t="s">
        <v>4377</v>
      </c>
      <c r="B105" s="10" t="s">
        <v>4140</v>
      </c>
      <c r="C105" s="13">
        <v>45688.0</v>
      </c>
      <c r="D105" s="8" t="s">
        <v>4141</v>
      </c>
      <c r="E105" s="11">
        <v>886.0</v>
      </c>
      <c r="F105" s="8" t="s">
        <v>1465</v>
      </c>
      <c r="H105" s="8" t="s">
        <v>3308</v>
      </c>
      <c r="I105" s="34" t="str">
        <f t="shared" si="3"/>
        <v>01/2025</v>
      </c>
      <c r="J105" s="34" t="str">
        <f t="shared" si="4"/>
        <v>CXG-0125</v>
      </c>
    </row>
    <row r="106" hidden="1">
      <c r="A106" s="8" t="s">
        <v>4378</v>
      </c>
      <c r="B106" s="10" t="s">
        <v>4379</v>
      </c>
      <c r="C106" s="13">
        <v>45826.0</v>
      </c>
      <c r="D106" s="8" t="s">
        <v>4380</v>
      </c>
      <c r="E106" s="11">
        <v>900.0</v>
      </c>
      <c r="F106" s="8" t="s">
        <v>1575</v>
      </c>
      <c r="H106" s="8" t="s">
        <v>3308</v>
      </c>
      <c r="I106" s="34" t="str">
        <f t="shared" si="3"/>
        <v>06/2025</v>
      </c>
      <c r="J106" s="34" t="str">
        <f t="shared" si="4"/>
        <v>CXG-0625</v>
      </c>
    </row>
    <row r="107" hidden="1">
      <c r="A107" s="8" t="s">
        <v>4381</v>
      </c>
      <c r="B107" s="10" t="s">
        <v>4382</v>
      </c>
      <c r="C107" s="19">
        <v>45986.0</v>
      </c>
      <c r="D107" s="8" t="s">
        <v>4383</v>
      </c>
      <c r="E107" s="11">
        <v>914.0</v>
      </c>
      <c r="F107" s="8" t="s">
        <v>2212</v>
      </c>
      <c r="H107" s="8" t="s">
        <v>3308</v>
      </c>
      <c r="I107" s="34" t="str">
        <f t="shared" si="3"/>
        <v>11/2025</v>
      </c>
      <c r="J107" s="34" t="str">
        <f t="shared" si="4"/>
        <v>CXG-1125</v>
      </c>
    </row>
    <row r="108" hidden="1">
      <c r="A108" s="8" t="s">
        <v>4384</v>
      </c>
      <c r="B108" s="10" t="s">
        <v>4385</v>
      </c>
      <c r="C108" s="13">
        <v>45999.0</v>
      </c>
      <c r="D108" s="8" t="s">
        <v>4386</v>
      </c>
      <c r="E108" s="11">
        <v>920.4</v>
      </c>
      <c r="F108" s="8" t="s">
        <v>1478</v>
      </c>
      <c r="H108" s="8" t="s">
        <v>3308</v>
      </c>
      <c r="I108" s="34" t="str">
        <f t="shared" si="3"/>
        <v>12/2025</v>
      </c>
      <c r="J108" s="34" t="str">
        <f t="shared" si="4"/>
        <v>CXG-1225</v>
      </c>
    </row>
    <row r="109" hidden="1">
      <c r="A109" s="8" t="s">
        <v>4387</v>
      </c>
      <c r="B109" s="10" t="s">
        <v>4388</v>
      </c>
      <c r="C109" s="19">
        <v>45958.0</v>
      </c>
      <c r="D109" s="8" t="s">
        <v>4354</v>
      </c>
      <c r="E109" s="11">
        <v>968.96</v>
      </c>
      <c r="F109" s="8" t="s">
        <v>1473</v>
      </c>
      <c r="H109" s="8" t="s">
        <v>3308</v>
      </c>
      <c r="I109" s="34" t="str">
        <f t="shared" si="3"/>
        <v>10/2025</v>
      </c>
      <c r="J109" s="34" t="str">
        <f t="shared" si="4"/>
        <v>CXG-1025</v>
      </c>
    </row>
    <row r="110" hidden="1">
      <c r="A110" s="8" t="s">
        <v>4389</v>
      </c>
      <c r="B110" s="10" t="s">
        <v>4390</v>
      </c>
      <c r="C110" s="13">
        <v>45681.0</v>
      </c>
      <c r="D110" s="8" t="s">
        <v>4391</v>
      </c>
      <c r="E110" s="11">
        <v>1000.0</v>
      </c>
      <c r="F110" s="8" t="s">
        <v>1478</v>
      </c>
      <c r="H110" s="8" t="s">
        <v>3308</v>
      </c>
      <c r="I110" s="34" t="str">
        <f t="shared" si="3"/>
        <v>01/2025</v>
      </c>
      <c r="J110" s="34" t="str">
        <f t="shared" si="4"/>
        <v>CXG-0125</v>
      </c>
    </row>
    <row r="111" hidden="1">
      <c r="A111" s="8" t="s">
        <v>4392</v>
      </c>
      <c r="B111" s="10" t="s">
        <v>4203</v>
      </c>
      <c r="C111" s="13">
        <v>45681.0</v>
      </c>
      <c r="D111" s="8" t="s">
        <v>4204</v>
      </c>
      <c r="E111" s="11">
        <v>1000.0</v>
      </c>
      <c r="F111" s="8" t="s">
        <v>1520</v>
      </c>
      <c r="H111" s="8" t="s">
        <v>3308</v>
      </c>
      <c r="I111" s="34" t="str">
        <f t="shared" si="3"/>
        <v>01/2025</v>
      </c>
      <c r="J111" s="34" t="str">
        <f t="shared" si="4"/>
        <v>CXG-0125</v>
      </c>
    </row>
    <row r="112" hidden="1">
      <c r="A112" s="8" t="s">
        <v>4393</v>
      </c>
      <c r="B112" s="10" t="s">
        <v>4394</v>
      </c>
      <c r="C112" s="13">
        <v>45693.0</v>
      </c>
      <c r="D112" s="8" t="s">
        <v>4395</v>
      </c>
      <c r="E112" s="11">
        <v>1000.0</v>
      </c>
      <c r="F112" s="8" t="s">
        <v>1465</v>
      </c>
      <c r="H112" s="8" t="s">
        <v>3308</v>
      </c>
      <c r="I112" s="34" t="str">
        <f t="shared" si="3"/>
        <v>02/2025</v>
      </c>
      <c r="J112" s="34" t="str">
        <f t="shared" si="4"/>
        <v>CXG-0225</v>
      </c>
    </row>
    <row r="113" hidden="1">
      <c r="A113" s="8" t="s">
        <v>4396</v>
      </c>
      <c r="B113" s="10" t="s">
        <v>4397</v>
      </c>
      <c r="C113" s="13">
        <v>45691.0</v>
      </c>
      <c r="D113" s="8" t="s">
        <v>4370</v>
      </c>
      <c r="E113" s="11">
        <v>4850.0</v>
      </c>
      <c r="F113" s="8" t="s">
        <v>1465</v>
      </c>
      <c r="H113" s="8" t="s">
        <v>3319</v>
      </c>
      <c r="I113" s="34" t="str">
        <f t="shared" si="3"/>
        <v>02/2025</v>
      </c>
      <c r="J113" s="34" t="str">
        <f t="shared" si="4"/>
        <v>CXG-0225</v>
      </c>
    </row>
    <row r="114" hidden="1">
      <c r="A114" s="8" t="s">
        <v>4398</v>
      </c>
      <c r="B114" s="10" t="s">
        <v>4397</v>
      </c>
      <c r="C114" s="13">
        <v>45691.0</v>
      </c>
      <c r="D114" s="8" t="s">
        <v>4370</v>
      </c>
      <c r="E114" s="11">
        <v>4.0</v>
      </c>
      <c r="F114" s="8" t="s">
        <v>1473</v>
      </c>
      <c r="H114" s="8" t="s">
        <v>3319</v>
      </c>
      <c r="I114" s="34" t="str">
        <f t="shared" si="3"/>
        <v>02/2025</v>
      </c>
      <c r="J114" s="34" t="str">
        <f t="shared" si="4"/>
        <v>CXG-0225</v>
      </c>
    </row>
    <row r="115" hidden="1">
      <c r="A115" s="8"/>
      <c r="B115" s="8"/>
      <c r="C115" s="13"/>
      <c r="D115" s="8"/>
      <c r="E115" s="11"/>
      <c r="F115" s="8"/>
      <c r="H115" s="8"/>
      <c r="I115" s="34"/>
      <c r="J115" s="34"/>
    </row>
    <row r="116" hidden="1">
      <c r="A116" s="8"/>
      <c r="B116" s="8"/>
      <c r="C116" s="13"/>
      <c r="D116" s="8"/>
      <c r="E116" s="11"/>
      <c r="F116" s="8"/>
      <c r="H116" s="8"/>
      <c r="I116" s="34"/>
      <c r="J116" s="34"/>
    </row>
    <row r="117" hidden="1">
      <c r="A117" s="8"/>
      <c r="B117" s="8"/>
      <c r="C117" s="13"/>
      <c r="D117" s="8"/>
      <c r="E117" s="11"/>
      <c r="F117" s="8"/>
      <c r="H117" s="8"/>
      <c r="I117" s="34"/>
      <c r="J117" s="34"/>
    </row>
    <row r="118" hidden="1">
      <c r="A118" s="8"/>
      <c r="B118" s="8"/>
      <c r="C118" s="13"/>
      <c r="D118" s="8"/>
      <c r="E118" s="11"/>
      <c r="F118" s="8"/>
      <c r="H118" s="8"/>
      <c r="I118" s="34"/>
      <c r="J118" s="34"/>
    </row>
    <row r="119" hidden="1">
      <c r="A119" s="8"/>
      <c r="B119" s="8"/>
      <c r="C119" s="13"/>
      <c r="D119" s="8"/>
      <c r="E119" s="11"/>
      <c r="F119" s="8"/>
      <c r="H119" s="8"/>
      <c r="I119" s="34"/>
      <c r="J119" s="34"/>
    </row>
    <row r="120" hidden="1">
      <c r="A120" s="8" t="s">
        <v>4399</v>
      </c>
      <c r="B120" s="10" t="s">
        <v>4400</v>
      </c>
      <c r="C120" s="13">
        <v>45768.0</v>
      </c>
      <c r="D120" s="8" t="s">
        <v>4401</v>
      </c>
      <c r="E120" s="11">
        <v>1000.0</v>
      </c>
      <c r="F120" s="8" t="s">
        <v>1465</v>
      </c>
      <c r="H120" s="8" t="s">
        <v>3308</v>
      </c>
      <c r="I120" s="34" t="str">
        <f t="shared" ref="I120:I444" si="5">TEXT(C120,"MM/YYYY")</f>
        <v>04/2025</v>
      </c>
      <c r="J120" s="34" t="str">
        <f t="shared" ref="J120:J444" si="6">IF(C120="","",CONCATENATE("CXG-",TEXT(C120,"MMYY")))</f>
        <v>CXG-0425</v>
      </c>
    </row>
    <row r="121" hidden="1">
      <c r="A121" s="8" t="s">
        <v>4402</v>
      </c>
      <c r="B121" s="10" t="s">
        <v>4403</v>
      </c>
      <c r="C121" s="19">
        <v>45982.0</v>
      </c>
      <c r="D121" s="8" t="s">
        <v>4404</v>
      </c>
      <c r="E121" s="11">
        <v>1000.0</v>
      </c>
      <c r="F121" s="8" t="s">
        <v>1478</v>
      </c>
      <c r="H121" s="8" t="s">
        <v>3308</v>
      </c>
      <c r="I121" s="34" t="str">
        <f t="shared" si="5"/>
        <v>11/2025</v>
      </c>
      <c r="J121" s="34" t="str">
        <f t="shared" si="6"/>
        <v>CXG-1125</v>
      </c>
    </row>
    <row r="122" hidden="1">
      <c r="A122" s="8" t="s">
        <v>4405</v>
      </c>
      <c r="B122" s="10" t="s">
        <v>4406</v>
      </c>
      <c r="C122" s="13">
        <v>45994.0</v>
      </c>
      <c r="D122" s="8" t="s">
        <v>4407</v>
      </c>
      <c r="E122" s="11">
        <v>1000.0</v>
      </c>
      <c r="F122" s="8" t="s">
        <v>1478</v>
      </c>
      <c r="H122" s="8" t="s">
        <v>3308</v>
      </c>
      <c r="I122" s="34" t="str">
        <f t="shared" si="5"/>
        <v>12/2025</v>
      </c>
      <c r="J122" s="34" t="str">
        <f t="shared" si="6"/>
        <v>CXG-1225</v>
      </c>
    </row>
    <row r="123" hidden="1">
      <c r="A123" s="8" t="s">
        <v>4408</v>
      </c>
      <c r="B123" s="10" t="s">
        <v>4409</v>
      </c>
      <c r="C123" s="13">
        <v>45692.0</v>
      </c>
      <c r="D123" s="8" t="s">
        <v>4410</v>
      </c>
      <c r="E123" s="11">
        <v>9676.6</v>
      </c>
      <c r="F123" s="8" t="s">
        <v>1478</v>
      </c>
      <c r="H123" s="8" t="s">
        <v>3316</v>
      </c>
      <c r="I123" s="34" t="str">
        <f t="shared" si="5"/>
        <v>02/2025</v>
      </c>
      <c r="J123" s="34" t="str">
        <f t="shared" si="6"/>
        <v>CXG-0225</v>
      </c>
    </row>
    <row r="124" hidden="1">
      <c r="A124" s="8" t="s">
        <v>4411</v>
      </c>
      <c r="B124" s="10" t="s">
        <v>4412</v>
      </c>
      <c r="C124" s="13">
        <v>45996.0</v>
      </c>
      <c r="D124" s="8" t="s">
        <v>4120</v>
      </c>
      <c r="E124" s="11">
        <v>1000.0</v>
      </c>
      <c r="F124" s="8" t="s">
        <v>1478</v>
      </c>
      <c r="H124" s="8" t="s">
        <v>3308</v>
      </c>
      <c r="I124" s="34" t="str">
        <f t="shared" si="5"/>
        <v>12/2025</v>
      </c>
      <c r="J124" s="34" t="str">
        <f t="shared" si="6"/>
        <v>CXG-1225</v>
      </c>
    </row>
    <row r="125" hidden="1">
      <c r="A125" s="8" t="s">
        <v>4413</v>
      </c>
      <c r="B125" s="10" t="s">
        <v>4152</v>
      </c>
      <c r="C125" s="13">
        <v>45996.0</v>
      </c>
      <c r="D125" s="8" t="s">
        <v>4153</v>
      </c>
      <c r="E125" s="11">
        <v>1000.0</v>
      </c>
      <c r="F125" s="8" t="s">
        <v>1478</v>
      </c>
      <c r="H125" s="8" t="s">
        <v>3308</v>
      </c>
      <c r="I125" s="34" t="str">
        <f t="shared" si="5"/>
        <v>12/2025</v>
      </c>
      <c r="J125" s="34" t="str">
        <f t="shared" si="6"/>
        <v>CXG-1225</v>
      </c>
    </row>
    <row r="126" hidden="1">
      <c r="A126" s="8" t="s">
        <v>4414</v>
      </c>
      <c r="B126" s="10" t="s">
        <v>4415</v>
      </c>
      <c r="C126" s="13">
        <v>45687.0</v>
      </c>
      <c r="D126" s="8" t="s">
        <v>4416</v>
      </c>
      <c r="E126" s="11">
        <v>1012.2</v>
      </c>
      <c r="F126" s="8" t="s">
        <v>1465</v>
      </c>
      <c r="H126" s="8" t="s">
        <v>3308</v>
      </c>
      <c r="I126" s="34" t="str">
        <f t="shared" si="5"/>
        <v>01/2025</v>
      </c>
      <c r="J126" s="34" t="str">
        <f t="shared" si="6"/>
        <v>CXG-0125</v>
      </c>
    </row>
    <row r="127" hidden="1">
      <c r="A127" s="8" t="s">
        <v>4417</v>
      </c>
      <c r="B127" s="10" t="s">
        <v>4418</v>
      </c>
      <c r="C127" s="13">
        <v>45999.0</v>
      </c>
      <c r="D127" s="8" t="s">
        <v>4419</v>
      </c>
      <c r="E127" s="11">
        <v>1024.7</v>
      </c>
      <c r="F127" s="8" t="s">
        <v>1478</v>
      </c>
      <c r="H127" s="8" t="s">
        <v>3308</v>
      </c>
      <c r="I127" s="34" t="str">
        <f t="shared" si="5"/>
        <v>12/2025</v>
      </c>
      <c r="J127" s="34" t="str">
        <f t="shared" si="6"/>
        <v>CXG-1225</v>
      </c>
    </row>
    <row r="128" hidden="1">
      <c r="A128" s="8" t="s">
        <v>4420</v>
      </c>
      <c r="B128" s="10" t="s">
        <v>4421</v>
      </c>
      <c r="C128" s="13">
        <v>45761.0</v>
      </c>
      <c r="D128" s="8" t="s">
        <v>4422</v>
      </c>
      <c r="E128" s="11">
        <v>1048.0</v>
      </c>
      <c r="F128" s="8" t="s">
        <v>1465</v>
      </c>
      <c r="H128" s="8" t="s">
        <v>3308</v>
      </c>
      <c r="I128" s="34" t="str">
        <f t="shared" si="5"/>
        <v>04/2025</v>
      </c>
      <c r="J128" s="34" t="str">
        <f t="shared" si="6"/>
        <v>CXG-0425</v>
      </c>
    </row>
    <row r="129" hidden="1">
      <c r="A129" s="8" t="s">
        <v>4423</v>
      </c>
      <c r="B129" s="10" t="s">
        <v>4424</v>
      </c>
      <c r="C129" s="13">
        <v>45999.0</v>
      </c>
      <c r="D129" s="8" t="s">
        <v>4407</v>
      </c>
      <c r="E129" s="11">
        <v>1090.0</v>
      </c>
      <c r="F129" s="8" t="s">
        <v>1478</v>
      </c>
      <c r="H129" s="8" t="s">
        <v>3308</v>
      </c>
      <c r="I129" s="34" t="str">
        <f t="shared" si="5"/>
        <v>12/2025</v>
      </c>
      <c r="J129" s="34" t="str">
        <f t="shared" si="6"/>
        <v>CXG-1225</v>
      </c>
    </row>
    <row r="130" hidden="1">
      <c r="A130" s="8" t="s">
        <v>4425</v>
      </c>
      <c r="B130" s="10" t="s">
        <v>4426</v>
      </c>
      <c r="C130" s="13">
        <v>45681.0</v>
      </c>
      <c r="D130" s="8" t="s">
        <v>4427</v>
      </c>
      <c r="E130" s="11">
        <v>1112.8</v>
      </c>
      <c r="F130" s="8" t="s">
        <v>1478</v>
      </c>
      <c r="H130" s="8" t="s">
        <v>3308</v>
      </c>
      <c r="I130" s="34" t="str">
        <f t="shared" si="5"/>
        <v>01/2025</v>
      </c>
      <c r="J130" s="34" t="str">
        <f t="shared" si="6"/>
        <v>CXG-0125</v>
      </c>
    </row>
    <row r="131" hidden="1">
      <c r="A131" s="8" t="s">
        <v>4428</v>
      </c>
      <c r="B131" s="10" t="s">
        <v>4429</v>
      </c>
      <c r="C131" s="13">
        <v>45992.0</v>
      </c>
      <c r="D131" s="8" t="s">
        <v>4153</v>
      </c>
      <c r="E131" s="11">
        <v>1117.6</v>
      </c>
      <c r="F131" s="8" t="s">
        <v>1478</v>
      </c>
      <c r="G131" s="8" t="s">
        <v>4430</v>
      </c>
      <c r="H131" s="8" t="s">
        <v>3308</v>
      </c>
      <c r="I131" s="34" t="str">
        <f t="shared" si="5"/>
        <v>12/2025</v>
      </c>
      <c r="J131" s="34" t="str">
        <f t="shared" si="6"/>
        <v>CXG-1225</v>
      </c>
    </row>
    <row r="132" hidden="1">
      <c r="A132" s="8" t="s">
        <v>4431</v>
      </c>
      <c r="B132" s="10" t="s">
        <v>4388</v>
      </c>
      <c r="C132" s="19">
        <v>45940.0</v>
      </c>
      <c r="D132" s="8" t="s">
        <v>4354</v>
      </c>
      <c r="E132" s="11">
        <v>1129.24</v>
      </c>
      <c r="F132" s="8" t="s">
        <v>1478</v>
      </c>
      <c r="H132" s="8" t="s">
        <v>3308</v>
      </c>
      <c r="I132" s="34" t="str">
        <f t="shared" si="5"/>
        <v>10/2025</v>
      </c>
      <c r="J132" s="34" t="str">
        <f t="shared" si="6"/>
        <v>CXG-1025</v>
      </c>
    </row>
    <row r="133" hidden="1">
      <c r="A133" s="8" t="s">
        <v>4432</v>
      </c>
      <c r="B133" s="10" t="s">
        <v>4433</v>
      </c>
      <c r="C133" s="19">
        <v>45943.0</v>
      </c>
      <c r="D133" s="8" t="s">
        <v>4274</v>
      </c>
      <c r="E133" s="11">
        <v>1138.0</v>
      </c>
      <c r="F133" s="8" t="s">
        <v>1478</v>
      </c>
      <c r="H133" s="8" t="s">
        <v>3308</v>
      </c>
      <c r="I133" s="34" t="str">
        <f t="shared" si="5"/>
        <v>10/2025</v>
      </c>
      <c r="J133" s="34" t="str">
        <f t="shared" si="6"/>
        <v>CXG-1025</v>
      </c>
    </row>
    <row r="134" hidden="1">
      <c r="A134" s="8" t="s">
        <v>4434</v>
      </c>
      <c r="B134" s="10" t="s">
        <v>4185</v>
      </c>
      <c r="C134" s="19">
        <v>45982.0</v>
      </c>
      <c r="D134" s="8" t="s">
        <v>4186</v>
      </c>
      <c r="E134" s="11">
        <v>1159.0</v>
      </c>
      <c r="F134" s="8" t="s">
        <v>1478</v>
      </c>
      <c r="H134" s="8" t="s">
        <v>3308</v>
      </c>
      <c r="I134" s="34" t="str">
        <f t="shared" si="5"/>
        <v>11/2025</v>
      </c>
      <c r="J134" s="34" t="str">
        <f t="shared" si="6"/>
        <v>CXG-1125</v>
      </c>
    </row>
    <row r="135" hidden="1">
      <c r="A135" s="8" t="s">
        <v>4435</v>
      </c>
      <c r="B135" s="10" t="s">
        <v>4436</v>
      </c>
      <c r="C135" s="13">
        <v>45847.0</v>
      </c>
      <c r="D135" s="8" t="s">
        <v>4437</v>
      </c>
      <c r="E135" s="11">
        <v>1193.1</v>
      </c>
      <c r="F135" s="8" t="s">
        <v>1478</v>
      </c>
      <c r="H135" s="8" t="s">
        <v>3308</v>
      </c>
      <c r="I135" s="34" t="str">
        <f t="shared" si="5"/>
        <v>07/2025</v>
      </c>
      <c r="J135" s="34" t="str">
        <f t="shared" si="6"/>
        <v>CXG-0725</v>
      </c>
    </row>
    <row r="136" hidden="1">
      <c r="A136" s="8" t="s">
        <v>4438</v>
      </c>
      <c r="B136" s="10" t="s">
        <v>4406</v>
      </c>
      <c r="C136" s="13">
        <v>45999.0</v>
      </c>
      <c r="D136" s="8" t="s">
        <v>4407</v>
      </c>
      <c r="E136" s="11">
        <v>1230.2</v>
      </c>
      <c r="F136" s="8" t="s">
        <v>1478</v>
      </c>
      <c r="H136" s="8" t="s">
        <v>3308</v>
      </c>
      <c r="I136" s="34" t="str">
        <f t="shared" si="5"/>
        <v>12/2025</v>
      </c>
      <c r="J136" s="34" t="str">
        <f t="shared" si="6"/>
        <v>CXG-1225</v>
      </c>
    </row>
    <row r="137" hidden="1">
      <c r="A137" s="8" t="s">
        <v>4439</v>
      </c>
      <c r="B137" s="10" t="s">
        <v>4409</v>
      </c>
      <c r="C137" s="13">
        <v>45698.0</v>
      </c>
      <c r="D137" s="8" t="s">
        <v>4410</v>
      </c>
      <c r="E137" s="11">
        <v>2999.0</v>
      </c>
      <c r="F137" s="8" t="s">
        <v>1465</v>
      </c>
      <c r="H137" s="8" t="s">
        <v>3316</v>
      </c>
      <c r="I137" s="34" t="str">
        <f t="shared" si="5"/>
        <v>02/2025</v>
      </c>
      <c r="J137" s="34" t="str">
        <f t="shared" si="6"/>
        <v>CXG-0225</v>
      </c>
    </row>
    <row r="138" hidden="1">
      <c r="A138" s="8" t="s">
        <v>4440</v>
      </c>
      <c r="B138" s="10" t="s">
        <v>4441</v>
      </c>
      <c r="C138" s="13">
        <v>45999.0</v>
      </c>
      <c r="D138" s="8" t="s">
        <v>4442</v>
      </c>
      <c r="E138" s="11">
        <v>1231.55</v>
      </c>
      <c r="F138" s="8" t="s">
        <v>1478</v>
      </c>
      <c r="H138" s="8" t="s">
        <v>3308</v>
      </c>
      <c r="I138" s="34" t="str">
        <f t="shared" si="5"/>
        <v>12/2025</v>
      </c>
      <c r="J138" s="34" t="str">
        <f t="shared" si="6"/>
        <v>CXG-1225</v>
      </c>
    </row>
    <row r="139" hidden="1">
      <c r="A139" s="8" t="s">
        <v>4443</v>
      </c>
      <c r="B139" s="10" t="s">
        <v>4403</v>
      </c>
      <c r="C139" s="19">
        <v>45985.0</v>
      </c>
      <c r="D139" s="8" t="s">
        <v>4404</v>
      </c>
      <c r="E139" s="11">
        <v>1246.4</v>
      </c>
      <c r="F139" s="8" t="s">
        <v>1478</v>
      </c>
      <c r="H139" s="8" t="s">
        <v>3308</v>
      </c>
      <c r="I139" s="34" t="str">
        <f t="shared" si="5"/>
        <v>11/2025</v>
      </c>
      <c r="J139" s="34" t="str">
        <f t="shared" si="6"/>
        <v>CXG-1125</v>
      </c>
    </row>
    <row r="140" hidden="1">
      <c r="A140" s="8" t="s">
        <v>4444</v>
      </c>
      <c r="B140" s="10" t="s">
        <v>4445</v>
      </c>
      <c r="C140" s="19">
        <v>45982.0</v>
      </c>
      <c r="D140" s="8" t="s">
        <v>4446</v>
      </c>
      <c r="E140" s="11">
        <v>1259.8</v>
      </c>
      <c r="F140" s="8" t="s">
        <v>1478</v>
      </c>
      <c r="H140" s="8" t="s">
        <v>3308</v>
      </c>
      <c r="I140" s="34" t="str">
        <f t="shared" si="5"/>
        <v>11/2025</v>
      </c>
      <c r="J140" s="34" t="str">
        <f t="shared" si="6"/>
        <v>CXG-1125</v>
      </c>
    </row>
    <row r="141" hidden="1">
      <c r="A141" s="8" t="s">
        <v>4447</v>
      </c>
      <c r="B141" s="10" t="s">
        <v>4448</v>
      </c>
      <c r="C141" s="13">
        <v>45695.0</v>
      </c>
      <c r="D141" s="8" t="s">
        <v>4322</v>
      </c>
      <c r="E141" s="11">
        <v>1261.4</v>
      </c>
      <c r="F141" s="8" t="s">
        <v>1465</v>
      </c>
      <c r="H141" s="8" t="s">
        <v>3308</v>
      </c>
      <c r="I141" s="34" t="str">
        <f t="shared" si="5"/>
        <v>02/2025</v>
      </c>
      <c r="J141" s="34" t="str">
        <f t="shared" si="6"/>
        <v>CXG-0225</v>
      </c>
    </row>
    <row r="142" hidden="1">
      <c r="A142" s="8" t="s">
        <v>4449</v>
      </c>
      <c r="B142" s="10" t="s">
        <v>4450</v>
      </c>
      <c r="C142" s="13">
        <v>45693.0</v>
      </c>
      <c r="D142" s="8" t="s">
        <v>4322</v>
      </c>
      <c r="E142" s="11">
        <v>1267.7</v>
      </c>
      <c r="F142" s="8" t="s">
        <v>1478</v>
      </c>
      <c r="G142" s="8" t="s">
        <v>4451</v>
      </c>
      <c r="H142" s="8" t="s">
        <v>3308</v>
      </c>
      <c r="I142" s="34" t="str">
        <f t="shared" si="5"/>
        <v>02/2025</v>
      </c>
      <c r="J142" s="34" t="str">
        <f t="shared" si="6"/>
        <v>CXG-0225</v>
      </c>
    </row>
    <row r="143" hidden="1">
      <c r="A143" s="8" t="s">
        <v>4452</v>
      </c>
      <c r="B143" s="10" t="s">
        <v>4146</v>
      </c>
      <c r="C143" s="13">
        <v>45817.0</v>
      </c>
      <c r="D143" s="8" t="s">
        <v>4147</v>
      </c>
      <c r="E143" s="11">
        <v>1290.0</v>
      </c>
      <c r="F143" s="8" t="s">
        <v>1465</v>
      </c>
      <c r="H143" s="8" t="s">
        <v>3308</v>
      </c>
      <c r="I143" s="34" t="str">
        <f t="shared" si="5"/>
        <v>06/2025</v>
      </c>
      <c r="J143" s="34" t="str">
        <f t="shared" si="6"/>
        <v>CXG-0625</v>
      </c>
    </row>
    <row r="144" hidden="1">
      <c r="A144" s="8" t="s">
        <v>4453</v>
      </c>
      <c r="B144" s="8" t="s">
        <v>4454</v>
      </c>
      <c r="C144" s="13">
        <v>45678.0</v>
      </c>
      <c r="D144" s="8" t="s">
        <v>4455</v>
      </c>
      <c r="E144" s="11">
        <v>1306.8</v>
      </c>
      <c r="F144" s="8" t="s">
        <v>1478</v>
      </c>
      <c r="H144" s="8" t="s">
        <v>3308</v>
      </c>
      <c r="I144" s="34" t="str">
        <f t="shared" si="5"/>
        <v>01/2025</v>
      </c>
      <c r="J144" s="34" t="str">
        <f t="shared" si="6"/>
        <v>CXG-0125</v>
      </c>
    </row>
    <row r="145" hidden="1">
      <c r="A145" s="8" t="s">
        <v>4456</v>
      </c>
      <c r="B145" s="10" t="s">
        <v>4457</v>
      </c>
      <c r="C145" s="19">
        <v>45985.0</v>
      </c>
      <c r="D145" s="8" t="s">
        <v>4404</v>
      </c>
      <c r="E145" s="11">
        <v>1369.6</v>
      </c>
      <c r="F145" s="8" t="s">
        <v>1478</v>
      </c>
      <c r="H145" s="8" t="s">
        <v>3308</v>
      </c>
      <c r="I145" s="34" t="str">
        <f t="shared" si="5"/>
        <v>11/2025</v>
      </c>
      <c r="J145" s="34" t="str">
        <f t="shared" si="6"/>
        <v>CXG-1125</v>
      </c>
    </row>
    <row r="146" hidden="1">
      <c r="A146" s="8" t="s">
        <v>4458</v>
      </c>
      <c r="B146" s="8" t="s">
        <v>4459</v>
      </c>
      <c r="C146" s="13">
        <v>45671.0</v>
      </c>
      <c r="D146" s="8" t="s">
        <v>4204</v>
      </c>
      <c r="E146" s="11">
        <v>1380.6</v>
      </c>
      <c r="F146" s="8" t="s">
        <v>1520</v>
      </c>
      <c r="H146" s="8" t="s">
        <v>3308</v>
      </c>
      <c r="I146" s="34" t="str">
        <f t="shared" si="5"/>
        <v>01/2025</v>
      </c>
      <c r="J146" s="34" t="str">
        <f t="shared" si="6"/>
        <v>CXG-0125</v>
      </c>
    </row>
    <row r="147" hidden="1">
      <c r="A147" s="8" t="s">
        <v>4460</v>
      </c>
      <c r="B147" s="8" t="s">
        <v>4461</v>
      </c>
      <c r="C147" s="13">
        <v>45677.0</v>
      </c>
      <c r="D147" s="8" t="s">
        <v>4462</v>
      </c>
      <c r="E147" s="11">
        <v>1438.4</v>
      </c>
      <c r="F147" s="8" t="s">
        <v>1465</v>
      </c>
      <c r="H147" s="8" t="s">
        <v>3308</v>
      </c>
      <c r="I147" s="34" t="str">
        <f t="shared" si="5"/>
        <v>01/2025</v>
      </c>
      <c r="J147" s="34" t="str">
        <f t="shared" si="6"/>
        <v>CXG-0125</v>
      </c>
    </row>
    <row r="148" hidden="1">
      <c r="A148" s="10" t="s">
        <v>4463</v>
      </c>
      <c r="B148" s="10" t="s">
        <v>4464</v>
      </c>
      <c r="C148" s="13">
        <v>45689.0</v>
      </c>
      <c r="D148" s="8" t="s">
        <v>4290</v>
      </c>
      <c r="E148" s="11">
        <v>12394.2</v>
      </c>
      <c r="F148" s="8" t="s">
        <v>1465</v>
      </c>
      <c r="G148" s="8" t="s">
        <v>4465</v>
      </c>
      <c r="H148" s="8" t="s">
        <v>3311</v>
      </c>
      <c r="I148" s="34" t="str">
        <f t="shared" si="5"/>
        <v>02/2025</v>
      </c>
      <c r="J148" s="34" t="str">
        <f t="shared" si="6"/>
        <v>CXG-0225</v>
      </c>
    </row>
    <row r="149" hidden="1">
      <c r="A149" s="8" t="s">
        <v>4466</v>
      </c>
      <c r="B149" s="10" t="s">
        <v>4467</v>
      </c>
      <c r="C149" s="13">
        <v>45758.0</v>
      </c>
      <c r="D149" s="8" t="s">
        <v>4111</v>
      </c>
      <c r="E149" s="11">
        <v>1461.0</v>
      </c>
      <c r="F149" s="8" t="s">
        <v>1465</v>
      </c>
      <c r="H149" s="8" t="s">
        <v>3308</v>
      </c>
      <c r="I149" s="34" t="str">
        <f t="shared" si="5"/>
        <v>04/2025</v>
      </c>
      <c r="J149" s="34" t="str">
        <f t="shared" si="6"/>
        <v>CXG-0425</v>
      </c>
    </row>
    <row r="150" hidden="1">
      <c r="A150" s="8" t="s">
        <v>4468</v>
      </c>
      <c r="B150" s="8" t="s">
        <v>4469</v>
      </c>
      <c r="C150" s="13">
        <v>45671.0</v>
      </c>
      <c r="D150" s="8" t="s">
        <v>4204</v>
      </c>
      <c r="E150" s="11">
        <v>1487.2</v>
      </c>
      <c r="F150" s="8" t="s">
        <v>1520</v>
      </c>
      <c r="H150" s="8" t="s">
        <v>3308</v>
      </c>
      <c r="I150" s="34" t="str">
        <f t="shared" si="5"/>
        <v>01/2025</v>
      </c>
      <c r="J150" s="34" t="str">
        <f t="shared" si="6"/>
        <v>CXG-0125</v>
      </c>
    </row>
    <row r="151" hidden="1">
      <c r="A151" s="8" t="s">
        <v>4470</v>
      </c>
      <c r="B151" s="10" t="s">
        <v>4471</v>
      </c>
      <c r="C151" s="13">
        <v>45754.0</v>
      </c>
      <c r="D151" s="8" t="s">
        <v>4364</v>
      </c>
      <c r="E151" s="11">
        <v>1496.0</v>
      </c>
      <c r="F151" s="8" t="s">
        <v>1478</v>
      </c>
      <c r="H151" s="8" t="s">
        <v>3308</v>
      </c>
      <c r="I151" s="34" t="str">
        <f t="shared" si="5"/>
        <v>04/2025</v>
      </c>
      <c r="J151" s="34" t="str">
        <f t="shared" si="6"/>
        <v>CXG-0425</v>
      </c>
    </row>
    <row r="152" hidden="1">
      <c r="A152" s="8" t="s">
        <v>4472</v>
      </c>
      <c r="B152" s="10" t="s">
        <v>4394</v>
      </c>
      <c r="C152" s="13">
        <v>45695.0</v>
      </c>
      <c r="D152" s="8" t="s">
        <v>4395</v>
      </c>
      <c r="E152" s="11">
        <v>1523.3</v>
      </c>
      <c r="F152" s="8" t="s">
        <v>1465</v>
      </c>
      <c r="H152" s="8" t="s">
        <v>3308</v>
      </c>
      <c r="I152" s="34" t="str">
        <f t="shared" si="5"/>
        <v>02/2025</v>
      </c>
      <c r="J152" s="34" t="str">
        <f t="shared" si="6"/>
        <v>CXG-0225</v>
      </c>
    </row>
    <row r="153" hidden="1">
      <c r="A153" s="8" t="s">
        <v>4473</v>
      </c>
      <c r="B153" s="10" t="s">
        <v>4474</v>
      </c>
      <c r="C153" s="13">
        <v>45993.0</v>
      </c>
      <c r="D153" s="8" t="s">
        <v>4419</v>
      </c>
      <c r="E153" s="11">
        <v>1647.9</v>
      </c>
      <c r="F153" s="8" t="s">
        <v>1478</v>
      </c>
      <c r="H153" s="8" t="s">
        <v>3308</v>
      </c>
      <c r="I153" s="34" t="str">
        <f t="shared" si="5"/>
        <v>12/2025</v>
      </c>
      <c r="J153" s="34" t="str">
        <f t="shared" si="6"/>
        <v>CXG-1225</v>
      </c>
    </row>
    <row r="154" hidden="1">
      <c r="A154" s="8" t="s">
        <v>4475</v>
      </c>
      <c r="B154" s="10" t="s">
        <v>4476</v>
      </c>
      <c r="C154" s="13">
        <v>45754.0</v>
      </c>
      <c r="D154" s="8" t="s">
        <v>4477</v>
      </c>
      <c r="E154" s="11">
        <v>1652.0</v>
      </c>
      <c r="F154" s="8" t="s">
        <v>1478</v>
      </c>
      <c r="H154" s="8" t="s">
        <v>3308</v>
      </c>
      <c r="I154" s="34" t="str">
        <f t="shared" si="5"/>
        <v>04/2025</v>
      </c>
      <c r="J154" s="34" t="str">
        <f t="shared" si="6"/>
        <v>CXG-0425</v>
      </c>
    </row>
    <row r="155" hidden="1">
      <c r="A155" s="8" t="s">
        <v>4478</v>
      </c>
      <c r="B155" s="10" t="s">
        <v>4479</v>
      </c>
      <c r="C155" s="19">
        <v>45947.0</v>
      </c>
      <c r="D155" s="8" t="s">
        <v>4174</v>
      </c>
      <c r="E155" s="11">
        <v>1657.55</v>
      </c>
      <c r="F155" s="8" t="s">
        <v>1478</v>
      </c>
      <c r="H155" s="8" t="s">
        <v>3308</v>
      </c>
      <c r="I155" s="34" t="str">
        <f t="shared" si="5"/>
        <v>10/2025</v>
      </c>
      <c r="J155" s="34" t="str">
        <f t="shared" si="6"/>
        <v>CXG-1025</v>
      </c>
    </row>
    <row r="156" hidden="1">
      <c r="A156" s="8" t="s">
        <v>4480</v>
      </c>
      <c r="B156" s="10" t="s">
        <v>4244</v>
      </c>
      <c r="C156" s="13">
        <v>45814.0</v>
      </c>
      <c r="D156" s="8" t="s">
        <v>4245</v>
      </c>
      <c r="E156" s="11">
        <v>1688.0</v>
      </c>
      <c r="F156" s="8" t="s">
        <v>1465</v>
      </c>
      <c r="H156" s="8" t="s">
        <v>3308</v>
      </c>
      <c r="I156" s="34" t="str">
        <f t="shared" si="5"/>
        <v>06/2025</v>
      </c>
      <c r="J156" s="34" t="str">
        <f t="shared" si="6"/>
        <v>CXG-0625</v>
      </c>
    </row>
    <row r="157" hidden="1">
      <c r="A157" s="8" t="s">
        <v>4481</v>
      </c>
      <c r="B157" s="10" t="s">
        <v>4179</v>
      </c>
      <c r="C157" s="13">
        <v>45847.0</v>
      </c>
      <c r="D157" s="8" t="s">
        <v>4180</v>
      </c>
      <c r="E157" s="11">
        <v>1691.0</v>
      </c>
      <c r="F157" s="8" t="s">
        <v>1478</v>
      </c>
      <c r="H157" s="8" t="s">
        <v>3308</v>
      </c>
      <c r="I157" s="34" t="str">
        <f t="shared" si="5"/>
        <v>07/2025</v>
      </c>
      <c r="J157" s="34" t="str">
        <f t="shared" si="6"/>
        <v>CXG-0725</v>
      </c>
    </row>
    <row r="158" hidden="1">
      <c r="A158" s="8" t="s">
        <v>4482</v>
      </c>
      <c r="B158" s="10" t="s">
        <v>4353</v>
      </c>
      <c r="C158" s="13">
        <v>45907.0</v>
      </c>
      <c r="D158" s="8" t="s">
        <v>4354</v>
      </c>
      <c r="E158" s="11">
        <v>1700.0</v>
      </c>
      <c r="F158" s="8" t="s">
        <v>1478</v>
      </c>
      <c r="H158" s="8" t="s">
        <v>3308</v>
      </c>
      <c r="I158" s="34" t="str">
        <f t="shared" si="5"/>
        <v>09/2025</v>
      </c>
      <c r="J158" s="34" t="str">
        <f t="shared" si="6"/>
        <v>CXG-0925</v>
      </c>
    </row>
    <row r="159" hidden="1">
      <c r="A159" s="8" t="s">
        <v>4483</v>
      </c>
      <c r="B159" s="10" t="s">
        <v>4484</v>
      </c>
      <c r="C159" s="13">
        <v>45680.0</v>
      </c>
      <c r="D159" s="8" t="s">
        <v>4485</v>
      </c>
      <c r="E159" s="11">
        <v>1700.9</v>
      </c>
      <c r="F159" s="8" t="s">
        <v>1465</v>
      </c>
      <c r="H159" s="8" t="s">
        <v>3308</v>
      </c>
      <c r="I159" s="34" t="str">
        <f t="shared" si="5"/>
        <v>01/2025</v>
      </c>
      <c r="J159" s="34" t="str">
        <f t="shared" si="6"/>
        <v>CXG-0125</v>
      </c>
    </row>
    <row r="160" hidden="1">
      <c r="A160" s="8" t="s">
        <v>4486</v>
      </c>
      <c r="B160" s="10" t="s">
        <v>4487</v>
      </c>
      <c r="C160" s="13">
        <v>45710.0</v>
      </c>
      <c r="D160" s="8" t="s">
        <v>4488</v>
      </c>
      <c r="E160" s="11">
        <v>8814.0</v>
      </c>
      <c r="F160" s="8" t="s">
        <v>1520</v>
      </c>
      <c r="H160" s="8" t="s">
        <v>3329</v>
      </c>
      <c r="I160" s="34" t="str">
        <f t="shared" si="5"/>
        <v>02/2025</v>
      </c>
      <c r="J160" s="34" t="str">
        <f t="shared" si="6"/>
        <v>CXG-0225</v>
      </c>
    </row>
    <row r="161" hidden="1">
      <c r="A161" s="8" t="s">
        <v>4489</v>
      </c>
      <c r="B161" s="10" t="s">
        <v>4490</v>
      </c>
      <c r="C161" s="19">
        <v>46008.0</v>
      </c>
      <c r="D161" s="8" t="s">
        <v>4491</v>
      </c>
      <c r="E161" s="11">
        <v>1804.0</v>
      </c>
      <c r="F161" s="8" t="s">
        <v>2212</v>
      </c>
      <c r="H161" s="8" t="s">
        <v>3308</v>
      </c>
      <c r="I161" s="34" t="str">
        <f t="shared" si="5"/>
        <v>12/2025</v>
      </c>
      <c r="J161" s="34" t="str">
        <f t="shared" si="6"/>
        <v>CXG-1225</v>
      </c>
    </row>
    <row r="162" hidden="1">
      <c r="A162" s="8" t="s">
        <v>4492</v>
      </c>
      <c r="B162" s="10" t="s">
        <v>4493</v>
      </c>
      <c r="C162" s="13">
        <v>45679.0</v>
      </c>
      <c r="D162" s="8" t="s">
        <v>4494</v>
      </c>
      <c r="E162" s="11">
        <v>1817.0</v>
      </c>
      <c r="F162" s="8" t="s">
        <v>1465</v>
      </c>
      <c r="G162" s="8" t="s">
        <v>4495</v>
      </c>
      <c r="H162" s="8" t="s">
        <v>3308</v>
      </c>
      <c r="I162" s="34" t="str">
        <f t="shared" si="5"/>
        <v>01/2025</v>
      </c>
      <c r="J162" s="34" t="str">
        <f t="shared" si="6"/>
        <v>CXG-0125</v>
      </c>
    </row>
    <row r="163" hidden="1">
      <c r="A163" s="8" t="s">
        <v>4496</v>
      </c>
      <c r="B163" s="10" t="s">
        <v>4497</v>
      </c>
      <c r="C163" s="13">
        <v>45685.0</v>
      </c>
      <c r="D163" s="8" t="s">
        <v>4498</v>
      </c>
      <c r="E163" s="11">
        <v>1819.4</v>
      </c>
      <c r="F163" s="8" t="s">
        <v>1465</v>
      </c>
      <c r="H163" s="8" t="s">
        <v>3308</v>
      </c>
      <c r="I163" s="34" t="str">
        <f t="shared" si="5"/>
        <v>01/2025</v>
      </c>
      <c r="J163" s="34" t="str">
        <f t="shared" si="6"/>
        <v>CXG-0125</v>
      </c>
    </row>
    <row r="164" hidden="1">
      <c r="A164" s="8" t="s">
        <v>4499</v>
      </c>
      <c r="B164" s="10" t="s">
        <v>4500</v>
      </c>
      <c r="C164" s="13">
        <v>45712.0</v>
      </c>
      <c r="D164" s="8" t="s">
        <v>4501</v>
      </c>
      <c r="E164" s="11">
        <v>1840.0</v>
      </c>
      <c r="F164" s="8" t="s">
        <v>1520</v>
      </c>
      <c r="H164" s="8" t="s">
        <v>3308</v>
      </c>
      <c r="I164" s="34" t="str">
        <f t="shared" si="5"/>
        <v>02/2025</v>
      </c>
      <c r="J164" s="34" t="str">
        <f t="shared" si="6"/>
        <v>CXG-0225</v>
      </c>
    </row>
    <row r="165" hidden="1">
      <c r="A165" s="8" t="s">
        <v>4502</v>
      </c>
      <c r="B165" s="10" t="s">
        <v>4113</v>
      </c>
      <c r="C165" s="13">
        <v>45819.0</v>
      </c>
      <c r="D165" s="8" t="s">
        <v>4114</v>
      </c>
      <c r="E165" s="11">
        <v>1843.0</v>
      </c>
      <c r="F165" s="8" t="s">
        <v>1465</v>
      </c>
      <c r="H165" s="8" t="s">
        <v>3308</v>
      </c>
      <c r="I165" s="34" t="str">
        <f t="shared" si="5"/>
        <v>06/2025</v>
      </c>
      <c r="J165" s="34" t="str">
        <f t="shared" si="6"/>
        <v>CXG-0625</v>
      </c>
    </row>
    <row r="166" hidden="1">
      <c r="A166" s="8" t="s">
        <v>4503</v>
      </c>
      <c r="B166" s="10" t="s">
        <v>4504</v>
      </c>
      <c r="C166" s="13">
        <v>45866.0</v>
      </c>
      <c r="D166" s="8" t="s">
        <v>4505</v>
      </c>
      <c r="E166" s="11">
        <v>1846.8</v>
      </c>
      <c r="F166" s="8" t="s">
        <v>1478</v>
      </c>
      <c r="H166" s="8" t="s">
        <v>3308</v>
      </c>
      <c r="I166" s="34" t="str">
        <f t="shared" si="5"/>
        <v>07/2025</v>
      </c>
      <c r="J166" s="34" t="str">
        <f t="shared" si="6"/>
        <v>CXG-0725</v>
      </c>
    </row>
    <row r="167" hidden="1">
      <c r="A167" s="8" t="s">
        <v>4506</v>
      </c>
      <c r="B167" s="10" t="s">
        <v>4507</v>
      </c>
      <c r="C167" s="19">
        <v>46008.0</v>
      </c>
      <c r="D167" s="8" t="s">
        <v>4508</v>
      </c>
      <c r="E167" s="11">
        <v>1865.6</v>
      </c>
      <c r="F167" s="8" t="s">
        <v>2212</v>
      </c>
      <c r="H167" s="8" t="s">
        <v>3308</v>
      </c>
      <c r="I167" s="34" t="str">
        <f t="shared" si="5"/>
        <v>12/2025</v>
      </c>
      <c r="J167" s="34" t="str">
        <f t="shared" si="6"/>
        <v>CXG-1225</v>
      </c>
    </row>
    <row r="168" hidden="1">
      <c r="A168" s="8" t="s">
        <v>4509</v>
      </c>
      <c r="B168" s="10" t="s">
        <v>4510</v>
      </c>
      <c r="C168" s="13">
        <v>45747.0</v>
      </c>
      <c r="D168" s="8" t="s">
        <v>4508</v>
      </c>
      <c r="E168" s="11">
        <v>1875.2</v>
      </c>
      <c r="F168" s="8" t="s">
        <v>1465</v>
      </c>
      <c r="H168" s="8" t="s">
        <v>3308</v>
      </c>
      <c r="I168" s="34" t="str">
        <f t="shared" si="5"/>
        <v>03/2025</v>
      </c>
      <c r="J168" s="34" t="str">
        <f t="shared" si="6"/>
        <v>CXG-0325</v>
      </c>
    </row>
    <row r="169" hidden="1">
      <c r="A169" s="8" t="s">
        <v>4511</v>
      </c>
      <c r="B169" s="8" t="s">
        <v>4324</v>
      </c>
      <c r="C169" s="13">
        <v>45671.0</v>
      </c>
      <c r="D169" s="8" t="s">
        <v>4204</v>
      </c>
      <c r="E169" s="11">
        <v>1882.2</v>
      </c>
      <c r="F169" s="8" t="s">
        <v>1520</v>
      </c>
      <c r="H169" s="8" t="s">
        <v>3308</v>
      </c>
      <c r="I169" s="34" t="str">
        <f t="shared" si="5"/>
        <v>01/2025</v>
      </c>
      <c r="J169" s="34" t="str">
        <f t="shared" si="6"/>
        <v>CXG-0125</v>
      </c>
    </row>
    <row r="170" hidden="1">
      <c r="A170" s="8" t="s">
        <v>4512</v>
      </c>
      <c r="B170" s="10" t="s">
        <v>4513</v>
      </c>
      <c r="C170" s="13">
        <v>45727.0</v>
      </c>
      <c r="D170" s="8" t="s">
        <v>4410</v>
      </c>
      <c r="E170" s="11">
        <v>14635.2</v>
      </c>
      <c r="F170" s="8" t="s">
        <v>1465</v>
      </c>
      <c r="H170" s="8" t="s">
        <v>3316</v>
      </c>
      <c r="I170" s="34" t="str">
        <f t="shared" si="5"/>
        <v>03/2025</v>
      </c>
      <c r="J170" s="34" t="str">
        <f t="shared" si="6"/>
        <v>CXG-0325</v>
      </c>
    </row>
    <row r="171" hidden="1">
      <c r="A171" s="8" t="s">
        <v>4514</v>
      </c>
      <c r="B171" s="10" t="s">
        <v>4515</v>
      </c>
      <c r="C171" s="13">
        <v>45895.0</v>
      </c>
      <c r="D171" s="8" t="s">
        <v>4516</v>
      </c>
      <c r="E171" s="11">
        <v>1956.0</v>
      </c>
      <c r="F171" s="8" t="s">
        <v>1478</v>
      </c>
      <c r="G171" s="8" t="s">
        <v>4517</v>
      </c>
      <c r="H171" s="8" t="s">
        <v>3308</v>
      </c>
      <c r="I171" s="34" t="str">
        <f t="shared" si="5"/>
        <v>08/2025</v>
      </c>
      <c r="J171" s="34" t="str">
        <f t="shared" si="6"/>
        <v>CXG-0825</v>
      </c>
    </row>
    <row r="172" hidden="1">
      <c r="A172" s="8" t="s">
        <v>4518</v>
      </c>
      <c r="B172" s="10" t="s">
        <v>4519</v>
      </c>
      <c r="C172" s="19">
        <v>45947.0</v>
      </c>
      <c r="D172" s="8" t="s">
        <v>4520</v>
      </c>
      <c r="E172" s="11">
        <v>1969.0</v>
      </c>
      <c r="F172" s="8" t="s">
        <v>1478</v>
      </c>
      <c r="H172" s="8" t="s">
        <v>3308</v>
      </c>
      <c r="I172" s="34" t="str">
        <f t="shared" si="5"/>
        <v>10/2025</v>
      </c>
      <c r="J172" s="34" t="str">
        <f t="shared" si="6"/>
        <v>CXG-1025</v>
      </c>
    </row>
    <row r="173" hidden="1">
      <c r="A173" s="10" t="s">
        <v>4521</v>
      </c>
      <c r="B173" s="10" t="s">
        <v>4522</v>
      </c>
      <c r="C173" s="13">
        <v>45996.0</v>
      </c>
      <c r="D173" s="8" t="s">
        <v>4102</v>
      </c>
      <c r="E173" s="11">
        <v>1979.2</v>
      </c>
      <c r="F173" s="8" t="s">
        <v>1478</v>
      </c>
      <c r="H173" s="8" t="s">
        <v>3308</v>
      </c>
      <c r="I173" s="34" t="str">
        <f t="shared" si="5"/>
        <v>12/2025</v>
      </c>
      <c r="J173" s="34" t="str">
        <f t="shared" si="6"/>
        <v>CXG-1225</v>
      </c>
    </row>
    <row r="174" hidden="1">
      <c r="A174" s="8" t="s">
        <v>4523</v>
      </c>
      <c r="B174" s="10" t="s">
        <v>4524</v>
      </c>
      <c r="C174" s="13">
        <v>45700.0</v>
      </c>
      <c r="D174" s="8" t="s">
        <v>4525</v>
      </c>
      <c r="E174" s="11">
        <v>2000.0</v>
      </c>
      <c r="F174" s="8" t="s">
        <v>1465</v>
      </c>
      <c r="G174" s="8" t="s">
        <v>4526</v>
      </c>
      <c r="H174" s="8" t="s">
        <v>3308</v>
      </c>
      <c r="I174" s="34" t="str">
        <f t="shared" si="5"/>
        <v>02/2025</v>
      </c>
      <c r="J174" s="34" t="str">
        <f t="shared" si="6"/>
        <v>CXG-0225</v>
      </c>
    </row>
    <row r="175" hidden="1">
      <c r="A175" s="8" t="s">
        <v>4527</v>
      </c>
      <c r="B175" s="10" t="s">
        <v>4528</v>
      </c>
      <c r="C175" s="13">
        <v>45707.0</v>
      </c>
      <c r="D175" s="8" t="s">
        <v>4529</v>
      </c>
      <c r="E175" s="11">
        <v>2000.0</v>
      </c>
      <c r="F175" s="8" t="s">
        <v>1465</v>
      </c>
      <c r="H175" s="8" t="s">
        <v>3308</v>
      </c>
      <c r="I175" s="34" t="str">
        <f t="shared" si="5"/>
        <v>02/2025</v>
      </c>
      <c r="J175" s="34" t="str">
        <f t="shared" si="6"/>
        <v>CXG-0225</v>
      </c>
    </row>
    <row r="176" hidden="1">
      <c r="A176" s="8" t="s">
        <v>4530</v>
      </c>
      <c r="B176" s="10" t="s">
        <v>4531</v>
      </c>
      <c r="C176" s="13">
        <v>45709.0</v>
      </c>
      <c r="D176" s="8" t="s">
        <v>4532</v>
      </c>
      <c r="E176" s="11">
        <v>2000.0</v>
      </c>
      <c r="F176" s="8" t="s">
        <v>1465</v>
      </c>
      <c r="G176" s="8" t="s">
        <v>4533</v>
      </c>
      <c r="H176" s="8" t="s">
        <v>3308</v>
      </c>
      <c r="I176" s="34" t="str">
        <f t="shared" si="5"/>
        <v>02/2025</v>
      </c>
      <c r="J176" s="34" t="str">
        <f t="shared" si="6"/>
        <v>CXG-0225</v>
      </c>
    </row>
    <row r="177" hidden="1">
      <c r="A177" s="8" t="s">
        <v>4534</v>
      </c>
      <c r="B177" s="10" t="s">
        <v>4129</v>
      </c>
      <c r="C177" s="13">
        <v>45713.0</v>
      </c>
      <c r="D177" s="8" t="s">
        <v>4105</v>
      </c>
      <c r="E177" s="11">
        <v>2000.0</v>
      </c>
      <c r="F177" s="8" t="s">
        <v>1520</v>
      </c>
      <c r="H177" s="8" t="s">
        <v>3308</v>
      </c>
      <c r="I177" s="34" t="str">
        <f t="shared" si="5"/>
        <v>02/2025</v>
      </c>
      <c r="J177" s="34" t="str">
        <f t="shared" si="6"/>
        <v>CXG-0225</v>
      </c>
    </row>
    <row r="178" hidden="1">
      <c r="A178" s="8" t="s">
        <v>4535</v>
      </c>
      <c r="B178" s="10" t="s">
        <v>4536</v>
      </c>
      <c r="C178" s="13">
        <v>45724.0</v>
      </c>
      <c r="D178" s="8" t="s">
        <v>4525</v>
      </c>
      <c r="E178" s="11">
        <v>2000.0</v>
      </c>
      <c r="F178" s="8" t="s">
        <v>1465</v>
      </c>
      <c r="G178" s="8" t="s">
        <v>4537</v>
      </c>
      <c r="H178" s="8" t="s">
        <v>3308</v>
      </c>
      <c r="I178" s="34" t="str">
        <f t="shared" si="5"/>
        <v>03/2025</v>
      </c>
      <c r="J178" s="34" t="str">
        <f t="shared" si="6"/>
        <v>CXG-0325</v>
      </c>
    </row>
    <row r="179" hidden="1">
      <c r="A179" s="8" t="s">
        <v>4538</v>
      </c>
      <c r="B179" s="10" t="s">
        <v>4539</v>
      </c>
      <c r="C179" s="13">
        <v>45741.0</v>
      </c>
      <c r="D179" s="8" t="s">
        <v>4540</v>
      </c>
      <c r="E179" s="11">
        <v>2000.0</v>
      </c>
      <c r="F179" s="8" t="s">
        <v>1465</v>
      </c>
      <c r="H179" s="8" t="s">
        <v>3308</v>
      </c>
      <c r="I179" s="34" t="str">
        <f t="shared" si="5"/>
        <v>03/2025</v>
      </c>
      <c r="J179" s="34" t="str">
        <f t="shared" si="6"/>
        <v>CXG-0325</v>
      </c>
    </row>
    <row r="180" hidden="1">
      <c r="A180" s="8" t="s">
        <v>4541</v>
      </c>
      <c r="B180" s="10" t="s">
        <v>4353</v>
      </c>
      <c r="C180" s="13">
        <v>45904.0</v>
      </c>
      <c r="D180" s="8" t="s">
        <v>4354</v>
      </c>
      <c r="E180" s="11">
        <v>2000.0</v>
      </c>
      <c r="F180" s="8" t="s">
        <v>1478</v>
      </c>
      <c r="H180" s="8" t="s">
        <v>3308</v>
      </c>
      <c r="I180" s="34" t="str">
        <f t="shared" si="5"/>
        <v>09/2025</v>
      </c>
      <c r="J180" s="34" t="str">
        <f t="shared" si="6"/>
        <v>CXG-0925</v>
      </c>
    </row>
    <row r="181" hidden="1">
      <c r="A181" s="8" t="s">
        <v>4542</v>
      </c>
      <c r="B181" s="10" t="s">
        <v>4334</v>
      </c>
      <c r="C181" s="13">
        <v>45932.0</v>
      </c>
      <c r="D181" s="8" t="s">
        <v>4156</v>
      </c>
      <c r="E181" s="11">
        <v>2000.0</v>
      </c>
      <c r="F181" s="8" t="s">
        <v>1478</v>
      </c>
      <c r="H181" s="8" t="s">
        <v>3308</v>
      </c>
      <c r="I181" s="34" t="str">
        <f t="shared" si="5"/>
        <v>10/2025</v>
      </c>
      <c r="J181" s="34" t="str">
        <f t="shared" si="6"/>
        <v>CXG-1025</v>
      </c>
    </row>
    <row r="182" hidden="1">
      <c r="A182" s="8" t="s">
        <v>4543</v>
      </c>
      <c r="B182" s="10" t="s">
        <v>4388</v>
      </c>
      <c r="C182" s="19">
        <v>45940.0</v>
      </c>
      <c r="D182" s="8" t="s">
        <v>4354</v>
      </c>
      <c r="E182" s="11">
        <v>2000.0</v>
      </c>
      <c r="F182" s="8" t="s">
        <v>1478</v>
      </c>
      <c r="H182" s="8" t="s">
        <v>3308</v>
      </c>
      <c r="I182" s="34" t="str">
        <f t="shared" si="5"/>
        <v>10/2025</v>
      </c>
      <c r="J182" s="34" t="str">
        <f t="shared" si="6"/>
        <v>CXG-1025</v>
      </c>
    </row>
    <row r="183" hidden="1">
      <c r="A183" s="8" t="s">
        <v>4544</v>
      </c>
      <c r="B183" s="10" t="s">
        <v>4545</v>
      </c>
      <c r="C183" s="19">
        <v>45947.0</v>
      </c>
      <c r="D183" s="8" t="s">
        <v>4174</v>
      </c>
      <c r="E183" s="11">
        <v>2000.0</v>
      </c>
      <c r="F183" s="8" t="s">
        <v>1478</v>
      </c>
      <c r="H183" s="8" t="s">
        <v>3308</v>
      </c>
      <c r="I183" s="34" t="str">
        <f t="shared" si="5"/>
        <v>10/2025</v>
      </c>
      <c r="J183" s="34" t="str">
        <f t="shared" si="6"/>
        <v>CXG-1025</v>
      </c>
    </row>
    <row r="184" hidden="1">
      <c r="A184" s="8" t="s">
        <v>4546</v>
      </c>
      <c r="B184" s="10" t="s">
        <v>4547</v>
      </c>
      <c r="C184" s="19">
        <v>45952.0</v>
      </c>
      <c r="D184" s="8" t="s">
        <v>4548</v>
      </c>
      <c r="E184" s="11">
        <v>2000.0</v>
      </c>
      <c r="F184" s="8" t="s">
        <v>1478</v>
      </c>
      <c r="H184" s="8" t="s">
        <v>3308</v>
      </c>
      <c r="I184" s="34" t="str">
        <f t="shared" si="5"/>
        <v>10/2025</v>
      </c>
      <c r="J184" s="34" t="str">
        <f t="shared" si="6"/>
        <v>CXG-1025</v>
      </c>
    </row>
    <row r="185" hidden="1">
      <c r="A185" s="8" t="s">
        <v>4549</v>
      </c>
      <c r="B185" s="10" t="s">
        <v>4550</v>
      </c>
      <c r="C185" s="19">
        <v>45979.0</v>
      </c>
      <c r="D185" s="8" t="s">
        <v>4551</v>
      </c>
      <c r="E185" s="11">
        <v>2000.0</v>
      </c>
      <c r="F185" s="8" t="s">
        <v>1478</v>
      </c>
      <c r="H185" s="8" t="s">
        <v>3308</v>
      </c>
      <c r="I185" s="34" t="str">
        <f t="shared" si="5"/>
        <v>11/2025</v>
      </c>
      <c r="J185" s="34" t="str">
        <f t="shared" si="6"/>
        <v>CXG-1125</v>
      </c>
    </row>
    <row r="186" hidden="1">
      <c r="A186" s="10" t="s">
        <v>4552</v>
      </c>
      <c r="B186" s="10" t="s">
        <v>4553</v>
      </c>
      <c r="C186" s="19">
        <v>45979.0</v>
      </c>
      <c r="D186" s="8" t="s">
        <v>4554</v>
      </c>
      <c r="E186" s="11">
        <v>2000.0</v>
      </c>
      <c r="F186" s="8" t="s">
        <v>1478</v>
      </c>
      <c r="H186" s="8" t="s">
        <v>3308</v>
      </c>
      <c r="I186" s="34" t="str">
        <f t="shared" si="5"/>
        <v>11/2025</v>
      </c>
      <c r="J186" s="34" t="str">
        <f t="shared" si="6"/>
        <v>CXG-1125</v>
      </c>
    </row>
    <row r="187" hidden="1">
      <c r="A187" s="8" t="s">
        <v>4555</v>
      </c>
      <c r="B187" s="10" t="s">
        <v>4556</v>
      </c>
      <c r="C187" s="19">
        <v>45979.0</v>
      </c>
      <c r="D187" s="8" t="s">
        <v>4557</v>
      </c>
      <c r="E187" s="11">
        <v>2000.0</v>
      </c>
      <c r="F187" s="8" t="s">
        <v>1478</v>
      </c>
      <c r="H187" s="8" t="s">
        <v>3308</v>
      </c>
      <c r="I187" s="34" t="str">
        <f t="shared" si="5"/>
        <v>11/2025</v>
      </c>
      <c r="J187" s="34" t="str">
        <f t="shared" si="6"/>
        <v>CXG-1125</v>
      </c>
    </row>
    <row r="188" hidden="1">
      <c r="A188" s="8" t="s">
        <v>4558</v>
      </c>
      <c r="B188" s="10" t="s">
        <v>4559</v>
      </c>
      <c r="C188" s="19">
        <v>45979.0</v>
      </c>
      <c r="D188" s="8" t="s">
        <v>4560</v>
      </c>
      <c r="E188" s="11">
        <v>2000.0</v>
      </c>
      <c r="F188" s="8" t="s">
        <v>1478</v>
      </c>
      <c r="H188" s="8" t="s">
        <v>3308</v>
      </c>
      <c r="I188" s="34" t="str">
        <f t="shared" si="5"/>
        <v>11/2025</v>
      </c>
      <c r="J188" s="34" t="str">
        <f t="shared" si="6"/>
        <v>CXG-1125</v>
      </c>
    </row>
    <row r="189" hidden="1">
      <c r="A189" s="8" t="s">
        <v>4561</v>
      </c>
      <c r="B189" s="10" t="s">
        <v>4562</v>
      </c>
      <c r="C189" s="19">
        <v>45979.0</v>
      </c>
      <c r="D189" s="8" t="s">
        <v>4563</v>
      </c>
      <c r="E189" s="11">
        <v>2000.0</v>
      </c>
      <c r="F189" s="8" t="s">
        <v>1478</v>
      </c>
      <c r="H189" s="8" t="s">
        <v>3308</v>
      </c>
      <c r="I189" s="34" t="str">
        <f t="shared" si="5"/>
        <v>11/2025</v>
      </c>
      <c r="J189" s="34" t="str">
        <f t="shared" si="6"/>
        <v>CXG-1125</v>
      </c>
    </row>
    <row r="190" hidden="1">
      <c r="A190" s="8" t="s">
        <v>4564</v>
      </c>
      <c r="B190" s="10" t="s">
        <v>4565</v>
      </c>
      <c r="C190" s="19">
        <v>45979.0</v>
      </c>
      <c r="D190" s="8" t="s">
        <v>4566</v>
      </c>
      <c r="E190" s="11">
        <v>2000.0</v>
      </c>
      <c r="F190" s="8" t="s">
        <v>1478</v>
      </c>
      <c r="H190" s="8" t="s">
        <v>3308</v>
      </c>
      <c r="I190" s="34" t="str">
        <f t="shared" si="5"/>
        <v>11/2025</v>
      </c>
      <c r="J190" s="34" t="str">
        <f t="shared" si="6"/>
        <v>CXG-1125</v>
      </c>
    </row>
    <row r="191" hidden="1">
      <c r="A191" s="8" t="s">
        <v>4567</v>
      </c>
      <c r="B191" s="10" t="s">
        <v>4513</v>
      </c>
      <c r="C191" s="13">
        <v>45734.0</v>
      </c>
      <c r="D191" s="8" t="s">
        <v>4410</v>
      </c>
      <c r="E191" s="11">
        <v>5000.0</v>
      </c>
      <c r="F191" s="8" t="s">
        <v>1465</v>
      </c>
      <c r="H191" s="8" t="s">
        <v>3316</v>
      </c>
      <c r="I191" s="34" t="str">
        <f t="shared" si="5"/>
        <v>03/2025</v>
      </c>
      <c r="J191" s="34" t="str">
        <f t="shared" si="6"/>
        <v>CXG-0325</v>
      </c>
    </row>
    <row r="192" hidden="1">
      <c r="A192" s="8" t="s">
        <v>4568</v>
      </c>
      <c r="B192" s="10" t="s">
        <v>4569</v>
      </c>
      <c r="C192" s="19">
        <v>45985.0</v>
      </c>
      <c r="D192" s="8" t="s">
        <v>4570</v>
      </c>
      <c r="E192" s="11">
        <v>2000.0</v>
      </c>
      <c r="F192" s="8" t="s">
        <v>1478</v>
      </c>
      <c r="H192" s="8" t="s">
        <v>3308</v>
      </c>
      <c r="I192" s="34" t="str">
        <f t="shared" si="5"/>
        <v>11/2025</v>
      </c>
      <c r="J192" s="34" t="str">
        <f t="shared" si="6"/>
        <v>CXG-1125</v>
      </c>
    </row>
    <row r="193" hidden="1">
      <c r="A193" s="8" t="s">
        <v>4571</v>
      </c>
      <c r="B193" s="10" t="s">
        <v>4572</v>
      </c>
      <c r="C193" s="19">
        <v>45985.0</v>
      </c>
      <c r="D193" s="8" t="s">
        <v>4573</v>
      </c>
      <c r="E193" s="11">
        <v>2000.0</v>
      </c>
      <c r="F193" s="8" t="s">
        <v>1478</v>
      </c>
      <c r="H193" s="8" t="s">
        <v>3308</v>
      </c>
      <c r="I193" s="34" t="str">
        <f t="shared" si="5"/>
        <v>11/2025</v>
      </c>
      <c r="J193" s="34" t="str">
        <f t="shared" si="6"/>
        <v>CXG-1125</v>
      </c>
    </row>
    <row r="194" hidden="1">
      <c r="A194" s="8" t="s">
        <v>4574</v>
      </c>
      <c r="B194" s="10" t="s">
        <v>4575</v>
      </c>
      <c r="C194" s="19">
        <v>45985.0</v>
      </c>
      <c r="D194" s="8" t="s">
        <v>4576</v>
      </c>
      <c r="E194" s="11">
        <v>2000.0</v>
      </c>
      <c r="F194" s="8" t="s">
        <v>1478</v>
      </c>
      <c r="H194" s="8" t="s">
        <v>3308</v>
      </c>
      <c r="I194" s="34" t="str">
        <f t="shared" si="5"/>
        <v>11/2025</v>
      </c>
      <c r="J194" s="34" t="str">
        <f t="shared" si="6"/>
        <v>CXG-1125</v>
      </c>
    </row>
    <row r="195" hidden="1">
      <c r="A195" s="8" t="s">
        <v>4577</v>
      </c>
      <c r="B195" s="10" t="s">
        <v>4226</v>
      </c>
      <c r="C195" s="13">
        <v>45910.0</v>
      </c>
      <c r="D195" s="8" t="s">
        <v>4227</v>
      </c>
      <c r="E195" s="11">
        <v>2001.66</v>
      </c>
      <c r="F195" s="8" t="s">
        <v>1478</v>
      </c>
      <c r="H195" s="8" t="s">
        <v>3308</v>
      </c>
      <c r="I195" s="34" t="str">
        <f t="shared" si="5"/>
        <v>09/2025</v>
      </c>
      <c r="J195" s="34" t="str">
        <f t="shared" si="6"/>
        <v>CXG-0925</v>
      </c>
    </row>
    <row r="196" hidden="1">
      <c r="A196" s="8" t="s">
        <v>4578</v>
      </c>
      <c r="B196" s="10" t="s">
        <v>4579</v>
      </c>
      <c r="C196" s="19">
        <v>45947.0</v>
      </c>
      <c r="D196" s="8" t="s">
        <v>4580</v>
      </c>
      <c r="E196" s="11">
        <v>2078.3</v>
      </c>
      <c r="F196" s="8" t="s">
        <v>1478</v>
      </c>
      <c r="H196" s="8" t="s">
        <v>3308</v>
      </c>
      <c r="I196" s="34" t="str">
        <f t="shared" si="5"/>
        <v>10/2025</v>
      </c>
      <c r="J196" s="34" t="str">
        <f t="shared" si="6"/>
        <v>CXG-1025</v>
      </c>
    </row>
    <row r="197" hidden="1">
      <c r="A197" s="8" t="s">
        <v>4581</v>
      </c>
      <c r="B197" s="10" t="s">
        <v>4582</v>
      </c>
      <c r="C197" s="19">
        <v>45985.0</v>
      </c>
      <c r="D197" s="8" t="s">
        <v>4373</v>
      </c>
      <c r="E197" s="11">
        <v>2078.4</v>
      </c>
      <c r="F197" s="8" t="s">
        <v>1478</v>
      </c>
      <c r="H197" s="8" t="s">
        <v>3308</v>
      </c>
      <c r="I197" s="34" t="str">
        <f t="shared" si="5"/>
        <v>11/2025</v>
      </c>
      <c r="J197" s="34" t="str">
        <f t="shared" si="6"/>
        <v>CXG-1125</v>
      </c>
    </row>
    <row r="198" hidden="1">
      <c r="A198" s="8" t="s">
        <v>4583</v>
      </c>
      <c r="B198" s="10" t="s">
        <v>4584</v>
      </c>
      <c r="C198" s="19">
        <v>45978.0</v>
      </c>
      <c r="D198" s="8" t="s">
        <v>3261</v>
      </c>
      <c r="E198" s="11">
        <v>2085.2</v>
      </c>
      <c r="F198" s="8" t="s">
        <v>1478</v>
      </c>
      <c r="H198" s="8" t="s">
        <v>3308</v>
      </c>
      <c r="I198" s="34" t="str">
        <f t="shared" si="5"/>
        <v>11/2025</v>
      </c>
      <c r="J198" s="34" t="str">
        <f t="shared" si="6"/>
        <v>CXG-1125</v>
      </c>
    </row>
    <row r="199" hidden="1">
      <c r="A199" s="8" t="s">
        <v>4585</v>
      </c>
      <c r="B199" s="10" t="s">
        <v>4586</v>
      </c>
      <c r="C199" s="19">
        <v>45985.0</v>
      </c>
      <c r="D199" s="8" t="s">
        <v>4587</v>
      </c>
      <c r="E199" s="11">
        <v>2100.0</v>
      </c>
      <c r="F199" s="8" t="s">
        <v>1478</v>
      </c>
      <c r="H199" s="8" t="s">
        <v>3308</v>
      </c>
      <c r="I199" s="34" t="str">
        <f t="shared" si="5"/>
        <v>11/2025</v>
      </c>
      <c r="J199" s="34" t="str">
        <f t="shared" si="6"/>
        <v>CXG-1125</v>
      </c>
    </row>
    <row r="200" hidden="1">
      <c r="A200" s="8" t="s">
        <v>4588</v>
      </c>
      <c r="B200" s="10" t="s">
        <v>4589</v>
      </c>
      <c r="C200" s="13">
        <v>45685.0</v>
      </c>
      <c r="D200" s="8" t="s">
        <v>4590</v>
      </c>
      <c r="E200" s="11">
        <v>2100.6</v>
      </c>
      <c r="F200" s="8" t="s">
        <v>1465</v>
      </c>
      <c r="G200" s="8" t="s">
        <v>4591</v>
      </c>
      <c r="H200" s="8" t="s">
        <v>3308</v>
      </c>
      <c r="I200" s="34" t="str">
        <f t="shared" si="5"/>
        <v>01/2025</v>
      </c>
      <c r="J200" s="34" t="str">
        <f t="shared" si="6"/>
        <v>CXG-0125</v>
      </c>
    </row>
    <row r="201" hidden="1">
      <c r="A201" s="8" t="s">
        <v>4592</v>
      </c>
      <c r="B201" s="10" t="s">
        <v>4593</v>
      </c>
      <c r="C201" s="13">
        <v>45736.0</v>
      </c>
      <c r="D201" s="8" t="s">
        <v>4594</v>
      </c>
      <c r="E201" s="11">
        <v>15732.8</v>
      </c>
      <c r="F201" s="8" t="s">
        <v>1478</v>
      </c>
      <c r="G201" s="8" t="s">
        <v>4595</v>
      </c>
      <c r="H201" s="8" t="s">
        <v>3335</v>
      </c>
      <c r="I201" s="34" t="str">
        <f t="shared" si="5"/>
        <v>03/2025</v>
      </c>
      <c r="J201" s="34" t="str">
        <f t="shared" si="6"/>
        <v>CXG-0325</v>
      </c>
    </row>
    <row r="202" hidden="1">
      <c r="A202" s="8" t="s">
        <v>4596</v>
      </c>
      <c r="B202" s="10" t="s">
        <v>4597</v>
      </c>
      <c r="C202" s="13">
        <v>45736.0</v>
      </c>
      <c r="D202" s="8" t="s">
        <v>4598</v>
      </c>
      <c r="E202" s="11">
        <v>18425.6</v>
      </c>
      <c r="F202" s="8" t="s">
        <v>1478</v>
      </c>
      <c r="G202" s="8" t="s">
        <v>4595</v>
      </c>
      <c r="H202" s="8" t="s">
        <v>3335</v>
      </c>
      <c r="I202" s="34" t="str">
        <f t="shared" si="5"/>
        <v>03/2025</v>
      </c>
      <c r="J202" s="34" t="str">
        <f t="shared" si="6"/>
        <v>CXG-0325</v>
      </c>
    </row>
    <row r="203" hidden="1">
      <c r="A203" s="8" t="s">
        <v>4599</v>
      </c>
      <c r="B203" s="10" t="s">
        <v>4600</v>
      </c>
      <c r="C203" s="19">
        <v>45985.0</v>
      </c>
      <c r="D203" s="8" t="s">
        <v>4601</v>
      </c>
      <c r="E203" s="11">
        <v>2120.0</v>
      </c>
      <c r="F203" s="8" t="s">
        <v>1478</v>
      </c>
      <c r="H203" s="8" t="s">
        <v>3308</v>
      </c>
      <c r="I203" s="34" t="str">
        <f t="shared" si="5"/>
        <v>11/2025</v>
      </c>
      <c r="J203" s="34" t="str">
        <f t="shared" si="6"/>
        <v>CXG-1125</v>
      </c>
    </row>
    <row r="204" hidden="1">
      <c r="A204" s="8" t="s">
        <v>4602</v>
      </c>
      <c r="B204" s="10" t="s">
        <v>4603</v>
      </c>
      <c r="C204" s="13">
        <v>45738.0</v>
      </c>
      <c r="D204" s="8" t="s">
        <v>4604</v>
      </c>
      <c r="E204" s="11">
        <v>19753.8</v>
      </c>
      <c r="F204" s="8" t="s">
        <v>1465</v>
      </c>
      <c r="H204" s="8" t="s">
        <v>3313</v>
      </c>
      <c r="I204" s="34" t="str">
        <f t="shared" si="5"/>
        <v>03/2025</v>
      </c>
      <c r="J204" s="34" t="str">
        <f t="shared" si="6"/>
        <v>CXG-0325</v>
      </c>
    </row>
    <row r="205" hidden="1">
      <c r="A205" s="8" t="s">
        <v>4605</v>
      </c>
      <c r="B205" s="10" t="s">
        <v>4116</v>
      </c>
      <c r="C205" s="13">
        <v>45999.0</v>
      </c>
      <c r="D205" s="8" t="s">
        <v>4117</v>
      </c>
      <c r="E205" s="11">
        <v>2149.2</v>
      </c>
      <c r="F205" s="8" t="s">
        <v>1478</v>
      </c>
      <c r="H205" s="8" t="s">
        <v>3308</v>
      </c>
      <c r="I205" s="34" t="str">
        <f t="shared" si="5"/>
        <v>12/2025</v>
      </c>
      <c r="J205" s="34" t="str">
        <f t="shared" si="6"/>
        <v>CXG-1225</v>
      </c>
    </row>
    <row r="206" hidden="1">
      <c r="A206" s="8" t="s">
        <v>4606</v>
      </c>
      <c r="B206" s="10" t="s">
        <v>4607</v>
      </c>
      <c r="C206" s="13">
        <v>45740.0</v>
      </c>
      <c r="D206" s="8" t="s">
        <v>4608</v>
      </c>
      <c r="E206" s="11">
        <v>6752.0</v>
      </c>
      <c r="F206" s="8" t="s">
        <v>1465</v>
      </c>
      <c r="G206" s="8" t="s">
        <v>4609</v>
      </c>
      <c r="H206" s="8" t="s">
        <v>3338</v>
      </c>
      <c r="I206" s="34" t="str">
        <f t="shared" si="5"/>
        <v>03/2025</v>
      </c>
      <c r="J206" s="34" t="str">
        <f t="shared" si="6"/>
        <v>CXG-0325</v>
      </c>
    </row>
    <row r="207" hidden="1">
      <c r="A207" s="8" t="s">
        <v>4610</v>
      </c>
      <c r="B207" s="10" t="s">
        <v>4611</v>
      </c>
      <c r="C207" s="13">
        <v>45740.0</v>
      </c>
      <c r="D207" s="8" t="s">
        <v>4612</v>
      </c>
      <c r="E207" s="11">
        <v>6665.6</v>
      </c>
      <c r="F207" s="8" t="s">
        <v>1465</v>
      </c>
      <c r="G207" s="8" t="s">
        <v>4609</v>
      </c>
      <c r="H207" s="8" t="s">
        <v>3338</v>
      </c>
      <c r="I207" s="34" t="str">
        <f t="shared" si="5"/>
        <v>03/2025</v>
      </c>
      <c r="J207" s="34" t="str">
        <f t="shared" si="6"/>
        <v>CXG-0325</v>
      </c>
    </row>
    <row r="208" hidden="1">
      <c r="A208" s="8" t="s">
        <v>4613</v>
      </c>
      <c r="B208" s="10" t="s">
        <v>4614</v>
      </c>
      <c r="C208" s="19">
        <v>45980.0</v>
      </c>
      <c r="D208" s="8" t="s">
        <v>4615</v>
      </c>
      <c r="E208" s="11">
        <v>2160.0</v>
      </c>
      <c r="F208" s="8" t="s">
        <v>1505</v>
      </c>
      <c r="H208" s="8" t="s">
        <v>3308</v>
      </c>
      <c r="I208" s="34" t="str">
        <f t="shared" si="5"/>
        <v>11/2025</v>
      </c>
      <c r="J208" s="34" t="str">
        <f t="shared" si="6"/>
        <v>CXG-1125</v>
      </c>
    </row>
    <row r="209" hidden="1">
      <c r="A209" s="8" t="s">
        <v>4616</v>
      </c>
      <c r="B209" s="8" t="s">
        <v>4617</v>
      </c>
      <c r="C209" s="13">
        <v>45674.0</v>
      </c>
      <c r="D209" s="8" t="s">
        <v>4618</v>
      </c>
      <c r="E209" s="11">
        <v>2173.6</v>
      </c>
      <c r="F209" s="8" t="s">
        <v>1465</v>
      </c>
      <c r="H209" s="8" t="s">
        <v>3308</v>
      </c>
      <c r="I209" s="34" t="str">
        <f t="shared" si="5"/>
        <v>01/2025</v>
      </c>
      <c r="J209" s="34" t="str">
        <f t="shared" si="6"/>
        <v>CXG-0125</v>
      </c>
    </row>
    <row r="210" hidden="1">
      <c r="A210" s="8" t="s">
        <v>4619</v>
      </c>
      <c r="B210" s="10" t="s">
        <v>4593</v>
      </c>
      <c r="C210" s="13">
        <v>45741.0</v>
      </c>
      <c r="D210" s="8" t="s">
        <v>4594</v>
      </c>
      <c r="E210" s="11">
        <v>3000.0</v>
      </c>
      <c r="F210" s="8" t="s">
        <v>1465</v>
      </c>
      <c r="G210" s="8" t="s">
        <v>4620</v>
      </c>
      <c r="H210" s="8" t="s">
        <v>3335</v>
      </c>
      <c r="I210" s="34" t="str">
        <f t="shared" si="5"/>
        <v>03/2025</v>
      </c>
      <c r="J210" s="34" t="str">
        <f t="shared" si="6"/>
        <v>CXG-0325</v>
      </c>
    </row>
    <row r="211" hidden="1">
      <c r="A211" s="8" t="s">
        <v>4621</v>
      </c>
      <c r="B211" s="10" t="s">
        <v>4597</v>
      </c>
      <c r="C211" s="13">
        <v>45741.0</v>
      </c>
      <c r="D211" s="8" t="s">
        <v>4598</v>
      </c>
      <c r="E211" s="11">
        <v>4000.0</v>
      </c>
      <c r="F211" s="8" t="s">
        <v>1465</v>
      </c>
      <c r="G211" s="8" t="s">
        <v>4620</v>
      </c>
      <c r="H211" s="8" t="s">
        <v>3335</v>
      </c>
      <c r="I211" s="34" t="str">
        <f t="shared" si="5"/>
        <v>03/2025</v>
      </c>
      <c r="J211" s="34" t="str">
        <f t="shared" si="6"/>
        <v>CXG-0325</v>
      </c>
    </row>
    <row r="212" hidden="1">
      <c r="A212" s="8" t="s">
        <v>4622</v>
      </c>
      <c r="B212" s="10" t="s">
        <v>4623</v>
      </c>
      <c r="C212" s="13">
        <v>45734.0</v>
      </c>
      <c r="D212" s="8" t="s">
        <v>4624</v>
      </c>
      <c r="E212" s="11">
        <v>2184.2</v>
      </c>
      <c r="F212" s="8" t="s">
        <v>1473</v>
      </c>
      <c r="H212" s="8" t="s">
        <v>3308</v>
      </c>
      <c r="I212" s="34" t="str">
        <f t="shared" si="5"/>
        <v>03/2025</v>
      </c>
      <c r="J212" s="34" t="str">
        <f t="shared" si="6"/>
        <v>CXG-0325</v>
      </c>
    </row>
    <row r="213" hidden="1">
      <c r="A213" s="8" t="s">
        <v>4625</v>
      </c>
      <c r="B213" s="10" t="s">
        <v>4107</v>
      </c>
      <c r="C213" s="13">
        <v>45681.0</v>
      </c>
      <c r="D213" s="8" t="s">
        <v>4108</v>
      </c>
      <c r="E213" s="11">
        <v>2218.6</v>
      </c>
      <c r="F213" s="8" t="s">
        <v>1478</v>
      </c>
      <c r="H213" s="8" t="s">
        <v>3308</v>
      </c>
      <c r="I213" s="34" t="str">
        <f t="shared" si="5"/>
        <v>01/2025</v>
      </c>
      <c r="J213" s="34" t="str">
        <f t="shared" si="6"/>
        <v>CXG-0125</v>
      </c>
    </row>
    <row r="214" hidden="1">
      <c r="A214" s="8" t="s">
        <v>4626</v>
      </c>
      <c r="B214" s="10" t="s">
        <v>4627</v>
      </c>
      <c r="C214" s="13">
        <v>45996.0</v>
      </c>
      <c r="D214" s="8" t="s">
        <v>4174</v>
      </c>
      <c r="E214" s="11">
        <v>2243.0</v>
      </c>
      <c r="F214" s="8" t="s">
        <v>1478</v>
      </c>
      <c r="H214" s="8" t="s">
        <v>3308</v>
      </c>
      <c r="I214" s="34" t="str">
        <f t="shared" si="5"/>
        <v>12/2025</v>
      </c>
      <c r="J214" s="34" t="str">
        <f t="shared" si="6"/>
        <v>CXG-1225</v>
      </c>
    </row>
    <row r="215" hidden="1">
      <c r="A215" s="8" t="s">
        <v>4628</v>
      </c>
      <c r="B215" s="10" t="s">
        <v>4629</v>
      </c>
      <c r="C215" s="13">
        <v>45735.0</v>
      </c>
      <c r="D215" s="8" t="s">
        <v>4630</v>
      </c>
      <c r="E215" s="11">
        <v>2296.8</v>
      </c>
      <c r="F215" s="8" t="s">
        <v>1478</v>
      </c>
      <c r="H215" s="8" t="s">
        <v>3308</v>
      </c>
      <c r="I215" s="34" t="str">
        <f t="shared" si="5"/>
        <v>03/2025</v>
      </c>
      <c r="J215" s="34" t="str">
        <f t="shared" si="6"/>
        <v>CXG-0325</v>
      </c>
    </row>
    <row r="216" hidden="1">
      <c r="A216" s="8" t="s">
        <v>4631</v>
      </c>
      <c r="B216" s="10" t="s">
        <v>4632</v>
      </c>
      <c r="C216" s="13">
        <v>45685.0</v>
      </c>
      <c r="D216" s="8" t="s">
        <v>4590</v>
      </c>
      <c r="E216" s="11">
        <v>2307.6</v>
      </c>
      <c r="F216" s="8" t="s">
        <v>1465</v>
      </c>
      <c r="G216" s="8" t="s">
        <v>4591</v>
      </c>
      <c r="H216" s="8" t="s">
        <v>3308</v>
      </c>
      <c r="I216" s="34" t="str">
        <f t="shared" si="5"/>
        <v>01/2025</v>
      </c>
      <c r="J216" s="34" t="str">
        <f t="shared" si="6"/>
        <v>CXG-0125</v>
      </c>
    </row>
    <row r="217" hidden="1">
      <c r="A217" s="8" t="s">
        <v>4633</v>
      </c>
      <c r="B217" s="10" t="s">
        <v>4634</v>
      </c>
      <c r="C217" s="19">
        <v>45982.0</v>
      </c>
      <c r="D217" s="8" t="s">
        <v>4635</v>
      </c>
      <c r="E217" s="11">
        <v>2350.0</v>
      </c>
      <c r="F217" s="8" t="s">
        <v>1505</v>
      </c>
      <c r="H217" s="8" t="s">
        <v>3308</v>
      </c>
      <c r="I217" s="34" t="str">
        <f t="shared" si="5"/>
        <v>11/2025</v>
      </c>
      <c r="J217" s="34" t="str">
        <f t="shared" si="6"/>
        <v>CXG-1125</v>
      </c>
    </row>
    <row r="218" hidden="1">
      <c r="A218" s="8" t="s">
        <v>4636</v>
      </c>
      <c r="B218" s="10" t="s">
        <v>4637</v>
      </c>
      <c r="C218" s="19">
        <v>45982.0</v>
      </c>
      <c r="D218" s="8" t="s">
        <v>4638</v>
      </c>
      <c r="E218" s="11">
        <v>2370.0</v>
      </c>
      <c r="F218" s="8" t="s">
        <v>1505</v>
      </c>
      <c r="H218" s="8" t="s">
        <v>3308</v>
      </c>
      <c r="I218" s="34" t="str">
        <f t="shared" si="5"/>
        <v>11/2025</v>
      </c>
      <c r="J218" s="34" t="str">
        <f t="shared" si="6"/>
        <v>CXG-1125</v>
      </c>
    </row>
    <row r="219" hidden="1">
      <c r="A219" s="8" t="s">
        <v>4639</v>
      </c>
      <c r="B219" s="10" t="s">
        <v>4640</v>
      </c>
      <c r="C219" s="13">
        <v>45817.0</v>
      </c>
      <c r="D219" s="8" t="s">
        <v>4174</v>
      </c>
      <c r="E219" s="11">
        <v>2370.3</v>
      </c>
      <c r="F219" s="8" t="s">
        <v>1465</v>
      </c>
      <c r="H219" s="8" t="s">
        <v>3308</v>
      </c>
      <c r="I219" s="34" t="str">
        <f t="shared" si="5"/>
        <v>06/2025</v>
      </c>
      <c r="J219" s="34" t="str">
        <f t="shared" si="6"/>
        <v>CXG-0625</v>
      </c>
    </row>
    <row r="220" hidden="1">
      <c r="A220" s="8" t="s">
        <v>4641</v>
      </c>
      <c r="B220" s="10" t="s">
        <v>4098</v>
      </c>
      <c r="C220" s="13">
        <v>45685.0</v>
      </c>
      <c r="D220" s="8" t="s">
        <v>4099</v>
      </c>
      <c r="E220" s="11">
        <v>2376.0</v>
      </c>
      <c r="F220" s="8" t="s">
        <v>1465</v>
      </c>
      <c r="G220" s="8" t="s">
        <v>4642</v>
      </c>
      <c r="H220" s="8" t="s">
        <v>3308</v>
      </c>
      <c r="I220" s="34" t="str">
        <f t="shared" si="5"/>
        <v>01/2025</v>
      </c>
      <c r="J220" s="34" t="str">
        <f t="shared" si="6"/>
        <v>CXG-0125</v>
      </c>
    </row>
    <row r="221" hidden="1">
      <c r="A221" s="8" t="s">
        <v>4643</v>
      </c>
      <c r="B221" s="10" t="s">
        <v>4644</v>
      </c>
      <c r="C221" s="19">
        <v>46001.0</v>
      </c>
      <c r="D221" s="8" t="s">
        <v>4576</v>
      </c>
      <c r="E221" s="11">
        <v>2391.5</v>
      </c>
      <c r="F221" s="8" t="s">
        <v>1478</v>
      </c>
      <c r="H221" s="8" t="s">
        <v>3308</v>
      </c>
      <c r="I221" s="34" t="str">
        <f t="shared" si="5"/>
        <v>12/2025</v>
      </c>
      <c r="J221" s="34" t="str">
        <f t="shared" si="6"/>
        <v>CXG-1225</v>
      </c>
    </row>
    <row r="222" hidden="1">
      <c r="A222" s="8" t="s">
        <v>4645</v>
      </c>
      <c r="B222" s="10" t="s">
        <v>4646</v>
      </c>
      <c r="C222" s="13">
        <v>45699.0</v>
      </c>
      <c r="D222" s="8" t="s">
        <v>4647</v>
      </c>
      <c r="E222" s="11">
        <v>2403.0</v>
      </c>
      <c r="F222" s="8" t="s">
        <v>1465</v>
      </c>
      <c r="G222" s="8" t="s">
        <v>438</v>
      </c>
      <c r="H222" s="8" t="s">
        <v>3308</v>
      </c>
      <c r="I222" s="34" t="str">
        <f t="shared" si="5"/>
        <v>02/2025</v>
      </c>
      <c r="J222" s="34" t="str">
        <f t="shared" si="6"/>
        <v>CXG-0225</v>
      </c>
    </row>
    <row r="223" hidden="1">
      <c r="A223" s="8" t="s">
        <v>4648</v>
      </c>
      <c r="B223" s="10" t="s">
        <v>4170</v>
      </c>
      <c r="C223" s="19">
        <v>45979.0</v>
      </c>
      <c r="D223" s="8" t="s">
        <v>4171</v>
      </c>
      <c r="E223" s="11">
        <v>2404.0</v>
      </c>
      <c r="F223" s="8" t="s">
        <v>1478</v>
      </c>
      <c r="H223" s="8" t="s">
        <v>3308</v>
      </c>
      <c r="I223" s="34" t="str">
        <f t="shared" si="5"/>
        <v>11/2025</v>
      </c>
      <c r="J223" s="34" t="str">
        <f t="shared" si="6"/>
        <v>CXG-1125</v>
      </c>
    </row>
    <row r="224" hidden="1">
      <c r="A224" s="8" t="s">
        <v>4649</v>
      </c>
      <c r="B224" s="10" t="s">
        <v>4650</v>
      </c>
      <c r="C224" s="19">
        <v>45985.0</v>
      </c>
      <c r="D224" s="8" t="s">
        <v>4651</v>
      </c>
      <c r="E224" s="11">
        <v>2450.0</v>
      </c>
      <c r="F224" s="8" t="s">
        <v>1478</v>
      </c>
      <c r="H224" s="8" t="s">
        <v>3308</v>
      </c>
      <c r="I224" s="34" t="str">
        <f t="shared" si="5"/>
        <v>11/2025</v>
      </c>
      <c r="J224" s="34" t="str">
        <f t="shared" si="6"/>
        <v>CXG-1125</v>
      </c>
    </row>
    <row r="225" hidden="1">
      <c r="A225" s="8" t="s">
        <v>4652</v>
      </c>
      <c r="B225" s="10" t="s">
        <v>4653</v>
      </c>
      <c r="C225" s="19">
        <v>45982.0</v>
      </c>
      <c r="D225" s="8" t="s">
        <v>4654</v>
      </c>
      <c r="E225" s="11">
        <v>2460.0</v>
      </c>
      <c r="F225" s="8" t="s">
        <v>1505</v>
      </c>
      <c r="H225" s="8" t="s">
        <v>3308</v>
      </c>
      <c r="I225" s="34" t="str">
        <f t="shared" si="5"/>
        <v>11/2025</v>
      </c>
      <c r="J225" s="34" t="str">
        <f t="shared" si="6"/>
        <v>CXG-1125</v>
      </c>
    </row>
    <row r="226" hidden="1">
      <c r="A226" s="8" t="s">
        <v>4655</v>
      </c>
      <c r="B226" s="10" t="s">
        <v>4277</v>
      </c>
      <c r="C226" s="19">
        <v>45987.0</v>
      </c>
      <c r="D226" s="8" t="s">
        <v>4278</v>
      </c>
      <c r="E226" s="11">
        <v>2460.0</v>
      </c>
      <c r="F226" s="8" t="s">
        <v>1478</v>
      </c>
      <c r="H226" s="8" t="s">
        <v>3308</v>
      </c>
      <c r="I226" s="34" t="str">
        <f t="shared" si="5"/>
        <v>11/2025</v>
      </c>
      <c r="J226" s="34" t="str">
        <f t="shared" si="6"/>
        <v>CXG-1125</v>
      </c>
    </row>
    <row r="227" hidden="1">
      <c r="A227" s="8" t="s">
        <v>4656</v>
      </c>
      <c r="B227" s="10" t="s">
        <v>4280</v>
      </c>
      <c r="C227" s="19">
        <v>45986.0</v>
      </c>
      <c r="D227" s="8" t="s">
        <v>4281</v>
      </c>
      <c r="E227" s="11">
        <v>2468.0</v>
      </c>
      <c r="F227" s="8" t="s">
        <v>2212</v>
      </c>
      <c r="H227" s="8" t="s">
        <v>3308</v>
      </c>
      <c r="I227" s="34" t="str">
        <f t="shared" si="5"/>
        <v>11/2025</v>
      </c>
      <c r="J227" s="34" t="str">
        <f t="shared" si="6"/>
        <v>CXG-1125</v>
      </c>
    </row>
    <row r="228" hidden="1">
      <c r="A228" s="8" t="s">
        <v>4657</v>
      </c>
      <c r="B228" s="10" t="s">
        <v>4658</v>
      </c>
      <c r="C228" s="13">
        <v>45699.0</v>
      </c>
      <c r="D228" s="8" t="s">
        <v>168</v>
      </c>
      <c r="E228" s="11">
        <v>2492.0</v>
      </c>
      <c r="F228" s="8" t="s">
        <v>1465</v>
      </c>
      <c r="G228" s="8" t="s">
        <v>438</v>
      </c>
      <c r="H228" s="8" t="s">
        <v>3308</v>
      </c>
      <c r="I228" s="34" t="str">
        <f t="shared" si="5"/>
        <v>02/2025</v>
      </c>
      <c r="J228" s="34" t="str">
        <f t="shared" si="6"/>
        <v>CXG-0225</v>
      </c>
    </row>
    <row r="229" hidden="1">
      <c r="A229" s="8" t="s">
        <v>4659</v>
      </c>
      <c r="B229" s="10" t="s">
        <v>4660</v>
      </c>
      <c r="C229" s="19">
        <v>45982.0</v>
      </c>
      <c r="D229" s="8" t="s">
        <v>4661</v>
      </c>
      <c r="E229" s="11">
        <v>2505.1</v>
      </c>
      <c r="F229" s="8" t="s">
        <v>1478</v>
      </c>
      <c r="H229" s="8" t="s">
        <v>3308</v>
      </c>
      <c r="I229" s="34" t="str">
        <f t="shared" si="5"/>
        <v>11/2025</v>
      </c>
      <c r="J229" s="34" t="str">
        <f t="shared" si="6"/>
        <v>CXG-1125</v>
      </c>
    </row>
    <row r="230" hidden="1">
      <c r="A230" s="8" t="s">
        <v>4662</v>
      </c>
      <c r="B230" s="10" t="s">
        <v>4663</v>
      </c>
      <c r="C230" s="19">
        <v>46002.0</v>
      </c>
      <c r="D230" s="8" t="s">
        <v>4664</v>
      </c>
      <c r="E230" s="11">
        <v>2511.5</v>
      </c>
      <c r="F230" s="8" t="s">
        <v>1478</v>
      </c>
      <c r="H230" s="8" t="s">
        <v>3308</v>
      </c>
      <c r="I230" s="34" t="str">
        <f t="shared" si="5"/>
        <v>12/2025</v>
      </c>
      <c r="J230" s="34" t="str">
        <f t="shared" si="6"/>
        <v>CXG-1225</v>
      </c>
    </row>
    <row r="231" hidden="1">
      <c r="A231" s="8" t="s">
        <v>4665</v>
      </c>
      <c r="B231" s="10" t="s">
        <v>4666</v>
      </c>
      <c r="C231" s="13">
        <v>45695.0</v>
      </c>
      <c r="D231" s="8" t="s">
        <v>4667</v>
      </c>
      <c r="E231" s="11">
        <v>2547.0</v>
      </c>
      <c r="F231" s="8" t="s">
        <v>1465</v>
      </c>
      <c r="H231" s="8" t="s">
        <v>3308</v>
      </c>
      <c r="I231" s="34" t="str">
        <f t="shared" si="5"/>
        <v>02/2025</v>
      </c>
      <c r="J231" s="34" t="str">
        <f t="shared" si="6"/>
        <v>CXG-0225</v>
      </c>
    </row>
    <row r="232" hidden="1">
      <c r="A232" s="8" t="s">
        <v>4668</v>
      </c>
      <c r="B232" s="10" t="s">
        <v>4669</v>
      </c>
      <c r="C232" s="13">
        <v>45743.0</v>
      </c>
      <c r="D232" s="8" t="s">
        <v>4508</v>
      </c>
      <c r="E232" s="11">
        <v>2550.4</v>
      </c>
      <c r="F232" s="8" t="s">
        <v>1465</v>
      </c>
      <c r="G232" s="8" t="s">
        <v>4670</v>
      </c>
      <c r="H232" s="8" t="s">
        <v>3308</v>
      </c>
      <c r="I232" s="34" t="str">
        <f t="shared" si="5"/>
        <v>03/2025</v>
      </c>
      <c r="J232" s="34" t="str">
        <f t="shared" si="6"/>
        <v>CXG-0325</v>
      </c>
    </row>
    <row r="233" hidden="1">
      <c r="A233" s="8" t="s">
        <v>4671</v>
      </c>
      <c r="B233" s="10" t="s">
        <v>4341</v>
      </c>
      <c r="C233" s="13">
        <v>45994.0</v>
      </c>
      <c r="D233" s="8" t="s">
        <v>4120</v>
      </c>
      <c r="E233" s="11">
        <v>2572.8</v>
      </c>
      <c r="F233" s="8" t="s">
        <v>1478</v>
      </c>
      <c r="H233" s="8" t="s">
        <v>3308</v>
      </c>
      <c r="I233" s="34" t="str">
        <f t="shared" si="5"/>
        <v>12/2025</v>
      </c>
      <c r="J233" s="34" t="str">
        <f t="shared" si="6"/>
        <v>CXG-1225</v>
      </c>
    </row>
    <row r="234" hidden="1">
      <c r="A234" s="8" t="s">
        <v>4672</v>
      </c>
      <c r="B234" s="10" t="s">
        <v>4673</v>
      </c>
      <c r="C234" s="13">
        <v>45790.0</v>
      </c>
      <c r="D234" s="8" t="s">
        <v>4674</v>
      </c>
      <c r="E234" s="11">
        <v>15969.2</v>
      </c>
      <c r="F234" s="8" t="s">
        <v>1465</v>
      </c>
      <c r="H234" s="8" t="s">
        <v>3335</v>
      </c>
      <c r="I234" s="34" t="str">
        <f t="shared" si="5"/>
        <v>05/2025</v>
      </c>
      <c r="J234" s="34" t="str">
        <f t="shared" si="6"/>
        <v>CXG-0525</v>
      </c>
    </row>
    <row r="235" hidden="1">
      <c r="A235" s="8" t="s">
        <v>4675</v>
      </c>
      <c r="B235" s="10" t="s">
        <v>4676</v>
      </c>
      <c r="C235" s="13">
        <v>45791.0</v>
      </c>
      <c r="D235" s="8" t="s">
        <v>4674</v>
      </c>
      <c r="E235" s="11">
        <v>13250.0</v>
      </c>
      <c r="F235" s="8" t="s">
        <v>1465</v>
      </c>
      <c r="H235" s="8" t="s">
        <v>3335</v>
      </c>
      <c r="I235" s="34" t="str">
        <f t="shared" si="5"/>
        <v>05/2025</v>
      </c>
      <c r="J235" s="34" t="str">
        <f t="shared" si="6"/>
        <v>CXG-0525</v>
      </c>
    </row>
    <row r="236" hidden="1">
      <c r="A236" s="8" t="s">
        <v>4677</v>
      </c>
      <c r="B236" s="10" t="s">
        <v>4676</v>
      </c>
      <c r="C236" s="13">
        <v>45791.0</v>
      </c>
      <c r="D236" s="8" t="s">
        <v>4674</v>
      </c>
      <c r="E236" s="11">
        <v>62.0</v>
      </c>
      <c r="F236" s="8" t="s">
        <v>1473</v>
      </c>
      <c r="H236" s="8" t="s">
        <v>3335</v>
      </c>
      <c r="I236" s="34" t="str">
        <f t="shared" si="5"/>
        <v>05/2025</v>
      </c>
      <c r="J236" s="34" t="str">
        <f t="shared" si="6"/>
        <v>CXG-0525</v>
      </c>
    </row>
    <row r="237" hidden="1">
      <c r="A237" s="8" t="s">
        <v>4678</v>
      </c>
      <c r="B237" s="10" t="s">
        <v>4679</v>
      </c>
      <c r="C237" s="13">
        <v>45687.0</v>
      </c>
      <c r="D237" s="8" t="s">
        <v>4680</v>
      </c>
      <c r="E237" s="11">
        <v>2581.2</v>
      </c>
      <c r="F237" s="8" t="s">
        <v>1465</v>
      </c>
      <c r="G237" s="8" t="s">
        <v>4681</v>
      </c>
      <c r="H237" s="8" t="s">
        <v>3308</v>
      </c>
      <c r="I237" s="34" t="str">
        <f t="shared" si="5"/>
        <v>01/2025</v>
      </c>
      <c r="J237" s="34" t="str">
        <f t="shared" si="6"/>
        <v>CXG-0125</v>
      </c>
    </row>
    <row r="238" hidden="1">
      <c r="A238" s="8" t="s">
        <v>4682</v>
      </c>
      <c r="B238" s="10" t="s">
        <v>4683</v>
      </c>
      <c r="C238" s="13">
        <v>45992.0</v>
      </c>
      <c r="D238" s="8" t="s">
        <v>4684</v>
      </c>
      <c r="E238" s="11">
        <v>2592.5</v>
      </c>
      <c r="F238" s="8" t="s">
        <v>1478</v>
      </c>
      <c r="G238" s="8" t="s">
        <v>4620</v>
      </c>
      <c r="H238" s="8" t="s">
        <v>3308</v>
      </c>
      <c r="I238" s="34" t="str">
        <f t="shared" si="5"/>
        <v>12/2025</v>
      </c>
      <c r="J238" s="34" t="str">
        <f t="shared" si="6"/>
        <v>CXG-1225</v>
      </c>
    </row>
    <row r="239" hidden="1">
      <c r="A239" s="8" t="s">
        <v>4685</v>
      </c>
      <c r="B239" s="10" t="s">
        <v>4686</v>
      </c>
      <c r="C239" s="19">
        <v>45985.0</v>
      </c>
      <c r="D239" s="8" t="s">
        <v>4687</v>
      </c>
      <c r="E239" s="11">
        <v>2595.0</v>
      </c>
      <c r="F239" s="8" t="s">
        <v>1478</v>
      </c>
      <c r="H239" s="8" t="s">
        <v>3308</v>
      </c>
      <c r="I239" s="34" t="str">
        <f t="shared" si="5"/>
        <v>11/2025</v>
      </c>
      <c r="J239" s="34" t="str">
        <f t="shared" si="6"/>
        <v>CXG-1125</v>
      </c>
    </row>
    <row r="240" hidden="1">
      <c r="A240" s="8" t="s">
        <v>4688</v>
      </c>
      <c r="B240" s="10" t="s">
        <v>4262</v>
      </c>
      <c r="C240" s="19">
        <v>45943.0</v>
      </c>
      <c r="D240" s="8" t="s">
        <v>4263</v>
      </c>
      <c r="E240" s="11">
        <v>2596.56</v>
      </c>
      <c r="F240" s="8" t="s">
        <v>1478</v>
      </c>
      <c r="H240" s="8" t="s">
        <v>3308</v>
      </c>
      <c r="I240" s="34" t="str">
        <f t="shared" si="5"/>
        <v>10/2025</v>
      </c>
      <c r="J240" s="34" t="str">
        <f t="shared" si="6"/>
        <v>CXG-1025</v>
      </c>
    </row>
    <row r="241" hidden="1">
      <c r="A241" s="8" t="s">
        <v>4689</v>
      </c>
      <c r="B241" s="10" t="s">
        <v>4690</v>
      </c>
      <c r="C241" s="13">
        <v>45797.0</v>
      </c>
      <c r="D241" s="8" t="s">
        <v>4691</v>
      </c>
      <c r="E241" s="11">
        <v>14288.0</v>
      </c>
      <c r="F241" s="8" t="s">
        <v>1478</v>
      </c>
      <c r="H241" s="8" t="s">
        <v>3316</v>
      </c>
      <c r="I241" s="34" t="str">
        <f t="shared" si="5"/>
        <v>05/2025</v>
      </c>
      <c r="J241" s="34" t="str">
        <f t="shared" si="6"/>
        <v>CXG-0525</v>
      </c>
    </row>
    <row r="242" hidden="1">
      <c r="A242" s="8" t="s">
        <v>4692</v>
      </c>
      <c r="B242" s="10" t="s">
        <v>4693</v>
      </c>
      <c r="C242" s="13">
        <v>45727.0</v>
      </c>
      <c r="D242" s="8" t="s">
        <v>4694</v>
      </c>
      <c r="E242" s="11">
        <v>2601.6</v>
      </c>
      <c r="F242" s="8" t="s">
        <v>1465</v>
      </c>
      <c r="H242" s="8" t="s">
        <v>3308</v>
      </c>
      <c r="I242" s="34" t="str">
        <f t="shared" si="5"/>
        <v>03/2025</v>
      </c>
      <c r="J242" s="34" t="str">
        <f t="shared" si="6"/>
        <v>CXG-0325</v>
      </c>
    </row>
    <row r="243" hidden="1">
      <c r="A243" s="8" t="s">
        <v>4695</v>
      </c>
      <c r="B243" s="10" t="s">
        <v>4690</v>
      </c>
      <c r="C243" s="13">
        <v>45800.0</v>
      </c>
      <c r="D243" s="8" t="s">
        <v>4691</v>
      </c>
      <c r="E243" s="11">
        <v>4000.0</v>
      </c>
      <c r="F243" s="8" t="s">
        <v>1465</v>
      </c>
      <c r="H243" s="8" t="s">
        <v>3316</v>
      </c>
      <c r="I243" s="34" t="str">
        <f t="shared" si="5"/>
        <v>05/2025</v>
      </c>
      <c r="J243" s="34" t="str">
        <f t="shared" si="6"/>
        <v>CXG-0525</v>
      </c>
    </row>
    <row r="244" hidden="1">
      <c r="A244" s="8" t="s">
        <v>4696</v>
      </c>
      <c r="B244" s="10" t="s">
        <v>4697</v>
      </c>
      <c r="C244" s="13">
        <v>45797.0</v>
      </c>
      <c r="D244" s="8" t="s">
        <v>4698</v>
      </c>
      <c r="E244" s="11">
        <v>2646.8</v>
      </c>
      <c r="F244" s="8" t="s">
        <v>1478</v>
      </c>
      <c r="G244" s="8" t="s">
        <v>4699</v>
      </c>
      <c r="H244" s="8" t="s">
        <v>3308</v>
      </c>
      <c r="I244" s="34" t="str">
        <f t="shared" si="5"/>
        <v>05/2025</v>
      </c>
      <c r="J244" s="34" t="str">
        <f t="shared" si="6"/>
        <v>CXG-0525</v>
      </c>
    </row>
    <row r="245" hidden="1">
      <c r="A245" s="8" t="s">
        <v>4700</v>
      </c>
      <c r="B245" s="10" t="s">
        <v>4176</v>
      </c>
      <c r="C245" s="13">
        <v>45868.0</v>
      </c>
      <c r="D245" s="8" t="s">
        <v>4177</v>
      </c>
      <c r="E245" s="11">
        <v>2652.0</v>
      </c>
      <c r="F245" s="8" t="s">
        <v>1478</v>
      </c>
      <c r="H245" s="8" t="s">
        <v>3308</v>
      </c>
      <c r="I245" s="34" t="str">
        <f t="shared" si="5"/>
        <v>07/2025</v>
      </c>
      <c r="J245" s="34" t="str">
        <f t="shared" si="6"/>
        <v>CXG-0725</v>
      </c>
    </row>
    <row r="246" hidden="1">
      <c r="A246" s="8" t="s">
        <v>4701</v>
      </c>
      <c r="B246" s="10" t="s">
        <v>4702</v>
      </c>
      <c r="C246" s="13">
        <v>45996.0</v>
      </c>
      <c r="D246" s="8" t="s">
        <v>4703</v>
      </c>
      <c r="E246" s="11">
        <v>2668.0</v>
      </c>
      <c r="F246" s="8" t="s">
        <v>1478</v>
      </c>
      <c r="H246" s="8" t="s">
        <v>3308</v>
      </c>
      <c r="I246" s="34" t="str">
        <f t="shared" si="5"/>
        <v>12/2025</v>
      </c>
      <c r="J246" s="34" t="str">
        <f t="shared" si="6"/>
        <v>CXG-1225</v>
      </c>
    </row>
    <row r="247" hidden="1">
      <c r="A247" s="8" t="s">
        <v>4704</v>
      </c>
      <c r="B247" s="10" t="s">
        <v>4247</v>
      </c>
      <c r="C247" s="19">
        <v>45987.0</v>
      </c>
      <c r="D247" s="8" t="s">
        <v>4248</v>
      </c>
      <c r="E247" s="11">
        <v>2691.0</v>
      </c>
      <c r="F247" s="8" t="s">
        <v>1478</v>
      </c>
      <c r="H247" s="8" t="s">
        <v>3308</v>
      </c>
      <c r="I247" s="34" t="str">
        <f t="shared" si="5"/>
        <v>11/2025</v>
      </c>
      <c r="J247" s="34" t="str">
        <f t="shared" si="6"/>
        <v>CXG-1125</v>
      </c>
    </row>
    <row r="248" hidden="1">
      <c r="A248" s="8" t="s">
        <v>4705</v>
      </c>
      <c r="B248" s="10" t="s">
        <v>4706</v>
      </c>
      <c r="C248" s="13">
        <v>45995.0</v>
      </c>
      <c r="D248" s="8" t="s">
        <v>4570</v>
      </c>
      <c r="E248" s="11">
        <v>2720.5</v>
      </c>
      <c r="F248" s="8" t="s">
        <v>1478</v>
      </c>
      <c r="H248" s="8" t="s">
        <v>3308</v>
      </c>
      <c r="I248" s="34" t="str">
        <f t="shared" si="5"/>
        <v>12/2025</v>
      </c>
      <c r="J248" s="34" t="str">
        <f t="shared" si="6"/>
        <v>CXG-1225</v>
      </c>
    </row>
    <row r="249" hidden="1">
      <c r="A249" s="8" t="s">
        <v>4707</v>
      </c>
      <c r="B249" s="10" t="s">
        <v>4143</v>
      </c>
      <c r="C249" s="13">
        <v>45691.0</v>
      </c>
      <c r="D249" s="8" t="s">
        <v>4144</v>
      </c>
      <c r="E249" s="11">
        <v>2813.0</v>
      </c>
      <c r="F249" s="8" t="s">
        <v>1465</v>
      </c>
      <c r="H249" s="8" t="s">
        <v>3308</v>
      </c>
      <c r="I249" s="34" t="str">
        <f t="shared" si="5"/>
        <v>02/2025</v>
      </c>
      <c r="J249" s="34" t="str">
        <f t="shared" si="6"/>
        <v>CXG-0225</v>
      </c>
    </row>
    <row r="250" hidden="1">
      <c r="A250" s="8" t="s">
        <v>4708</v>
      </c>
      <c r="B250" s="10" t="s">
        <v>4709</v>
      </c>
      <c r="C250" s="13">
        <v>45890.0</v>
      </c>
      <c r="D250" s="8" t="s">
        <v>4710</v>
      </c>
      <c r="E250" s="11">
        <v>2833.5</v>
      </c>
      <c r="F250" s="8" t="s">
        <v>1478</v>
      </c>
      <c r="H250" s="8" t="s">
        <v>3308</v>
      </c>
      <c r="I250" s="34" t="str">
        <f t="shared" si="5"/>
        <v>08/2025</v>
      </c>
      <c r="J250" s="34" t="str">
        <f t="shared" si="6"/>
        <v>CXG-0825</v>
      </c>
    </row>
    <row r="251" hidden="1">
      <c r="A251" s="8" t="s">
        <v>4711</v>
      </c>
      <c r="B251" s="10" t="s">
        <v>4712</v>
      </c>
      <c r="C251" s="13">
        <v>45998.0</v>
      </c>
      <c r="D251" s="8" t="s">
        <v>4576</v>
      </c>
      <c r="E251" s="11">
        <v>2840.5</v>
      </c>
      <c r="F251" s="8" t="s">
        <v>1478</v>
      </c>
      <c r="H251" s="8" t="s">
        <v>3308</v>
      </c>
      <c r="I251" s="34" t="str">
        <f t="shared" si="5"/>
        <v>12/2025</v>
      </c>
      <c r="J251" s="34" t="str">
        <f t="shared" si="6"/>
        <v>CXG-1225</v>
      </c>
    </row>
    <row r="252" hidden="1">
      <c r="A252" s="8" t="s">
        <v>4713</v>
      </c>
      <c r="B252" s="10" t="s">
        <v>4155</v>
      </c>
      <c r="C252" s="19">
        <v>45959.0</v>
      </c>
      <c r="D252" s="8" t="s">
        <v>4156</v>
      </c>
      <c r="E252" s="11">
        <v>2850.0</v>
      </c>
      <c r="F252" s="8" t="s">
        <v>1478</v>
      </c>
      <c r="H252" s="8" t="s">
        <v>3308</v>
      </c>
      <c r="I252" s="34" t="str">
        <f t="shared" si="5"/>
        <v>10/2025</v>
      </c>
      <c r="J252" s="34" t="str">
        <f t="shared" si="6"/>
        <v>CXG-1025</v>
      </c>
    </row>
    <row r="253" hidden="1">
      <c r="A253" s="8" t="s">
        <v>4714</v>
      </c>
      <c r="B253" s="10" t="s">
        <v>4715</v>
      </c>
      <c r="C253" s="13">
        <v>45847.0</v>
      </c>
      <c r="D253" s="8" t="s">
        <v>4716</v>
      </c>
      <c r="E253" s="11">
        <v>2853.0</v>
      </c>
      <c r="F253" s="8" t="s">
        <v>1478</v>
      </c>
      <c r="G253" s="8" t="s">
        <v>4717</v>
      </c>
      <c r="H253" s="8" t="s">
        <v>3308</v>
      </c>
      <c r="I253" s="34" t="str">
        <f t="shared" si="5"/>
        <v>07/2025</v>
      </c>
      <c r="J253" s="34" t="str">
        <f t="shared" si="6"/>
        <v>CXG-0725</v>
      </c>
    </row>
    <row r="254" hidden="1">
      <c r="A254" s="8" t="s">
        <v>4718</v>
      </c>
      <c r="B254" s="10" t="s">
        <v>4719</v>
      </c>
      <c r="C254" s="19">
        <v>45987.0</v>
      </c>
      <c r="D254" s="8" t="s">
        <v>4720</v>
      </c>
      <c r="E254" s="11">
        <v>2865.4</v>
      </c>
      <c r="F254" s="8" t="s">
        <v>1478</v>
      </c>
      <c r="H254" s="8" t="s">
        <v>3308</v>
      </c>
      <c r="I254" s="34" t="str">
        <f t="shared" si="5"/>
        <v>11/2025</v>
      </c>
      <c r="J254" s="34" t="str">
        <f t="shared" si="6"/>
        <v>CXG-1125</v>
      </c>
    </row>
    <row r="255" hidden="1">
      <c r="A255" s="8" t="s">
        <v>4721</v>
      </c>
      <c r="B255" s="10" t="s">
        <v>4722</v>
      </c>
      <c r="C255" s="19">
        <v>45987.0</v>
      </c>
      <c r="D255" s="8" t="s">
        <v>4723</v>
      </c>
      <c r="E255" s="11">
        <v>2867.52</v>
      </c>
      <c r="F255" s="8" t="s">
        <v>1478</v>
      </c>
      <c r="H255" s="8" t="s">
        <v>3308</v>
      </c>
      <c r="I255" s="34" t="str">
        <f t="shared" si="5"/>
        <v>11/2025</v>
      </c>
      <c r="J255" s="34" t="str">
        <f t="shared" si="6"/>
        <v>CXG-1125</v>
      </c>
    </row>
    <row r="256" hidden="1">
      <c r="A256" s="8" t="s">
        <v>4724</v>
      </c>
      <c r="B256" s="10" t="s">
        <v>4194</v>
      </c>
      <c r="C256" s="19">
        <v>45987.0</v>
      </c>
      <c r="D256" s="8" t="s">
        <v>4195</v>
      </c>
      <c r="E256" s="11">
        <v>2905.08</v>
      </c>
      <c r="F256" s="8" t="s">
        <v>1478</v>
      </c>
      <c r="H256" s="8" t="s">
        <v>3308</v>
      </c>
      <c r="I256" s="34" t="str">
        <f t="shared" si="5"/>
        <v>11/2025</v>
      </c>
      <c r="J256" s="34" t="str">
        <f t="shared" si="6"/>
        <v>CXG-1125</v>
      </c>
    </row>
    <row r="257" hidden="1">
      <c r="A257" s="8" t="s">
        <v>4725</v>
      </c>
      <c r="B257" s="10" t="s">
        <v>4726</v>
      </c>
      <c r="C257" s="19">
        <v>45947.0</v>
      </c>
      <c r="D257" s="8" t="s">
        <v>4727</v>
      </c>
      <c r="E257" s="11">
        <v>2932.8</v>
      </c>
      <c r="F257" s="8" t="s">
        <v>1478</v>
      </c>
      <c r="H257" s="8" t="s">
        <v>3308</v>
      </c>
      <c r="I257" s="34" t="str">
        <f t="shared" si="5"/>
        <v>10/2025</v>
      </c>
      <c r="J257" s="34" t="str">
        <f t="shared" si="6"/>
        <v>CXG-1025</v>
      </c>
    </row>
    <row r="258" hidden="1">
      <c r="A258" s="8" t="s">
        <v>4728</v>
      </c>
      <c r="B258" s="10" t="s">
        <v>4353</v>
      </c>
      <c r="C258" s="13">
        <v>45910.0</v>
      </c>
      <c r="D258" s="8" t="s">
        <v>4354</v>
      </c>
      <c r="E258" s="11">
        <v>2934.29</v>
      </c>
      <c r="F258" s="8" t="s">
        <v>1478</v>
      </c>
      <c r="H258" s="8" t="s">
        <v>3308</v>
      </c>
      <c r="I258" s="34" t="str">
        <f t="shared" si="5"/>
        <v>09/2025</v>
      </c>
      <c r="J258" s="34" t="str">
        <f t="shared" si="6"/>
        <v>CXG-0925</v>
      </c>
    </row>
    <row r="259" hidden="1">
      <c r="A259" s="8" t="s">
        <v>4729</v>
      </c>
      <c r="B259" s="8" t="s">
        <v>4214</v>
      </c>
      <c r="C259" s="13">
        <v>45674.0</v>
      </c>
      <c r="D259" s="8" t="s">
        <v>4215</v>
      </c>
      <c r="E259" s="11">
        <v>2953.0</v>
      </c>
      <c r="F259" s="8" t="s">
        <v>1478</v>
      </c>
      <c r="H259" s="8" t="s">
        <v>3308</v>
      </c>
      <c r="I259" s="34" t="str">
        <f t="shared" si="5"/>
        <v>01/2025</v>
      </c>
      <c r="J259" s="34" t="str">
        <f t="shared" si="6"/>
        <v>CXG-0125</v>
      </c>
    </row>
    <row r="260" hidden="1">
      <c r="A260" s="8" t="s">
        <v>4730</v>
      </c>
      <c r="B260" s="10" t="s">
        <v>4161</v>
      </c>
      <c r="C260" s="13">
        <v>45684.0</v>
      </c>
      <c r="D260" s="8" t="s">
        <v>4162</v>
      </c>
      <c r="E260" s="11">
        <v>2981.1</v>
      </c>
      <c r="F260" s="8" t="s">
        <v>1478</v>
      </c>
      <c r="G260" s="8" t="s">
        <v>4731</v>
      </c>
      <c r="H260" s="8" t="s">
        <v>3308</v>
      </c>
      <c r="I260" s="34" t="str">
        <f t="shared" si="5"/>
        <v>01/2025</v>
      </c>
      <c r="J260" s="34" t="str">
        <f t="shared" si="6"/>
        <v>CXG-0125</v>
      </c>
    </row>
    <row r="261" hidden="1">
      <c r="A261" s="8" t="s">
        <v>4732</v>
      </c>
      <c r="B261" s="8" t="s">
        <v>4733</v>
      </c>
      <c r="C261" s="13">
        <v>45677.0</v>
      </c>
      <c r="D261" s="8" t="s">
        <v>4734</v>
      </c>
      <c r="E261" s="11">
        <v>3000.0</v>
      </c>
      <c r="F261" s="8" t="s">
        <v>1465</v>
      </c>
      <c r="H261" s="8" t="s">
        <v>3308</v>
      </c>
      <c r="I261" s="34" t="str">
        <f t="shared" si="5"/>
        <v>01/2025</v>
      </c>
      <c r="J261" s="34" t="str">
        <f t="shared" si="6"/>
        <v>CXG-0125</v>
      </c>
    </row>
    <row r="262" hidden="1">
      <c r="A262" s="8" t="s">
        <v>4735</v>
      </c>
      <c r="B262" s="10" t="s">
        <v>4415</v>
      </c>
      <c r="C262" s="13">
        <v>45685.0</v>
      </c>
      <c r="D262" s="8" t="s">
        <v>4416</v>
      </c>
      <c r="E262" s="11">
        <v>3000.0</v>
      </c>
      <c r="F262" s="8" t="s">
        <v>1465</v>
      </c>
      <c r="H262" s="8" t="s">
        <v>3308</v>
      </c>
      <c r="I262" s="34" t="str">
        <f t="shared" si="5"/>
        <v>01/2025</v>
      </c>
      <c r="J262" s="34" t="str">
        <f t="shared" si="6"/>
        <v>CXG-0125</v>
      </c>
    </row>
    <row r="263" hidden="1">
      <c r="A263" s="8" t="s">
        <v>4736</v>
      </c>
      <c r="B263" s="10" t="s">
        <v>4394</v>
      </c>
      <c r="C263" s="13">
        <v>45693.0</v>
      </c>
      <c r="D263" s="8" t="s">
        <v>4395</v>
      </c>
      <c r="E263" s="11">
        <v>3000.0</v>
      </c>
      <c r="F263" s="8" t="s">
        <v>1465</v>
      </c>
      <c r="H263" s="8" t="s">
        <v>3308</v>
      </c>
      <c r="I263" s="34" t="str">
        <f t="shared" si="5"/>
        <v>02/2025</v>
      </c>
      <c r="J263" s="34" t="str">
        <f t="shared" si="6"/>
        <v>CXG-0225</v>
      </c>
    </row>
    <row r="264" hidden="1">
      <c r="A264" s="8" t="s">
        <v>4737</v>
      </c>
      <c r="B264" s="10" t="s">
        <v>4738</v>
      </c>
      <c r="C264" s="13">
        <v>45730.0</v>
      </c>
      <c r="D264" s="8" t="s">
        <v>4739</v>
      </c>
      <c r="E264" s="11">
        <v>3000.0</v>
      </c>
      <c r="F264" s="8" t="s">
        <v>1478</v>
      </c>
      <c r="H264" s="8" t="s">
        <v>3308</v>
      </c>
      <c r="I264" s="34" t="str">
        <f t="shared" si="5"/>
        <v>03/2025</v>
      </c>
      <c r="J264" s="34" t="str">
        <f t="shared" si="6"/>
        <v>CXG-0325</v>
      </c>
    </row>
    <row r="265" hidden="1">
      <c r="A265" s="8" t="s">
        <v>4740</v>
      </c>
      <c r="B265" s="10" t="s">
        <v>4741</v>
      </c>
      <c r="C265" s="13">
        <v>45734.0</v>
      </c>
      <c r="D265" s="8" t="s">
        <v>4174</v>
      </c>
      <c r="E265" s="11">
        <v>3000.0</v>
      </c>
      <c r="F265" s="8" t="s">
        <v>1478</v>
      </c>
      <c r="H265" s="8" t="s">
        <v>3308</v>
      </c>
      <c r="I265" s="34" t="str">
        <f t="shared" si="5"/>
        <v>03/2025</v>
      </c>
      <c r="J265" s="34" t="str">
        <f t="shared" si="6"/>
        <v>CXG-0325</v>
      </c>
    </row>
    <row r="266" hidden="1">
      <c r="A266" s="8" t="s">
        <v>4742</v>
      </c>
      <c r="B266" s="10" t="s">
        <v>4743</v>
      </c>
      <c r="C266" s="13">
        <v>45740.0</v>
      </c>
      <c r="D266" s="8" t="s">
        <v>4744</v>
      </c>
      <c r="E266" s="11">
        <v>3000.0</v>
      </c>
      <c r="F266" s="8" t="s">
        <v>1478</v>
      </c>
      <c r="H266" s="8" t="s">
        <v>3308</v>
      </c>
      <c r="I266" s="34" t="str">
        <f t="shared" si="5"/>
        <v>03/2025</v>
      </c>
      <c r="J266" s="34" t="str">
        <f t="shared" si="6"/>
        <v>CXG-0325</v>
      </c>
    </row>
    <row r="267" hidden="1">
      <c r="A267" s="8" t="s">
        <v>4745</v>
      </c>
      <c r="B267" s="10" t="s">
        <v>4226</v>
      </c>
      <c r="C267" s="13">
        <v>45908.0</v>
      </c>
      <c r="D267" s="8" t="s">
        <v>4227</v>
      </c>
      <c r="E267" s="11">
        <v>3000.0</v>
      </c>
      <c r="F267" s="8" t="s">
        <v>1478</v>
      </c>
      <c r="H267" s="8" t="s">
        <v>3308</v>
      </c>
      <c r="I267" s="34" t="str">
        <f t="shared" si="5"/>
        <v>09/2025</v>
      </c>
      <c r="J267" s="34" t="str">
        <f t="shared" si="6"/>
        <v>CXG-0925</v>
      </c>
    </row>
    <row r="268" hidden="1">
      <c r="A268" s="8" t="s">
        <v>4746</v>
      </c>
      <c r="B268" s="10" t="s">
        <v>4388</v>
      </c>
      <c r="C268" s="13">
        <v>45923.0</v>
      </c>
      <c r="D268" s="8" t="s">
        <v>4354</v>
      </c>
      <c r="E268" s="11">
        <v>3000.0</v>
      </c>
      <c r="F268" s="8" t="s">
        <v>1509</v>
      </c>
      <c r="H268" s="8" t="s">
        <v>3308</v>
      </c>
      <c r="I268" s="34" t="str">
        <f t="shared" si="5"/>
        <v>09/2025</v>
      </c>
      <c r="J268" s="34" t="str">
        <f t="shared" si="6"/>
        <v>CXG-0925</v>
      </c>
    </row>
    <row r="269" hidden="1">
      <c r="A269" s="8" t="s">
        <v>4747</v>
      </c>
      <c r="B269" s="10" t="s">
        <v>4748</v>
      </c>
      <c r="C269" s="19">
        <v>45952.0</v>
      </c>
      <c r="D269" s="8" t="s">
        <v>4749</v>
      </c>
      <c r="E269" s="11">
        <v>3000.0</v>
      </c>
      <c r="F269" s="8" t="s">
        <v>1478</v>
      </c>
      <c r="H269" s="8" t="s">
        <v>3308</v>
      </c>
      <c r="I269" s="34" t="str">
        <f t="shared" si="5"/>
        <v>10/2025</v>
      </c>
      <c r="J269" s="34" t="str">
        <f t="shared" si="6"/>
        <v>CXG-1025</v>
      </c>
    </row>
    <row r="270" hidden="1">
      <c r="A270" s="8" t="s">
        <v>4750</v>
      </c>
      <c r="B270" s="10" t="s">
        <v>4751</v>
      </c>
      <c r="C270" s="19">
        <v>45971.0</v>
      </c>
      <c r="D270" s="8" t="s">
        <v>4752</v>
      </c>
      <c r="E270" s="11">
        <v>3000.0</v>
      </c>
      <c r="F270" s="8" t="s">
        <v>1478</v>
      </c>
      <c r="H270" s="8" t="s">
        <v>3308</v>
      </c>
      <c r="I270" s="34" t="str">
        <f t="shared" si="5"/>
        <v>11/2025</v>
      </c>
      <c r="J270" s="34" t="str">
        <f t="shared" si="6"/>
        <v>CXG-1125</v>
      </c>
    </row>
    <row r="271" hidden="1">
      <c r="A271" s="8" t="s">
        <v>4753</v>
      </c>
      <c r="B271" s="10" t="s">
        <v>4754</v>
      </c>
      <c r="C271" s="19">
        <v>45987.0</v>
      </c>
      <c r="D271" s="8" t="s">
        <v>4755</v>
      </c>
      <c r="E271" s="11">
        <v>3000.0</v>
      </c>
      <c r="F271" s="8" t="s">
        <v>1478</v>
      </c>
      <c r="H271" s="8" t="s">
        <v>3308</v>
      </c>
      <c r="I271" s="34" t="str">
        <f t="shared" si="5"/>
        <v>11/2025</v>
      </c>
      <c r="J271" s="34" t="str">
        <f t="shared" si="6"/>
        <v>CXG-1125</v>
      </c>
    </row>
    <row r="272" hidden="1">
      <c r="A272" s="8" t="s">
        <v>4756</v>
      </c>
      <c r="B272" s="10" t="s">
        <v>4757</v>
      </c>
      <c r="C272" s="19">
        <v>45987.0</v>
      </c>
      <c r="D272" s="8" t="s">
        <v>4758</v>
      </c>
      <c r="E272" s="11">
        <v>3000.0</v>
      </c>
      <c r="F272" s="8" t="s">
        <v>1478</v>
      </c>
      <c r="H272" s="8" t="s">
        <v>3308</v>
      </c>
      <c r="I272" s="34" t="str">
        <f t="shared" si="5"/>
        <v>11/2025</v>
      </c>
      <c r="J272" s="34" t="str">
        <f t="shared" si="6"/>
        <v>CXG-1125</v>
      </c>
    </row>
    <row r="273" hidden="1">
      <c r="A273" s="8" t="s">
        <v>4759</v>
      </c>
      <c r="B273" s="10" t="s">
        <v>4385</v>
      </c>
      <c r="C273" s="13">
        <v>45994.0</v>
      </c>
      <c r="D273" s="8" t="s">
        <v>4386</v>
      </c>
      <c r="E273" s="11">
        <v>3000.0</v>
      </c>
      <c r="F273" s="8" t="s">
        <v>1478</v>
      </c>
      <c r="H273" s="8" t="s">
        <v>3308</v>
      </c>
      <c r="I273" s="34" t="str">
        <f t="shared" si="5"/>
        <v>12/2025</v>
      </c>
      <c r="J273" s="34" t="str">
        <f t="shared" si="6"/>
        <v>CXG-1225</v>
      </c>
    </row>
    <row r="274" hidden="1">
      <c r="A274" s="8" t="s">
        <v>4760</v>
      </c>
      <c r="B274" s="10" t="s">
        <v>4761</v>
      </c>
      <c r="C274" s="13">
        <v>45786.0</v>
      </c>
      <c r="D274" s="8" t="s">
        <v>4762</v>
      </c>
      <c r="E274" s="11">
        <v>3028.4</v>
      </c>
      <c r="F274" s="8" t="s">
        <v>1465</v>
      </c>
      <c r="H274" s="8" t="s">
        <v>3308</v>
      </c>
      <c r="I274" s="34" t="str">
        <f t="shared" si="5"/>
        <v>05/2025</v>
      </c>
      <c r="J274" s="34" t="str">
        <f t="shared" si="6"/>
        <v>CXG-0525</v>
      </c>
    </row>
    <row r="275" hidden="1">
      <c r="A275" s="8" t="s">
        <v>4763</v>
      </c>
      <c r="B275" s="10" t="s">
        <v>4764</v>
      </c>
      <c r="C275" s="13">
        <v>45912.0</v>
      </c>
      <c r="D275" s="8" t="s">
        <v>4765</v>
      </c>
      <c r="E275" s="11">
        <v>3045.4</v>
      </c>
      <c r="F275" s="8" t="s">
        <v>1478</v>
      </c>
      <c r="H275" s="8" t="s">
        <v>3308</v>
      </c>
      <c r="I275" s="34" t="str">
        <f t="shared" si="5"/>
        <v>09/2025</v>
      </c>
      <c r="J275" s="34" t="str">
        <f t="shared" si="6"/>
        <v>CXG-0925</v>
      </c>
    </row>
    <row r="276" hidden="1">
      <c r="A276" s="8" t="s">
        <v>4766</v>
      </c>
      <c r="B276" s="10" t="s">
        <v>4767</v>
      </c>
      <c r="C276" s="19">
        <v>45985.0</v>
      </c>
      <c r="D276" s="8" t="s">
        <v>4768</v>
      </c>
      <c r="E276" s="11">
        <v>3050.0</v>
      </c>
      <c r="F276" s="8" t="s">
        <v>1478</v>
      </c>
      <c r="H276" s="8" t="s">
        <v>3308</v>
      </c>
      <c r="I276" s="34" t="str">
        <f t="shared" si="5"/>
        <v>11/2025</v>
      </c>
      <c r="J276" s="34" t="str">
        <f t="shared" si="6"/>
        <v>CXG-1125</v>
      </c>
    </row>
    <row r="277" hidden="1">
      <c r="A277" s="8" t="s">
        <v>4769</v>
      </c>
      <c r="B277" s="10" t="s">
        <v>4173</v>
      </c>
      <c r="C277" s="13">
        <v>45817.0</v>
      </c>
      <c r="D277" s="8" t="s">
        <v>4174</v>
      </c>
      <c r="E277" s="11">
        <v>3087.0</v>
      </c>
      <c r="F277" s="8" t="s">
        <v>1465</v>
      </c>
      <c r="H277" s="8" t="s">
        <v>3308</v>
      </c>
      <c r="I277" s="34" t="str">
        <f t="shared" si="5"/>
        <v>06/2025</v>
      </c>
      <c r="J277" s="34" t="str">
        <f t="shared" si="6"/>
        <v>CXG-0625</v>
      </c>
    </row>
    <row r="278" hidden="1">
      <c r="A278" s="8" t="s">
        <v>4770</v>
      </c>
      <c r="B278" s="10" t="s">
        <v>4771</v>
      </c>
      <c r="C278" s="13">
        <v>45686.0</v>
      </c>
      <c r="D278" s="8" t="s">
        <v>4772</v>
      </c>
      <c r="E278" s="11">
        <v>3132.0</v>
      </c>
      <c r="F278" s="8" t="s">
        <v>1465</v>
      </c>
      <c r="H278" s="8" t="s">
        <v>3308</v>
      </c>
      <c r="I278" s="34" t="str">
        <f t="shared" si="5"/>
        <v>01/2025</v>
      </c>
      <c r="J278" s="34" t="str">
        <f t="shared" si="6"/>
        <v>CXG-0125</v>
      </c>
    </row>
    <row r="279" hidden="1">
      <c r="A279" s="8" t="s">
        <v>4773</v>
      </c>
      <c r="B279" s="10" t="s">
        <v>4270</v>
      </c>
      <c r="C279" s="19">
        <v>45943.0</v>
      </c>
      <c r="D279" s="8" t="s">
        <v>4271</v>
      </c>
      <c r="E279" s="11">
        <v>3135.96</v>
      </c>
      <c r="F279" s="8" t="s">
        <v>1478</v>
      </c>
      <c r="H279" s="8" t="s">
        <v>3308</v>
      </c>
      <c r="I279" s="34" t="str">
        <f t="shared" si="5"/>
        <v>10/2025</v>
      </c>
      <c r="J279" s="34" t="str">
        <f t="shared" si="6"/>
        <v>CXG-1025</v>
      </c>
    </row>
    <row r="280" hidden="1">
      <c r="A280" s="8" t="s">
        <v>4774</v>
      </c>
      <c r="B280" s="10" t="s">
        <v>4775</v>
      </c>
      <c r="C280" s="19">
        <v>45987.0</v>
      </c>
      <c r="D280" s="8" t="s">
        <v>4776</v>
      </c>
      <c r="E280" s="11">
        <v>3145.0</v>
      </c>
      <c r="F280" s="8" t="s">
        <v>1478</v>
      </c>
      <c r="H280" s="8" t="s">
        <v>3308</v>
      </c>
      <c r="I280" s="34" t="str">
        <f t="shared" si="5"/>
        <v>11/2025</v>
      </c>
      <c r="J280" s="34" t="str">
        <f t="shared" si="6"/>
        <v>CXG-1125</v>
      </c>
    </row>
    <row r="281" hidden="1">
      <c r="A281" s="8" t="s">
        <v>4777</v>
      </c>
      <c r="B281" s="10" t="s">
        <v>4778</v>
      </c>
      <c r="C281" s="19">
        <v>45978.0</v>
      </c>
      <c r="D281" s="8" t="s">
        <v>4779</v>
      </c>
      <c r="E281" s="11">
        <v>3185.0</v>
      </c>
      <c r="F281" s="8" t="s">
        <v>1478</v>
      </c>
      <c r="H281" s="8" t="s">
        <v>3308</v>
      </c>
      <c r="I281" s="34" t="str">
        <f t="shared" si="5"/>
        <v>11/2025</v>
      </c>
      <c r="J281" s="34" t="str">
        <f t="shared" si="6"/>
        <v>CXG-1125</v>
      </c>
    </row>
    <row r="282" hidden="1">
      <c r="A282" s="8" t="s">
        <v>4780</v>
      </c>
      <c r="B282" s="10" t="s">
        <v>4200</v>
      </c>
      <c r="C282" s="13">
        <v>45688.0</v>
      </c>
      <c r="D282" s="8" t="s">
        <v>4201</v>
      </c>
      <c r="E282" s="11">
        <v>3220.0</v>
      </c>
      <c r="F282" s="8" t="s">
        <v>1465</v>
      </c>
      <c r="H282" s="8" t="s">
        <v>3308</v>
      </c>
      <c r="I282" s="34" t="str">
        <f t="shared" si="5"/>
        <v>01/2025</v>
      </c>
      <c r="J282" s="34" t="str">
        <f t="shared" si="6"/>
        <v>CXG-0125</v>
      </c>
    </row>
    <row r="283" hidden="1">
      <c r="A283" s="8" t="s">
        <v>4781</v>
      </c>
      <c r="B283" s="8" t="s">
        <v>4782</v>
      </c>
      <c r="C283" s="13">
        <v>45674.0</v>
      </c>
      <c r="D283" s="8" t="s">
        <v>4783</v>
      </c>
      <c r="E283" s="11">
        <v>3236.0</v>
      </c>
      <c r="F283" s="8" t="s">
        <v>1478</v>
      </c>
      <c r="H283" s="8" t="s">
        <v>3308</v>
      </c>
      <c r="I283" s="34" t="str">
        <f t="shared" si="5"/>
        <v>01/2025</v>
      </c>
      <c r="J283" s="34" t="str">
        <f t="shared" si="6"/>
        <v>CXG-0125</v>
      </c>
    </row>
    <row r="284" hidden="1">
      <c r="A284" s="8" t="s">
        <v>4784</v>
      </c>
      <c r="B284" s="10" t="s">
        <v>4785</v>
      </c>
      <c r="C284" s="13">
        <v>45847.0</v>
      </c>
      <c r="D284" s="8" t="s">
        <v>4257</v>
      </c>
      <c r="E284" s="11">
        <v>3272.1</v>
      </c>
      <c r="F284" s="8" t="s">
        <v>1478</v>
      </c>
      <c r="G284" s="8" t="s">
        <v>4717</v>
      </c>
      <c r="H284" s="8" t="s">
        <v>3308</v>
      </c>
      <c r="I284" s="34" t="str">
        <f t="shared" si="5"/>
        <v>07/2025</v>
      </c>
      <c r="J284" s="34" t="str">
        <f t="shared" si="6"/>
        <v>CXG-0725</v>
      </c>
    </row>
    <row r="285" hidden="1">
      <c r="A285" s="8" t="s">
        <v>4786</v>
      </c>
      <c r="B285" s="10" t="s">
        <v>4787</v>
      </c>
      <c r="C285" s="13">
        <v>45931.0</v>
      </c>
      <c r="D285" s="8" t="s">
        <v>4788</v>
      </c>
      <c r="E285" s="11">
        <v>3273.6</v>
      </c>
      <c r="F285" s="8" t="s">
        <v>1478</v>
      </c>
      <c r="H285" s="8" t="s">
        <v>3308</v>
      </c>
      <c r="I285" s="34" t="str">
        <f t="shared" si="5"/>
        <v>10/2025</v>
      </c>
      <c r="J285" s="34" t="str">
        <f t="shared" si="6"/>
        <v>CXG-1025</v>
      </c>
    </row>
    <row r="286" hidden="1">
      <c r="A286" s="8" t="s">
        <v>4789</v>
      </c>
      <c r="B286" s="10" t="s">
        <v>4790</v>
      </c>
      <c r="C286" s="13">
        <v>45996.0</v>
      </c>
      <c r="D286" s="8" t="s">
        <v>4791</v>
      </c>
      <c r="E286" s="11">
        <v>3282.0</v>
      </c>
      <c r="F286" s="8" t="s">
        <v>1478</v>
      </c>
      <c r="H286" s="8" t="s">
        <v>3308</v>
      </c>
      <c r="I286" s="34" t="str">
        <f t="shared" si="5"/>
        <v>12/2025</v>
      </c>
      <c r="J286" s="34" t="str">
        <f t="shared" si="6"/>
        <v>CXG-1225</v>
      </c>
    </row>
    <row r="287" hidden="1">
      <c r="A287" s="8" t="s">
        <v>4792</v>
      </c>
      <c r="B287" s="10" t="s">
        <v>4182</v>
      </c>
      <c r="C287" s="13">
        <v>45890.0</v>
      </c>
      <c r="D287" s="8" t="s">
        <v>4183</v>
      </c>
      <c r="E287" s="11">
        <v>3285.0</v>
      </c>
      <c r="F287" s="8" t="s">
        <v>1478</v>
      </c>
      <c r="H287" s="8" t="s">
        <v>3308</v>
      </c>
      <c r="I287" s="34" t="str">
        <f t="shared" si="5"/>
        <v>08/2025</v>
      </c>
      <c r="J287" s="34" t="str">
        <f t="shared" si="6"/>
        <v>CXG-0825</v>
      </c>
    </row>
    <row r="288" hidden="1">
      <c r="A288" s="8" t="s">
        <v>4793</v>
      </c>
      <c r="B288" s="10" t="s">
        <v>4794</v>
      </c>
      <c r="C288" s="13">
        <v>45821.0</v>
      </c>
      <c r="D288" s="8" t="s">
        <v>4159</v>
      </c>
      <c r="E288" s="11">
        <v>3298.56</v>
      </c>
      <c r="F288" s="8" t="s">
        <v>1465</v>
      </c>
      <c r="H288" s="8" t="s">
        <v>3308</v>
      </c>
      <c r="I288" s="34" t="str">
        <f t="shared" si="5"/>
        <v>06/2025</v>
      </c>
      <c r="J288" s="34" t="str">
        <f t="shared" si="6"/>
        <v>CXG-0625</v>
      </c>
    </row>
    <row r="289" hidden="1">
      <c r="A289" s="8" t="s">
        <v>4795</v>
      </c>
      <c r="B289" s="10" t="s">
        <v>4796</v>
      </c>
      <c r="C289" s="19">
        <v>45971.0</v>
      </c>
      <c r="D289" s="8" t="s">
        <v>4797</v>
      </c>
      <c r="E289" s="11">
        <v>3300.0</v>
      </c>
      <c r="F289" s="8" t="s">
        <v>1478</v>
      </c>
      <c r="G289" s="8" t="s">
        <v>4798</v>
      </c>
      <c r="H289" s="8" t="s">
        <v>3308</v>
      </c>
      <c r="I289" s="34" t="str">
        <f t="shared" si="5"/>
        <v>11/2025</v>
      </c>
      <c r="J289" s="34" t="str">
        <f t="shared" si="6"/>
        <v>CXG-1125</v>
      </c>
    </row>
    <row r="290" hidden="1">
      <c r="A290" s="8" t="s">
        <v>4799</v>
      </c>
      <c r="B290" s="10" t="s">
        <v>4800</v>
      </c>
      <c r="C290" s="19">
        <v>45987.0</v>
      </c>
      <c r="D290" s="8" t="s">
        <v>291</v>
      </c>
      <c r="E290" s="11">
        <v>3327.8</v>
      </c>
      <c r="F290" s="8" t="s">
        <v>1478</v>
      </c>
      <c r="H290" s="8" t="s">
        <v>3308</v>
      </c>
      <c r="I290" s="34" t="str">
        <f t="shared" si="5"/>
        <v>11/2025</v>
      </c>
      <c r="J290" s="34" t="str">
        <f t="shared" si="6"/>
        <v>CXG-1125</v>
      </c>
    </row>
    <row r="291" hidden="1">
      <c r="A291" s="8" t="s">
        <v>4801</v>
      </c>
      <c r="B291" s="10" t="s">
        <v>4802</v>
      </c>
      <c r="C291" s="19">
        <v>45978.0</v>
      </c>
      <c r="D291" s="8" t="s">
        <v>4803</v>
      </c>
      <c r="E291" s="11">
        <v>3355.0</v>
      </c>
      <c r="F291" s="8" t="s">
        <v>1478</v>
      </c>
      <c r="H291" s="8" t="s">
        <v>3308</v>
      </c>
      <c r="I291" s="34" t="str">
        <f t="shared" si="5"/>
        <v>11/2025</v>
      </c>
      <c r="J291" s="34" t="str">
        <f t="shared" si="6"/>
        <v>CXG-1125</v>
      </c>
    </row>
    <row r="292" hidden="1">
      <c r="A292" s="8" t="s">
        <v>4804</v>
      </c>
      <c r="B292" s="10" t="s">
        <v>4158</v>
      </c>
      <c r="C292" s="13">
        <v>45821.0</v>
      </c>
      <c r="D292" s="8" t="s">
        <v>4159</v>
      </c>
      <c r="E292" s="11">
        <v>3372.35</v>
      </c>
      <c r="F292" s="8" t="s">
        <v>1465</v>
      </c>
      <c r="H292" s="8" t="s">
        <v>3308</v>
      </c>
      <c r="I292" s="34" t="str">
        <f t="shared" si="5"/>
        <v>06/2025</v>
      </c>
      <c r="J292" s="34" t="str">
        <f t="shared" si="6"/>
        <v>CXG-0625</v>
      </c>
    </row>
    <row r="293" hidden="1">
      <c r="A293" s="8" t="s">
        <v>4805</v>
      </c>
      <c r="B293" s="10" t="s">
        <v>4129</v>
      </c>
      <c r="C293" s="13">
        <v>45677.0</v>
      </c>
      <c r="D293" s="8" t="s">
        <v>4105</v>
      </c>
      <c r="E293" s="11">
        <v>3389.0</v>
      </c>
      <c r="F293" s="8" t="s">
        <v>1478</v>
      </c>
      <c r="H293" s="8" t="s">
        <v>3308</v>
      </c>
      <c r="I293" s="34" t="str">
        <f t="shared" si="5"/>
        <v>01/2025</v>
      </c>
      <c r="J293" s="34" t="str">
        <f t="shared" si="6"/>
        <v>CXG-0125</v>
      </c>
    </row>
    <row r="294" hidden="1">
      <c r="A294" s="8" t="s">
        <v>4806</v>
      </c>
      <c r="B294" s="10" t="s">
        <v>4211</v>
      </c>
      <c r="C294" s="13">
        <v>45844.0</v>
      </c>
      <c r="D294" s="8" t="s">
        <v>4212</v>
      </c>
      <c r="E294" s="11">
        <v>3400.0</v>
      </c>
      <c r="F294" s="8" t="s">
        <v>1465</v>
      </c>
      <c r="H294" s="8" t="s">
        <v>3308</v>
      </c>
      <c r="I294" s="34" t="str">
        <f t="shared" si="5"/>
        <v>07/2025</v>
      </c>
      <c r="J294" s="34" t="str">
        <f t="shared" si="6"/>
        <v>CXG-0725</v>
      </c>
    </row>
    <row r="295" hidden="1">
      <c r="A295" s="8" t="s">
        <v>4807</v>
      </c>
      <c r="B295" s="10" t="s">
        <v>4250</v>
      </c>
      <c r="C295" s="19">
        <v>45943.0</v>
      </c>
      <c r="D295" s="8" t="s">
        <v>4251</v>
      </c>
      <c r="E295" s="11">
        <v>3457.4</v>
      </c>
      <c r="F295" s="8" t="s">
        <v>1478</v>
      </c>
      <c r="H295" s="8" t="s">
        <v>3308</v>
      </c>
      <c r="I295" s="34" t="str">
        <f t="shared" si="5"/>
        <v>10/2025</v>
      </c>
      <c r="J295" s="34" t="str">
        <f t="shared" si="6"/>
        <v>CXG-1025</v>
      </c>
    </row>
    <row r="296" hidden="1">
      <c r="A296" s="8" t="s">
        <v>4808</v>
      </c>
      <c r="B296" s="10" t="s">
        <v>4524</v>
      </c>
      <c r="C296" s="13">
        <v>45703.0</v>
      </c>
      <c r="D296" s="8" t="s">
        <v>4525</v>
      </c>
      <c r="E296" s="11">
        <v>3504.3</v>
      </c>
      <c r="F296" s="8" t="s">
        <v>1465</v>
      </c>
      <c r="H296" s="8" t="s">
        <v>3308</v>
      </c>
      <c r="I296" s="34" t="str">
        <f t="shared" si="5"/>
        <v>02/2025</v>
      </c>
      <c r="J296" s="34" t="str">
        <f t="shared" si="6"/>
        <v>CXG-0225</v>
      </c>
    </row>
    <row r="297" hidden="1">
      <c r="A297" s="8" t="s">
        <v>4809</v>
      </c>
      <c r="B297" s="10" t="s">
        <v>4164</v>
      </c>
      <c r="C297" s="13">
        <v>45814.0</v>
      </c>
      <c r="D297" s="8" t="s">
        <v>4165</v>
      </c>
      <c r="E297" s="11">
        <v>3517.0</v>
      </c>
      <c r="F297" s="8" t="s">
        <v>1465</v>
      </c>
      <c r="H297" s="8" t="s">
        <v>3308</v>
      </c>
      <c r="I297" s="34" t="str">
        <f t="shared" si="5"/>
        <v>06/2025</v>
      </c>
      <c r="J297" s="34" t="str">
        <f t="shared" si="6"/>
        <v>CXG-0625</v>
      </c>
    </row>
    <row r="298" hidden="1">
      <c r="A298" s="8" t="s">
        <v>4810</v>
      </c>
      <c r="B298" s="10" t="s">
        <v>4811</v>
      </c>
      <c r="C298" s="13">
        <v>45905.0</v>
      </c>
      <c r="D298" s="8" t="s">
        <v>4812</v>
      </c>
      <c r="E298" s="11">
        <v>3517.8</v>
      </c>
      <c r="F298" s="8" t="s">
        <v>1478</v>
      </c>
      <c r="H298" s="8" t="s">
        <v>3308</v>
      </c>
      <c r="I298" s="34" t="str">
        <f t="shared" si="5"/>
        <v>09/2025</v>
      </c>
      <c r="J298" s="34" t="str">
        <f t="shared" si="6"/>
        <v>CXG-0925</v>
      </c>
    </row>
    <row r="299" hidden="1">
      <c r="A299" s="8" t="s">
        <v>4813</v>
      </c>
      <c r="B299" s="10" t="s">
        <v>4814</v>
      </c>
      <c r="C299" s="13">
        <v>45687.0</v>
      </c>
      <c r="D299" s="8" t="s">
        <v>4274</v>
      </c>
      <c r="E299" s="11">
        <v>3524.4</v>
      </c>
      <c r="F299" s="8" t="s">
        <v>1478</v>
      </c>
      <c r="G299" s="8" t="s">
        <v>4815</v>
      </c>
      <c r="H299" s="8" t="s">
        <v>3308</v>
      </c>
      <c r="I299" s="34" t="str">
        <f t="shared" si="5"/>
        <v>01/2025</v>
      </c>
      <c r="J299" s="34" t="str">
        <f t="shared" si="6"/>
        <v>CXG-0125</v>
      </c>
    </row>
    <row r="300" hidden="1">
      <c r="A300" s="8" t="s">
        <v>4816</v>
      </c>
      <c r="B300" s="10" t="s">
        <v>4817</v>
      </c>
      <c r="C300" s="19">
        <v>45945.0</v>
      </c>
      <c r="D300" s="8" t="s">
        <v>4818</v>
      </c>
      <c r="E300" s="11">
        <v>3598.4</v>
      </c>
      <c r="F300" s="8" t="s">
        <v>1478</v>
      </c>
      <c r="H300" s="8" t="s">
        <v>3308</v>
      </c>
      <c r="I300" s="34" t="str">
        <f t="shared" si="5"/>
        <v>10/2025</v>
      </c>
      <c r="J300" s="34" t="str">
        <f t="shared" si="6"/>
        <v>CXG-1025</v>
      </c>
    </row>
    <row r="301" hidden="1">
      <c r="A301" s="8" t="s">
        <v>4819</v>
      </c>
      <c r="B301" s="8" t="s">
        <v>4820</v>
      </c>
      <c r="C301" s="13">
        <v>45674.0</v>
      </c>
      <c r="D301" s="8" t="s">
        <v>4419</v>
      </c>
      <c r="E301" s="11">
        <v>3674.0</v>
      </c>
      <c r="F301" s="8" t="s">
        <v>1478</v>
      </c>
      <c r="H301" s="8" t="s">
        <v>3308</v>
      </c>
      <c r="I301" s="34" t="str">
        <f t="shared" si="5"/>
        <v>01/2025</v>
      </c>
      <c r="J301" s="34" t="str">
        <f t="shared" si="6"/>
        <v>CXG-0125</v>
      </c>
    </row>
    <row r="302" hidden="1">
      <c r="A302" s="8" t="s">
        <v>4821</v>
      </c>
      <c r="B302" s="10" t="s">
        <v>4822</v>
      </c>
      <c r="C302" s="19">
        <v>45982.0</v>
      </c>
      <c r="D302" s="8" t="s">
        <v>4823</v>
      </c>
      <c r="E302" s="11">
        <v>3710.6</v>
      </c>
      <c r="F302" s="8" t="s">
        <v>1478</v>
      </c>
      <c r="H302" s="8" t="s">
        <v>3308</v>
      </c>
      <c r="I302" s="34" t="str">
        <f t="shared" si="5"/>
        <v>11/2025</v>
      </c>
      <c r="J302" s="34" t="str">
        <f t="shared" si="6"/>
        <v>CXG-1125</v>
      </c>
    </row>
    <row r="303" hidden="1">
      <c r="A303" s="8" t="s">
        <v>4824</v>
      </c>
      <c r="B303" s="10" t="s">
        <v>4137</v>
      </c>
      <c r="C303" s="13">
        <v>45817.0</v>
      </c>
      <c r="D303" s="8" t="s">
        <v>4138</v>
      </c>
      <c r="E303" s="11">
        <v>3739.0</v>
      </c>
      <c r="F303" s="8" t="s">
        <v>1465</v>
      </c>
      <c r="H303" s="8" t="s">
        <v>3308</v>
      </c>
      <c r="I303" s="34" t="str">
        <f t="shared" si="5"/>
        <v>06/2025</v>
      </c>
      <c r="J303" s="34" t="str">
        <f t="shared" si="6"/>
        <v>CXG-0625</v>
      </c>
    </row>
    <row r="304" hidden="1">
      <c r="A304" s="8" t="s">
        <v>4825</v>
      </c>
      <c r="B304" s="10" t="s">
        <v>4826</v>
      </c>
      <c r="C304" s="13">
        <v>45911.0</v>
      </c>
      <c r="D304" s="8" t="s">
        <v>4827</v>
      </c>
      <c r="E304" s="11">
        <v>3777.0</v>
      </c>
      <c r="F304" s="8" t="s">
        <v>1478</v>
      </c>
      <c r="H304" s="8" t="s">
        <v>3308</v>
      </c>
      <c r="I304" s="34" t="str">
        <f t="shared" si="5"/>
        <v>09/2025</v>
      </c>
      <c r="J304" s="34" t="str">
        <f t="shared" si="6"/>
        <v>CXG-0925</v>
      </c>
    </row>
    <row r="305" hidden="1">
      <c r="A305" s="8" t="s">
        <v>4828</v>
      </c>
      <c r="B305" s="10" t="s">
        <v>4829</v>
      </c>
      <c r="C305" s="13">
        <v>45845.0</v>
      </c>
      <c r="D305" s="8" t="s">
        <v>4691</v>
      </c>
      <c r="E305" s="11">
        <v>20122.8</v>
      </c>
      <c r="F305" s="8" t="s">
        <v>1478</v>
      </c>
      <c r="H305" s="8" t="s">
        <v>3316</v>
      </c>
      <c r="I305" s="34" t="str">
        <f t="shared" si="5"/>
        <v>07/2025</v>
      </c>
      <c r="J305" s="34" t="str">
        <f t="shared" si="6"/>
        <v>CXG-0725</v>
      </c>
    </row>
    <row r="306" hidden="1">
      <c r="A306" s="8" t="s">
        <v>4830</v>
      </c>
      <c r="B306" s="10" t="s">
        <v>4831</v>
      </c>
      <c r="C306" s="13">
        <v>45860.0</v>
      </c>
      <c r="D306" s="8" t="s">
        <v>4832</v>
      </c>
      <c r="E306" s="11">
        <v>3779.8</v>
      </c>
      <c r="F306" s="8" t="s">
        <v>1465</v>
      </c>
      <c r="H306" s="8" t="s">
        <v>3308</v>
      </c>
      <c r="I306" s="34" t="str">
        <f t="shared" si="5"/>
        <v>07/2025</v>
      </c>
      <c r="J306" s="34" t="str">
        <f t="shared" si="6"/>
        <v>CXG-0725</v>
      </c>
    </row>
    <row r="307" hidden="1">
      <c r="A307" s="8" t="s">
        <v>4833</v>
      </c>
      <c r="B307" s="10" t="s">
        <v>4834</v>
      </c>
      <c r="C307" s="19">
        <v>45985.0</v>
      </c>
      <c r="D307" s="8" t="s">
        <v>271</v>
      </c>
      <c r="E307" s="11">
        <v>3788.2</v>
      </c>
      <c r="F307" s="8" t="s">
        <v>1478</v>
      </c>
      <c r="H307" s="8" t="s">
        <v>3308</v>
      </c>
      <c r="I307" s="34" t="str">
        <f t="shared" si="5"/>
        <v>11/2025</v>
      </c>
      <c r="J307" s="34" t="str">
        <f t="shared" si="6"/>
        <v>CXG-1125</v>
      </c>
    </row>
    <row r="308" hidden="1">
      <c r="A308" s="8" t="s">
        <v>4835</v>
      </c>
      <c r="B308" s="10" t="s">
        <v>4836</v>
      </c>
      <c r="C308" s="19">
        <v>45974.0</v>
      </c>
      <c r="D308" s="8" t="s">
        <v>4837</v>
      </c>
      <c r="E308" s="11">
        <v>3811.0</v>
      </c>
      <c r="F308" s="8" t="s">
        <v>2212</v>
      </c>
      <c r="H308" s="8" t="s">
        <v>3308</v>
      </c>
      <c r="I308" s="34" t="str">
        <f t="shared" si="5"/>
        <v>11/2025</v>
      </c>
      <c r="J308" s="34" t="str">
        <f t="shared" si="6"/>
        <v>CXG-1125</v>
      </c>
    </row>
    <row r="309" hidden="1">
      <c r="A309" s="8" t="s">
        <v>4838</v>
      </c>
      <c r="B309" s="10" t="s">
        <v>4390</v>
      </c>
      <c r="C309" s="13">
        <v>45679.0</v>
      </c>
      <c r="D309" s="8" t="s">
        <v>4391</v>
      </c>
      <c r="E309" s="11">
        <v>3848.8</v>
      </c>
      <c r="F309" s="8" t="s">
        <v>1465</v>
      </c>
      <c r="H309" s="8" t="s">
        <v>3308</v>
      </c>
      <c r="I309" s="34" t="str">
        <f t="shared" si="5"/>
        <v>01/2025</v>
      </c>
      <c r="J309" s="34" t="str">
        <f t="shared" si="6"/>
        <v>CXG-0125</v>
      </c>
    </row>
    <row r="310" hidden="1">
      <c r="A310" s="8" t="s">
        <v>4839</v>
      </c>
      <c r="B310" s="10" t="s">
        <v>4840</v>
      </c>
      <c r="C310" s="13">
        <v>45922.0</v>
      </c>
      <c r="D310" s="8" t="s">
        <v>4765</v>
      </c>
      <c r="E310" s="11">
        <v>3859.2</v>
      </c>
      <c r="F310" s="8" t="s">
        <v>1478</v>
      </c>
      <c r="H310" s="8" t="s">
        <v>3308</v>
      </c>
      <c r="I310" s="34" t="str">
        <f t="shared" si="5"/>
        <v>09/2025</v>
      </c>
      <c r="J310" s="34" t="str">
        <f t="shared" si="6"/>
        <v>CXG-0925</v>
      </c>
    </row>
    <row r="311" hidden="1">
      <c r="A311" s="8" t="s">
        <v>4841</v>
      </c>
      <c r="B311" s="10" t="s">
        <v>4842</v>
      </c>
      <c r="C311" s="13">
        <v>45817.0</v>
      </c>
      <c r="D311" s="8" t="s">
        <v>4843</v>
      </c>
      <c r="E311" s="11">
        <v>3888.0</v>
      </c>
      <c r="F311" s="8" t="s">
        <v>1465</v>
      </c>
      <c r="H311" s="8" t="s">
        <v>3308</v>
      </c>
      <c r="I311" s="34" t="str">
        <f t="shared" si="5"/>
        <v>06/2025</v>
      </c>
      <c r="J311" s="34" t="str">
        <f t="shared" si="6"/>
        <v>CXG-0625</v>
      </c>
    </row>
    <row r="312" hidden="1">
      <c r="A312" s="8" t="s">
        <v>4844</v>
      </c>
      <c r="B312" s="10" t="s">
        <v>4326</v>
      </c>
      <c r="C312" s="13">
        <v>45813.0</v>
      </c>
      <c r="D312" s="8" t="s">
        <v>4327</v>
      </c>
      <c r="E312" s="11">
        <v>3889.0</v>
      </c>
      <c r="F312" s="8" t="s">
        <v>1478</v>
      </c>
      <c r="H312" s="8" t="s">
        <v>3308</v>
      </c>
      <c r="I312" s="34" t="str">
        <f t="shared" si="5"/>
        <v>06/2025</v>
      </c>
      <c r="J312" s="34" t="str">
        <f t="shared" si="6"/>
        <v>CXG-0625</v>
      </c>
    </row>
    <row r="313" hidden="1">
      <c r="A313" s="8" t="s">
        <v>4845</v>
      </c>
      <c r="B313" s="10" t="s">
        <v>4134</v>
      </c>
      <c r="C313" s="13">
        <v>45936.0</v>
      </c>
      <c r="D313" s="8" t="s">
        <v>4135</v>
      </c>
      <c r="E313" s="11">
        <v>3905.0</v>
      </c>
      <c r="F313" s="8" t="s">
        <v>1478</v>
      </c>
      <c r="H313" s="8" t="s">
        <v>3308</v>
      </c>
      <c r="I313" s="34" t="str">
        <f t="shared" si="5"/>
        <v>10/2025</v>
      </c>
      <c r="J313" s="34" t="str">
        <f t="shared" si="6"/>
        <v>CXG-1025</v>
      </c>
    </row>
    <row r="314" hidden="1">
      <c r="A314" s="8" t="s">
        <v>4846</v>
      </c>
      <c r="B314" s="10" t="s">
        <v>4847</v>
      </c>
      <c r="C314" s="13">
        <v>45861.0</v>
      </c>
      <c r="D314" s="8" t="s">
        <v>4848</v>
      </c>
      <c r="E314" s="11">
        <v>3928.6</v>
      </c>
      <c r="F314" s="8" t="s">
        <v>1478</v>
      </c>
      <c r="H314" s="8" t="s">
        <v>3308</v>
      </c>
      <c r="I314" s="34" t="str">
        <f t="shared" si="5"/>
        <v>07/2025</v>
      </c>
      <c r="J314" s="34" t="str">
        <f t="shared" si="6"/>
        <v>CXG-0725</v>
      </c>
    </row>
    <row r="315" hidden="1">
      <c r="A315" s="8" t="s">
        <v>4849</v>
      </c>
      <c r="B315" s="10" t="s">
        <v>4850</v>
      </c>
      <c r="C315" s="13">
        <v>45855.0</v>
      </c>
      <c r="D315" s="8" t="s">
        <v>4716</v>
      </c>
      <c r="E315" s="11">
        <v>3951.8</v>
      </c>
      <c r="F315" s="8" t="s">
        <v>1465</v>
      </c>
      <c r="H315" s="8" t="s">
        <v>3308</v>
      </c>
      <c r="I315" s="34" t="str">
        <f t="shared" si="5"/>
        <v>07/2025</v>
      </c>
      <c r="J315" s="34" t="str">
        <f t="shared" si="6"/>
        <v>CXG-0725</v>
      </c>
    </row>
    <row r="316" hidden="1">
      <c r="A316" s="8" t="s">
        <v>4851</v>
      </c>
      <c r="B316" s="10" t="s">
        <v>4484</v>
      </c>
      <c r="C316" s="13">
        <v>45679.0</v>
      </c>
      <c r="D316" s="8" t="s">
        <v>4485</v>
      </c>
      <c r="E316" s="11">
        <v>3968.5</v>
      </c>
      <c r="F316" s="8" t="s">
        <v>1478</v>
      </c>
      <c r="H316" s="8" t="s">
        <v>3308</v>
      </c>
      <c r="I316" s="34" t="str">
        <f t="shared" si="5"/>
        <v>01/2025</v>
      </c>
      <c r="J316" s="34" t="str">
        <f t="shared" si="6"/>
        <v>CXG-0125</v>
      </c>
    </row>
    <row r="317" hidden="1">
      <c r="A317" s="8" t="s">
        <v>4852</v>
      </c>
      <c r="B317" s="10" t="s">
        <v>4853</v>
      </c>
      <c r="C317" s="13">
        <v>45855.0</v>
      </c>
      <c r="D317" s="8" t="s">
        <v>4257</v>
      </c>
      <c r="E317" s="11">
        <v>3991.4</v>
      </c>
      <c r="F317" s="8" t="s">
        <v>1465</v>
      </c>
      <c r="H317" s="8" t="s">
        <v>3308</v>
      </c>
      <c r="I317" s="34" t="str">
        <f t="shared" si="5"/>
        <v>07/2025</v>
      </c>
      <c r="J317" s="34" t="str">
        <f t="shared" si="6"/>
        <v>CXG-0725</v>
      </c>
    </row>
    <row r="318" hidden="1">
      <c r="A318" s="8" t="s">
        <v>4854</v>
      </c>
      <c r="B318" s="10" t="s">
        <v>4855</v>
      </c>
      <c r="C318" s="13">
        <v>45699.0</v>
      </c>
      <c r="D318" s="8" t="s">
        <v>4376</v>
      </c>
      <c r="E318" s="11">
        <v>3992.8</v>
      </c>
      <c r="F318" s="8" t="s">
        <v>1478</v>
      </c>
      <c r="G318" s="8" t="s">
        <v>4856</v>
      </c>
      <c r="H318" s="8" t="s">
        <v>3308</v>
      </c>
      <c r="I318" s="34" t="str">
        <f t="shared" si="5"/>
        <v>02/2025</v>
      </c>
      <c r="J318" s="34" t="str">
        <f t="shared" si="6"/>
        <v>CXG-0225</v>
      </c>
    </row>
    <row r="319" hidden="1">
      <c r="A319" s="8" t="s">
        <v>4857</v>
      </c>
      <c r="B319" s="10" t="s">
        <v>4191</v>
      </c>
      <c r="C319" s="13">
        <v>45730.0</v>
      </c>
      <c r="D319" s="8" t="s">
        <v>4192</v>
      </c>
      <c r="E319" s="11">
        <v>3999.0</v>
      </c>
      <c r="F319" s="8" t="s">
        <v>1478</v>
      </c>
      <c r="H319" s="8" t="s">
        <v>3308</v>
      </c>
      <c r="I319" s="34" t="str">
        <f t="shared" si="5"/>
        <v>03/2025</v>
      </c>
      <c r="J319" s="34" t="str">
        <f t="shared" si="6"/>
        <v>CXG-0325</v>
      </c>
    </row>
    <row r="320" hidden="1">
      <c r="A320" s="8" t="s">
        <v>4858</v>
      </c>
      <c r="B320" s="8" t="s">
        <v>4461</v>
      </c>
      <c r="C320" s="13">
        <v>45674.0</v>
      </c>
      <c r="D320" s="8" t="s">
        <v>4462</v>
      </c>
      <c r="E320" s="11">
        <v>4000.0</v>
      </c>
      <c r="F320" s="8" t="s">
        <v>1478</v>
      </c>
      <c r="H320" s="8" t="s">
        <v>3308</v>
      </c>
      <c r="I320" s="34" t="str">
        <f t="shared" si="5"/>
        <v>01/2025</v>
      </c>
      <c r="J320" s="34" t="str">
        <f t="shared" si="6"/>
        <v>CXG-0125</v>
      </c>
    </row>
    <row r="321" hidden="1">
      <c r="A321" s="8" t="s">
        <v>4859</v>
      </c>
      <c r="B321" s="10" t="s">
        <v>4426</v>
      </c>
      <c r="C321" s="13">
        <v>45679.0</v>
      </c>
      <c r="D321" s="8" t="s">
        <v>4427</v>
      </c>
      <c r="E321" s="11">
        <v>4000.0</v>
      </c>
      <c r="F321" s="8" t="s">
        <v>1465</v>
      </c>
      <c r="H321" s="8" t="s">
        <v>3308</v>
      </c>
      <c r="I321" s="34" t="str">
        <f t="shared" si="5"/>
        <v>01/2025</v>
      </c>
      <c r="J321" s="34" t="str">
        <f t="shared" si="6"/>
        <v>CXG-0125</v>
      </c>
    </row>
    <row r="322" hidden="1">
      <c r="A322" s="8" t="s">
        <v>4860</v>
      </c>
      <c r="B322" s="10" t="s">
        <v>4497</v>
      </c>
      <c r="C322" s="13">
        <v>45680.0</v>
      </c>
      <c r="D322" s="8" t="s">
        <v>4498</v>
      </c>
      <c r="E322" s="11">
        <v>4000.0</v>
      </c>
      <c r="F322" s="8" t="s">
        <v>1465</v>
      </c>
      <c r="H322" s="8" t="s">
        <v>3308</v>
      </c>
      <c r="I322" s="34" t="str">
        <f t="shared" si="5"/>
        <v>01/2025</v>
      </c>
      <c r="J322" s="34" t="str">
        <f t="shared" si="6"/>
        <v>CXG-0125</v>
      </c>
    </row>
    <row r="323" hidden="1">
      <c r="A323" s="8" t="s">
        <v>4861</v>
      </c>
      <c r="B323" s="10" t="s">
        <v>4321</v>
      </c>
      <c r="C323" s="13">
        <v>45686.0</v>
      </c>
      <c r="D323" s="8" t="s">
        <v>4322</v>
      </c>
      <c r="E323" s="11">
        <v>4000.0</v>
      </c>
      <c r="F323" s="8" t="s">
        <v>1478</v>
      </c>
      <c r="H323" s="8" t="s">
        <v>3308</v>
      </c>
      <c r="I323" s="34" t="str">
        <f t="shared" si="5"/>
        <v>01/2025</v>
      </c>
      <c r="J323" s="34" t="str">
        <f t="shared" si="6"/>
        <v>CXG-0125</v>
      </c>
    </row>
    <row r="324" hidden="1">
      <c r="A324" s="8" t="s">
        <v>4862</v>
      </c>
      <c r="B324" s="10" t="s">
        <v>4450</v>
      </c>
      <c r="C324" s="13">
        <v>45691.0</v>
      </c>
      <c r="D324" s="8" t="s">
        <v>4322</v>
      </c>
      <c r="E324" s="11">
        <v>4000.0</v>
      </c>
      <c r="F324" s="8" t="s">
        <v>1478</v>
      </c>
      <c r="H324" s="8" t="s">
        <v>3308</v>
      </c>
      <c r="I324" s="34" t="str">
        <f t="shared" si="5"/>
        <v>02/2025</v>
      </c>
      <c r="J324" s="34" t="str">
        <f t="shared" si="6"/>
        <v>CXG-0225</v>
      </c>
    </row>
    <row r="325" hidden="1">
      <c r="A325" s="8" t="s">
        <v>4863</v>
      </c>
      <c r="B325" s="10" t="s">
        <v>4448</v>
      </c>
      <c r="C325" s="13">
        <v>45693.0</v>
      </c>
      <c r="D325" s="8" t="s">
        <v>4322</v>
      </c>
      <c r="E325" s="11">
        <v>4000.0</v>
      </c>
      <c r="F325" s="8" t="s">
        <v>1478</v>
      </c>
      <c r="G325" s="8" t="s">
        <v>4451</v>
      </c>
      <c r="H325" s="8" t="s">
        <v>3308</v>
      </c>
      <c r="I325" s="34" t="str">
        <f t="shared" si="5"/>
        <v>02/2025</v>
      </c>
      <c r="J325" s="34" t="str">
        <f t="shared" si="6"/>
        <v>CXG-0225</v>
      </c>
    </row>
    <row r="326" hidden="1">
      <c r="A326" s="8" t="s">
        <v>4864</v>
      </c>
      <c r="B326" s="10" t="s">
        <v>4829</v>
      </c>
      <c r="C326" s="13">
        <v>45850.0</v>
      </c>
      <c r="D326" s="8" t="s">
        <v>4691</v>
      </c>
      <c r="E326" s="11">
        <v>6000.0</v>
      </c>
      <c r="F326" s="8" t="s">
        <v>1478</v>
      </c>
      <c r="H326" s="8" t="s">
        <v>3316</v>
      </c>
      <c r="I326" s="34" t="str">
        <f t="shared" si="5"/>
        <v>07/2025</v>
      </c>
      <c r="J326" s="34" t="str">
        <f t="shared" si="6"/>
        <v>CXG-0725</v>
      </c>
    </row>
    <row r="327" hidden="1">
      <c r="A327" s="8" t="s">
        <v>4865</v>
      </c>
      <c r="B327" s="10" t="s">
        <v>4866</v>
      </c>
      <c r="C327" s="13">
        <v>45735.0</v>
      </c>
      <c r="D327" s="8" t="s">
        <v>4843</v>
      </c>
      <c r="E327" s="11">
        <v>4000.0</v>
      </c>
      <c r="F327" s="8" t="s">
        <v>1478</v>
      </c>
      <c r="H327" s="8" t="s">
        <v>3308</v>
      </c>
      <c r="I327" s="34" t="str">
        <f t="shared" si="5"/>
        <v>03/2025</v>
      </c>
      <c r="J327" s="34" t="str">
        <f t="shared" si="6"/>
        <v>CXG-0325</v>
      </c>
    </row>
    <row r="328" hidden="1">
      <c r="A328" s="8" t="s">
        <v>4867</v>
      </c>
      <c r="B328" s="10" t="s">
        <v>4868</v>
      </c>
      <c r="C328" s="13">
        <v>45831.0</v>
      </c>
      <c r="D328" s="8" t="s">
        <v>4843</v>
      </c>
      <c r="E328" s="11">
        <v>4000.0</v>
      </c>
      <c r="F328" s="8" t="s">
        <v>1465</v>
      </c>
      <c r="H328" s="8" t="s">
        <v>3308</v>
      </c>
      <c r="I328" s="34" t="str">
        <f t="shared" si="5"/>
        <v>06/2025</v>
      </c>
      <c r="J328" s="34" t="str">
        <f t="shared" si="6"/>
        <v>CXG-0625</v>
      </c>
    </row>
    <row r="329" hidden="1">
      <c r="A329" s="8" t="s">
        <v>4869</v>
      </c>
      <c r="B329" s="10" t="s">
        <v>4329</v>
      </c>
      <c r="C329" s="19">
        <v>45950.0</v>
      </c>
      <c r="D329" s="8" t="s">
        <v>4038</v>
      </c>
      <c r="E329" s="11">
        <v>4000.0</v>
      </c>
      <c r="F329" s="8" t="s">
        <v>1478</v>
      </c>
      <c r="H329" s="8" t="s">
        <v>3308</v>
      </c>
      <c r="I329" s="34" t="str">
        <f t="shared" si="5"/>
        <v>10/2025</v>
      </c>
      <c r="J329" s="34" t="str">
        <f t="shared" si="6"/>
        <v>CXG-1025</v>
      </c>
    </row>
    <row r="330" hidden="1">
      <c r="A330" s="8" t="s">
        <v>4870</v>
      </c>
      <c r="B330" s="10" t="s">
        <v>4382</v>
      </c>
      <c r="C330" s="19">
        <v>45982.0</v>
      </c>
      <c r="D330" s="8" t="s">
        <v>4383</v>
      </c>
      <c r="E330" s="11">
        <v>4000.0</v>
      </c>
      <c r="F330" s="8" t="s">
        <v>1478</v>
      </c>
      <c r="H330" s="8" t="s">
        <v>3308</v>
      </c>
      <c r="I330" s="34" t="str">
        <f t="shared" si="5"/>
        <v>11/2025</v>
      </c>
      <c r="J330" s="34" t="str">
        <f t="shared" si="6"/>
        <v>CXG-1125</v>
      </c>
    </row>
    <row r="331" hidden="1">
      <c r="A331" s="8" t="s">
        <v>4871</v>
      </c>
      <c r="B331" s="10" t="s">
        <v>4872</v>
      </c>
      <c r="C331" s="13">
        <v>45853.0</v>
      </c>
      <c r="D331" s="8" t="s">
        <v>4873</v>
      </c>
      <c r="E331" s="11">
        <v>19865.4</v>
      </c>
      <c r="F331" s="8" t="s">
        <v>1465</v>
      </c>
      <c r="H331" s="8" t="s">
        <v>3316</v>
      </c>
      <c r="I331" s="34" t="str">
        <f t="shared" si="5"/>
        <v>07/2025</v>
      </c>
      <c r="J331" s="34" t="str">
        <f t="shared" si="6"/>
        <v>CXG-0725</v>
      </c>
    </row>
    <row r="332" hidden="1">
      <c r="A332" s="8" t="s">
        <v>4874</v>
      </c>
      <c r="B332" s="10" t="s">
        <v>4875</v>
      </c>
      <c r="C332" s="13">
        <v>45854.0</v>
      </c>
      <c r="D332" s="8" t="s">
        <v>4691</v>
      </c>
      <c r="E332" s="11">
        <v>15823.0</v>
      </c>
      <c r="F332" s="8" t="s">
        <v>1465</v>
      </c>
      <c r="H332" s="8" t="s">
        <v>3316</v>
      </c>
      <c r="I332" s="34" t="str">
        <f t="shared" si="5"/>
        <v>07/2025</v>
      </c>
      <c r="J332" s="34" t="str">
        <f t="shared" si="6"/>
        <v>CXG-0725</v>
      </c>
    </row>
    <row r="333" hidden="1">
      <c r="A333" s="8" t="s">
        <v>4876</v>
      </c>
      <c r="B333" s="10" t="s">
        <v>4253</v>
      </c>
      <c r="C333" s="13">
        <v>45999.0</v>
      </c>
      <c r="D333" s="8" t="s">
        <v>4254</v>
      </c>
      <c r="E333" s="11">
        <v>4000.0</v>
      </c>
      <c r="F333" s="8" t="s">
        <v>1478</v>
      </c>
      <c r="H333" s="8" t="s">
        <v>3308</v>
      </c>
      <c r="I333" s="34" t="str">
        <f t="shared" si="5"/>
        <v>12/2025</v>
      </c>
      <c r="J333" s="34" t="str">
        <f t="shared" si="6"/>
        <v>CXG-1225</v>
      </c>
    </row>
    <row r="334" hidden="1">
      <c r="A334" s="8" t="s">
        <v>4877</v>
      </c>
      <c r="B334" s="10" t="s">
        <v>4878</v>
      </c>
      <c r="C334" s="19">
        <v>46007.0</v>
      </c>
      <c r="D334" s="8" t="s">
        <v>4174</v>
      </c>
      <c r="E334" s="11">
        <v>4037.0</v>
      </c>
      <c r="F334" s="8" t="s">
        <v>1509</v>
      </c>
      <c r="G334" s="8" t="s">
        <v>2315</v>
      </c>
      <c r="H334" s="8" t="s">
        <v>3308</v>
      </c>
      <c r="I334" s="34" t="str">
        <f t="shared" si="5"/>
        <v>12/2025</v>
      </c>
      <c r="J334" s="34" t="str">
        <f t="shared" si="6"/>
        <v>CXG-1225</v>
      </c>
    </row>
    <row r="335" hidden="1">
      <c r="A335" s="8" t="s">
        <v>4879</v>
      </c>
      <c r="B335" s="10" t="s">
        <v>4880</v>
      </c>
      <c r="C335" s="13">
        <v>45932.0</v>
      </c>
      <c r="D335" s="8" t="s">
        <v>4881</v>
      </c>
      <c r="E335" s="11">
        <v>4083.2</v>
      </c>
      <c r="F335" s="8" t="s">
        <v>1478</v>
      </c>
      <c r="H335" s="8" t="s">
        <v>3308</v>
      </c>
      <c r="I335" s="34" t="str">
        <f t="shared" si="5"/>
        <v>10/2025</v>
      </c>
      <c r="J335" s="34" t="str">
        <f t="shared" si="6"/>
        <v>CXG-1025</v>
      </c>
    </row>
    <row r="336" hidden="1">
      <c r="A336" s="8" t="s">
        <v>4882</v>
      </c>
      <c r="B336" s="10" t="s">
        <v>4883</v>
      </c>
      <c r="C336" s="13">
        <v>45706.0</v>
      </c>
      <c r="D336" s="8" t="s">
        <v>4204</v>
      </c>
      <c r="E336" s="11">
        <v>4100.2</v>
      </c>
      <c r="F336" s="8" t="s">
        <v>1465</v>
      </c>
      <c r="H336" s="8" t="s">
        <v>3308</v>
      </c>
      <c r="I336" s="34" t="str">
        <f t="shared" si="5"/>
        <v>02/2025</v>
      </c>
      <c r="J336" s="34" t="str">
        <f t="shared" si="6"/>
        <v>CXG-0225</v>
      </c>
    </row>
    <row r="337" hidden="1">
      <c r="A337" s="8" t="s">
        <v>4884</v>
      </c>
      <c r="B337" s="10" t="s">
        <v>4885</v>
      </c>
      <c r="C337" s="13">
        <v>45699.0</v>
      </c>
      <c r="D337" s="8" t="s">
        <v>4376</v>
      </c>
      <c r="E337" s="11">
        <v>4116.0</v>
      </c>
      <c r="F337" s="8" t="s">
        <v>1478</v>
      </c>
      <c r="G337" s="8" t="s">
        <v>4856</v>
      </c>
      <c r="H337" s="8" t="s">
        <v>3308</v>
      </c>
      <c r="I337" s="34" t="str">
        <f t="shared" si="5"/>
        <v>02/2025</v>
      </c>
      <c r="J337" s="34" t="str">
        <f t="shared" si="6"/>
        <v>CXG-0225</v>
      </c>
    </row>
    <row r="338" hidden="1">
      <c r="A338" s="8" t="s">
        <v>4886</v>
      </c>
      <c r="B338" s="10" t="s">
        <v>4887</v>
      </c>
      <c r="C338" s="19">
        <v>45987.0</v>
      </c>
      <c r="D338" s="8" t="s">
        <v>4888</v>
      </c>
      <c r="E338" s="11">
        <v>4222.0</v>
      </c>
      <c r="F338" s="8" t="s">
        <v>1478</v>
      </c>
      <c r="H338" s="8" t="s">
        <v>3308</v>
      </c>
      <c r="I338" s="34" t="str">
        <f t="shared" si="5"/>
        <v>11/2025</v>
      </c>
      <c r="J338" s="34" t="str">
        <f t="shared" si="6"/>
        <v>CXG-1125</v>
      </c>
    </row>
    <row r="339" hidden="1">
      <c r="A339" s="8" t="s">
        <v>4889</v>
      </c>
      <c r="B339" s="10" t="s">
        <v>4203</v>
      </c>
      <c r="C339" s="13">
        <v>45682.0</v>
      </c>
      <c r="D339" s="8" t="s">
        <v>4204</v>
      </c>
      <c r="E339" s="11">
        <v>4230.0</v>
      </c>
      <c r="F339" s="8" t="s">
        <v>1465</v>
      </c>
      <c r="H339" s="8" t="s">
        <v>3308</v>
      </c>
      <c r="I339" s="34" t="str">
        <f t="shared" si="5"/>
        <v>01/2025</v>
      </c>
      <c r="J339" s="34" t="str">
        <f t="shared" si="6"/>
        <v>CXG-0125</v>
      </c>
    </row>
    <row r="340" hidden="1">
      <c r="A340" s="8" t="s">
        <v>4890</v>
      </c>
      <c r="B340" s="10" t="s">
        <v>4273</v>
      </c>
      <c r="C340" s="13">
        <v>45923.0</v>
      </c>
      <c r="D340" s="8" t="s">
        <v>4274</v>
      </c>
      <c r="E340" s="11">
        <v>4288.0</v>
      </c>
      <c r="F340" s="8" t="s">
        <v>1478</v>
      </c>
      <c r="H340" s="8" t="s">
        <v>3308</v>
      </c>
      <c r="I340" s="34" t="str">
        <f t="shared" si="5"/>
        <v>09/2025</v>
      </c>
      <c r="J340" s="34" t="str">
        <f t="shared" si="6"/>
        <v>CXG-0925</v>
      </c>
    </row>
    <row r="341" hidden="1">
      <c r="A341" s="8" t="s">
        <v>4891</v>
      </c>
      <c r="B341" s="10" t="s">
        <v>4892</v>
      </c>
      <c r="C341" s="19">
        <v>46007.0</v>
      </c>
      <c r="D341" s="8" t="s">
        <v>4174</v>
      </c>
      <c r="E341" s="11">
        <v>4318.6</v>
      </c>
      <c r="F341" s="8" t="s">
        <v>1509</v>
      </c>
      <c r="G341" s="8" t="s">
        <v>2315</v>
      </c>
      <c r="H341" s="8" t="s">
        <v>3308</v>
      </c>
      <c r="I341" s="34" t="str">
        <f t="shared" si="5"/>
        <v>12/2025</v>
      </c>
      <c r="J341" s="34" t="str">
        <f t="shared" si="6"/>
        <v>CXG-1225</v>
      </c>
    </row>
    <row r="342" hidden="1">
      <c r="A342" s="8" t="s">
        <v>4893</v>
      </c>
      <c r="B342" s="10" t="s">
        <v>4894</v>
      </c>
      <c r="C342" s="13">
        <v>45856.0</v>
      </c>
      <c r="D342" s="8" t="s">
        <v>4895</v>
      </c>
      <c r="E342" s="11">
        <v>20261.4</v>
      </c>
      <c r="F342" s="8" t="s">
        <v>1478</v>
      </c>
      <c r="H342" s="8" t="s">
        <v>3316</v>
      </c>
      <c r="I342" s="34" t="str">
        <f t="shared" si="5"/>
        <v>07/2025</v>
      </c>
      <c r="J342" s="34" t="str">
        <f t="shared" si="6"/>
        <v>CXG-0725</v>
      </c>
    </row>
    <row r="343" hidden="1">
      <c r="A343" s="8" t="s">
        <v>4896</v>
      </c>
      <c r="B343" s="10" t="s">
        <v>4897</v>
      </c>
      <c r="C343" s="13">
        <v>45910.0</v>
      </c>
      <c r="D343" s="8" t="s">
        <v>4898</v>
      </c>
      <c r="E343" s="11">
        <v>4357.4</v>
      </c>
      <c r="F343" s="8" t="s">
        <v>1478</v>
      </c>
      <c r="H343" s="8" t="s">
        <v>3308</v>
      </c>
      <c r="I343" s="34" t="str">
        <f t="shared" si="5"/>
        <v>09/2025</v>
      </c>
      <c r="J343" s="34" t="str">
        <f t="shared" si="6"/>
        <v>CXG-0925</v>
      </c>
    </row>
    <row r="344" hidden="1">
      <c r="A344" s="8" t="s">
        <v>4899</v>
      </c>
      <c r="B344" s="10" t="s">
        <v>4872</v>
      </c>
      <c r="C344" s="13">
        <v>45859.0</v>
      </c>
      <c r="D344" s="8" t="s">
        <v>4873</v>
      </c>
      <c r="E344" s="11">
        <v>6000.0</v>
      </c>
      <c r="F344" s="8" t="s">
        <v>1465</v>
      </c>
      <c r="H344" s="8" t="s">
        <v>3316</v>
      </c>
      <c r="I344" s="34" t="str">
        <f t="shared" si="5"/>
        <v>07/2025</v>
      </c>
      <c r="J344" s="34" t="str">
        <f t="shared" si="6"/>
        <v>CXG-0725</v>
      </c>
    </row>
    <row r="345" hidden="1">
      <c r="A345" s="8" t="s">
        <v>4900</v>
      </c>
      <c r="B345" s="10" t="s">
        <v>4875</v>
      </c>
      <c r="C345" s="13">
        <v>45859.0</v>
      </c>
      <c r="D345" s="8" t="s">
        <v>4691</v>
      </c>
      <c r="E345" s="11">
        <v>5000.0</v>
      </c>
      <c r="F345" s="8" t="s">
        <v>1465</v>
      </c>
      <c r="H345" s="8" t="s">
        <v>3316</v>
      </c>
      <c r="I345" s="34" t="str">
        <f t="shared" si="5"/>
        <v>07/2025</v>
      </c>
      <c r="J345" s="34" t="str">
        <f t="shared" si="6"/>
        <v>CXG-0725</v>
      </c>
    </row>
    <row r="346" hidden="1">
      <c r="A346" s="8" t="s">
        <v>4901</v>
      </c>
      <c r="B346" s="10" t="s">
        <v>4902</v>
      </c>
      <c r="C346" s="19">
        <v>45945.0</v>
      </c>
      <c r="D346" s="8" t="s">
        <v>4765</v>
      </c>
      <c r="E346" s="11">
        <v>4371.2</v>
      </c>
      <c r="F346" s="8" t="s">
        <v>1478</v>
      </c>
      <c r="H346" s="8" t="s">
        <v>3308</v>
      </c>
      <c r="I346" s="34" t="str">
        <f t="shared" si="5"/>
        <v>10/2025</v>
      </c>
      <c r="J346" s="34" t="str">
        <f t="shared" si="6"/>
        <v>CXG-1025</v>
      </c>
    </row>
    <row r="347" hidden="1">
      <c r="A347" s="8" t="s">
        <v>4903</v>
      </c>
      <c r="B347" s="8" t="s">
        <v>4904</v>
      </c>
      <c r="C347" s="13">
        <v>45678.0</v>
      </c>
      <c r="D347" s="8" t="s">
        <v>4376</v>
      </c>
      <c r="E347" s="11">
        <v>4388.4</v>
      </c>
      <c r="F347" s="8" t="s">
        <v>1478</v>
      </c>
      <c r="H347" s="8" t="s">
        <v>3308</v>
      </c>
      <c r="I347" s="34" t="str">
        <f t="shared" si="5"/>
        <v>01/2025</v>
      </c>
      <c r="J347" s="34" t="str">
        <f t="shared" si="6"/>
        <v>CXG-0125</v>
      </c>
    </row>
    <row r="348" hidden="1">
      <c r="A348" s="8" t="s">
        <v>4905</v>
      </c>
      <c r="B348" s="10" t="s">
        <v>4906</v>
      </c>
      <c r="C348" s="13">
        <v>45852.0</v>
      </c>
      <c r="D348" s="8" t="s">
        <v>4832</v>
      </c>
      <c r="E348" s="11">
        <v>4422.0</v>
      </c>
      <c r="F348" s="8" t="s">
        <v>1465</v>
      </c>
      <c r="H348" s="8" t="s">
        <v>3308</v>
      </c>
      <c r="I348" s="34" t="str">
        <f t="shared" si="5"/>
        <v>07/2025</v>
      </c>
      <c r="J348" s="34" t="str">
        <f t="shared" si="6"/>
        <v>CXG-0725</v>
      </c>
    </row>
    <row r="349" hidden="1">
      <c r="A349" s="8" t="s">
        <v>4907</v>
      </c>
      <c r="B349" s="10" t="s">
        <v>4894</v>
      </c>
      <c r="C349" s="13">
        <v>45860.0</v>
      </c>
      <c r="D349" s="8" t="s">
        <v>4895</v>
      </c>
      <c r="E349" s="11">
        <v>6000.0</v>
      </c>
      <c r="F349" s="8" t="s">
        <v>1478</v>
      </c>
      <c r="G349" s="8" t="s">
        <v>4908</v>
      </c>
      <c r="H349" s="8" t="s">
        <v>3316</v>
      </c>
      <c r="I349" s="34" t="str">
        <f t="shared" si="5"/>
        <v>07/2025</v>
      </c>
      <c r="J349" s="34" t="str">
        <f t="shared" si="6"/>
        <v>CXG-0725</v>
      </c>
    </row>
    <row r="350" hidden="1">
      <c r="A350" s="8" t="s">
        <v>4909</v>
      </c>
      <c r="B350" s="10" t="s">
        <v>4910</v>
      </c>
      <c r="C350" s="13">
        <v>45860.0</v>
      </c>
      <c r="D350" s="8" t="s">
        <v>4873</v>
      </c>
      <c r="E350" s="11">
        <v>20575.0</v>
      </c>
      <c r="F350" s="8" t="s">
        <v>1478</v>
      </c>
      <c r="G350" s="8" t="s">
        <v>4908</v>
      </c>
      <c r="H350" s="8" t="s">
        <v>3316</v>
      </c>
      <c r="I350" s="34" t="str">
        <f t="shared" si="5"/>
        <v>07/2025</v>
      </c>
      <c r="J350" s="34" t="str">
        <f t="shared" si="6"/>
        <v>CXG-0725</v>
      </c>
    </row>
    <row r="351" hidden="1">
      <c r="A351" s="8" t="s">
        <v>4911</v>
      </c>
      <c r="B351" s="10" t="s">
        <v>4232</v>
      </c>
      <c r="C351" s="13">
        <v>45684.0</v>
      </c>
      <c r="D351" s="8" t="s">
        <v>4233</v>
      </c>
      <c r="E351" s="11">
        <v>4500.0</v>
      </c>
      <c r="F351" s="8" t="s">
        <v>1478</v>
      </c>
      <c r="G351" s="8" t="s">
        <v>4912</v>
      </c>
      <c r="H351" s="8" t="s">
        <v>3308</v>
      </c>
      <c r="I351" s="34" t="str">
        <f t="shared" si="5"/>
        <v>01/2025</v>
      </c>
      <c r="J351" s="34" t="str">
        <f t="shared" si="6"/>
        <v>CXG-0125</v>
      </c>
    </row>
    <row r="352" hidden="1">
      <c r="A352" s="10" t="s">
        <v>4913</v>
      </c>
      <c r="B352" s="10" t="s">
        <v>4474</v>
      </c>
      <c r="C352" s="19">
        <v>45989.0</v>
      </c>
      <c r="D352" s="8" t="s">
        <v>4419</v>
      </c>
      <c r="E352" s="11">
        <v>4500.0</v>
      </c>
      <c r="F352" s="8" t="s">
        <v>1478</v>
      </c>
      <c r="H352" s="8" t="s">
        <v>3308</v>
      </c>
      <c r="I352" s="34" t="str">
        <f t="shared" si="5"/>
        <v>11/2025</v>
      </c>
      <c r="J352" s="34" t="str">
        <f t="shared" si="6"/>
        <v>CXG-1125</v>
      </c>
    </row>
    <row r="353" hidden="1">
      <c r="A353" s="8" t="s">
        <v>4914</v>
      </c>
      <c r="B353" s="10" t="s">
        <v>4915</v>
      </c>
      <c r="C353" s="13">
        <v>45919.0</v>
      </c>
      <c r="D353" s="8" t="s">
        <v>4827</v>
      </c>
      <c r="E353" s="11">
        <v>4505.6</v>
      </c>
      <c r="F353" s="8" t="s">
        <v>1478</v>
      </c>
      <c r="H353" s="8" t="s">
        <v>3308</v>
      </c>
      <c r="I353" s="34" t="str">
        <f t="shared" si="5"/>
        <v>09/2025</v>
      </c>
      <c r="J353" s="34" t="str">
        <f t="shared" si="6"/>
        <v>CXG-0925</v>
      </c>
    </row>
    <row r="354" hidden="1">
      <c r="A354" s="10" t="s">
        <v>4916</v>
      </c>
      <c r="B354" s="10" t="s">
        <v>4917</v>
      </c>
      <c r="C354" s="13">
        <v>45800.0</v>
      </c>
      <c r="D354" s="8" t="s">
        <v>4898</v>
      </c>
      <c r="E354" s="11">
        <v>4520.0</v>
      </c>
      <c r="F354" s="8" t="s">
        <v>1465</v>
      </c>
      <c r="H354" s="8" t="s">
        <v>3308</v>
      </c>
      <c r="I354" s="34" t="str">
        <f t="shared" si="5"/>
        <v>05/2025</v>
      </c>
      <c r="J354" s="34" t="str">
        <f t="shared" si="6"/>
        <v>CXG-0525</v>
      </c>
    </row>
    <row r="355" hidden="1">
      <c r="A355" s="8" t="s">
        <v>4918</v>
      </c>
      <c r="B355" s="10" t="s">
        <v>4919</v>
      </c>
      <c r="C355" s="13">
        <v>45735.0</v>
      </c>
      <c r="D355" s="8" t="s">
        <v>4920</v>
      </c>
      <c r="E355" s="11">
        <v>4542.6</v>
      </c>
      <c r="F355" s="8" t="s">
        <v>1478</v>
      </c>
      <c r="H355" s="8" t="s">
        <v>3308</v>
      </c>
      <c r="I355" s="34" t="str">
        <f t="shared" si="5"/>
        <v>03/2025</v>
      </c>
      <c r="J355" s="34" t="str">
        <f t="shared" si="6"/>
        <v>CXG-0325</v>
      </c>
    </row>
    <row r="356" hidden="1">
      <c r="A356" s="8" t="s">
        <v>4921</v>
      </c>
      <c r="B356" s="10" t="s">
        <v>4910</v>
      </c>
      <c r="C356" s="13">
        <v>45862.0</v>
      </c>
      <c r="D356" s="8" t="s">
        <v>4873</v>
      </c>
      <c r="E356" s="11">
        <v>5000.0</v>
      </c>
      <c r="F356" s="8" t="s">
        <v>1478</v>
      </c>
      <c r="H356" s="8" t="s">
        <v>3316</v>
      </c>
      <c r="I356" s="34" t="str">
        <f t="shared" si="5"/>
        <v>07/2025</v>
      </c>
      <c r="J356" s="34" t="str">
        <f t="shared" si="6"/>
        <v>CXG-0725</v>
      </c>
    </row>
    <row r="357" hidden="1">
      <c r="A357" s="8" t="s">
        <v>4922</v>
      </c>
      <c r="B357" s="10" t="s">
        <v>4923</v>
      </c>
      <c r="C357" s="13">
        <v>45867.0</v>
      </c>
      <c r="D357" s="8" t="s">
        <v>4257</v>
      </c>
      <c r="E357" s="11">
        <v>4545.8</v>
      </c>
      <c r="F357" s="8" t="s">
        <v>1478</v>
      </c>
      <c r="H357" s="8" t="s">
        <v>3308</v>
      </c>
      <c r="I357" s="34" t="str">
        <f t="shared" si="5"/>
        <v>07/2025</v>
      </c>
      <c r="J357" s="34" t="str">
        <f t="shared" si="6"/>
        <v>CXG-0725</v>
      </c>
    </row>
    <row r="358" hidden="1">
      <c r="A358" s="8" t="s">
        <v>4924</v>
      </c>
      <c r="B358" s="10" t="s">
        <v>4167</v>
      </c>
      <c r="C358" s="13">
        <v>45828.0</v>
      </c>
      <c r="D358" s="8" t="s">
        <v>4168</v>
      </c>
      <c r="E358" s="11">
        <v>4610.0</v>
      </c>
      <c r="F358" s="8" t="s">
        <v>1465</v>
      </c>
      <c r="H358" s="8" t="s">
        <v>3308</v>
      </c>
      <c r="I358" s="34" t="str">
        <f t="shared" si="5"/>
        <v>06/2025</v>
      </c>
      <c r="J358" s="34" t="str">
        <f t="shared" si="6"/>
        <v>CXG-0625</v>
      </c>
    </row>
    <row r="359" hidden="1">
      <c r="A359" s="8" t="s">
        <v>4925</v>
      </c>
      <c r="B359" s="10" t="s">
        <v>4926</v>
      </c>
      <c r="C359" s="13">
        <v>45895.0</v>
      </c>
      <c r="D359" s="8" t="s">
        <v>4927</v>
      </c>
      <c r="E359" s="11">
        <v>4634.8</v>
      </c>
      <c r="F359" s="8" t="s">
        <v>1478</v>
      </c>
      <c r="H359" s="8" t="s">
        <v>3308</v>
      </c>
      <c r="I359" s="34" t="str">
        <f t="shared" si="5"/>
        <v>08/2025</v>
      </c>
      <c r="J359" s="34" t="str">
        <f t="shared" si="6"/>
        <v>CXG-0825</v>
      </c>
    </row>
    <row r="360" hidden="1">
      <c r="A360" s="8" t="s">
        <v>4928</v>
      </c>
      <c r="B360" s="10" t="s">
        <v>4545</v>
      </c>
      <c r="C360" s="19">
        <v>45944.0</v>
      </c>
      <c r="D360" s="8" t="s">
        <v>4174</v>
      </c>
      <c r="E360" s="11">
        <v>4641.25</v>
      </c>
      <c r="F360" s="8" t="s">
        <v>1478</v>
      </c>
      <c r="H360" s="8" t="s">
        <v>3308</v>
      </c>
      <c r="I360" s="34" t="str">
        <f t="shared" si="5"/>
        <v>10/2025</v>
      </c>
      <c r="J360" s="34" t="str">
        <f t="shared" si="6"/>
        <v>CXG-1025</v>
      </c>
    </row>
    <row r="361" hidden="1">
      <c r="A361" s="8" t="s">
        <v>4929</v>
      </c>
      <c r="B361" s="8" t="s">
        <v>4930</v>
      </c>
      <c r="C361" s="13">
        <v>45678.0</v>
      </c>
      <c r="D361" s="8" t="s">
        <v>4455</v>
      </c>
      <c r="E361" s="11">
        <v>4660.2</v>
      </c>
      <c r="F361" s="8" t="s">
        <v>1478</v>
      </c>
      <c r="H361" s="8" t="s">
        <v>3308</v>
      </c>
      <c r="I361" s="34" t="str">
        <f t="shared" si="5"/>
        <v>01/2025</v>
      </c>
      <c r="J361" s="34" t="str">
        <f t="shared" si="6"/>
        <v>CXG-0125</v>
      </c>
    </row>
    <row r="362" hidden="1">
      <c r="A362" s="8" t="s">
        <v>4931</v>
      </c>
      <c r="B362" s="10" t="s">
        <v>4932</v>
      </c>
      <c r="C362" s="13">
        <v>45867.0</v>
      </c>
      <c r="D362" s="8" t="s">
        <v>4933</v>
      </c>
      <c r="E362" s="11">
        <v>4670.8</v>
      </c>
      <c r="F362" s="8" t="s">
        <v>1478</v>
      </c>
      <c r="H362" s="8" t="s">
        <v>3308</v>
      </c>
      <c r="I362" s="34" t="str">
        <f t="shared" si="5"/>
        <v>07/2025</v>
      </c>
      <c r="J362" s="34" t="str">
        <f t="shared" si="6"/>
        <v>CXG-0725</v>
      </c>
    </row>
    <row r="363" hidden="1">
      <c r="A363" s="8" t="s">
        <v>4934</v>
      </c>
      <c r="B363" s="10" t="s">
        <v>4935</v>
      </c>
      <c r="C363" s="13">
        <v>45677.0</v>
      </c>
      <c r="D363" s="8" t="s">
        <v>4204</v>
      </c>
      <c r="E363" s="11">
        <v>4692.0</v>
      </c>
      <c r="F363" s="8" t="s">
        <v>1465</v>
      </c>
      <c r="H363" s="8" t="s">
        <v>3308</v>
      </c>
      <c r="I363" s="34" t="str">
        <f t="shared" si="5"/>
        <v>01/2025</v>
      </c>
      <c r="J363" s="34" t="str">
        <f t="shared" si="6"/>
        <v>CXG-0125</v>
      </c>
    </row>
    <row r="364" hidden="1">
      <c r="A364" s="8" t="s">
        <v>4936</v>
      </c>
      <c r="B364" s="10" t="s">
        <v>4218</v>
      </c>
      <c r="C364" s="13">
        <v>45696.0</v>
      </c>
      <c r="D364" s="8" t="s">
        <v>4204</v>
      </c>
      <c r="E364" s="11">
        <v>4692.0</v>
      </c>
      <c r="F364" s="8" t="s">
        <v>1465</v>
      </c>
      <c r="G364" s="8" t="s">
        <v>4937</v>
      </c>
      <c r="H364" s="8" t="s">
        <v>3308</v>
      </c>
      <c r="I364" s="34" t="str">
        <f t="shared" si="5"/>
        <v>02/2025</v>
      </c>
      <c r="J364" s="34" t="str">
        <f t="shared" si="6"/>
        <v>CXG-0225</v>
      </c>
    </row>
    <row r="365" hidden="1">
      <c r="A365" s="8" t="s">
        <v>4938</v>
      </c>
      <c r="B365" s="10" t="s">
        <v>4939</v>
      </c>
      <c r="C365" s="13">
        <v>45867.0</v>
      </c>
      <c r="D365" s="8" t="s">
        <v>4940</v>
      </c>
      <c r="E365" s="11">
        <v>4717.0</v>
      </c>
      <c r="F365" s="8" t="s">
        <v>1478</v>
      </c>
      <c r="H365" s="8" t="s">
        <v>3308</v>
      </c>
      <c r="I365" s="34" t="str">
        <f t="shared" si="5"/>
        <v>07/2025</v>
      </c>
      <c r="J365" s="34" t="str">
        <f t="shared" si="6"/>
        <v>CXG-0725</v>
      </c>
    </row>
    <row r="366" hidden="1">
      <c r="A366" s="8" t="s">
        <v>4941</v>
      </c>
      <c r="B366" s="10" t="s">
        <v>4942</v>
      </c>
      <c r="C366" s="13">
        <v>45702.0</v>
      </c>
      <c r="D366" s="8" t="s">
        <v>4364</v>
      </c>
      <c r="E366" s="11">
        <v>4759.5</v>
      </c>
      <c r="F366" s="8" t="s">
        <v>1465</v>
      </c>
      <c r="H366" s="8" t="s">
        <v>3308</v>
      </c>
      <c r="I366" s="34" t="str">
        <f t="shared" si="5"/>
        <v>02/2025</v>
      </c>
      <c r="J366" s="34" t="str">
        <f t="shared" si="6"/>
        <v>CXG-0225</v>
      </c>
    </row>
    <row r="367" hidden="1">
      <c r="A367" s="8" t="s">
        <v>4943</v>
      </c>
      <c r="B367" s="10" t="s">
        <v>4944</v>
      </c>
      <c r="C367" s="13">
        <v>45684.0</v>
      </c>
      <c r="D367" s="8" t="s">
        <v>4364</v>
      </c>
      <c r="E367" s="11">
        <v>4854.6</v>
      </c>
      <c r="F367" s="8" t="s">
        <v>1465</v>
      </c>
      <c r="G367" s="8" t="s">
        <v>4945</v>
      </c>
      <c r="H367" s="8" t="s">
        <v>3308</v>
      </c>
      <c r="I367" s="34" t="str">
        <f t="shared" si="5"/>
        <v>01/2025</v>
      </c>
      <c r="J367" s="34" t="str">
        <f t="shared" si="6"/>
        <v>CXG-0125</v>
      </c>
    </row>
    <row r="368" hidden="1">
      <c r="A368" s="8" t="s">
        <v>4946</v>
      </c>
      <c r="B368" s="10" t="s">
        <v>4947</v>
      </c>
      <c r="C368" s="13">
        <v>45687.0</v>
      </c>
      <c r="D368" s="8" t="s">
        <v>4204</v>
      </c>
      <c r="E368" s="11">
        <v>4872.0</v>
      </c>
      <c r="F368" s="8" t="s">
        <v>1465</v>
      </c>
      <c r="H368" s="8" t="s">
        <v>3308</v>
      </c>
      <c r="I368" s="34" t="str">
        <f t="shared" si="5"/>
        <v>01/2025</v>
      </c>
      <c r="J368" s="34" t="str">
        <f t="shared" si="6"/>
        <v>CXG-0125</v>
      </c>
    </row>
    <row r="369" hidden="1">
      <c r="A369" s="8" t="s">
        <v>4948</v>
      </c>
      <c r="B369" s="10" t="s">
        <v>4949</v>
      </c>
      <c r="C369" s="13">
        <v>45684.0</v>
      </c>
      <c r="D369" s="8" t="s">
        <v>4950</v>
      </c>
      <c r="E369" s="11">
        <v>4933.9</v>
      </c>
      <c r="F369" s="8" t="s">
        <v>1478</v>
      </c>
      <c r="G369" s="8" t="s">
        <v>4731</v>
      </c>
      <c r="H369" s="8" t="s">
        <v>3308</v>
      </c>
      <c r="I369" s="34" t="str">
        <f t="shared" si="5"/>
        <v>01/2025</v>
      </c>
      <c r="J369" s="34" t="str">
        <f t="shared" si="6"/>
        <v>CXG-0125</v>
      </c>
    </row>
    <row r="370" hidden="1">
      <c r="A370" s="8" t="s">
        <v>4951</v>
      </c>
      <c r="B370" s="10" t="s">
        <v>4952</v>
      </c>
      <c r="C370" s="13">
        <v>45728.0</v>
      </c>
      <c r="D370" s="8" t="s">
        <v>4630</v>
      </c>
      <c r="E370" s="11">
        <v>4946.4</v>
      </c>
      <c r="F370" s="8" t="s">
        <v>1465</v>
      </c>
      <c r="H370" s="8" t="s">
        <v>3308</v>
      </c>
      <c r="I370" s="34" t="str">
        <f t="shared" si="5"/>
        <v>03/2025</v>
      </c>
      <c r="J370" s="34" t="str">
        <f t="shared" si="6"/>
        <v>CXG-0325</v>
      </c>
    </row>
    <row r="371" hidden="1">
      <c r="A371" s="8" t="s">
        <v>4953</v>
      </c>
      <c r="B371" s="10" t="s">
        <v>4954</v>
      </c>
      <c r="C371" s="13">
        <v>45897.0</v>
      </c>
      <c r="D371" s="8" t="s">
        <v>4508</v>
      </c>
      <c r="E371" s="11">
        <v>4952.6</v>
      </c>
      <c r="F371" s="8" t="s">
        <v>1478</v>
      </c>
      <c r="H371" s="8" t="s">
        <v>3308</v>
      </c>
      <c r="I371" s="34" t="str">
        <f t="shared" si="5"/>
        <v>08/2025</v>
      </c>
      <c r="J371" s="34" t="str">
        <f t="shared" si="6"/>
        <v>CXG-0825</v>
      </c>
    </row>
    <row r="372" hidden="1">
      <c r="A372" s="8" t="s">
        <v>4955</v>
      </c>
      <c r="B372" s="10" t="s">
        <v>4956</v>
      </c>
      <c r="C372" s="13">
        <v>45799.0</v>
      </c>
      <c r="D372" s="8" t="s">
        <v>4957</v>
      </c>
      <c r="E372" s="11">
        <v>4964.0</v>
      </c>
      <c r="F372" s="8" t="s">
        <v>1465</v>
      </c>
      <c r="H372" s="8" t="s">
        <v>3308</v>
      </c>
      <c r="I372" s="34" t="str">
        <f t="shared" si="5"/>
        <v>05/2025</v>
      </c>
      <c r="J372" s="34" t="str">
        <f t="shared" si="6"/>
        <v>CXG-0525</v>
      </c>
    </row>
    <row r="373" hidden="1">
      <c r="A373" s="8" t="s">
        <v>4958</v>
      </c>
      <c r="B373" s="8" t="s">
        <v>4617</v>
      </c>
      <c r="C373" s="13">
        <v>45671.0</v>
      </c>
      <c r="D373" s="8" t="s">
        <v>4618</v>
      </c>
      <c r="E373" s="11">
        <v>5000.0</v>
      </c>
      <c r="F373" s="8" t="s">
        <v>1520</v>
      </c>
      <c r="H373" s="8" t="s">
        <v>3308</v>
      </c>
      <c r="I373" s="34" t="str">
        <f t="shared" si="5"/>
        <v>01/2025</v>
      </c>
      <c r="J373" s="34" t="str">
        <f t="shared" si="6"/>
        <v>CXG-0125</v>
      </c>
    </row>
    <row r="374" hidden="1">
      <c r="A374" s="8" t="s">
        <v>4959</v>
      </c>
      <c r="B374" s="10" t="s">
        <v>4679</v>
      </c>
      <c r="C374" s="13">
        <v>45684.0</v>
      </c>
      <c r="D374" s="8" t="s">
        <v>4680</v>
      </c>
      <c r="E374" s="11">
        <v>5000.0</v>
      </c>
      <c r="F374" s="8" t="s">
        <v>1478</v>
      </c>
      <c r="H374" s="8" t="s">
        <v>3308</v>
      </c>
      <c r="I374" s="34" t="str">
        <f t="shared" si="5"/>
        <v>01/2025</v>
      </c>
      <c r="J374" s="34" t="str">
        <f t="shared" si="6"/>
        <v>CXG-0125</v>
      </c>
    </row>
    <row r="375" hidden="1">
      <c r="A375" s="8" t="s">
        <v>4960</v>
      </c>
      <c r="B375" s="10" t="s">
        <v>4500</v>
      </c>
      <c r="C375" s="13">
        <v>45708.0</v>
      </c>
      <c r="D375" s="8" t="s">
        <v>4501</v>
      </c>
      <c r="E375" s="11">
        <v>5000.0</v>
      </c>
      <c r="F375" s="8" t="s">
        <v>1465</v>
      </c>
      <c r="H375" s="8" t="s">
        <v>3308</v>
      </c>
      <c r="I375" s="34" t="str">
        <f t="shared" si="5"/>
        <v>02/2025</v>
      </c>
      <c r="J375" s="34" t="str">
        <f t="shared" si="6"/>
        <v>CXG-0225</v>
      </c>
    </row>
    <row r="376" hidden="1">
      <c r="A376" s="8" t="s">
        <v>4961</v>
      </c>
      <c r="B376" s="10" t="s">
        <v>4962</v>
      </c>
      <c r="C376" s="13">
        <v>45735.0</v>
      </c>
      <c r="D376" s="8" t="s">
        <v>4963</v>
      </c>
      <c r="E376" s="11">
        <v>5000.0</v>
      </c>
      <c r="F376" s="8" t="s">
        <v>1478</v>
      </c>
      <c r="H376" s="8" t="s">
        <v>3308</v>
      </c>
      <c r="I376" s="34" t="str">
        <f t="shared" si="5"/>
        <v>03/2025</v>
      </c>
      <c r="J376" s="34" t="str">
        <f t="shared" si="6"/>
        <v>CXG-0325</v>
      </c>
    </row>
    <row r="377" hidden="1">
      <c r="A377" s="10" t="s">
        <v>4964</v>
      </c>
      <c r="B377" s="10" t="s">
        <v>4965</v>
      </c>
      <c r="C377" s="13">
        <v>45735.0</v>
      </c>
      <c r="D377" s="8" t="s">
        <v>4966</v>
      </c>
      <c r="E377" s="11">
        <v>5000.0</v>
      </c>
      <c r="F377" s="8" t="s">
        <v>1478</v>
      </c>
      <c r="H377" s="8" t="s">
        <v>3308</v>
      </c>
      <c r="I377" s="34" t="str">
        <f t="shared" si="5"/>
        <v>03/2025</v>
      </c>
      <c r="J377" s="34" t="str">
        <f t="shared" si="6"/>
        <v>CXG-0325</v>
      </c>
    </row>
    <row r="378" hidden="1">
      <c r="A378" s="8" t="s">
        <v>4967</v>
      </c>
      <c r="B378" s="10" t="s">
        <v>4363</v>
      </c>
      <c r="C378" s="13">
        <v>45762.0</v>
      </c>
      <c r="D378" s="8" t="s">
        <v>4364</v>
      </c>
      <c r="E378" s="11">
        <v>5000.0</v>
      </c>
      <c r="F378" s="8" t="s">
        <v>1465</v>
      </c>
      <c r="H378" s="8" t="s">
        <v>3308</v>
      </c>
      <c r="I378" s="34" t="str">
        <f t="shared" si="5"/>
        <v>04/2025</v>
      </c>
      <c r="J378" s="34" t="str">
        <f t="shared" si="6"/>
        <v>CXG-0425</v>
      </c>
    </row>
    <row r="379" hidden="1">
      <c r="A379" s="8" t="s">
        <v>4968</v>
      </c>
      <c r="B379" s="10" t="s">
        <v>4917</v>
      </c>
      <c r="C379" s="13">
        <v>45797.0</v>
      </c>
      <c r="D379" s="8" t="s">
        <v>4898</v>
      </c>
      <c r="E379" s="11">
        <v>5000.0</v>
      </c>
      <c r="F379" s="8" t="s">
        <v>1478</v>
      </c>
      <c r="H379" s="8" t="s">
        <v>3308</v>
      </c>
      <c r="I379" s="34" t="str">
        <f t="shared" si="5"/>
        <v>05/2025</v>
      </c>
      <c r="J379" s="34" t="str">
        <f t="shared" si="6"/>
        <v>CXG-0525</v>
      </c>
    </row>
    <row r="380" hidden="1">
      <c r="A380" s="8" t="s">
        <v>4969</v>
      </c>
      <c r="B380" s="10" t="s">
        <v>4970</v>
      </c>
      <c r="C380" s="13">
        <v>45939.0</v>
      </c>
      <c r="D380" s="8" t="s">
        <v>4971</v>
      </c>
      <c r="E380" s="11">
        <v>5000.0</v>
      </c>
      <c r="F380" s="8" t="s">
        <v>1478</v>
      </c>
      <c r="H380" s="8" t="s">
        <v>3308</v>
      </c>
      <c r="I380" s="34" t="str">
        <f t="shared" si="5"/>
        <v>10/2025</v>
      </c>
      <c r="J380" s="34" t="str">
        <f t="shared" si="6"/>
        <v>CXG-1025</v>
      </c>
    </row>
    <row r="381" hidden="1">
      <c r="A381" s="8" t="s">
        <v>4972</v>
      </c>
      <c r="B381" s="10" t="s">
        <v>4973</v>
      </c>
      <c r="C381" s="13">
        <v>45939.0</v>
      </c>
      <c r="D381" s="8" t="s">
        <v>4974</v>
      </c>
      <c r="E381" s="11">
        <v>5000.0</v>
      </c>
      <c r="F381" s="8" t="s">
        <v>1478</v>
      </c>
      <c r="H381" s="8" t="s">
        <v>3308</v>
      </c>
      <c r="I381" s="34" t="str">
        <f t="shared" si="5"/>
        <v>10/2025</v>
      </c>
      <c r="J381" s="34" t="str">
        <f t="shared" si="6"/>
        <v>CXG-1025</v>
      </c>
    </row>
    <row r="382" hidden="1">
      <c r="A382" s="8" t="s">
        <v>4975</v>
      </c>
      <c r="B382" s="10" t="s">
        <v>4976</v>
      </c>
      <c r="C382" s="13">
        <v>45939.0</v>
      </c>
      <c r="D382" s="8" t="s">
        <v>4977</v>
      </c>
      <c r="E382" s="11">
        <v>5000.0</v>
      </c>
      <c r="F382" s="8" t="s">
        <v>1478</v>
      </c>
      <c r="H382" s="8" t="s">
        <v>3308</v>
      </c>
      <c r="I382" s="34" t="str">
        <f t="shared" si="5"/>
        <v>10/2025</v>
      </c>
      <c r="J382" s="34" t="str">
        <f t="shared" si="6"/>
        <v>CXG-1025</v>
      </c>
    </row>
    <row r="383" hidden="1">
      <c r="A383" s="10" t="s">
        <v>4978</v>
      </c>
      <c r="B383" s="10" t="s">
        <v>4457</v>
      </c>
      <c r="C383" s="19">
        <v>45982.0</v>
      </c>
      <c r="D383" s="8" t="s">
        <v>4404</v>
      </c>
      <c r="E383" s="11">
        <v>5000.0</v>
      </c>
      <c r="F383" s="8" t="s">
        <v>1478</v>
      </c>
      <c r="H383" s="8" t="s">
        <v>3308</v>
      </c>
      <c r="I383" s="34" t="str">
        <f t="shared" si="5"/>
        <v>11/2025</v>
      </c>
      <c r="J383" s="34" t="str">
        <f t="shared" si="6"/>
        <v>CXG-1125</v>
      </c>
    </row>
    <row r="384" hidden="1">
      <c r="A384" s="8" t="s">
        <v>4979</v>
      </c>
      <c r="B384" s="10" t="s">
        <v>4429</v>
      </c>
      <c r="C384" s="19">
        <v>45988.0</v>
      </c>
      <c r="D384" s="8" t="s">
        <v>4153</v>
      </c>
      <c r="E384" s="11">
        <v>5000.0</v>
      </c>
      <c r="F384" s="8" t="s">
        <v>2193</v>
      </c>
      <c r="H384" s="8" t="s">
        <v>3308</v>
      </c>
      <c r="I384" s="34" t="str">
        <f t="shared" si="5"/>
        <v>11/2025</v>
      </c>
      <c r="J384" s="34" t="str">
        <f t="shared" si="6"/>
        <v>CXG-1125</v>
      </c>
    </row>
    <row r="385" hidden="1">
      <c r="A385" s="8" t="s">
        <v>4980</v>
      </c>
      <c r="B385" s="10" t="s">
        <v>4259</v>
      </c>
      <c r="C385" s="13">
        <v>45993.0</v>
      </c>
      <c r="D385" s="8" t="s">
        <v>4260</v>
      </c>
      <c r="E385" s="11">
        <v>5000.0</v>
      </c>
      <c r="F385" s="8" t="s">
        <v>1478</v>
      </c>
      <c r="H385" s="8" t="s">
        <v>3308</v>
      </c>
      <c r="I385" s="34" t="str">
        <f t="shared" si="5"/>
        <v>12/2025</v>
      </c>
      <c r="J385" s="34" t="str">
        <f t="shared" si="6"/>
        <v>CXG-1225</v>
      </c>
    </row>
    <row r="386" hidden="1">
      <c r="A386" s="8" t="s">
        <v>4981</v>
      </c>
      <c r="B386" s="10" t="s">
        <v>4424</v>
      </c>
      <c r="C386" s="13">
        <v>45994.0</v>
      </c>
      <c r="D386" s="8" t="s">
        <v>4407</v>
      </c>
      <c r="E386" s="11">
        <v>5000.0</v>
      </c>
      <c r="F386" s="8" t="s">
        <v>1478</v>
      </c>
      <c r="H386" s="8" t="s">
        <v>3308</v>
      </c>
      <c r="I386" s="34" t="str">
        <f t="shared" si="5"/>
        <v>12/2025</v>
      </c>
      <c r="J386" s="34" t="str">
        <f t="shared" si="6"/>
        <v>CXG-1225</v>
      </c>
    </row>
    <row r="387" hidden="1">
      <c r="A387" s="8" t="s">
        <v>4982</v>
      </c>
      <c r="B387" s="10" t="s">
        <v>4418</v>
      </c>
      <c r="C387" s="13">
        <v>45994.0</v>
      </c>
      <c r="D387" s="8" t="s">
        <v>4419</v>
      </c>
      <c r="E387" s="11">
        <v>5000.0</v>
      </c>
      <c r="F387" s="8" t="s">
        <v>1478</v>
      </c>
      <c r="H387" s="8" t="s">
        <v>3308</v>
      </c>
      <c r="I387" s="34" t="str">
        <f t="shared" si="5"/>
        <v>12/2025</v>
      </c>
      <c r="J387" s="34" t="str">
        <f t="shared" si="6"/>
        <v>CXG-1225</v>
      </c>
    </row>
    <row r="388" hidden="1">
      <c r="A388" s="8" t="s">
        <v>4983</v>
      </c>
      <c r="B388" s="10" t="s">
        <v>4357</v>
      </c>
      <c r="C388" s="13">
        <v>45995.0</v>
      </c>
      <c r="D388" s="8" t="s">
        <v>4358</v>
      </c>
      <c r="E388" s="11">
        <v>5000.0</v>
      </c>
      <c r="F388" s="8" t="s">
        <v>1478</v>
      </c>
      <c r="H388" s="8" t="s">
        <v>3308</v>
      </c>
      <c r="I388" s="34" t="str">
        <f t="shared" si="5"/>
        <v>12/2025</v>
      </c>
      <c r="J388" s="34" t="str">
        <f t="shared" si="6"/>
        <v>CXG-1225</v>
      </c>
    </row>
    <row r="389" hidden="1">
      <c r="A389" s="8" t="s">
        <v>4984</v>
      </c>
      <c r="B389" s="10" t="s">
        <v>4220</v>
      </c>
      <c r="C389" s="13">
        <v>46000.0</v>
      </c>
      <c r="D389" s="8" t="s">
        <v>4221</v>
      </c>
      <c r="E389" s="11">
        <v>5000.0</v>
      </c>
      <c r="F389" s="8" t="s">
        <v>1478</v>
      </c>
      <c r="H389" s="8" t="s">
        <v>3308</v>
      </c>
      <c r="I389" s="34" t="str">
        <f t="shared" si="5"/>
        <v>12/2025</v>
      </c>
      <c r="J389" s="34" t="str">
        <f t="shared" si="6"/>
        <v>CXG-1225</v>
      </c>
    </row>
    <row r="390" hidden="1">
      <c r="A390" s="8" t="s">
        <v>4985</v>
      </c>
      <c r="B390" s="10" t="s">
        <v>4986</v>
      </c>
      <c r="C390" s="13">
        <v>45992.0</v>
      </c>
      <c r="D390" s="8" t="s">
        <v>4608</v>
      </c>
      <c r="E390" s="11">
        <v>5011.6</v>
      </c>
      <c r="F390" s="8" t="s">
        <v>1478</v>
      </c>
      <c r="H390" s="8" t="s">
        <v>3308</v>
      </c>
      <c r="I390" s="34" t="str">
        <f t="shared" si="5"/>
        <v>12/2025</v>
      </c>
      <c r="J390" s="34" t="str">
        <f t="shared" si="6"/>
        <v>CXG-1225</v>
      </c>
    </row>
    <row r="391" hidden="1">
      <c r="A391" s="8" t="s">
        <v>4987</v>
      </c>
      <c r="B391" s="8" t="s">
        <v>4214</v>
      </c>
      <c r="C391" s="13">
        <v>45671.0</v>
      </c>
      <c r="D391" s="8" t="s">
        <v>4215</v>
      </c>
      <c r="E391" s="11">
        <v>5021.0</v>
      </c>
      <c r="F391" s="8" t="s">
        <v>1520</v>
      </c>
      <c r="H391" s="8" t="s">
        <v>3308</v>
      </c>
      <c r="I391" s="34" t="str">
        <f t="shared" si="5"/>
        <v>01/2025</v>
      </c>
      <c r="J391" s="34" t="str">
        <f t="shared" si="6"/>
        <v>CXG-0125</v>
      </c>
    </row>
    <row r="392" hidden="1">
      <c r="A392" s="8" t="s">
        <v>4988</v>
      </c>
      <c r="B392" s="10" t="s">
        <v>4989</v>
      </c>
      <c r="C392" s="13">
        <v>45705.0</v>
      </c>
      <c r="D392" s="8" t="s">
        <v>4364</v>
      </c>
      <c r="E392" s="11">
        <v>5035.0</v>
      </c>
      <c r="F392" s="8" t="s">
        <v>1465</v>
      </c>
      <c r="H392" s="8" t="s">
        <v>3308</v>
      </c>
      <c r="I392" s="34" t="str">
        <f t="shared" si="5"/>
        <v>02/2025</v>
      </c>
      <c r="J392" s="34" t="str">
        <f t="shared" si="6"/>
        <v>CXG-0225</v>
      </c>
    </row>
    <row r="393" hidden="1">
      <c r="A393" s="8" t="s">
        <v>4990</v>
      </c>
      <c r="B393" s="10" t="s">
        <v>4110</v>
      </c>
      <c r="C393" s="13">
        <v>45761.0</v>
      </c>
      <c r="D393" s="8" t="s">
        <v>4111</v>
      </c>
      <c r="E393" s="11">
        <v>5036.0</v>
      </c>
      <c r="F393" s="8" t="s">
        <v>1465</v>
      </c>
      <c r="H393" s="8" t="s">
        <v>3308</v>
      </c>
      <c r="I393" s="34" t="str">
        <f t="shared" si="5"/>
        <v>04/2025</v>
      </c>
      <c r="J393" s="34" t="str">
        <f t="shared" si="6"/>
        <v>CXG-0425</v>
      </c>
    </row>
    <row r="394" hidden="1">
      <c r="A394" s="8" t="s">
        <v>4991</v>
      </c>
      <c r="B394" s="10" t="s">
        <v>4992</v>
      </c>
      <c r="C394" s="13">
        <v>45848.0</v>
      </c>
      <c r="D394" s="8" t="s">
        <v>4993</v>
      </c>
      <c r="E394" s="11">
        <v>5060.5</v>
      </c>
      <c r="F394" s="8" t="s">
        <v>1478</v>
      </c>
      <c r="H394" s="8" t="s">
        <v>3308</v>
      </c>
      <c r="I394" s="34" t="str">
        <f t="shared" si="5"/>
        <v>07/2025</v>
      </c>
      <c r="J394" s="34" t="str">
        <f t="shared" si="6"/>
        <v>CXG-0725</v>
      </c>
    </row>
    <row r="395" hidden="1">
      <c r="A395" s="8" t="s">
        <v>4994</v>
      </c>
      <c r="B395" s="10" t="s">
        <v>4995</v>
      </c>
      <c r="C395" s="13">
        <v>45682.0</v>
      </c>
      <c r="D395" s="8" t="s">
        <v>477</v>
      </c>
      <c r="E395" s="11">
        <v>5167.8</v>
      </c>
      <c r="F395" s="8" t="s">
        <v>1465</v>
      </c>
      <c r="G395" s="8" t="s">
        <v>2250</v>
      </c>
      <c r="H395" s="8" t="s">
        <v>3308</v>
      </c>
      <c r="I395" s="34" t="str">
        <f t="shared" si="5"/>
        <v>01/2025</v>
      </c>
      <c r="J395" s="34" t="str">
        <f t="shared" si="6"/>
        <v>CXG-0125</v>
      </c>
    </row>
    <row r="396" hidden="1">
      <c r="A396" s="8" t="s">
        <v>4996</v>
      </c>
      <c r="B396" s="10" t="s">
        <v>4997</v>
      </c>
      <c r="C396" s="13">
        <v>45866.0</v>
      </c>
      <c r="D396" s="8" t="s">
        <v>4998</v>
      </c>
      <c r="E396" s="11">
        <v>5262.0</v>
      </c>
      <c r="F396" s="8" t="s">
        <v>1478</v>
      </c>
      <c r="H396" s="8" t="s">
        <v>3308</v>
      </c>
      <c r="I396" s="34" t="str">
        <f t="shared" si="5"/>
        <v>07/2025</v>
      </c>
      <c r="J396" s="34" t="str">
        <f t="shared" si="6"/>
        <v>CXG-0725</v>
      </c>
    </row>
    <row r="397" hidden="1">
      <c r="A397" s="8" t="s">
        <v>4999</v>
      </c>
      <c r="B397" s="10" t="s">
        <v>4235</v>
      </c>
      <c r="C397" s="13">
        <v>45684.0</v>
      </c>
      <c r="D397" s="8" t="s">
        <v>4224</v>
      </c>
      <c r="E397" s="11">
        <v>5267.5</v>
      </c>
      <c r="F397" s="8" t="s">
        <v>1478</v>
      </c>
      <c r="G397" s="8" t="s">
        <v>4912</v>
      </c>
      <c r="H397" s="8" t="s">
        <v>3308</v>
      </c>
      <c r="I397" s="34" t="str">
        <f t="shared" si="5"/>
        <v>01/2025</v>
      </c>
      <c r="J397" s="34" t="str">
        <f t="shared" si="6"/>
        <v>CXG-0125</v>
      </c>
    </row>
    <row r="398" hidden="1">
      <c r="A398" s="8" t="s">
        <v>5000</v>
      </c>
      <c r="B398" s="10" t="s">
        <v>5001</v>
      </c>
      <c r="C398" s="13">
        <v>45684.0</v>
      </c>
      <c r="D398" s="8" t="s">
        <v>5002</v>
      </c>
      <c r="E398" s="11">
        <v>5292.0</v>
      </c>
      <c r="F398" s="8" t="s">
        <v>1478</v>
      </c>
      <c r="G398" s="8" t="s">
        <v>5003</v>
      </c>
      <c r="H398" s="8" t="s">
        <v>3308</v>
      </c>
      <c r="I398" s="34" t="str">
        <f t="shared" si="5"/>
        <v>01/2025</v>
      </c>
      <c r="J398" s="34" t="str">
        <f t="shared" si="6"/>
        <v>CXG-0125</v>
      </c>
    </row>
    <row r="399" hidden="1">
      <c r="A399" s="8" t="s">
        <v>5004</v>
      </c>
      <c r="B399" s="10" t="s">
        <v>5005</v>
      </c>
      <c r="C399" s="13">
        <v>45738.0</v>
      </c>
      <c r="D399" s="8" t="s">
        <v>5006</v>
      </c>
      <c r="E399" s="11">
        <v>5298.8</v>
      </c>
      <c r="F399" s="8" t="s">
        <v>1465</v>
      </c>
      <c r="H399" s="8" t="s">
        <v>3308</v>
      </c>
      <c r="I399" s="34" t="str">
        <f t="shared" si="5"/>
        <v>03/2025</v>
      </c>
      <c r="J399" s="34" t="str">
        <f t="shared" si="6"/>
        <v>CXG-0325</v>
      </c>
    </row>
    <row r="400" hidden="1">
      <c r="A400" s="8" t="s">
        <v>5007</v>
      </c>
      <c r="B400" s="10" t="s">
        <v>5008</v>
      </c>
      <c r="C400" s="13">
        <v>45897.0</v>
      </c>
      <c r="D400" s="8" t="s">
        <v>5009</v>
      </c>
      <c r="E400" s="11">
        <v>5341.4</v>
      </c>
      <c r="F400" s="8" t="s">
        <v>1478</v>
      </c>
      <c r="H400" s="8" t="s">
        <v>3308</v>
      </c>
      <c r="I400" s="34" t="str">
        <f t="shared" si="5"/>
        <v>08/2025</v>
      </c>
      <c r="J400" s="34" t="str">
        <f t="shared" si="6"/>
        <v>CXG-0825</v>
      </c>
    </row>
    <row r="401" hidden="1">
      <c r="A401" s="8" t="s">
        <v>5010</v>
      </c>
      <c r="B401" s="10" t="s">
        <v>4265</v>
      </c>
      <c r="C401" s="13">
        <v>45855.0</v>
      </c>
      <c r="D401" s="8" t="s">
        <v>4266</v>
      </c>
      <c r="E401" s="11">
        <v>5361.6</v>
      </c>
      <c r="F401" s="8" t="s">
        <v>1465</v>
      </c>
      <c r="H401" s="8" t="s">
        <v>3308</v>
      </c>
      <c r="I401" s="34" t="str">
        <f t="shared" si="5"/>
        <v>07/2025</v>
      </c>
      <c r="J401" s="34" t="str">
        <f t="shared" si="6"/>
        <v>CXG-0725</v>
      </c>
    </row>
    <row r="402" hidden="1">
      <c r="A402" s="8" t="s">
        <v>5011</v>
      </c>
      <c r="B402" s="10" t="s">
        <v>5012</v>
      </c>
      <c r="C402" s="13">
        <v>45680.0</v>
      </c>
      <c r="D402" s="8" t="s">
        <v>5013</v>
      </c>
      <c r="E402" s="11">
        <v>5363.6</v>
      </c>
      <c r="F402" s="8" t="s">
        <v>1465</v>
      </c>
      <c r="H402" s="8" t="s">
        <v>3308</v>
      </c>
      <c r="I402" s="34" t="str">
        <f t="shared" si="5"/>
        <v>01/2025</v>
      </c>
      <c r="J402" s="34" t="str">
        <f t="shared" si="6"/>
        <v>CXG-0125</v>
      </c>
    </row>
    <row r="403" hidden="1">
      <c r="A403" s="8" t="s">
        <v>5014</v>
      </c>
      <c r="B403" s="10" t="s">
        <v>5015</v>
      </c>
      <c r="C403" s="13">
        <v>45848.0</v>
      </c>
      <c r="D403" s="8" t="s">
        <v>5016</v>
      </c>
      <c r="E403" s="11">
        <v>5401.0</v>
      </c>
      <c r="F403" s="8" t="s">
        <v>1478</v>
      </c>
      <c r="H403" s="8" t="s">
        <v>3308</v>
      </c>
      <c r="I403" s="34" t="str">
        <f t="shared" si="5"/>
        <v>07/2025</v>
      </c>
      <c r="J403" s="34" t="str">
        <f t="shared" si="6"/>
        <v>CXG-0725</v>
      </c>
    </row>
    <row r="404" hidden="1">
      <c r="A404" s="8" t="s">
        <v>5017</v>
      </c>
      <c r="B404" s="10" t="s">
        <v>4433</v>
      </c>
      <c r="C404" s="19">
        <v>45945.0</v>
      </c>
      <c r="D404" s="8" t="s">
        <v>4274</v>
      </c>
      <c r="E404" s="11">
        <v>5412.4</v>
      </c>
      <c r="F404" s="8" t="s">
        <v>2212</v>
      </c>
      <c r="H404" s="8" t="s">
        <v>3308</v>
      </c>
      <c r="I404" s="34" t="str">
        <f t="shared" si="5"/>
        <v>10/2025</v>
      </c>
      <c r="J404" s="34" t="str">
        <f t="shared" si="6"/>
        <v>CXG-1025</v>
      </c>
    </row>
    <row r="405" hidden="1">
      <c r="A405" s="8" t="s">
        <v>5018</v>
      </c>
      <c r="B405" s="10" t="s">
        <v>4152</v>
      </c>
      <c r="C405" s="13">
        <v>45992.0</v>
      </c>
      <c r="D405" s="8" t="s">
        <v>4153</v>
      </c>
      <c r="E405" s="11">
        <v>5412.4</v>
      </c>
      <c r="F405" s="8" t="s">
        <v>1478</v>
      </c>
      <c r="G405" s="8" t="s">
        <v>5019</v>
      </c>
      <c r="H405" s="8" t="s">
        <v>3308</v>
      </c>
      <c r="I405" s="34" t="str">
        <f t="shared" si="5"/>
        <v>12/2025</v>
      </c>
      <c r="J405" s="34" t="str">
        <f t="shared" si="6"/>
        <v>CXG-1225</v>
      </c>
    </row>
    <row r="406" hidden="1">
      <c r="A406" s="8" t="s">
        <v>5020</v>
      </c>
      <c r="B406" s="10" t="s">
        <v>5021</v>
      </c>
      <c r="C406" s="13">
        <v>45696.0</v>
      </c>
      <c r="D406" s="8" t="s">
        <v>4532</v>
      </c>
      <c r="E406" s="11">
        <v>5412.6</v>
      </c>
      <c r="F406" s="8" t="s">
        <v>1465</v>
      </c>
      <c r="G406" s="8" t="s">
        <v>4937</v>
      </c>
      <c r="H406" s="8" t="s">
        <v>3308</v>
      </c>
      <c r="I406" s="34" t="str">
        <f t="shared" si="5"/>
        <v>02/2025</v>
      </c>
      <c r="J406" s="34" t="str">
        <f t="shared" si="6"/>
        <v>CXG-0225</v>
      </c>
    </row>
    <row r="407" hidden="1">
      <c r="A407" s="8" t="s">
        <v>5022</v>
      </c>
      <c r="B407" s="10" t="s">
        <v>4412</v>
      </c>
      <c r="C407" s="13">
        <v>45994.0</v>
      </c>
      <c r="D407" s="8" t="s">
        <v>4120</v>
      </c>
      <c r="E407" s="11">
        <v>5427.2</v>
      </c>
      <c r="F407" s="8" t="s">
        <v>1478</v>
      </c>
      <c r="H407" s="8" t="s">
        <v>3308</v>
      </c>
      <c r="I407" s="34" t="str">
        <f t="shared" si="5"/>
        <v>12/2025</v>
      </c>
      <c r="J407" s="34" t="str">
        <f t="shared" si="6"/>
        <v>CXG-1225</v>
      </c>
    </row>
    <row r="408" hidden="1">
      <c r="A408" s="8" t="s">
        <v>5023</v>
      </c>
      <c r="B408" s="10" t="s">
        <v>5024</v>
      </c>
      <c r="C408" s="13">
        <v>45688.0</v>
      </c>
      <c r="D408" s="8" t="s">
        <v>5025</v>
      </c>
      <c r="E408" s="11">
        <v>5432.4</v>
      </c>
      <c r="F408" s="8" t="s">
        <v>1465</v>
      </c>
      <c r="H408" s="8" t="s">
        <v>3308</v>
      </c>
      <c r="I408" s="34" t="str">
        <f t="shared" si="5"/>
        <v>01/2025</v>
      </c>
      <c r="J408" s="34" t="str">
        <f t="shared" si="6"/>
        <v>CXG-0125</v>
      </c>
    </row>
    <row r="409" hidden="1">
      <c r="A409" s="8" t="s">
        <v>5026</v>
      </c>
      <c r="B409" s="10" t="s">
        <v>4101</v>
      </c>
      <c r="C409" s="13">
        <v>45684.0</v>
      </c>
      <c r="D409" s="8" t="s">
        <v>4102</v>
      </c>
      <c r="E409" s="11">
        <v>5456.0</v>
      </c>
      <c r="F409" s="8" t="s">
        <v>1478</v>
      </c>
      <c r="H409" s="8" t="s">
        <v>3308</v>
      </c>
      <c r="I409" s="34" t="str">
        <f t="shared" si="5"/>
        <v>01/2025</v>
      </c>
      <c r="J409" s="34" t="str">
        <f t="shared" si="6"/>
        <v>CXG-0125</v>
      </c>
    </row>
    <row r="410" hidden="1">
      <c r="A410" s="8" t="s">
        <v>5027</v>
      </c>
      <c r="B410" s="10" t="s">
        <v>5028</v>
      </c>
      <c r="C410" s="13">
        <v>45678.0</v>
      </c>
      <c r="D410" s="8" t="s">
        <v>5029</v>
      </c>
      <c r="E410" s="11">
        <v>5461.2</v>
      </c>
      <c r="F410" s="8" t="s">
        <v>1478</v>
      </c>
      <c r="H410" s="8" t="s">
        <v>3308</v>
      </c>
      <c r="I410" s="34" t="str">
        <f t="shared" si="5"/>
        <v>01/2025</v>
      </c>
      <c r="J410" s="34" t="str">
        <f t="shared" si="6"/>
        <v>CXG-0125</v>
      </c>
    </row>
    <row r="411" hidden="1">
      <c r="A411" s="8" t="s">
        <v>5030</v>
      </c>
      <c r="B411" s="10" t="s">
        <v>4149</v>
      </c>
      <c r="C411" s="13">
        <v>45889.0</v>
      </c>
      <c r="D411" s="8" t="s">
        <v>4150</v>
      </c>
      <c r="E411" s="11">
        <v>5470.0</v>
      </c>
      <c r="F411" s="8" t="s">
        <v>1478</v>
      </c>
      <c r="H411" s="8" t="s">
        <v>3308</v>
      </c>
      <c r="I411" s="34" t="str">
        <f t="shared" si="5"/>
        <v>08/2025</v>
      </c>
      <c r="J411" s="34" t="str">
        <f t="shared" si="6"/>
        <v>CXG-0825</v>
      </c>
    </row>
    <row r="412" hidden="1">
      <c r="A412" s="8" t="s">
        <v>5031</v>
      </c>
      <c r="B412" s="10" t="s">
        <v>5032</v>
      </c>
      <c r="C412" s="13">
        <v>45687.0</v>
      </c>
      <c r="D412" s="8" t="s">
        <v>4532</v>
      </c>
      <c r="E412" s="11">
        <v>5484.6</v>
      </c>
      <c r="F412" s="8" t="s">
        <v>1465</v>
      </c>
      <c r="H412" s="8" t="s">
        <v>3308</v>
      </c>
      <c r="I412" s="34" t="str">
        <f t="shared" si="5"/>
        <v>01/2025</v>
      </c>
      <c r="J412" s="34" t="str">
        <f t="shared" si="6"/>
        <v>CXG-0125</v>
      </c>
    </row>
    <row r="413" hidden="1">
      <c r="A413" s="8" t="s">
        <v>5033</v>
      </c>
      <c r="B413" s="10" t="s">
        <v>4223</v>
      </c>
      <c r="C413" s="13">
        <v>45684.0</v>
      </c>
      <c r="D413" s="8" t="s">
        <v>4224</v>
      </c>
      <c r="E413" s="11">
        <v>5500.0</v>
      </c>
      <c r="F413" s="8" t="s">
        <v>1478</v>
      </c>
      <c r="G413" s="8" t="s">
        <v>4912</v>
      </c>
      <c r="H413" s="8" t="s">
        <v>3308</v>
      </c>
      <c r="I413" s="34" t="str">
        <f t="shared" si="5"/>
        <v>01/2025</v>
      </c>
      <c r="J413" s="34" t="str">
        <f t="shared" si="6"/>
        <v>CXG-0125</v>
      </c>
    </row>
    <row r="414" hidden="1">
      <c r="A414" s="8" t="s">
        <v>5034</v>
      </c>
      <c r="B414" s="10" t="s">
        <v>4627</v>
      </c>
      <c r="C414" s="13">
        <v>45992.0</v>
      </c>
      <c r="D414" s="8" t="s">
        <v>4174</v>
      </c>
      <c r="E414" s="11">
        <v>5500.0</v>
      </c>
      <c r="F414" s="8" t="s">
        <v>1478</v>
      </c>
      <c r="H414" s="8" t="s">
        <v>3308</v>
      </c>
      <c r="I414" s="34" t="str">
        <f t="shared" si="5"/>
        <v>12/2025</v>
      </c>
      <c r="J414" s="34" t="str">
        <f t="shared" si="6"/>
        <v>CXG-1225</v>
      </c>
    </row>
    <row r="415" hidden="1">
      <c r="A415" s="8" t="s">
        <v>5035</v>
      </c>
      <c r="B415" s="10" t="s">
        <v>4116</v>
      </c>
      <c r="C415" s="13">
        <v>45993.0</v>
      </c>
      <c r="D415" s="8" t="s">
        <v>4117</v>
      </c>
      <c r="E415" s="11">
        <v>5500.0</v>
      </c>
      <c r="F415" s="8" t="s">
        <v>1478</v>
      </c>
      <c r="H415" s="8" t="s">
        <v>3308</v>
      </c>
      <c r="I415" s="34" t="str">
        <f t="shared" si="5"/>
        <v>12/2025</v>
      </c>
      <c r="J415" s="34" t="str">
        <f t="shared" si="6"/>
        <v>CXG-1225</v>
      </c>
    </row>
    <row r="416" hidden="1">
      <c r="A416" s="8" t="s">
        <v>5036</v>
      </c>
      <c r="B416" s="10" t="s">
        <v>4441</v>
      </c>
      <c r="C416" s="13">
        <v>45993.0</v>
      </c>
      <c r="D416" s="8" t="s">
        <v>4442</v>
      </c>
      <c r="E416" s="11">
        <v>5500.0</v>
      </c>
      <c r="F416" s="8" t="s">
        <v>1478</v>
      </c>
      <c r="H416" s="8" t="s">
        <v>3308</v>
      </c>
      <c r="I416" s="34" t="str">
        <f t="shared" si="5"/>
        <v>12/2025</v>
      </c>
      <c r="J416" s="34" t="str">
        <f t="shared" si="6"/>
        <v>CXG-1225</v>
      </c>
    </row>
    <row r="417" hidden="1">
      <c r="A417" s="8" t="s">
        <v>5037</v>
      </c>
      <c r="B417" s="10" t="s">
        <v>5038</v>
      </c>
      <c r="C417" s="13">
        <v>45678.0</v>
      </c>
      <c r="D417" s="8" t="s">
        <v>461</v>
      </c>
      <c r="E417" s="11">
        <v>5554.8</v>
      </c>
      <c r="F417" s="8" t="s">
        <v>1478</v>
      </c>
      <c r="H417" s="8" t="s">
        <v>3308</v>
      </c>
      <c r="I417" s="34" t="str">
        <f t="shared" si="5"/>
        <v>01/2025</v>
      </c>
      <c r="J417" s="34" t="str">
        <f t="shared" si="6"/>
        <v>CXG-0125</v>
      </c>
    </row>
    <row r="418" hidden="1">
      <c r="A418" s="8" t="s">
        <v>5039</v>
      </c>
      <c r="B418" s="10" t="s">
        <v>4646</v>
      </c>
      <c r="C418" s="13">
        <v>45693.0</v>
      </c>
      <c r="D418" s="8" t="s">
        <v>4647</v>
      </c>
      <c r="E418" s="11">
        <v>5607.0</v>
      </c>
      <c r="F418" s="8" t="s">
        <v>1465</v>
      </c>
      <c r="G418" s="8" t="s">
        <v>5040</v>
      </c>
      <c r="H418" s="8" t="s">
        <v>3308</v>
      </c>
      <c r="I418" s="34" t="str">
        <f t="shared" si="5"/>
        <v>02/2025</v>
      </c>
      <c r="J418" s="34" t="str">
        <f t="shared" si="6"/>
        <v>CXG-0225</v>
      </c>
    </row>
    <row r="419" hidden="1">
      <c r="A419" s="8" t="s">
        <v>5041</v>
      </c>
      <c r="B419" s="10" t="s">
        <v>4318</v>
      </c>
      <c r="C419" s="19">
        <v>45985.0</v>
      </c>
      <c r="D419" s="8" t="s">
        <v>4319</v>
      </c>
      <c r="E419" s="11">
        <v>5613.2</v>
      </c>
      <c r="F419" s="8" t="s">
        <v>1478</v>
      </c>
      <c r="G419" s="8" t="s">
        <v>5042</v>
      </c>
      <c r="H419" s="8" t="s">
        <v>3308</v>
      </c>
      <c r="I419" s="34" t="str">
        <f t="shared" si="5"/>
        <v>11/2025</v>
      </c>
      <c r="J419" s="34" t="str">
        <f t="shared" si="6"/>
        <v>CXG-1125</v>
      </c>
    </row>
    <row r="420" hidden="1">
      <c r="A420" s="8" t="s">
        <v>5043</v>
      </c>
      <c r="B420" s="10" t="s">
        <v>5044</v>
      </c>
      <c r="C420" s="13">
        <v>45902.0</v>
      </c>
      <c r="D420" s="8" t="s">
        <v>5045</v>
      </c>
      <c r="E420" s="11">
        <v>5626.6</v>
      </c>
      <c r="F420" s="8" t="s">
        <v>1478</v>
      </c>
      <c r="H420" s="8" t="s">
        <v>3308</v>
      </c>
      <c r="I420" s="34" t="str">
        <f t="shared" si="5"/>
        <v>09/2025</v>
      </c>
      <c r="J420" s="34" t="str">
        <f t="shared" si="6"/>
        <v>CXG-0925</v>
      </c>
    </row>
    <row r="421" hidden="1">
      <c r="A421" s="8" t="s">
        <v>5046</v>
      </c>
      <c r="B421" s="10" t="s">
        <v>5047</v>
      </c>
      <c r="C421" s="19">
        <v>46003.0</v>
      </c>
      <c r="D421" s="8" t="s">
        <v>4153</v>
      </c>
      <c r="E421" s="11">
        <v>5632.0</v>
      </c>
      <c r="F421" s="8" t="s">
        <v>1478</v>
      </c>
      <c r="H421" s="8" t="s">
        <v>3308</v>
      </c>
      <c r="I421" s="34" t="str">
        <f t="shared" si="5"/>
        <v>12/2025</v>
      </c>
      <c r="J421" s="34" t="str">
        <f t="shared" si="6"/>
        <v>CXG-1225</v>
      </c>
    </row>
    <row r="422" hidden="1">
      <c r="A422" s="8" t="s">
        <v>5048</v>
      </c>
      <c r="B422" s="10" t="s">
        <v>5049</v>
      </c>
      <c r="C422" s="13">
        <v>45681.0</v>
      </c>
      <c r="D422" s="8" t="s">
        <v>5050</v>
      </c>
      <c r="E422" s="11">
        <v>5648.4</v>
      </c>
      <c r="F422" s="8" t="s">
        <v>1478</v>
      </c>
      <c r="G422" s="8" t="s">
        <v>5003</v>
      </c>
      <c r="H422" s="8" t="s">
        <v>3308</v>
      </c>
      <c r="I422" s="34" t="str">
        <f t="shared" si="5"/>
        <v>01/2025</v>
      </c>
      <c r="J422" s="34" t="str">
        <f t="shared" si="6"/>
        <v>CXG-0125</v>
      </c>
    </row>
    <row r="423" hidden="1">
      <c r="A423" s="8" t="s">
        <v>5051</v>
      </c>
      <c r="B423" s="10" t="s">
        <v>4536</v>
      </c>
      <c r="C423" s="13">
        <v>45724.0</v>
      </c>
      <c r="D423" s="8" t="s">
        <v>4525</v>
      </c>
      <c r="E423" s="11">
        <v>5651.2</v>
      </c>
      <c r="F423" s="8" t="s">
        <v>1478</v>
      </c>
      <c r="H423" s="8" t="s">
        <v>3308</v>
      </c>
      <c r="I423" s="34" t="str">
        <f t="shared" si="5"/>
        <v>03/2025</v>
      </c>
      <c r="J423" s="34" t="str">
        <f t="shared" si="6"/>
        <v>CXG-0325</v>
      </c>
    </row>
    <row r="424" hidden="1">
      <c r="A424" s="8" t="s">
        <v>5052</v>
      </c>
      <c r="B424" s="10" t="s">
        <v>5053</v>
      </c>
      <c r="C424" s="13">
        <v>45687.0</v>
      </c>
      <c r="D424" s="8" t="s">
        <v>4525</v>
      </c>
      <c r="E424" s="11">
        <v>5664.6</v>
      </c>
      <c r="F424" s="8" t="s">
        <v>1465</v>
      </c>
      <c r="H424" s="8" t="s">
        <v>3308</v>
      </c>
      <c r="I424" s="34" t="str">
        <f t="shared" si="5"/>
        <v>01/2025</v>
      </c>
      <c r="J424" s="34" t="str">
        <f t="shared" si="6"/>
        <v>CXG-0125</v>
      </c>
    </row>
    <row r="425" hidden="1">
      <c r="A425" s="8" t="s">
        <v>5054</v>
      </c>
      <c r="B425" s="10" t="s">
        <v>4197</v>
      </c>
      <c r="C425" s="13">
        <v>45847.0</v>
      </c>
      <c r="D425" s="8" t="s">
        <v>4198</v>
      </c>
      <c r="E425" s="11">
        <v>5667.0</v>
      </c>
      <c r="F425" s="8" t="s">
        <v>1465</v>
      </c>
      <c r="H425" s="8" t="s">
        <v>3308</v>
      </c>
      <c r="I425" s="34" t="str">
        <f t="shared" si="5"/>
        <v>07/2025</v>
      </c>
      <c r="J425" s="34" t="str">
        <f t="shared" si="6"/>
        <v>CXG-0725</v>
      </c>
    </row>
    <row r="426" hidden="1">
      <c r="A426" s="8" t="s">
        <v>5055</v>
      </c>
      <c r="B426" s="10" t="s">
        <v>5056</v>
      </c>
      <c r="C426" s="13">
        <v>45854.0</v>
      </c>
      <c r="D426" s="8" t="s">
        <v>5057</v>
      </c>
      <c r="E426" s="11">
        <v>5721.2</v>
      </c>
      <c r="F426" s="8" t="s">
        <v>1478</v>
      </c>
      <c r="H426" s="8" t="s">
        <v>3308</v>
      </c>
      <c r="I426" s="34" t="str">
        <f t="shared" si="5"/>
        <v>07/2025</v>
      </c>
      <c r="J426" s="34" t="str">
        <f t="shared" si="6"/>
        <v>CXG-0725</v>
      </c>
    </row>
    <row r="427" hidden="1">
      <c r="A427" s="8" t="s">
        <v>5058</v>
      </c>
      <c r="B427" s="10" t="s">
        <v>5059</v>
      </c>
      <c r="C427" s="13">
        <v>45896.0</v>
      </c>
      <c r="D427" s="8" t="s">
        <v>4832</v>
      </c>
      <c r="E427" s="11">
        <v>5724.8</v>
      </c>
      <c r="F427" s="8" t="s">
        <v>1478</v>
      </c>
      <c r="H427" s="8" t="s">
        <v>3308</v>
      </c>
      <c r="I427" s="34" t="str">
        <f t="shared" si="5"/>
        <v>08/2025</v>
      </c>
      <c r="J427" s="34" t="str">
        <f t="shared" si="6"/>
        <v>CXG-0825</v>
      </c>
    </row>
    <row r="428" hidden="1">
      <c r="A428" s="8" t="s">
        <v>5060</v>
      </c>
      <c r="B428" s="10" t="s">
        <v>5061</v>
      </c>
      <c r="C428" s="13">
        <v>45965.0</v>
      </c>
      <c r="D428" s="8" t="s">
        <v>5062</v>
      </c>
      <c r="E428" s="11">
        <v>5725.0</v>
      </c>
      <c r="F428" s="8" t="s">
        <v>1478</v>
      </c>
      <c r="H428" s="8" t="s">
        <v>3308</v>
      </c>
      <c r="I428" s="34" t="str">
        <f t="shared" si="5"/>
        <v>11/2025</v>
      </c>
      <c r="J428" s="34" t="str">
        <f t="shared" si="6"/>
        <v>CXG-1125</v>
      </c>
    </row>
    <row r="429" hidden="1">
      <c r="A429" s="8" t="s">
        <v>5063</v>
      </c>
      <c r="B429" s="10" t="s">
        <v>4131</v>
      </c>
      <c r="C429" s="13">
        <v>45920.0</v>
      </c>
      <c r="D429" s="8" t="s">
        <v>4132</v>
      </c>
      <c r="E429" s="11">
        <v>5763.0</v>
      </c>
      <c r="F429" s="8" t="s">
        <v>1478</v>
      </c>
      <c r="H429" s="8" t="s">
        <v>3308</v>
      </c>
      <c r="I429" s="34" t="str">
        <f t="shared" si="5"/>
        <v>09/2025</v>
      </c>
      <c r="J429" s="34" t="str">
        <f t="shared" si="6"/>
        <v>CXG-0925</v>
      </c>
    </row>
    <row r="430" hidden="1">
      <c r="A430" s="8" t="s">
        <v>5064</v>
      </c>
      <c r="B430" s="10" t="s">
        <v>4400</v>
      </c>
      <c r="C430" s="13">
        <v>45764.0</v>
      </c>
      <c r="D430" s="8" t="s">
        <v>4401</v>
      </c>
      <c r="E430" s="11">
        <v>5777.0</v>
      </c>
      <c r="F430" s="8" t="s">
        <v>1465</v>
      </c>
      <c r="H430" s="8" t="s">
        <v>3308</v>
      </c>
      <c r="I430" s="34" t="str">
        <f t="shared" si="5"/>
        <v>04/2025</v>
      </c>
      <c r="J430" s="34" t="str">
        <f t="shared" si="6"/>
        <v>CXG-0425</v>
      </c>
    </row>
    <row r="431" hidden="1">
      <c r="A431" s="8" t="s">
        <v>5065</v>
      </c>
      <c r="B431" s="8" t="s">
        <v>4104</v>
      </c>
      <c r="C431" s="13">
        <v>45673.0</v>
      </c>
      <c r="D431" s="8" t="s">
        <v>4105</v>
      </c>
      <c r="E431" s="11">
        <v>5794.2</v>
      </c>
      <c r="F431" s="8" t="s">
        <v>1465</v>
      </c>
      <c r="H431" s="8" t="s">
        <v>3308</v>
      </c>
      <c r="I431" s="34" t="str">
        <f t="shared" si="5"/>
        <v>01/2025</v>
      </c>
      <c r="J431" s="34" t="str">
        <f t="shared" si="6"/>
        <v>CXG-0125</v>
      </c>
    </row>
    <row r="432" hidden="1">
      <c r="A432" s="8" t="s">
        <v>5066</v>
      </c>
      <c r="B432" s="10" t="s">
        <v>5067</v>
      </c>
      <c r="C432" s="19">
        <v>45950.0</v>
      </c>
      <c r="D432" s="8" t="s">
        <v>5068</v>
      </c>
      <c r="E432" s="11">
        <v>5829.2</v>
      </c>
      <c r="F432" s="8" t="s">
        <v>1478</v>
      </c>
      <c r="H432" s="8" t="s">
        <v>3308</v>
      </c>
      <c r="I432" s="34" t="str">
        <f t="shared" si="5"/>
        <v>10/2025</v>
      </c>
      <c r="J432" s="34" t="str">
        <f t="shared" si="6"/>
        <v>CXG-1025</v>
      </c>
    </row>
    <row r="433" hidden="1">
      <c r="A433" s="8" t="s">
        <v>5069</v>
      </c>
      <c r="B433" s="10" t="s">
        <v>4658</v>
      </c>
      <c r="C433" s="13">
        <v>45695.0</v>
      </c>
      <c r="D433" s="8" t="s">
        <v>168</v>
      </c>
      <c r="E433" s="11">
        <v>5840.0</v>
      </c>
      <c r="F433" s="8" t="s">
        <v>1465</v>
      </c>
      <c r="H433" s="8" t="s">
        <v>3308</v>
      </c>
      <c r="I433" s="34" t="str">
        <f t="shared" si="5"/>
        <v>02/2025</v>
      </c>
      <c r="J433" s="34" t="str">
        <f t="shared" si="6"/>
        <v>CXG-0225</v>
      </c>
    </row>
    <row r="434" hidden="1">
      <c r="A434" s="8" t="s">
        <v>5070</v>
      </c>
      <c r="B434" s="10" t="s">
        <v>5047</v>
      </c>
      <c r="C434" s="13">
        <v>45996.0</v>
      </c>
      <c r="D434" s="8" t="s">
        <v>4153</v>
      </c>
      <c r="E434" s="11">
        <v>5900.0</v>
      </c>
      <c r="F434" s="8" t="s">
        <v>1478</v>
      </c>
      <c r="H434" s="8" t="s">
        <v>3308</v>
      </c>
      <c r="I434" s="34" t="str">
        <f t="shared" si="5"/>
        <v>12/2025</v>
      </c>
      <c r="J434" s="34" t="str">
        <f t="shared" si="6"/>
        <v>CXG-1225</v>
      </c>
    </row>
    <row r="435" hidden="1">
      <c r="A435" s="8" t="s">
        <v>5071</v>
      </c>
      <c r="B435" s="10" t="s">
        <v>5072</v>
      </c>
      <c r="C435" s="13">
        <v>45819.0</v>
      </c>
      <c r="D435" s="8" t="s">
        <v>4762</v>
      </c>
      <c r="E435" s="11">
        <v>5922.0</v>
      </c>
      <c r="F435" s="8" t="s">
        <v>1465</v>
      </c>
      <c r="G435" s="8" t="s">
        <v>5073</v>
      </c>
      <c r="H435" s="8" t="s">
        <v>3308</v>
      </c>
      <c r="I435" s="34" t="str">
        <f t="shared" si="5"/>
        <v>06/2025</v>
      </c>
      <c r="J435" s="34" t="str">
        <f t="shared" si="6"/>
        <v>CXG-0625</v>
      </c>
    </row>
    <row r="436" hidden="1">
      <c r="A436" s="8" t="s">
        <v>5074</v>
      </c>
      <c r="B436" s="10" t="s">
        <v>4666</v>
      </c>
      <c r="C436" s="13">
        <v>45693.0</v>
      </c>
      <c r="D436" s="8" t="s">
        <v>4667</v>
      </c>
      <c r="E436" s="11">
        <v>5945.0</v>
      </c>
      <c r="F436" s="8" t="s">
        <v>1465</v>
      </c>
      <c r="G436" s="8" t="s">
        <v>5075</v>
      </c>
      <c r="H436" s="8" t="s">
        <v>3308</v>
      </c>
      <c r="I436" s="34" t="str">
        <f t="shared" si="5"/>
        <v>02/2025</v>
      </c>
      <c r="J436" s="34" t="str">
        <f t="shared" si="6"/>
        <v>CXG-0225</v>
      </c>
    </row>
    <row r="437" hidden="1">
      <c r="A437" s="8" t="s">
        <v>5076</v>
      </c>
      <c r="B437" s="10" t="s">
        <v>5077</v>
      </c>
      <c r="C437" s="13">
        <v>45938.0</v>
      </c>
      <c r="D437" s="8" t="s">
        <v>5078</v>
      </c>
      <c r="E437" s="11">
        <v>5976.0</v>
      </c>
      <c r="F437" s="8" t="s">
        <v>1478</v>
      </c>
      <c r="H437" s="8" t="s">
        <v>3308</v>
      </c>
      <c r="I437" s="34" t="str">
        <f t="shared" si="5"/>
        <v>10/2025</v>
      </c>
      <c r="J437" s="34" t="str">
        <f t="shared" si="6"/>
        <v>CXG-1025</v>
      </c>
    </row>
    <row r="438" hidden="1">
      <c r="A438" s="8" t="s">
        <v>5079</v>
      </c>
      <c r="B438" s="8" t="s">
        <v>5080</v>
      </c>
      <c r="C438" s="13">
        <v>45678.0</v>
      </c>
      <c r="D438" s="8" t="s">
        <v>4120</v>
      </c>
      <c r="E438" s="11">
        <v>5997.6</v>
      </c>
      <c r="F438" s="8" t="s">
        <v>1478</v>
      </c>
      <c r="H438" s="8" t="s">
        <v>3308</v>
      </c>
      <c r="I438" s="34" t="str">
        <f t="shared" si="5"/>
        <v>01/2025</v>
      </c>
      <c r="J438" s="34" t="str">
        <f t="shared" si="6"/>
        <v>CXG-0125</v>
      </c>
    </row>
    <row r="439" hidden="1">
      <c r="A439" s="8" t="s">
        <v>5081</v>
      </c>
      <c r="B439" s="10" t="s">
        <v>5082</v>
      </c>
      <c r="C439" s="13">
        <v>45930.0</v>
      </c>
      <c r="D439" s="8" t="s">
        <v>5083</v>
      </c>
      <c r="E439" s="11">
        <v>23651.0</v>
      </c>
      <c r="F439" s="8" t="s">
        <v>1478</v>
      </c>
      <c r="H439" s="8" t="s">
        <v>3313</v>
      </c>
      <c r="I439" s="34" t="str">
        <f t="shared" si="5"/>
        <v>09/2025</v>
      </c>
      <c r="J439" s="34" t="str">
        <f t="shared" si="6"/>
        <v>CXG-0925</v>
      </c>
    </row>
    <row r="440" hidden="1">
      <c r="A440" s="8" t="s">
        <v>5084</v>
      </c>
      <c r="B440" s="10" t="s">
        <v>5082</v>
      </c>
      <c r="C440" s="13">
        <v>45930.0</v>
      </c>
      <c r="D440" s="8" t="s">
        <v>5083</v>
      </c>
      <c r="E440" s="11">
        <v>0.2</v>
      </c>
      <c r="F440" s="8" t="s">
        <v>1473</v>
      </c>
      <c r="H440" s="8" t="s">
        <v>3313</v>
      </c>
      <c r="I440" s="34" t="str">
        <f t="shared" si="5"/>
        <v>09/2025</v>
      </c>
      <c r="J440" s="34" t="str">
        <f t="shared" si="6"/>
        <v>CXG-0925</v>
      </c>
    </row>
    <row r="441" hidden="1">
      <c r="A441" s="8" t="s">
        <v>5085</v>
      </c>
      <c r="B441" s="10" t="s">
        <v>4107</v>
      </c>
      <c r="C441" s="13">
        <v>45680.0</v>
      </c>
      <c r="D441" s="8" t="s">
        <v>4108</v>
      </c>
      <c r="E441" s="11">
        <v>6000.0</v>
      </c>
      <c r="F441" s="8" t="s">
        <v>1465</v>
      </c>
      <c r="H441" s="8" t="s">
        <v>3308</v>
      </c>
      <c r="I441" s="34" t="str">
        <f t="shared" si="5"/>
        <v>01/2025</v>
      </c>
      <c r="J441" s="34" t="str">
        <f t="shared" si="6"/>
        <v>CXG-0125</v>
      </c>
    </row>
    <row r="442" hidden="1">
      <c r="A442" s="8" t="s">
        <v>5086</v>
      </c>
      <c r="B442" s="10" t="s">
        <v>4098</v>
      </c>
      <c r="C442" s="13">
        <v>45682.0</v>
      </c>
      <c r="D442" s="8" t="s">
        <v>4099</v>
      </c>
      <c r="E442" s="11">
        <v>6000.0</v>
      </c>
      <c r="F442" s="8" t="s">
        <v>1478</v>
      </c>
      <c r="H442" s="8" t="s">
        <v>3308</v>
      </c>
      <c r="I442" s="34" t="str">
        <f t="shared" si="5"/>
        <v>01/2025</v>
      </c>
      <c r="J442" s="34" t="str">
        <f t="shared" si="6"/>
        <v>CXG-0125</v>
      </c>
    </row>
    <row r="443" hidden="1">
      <c r="A443" s="8" t="s">
        <v>5087</v>
      </c>
      <c r="B443" s="10" t="s">
        <v>4229</v>
      </c>
      <c r="C443" s="13">
        <v>45684.0</v>
      </c>
      <c r="D443" s="8" t="s">
        <v>4230</v>
      </c>
      <c r="E443" s="11">
        <v>6000.0</v>
      </c>
      <c r="F443" s="8" t="s">
        <v>1478</v>
      </c>
      <c r="G443" s="8" t="s">
        <v>4912</v>
      </c>
      <c r="H443" s="8" t="s">
        <v>3308</v>
      </c>
      <c r="I443" s="34" t="str">
        <f t="shared" si="5"/>
        <v>01/2025</v>
      </c>
      <c r="J443" s="34" t="str">
        <f t="shared" si="6"/>
        <v>CXG-0125</v>
      </c>
    </row>
    <row r="444" hidden="1">
      <c r="A444" s="8" t="s">
        <v>5088</v>
      </c>
      <c r="B444" s="10" t="s">
        <v>4693</v>
      </c>
      <c r="C444" s="13">
        <v>45724.0</v>
      </c>
      <c r="D444" s="8" t="s">
        <v>4694</v>
      </c>
      <c r="E444" s="11">
        <v>6000.0</v>
      </c>
      <c r="F444" s="8" t="s">
        <v>1478</v>
      </c>
      <c r="H444" s="8" t="s">
        <v>3308</v>
      </c>
      <c r="I444" s="34" t="str">
        <f t="shared" si="5"/>
        <v>03/2025</v>
      </c>
      <c r="J444" s="34" t="str">
        <f t="shared" si="6"/>
        <v>CXG-0325</v>
      </c>
    </row>
    <row r="445" hidden="1">
      <c r="A445" s="8"/>
      <c r="B445" s="8"/>
      <c r="C445" s="13"/>
      <c r="D445" s="8"/>
      <c r="E445" s="11"/>
      <c r="F445" s="8"/>
      <c r="H445" s="8"/>
      <c r="I445" s="34"/>
      <c r="J445" s="34"/>
    </row>
    <row r="446" hidden="1">
      <c r="A446" s="8" t="s">
        <v>5089</v>
      </c>
      <c r="B446" s="10" t="s">
        <v>5090</v>
      </c>
      <c r="C446" s="13">
        <v>45730.0</v>
      </c>
      <c r="D446" s="8" t="s">
        <v>4827</v>
      </c>
      <c r="E446" s="11">
        <v>6000.0</v>
      </c>
      <c r="F446" s="8" t="s">
        <v>1478</v>
      </c>
      <c r="H446" s="8" t="s">
        <v>3308</v>
      </c>
      <c r="I446" s="34" t="str">
        <f t="shared" ref="I446:I498" si="7">TEXT(C446,"MM/YYYY")</f>
        <v>03/2025</v>
      </c>
      <c r="J446" s="34" t="str">
        <f t="shared" ref="J446:J498" si="8">IF(C446="","",CONCATENATE("CXG-",TEXT(C446,"MMYY")))</f>
        <v>CXG-0325</v>
      </c>
    </row>
    <row r="447" hidden="1">
      <c r="A447" s="8" t="s">
        <v>5091</v>
      </c>
      <c r="B447" s="10" t="s">
        <v>4467</v>
      </c>
      <c r="C447" s="13">
        <v>45757.0</v>
      </c>
      <c r="D447" s="8" t="s">
        <v>4111</v>
      </c>
      <c r="E447" s="11">
        <v>6000.0</v>
      </c>
      <c r="F447" s="8" t="s">
        <v>1465</v>
      </c>
      <c r="H447" s="8" t="s">
        <v>3308</v>
      </c>
      <c r="I447" s="34" t="str">
        <f t="shared" si="7"/>
        <v>04/2025</v>
      </c>
      <c r="J447" s="34" t="str">
        <f t="shared" si="8"/>
        <v>CXG-0425</v>
      </c>
    </row>
    <row r="448" hidden="1">
      <c r="A448" s="8" t="s">
        <v>5092</v>
      </c>
      <c r="B448" s="10" t="s">
        <v>4519</v>
      </c>
      <c r="C448" s="19">
        <v>45943.0</v>
      </c>
      <c r="D448" s="8" t="s">
        <v>4520</v>
      </c>
      <c r="E448" s="11">
        <v>6000.0</v>
      </c>
      <c r="F448" s="8" t="s">
        <v>1478</v>
      </c>
      <c r="H448" s="8" t="s">
        <v>3308</v>
      </c>
      <c r="I448" s="34" t="str">
        <f t="shared" si="7"/>
        <v>10/2025</v>
      </c>
      <c r="J448" s="34" t="str">
        <f t="shared" si="8"/>
        <v>CXG-1025</v>
      </c>
    </row>
    <row r="449" hidden="1">
      <c r="A449" s="8" t="s">
        <v>5093</v>
      </c>
      <c r="B449" s="10" t="s">
        <v>4332</v>
      </c>
      <c r="C449" s="19">
        <v>45954.0</v>
      </c>
      <c r="D449" s="8" t="s">
        <v>4257</v>
      </c>
      <c r="E449" s="11">
        <v>6000.0</v>
      </c>
      <c r="F449" s="8" t="s">
        <v>1478</v>
      </c>
      <c r="H449" s="8" t="s">
        <v>3308</v>
      </c>
      <c r="I449" s="34" t="str">
        <f t="shared" si="7"/>
        <v>10/2025</v>
      </c>
      <c r="J449" s="34" t="str">
        <f t="shared" si="8"/>
        <v>CXG-1025</v>
      </c>
    </row>
    <row r="450" hidden="1">
      <c r="A450" s="8" t="s">
        <v>5094</v>
      </c>
      <c r="B450" s="10" t="s">
        <v>4155</v>
      </c>
      <c r="C450" s="19">
        <v>45957.0</v>
      </c>
      <c r="D450" s="8" t="s">
        <v>4156</v>
      </c>
      <c r="E450" s="11">
        <v>6000.0</v>
      </c>
      <c r="F450" s="8" t="s">
        <v>1478</v>
      </c>
      <c r="H450" s="8" t="s">
        <v>3308</v>
      </c>
      <c r="I450" s="34" t="str">
        <f t="shared" si="7"/>
        <v>10/2025</v>
      </c>
      <c r="J450" s="34" t="str">
        <f t="shared" si="8"/>
        <v>CXG-1025</v>
      </c>
    </row>
    <row r="451" hidden="1">
      <c r="A451" s="8" t="s">
        <v>5095</v>
      </c>
      <c r="B451" s="10" t="s">
        <v>4614</v>
      </c>
      <c r="C451" s="19">
        <v>45974.0</v>
      </c>
      <c r="D451" s="8" t="s">
        <v>4615</v>
      </c>
      <c r="E451" s="11">
        <v>6000.0</v>
      </c>
      <c r="F451" s="8" t="s">
        <v>1478</v>
      </c>
      <c r="H451" s="8" t="s">
        <v>3308</v>
      </c>
      <c r="I451" s="34" t="str">
        <f t="shared" si="7"/>
        <v>11/2025</v>
      </c>
      <c r="J451" s="34" t="str">
        <f t="shared" si="8"/>
        <v>CXG-1125</v>
      </c>
    </row>
    <row r="452" hidden="1">
      <c r="A452" s="8" t="s">
        <v>5096</v>
      </c>
      <c r="B452" s="10" t="s">
        <v>4185</v>
      </c>
      <c r="C452" s="19">
        <v>45976.0</v>
      </c>
      <c r="D452" s="8" t="s">
        <v>4186</v>
      </c>
      <c r="E452" s="11">
        <v>6000.0</v>
      </c>
      <c r="F452" s="8" t="s">
        <v>1478</v>
      </c>
      <c r="H452" s="8" t="s">
        <v>3308</v>
      </c>
      <c r="I452" s="34" t="str">
        <f t="shared" si="7"/>
        <v>11/2025</v>
      </c>
      <c r="J452" s="34" t="str">
        <f t="shared" si="8"/>
        <v>CXG-1125</v>
      </c>
    </row>
    <row r="453" hidden="1">
      <c r="A453" s="8" t="s">
        <v>5097</v>
      </c>
      <c r="B453" s="10" t="s">
        <v>4360</v>
      </c>
      <c r="C453" s="13">
        <v>45999.0</v>
      </c>
      <c r="D453" s="8" t="s">
        <v>4361</v>
      </c>
      <c r="E453" s="11">
        <v>6000.0</v>
      </c>
      <c r="F453" s="8" t="s">
        <v>1478</v>
      </c>
      <c r="H453" s="8" t="s">
        <v>3308</v>
      </c>
      <c r="I453" s="34" t="str">
        <f t="shared" si="7"/>
        <v>12/2025</v>
      </c>
      <c r="J453" s="34" t="str">
        <f t="shared" si="8"/>
        <v>CXG-1225</v>
      </c>
    </row>
    <row r="454" hidden="1">
      <c r="A454" s="8" t="s">
        <v>5098</v>
      </c>
      <c r="B454" s="10" t="s">
        <v>4315</v>
      </c>
      <c r="C454" s="19">
        <v>45985.0</v>
      </c>
      <c r="D454" s="8" t="s">
        <v>4316</v>
      </c>
      <c r="E454" s="11">
        <v>6035.2</v>
      </c>
      <c r="F454" s="8" t="s">
        <v>1478</v>
      </c>
      <c r="G454" s="8" t="s">
        <v>5042</v>
      </c>
      <c r="H454" s="8" t="s">
        <v>3308</v>
      </c>
      <c r="I454" s="34" t="str">
        <f t="shared" si="7"/>
        <v>11/2025</v>
      </c>
      <c r="J454" s="34" t="str">
        <f t="shared" si="8"/>
        <v>CXG-1125</v>
      </c>
    </row>
    <row r="455" hidden="1">
      <c r="A455" s="8" t="s">
        <v>5099</v>
      </c>
      <c r="B455" s="10" t="s">
        <v>5100</v>
      </c>
      <c r="C455" s="13">
        <v>45938.0</v>
      </c>
      <c r="D455" s="8" t="s">
        <v>5083</v>
      </c>
      <c r="E455" s="11">
        <v>24160.0</v>
      </c>
      <c r="F455" s="8" t="s">
        <v>1478</v>
      </c>
      <c r="H455" s="8" t="s">
        <v>3313</v>
      </c>
      <c r="I455" s="34" t="str">
        <f t="shared" si="7"/>
        <v>10/2025</v>
      </c>
      <c r="J455" s="34" t="str">
        <f t="shared" si="8"/>
        <v>CXG-1025</v>
      </c>
    </row>
    <row r="456" hidden="1">
      <c r="A456" s="8" t="s">
        <v>5101</v>
      </c>
      <c r="B456" s="10" t="s">
        <v>4286</v>
      </c>
      <c r="C456" s="19">
        <v>45985.0</v>
      </c>
      <c r="D456" s="8" t="s">
        <v>4287</v>
      </c>
      <c r="E456" s="11">
        <v>6083.6</v>
      </c>
      <c r="F456" s="8" t="s">
        <v>1478</v>
      </c>
      <c r="G456" s="8" t="s">
        <v>5042</v>
      </c>
      <c r="H456" s="8" t="s">
        <v>3308</v>
      </c>
      <c r="I456" s="34" t="str">
        <f t="shared" si="7"/>
        <v>11/2025</v>
      </c>
      <c r="J456" s="34" t="str">
        <f t="shared" si="8"/>
        <v>CXG-1125</v>
      </c>
    </row>
    <row r="457" hidden="1">
      <c r="A457" s="8" t="s">
        <v>5102</v>
      </c>
      <c r="B457" s="10" t="s">
        <v>4312</v>
      </c>
      <c r="C457" s="19">
        <v>45985.0</v>
      </c>
      <c r="D457" s="8" t="s">
        <v>4313</v>
      </c>
      <c r="E457" s="11">
        <v>6088.0</v>
      </c>
      <c r="F457" s="8" t="s">
        <v>1478</v>
      </c>
      <c r="G457" s="8" t="s">
        <v>5042</v>
      </c>
      <c r="H457" s="8" t="s">
        <v>3308</v>
      </c>
      <c r="I457" s="34" t="str">
        <f t="shared" si="7"/>
        <v>11/2025</v>
      </c>
      <c r="J457" s="34" t="str">
        <f t="shared" si="8"/>
        <v>CXG-1125</v>
      </c>
    </row>
    <row r="458" hidden="1">
      <c r="A458" s="8" t="s">
        <v>5103</v>
      </c>
      <c r="B458" s="10" t="s">
        <v>5104</v>
      </c>
      <c r="C458" s="13">
        <v>45696.0</v>
      </c>
      <c r="D458" s="8" t="s">
        <v>4525</v>
      </c>
      <c r="E458" s="11">
        <v>6156.0</v>
      </c>
      <c r="F458" s="8" t="s">
        <v>1465</v>
      </c>
      <c r="G458" s="8" t="s">
        <v>4937</v>
      </c>
      <c r="H458" s="8" t="s">
        <v>3308</v>
      </c>
      <c r="I458" s="34" t="str">
        <f t="shared" si="7"/>
        <v>02/2025</v>
      </c>
      <c r="J458" s="34" t="str">
        <f t="shared" si="8"/>
        <v>CXG-0225</v>
      </c>
    </row>
    <row r="459" hidden="1">
      <c r="A459" s="8" t="s">
        <v>5105</v>
      </c>
      <c r="B459" s="10" t="s">
        <v>4309</v>
      </c>
      <c r="C459" s="19">
        <v>45985.0</v>
      </c>
      <c r="D459" s="8" t="s">
        <v>4310</v>
      </c>
      <c r="E459" s="11">
        <v>6198.0</v>
      </c>
      <c r="F459" s="8" t="s">
        <v>1478</v>
      </c>
      <c r="G459" s="8" t="s">
        <v>5042</v>
      </c>
      <c r="H459" s="8" t="s">
        <v>3308</v>
      </c>
      <c r="I459" s="34" t="str">
        <f t="shared" si="7"/>
        <v>11/2025</v>
      </c>
      <c r="J459" s="34" t="str">
        <f t="shared" si="8"/>
        <v>CXG-1125</v>
      </c>
    </row>
    <row r="460" hidden="1">
      <c r="A460" s="8" t="s">
        <v>5106</v>
      </c>
      <c r="B460" s="10" t="s">
        <v>5107</v>
      </c>
      <c r="C460" s="13">
        <v>45895.0</v>
      </c>
      <c r="D460" s="8" t="s">
        <v>4354</v>
      </c>
      <c r="E460" s="11">
        <v>6210.8</v>
      </c>
      <c r="F460" s="8" t="s">
        <v>1478</v>
      </c>
      <c r="H460" s="8" t="s">
        <v>3308</v>
      </c>
      <c r="I460" s="34" t="str">
        <f t="shared" si="7"/>
        <v>08/2025</v>
      </c>
      <c r="J460" s="34" t="str">
        <f t="shared" si="8"/>
        <v>CXG-0825</v>
      </c>
    </row>
    <row r="461" hidden="1">
      <c r="A461" s="8" t="s">
        <v>5108</v>
      </c>
      <c r="B461" s="10" t="s">
        <v>5109</v>
      </c>
      <c r="C461" s="19">
        <v>45973.0</v>
      </c>
      <c r="D461" s="8" t="s">
        <v>4370</v>
      </c>
      <c r="E461" s="11">
        <v>6221.6</v>
      </c>
      <c r="F461" s="8" t="s">
        <v>1478</v>
      </c>
      <c r="H461" s="8" t="s">
        <v>3308</v>
      </c>
      <c r="I461" s="34" t="str">
        <f t="shared" si="7"/>
        <v>11/2025</v>
      </c>
      <c r="J461" s="34" t="str">
        <f t="shared" si="8"/>
        <v>CXG-1125</v>
      </c>
    </row>
    <row r="462" hidden="1">
      <c r="A462" s="8" t="s">
        <v>5110</v>
      </c>
      <c r="B462" s="10" t="s">
        <v>4539</v>
      </c>
      <c r="C462" s="13">
        <v>45736.0</v>
      </c>
      <c r="D462" s="8" t="s">
        <v>4540</v>
      </c>
      <c r="E462" s="11">
        <v>6262.0</v>
      </c>
      <c r="F462" s="8" t="s">
        <v>1465</v>
      </c>
      <c r="H462" s="8" t="s">
        <v>3308</v>
      </c>
      <c r="I462" s="34" t="str">
        <f t="shared" si="7"/>
        <v>03/2025</v>
      </c>
      <c r="J462" s="34" t="str">
        <f t="shared" si="8"/>
        <v>CXG-0325</v>
      </c>
    </row>
    <row r="463" hidden="1">
      <c r="A463" s="8" t="s">
        <v>5111</v>
      </c>
      <c r="B463" s="10" t="s">
        <v>5112</v>
      </c>
      <c r="C463" s="13">
        <v>45992.0</v>
      </c>
      <c r="D463" s="8" t="s">
        <v>5113</v>
      </c>
      <c r="E463" s="11">
        <v>6267.8</v>
      </c>
      <c r="F463" s="8" t="s">
        <v>1478</v>
      </c>
      <c r="H463" s="8" t="s">
        <v>3308</v>
      </c>
      <c r="I463" s="34" t="str">
        <f t="shared" si="7"/>
        <v>12/2025</v>
      </c>
      <c r="J463" s="34" t="str">
        <f t="shared" si="8"/>
        <v>CXG-1225</v>
      </c>
    </row>
    <row r="464" hidden="1">
      <c r="A464" s="8" t="s">
        <v>5114</v>
      </c>
      <c r="B464" s="8" t="s">
        <v>5115</v>
      </c>
      <c r="C464" s="13">
        <v>45678.0</v>
      </c>
      <c r="D464" s="8" t="s">
        <v>5116</v>
      </c>
      <c r="E464" s="11">
        <v>6361.2</v>
      </c>
      <c r="F464" s="8" t="s">
        <v>1478</v>
      </c>
      <c r="H464" s="8" t="s">
        <v>3308</v>
      </c>
      <c r="I464" s="34" t="str">
        <f t="shared" si="7"/>
        <v>01/2025</v>
      </c>
      <c r="J464" s="34" t="str">
        <f t="shared" si="8"/>
        <v>CXG-0125</v>
      </c>
    </row>
    <row r="465" hidden="1">
      <c r="A465" s="8" t="s">
        <v>5117</v>
      </c>
      <c r="B465" s="10" t="s">
        <v>5118</v>
      </c>
      <c r="C465" s="19">
        <v>45971.0</v>
      </c>
      <c r="D465" s="8" t="s">
        <v>5119</v>
      </c>
      <c r="E465" s="11">
        <v>6361.3</v>
      </c>
      <c r="F465" s="8" t="s">
        <v>1478</v>
      </c>
      <c r="H465" s="8" t="s">
        <v>3308</v>
      </c>
      <c r="I465" s="34" t="str">
        <f t="shared" si="7"/>
        <v>11/2025</v>
      </c>
      <c r="J465" s="34" t="str">
        <f t="shared" si="8"/>
        <v>CXG-1125</v>
      </c>
    </row>
    <row r="466" hidden="1">
      <c r="A466" s="8" t="s">
        <v>5120</v>
      </c>
      <c r="B466" s="10" t="s">
        <v>5121</v>
      </c>
      <c r="C466" s="13">
        <v>45926.0</v>
      </c>
      <c r="D466" s="8" t="s">
        <v>5122</v>
      </c>
      <c r="E466" s="11">
        <v>6438.4</v>
      </c>
      <c r="F466" s="8" t="s">
        <v>1478</v>
      </c>
      <c r="G466" s="8" t="s">
        <v>2143</v>
      </c>
      <c r="H466" s="8" t="s">
        <v>3308</v>
      </c>
      <c r="I466" s="34" t="str">
        <f t="shared" si="7"/>
        <v>09/2025</v>
      </c>
      <c r="J466" s="34" t="str">
        <f t="shared" si="8"/>
        <v>CXG-0925</v>
      </c>
    </row>
    <row r="467" hidden="1">
      <c r="A467" s="8" t="s">
        <v>5123</v>
      </c>
      <c r="B467" s="10" t="s">
        <v>4932</v>
      </c>
      <c r="C467" s="13">
        <v>45861.0</v>
      </c>
      <c r="D467" s="8" t="s">
        <v>4933</v>
      </c>
      <c r="E467" s="11">
        <v>6500.0</v>
      </c>
      <c r="F467" s="8" t="s">
        <v>1465</v>
      </c>
      <c r="H467" s="8" t="s">
        <v>3308</v>
      </c>
      <c r="I467" s="34" t="str">
        <f t="shared" si="7"/>
        <v>07/2025</v>
      </c>
      <c r="J467" s="34" t="str">
        <f t="shared" si="8"/>
        <v>CXG-0725</v>
      </c>
    </row>
    <row r="468" hidden="1">
      <c r="A468" s="8" t="s">
        <v>5124</v>
      </c>
      <c r="B468" s="10" t="s">
        <v>4706</v>
      </c>
      <c r="C468" s="13">
        <v>45992.0</v>
      </c>
      <c r="D468" s="8" t="s">
        <v>4570</v>
      </c>
      <c r="E468" s="11">
        <v>6500.0</v>
      </c>
      <c r="F468" s="8" t="s">
        <v>1478</v>
      </c>
      <c r="G468" s="8" t="s">
        <v>5125</v>
      </c>
      <c r="H468" s="8" t="s">
        <v>3308</v>
      </c>
      <c r="I468" s="34" t="str">
        <f t="shared" si="7"/>
        <v>12/2025</v>
      </c>
      <c r="J468" s="34" t="str">
        <f t="shared" si="8"/>
        <v>CXG-1225</v>
      </c>
    </row>
    <row r="469" hidden="1">
      <c r="A469" s="8" t="s">
        <v>5126</v>
      </c>
      <c r="B469" s="10" t="s">
        <v>4702</v>
      </c>
      <c r="C469" s="13">
        <v>45992.0</v>
      </c>
      <c r="D469" s="8" t="s">
        <v>4703</v>
      </c>
      <c r="E469" s="11">
        <v>6500.0</v>
      </c>
      <c r="F469" s="8" t="s">
        <v>1478</v>
      </c>
      <c r="G469" s="8" t="s">
        <v>5125</v>
      </c>
      <c r="H469" s="8" t="s">
        <v>3308</v>
      </c>
      <c r="I469" s="34" t="str">
        <f t="shared" si="7"/>
        <v>12/2025</v>
      </c>
      <c r="J469" s="34" t="str">
        <f t="shared" si="8"/>
        <v>CXG-1225</v>
      </c>
    </row>
    <row r="470" hidden="1">
      <c r="A470" s="8" t="s">
        <v>5127</v>
      </c>
      <c r="B470" s="10" t="s">
        <v>4712</v>
      </c>
      <c r="C470" s="13">
        <v>45994.0</v>
      </c>
      <c r="D470" s="8" t="s">
        <v>4576</v>
      </c>
      <c r="E470" s="11">
        <v>6500.0</v>
      </c>
      <c r="F470" s="8" t="s">
        <v>1478</v>
      </c>
      <c r="H470" s="8" t="s">
        <v>3308</v>
      </c>
      <c r="I470" s="34" t="str">
        <f t="shared" si="7"/>
        <v>12/2025</v>
      </c>
      <c r="J470" s="34" t="str">
        <f t="shared" si="8"/>
        <v>CXG-1225</v>
      </c>
    </row>
    <row r="471" hidden="1">
      <c r="A471" s="8" t="s">
        <v>5128</v>
      </c>
      <c r="B471" s="10" t="s">
        <v>4126</v>
      </c>
      <c r="C471" s="13">
        <v>45998.0</v>
      </c>
      <c r="D471" s="8" t="s">
        <v>4127</v>
      </c>
      <c r="E471" s="11">
        <v>6500.0</v>
      </c>
      <c r="F471" s="8" t="s">
        <v>1478</v>
      </c>
      <c r="H471" s="8" t="s">
        <v>3308</v>
      </c>
      <c r="I471" s="34" t="str">
        <f t="shared" si="7"/>
        <v>12/2025</v>
      </c>
      <c r="J471" s="34" t="str">
        <f t="shared" si="8"/>
        <v>CXG-1225</v>
      </c>
    </row>
    <row r="472" hidden="1">
      <c r="A472" s="8" t="s">
        <v>5129</v>
      </c>
      <c r="B472" s="10" t="s">
        <v>5130</v>
      </c>
      <c r="C472" s="13">
        <v>45856.0</v>
      </c>
      <c r="D472" s="8" t="s">
        <v>5131</v>
      </c>
      <c r="E472" s="11">
        <v>6539.2</v>
      </c>
      <c r="F472" s="8" t="s">
        <v>1465</v>
      </c>
      <c r="H472" s="8" t="s">
        <v>3308</v>
      </c>
      <c r="I472" s="34" t="str">
        <f t="shared" si="7"/>
        <v>07/2025</v>
      </c>
      <c r="J472" s="34" t="str">
        <f t="shared" si="8"/>
        <v>CXG-0725</v>
      </c>
    </row>
    <row r="473" hidden="1">
      <c r="A473" s="8" t="s">
        <v>5132</v>
      </c>
      <c r="B473" s="10" t="s">
        <v>5133</v>
      </c>
      <c r="C473" s="19">
        <v>45943.0</v>
      </c>
      <c r="D473" s="8" t="s">
        <v>5134</v>
      </c>
      <c r="E473" s="11">
        <v>19474.0</v>
      </c>
      <c r="F473" s="8" t="s">
        <v>1478</v>
      </c>
      <c r="H473" s="8" t="s">
        <v>3313</v>
      </c>
      <c r="I473" s="34" t="str">
        <f t="shared" si="7"/>
        <v>10/2025</v>
      </c>
      <c r="J473" s="34" t="str">
        <f t="shared" si="8"/>
        <v>CXG-1025</v>
      </c>
    </row>
    <row r="474" hidden="1">
      <c r="A474" s="8" t="s">
        <v>5135</v>
      </c>
      <c r="B474" s="10" t="s">
        <v>5136</v>
      </c>
      <c r="C474" s="19">
        <v>45973.0</v>
      </c>
      <c r="D474" s="8" t="s">
        <v>5137</v>
      </c>
      <c r="E474" s="11">
        <v>6549.4</v>
      </c>
      <c r="F474" s="8" t="s">
        <v>1478</v>
      </c>
      <c r="H474" s="8" t="s">
        <v>3308</v>
      </c>
      <c r="I474" s="34" t="str">
        <f t="shared" si="7"/>
        <v>11/2025</v>
      </c>
      <c r="J474" s="34" t="str">
        <f t="shared" si="8"/>
        <v>CXG-1125</v>
      </c>
    </row>
    <row r="475" hidden="1">
      <c r="A475" s="8" t="s">
        <v>5138</v>
      </c>
      <c r="B475" s="10" t="s">
        <v>5139</v>
      </c>
      <c r="C475" s="19">
        <v>45958.0</v>
      </c>
      <c r="D475" s="8" t="s">
        <v>4310</v>
      </c>
      <c r="E475" s="11">
        <v>6560.4</v>
      </c>
      <c r="F475" s="8" t="s">
        <v>1478</v>
      </c>
      <c r="H475" s="8" t="s">
        <v>3308</v>
      </c>
      <c r="I475" s="34" t="str">
        <f t="shared" si="7"/>
        <v>10/2025</v>
      </c>
      <c r="J475" s="34" t="str">
        <f t="shared" si="8"/>
        <v>CXG-1025</v>
      </c>
    </row>
    <row r="476" hidden="1">
      <c r="A476" s="8" t="s">
        <v>5140</v>
      </c>
      <c r="B476" s="10" t="s">
        <v>5141</v>
      </c>
      <c r="C476" s="13">
        <v>45992.0</v>
      </c>
      <c r="D476" s="8" t="s">
        <v>4313</v>
      </c>
      <c r="E476" s="11">
        <v>6562.6</v>
      </c>
      <c r="F476" s="8" t="s">
        <v>1478</v>
      </c>
      <c r="H476" s="8" t="s">
        <v>3308</v>
      </c>
      <c r="I476" s="34" t="str">
        <f t="shared" si="7"/>
        <v>12/2025</v>
      </c>
      <c r="J476" s="34" t="str">
        <f t="shared" si="8"/>
        <v>CXG-1225</v>
      </c>
    </row>
    <row r="477" hidden="1">
      <c r="A477" s="8" t="s">
        <v>5142</v>
      </c>
      <c r="B477" s="10" t="s">
        <v>5143</v>
      </c>
      <c r="C477" s="13">
        <v>45854.0</v>
      </c>
      <c r="D477" s="8" t="s">
        <v>5078</v>
      </c>
      <c r="E477" s="11">
        <v>6631.6</v>
      </c>
      <c r="F477" s="8" t="s">
        <v>1478</v>
      </c>
      <c r="H477" s="8" t="s">
        <v>3308</v>
      </c>
      <c r="I477" s="34" t="str">
        <f t="shared" si="7"/>
        <v>07/2025</v>
      </c>
      <c r="J477" s="34" t="str">
        <f t="shared" si="8"/>
        <v>CXG-0725</v>
      </c>
    </row>
    <row r="478" hidden="1">
      <c r="A478" s="8" t="s">
        <v>5144</v>
      </c>
      <c r="B478" s="10" t="s">
        <v>4209</v>
      </c>
      <c r="C478" s="13">
        <v>45810.0</v>
      </c>
      <c r="D478" s="8" t="s">
        <v>4108</v>
      </c>
      <c r="E478" s="11">
        <v>6700.0</v>
      </c>
      <c r="F478" s="8" t="s">
        <v>1465</v>
      </c>
      <c r="H478" s="8" t="s">
        <v>3308</v>
      </c>
      <c r="I478" s="34" t="str">
        <f t="shared" si="7"/>
        <v>06/2025</v>
      </c>
      <c r="J478" s="34" t="str">
        <f t="shared" si="8"/>
        <v>CXG-0625</v>
      </c>
    </row>
    <row r="479" hidden="1">
      <c r="A479" s="8" t="s">
        <v>5145</v>
      </c>
      <c r="B479" s="10" t="s">
        <v>5146</v>
      </c>
      <c r="C479" s="13">
        <v>45904.0</v>
      </c>
      <c r="D479" s="8" t="s">
        <v>5147</v>
      </c>
      <c r="E479" s="11">
        <v>6704.4</v>
      </c>
      <c r="F479" s="8" t="s">
        <v>1478</v>
      </c>
      <c r="H479" s="8" t="s">
        <v>3308</v>
      </c>
      <c r="I479" s="34" t="str">
        <f t="shared" si="7"/>
        <v>09/2025</v>
      </c>
      <c r="J479" s="34" t="str">
        <f t="shared" si="8"/>
        <v>CXG-0925</v>
      </c>
    </row>
    <row r="480" hidden="1">
      <c r="A480" s="8" t="s">
        <v>5148</v>
      </c>
      <c r="B480" s="10" t="s">
        <v>5149</v>
      </c>
      <c r="C480" s="13">
        <v>45999.0</v>
      </c>
      <c r="D480" s="8" t="s">
        <v>5150</v>
      </c>
      <c r="E480" s="11">
        <v>6712.2</v>
      </c>
      <c r="F480" s="8" t="s">
        <v>1478</v>
      </c>
      <c r="H480" s="8" t="s">
        <v>3308</v>
      </c>
      <c r="I480" s="34" t="str">
        <f t="shared" si="7"/>
        <v>12/2025</v>
      </c>
      <c r="J480" s="34" t="str">
        <f t="shared" si="8"/>
        <v>CXG-1225</v>
      </c>
    </row>
    <row r="481" hidden="1">
      <c r="A481" s="8" t="s">
        <v>5151</v>
      </c>
      <c r="B481" s="10" t="s">
        <v>5152</v>
      </c>
      <c r="C481" s="13">
        <v>45999.0</v>
      </c>
      <c r="D481" s="8" t="s">
        <v>4102</v>
      </c>
      <c r="E481" s="11">
        <v>6733.1</v>
      </c>
      <c r="F481" s="8" t="s">
        <v>1478</v>
      </c>
      <c r="H481" s="8" t="s">
        <v>3308</v>
      </c>
      <c r="I481" s="34" t="str">
        <f t="shared" si="7"/>
        <v>12/2025</v>
      </c>
      <c r="J481" s="34" t="str">
        <f t="shared" si="8"/>
        <v>CXG-1225</v>
      </c>
    </row>
    <row r="482" hidden="1">
      <c r="A482" s="8" t="s">
        <v>5153</v>
      </c>
      <c r="B482" s="10" t="s">
        <v>5154</v>
      </c>
      <c r="C482" s="19">
        <v>45943.0</v>
      </c>
      <c r="D482" s="8" t="s">
        <v>4734</v>
      </c>
      <c r="E482" s="11">
        <v>6752.0</v>
      </c>
      <c r="F482" s="8" t="s">
        <v>1478</v>
      </c>
      <c r="H482" s="8" t="s">
        <v>3308</v>
      </c>
      <c r="I482" s="34" t="str">
        <f t="shared" si="7"/>
        <v>10/2025</v>
      </c>
      <c r="J482" s="34" t="str">
        <f t="shared" si="8"/>
        <v>CXG-1025</v>
      </c>
    </row>
    <row r="483" hidden="1">
      <c r="A483" s="8" t="s">
        <v>5155</v>
      </c>
      <c r="B483" s="10" t="s">
        <v>5156</v>
      </c>
      <c r="C483" s="13">
        <v>45933.0</v>
      </c>
      <c r="D483" s="8" t="s">
        <v>4765</v>
      </c>
      <c r="E483" s="11">
        <v>6782.4</v>
      </c>
      <c r="F483" s="8" t="s">
        <v>1478</v>
      </c>
      <c r="H483" s="8" t="s">
        <v>3308</v>
      </c>
      <c r="I483" s="34" t="str">
        <f t="shared" si="7"/>
        <v>10/2025</v>
      </c>
      <c r="J483" s="34" t="str">
        <f t="shared" si="8"/>
        <v>CXG-1025</v>
      </c>
    </row>
    <row r="484" hidden="1">
      <c r="A484" s="8" t="s">
        <v>5157</v>
      </c>
      <c r="B484" s="10" t="s">
        <v>5158</v>
      </c>
      <c r="C484" s="19">
        <v>46013.0</v>
      </c>
      <c r="D484" s="8" t="s">
        <v>4316</v>
      </c>
      <c r="E484" s="11">
        <v>6795.8</v>
      </c>
      <c r="F484" s="8" t="s">
        <v>1478</v>
      </c>
      <c r="H484" s="8" t="s">
        <v>3308</v>
      </c>
      <c r="I484" s="34" t="str">
        <f t="shared" si="7"/>
        <v>12/2025</v>
      </c>
      <c r="J484" s="34" t="str">
        <f t="shared" si="8"/>
        <v>CXG-1225</v>
      </c>
    </row>
    <row r="485" hidden="1">
      <c r="A485" s="8" t="s">
        <v>5159</v>
      </c>
      <c r="B485" s="10" t="s">
        <v>5160</v>
      </c>
      <c r="C485" s="13">
        <v>45925.0</v>
      </c>
      <c r="D485" s="8" t="s">
        <v>2724</v>
      </c>
      <c r="E485" s="11">
        <v>6859.2</v>
      </c>
      <c r="F485" s="8" t="s">
        <v>1478</v>
      </c>
      <c r="H485" s="8" t="s">
        <v>3308</v>
      </c>
      <c r="I485" s="34" t="str">
        <f t="shared" si="7"/>
        <v>09/2025</v>
      </c>
      <c r="J485" s="34" t="str">
        <f t="shared" si="8"/>
        <v>CXG-0925</v>
      </c>
    </row>
    <row r="486" hidden="1">
      <c r="A486" s="8" t="s">
        <v>5161</v>
      </c>
      <c r="B486" s="10" t="s">
        <v>5162</v>
      </c>
      <c r="C486" s="13">
        <v>45849.0</v>
      </c>
      <c r="D486" s="8" t="s">
        <v>5163</v>
      </c>
      <c r="E486" s="11">
        <v>6885.8</v>
      </c>
      <c r="F486" s="8" t="s">
        <v>1478</v>
      </c>
      <c r="H486" s="8" t="s">
        <v>3308</v>
      </c>
      <c r="I486" s="34" t="str">
        <f t="shared" si="7"/>
        <v>07/2025</v>
      </c>
      <c r="J486" s="34" t="str">
        <f t="shared" si="8"/>
        <v>CXG-0725</v>
      </c>
    </row>
    <row r="487" hidden="1">
      <c r="A487" s="8" t="s">
        <v>5164</v>
      </c>
      <c r="B487" s="10" t="s">
        <v>5165</v>
      </c>
      <c r="C487" s="19">
        <v>45944.0</v>
      </c>
      <c r="D487" s="8" t="s">
        <v>5166</v>
      </c>
      <c r="E487" s="11">
        <v>6897.6</v>
      </c>
      <c r="F487" s="8" t="s">
        <v>1478</v>
      </c>
      <c r="H487" s="8" t="s">
        <v>3308</v>
      </c>
      <c r="I487" s="34" t="str">
        <f t="shared" si="7"/>
        <v>10/2025</v>
      </c>
      <c r="J487" s="34" t="str">
        <f t="shared" si="8"/>
        <v>CXG-1025</v>
      </c>
    </row>
    <row r="488" hidden="1">
      <c r="A488" s="8" t="s">
        <v>5167</v>
      </c>
      <c r="B488" s="10" t="s">
        <v>5168</v>
      </c>
      <c r="C488" s="19">
        <v>45971.0</v>
      </c>
      <c r="D488" s="8" t="s">
        <v>5169</v>
      </c>
      <c r="E488" s="11">
        <v>6908.0</v>
      </c>
      <c r="F488" s="8" t="s">
        <v>1478</v>
      </c>
      <c r="H488" s="8" t="s">
        <v>3308</v>
      </c>
      <c r="I488" s="34" t="str">
        <f t="shared" si="7"/>
        <v>11/2025</v>
      </c>
      <c r="J488" s="34" t="str">
        <f t="shared" si="8"/>
        <v>CXG-1125</v>
      </c>
    </row>
    <row r="489" hidden="1">
      <c r="A489" s="8" t="s">
        <v>5170</v>
      </c>
      <c r="B489" s="10" t="s">
        <v>5171</v>
      </c>
      <c r="C489" s="13">
        <v>45915.0</v>
      </c>
      <c r="D489" s="8" t="s">
        <v>5172</v>
      </c>
      <c r="E489" s="11">
        <v>6944.0</v>
      </c>
      <c r="F489" s="8" t="s">
        <v>1478</v>
      </c>
      <c r="H489" s="8" t="s">
        <v>3308</v>
      </c>
      <c r="I489" s="34" t="str">
        <f t="shared" si="7"/>
        <v>09/2025</v>
      </c>
      <c r="J489" s="34" t="str">
        <f t="shared" si="8"/>
        <v>CXG-0925</v>
      </c>
    </row>
    <row r="490" hidden="1">
      <c r="A490" s="8" t="s">
        <v>5173</v>
      </c>
      <c r="B490" s="10" t="s">
        <v>5174</v>
      </c>
      <c r="C490" s="19">
        <v>45958.0</v>
      </c>
      <c r="D490" s="8" t="s">
        <v>5175</v>
      </c>
      <c r="E490" s="11">
        <v>6956.4</v>
      </c>
      <c r="F490" s="8" t="s">
        <v>1478</v>
      </c>
      <c r="H490" s="8" t="s">
        <v>3308</v>
      </c>
      <c r="I490" s="34" t="str">
        <f t="shared" si="7"/>
        <v>10/2025</v>
      </c>
      <c r="J490" s="34" t="str">
        <f t="shared" si="8"/>
        <v>CXG-1025</v>
      </c>
    </row>
    <row r="491" hidden="1">
      <c r="A491" s="8" t="s">
        <v>5176</v>
      </c>
      <c r="B491" s="10" t="s">
        <v>5177</v>
      </c>
      <c r="C491" s="19">
        <v>45946.0</v>
      </c>
      <c r="D491" s="8" t="s">
        <v>5083</v>
      </c>
      <c r="E491" s="11">
        <v>23500.8</v>
      </c>
      <c r="F491" s="8" t="s">
        <v>1478</v>
      </c>
      <c r="H491" s="8" t="s">
        <v>3313</v>
      </c>
      <c r="I491" s="34" t="str">
        <f t="shared" si="7"/>
        <v>10/2025</v>
      </c>
      <c r="J491" s="34" t="str">
        <f t="shared" si="8"/>
        <v>CXG-1025</v>
      </c>
    </row>
    <row r="492" hidden="1">
      <c r="A492" s="8" t="s">
        <v>5178</v>
      </c>
      <c r="B492" s="10" t="s">
        <v>4493</v>
      </c>
      <c r="C492" s="13">
        <v>45677.0</v>
      </c>
      <c r="D492" s="8" t="s">
        <v>4494</v>
      </c>
      <c r="E492" s="11">
        <v>7000.0</v>
      </c>
      <c r="F492" s="8" t="s">
        <v>1478</v>
      </c>
      <c r="H492" s="8" t="s">
        <v>3308</v>
      </c>
      <c r="I492" s="34" t="str">
        <f t="shared" si="7"/>
        <v>01/2025</v>
      </c>
      <c r="J492" s="34" t="str">
        <f t="shared" si="8"/>
        <v>CXG-0125</v>
      </c>
    </row>
    <row r="493" hidden="1">
      <c r="A493" s="8" t="s">
        <v>5179</v>
      </c>
      <c r="B493" s="10" t="s">
        <v>4237</v>
      </c>
      <c r="C493" s="13">
        <v>45684.0</v>
      </c>
      <c r="D493" s="8" t="s">
        <v>4230</v>
      </c>
      <c r="E493" s="11">
        <v>7000.0</v>
      </c>
      <c r="F493" s="8" t="s">
        <v>1478</v>
      </c>
      <c r="G493" s="8" t="s">
        <v>4912</v>
      </c>
      <c r="H493" s="8" t="s">
        <v>3308</v>
      </c>
      <c r="I493" s="34" t="str">
        <f t="shared" si="7"/>
        <v>01/2025</v>
      </c>
      <c r="J493" s="34" t="str">
        <f t="shared" si="8"/>
        <v>CXG-0125</v>
      </c>
    </row>
    <row r="494" hidden="1">
      <c r="A494" s="8" t="s">
        <v>5180</v>
      </c>
      <c r="B494" s="10" t="s">
        <v>4476</v>
      </c>
      <c r="C494" s="13">
        <v>45750.0</v>
      </c>
      <c r="D494" s="8" t="s">
        <v>4477</v>
      </c>
      <c r="E494" s="11">
        <v>7000.0</v>
      </c>
      <c r="F494" s="8" t="s">
        <v>1478</v>
      </c>
      <c r="H494" s="8" t="s">
        <v>3308</v>
      </c>
      <c r="I494" s="34" t="str">
        <f t="shared" si="7"/>
        <v>04/2025</v>
      </c>
      <c r="J494" s="34" t="str">
        <f t="shared" si="8"/>
        <v>CXG-0425</v>
      </c>
    </row>
    <row r="495" hidden="1">
      <c r="A495" s="8" t="s">
        <v>5181</v>
      </c>
      <c r="B495" s="10" t="s">
        <v>4471</v>
      </c>
      <c r="C495" s="13">
        <v>45752.0</v>
      </c>
      <c r="D495" s="8" t="s">
        <v>4364</v>
      </c>
      <c r="E495" s="11">
        <v>7000.0</v>
      </c>
      <c r="F495" s="8" t="s">
        <v>1478</v>
      </c>
      <c r="H495" s="8" t="s">
        <v>3308</v>
      </c>
      <c r="I495" s="34" t="str">
        <f t="shared" si="7"/>
        <v>04/2025</v>
      </c>
      <c r="J495" s="34" t="str">
        <f t="shared" si="8"/>
        <v>CXG-0425</v>
      </c>
    </row>
    <row r="496" hidden="1">
      <c r="A496" s="8" t="s">
        <v>5182</v>
      </c>
      <c r="B496" s="10" t="s">
        <v>4421</v>
      </c>
      <c r="C496" s="13">
        <v>45758.0</v>
      </c>
      <c r="D496" s="8" t="s">
        <v>4422</v>
      </c>
      <c r="E496" s="11">
        <v>7000.0</v>
      </c>
      <c r="F496" s="8" t="s">
        <v>1465</v>
      </c>
      <c r="H496" s="8" t="s">
        <v>3308</v>
      </c>
      <c r="I496" s="34" t="str">
        <f t="shared" si="7"/>
        <v>04/2025</v>
      </c>
      <c r="J496" s="34" t="str">
        <f t="shared" si="8"/>
        <v>CXG-0425</v>
      </c>
    </row>
    <row r="497" hidden="1">
      <c r="A497" s="8" t="s">
        <v>5183</v>
      </c>
      <c r="B497" s="10" t="s">
        <v>4479</v>
      </c>
      <c r="C497" s="19">
        <v>45945.0</v>
      </c>
      <c r="D497" s="8" t="s">
        <v>4174</v>
      </c>
      <c r="E497" s="11">
        <v>7000.0</v>
      </c>
      <c r="F497" s="8" t="s">
        <v>1478</v>
      </c>
      <c r="H497" s="8" t="s">
        <v>3308</v>
      </c>
      <c r="I497" s="34" t="str">
        <f t="shared" si="7"/>
        <v>10/2025</v>
      </c>
      <c r="J497" s="34" t="str">
        <f t="shared" si="8"/>
        <v>CXG-1025</v>
      </c>
    </row>
    <row r="498" hidden="1">
      <c r="A498" s="8" t="s">
        <v>5184</v>
      </c>
      <c r="B498" s="10" t="s">
        <v>4579</v>
      </c>
      <c r="C498" s="19">
        <v>45945.0</v>
      </c>
      <c r="D498" s="8" t="s">
        <v>4580</v>
      </c>
      <c r="E498" s="11">
        <v>7000.0</v>
      </c>
      <c r="F498" s="8" t="s">
        <v>1478</v>
      </c>
      <c r="H498" s="8" t="s">
        <v>3308</v>
      </c>
      <c r="I498" s="34" t="str">
        <f t="shared" si="7"/>
        <v>10/2025</v>
      </c>
      <c r="J498" s="34" t="str">
        <f t="shared" si="8"/>
        <v>CXG-1025</v>
      </c>
    </row>
    <row r="499" hidden="1">
      <c r="A499" s="8"/>
      <c r="B499" s="8"/>
      <c r="C499" s="19"/>
      <c r="D499" s="8"/>
      <c r="E499" s="11"/>
      <c r="F499" s="8"/>
      <c r="G499" s="8"/>
      <c r="H499" s="8"/>
      <c r="I499" s="34"/>
      <c r="J499" s="34"/>
    </row>
    <row r="500" hidden="1">
      <c r="A500" s="8"/>
      <c r="B500" s="8"/>
      <c r="C500" s="19"/>
      <c r="D500" s="8"/>
      <c r="E500" s="11"/>
      <c r="F500" s="8"/>
      <c r="G500" s="8"/>
      <c r="H500" s="8"/>
      <c r="I500" s="34"/>
      <c r="J500" s="34"/>
    </row>
    <row r="501" hidden="1">
      <c r="A501" s="8"/>
      <c r="B501" s="8"/>
      <c r="C501" s="19"/>
      <c r="D501" s="8"/>
      <c r="E501" s="11"/>
      <c r="F501" s="8"/>
      <c r="G501" s="8"/>
      <c r="H501" s="8"/>
      <c r="I501" s="34"/>
      <c r="J501" s="34"/>
    </row>
    <row r="502" hidden="1">
      <c r="A502" s="8" t="s">
        <v>5185</v>
      </c>
      <c r="B502" s="10" t="s">
        <v>5186</v>
      </c>
      <c r="C502" s="19">
        <v>45950.0</v>
      </c>
      <c r="D502" s="8" t="s">
        <v>4604</v>
      </c>
      <c r="E502" s="11">
        <v>24320.0</v>
      </c>
      <c r="F502" s="8" t="s">
        <v>1478</v>
      </c>
      <c r="H502" s="8" t="s">
        <v>3313</v>
      </c>
      <c r="I502" s="34" t="str">
        <f t="shared" ref="I502:I815" si="9">TEXT(C502,"MM/YYYY")</f>
        <v>10/2025</v>
      </c>
      <c r="J502" s="34" t="str">
        <f t="shared" ref="J502:J815" si="10">IF(C502="","",CONCATENATE("CXG-",TEXT(C502,"MMYY")))</f>
        <v>CXG-1025</v>
      </c>
    </row>
    <row r="503" hidden="1">
      <c r="A503" s="8" t="s">
        <v>5187</v>
      </c>
      <c r="B503" s="10" t="s">
        <v>5188</v>
      </c>
      <c r="C503" s="19">
        <v>45950.0</v>
      </c>
      <c r="D503" s="8" t="s">
        <v>5189</v>
      </c>
      <c r="E503" s="11">
        <v>20838.4</v>
      </c>
      <c r="F503" s="8" t="s">
        <v>1478</v>
      </c>
      <c r="H503" s="8" t="s">
        <v>3311</v>
      </c>
      <c r="I503" s="34" t="str">
        <f t="shared" si="9"/>
        <v>10/2025</v>
      </c>
      <c r="J503" s="34" t="str">
        <f t="shared" si="10"/>
        <v>CXG-1025</v>
      </c>
    </row>
    <row r="504" hidden="1">
      <c r="A504" s="8" t="s">
        <v>5190</v>
      </c>
      <c r="B504" s="10" t="s">
        <v>4582</v>
      </c>
      <c r="C504" s="19">
        <v>45983.0</v>
      </c>
      <c r="D504" s="8" t="s">
        <v>4373</v>
      </c>
      <c r="E504" s="11">
        <v>7000.0</v>
      </c>
      <c r="F504" s="8" t="s">
        <v>1478</v>
      </c>
      <c r="H504" s="8" t="s">
        <v>3308</v>
      </c>
      <c r="I504" s="34" t="str">
        <f t="shared" si="9"/>
        <v>11/2025</v>
      </c>
      <c r="J504" s="34" t="str">
        <f t="shared" si="10"/>
        <v>CXG-1125</v>
      </c>
    </row>
    <row r="505" hidden="1">
      <c r="A505" s="8" t="s">
        <v>5191</v>
      </c>
      <c r="B505" s="10" t="s">
        <v>4206</v>
      </c>
      <c r="C505" s="13">
        <v>45993.0</v>
      </c>
      <c r="D505" s="8" t="s">
        <v>4207</v>
      </c>
      <c r="E505" s="11">
        <v>7000.0</v>
      </c>
      <c r="F505" s="8" t="s">
        <v>1478</v>
      </c>
      <c r="H505" s="8" t="s">
        <v>3308</v>
      </c>
      <c r="I505" s="34" t="str">
        <f t="shared" si="9"/>
        <v>12/2025</v>
      </c>
      <c r="J505" s="34" t="str">
        <f t="shared" si="10"/>
        <v>CXG-1225</v>
      </c>
    </row>
    <row r="506" hidden="1">
      <c r="A506" s="8" t="s">
        <v>5192</v>
      </c>
      <c r="B506" s="10" t="s">
        <v>4644</v>
      </c>
      <c r="C506" s="13">
        <v>45998.0</v>
      </c>
      <c r="D506" s="8" t="s">
        <v>4576</v>
      </c>
      <c r="E506" s="11">
        <v>7000.0</v>
      </c>
      <c r="F506" s="8" t="s">
        <v>1478</v>
      </c>
      <c r="H506" s="8" t="s">
        <v>3308</v>
      </c>
      <c r="I506" s="34" t="str">
        <f t="shared" si="9"/>
        <v>12/2025</v>
      </c>
      <c r="J506" s="34" t="str">
        <f t="shared" si="10"/>
        <v>CXG-1225</v>
      </c>
    </row>
    <row r="507" hidden="1">
      <c r="A507" s="8" t="s">
        <v>5193</v>
      </c>
      <c r="B507" s="10" t="s">
        <v>4366</v>
      </c>
      <c r="C507" s="13">
        <v>45999.0</v>
      </c>
      <c r="D507" s="8" t="s">
        <v>4367</v>
      </c>
      <c r="E507" s="11">
        <v>7000.0</v>
      </c>
      <c r="F507" s="8" t="s">
        <v>1478</v>
      </c>
      <c r="H507" s="8" t="s">
        <v>3308</v>
      </c>
      <c r="I507" s="34" t="str">
        <f t="shared" si="9"/>
        <v>12/2025</v>
      </c>
      <c r="J507" s="34" t="str">
        <f t="shared" si="10"/>
        <v>CXG-1225</v>
      </c>
    </row>
    <row r="508" hidden="1">
      <c r="A508" s="8" t="s">
        <v>5194</v>
      </c>
      <c r="B508" s="10" t="s">
        <v>4663</v>
      </c>
      <c r="C508" s="13">
        <v>46000.0</v>
      </c>
      <c r="D508" s="8" t="s">
        <v>4664</v>
      </c>
      <c r="E508" s="11">
        <v>7000.0</v>
      </c>
      <c r="F508" s="8" t="s">
        <v>1478</v>
      </c>
      <c r="H508" s="8" t="s">
        <v>3308</v>
      </c>
      <c r="I508" s="34" t="str">
        <f t="shared" si="9"/>
        <v>12/2025</v>
      </c>
      <c r="J508" s="34" t="str">
        <f t="shared" si="10"/>
        <v>CXG-1225</v>
      </c>
    </row>
    <row r="509" hidden="1">
      <c r="A509" s="8" t="s">
        <v>5195</v>
      </c>
      <c r="B509" s="8" t="s">
        <v>4820</v>
      </c>
      <c r="C509" s="13">
        <v>45666.0</v>
      </c>
      <c r="D509" s="8" t="s">
        <v>4419</v>
      </c>
      <c r="E509" s="11">
        <v>7015.0</v>
      </c>
      <c r="F509" s="8" t="s">
        <v>1520</v>
      </c>
      <c r="H509" s="8" t="s">
        <v>3308</v>
      </c>
      <c r="I509" s="34" t="str">
        <f t="shared" si="9"/>
        <v>01/2025</v>
      </c>
      <c r="J509" s="34" t="str">
        <f t="shared" si="10"/>
        <v>CXG-0125</v>
      </c>
    </row>
    <row r="510" hidden="1">
      <c r="A510" s="8" t="s">
        <v>5196</v>
      </c>
      <c r="B510" s="10" t="s">
        <v>5197</v>
      </c>
      <c r="C510" s="19">
        <v>46013.0</v>
      </c>
      <c r="D510" s="8" t="s">
        <v>4117</v>
      </c>
      <c r="E510" s="11">
        <v>7048.8</v>
      </c>
      <c r="F510" s="8" t="s">
        <v>1478</v>
      </c>
      <c r="H510" s="8" t="s">
        <v>3308</v>
      </c>
      <c r="I510" s="34" t="str">
        <f t="shared" si="9"/>
        <v>12/2025</v>
      </c>
      <c r="J510" s="34" t="str">
        <f t="shared" si="10"/>
        <v>CXG-1225</v>
      </c>
    </row>
    <row r="511" hidden="1">
      <c r="A511" s="8" t="s">
        <v>5198</v>
      </c>
      <c r="B511" s="10" t="s">
        <v>5199</v>
      </c>
      <c r="C511" s="13">
        <v>45848.0</v>
      </c>
      <c r="D511" s="8" t="s">
        <v>5200</v>
      </c>
      <c r="E511" s="11">
        <v>7096.0</v>
      </c>
      <c r="F511" s="8" t="s">
        <v>1478</v>
      </c>
      <c r="H511" s="8" t="s">
        <v>3308</v>
      </c>
      <c r="I511" s="34" t="str">
        <f t="shared" si="9"/>
        <v>07/2025</v>
      </c>
      <c r="J511" s="34" t="str">
        <f t="shared" si="10"/>
        <v>CXG-0725</v>
      </c>
    </row>
    <row r="512" hidden="1">
      <c r="A512" s="8" t="s">
        <v>5201</v>
      </c>
      <c r="B512" s="10" t="s">
        <v>5202</v>
      </c>
      <c r="C512" s="13">
        <v>45939.0</v>
      </c>
      <c r="D512" s="8" t="s">
        <v>5203</v>
      </c>
      <c r="E512" s="11">
        <v>7212.8</v>
      </c>
      <c r="F512" s="8" t="s">
        <v>1478</v>
      </c>
      <c r="H512" s="8" t="s">
        <v>3308</v>
      </c>
      <c r="I512" s="34" t="str">
        <f t="shared" si="9"/>
        <v>10/2025</v>
      </c>
      <c r="J512" s="34" t="str">
        <f t="shared" si="10"/>
        <v>CXG-1025</v>
      </c>
    </row>
    <row r="513" hidden="1">
      <c r="A513" s="8" t="s">
        <v>5204</v>
      </c>
      <c r="B513" s="10" t="s">
        <v>5205</v>
      </c>
      <c r="C513" s="13">
        <v>45849.0</v>
      </c>
      <c r="D513" s="8" t="s">
        <v>5206</v>
      </c>
      <c r="E513" s="11">
        <v>7311.2</v>
      </c>
      <c r="F513" s="8" t="s">
        <v>1478</v>
      </c>
      <c r="H513" s="8" t="s">
        <v>3308</v>
      </c>
      <c r="I513" s="34" t="str">
        <f t="shared" si="9"/>
        <v>07/2025</v>
      </c>
      <c r="J513" s="34" t="str">
        <f t="shared" si="10"/>
        <v>CXG-0725</v>
      </c>
    </row>
    <row r="514" hidden="1">
      <c r="A514" s="8" t="s">
        <v>5207</v>
      </c>
      <c r="B514" s="10" t="s">
        <v>5208</v>
      </c>
      <c r="C514" s="13">
        <v>45854.0</v>
      </c>
      <c r="D514" s="8" t="s">
        <v>5209</v>
      </c>
      <c r="E514" s="11">
        <v>7367.2</v>
      </c>
      <c r="F514" s="8" t="s">
        <v>1478</v>
      </c>
      <c r="H514" s="8" t="s">
        <v>3308</v>
      </c>
      <c r="I514" s="34" t="str">
        <f t="shared" si="9"/>
        <v>07/2025</v>
      </c>
      <c r="J514" s="34" t="str">
        <f t="shared" si="10"/>
        <v>CXG-0725</v>
      </c>
    </row>
    <row r="515" hidden="1">
      <c r="A515" s="8" t="s">
        <v>5210</v>
      </c>
      <c r="B515" s="10" t="s">
        <v>4379</v>
      </c>
      <c r="C515" s="13">
        <v>45826.0</v>
      </c>
      <c r="D515" s="8" t="s">
        <v>4380</v>
      </c>
      <c r="E515" s="11">
        <v>7376.0</v>
      </c>
      <c r="F515" s="8" t="s">
        <v>1575</v>
      </c>
      <c r="H515" s="8" t="s">
        <v>3308</v>
      </c>
      <c r="I515" s="34" t="str">
        <f t="shared" si="9"/>
        <v>06/2025</v>
      </c>
      <c r="J515" s="34" t="str">
        <f t="shared" si="10"/>
        <v>CXG-0625</v>
      </c>
    </row>
    <row r="516" hidden="1">
      <c r="A516" s="8" t="s">
        <v>5211</v>
      </c>
      <c r="B516" s="8" t="s">
        <v>4733</v>
      </c>
      <c r="C516" s="13">
        <v>45672.0</v>
      </c>
      <c r="D516" s="8" t="s">
        <v>4734</v>
      </c>
      <c r="E516" s="11">
        <v>7413.0</v>
      </c>
      <c r="F516" s="8" t="s">
        <v>1520</v>
      </c>
      <c r="H516" s="8" t="s">
        <v>3308</v>
      </c>
      <c r="I516" s="34" t="str">
        <f t="shared" si="9"/>
        <v>01/2025</v>
      </c>
      <c r="J516" s="34" t="str">
        <f t="shared" si="10"/>
        <v>CXG-0125</v>
      </c>
    </row>
    <row r="517" hidden="1">
      <c r="A517" s="8" t="s">
        <v>5212</v>
      </c>
      <c r="B517" s="10" t="s">
        <v>4510</v>
      </c>
      <c r="C517" s="13">
        <v>45743.0</v>
      </c>
      <c r="D517" s="8" t="s">
        <v>4508</v>
      </c>
      <c r="E517" s="11">
        <v>7449.6</v>
      </c>
      <c r="F517" s="8" t="s">
        <v>1465</v>
      </c>
      <c r="G517" s="8" t="s">
        <v>4670</v>
      </c>
      <c r="H517" s="8" t="s">
        <v>3308</v>
      </c>
      <c r="I517" s="34" t="str">
        <f t="shared" si="9"/>
        <v>03/2025</v>
      </c>
      <c r="J517" s="34" t="str">
        <f t="shared" si="10"/>
        <v>CXG-0325</v>
      </c>
    </row>
    <row r="518">
      <c r="A518" s="21" t="s">
        <v>5213</v>
      </c>
      <c r="B518" s="35" t="s">
        <v>5214</v>
      </c>
      <c r="C518" s="36">
        <v>45709.0</v>
      </c>
      <c r="D518" s="37" t="s">
        <v>5215</v>
      </c>
      <c r="E518" s="38">
        <v>2000.0</v>
      </c>
      <c r="F518" s="37" t="s">
        <v>1465</v>
      </c>
      <c r="G518" s="20"/>
      <c r="H518" s="37" t="s">
        <v>3308</v>
      </c>
      <c r="I518" s="39" t="str">
        <f t="shared" si="9"/>
        <v>02/2025</v>
      </c>
      <c r="J518" s="39" t="str">
        <f t="shared" si="10"/>
        <v>CXG-0225</v>
      </c>
    </row>
    <row r="519">
      <c r="A519" s="8" t="s">
        <v>5216</v>
      </c>
      <c r="B519" s="10" t="s">
        <v>5214</v>
      </c>
      <c r="C519" s="13">
        <v>45709.0</v>
      </c>
      <c r="D519" s="8" t="s">
        <v>5215</v>
      </c>
      <c r="E519" s="11">
        <v>7483.0</v>
      </c>
      <c r="F519" s="8" t="s">
        <v>1465</v>
      </c>
      <c r="H519" s="8" t="s">
        <v>3308</v>
      </c>
      <c r="I519" s="34" t="str">
        <f t="shared" si="9"/>
        <v>02/2025</v>
      </c>
      <c r="J519" s="34" t="str">
        <f t="shared" si="10"/>
        <v>CXG-0225</v>
      </c>
    </row>
    <row r="520" hidden="1">
      <c r="A520" s="8" t="s">
        <v>5217</v>
      </c>
      <c r="B520" s="10" t="s">
        <v>4531</v>
      </c>
      <c r="C520" s="13">
        <v>45709.0</v>
      </c>
      <c r="D520" s="8" t="s">
        <v>4532</v>
      </c>
      <c r="E520" s="11">
        <v>7522.0</v>
      </c>
      <c r="F520" s="8" t="s">
        <v>1478</v>
      </c>
      <c r="H520" s="8" t="s">
        <v>3308</v>
      </c>
      <c r="I520" s="34" t="str">
        <f t="shared" si="9"/>
        <v>02/2025</v>
      </c>
      <c r="J520" s="34" t="str">
        <f t="shared" si="10"/>
        <v>CXG-0225</v>
      </c>
    </row>
    <row r="521" hidden="1">
      <c r="A521" s="8" t="s">
        <v>5218</v>
      </c>
      <c r="B521" s="8" t="s">
        <v>4782</v>
      </c>
      <c r="C521" s="13">
        <v>45672.0</v>
      </c>
      <c r="D521" s="8" t="s">
        <v>4783</v>
      </c>
      <c r="E521" s="11">
        <v>7549.0</v>
      </c>
      <c r="F521" s="8" t="s">
        <v>3277</v>
      </c>
      <c r="H521" s="8" t="s">
        <v>3308</v>
      </c>
      <c r="I521" s="34" t="str">
        <f t="shared" si="9"/>
        <v>01/2025</v>
      </c>
      <c r="J521" s="34" t="str">
        <f t="shared" si="10"/>
        <v>CXG-0125</v>
      </c>
    </row>
    <row r="522" hidden="1">
      <c r="A522" s="8" t="s">
        <v>5219</v>
      </c>
      <c r="B522" s="10" t="s">
        <v>4200</v>
      </c>
      <c r="C522" s="13">
        <v>45682.0</v>
      </c>
      <c r="D522" s="8" t="s">
        <v>4201</v>
      </c>
      <c r="E522" s="11">
        <v>7550.0</v>
      </c>
      <c r="F522" s="8" t="s">
        <v>1465</v>
      </c>
      <c r="H522" s="8" t="s">
        <v>3308</v>
      </c>
      <c r="I522" s="34" t="str">
        <f t="shared" si="9"/>
        <v>01/2025</v>
      </c>
      <c r="J522" s="34" t="str">
        <f t="shared" si="10"/>
        <v>CXG-0125</v>
      </c>
    </row>
    <row r="523" hidden="1">
      <c r="A523" s="8" t="s">
        <v>5220</v>
      </c>
      <c r="B523" s="10" t="s">
        <v>5221</v>
      </c>
      <c r="C523" s="13">
        <v>45862.0</v>
      </c>
      <c r="D523" s="8" t="s">
        <v>5209</v>
      </c>
      <c r="E523" s="11">
        <v>7558.6</v>
      </c>
      <c r="F523" s="8" t="s">
        <v>1478</v>
      </c>
      <c r="H523" s="8" t="s">
        <v>3308</v>
      </c>
      <c r="I523" s="34" t="str">
        <f t="shared" si="9"/>
        <v>07/2025</v>
      </c>
      <c r="J523" s="34" t="str">
        <f t="shared" si="10"/>
        <v>CXG-0725</v>
      </c>
    </row>
    <row r="524" hidden="1">
      <c r="A524" s="8" t="s">
        <v>5222</v>
      </c>
      <c r="B524" s="10" t="s">
        <v>5223</v>
      </c>
      <c r="C524" s="13">
        <v>45926.0</v>
      </c>
      <c r="D524" s="8" t="s">
        <v>4765</v>
      </c>
      <c r="E524" s="11">
        <v>7633.6</v>
      </c>
      <c r="F524" s="8" t="s">
        <v>1478</v>
      </c>
      <c r="H524" s="8" t="s">
        <v>3308</v>
      </c>
      <c r="I524" s="34" t="str">
        <f t="shared" si="9"/>
        <v>09/2025</v>
      </c>
      <c r="J524" s="34" t="str">
        <f t="shared" si="10"/>
        <v>CXG-0925</v>
      </c>
    </row>
    <row r="525" hidden="1">
      <c r="A525" s="8" t="s">
        <v>5224</v>
      </c>
      <c r="B525" s="10" t="s">
        <v>5225</v>
      </c>
      <c r="C525" s="13">
        <v>45891.0</v>
      </c>
      <c r="D525" s="8" t="s">
        <v>5226</v>
      </c>
      <c r="E525" s="11">
        <v>7634.4</v>
      </c>
      <c r="F525" s="8" t="s">
        <v>1478</v>
      </c>
      <c r="H525" s="8" t="s">
        <v>3308</v>
      </c>
      <c r="I525" s="34" t="str">
        <f t="shared" si="9"/>
        <v>08/2025</v>
      </c>
      <c r="J525" s="34" t="str">
        <f t="shared" si="10"/>
        <v>CXG-0825</v>
      </c>
    </row>
    <row r="526" hidden="1">
      <c r="A526" s="10" t="s">
        <v>5227</v>
      </c>
      <c r="B526" s="10" t="s">
        <v>5228</v>
      </c>
      <c r="C526" s="13">
        <v>45848.0</v>
      </c>
      <c r="D526" s="8" t="s">
        <v>5209</v>
      </c>
      <c r="E526" s="11">
        <v>7703.8</v>
      </c>
      <c r="F526" s="8" t="s">
        <v>1478</v>
      </c>
      <c r="H526" s="8" t="s">
        <v>3308</v>
      </c>
      <c r="I526" s="34" t="str">
        <f t="shared" si="9"/>
        <v>07/2025</v>
      </c>
      <c r="J526" s="34" t="str">
        <f t="shared" si="10"/>
        <v>CXG-0725</v>
      </c>
    </row>
    <row r="527" hidden="1">
      <c r="A527" s="8" t="s">
        <v>5229</v>
      </c>
      <c r="B527" s="10" t="s">
        <v>5230</v>
      </c>
      <c r="C527" s="13">
        <v>45860.0</v>
      </c>
      <c r="D527" s="8" t="s">
        <v>5206</v>
      </c>
      <c r="E527" s="11">
        <v>7779.8</v>
      </c>
      <c r="F527" s="8" t="s">
        <v>1465</v>
      </c>
      <c r="H527" s="8" t="s">
        <v>3308</v>
      </c>
      <c r="I527" s="34" t="str">
        <f t="shared" si="9"/>
        <v>07/2025</v>
      </c>
      <c r="J527" s="34" t="str">
        <f t="shared" si="10"/>
        <v>CXG-0725</v>
      </c>
    </row>
    <row r="528" hidden="1">
      <c r="A528" s="8" t="s">
        <v>5231</v>
      </c>
      <c r="B528" s="10" t="s">
        <v>5232</v>
      </c>
      <c r="C528" s="19">
        <v>45971.0</v>
      </c>
      <c r="D528" s="8" t="s">
        <v>5083</v>
      </c>
      <c r="E528" s="11">
        <v>17707.2</v>
      </c>
      <c r="F528" s="8" t="s">
        <v>1478</v>
      </c>
      <c r="H528" s="8" t="s">
        <v>3313</v>
      </c>
      <c r="I528" s="34" t="str">
        <f t="shared" si="9"/>
        <v>11/2025</v>
      </c>
      <c r="J528" s="34" t="str">
        <f t="shared" si="10"/>
        <v>CXG-1125</v>
      </c>
    </row>
    <row r="529" hidden="1">
      <c r="A529" s="8" t="s">
        <v>5233</v>
      </c>
      <c r="B529" s="10" t="s">
        <v>5234</v>
      </c>
      <c r="C529" s="19">
        <v>45971.0</v>
      </c>
      <c r="D529" s="8" t="s">
        <v>4604</v>
      </c>
      <c r="E529" s="11">
        <v>18345.6</v>
      </c>
      <c r="F529" s="8" t="s">
        <v>1478</v>
      </c>
      <c r="H529" s="8" t="s">
        <v>3313</v>
      </c>
      <c r="I529" s="34" t="str">
        <f t="shared" si="9"/>
        <v>11/2025</v>
      </c>
      <c r="J529" s="34" t="str">
        <f t="shared" si="10"/>
        <v>CXG-1125</v>
      </c>
    </row>
    <row r="530" hidden="1">
      <c r="A530" s="8" t="s">
        <v>5235</v>
      </c>
      <c r="B530" s="10" t="s">
        <v>4239</v>
      </c>
      <c r="C530" s="19">
        <v>45951.0</v>
      </c>
      <c r="D530" s="8" t="s">
        <v>4240</v>
      </c>
      <c r="E530" s="11">
        <v>7821.0</v>
      </c>
      <c r="F530" s="8" t="s">
        <v>1478</v>
      </c>
      <c r="G530" s="8" t="s">
        <v>5236</v>
      </c>
      <c r="H530" s="8" t="s">
        <v>3308</v>
      </c>
      <c r="I530" s="34" t="str">
        <f t="shared" si="9"/>
        <v>10/2025</v>
      </c>
      <c r="J530" s="34" t="str">
        <f t="shared" si="10"/>
        <v>CXG-1025</v>
      </c>
    </row>
    <row r="531" hidden="1">
      <c r="A531" s="8" t="s">
        <v>5237</v>
      </c>
      <c r="B531" s="10" t="s">
        <v>4528</v>
      </c>
      <c r="C531" s="13">
        <v>45705.0</v>
      </c>
      <c r="D531" s="8" t="s">
        <v>4529</v>
      </c>
      <c r="E531" s="11">
        <v>7825.2</v>
      </c>
      <c r="F531" s="8" t="s">
        <v>1478</v>
      </c>
      <c r="H531" s="8" t="s">
        <v>3308</v>
      </c>
      <c r="I531" s="34" t="str">
        <f t="shared" si="9"/>
        <v>02/2025</v>
      </c>
      <c r="J531" s="34" t="str">
        <f t="shared" si="10"/>
        <v>CXG-0225</v>
      </c>
    </row>
    <row r="532" hidden="1">
      <c r="A532" s="8" t="s">
        <v>5238</v>
      </c>
      <c r="B532" s="10" t="s">
        <v>5239</v>
      </c>
      <c r="C532" s="13">
        <v>45682.0</v>
      </c>
      <c r="D532" s="8" t="s">
        <v>4744</v>
      </c>
      <c r="E532" s="11">
        <v>2246.5</v>
      </c>
      <c r="F532" s="8" t="s">
        <v>1478</v>
      </c>
      <c r="H532" s="8" t="s">
        <v>3308</v>
      </c>
      <c r="I532" s="34" t="str">
        <f t="shared" si="9"/>
        <v>01/2025</v>
      </c>
      <c r="J532" s="34" t="str">
        <f t="shared" si="10"/>
        <v>CXG-0125</v>
      </c>
    </row>
    <row r="533" hidden="1">
      <c r="A533" s="8" t="s">
        <v>5240</v>
      </c>
      <c r="B533" s="10" t="s">
        <v>5239</v>
      </c>
      <c r="C533" s="13">
        <v>45682.0</v>
      </c>
      <c r="D533" s="8" t="s">
        <v>4744</v>
      </c>
      <c r="E533" s="11">
        <v>8000.0</v>
      </c>
      <c r="F533" s="8" t="s">
        <v>1478</v>
      </c>
      <c r="H533" s="8" t="s">
        <v>3308</v>
      </c>
      <c r="I533" s="34" t="str">
        <f t="shared" si="9"/>
        <v>01/2025</v>
      </c>
      <c r="J533" s="34" t="str">
        <f t="shared" si="10"/>
        <v>CXG-0125</v>
      </c>
    </row>
    <row r="534" hidden="1">
      <c r="A534" s="8" t="s">
        <v>5241</v>
      </c>
      <c r="B534" s="10" t="s">
        <v>5242</v>
      </c>
      <c r="C534" s="13">
        <v>45734.0</v>
      </c>
      <c r="D534" s="8" t="s">
        <v>4198</v>
      </c>
      <c r="E534" s="11">
        <v>8000.0</v>
      </c>
      <c r="F534" s="8" t="s">
        <v>1465</v>
      </c>
      <c r="H534" s="8" t="s">
        <v>3308</v>
      </c>
      <c r="I534" s="34" t="str">
        <f t="shared" si="9"/>
        <v>03/2025</v>
      </c>
      <c r="J534" s="34" t="str">
        <f t="shared" si="10"/>
        <v>CXG-0325</v>
      </c>
    </row>
    <row r="535" hidden="1">
      <c r="A535" s="8" t="s">
        <v>5243</v>
      </c>
      <c r="B535" s="10" t="s">
        <v>5244</v>
      </c>
      <c r="C535" s="13">
        <v>45734.0</v>
      </c>
      <c r="D535" s="8" t="s">
        <v>5245</v>
      </c>
      <c r="E535" s="11">
        <v>8000.0</v>
      </c>
      <c r="F535" s="8" t="s">
        <v>1478</v>
      </c>
      <c r="H535" s="8" t="s">
        <v>3308</v>
      </c>
      <c r="I535" s="34" t="str">
        <f t="shared" si="9"/>
        <v>03/2025</v>
      </c>
      <c r="J535" s="34" t="str">
        <f t="shared" si="10"/>
        <v>CXG-0325</v>
      </c>
    </row>
    <row r="536" hidden="1">
      <c r="A536" s="8" t="s">
        <v>5246</v>
      </c>
      <c r="B536" s="10" t="s">
        <v>5247</v>
      </c>
      <c r="C536" s="19">
        <v>45972.0</v>
      </c>
      <c r="D536" s="8" t="s">
        <v>5248</v>
      </c>
      <c r="E536" s="11">
        <v>13005.0</v>
      </c>
      <c r="F536" s="8" t="s">
        <v>1478</v>
      </c>
      <c r="H536" s="8" t="s">
        <v>3311</v>
      </c>
      <c r="I536" s="34" t="str">
        <f t="shared" si="9"/>
        <v>11/2025</v>
      </c>
      <c r="J536" s="34" t="str">
        <f t="shared" si="10"/>
        <v>CXG-1125</v>
      </c>
    </row>
    <row r="537" hidden="1">
      <c r="A537" s="8" t="s">
        <v>5249</v>
      </c>
      <c r="B537" s="10" t="s">
        <v>5250</v>
      </c>
      <c r="C537" s="19">
        <v>45972.0</v>
      </c>
      <c r="D537" s="8" t="s">
        <v>5251</v>
      </c>
      <c r="E537" s="11">
        <v>12905.0</v>
      </c>
      <c r="F537" s="8" t="s">
        <v>1478</v>
      </c>
      <c r="H537" s="8" t="s">
        <v>3311</v>
      </c>
      <c r="I537" s="34" t="str">
        <f t="shared" si="9"/>
        <v>11/2025</v>
      </c>
      <c r="J537" s="34" t="str">
        <f t="shared" si="10"/>
        <v>CXG-1125</v>
      </c>
    </row>
    <row r="538" hidden="1">
      <c r="A538" s="8" t="s">
        <v>5252</v>
      </c>
      <c r="B538" s="10" t="s">
        <v>5253</v>
      </c>
      <c r="C538" s="19">
        <v>45973.0</v>
      </c>
      <c r="D538" s="8" t="s">
        <v>5134</v>
      </c>
      <c r="E538" s="11">
        <v>15185.0</v>
      </c>
      <c r="F538" s="8" t="s">
        <v>1478</v>
      </c>
      <c r="H538" s="8" t="s">
        <v>3313</v>
      </c>
      <c r="I538" s="34" t="str">
        <f t="shared" si="9"/>
        <v>11/2025</v>
      </c>
      <c r="J538" s="34" t="str">
        <f t="shared" si="10"/>
        <v>CXG-1125</v>
      </c>
    </row>
    <row r="539" hidden="1">
      <c r="A539" s="8" t="s">
        <v>5254</v>
      </c>
      <c r="B539" s="10" t="s">
        <v>4822</v>
      </c>
      <c r="C539" s="19">
        <v>45976.0</v>
      </c>
      <c r="D539" s="8" t="s">
        <v>4823</v>
      </c>
      <c r="E539" s="11">
        <v>8000.0</v>
      </c>
      <c r="F539" s="8" t="s">
        <v>1478</v>
      </c>
      <c r="H539" s="8" t="s">
        <v>3308</v>
      </c>
      <c r="I539" s="34" t="str">
        <f t="shared" si="9"/>
        <v>11/2025</v>
      </c>
      <c r="J539" s="34" t="str">
        <f t="shared" si="10"/>
        <v>CXG-1125</v>
      </c>
    </row>
    <row r="540" hidden="1">
      <c r="A540" s="8" t="s">
        <v>5255</v>
      </c>
      <c r="B540" s="10" t="s">
        <v>4445</v>
      </c>
      <c r="C540" s="19">
        <v>45980.0</v>
      </c>
      <c r="D540" s="8" t="s">
        <v>4446</v>
      </c>
      <c r="E540" s="11">
        <v>8000.0</v>
      </c>
      <c r="F540" s="8" t="s">
        <v>1478</v>
      </c>
      <c r="H540" s="8" t="s">
        <v>3308</v>
      </c>
      <c r="I540" s="34" t="str">
        <f t="shared" si="9"/>
        <v>11/2025</v>
      </c>
      <c r="J540" s="34" t="str">
        <f t="shared" si="10"/>
        <v>CXG-1125</v>
      </c>
    </row>
    <row r="541" hidden="1">
      <c r="A541" s="8" t="s">
        <v>5256</v>
      </c>
      <c r="B541" s="10" t="s">
        <v>4800</v>
      </c>
      <c r="C541" s="19">
        <v>45980.0</v>
      </c>
      <c r="D541" s="8" t="s">
        <v>291</v>
      </c>
      <c r="E541" s="11">
        <v>8000.0</v>
      </c>
      <c r="F541" s="8" t="s">
        <v>1478</v>
      </c>
      <c r="H541" s="8" t="s">
        <v>3308</v>
      </c>
      <c r="I541" s="34" t="str">
        <f t="shared" si="9"/>
        <v>11/2025</v>
      </c>
      <c r="J541" s="34" t="str">
        <f t="shared" si="10"/>
        <v>CXG-1125</v>
      </c>
    </row>
    <row r="542" hidden="1">
      <c r="A542" s="8" t="s">
        <v>5257</v>
      </c>
      <c r="B542" s="10" t="s">
        <v>4522</v>
      </c>
      <c r="C542" s="13">
        <v>45994.0</v>
      </c>
      <c r="D542" s="8" t="s">
        <v>4102</v>
      </c>
      <c r="E542" s="11">
        <v>8000.0</v>
      </c>
      <c r="F542" s="8" t="s">
        <v>1478</v>
      </c>
      <c r="H542" s="8" t="s">
        <v>3308</v>
      </c>
      <c r="I542" s="34" t="str">
        <f t="shared" si="9"/>
        <v>12/2025</v>
      </c>
      <c r="J542" s="34" t="str">
        <f t="shared" si="10"/>
        <v>CXG-1225</v>
      </c>
    </row>
    <row r="543" hidden="1">
      <c r="A543" s="8" t="s">
        <v>5258</v>
      </c>
      <c r="B543" s="10" t="s">
        <v>4507</v>
      </c>
      <c r="C543" s="19">
        <v>46004.0</v>
      </c>
      <c r="D543" s="8" t="s">
        <v>4508</v>
      </c>
      <c r="E543" s="11">
        <v>8000.0</v>
      </c>
      <c r="F543" s="8" t="s">
        <v>1478</v>
      </c>
      <c r="H543" s="8" t="s">
        <v>3308</v>
      </c>
      <c r="I543" s="34" t="str">
        <f t="shared" si="9"/>
        <v>12/2025</v>
      </c>
      <c r="J543" s="34" t="str">
        <f t="shared" si="10"/>
        <v>CXG-1225</v>
      </c>
    </row>
    <row r="544" hidden="1">
      <c r="A544" s="8" t="s">
        <v>5259</v>
      </c>
      <c r="B544" s="10" t="s">
        <v>5260</v>
      </c>
      <c r="C544" s="13">
        <v>45677.0</v>
      </c>
      <c r="D544" s="8" t="s">
        <v>5261</v>
      </c>
      <c r="E544" s="11">
        <v>8116.8</v>
      </c>
      <c r="F544" s="8" t="s">
        <v>1465</v>
      </c>
      <c r="H544" s="8" t="s">
        <v>3308</v>
      </c>
      <c r="I544" s="34" t="str">
        <f t="shared" si="9"/>
        <v>01/2025</v>
      </c>
      <c r="J544" s="34" t="str">
        <f t="shared" si="10"/>
        <v>CXG-0125</v>
      </c>
    </row>
    <row r="545" hidden="1">
      <c r="A545" s="8" t="s">
        <v>5262</v>
      </c>
      <c r="B545" s="10" t="s">
        <v>5263</v>
      </c>
      <c r="C545" s="13">
        <v>45993.0</v>
      </c>
      <c r="D545" s="8" t="s">
        <v>565</v>
      </c>
      <c r="E545" s="11">
        <v>8164.2</v>
      </c>
      <c r="F545" s="8" t="s">
        <v>1478</v>
      </c>
      <c r="G545" s="8" t="s">
        <v>2414</v>
      </c>
      <c r="H545" s="8" t="s">
        <v>3308</v>
      </c>
      <c r="I545" s="34" t="str">
        <f t="shared" si="9"/>
        <v>12/2025</v>
      </c>
      <c r="J545" s="34" t="str">
        <f t="shared" si="10"/>
        <v>CXG-1225</v>
      </c>
    </row>
    <row r="546" hidden="1">
      <c r="A546" s="8" t="s">
        <v>5264</v>
      </c>
      <c r="B546" s="10" t="s">
        <v>5265</v>
      </c>
      <c r="C546" s="19">
        <v>45978.0</v>
      </c>
      <c r="D546" s="8" t="s">
        <v>565</v>
      </c>
      <c r="E546" s="11">
        <v>8192.8</v>
      </c>
      <c r="F546" s="8" t="s">
        <v>1473</v>
      </c>
      <c r="H546" s="8" t="s">
        <v>3308</v>
      </c>
      <c r="I546" s="34" t="str">
        <f t="shared" si="9"/>
        <v>11/2025</v>
      </c>
      <c r="J546" s="34" t="str">
        <f t="shared" si="10"/>
        <v>CXG-1125</v>
      </c>
    </row>
    <row r="547" hidden="1">
      <c r="A547" s="8" t="s">
        <v>5266</v>
      </c>
      <c r="B547" s="10" t="s">
        <v>4748</v>
      </c>
      <c r="C547" s="19">
        <v>45951.0</v>
      </c>
      <c r="D547" s="8" t="s">
        <v>4749</v>
      </c>
      <c r="E547" s="11">
        <v>8199.0</v>
      </c>
      <c r="F547" s="8" t="s">
        <v>1478</v>
      </c>
      <c r="G547" s="8" t="s">
        <v>5236</v>
      </c>
      <c r="H547" s="8" t="s">
        <v>3308</v>
      </c>
      <c r="I547" s="34" t="str">
        <f t="shared" si="9"/>
        <v>10/2025</v>
      </c>
      <c r="J547" s="34" t="str">
        <f t="shared" si="10"/>
        <v>CXG-1025</v>
      </c>
    </row>
    <row r="548" hidden="1">
      <c r="A548" s="8" t="s">
        <v>5267</v>
      </c>
      <c r="B548" s="10" t="s">
        <v>5268</v>
      </c>
      <c r="C548" s="13">
        <v>45700.0</v>
      </c>
      <c r="D548" s="8" t="s">
        <v>4455</v>
      </c>
      <c r="E548" s="11">
        <v>8257.0</v>
      </c>
      <c r="F548" s="8" t="s">
        <v>1465</v>
      </c>
      <c r="H548" s="8" t="s">
        <v>3308</v>
      </c>
      <c r="I548" s="34" t="str">
        <f t="shared" si="9"/>
        <v>02/2025</v>
      </c>
      <c r="J548" s="34" t="str">
        <f t="shared" si="10"/>
        <v>CXG-0225</v>
      </c>
    </row>
    <row r="549" hidden="1">
      <c r="A549" s="8" t="s">
        <v>5269</v>
      </c>
      <c r="B549" s="10" t="s">
        <v>4738</v>
      </c>
      <c r="C549" s="13">
        <v>45727.0</v>
      </c>
      <c r="D549" s="8" t="s">
        <v>4739</v>
      </c>
      <c r="E549" s="11">
        <v>8260.8</v>
      </c>
      <c r="F549" s="8" t="s">
        <v>1478</v>
      </c>
      <c r="H549" s="8" t="s">
        <v>3308</v>
      </c>
      <c r="I549" s="34" t="str">
        <f t="shared" si="9"/>
        <v>03/2025</v>
      </c>
      <c r="J549" s="34" t="str">
        <f t="shared" si="10"/>
        <v>CXG-0325</v>
      </c>
    </row>
    <row r="550" hidden="1">
      <c r="A550" s="8" t="s">
        <v>5270</v>
      </c>
      <c r="B550" s="10" t="s">
        <v>4796</v>
      </c>
      <c r="C550" s="13">
        <v>45967.0</v>
      </c>
      <c r="D550" s="8" t="s">
        <v>4797</v>
      </c>
      <c r="E550" s="11">
        <v>8397.8</v>
      </c>
      <c r="F550" s="8" t="s">
        <v>2212</v>
      </c>
      <c r="H550" s="8" t="s">
        <v>3308</v>
      </c>
      <c r="I550" s="34" t="str">
        <f t="shared" si="9"/>
        <v>11/2025</v>
      </c>
      <c r="J550" s="34" t="str">
        <f t="shared" si="10"/>
        <v>CXG-1125</v>
      </c>
    </row>
    <row r="551" hidden="1">
      <c r="A551" s="8" t="s">
        <v>5271</v>
      </c>
      <c r="B551" s="10" t="s">
        <v>4283</v>
      </c>
      <c r="C551" s="13">
        <v>45734.0</v>
      </c>
      <c r="D551" s="8" t="s">
        <v>4284</v>
      </c>
      <c r="E551" s="11">
        <v>8400.0</v>
      </c>
      <c r="F551" s="8" t="s">
        <v>1465</v>
      </c>
      <c r="H551" s="8" t="s">
        <v>3308</v>
      </c>
      <c r="I551" s="34" t="str">
        <f t="shared" si="9"/>
        <v>03/2025</v>
      </c>
      <c r="J551" s="34" t="str">
        <f t="shared" si="10"/>
        <v>CXG-0325</v>
      </c>
    </row>
    <row r="552" hidden="1">
      <c r="A552" s="8" t="s">
        <v>5272</v>
      </c>
      <c r="B552" s="10" t="s">
        <v>5273</v>
      </c>
      <c r="C552" s="13">
        <v>45867.0</v>
      </c>
      <c r="D552" s="8" t="s">
        <v>5274</v>
      </c>
      <c r="E552" s="11">
        <v>8539.4</v>
      </c>
      <c r="F552" s="8" t="s">
        <v>1478</v>
      </c>
      <c r="H552" s="8" t="s">
        <v>3308</v>
      </c>
      <c r="I552" s="34" t="str">
        <f t="shared" si="9"/>
        <v>07/2025</v>
      </c>
      <c r="J552" s="34" t="str">
        <f t="shared" si="10"/>
        <v>CXG-0725</v>
      </c>
    </row>
    <row r="553" hidden="1">
      <c r="A553" s="8" t="s">
        <v>5275</v>
      </c>
      <c r="B553" s="10" t="s">
        <v>4119</v>
      </c>
      <c r="C553" s="13">
        <v>45688.0</v>
      </c>
      <c r="D553" s="8" t="s">
        <v>4120</v>
      </c>
      <c r="E553" s="11">
        <v>8553.5</v>
      </c>
      <c r="F553" s="8" t="s">
        <v>1465</v>
      </c>
      <c r="H553" s="8" t="s">
        <v>3308</v>
      </c>
      <c r="I553" s="34" t="str">
        <f t="shared" si="9"/>
        <v>01/2025</v>
      </c>
      <c r="J553" s="34" t="str">
        <f t="shared" si="10"/>
        <v>CXG-0125</v>
      </c>
    </row>
    <row r="554" hidden="1">
      <c r="A554" s="8" t="s">
        <v>5276</v>
      </c>
      <c r="B554" s="10" t="s">
        <v>4751</v>
      </c>
      <c r="C554" s="13">
        <v>45968.0</v>
      </c>
      <c r="D554" s="8" t="s">
        <v>4752</v>
      </c>
      <c r="E554" s="11">
        <v>8845.0</v>
      </c>
      <c r="F554" s="8" t="s">
        <v>1478</v>
      </c>
      <c r="H554" s="8" t="s">
        <v>3308</v>
      </c>
      <c r="I554" s="34" t="str">
        <f t="shared" si="9"/>
        <v>11/2025</v>
      </c>
      <c r="J554" s="34" t="str">
        <f t="shared" si="10"/>
        <v>CXG-1125</v>
      </c>
    </row>
    <row r="555" hidden="1">
      <c r="A555" s="8" t="s">
        <v>5277</v>
      </c>
      <c r="B555" s="10" t="s">
        <v>4547</v>
      </c>
      <c r="C555" s="19">
        <v>45951.0</v>
      </c>
      <c r="D555" s="8" t="s">
        <v>4548</v>
      </c>
      <c r="E555" s="11">
        <v>8980.0</v>
      </c>
      <c r="F555" s="8" t="s">
        <v>1478</v>
      </c>
      <c r="G555" s="8" t="s">
        <v>5236</v>
      </c>
      <c r="H555" s="8" t="s">
        <v>3308</v>
      </c>
      <c r="I555" s="34" t="str">
        <f t="shared" si="9"/>
        <v>10/2025</v>
      </c>
      <c r="J555" s="34" t="str">
        <f t="shared" si="10"/>
        <v>CXG-1025</v>
      </c>
    </row>
    <row r="556" hidden="1">
      <c r="A556" s="8" t="s">
        <v>5278</v>
      </c>
      <c r="B556" s="10" t="s">
        <v>4811</v>
      </c>
      <c r="C556" s="13">
        <v>45901.0</v>
      </c>
      <c r="D556" s="8" t="s">
        <v>4812</v>
      </c>
      <c r="E556" s="11">
        <v>9000.0</v>
      </c>
      <c r="F556" s="8" t="s">
        <v>1478</v>
      </c>
      <c r="H556" s="8" t="s">
        <v>3308</v>
      </c>
      <c r="I556" s="34" t="str">
        <f t="shared" si="9"/>
        <v>09/2025</v>
      </c>
      <c r="J556" s="34" t="str">
        <f t="shared" si="10"/>
        <v>CXG-0925</v>
      </c>
    </row>
    <row r="557" hidden="1">
      <c r="A557" s="8" t="s">
        <v>5279</v>
      </c>
      <c r="B557" s="10" t="s">
        <v>4836</v>
      </c>
      <c r="C557" s="13">
        <v>45969.0</v>
      </c>
      <c r="D557" s="8" t="s">
        <v>4837</v>
      </c>
      <c r="E557" s="11">
        <v>9000.0</v>
      </c>
      <c r="F557" s="8" t="s">
        <v>2212</v>
      </c>
      <c r="H557" s="8" t="s">
        <v>3308</v>
      </c>
      <c r="I557" s="34" t="str">
        <f t="shared" si="9"/>
        <v>11/2025</v>
      </c>
      <c r="J557" s="34" t="str">
        <f t="shared" si="10"/>
        <v>CXG-1125</v>
      </c>
    </row>
    <row r="558" hidden="1">
      <c r="A558" s="8" t="s">
        <v>5280</v>
      </c>
      <c r="B558" s="10" t="s">
        <v>4242</v>
      </c>
      <c r="C558" s="13">
        <v>45964.0</v>
      </c>
      <c r="D558" s="8" t="s">
        <v>4117</v>
      </c>
      <c r="E558" s="11">
        <v>9190.4</v>
      </c>
      <c r="F558" s="8" t="s">
        <v>1478</v>
      </c>
      <c r="H558" s="8" t="s">
        <v>3308</v>
      </c>
      <c r="I558" s="34" t="str">
        <f t="shared" si="9"/>
        <v>11/2025</v>
      </c>
      <c r="J558" s="34" t="str">
        <f t="shared" si="10"/>
        <v>CXG-1125</v>
      </c>
    </row>
    <row r="559" hidden="1">
      <c r="A559" s="8" t="s">
        <v>5281</v>
      </c>
      <c r="B559" s="10" t="s">
        <v>4191</v>
      </c>
      <c r="C559" s="13">
        <v>45728.0</v>
      </c>
      <c r="D559" s="8" t="s">
        <v>4192</v>
      </c>
      <c r="E559" s="11">
        <v>9193.6</v>
      </c>
      <c r="F559" s="8" t="s">
        <v>1478</v>
      </c>
      <c r="H559" s="8" t="s">
        <v>3308</v>
      </c>
      <c r="I559" s="34" t="str">
        <f t="shared" si="9"/>
        <v>03/2025</v>
      </c>
      <c r="J559" s="34" t="str">
        <f t="shared" si="10"/>
        <v>CXG-0325</v>
      </c>
    </row>
    <row r="560" hidden="1">
      <c r="A560" s="8" t="s">
        <v>5282</v>
      </c>
      <c r="B560" s="10" t="s">
        <v>5283</v>
      </c>
      <c r="C560" s="19">
        <v>45978.0</v>
      </c>
      <c r="D560" s="8" t="s">
        <v>4297</v>
      </c>
      <c r="E560" s="11">
        <v>16170.0</v>
      </c>
      <c r="F560" s="8" t="s">
        <v>1478</v>
      </c>
      <c r="H560" s="8" t="s">
        <v>3311</v>
      </c>
      <c r="I560" s="34" t="str">
        <f t="shared" si="9"/>
        <v>11/2025</v>
      </c>
      <c r="J560" s="34" t="str">
        <f t="shared" si="10"/>
        <v>CXG-1125</v>
      </c>
    </row>
    <row r="561" hidden="1">
      <c r="A561" s="8" t="s">
        <v>5284</v>
      </c>
      <c r="B561" s="10" t="s">
        <v>5285</v>
      </c>
      <c r="C561" s="19">
        <v>45978.0</v>
      </c>
      <c r="D561" s="8" t="s">
        <v>4303</v>
      </c>
      <c r="E561" s="11">
        <v>13634.4</v>
      </c>
      <c r="F561" s="8" t="s">
        <v>1478</v>
      </c>
      <c r="H561" s="8" t="s">
        <v>3311</v>
      </c>
      <c r="I561" s="34" t="str">
        <f t="shared" si="9"/>
        <v>11/2025</v>
      </c>
      <c r="J561" s="34" t="str">
        <f t="shared" si="10"/>
        <v>CXG-1125</v>
      </c>
    </row>
    <row r="562" hidden="1">
      <c r="A562" s="10" t="s">
        <v>5286</v>
      </c>
      <c r="B562" s="10" t="s">
        <v>5287</v>
      </c>
      <c r="C562" s="13">
        <v>45684.0</v>
      </c>
      <c r="D562" s="8" t="s">
        <v>5261</v>
      </c>
      <c r="E562" s="11">
        <v>9354.8</v>
      </c>
      <c r="F562" s="8" t="s">
        <v>1478</v>
      </c>
      <c r="H562" s="8" t="s">
        <v>3308</v>
      </c>
      <c r="I562" s="34" t="str">
        <f t="shared" si="9"/>
        <v>01/2025</v>
      </c>
      <c r="J562" s="34" t="str">
        <f t="shared" si="10"/>
        <v>CXG-0125</v>
      </c>
    </row>
    <row r="563" hidden="1">
      <c r="A563" s="8" t="s">
        <v>5288</v>
      </c>
      <c r="B563" s="10" t="s">
        <v>4209</v>
      </c>
      <c r="C563" s="13">
        <v>45803.0</v>
      </c>
      <c r="D563" s="8" t="s">
        <v>4108</v>
      </c>
      <c r="E563" s="11">
        <v>9410.0</v>
      </c>
      <c r="F563" s="8" t="s">
        <v>1509</v>
      </c>
      <c r="G563" s="8" t="s">
        <v>1509</v>
      </c>
      <c r="H563" s="8" t="s">
        <v>3308</v>
      </c>
      <c r="I563" s="34" t="str">
        <f t="shared" si="9"/>
        <v>05/2025</v>
      </c>
      <c r="J563" s="34" t="str">
        <f t="shared" si="10"/>
        <v>CXG-0525</v>
      </c>
    </row>
    <row r="564" hidden="1">
      <c r="A564" s="8" t="s">
        <v>5289</v>
      </c>
      <c r="B564" s="10" t="s">
        <v>5290</v>
      </c>
      <c r="C564" s="13">
        <v>45699.0</v>
      </c>
      <c r="D564" s="8" t="s">
        <v>4120</v>
      </c>
      <c r="E564" s="11">
        <v>9414.6</v>
      </c>
      <c r="F564" s="8" t="s">
        <v>1478</v>
      </c>
      <c r="G564" s="8" t="s">
        <v>4856</v>
      </c>
      <c r="H564" s="8" t="s">
        <v>3308</v>
      </c>
      <c r="I564" s="34" t="str">
        <f t="shared" si="9"/>
        <v>02/2025</v>
      </c>
      <c r="J564" s="34" t="str">
        <f t="shared" si="10"/>
        <v>CXG-0225</v>
      </c>
    </row>
    <row r="565" hidden="1">
      <c r="A565" s="8" t="s">
        <v>5291</v>
      </c>
      <c r="B565" s="10" t="s">
        <v>4719</v>
      </c>
      <c r="C565" s="19">
        <v>45985.0</v>
      </c>
      <c r="D565" s="8" t="s">
        <v>4720</v>
      </c>
      <c r="E565" s="11">
        <v>9484.6</v>
      </c>
      <c r="F565" s="8" t="s">
        <v>1478</v>
      </c>
      <c r="H565" s="8" t="s">
        <v>3308</v>
      </c>
      <c r="I565" s="34" t="str">
        <f t="shared" si="9"/>
        <v>11/2025</v>
      </c>
      <c r="J565" s="34" t="str">
        <f t="shared" si="10"/>
        <v>CXG-1125</v>
      </c>
    </row>
    <row r="566" hidden="1">
      <c r="A566" s="8" t="s">
        <v>5292</v>
      </c>
      <c r="B566" s="10" t="s">
        <v>4722</v>
      </c>
      <c r="C566" s="19">
        <v>45985.0</v>
      </c>
      <c r="D566" s="8" t="s">
        <v>4723</v>
      </c>
      <c r="E566" s="11">
        <v>9492.48</v>
      </c>
      <c r="F566" s="8" t="s">
        <v>1478</v>
      </c>
      <c r="H566" s="8" t="s">
        <v>3308</v>
      </c>
      <c r="I566" s="34" t="str">
        <f t="shared" si="9"/>
        <v>11/2025</v>
      </c>
      <c r="J566" s="34" t="str">
        <f t="shared" si="10"/>
        <v>CXG-1125</v>
      </c>
    </row>
    <row r="567" hidden="1">
      <c r="A567" s="8" t="s">
        <v>5293</v>
      </c>
      <c r="B567" s="10" t="s">
        <v>4754</v>
      </c>
      <c r="C567" s="19">
        <v>45982.0</v>
      </c>
      <c r="D567" s="8" t="s">
        <v>4755</v>
      </c>
      <c r="E567" s="11">
        <v>9500.0</v>
      </c>
      <c r="F567" s="8" t="s">
        <v>1505</v>
      </c>
      <c r="H567" s="8" t="s">
        <v>3308</v>
      </c>
      <c r="I567" s="34" t="str">
        <f t="shared" si="9"/>
        <v>11/2025</v>
      </c>
      <c r="J567" s="34" t="str">
        <f t="shared" si="10"/>
        <v>CXG-1125</v>
      </c>
    </row>
    <row r="568" hidden="1">
      <c r="A568" s="8" t="s">
        <v>5294</v>
      </c>
      <c r="B568" s="10" t="s">
        <v>4170</v>
      </c>
      <c r="C568" s="19">
        <v>45975.0</v>
      </c>
      <c r="D568" s="8" t="s">
        <v>4171</v>
      </c>
      <c r="E568" s="11">
        <v>9615.36</v>
      </c>
      <c r="F568" s="8" t="s">
        <v>1478</v>
      </c>
      <c r="H568" s="8" t="s">
        <v>3308</v>
      </c>
      <c r="I568" s="34" t="str">
        <f t="shared" si="9"/>
        <v>11/2025</v>
      </c>
      <c r="J568" s="34" t="str">
        <f t="shared" si="10"/>
        <v>CXG-1125</v>
      </c>
    </row>
    <row r="569" hidden="1">
      <c r="A569" s="8" t="s">
        <v>5295</v>
      </c>
      <c r="B569" s="10" t="s">
        <v>5296</v>
      </c>
      <c r="C569" s="13">
        <v>45754.0</v>
      </c>
      <c r="D569" s="8" t="s">
        <v>5297</v>
      </c>
      <c r="E569" s="11">
        <v>9618.0</v>
      </c>
      <c r="F569" s="8" t="s">
        <v>1478</v>
      </c>
      <c r="H569" s="8" t="s">
        <v>3308</v>
      </c>
      <c r="I569" s="34" t="str">
        <f t="shared" si="9"/>
        <v>04/2025</v>
      </c>
      <c r="J569" s="34" t="str">
        <f t="shared" si="10"/>
        <v>CXG-0425</v>
      </c>
    </row>
    <row r="570" hidden="1">
      <c r="A570" s="8" t="s">
        <v>5298</v>
      </c>
      <c r="B570" s="10" t="s">
        <v>4194</v>
      </c>
      <c r="C570" s="19">
        <v>45985.0</v>
      </c>
      <c r="D570" s="8" t="s">
        <v>4195</v>
      </c>
      <c r="E570" s="11">
        <v>9623.04</v>
      </c>
      <c r="F570" s="8" t="s">
        <v>1478</v>
      </c>
      <c r="H570" s="8" t="s">
        <v>3308</v>
      </c>
      <c r="I570" s="34" t="str">
        <f t="shared" si="9"/>
        <v>11/2025</v>
      </c>
      <c r="J570" s="34" t="str">
        <f t="shared" si="10"/>
        <v>CXG-1125</v>
      </c>
    </row>
    <row r="571" hidden="1">
      <c r="A571" s="8" t="s">
        <v>5299</v>
      </c>
      <c r="B571" s="10" t="s">
        <v>4572</v>
      </c>
      <c r="C571" s="19">
        <v>45978.0</v>
      </c>
      <c r="D571" s="8" t="s">
        <v>4573</v>
      </c>
      <c r="E571" s="11">
        <v>9736.9</v>
      </c>
      <c r="F571" s="8" t="s">
        <v>1478</v>
      </c>
      <c r="H571" s="8" t="s">
        <v>3308</v>
      </c>
      <c r="I571" s="34" t="str">
        <f t="shared" si="9"/>
        <v>11/2025</v>
      </c>
      <c r="J571" s="34" t="str">
        <f t="shared" si="10"/>
        <v>CXG-1125</v>
      </c>
    </row>
    <row r="572" hidden="1">
      <c r="A572" s="8" t="s">
        <v>5300</v>
      </c>
      <c r="B572" s="10" t="s">
        <v>4757</v>
      </c>
      <c r="C572" s="19">
        <v>45982.0</v>
      </c>
      <c r="D572" s="8" t="s">
        <v>4758</v>
      </c>
      <c r="E572" s="11">
        <v>9755.0</v>
      </c>
      <c r="F572" s="8" t="s">
        <v>1505</v>
      </c>
      <c r="H572" s="8" t="s">
        <v>3308</v>
      </c>
      <c r="I572" s="34" t="str">
        <f t="shared" si="9"/>
        <v>11/2025</v>
      </c>
      <c r="J572" s="34" t="str">
        <f t="shared" si="10"/>
        <v>CXG-1125</v>
      </c>
    </row>
    <row r="573" hidden="1">
      <c r="A573" s="8" t="s">
        <v>5301</v>
      </c>
      <c r="B573" s="10" t="s">
        <v>4569</v>
      </c>
      <c r="C573" s="19">
        <v>45978.0</v>
      </c>
      <c r="D573" s="8" t="s">
        <v>4570</v>
      </c>
      <c r="E573" s="11">
        <v>9787.5</v>
      </c>
      <c r="F573" s="8" t="s">
        <v>1478</v>
      </c>
      <c r="H573" s="8" t="s">
        <v>3308</v>
      </c>
      <c r="I573" s="34" t="str">
        <f t="shared" si="9"/>
        <v>11/2025</v>
      </c>
      <c r="J573" s="34" t="str">
        <f t="shared" si="10"/>
        <v>CXG-1125</v>
      </c>
    </row>
    <row r="574" hidden="1">
      <c r="A574" s="8" t="s">
        <v>5302</v>
      </c>
      <c r="B574" s="10" t="s">
        <v>4743</v>
      </c>
      <c r="C574" s="13">
        <v>45735.0</v>
      </c>
      <c r="D574" s="8" t="s">
        <v>4744</v>
      </c>
      <c r="E574" s="11">
        <v>9797.6</v>
      </c>
      <c r="F574" s="8" t="s">
        <v>1478</v>
      </c>
      <c r="H574" s="8" t="s">
        <v>3308</v>
      </c>
      <c r="I574" s="34" t="str">
        <f t="shared" si="9"/>
        <v>03/2025</v>
      </c>
      <c r="J574" s="34" t="str">
        <f t="shared" si="10"/>
        <v>CXG-0325</v>
      </c>
    </row>
    <row r="575" hidden="1">
      <c r="A575" s="8" t="s">
        <v>5303</v>
      </c>
      <c r="B575" s="10" t="s">
        <v>4277</v>
      </c>
      <c r="C575" s="19">
        <v>45982.0</v>
      </c>
      <c r="D575" s="8" t="s">
        <v>4278</v>
      </c>
      <c r="E575" s="11">
        <v>9842.0</v>
      </c>
      <c r="F575" s="8" t="s">
        <v>1478</v>
      </c>
      <c r="H575" s="8" t="s">
        <v>3308</v>
      </c>
      <c r="I575" s="34" t="str">
        <f t="shared" si="9"/>
        <v>11/2025</v>
      </c>
      <c r="J575" s="34" t="str">
        <f t="shared" si="10"/>
        <v>CXG-1125</v>
      </c>
    </row>
    <row r="576" hidden="1">
      <c r="A576" s="8" t="s">
        <v>5304</v>
      </c>
      <c r="B576" s="10" t="s">
        <v>4775</v>
      </c>
      <c r="C576" s="19">
        <v>45982.0</v>
      </c>
      <c r="D576" s="8" t="s">
        <v>4776</v>
      </c>
      <c r="E576" s="11">
        <v>9845.0</v>
      </c>
      <c r="F576" s="8" t="s">
        <v>1505</v>
      </c>
      <c r="H576" s="8" t="s">
        <v>3308</v>
      </c>
      <c r="I576" s="34" t="str">
        <f t="shared" si="9"/>
        <v>11/2025</v>
      </c>
      <c r="J576" s="34" t="str">
        <f t="shared" si="10"/>
        <v>CXG-1125</v>
      </c>
    </row>
    <row r="577" hidden="1">
      <c r="A577" s="8" t="s">
        <v>5305</v>
      </c>
      <c r="B577" s="10" t="s">
        <v>4280</v>
      </c>
      <c r="C577" s="19">
        <v>45979.0</v>
      </c>
      <c r="D577" s="8" t="s">
        <v>4281</v>
      </c>
      <c r="E577" s="11">
        <v>9868.0</v>
      </c>
      <c r="F577" s="8" t="s">
        <v>1478</v>
      </c>
      <c r="H577" s="8" t="s">
        <v>3308</v>
      </c>
      <c r="I577" s="34" t="str">
        <f t="shared" si="9"/>
        <v>11/2025</v>
      </c>
      <c r="J577" s="34" t="str">
        <f t="shared" si="10"/>
        <v>CXG-1125</v>
      </c>
    </row>
    <row r="578" hidden="1">
      <c r="A578" s="8" t="s">
        <v>5306</v>
      </c>
      <c r="B578" s="10" t="s">
        <v>4247</v>
      </c>
      <c r="C578" s="19">
        <v>45979.0</v>
      </c>
      <c r="D578" s="8" t="s">
        <v>4248</v>
      </c>
      <c r="E578" s="11">
        <v>9922.0</v>
      </c>
      <c r="F578" s="8" t="s">
        <v>1478</v>
      </c>
      <c r="H578" s="8" t="s">
        <v>3308</v>
      </c>
      <c r="I578" s="34" t="str">
        <f t="shared" si="9"/>
        <v>11/2025</v>
      </c>
      <c r="J578" s="34" t="str">
        <f t="shared" si="10"/>
        <v>CXG-1125</v>
      </c>
    </row>
    <row r="579" hidden="1">
      <c r="A579" s="8" t="s">
        <v>5307</v>
      </c>
      <c r="B579" s="10" t="s">
        <v>4161</v>
      </c>
      <c r="C579" s="13">
        <v>45678.0</v>
      </c>
      <c r="D579" s="8" t="s">
        <v>4162</v>
      </c>
      <c r="E579" s="11">
        <v>10000.0</v>
      </c>
      <c r="F579" s="8" t="s">
        <v>1465</v>
      </c>
      <c r="G579" s="8" t="s">
        <v>5308</v>
      </c>
      <c r="H579" s="8" t="s">
        <v>3308</v>
      </c>
      <c r="I579" s="34" t="str">
        <f t="shared" si="9"/>
        <v>01/2025</v>
      </c>
      <c r="J579" s="34" t="str">
        <f t="shared" si="10"/>
        <v>CXG-0125</v>
      </c>
    </row>
    <row r="580" hidden="1">
      <c r="A580" s="8" t="s">
        <v>5309</v>
      </c>
      <c r="B580" s="10" t="s">
        <v>4949</v>
      </c>
      <c r="C580" s="13">
        <v>45678.0</v>
      </c>
      <c r="D580" s="8" t="s">
        <v>4950</v>
      </c>
      <c r="E580" s="11">
        <v>10000.0</v>
      </c>
      <c r="F580" s="8" t="s">
        <v>1465</v>
      </c>
      <c r="G580" s="8" t="s">
        <v>5308</v>
      </c>
      <c r="H580" s="8" t="s">
        <v>3308</v>
      </c>
      <c r="I580" s="34" t="str">
        <f t="shared" si="9"/>
        <v>01/2025</v>
      </c>
      <c r="J580" s="34" t="str">
        <f t="shared" si="10"/>
        <v>CXG-0125</v>
      </c>
    </row>
    <row r="581" hidden="1">
      <c r="A581" s="8" t="s">
        <v>5310</v>
      </c>
      <c r="B581" s="10" t="s">
        <v>4771</v>
      </c>
      <c r="C581" s="13">
        <v>45681.0</v>
      </c>
      <c r="D581" s="8" t="s">
        <v>4772</v>
      </c>
      <c r="E581" s="11">
        <v>10000.0</v>
      </c>
      <c r="F581" s="8" t="s">
        <v>1478</v>
      </c>
      <c r="H581" s="8" t="s">
        <v>3308</v>
      </c>
      <c r="I581" s="34" t="str">
        <f t="shared" si="9"/>
        <v>01/2025</v>
      </c>
      <c r="J581" s="34" t="str">
        <f t="shared" si="10"/>
        <v>CXG-0125</v>
      </c>
    </row>
    <row r="582" hidden="1">
      <c r="A582" s="8" t="s">
        <v>5311</v>
      </c>
      <c r="B582" s="10" t="s">
        <v>4140</v>
      </c>
      <c r="C582" s="13">
        <v>45684.0</v>
      </c>
      <c r="D582" s="8" t="s">
        <v>4141</v>
      </c>
      <c r="E582" s="11">
        <v>10000.0</v>
      </c>
      <c r="F582" s="8" t="s">
        <v>1478</v>
      </c>
      <c r="H582" s="8" t="s">
        <v>3308</v>
      </c>
      <c r="I582" s="34" t="str">
        <f t="shared" si="9"/>
        <v>01/2025</v>
      </c>
      <c r="J582" s="34" t="str">
        <f t="shared" si="10"/>
        <v>CXG-0125</v>
      </c>
    </row>
    <row r="583" hidden="1">
      <c r="A583" s="8" t="s">
        <v>5312</v>
      </c>
      <c r="B583" s="10" t="s">
        <v>4623</v>
      </c>
      <c r="C583" s="13">
        <v>45727.0</v>
      </c>
      <c r="D583" s="8" t="s">
        <v>4624</v>
      </c>
      <c r="E583" s="11">
        <v>10000.0</v>
      </c>
      <c r="F583" s="8" t="s">
        <v>1478</v>
      </c>
      <c r="H583" s="8" t="s">
        <v>3308</v>
      </c>
      <c r="I583" s="34" t="str">
        <f t="shared" si="9"/>
        <v>03/2025</v>
      </c>
      <c r="J583" s="34" t="str">
        <f t="shared" si="10"/>
        <v>CXG-0325</v>
      </c>
    </row>
    <row r="584" hidden="1">
      <c r="A584" s="8" t="s">
        <v>5313</v>
      </c>
      <c r="B584" s="10" t="s">
        <v>4283</v>
      </c>
      <c r="C584" s="13">
        <v>45730.0</v>
      </c>
      <c r="D584" s="8" t="s">
        <v>4284</v>
      </c>
      <c r="E584" s="11">
        <v>10000.0</v>
      </c>
      <c r="F584" s="8" t="s">
        <v>1465</v>
      </c>
      <c r="H584" s="8" t="s">
        <v>3308</v>
      </c>
      <c r="I584" s="34" t="str">
        <f t="shared" si="9"/>
        <v>03/2025</v>
      </c>
      <c r="J584" s="34" t="str">
        <f t="shared" si="10"/>
        <v>CXG-0325</v>
      </c>
    </row>
    <row r="585" hidden="1">
      <c r="A585" s="8" t="s">
        <v>5314</v>
      </c>
      <c r="B585" s="10" t="s">
        <v>4697</v>
      </c>
      <c r="C585" s="13">
        <v>45793.0</v>
      </c>
      <c r="D585" s="8" t="s">
        <v>4698</v>
      </c>
      <c r="E585" s="11">
        <v>10000.0</v>
      </c>
      <c r="F585" s="8" t="s">
        <v>1465</v>
      </c>
      <c r="H585" s="8" t="s">
        <v>3308</v>
      </c>
      <c r="I585" s="34" t="str">
        <f t="shared" si="9"/>
        <v>05/2025</v>
      </c>
      <c r="J585" s="34" t="str">
        <f t="shared" si="10"/>
        <v>CXG-0525</v>
      </c>
    </row>
    <row r="586" hidden="1">
      <c r="A586" s="8" t="s">
        <v>5315</v>
      </c>
      <c r="B586" s="10" t="s">
        <v>4842</v>
      </c>
      <c r="C586" s="13">
        <v>45813.0</v>
      </c>
      <c r="D586" s="8" t="s">
        <v>4843</v>
      </c>
      <c r="E586" s="11">
        <v>10000.0</v>
      </c>
      <c r="F586" s="8" t="s">
        <v>1478</v>
      </c>
      <c r="H586" s="8" t="s">
        <v>3308</v>
      </c>
      <c r="I586" s="34" t="str">
        <f t="shared" si="9"/>
        <v>06/2025</v>
      </c>
      <c r="J586" s="34" t="str">
        <f t="shared" si="10"/>
        <v>CXG-0625</v>
      </c>
    </row>
    <row r="587" hidden="1">
      <c r="A587" s="8" t="s">
        <v>5316</v>
      </c>
      <c r="B587" s="10" t="s">
        <v>4992</v>
      </c>
      <c r="C587" s="13">
        <v>45842.0</v>
      </c>
      <c r="D587" s="8" t="s">
        <v>4993</v>
      </c>
      <c r="E587" s="11">
        <v>10000.0</v>
      </c>
      <c r="F587" s="8" t="s">
        <v>1465</v>
      </c>
      <c r="H587" s="8" t="s">
        <v>3308</v>
      </c>
      <c r="I587" s="34" t="str">
        <f t="shared" si="9"/>
        <v>07/2025</v>
      </c>
      <c r="J587" s="34" t="str">
        <f t="shared" si="10"/>
        <v>CXG-0725</v>
      </c>
    </row>
    <row r="588" hidden="1">
      <c r="A588" s="8" t="s">
        <v>5317</v>
      </c>
      <c r="B588" s="10" t="s">
        <v>4179</v>
      </c>
      <c r="C588" s="13">
        <v>45845.0</v>
      </c>
      <c r="D588" s="8" t="s">
        <v>4180</v>
      </c>
      <c r="E588" s="11">
        <v>10000.0</v>
      </c>
      <c r="F588" s="8" t="s">
        <v>1478</v>
      </c>
      <c r="H588" s="8" t="s">
        <v>3308</v>
      </c>
      <c r="I588" s="34" t="str">
        <f t="shared" si="9"/>
        <v>07/2025</v>
      </c>
      <c r="J588" s="34" t="str">
        <f t="shared" si="10"/>
        <v>CXG-0725</v>
      </c>
    </row>
    <row r="589" hidden="1">
      <c r="A589" s="8" t="s">
        <v>5318</v>
      </c>
      <c r="B589" s="10" t="s">
        <v>5273</v>
      </c>
      <c r="C589" s="13">
        <v>45860.0</v>
      </c>
      <c r="D589" s="8" t="s">
        <v>5274</v>
      </c>
      <c r="E589" s="11">
        <v>10000.0</v>
      </c>
      <c r="F589" s="8" t="s">
        <v>1478</v>
      </c>
      <c r="H589" s="8" t="s">
        <v>3308</v>
      </c>
      <c r="I589" s="34" t="str">
        <f t="shared" si="9"/>
        <v>07/2025</v>
      </c>
      <c r="J589" s="34" t="str">
        <f t="shared" si="10"/>
        <v>CXG-0725</v>
      </c>
    </row>
    <row r="590" hidden="1">
      <c r="A590" s="8" t="s">
        <v>5319</v>
      </c>
      <c r="B590" s="10" t="s">
        <v>4134</v>
      </c>
      <c r="C590" s="13">
        <v>45929.0</v>
      </c>
      <c r="D590" s="8" t="s">
        <v>4135</v>
      </c>
      <c r="E590" s="11">
        <v>10000.0</v>
      </c>
      <c r="F590" s="8" t="s">
        <v>1478</v>
      </c>
      <c r="H590" s="8" t="s">
        <v>3308</v>
      </c>
      <c r="I590" s="34" t="str">
        <f t="shared" si="9"/>
        <v>09/2025</v>
      </c>
      <c r="J590" s="34" t="str">
        <f t="shared" si="10"/>
        <v>CXG-0925</v>
      </c>
    </row>
    <row r="591" hidden="1">
      <c r="A591" s="8" t="s">
        <v>5320</v>
      </c>
      <c r="B591" s="10" t="s">
        <v>4134</v>
      </c>
      <c r="C591" s="13">
        <v>45930.0</v>
      </c>
      <c r="D591" s="8" t="s">
        <v>4135</v>
      </c>
      <c r="E591" s="11">
        <v>10000.0</v>
      </c>
      <c r="F591" s="8" t="s">
        <v>1478</v>
      </c>
      <c r="H591" s="8" t="s">
        <v>3308</v>
      </c>
      <c r="I591" s="34" t="str">
        <f t="shared" si="9"/>
        <v>09/2025</v>
      </c>
      <c r="J591" s="34" t="str">
        <f t="shared" si="10"/>
        <v>CXG-0925</v>
      </c>
    </row>
    <row r="592" hidden="1">
      <c r="A592" s="8" t="s">
        <v>5321</v>
      </c>
      <c r="B592" s="10" t="s">
        <v>4433</v>
      </c>
      <c r="C592" s="19">
        <v>45943.0</v>
      </c>
      <c r="D592" s="8" t="s">
        <v>4274</v>
      </c>
      <c r="E592" s="11">
        <v>10000.0</v>
      </c>
      <c r="F592" s="8" t="s">
        <v>1478</v>
      </c>
      <c r="H592" s="8" t="s">
        <v>3308</v>
      </c>
      <c r="I592" s="34" t="str">
        <f t="shared" si="9"/>
        <v>10/2025</v>
      </c>
      <c r="J592" s="34" t="str">
        <f t="shared" si="10"/>
        <v>CXG-1025</v>
      </c>
    </row>
    <row r="593" hidden="1">
      <c r="A593" s="8" t="s">
        <v>5322</v>
      </c>
      <c r="B593" s="10" t="s">
        <v>5061</v>
      </c>
      <c r="C593" s="19">
        <v>45961.0</v>
      </c>
      <c r="D593" s="8" t="s">
        <v>5062</v>
      </c>
      <c r="E593" s="11">
        <v>10000.0</v>
      </c>
      <c r="F593" s="8" t="s">
        <v>1478</v>
      </c>
      <c r="H593" s="8" t="s">
        <v>3308</v>
      </c>
      <c r="I593" s="34" t="str">
        <f t="shared" si="9"/>
        <v>10/2025</v>
      </c>
      <c r="J593" s="34" t="str">
        <f t="shared" si="10"/>
        <v>CXG-1025</v>
      </c>
    </row>
    <row r="594" hidden="1">
      <c r="A594" s="8" t="s">
        <v>5323</v>
      </c>
      <c r="B594" s="10" t="s">
        <v>4802</v>
      </c>
      <c r="C594" s="19">
        <v>45973.0</v>
      </c>
      <c r="D594" s="8" t="s">
        <v>4803</v>
      </c>
      <c r="E594" s="11">
        <v>10000.0</v>
      </c>
      <c r="F594" s="8" t="s">
        <v>2193</v>
      </c>
      <c r="H594" s="8" t="s">
        <v>3308</v>
      </c>
      <c r="I594" s="34" t="str">
        <f t="shared" si="9"/>
        <v>11/2025</v>
      </c>
      <c r="J594" s="34" t="str">
        <f t="shared" si="10"/>
        <v>CXG-1125</v>
      </c>
    </row>
    <row r="595" hidden="1">
      <c r="A595" s="8" t="s">
        <v>5324</v>
      </c>
      <c r="B595" s="10" t="s">
        <v>4778</v>
      </c>
      <c r="C595" s="19">
        <v>45973.0</v>
      </c>
      <c r="D595" s="8" t="s">
        <v>4779</v>
      </c>
      <c r="E595" s="11">
        <v>10000.0</v>
      </c>
      <c r="F595" s="8" t="s">
        <v>2193</v>
      </c>
      <c r="H595" s="8" t="s">
        <v>3308</v>
      </c>
      <c r="I595" s="34" t="str">
        <f t="shared" si="9"/>
        <v>11/2025</v>
      </c>
      <c r="J595" s="34" t="str">
        <f t="shared" si="10"/>
        <v>CXG-1125</v>
      </c>
    </row>
    <row r="596" hidden="1">
      <c r="A596" s="8" t="s">
        <v>5325</v>
      </c>
      <c r="B596" s="10" t="s">
        <v>4637</v>
      </c>
      <c r="C596" s="19">
        <v>45976.0</v>
      </c>
      <c r="D596" s="8" t="s">
        <v>4638</v>
      </c>
      <c r="E596" s="11">
        <v>10000.0</v>
      </c>
      <c r="F596" s="8" t="s">
        <v>1478</v>
      </c>
      <c r="H596" s="8" t="s">
        <v>3308</v>
      </c>
      <c r="I596" s="34" t="str">
        <f t="shared" si="9"/>
        <v>11/2025</v>
      </c>
      <c r="J596" s="34" t="str">
        <f t="shared" si="10"/>
        <v>CXG-1125</v>
      </c>
    </row>
    <row r="597" hidden="1">
      <c r="A597" s="8" t="s">
        <v>5326</v>
      </c>
      <c r="B597" s="10" t="s">
        <v>4634</v>
      </c>
      <c r="C597" s="19">
        <v>45976.0</v>
      </c>
      <c r="D597" s="8" t="s">
        <v>4635</v>
      </c>
      <c r="E597" s="11">
        <v>10000.0</v>
      </c>
      <c r="F597" s="8" t="s">
        <v>1478</v>
      </c>
      <c r="H597" s="8" t="s">
        <v>3308</v>
      </c>
      <c r="I597" s="34" t="str">
        <f t="shared" si="9"/>
        <v>11/2025</v>
      </c>
      <c r="J597" s="34" t="str">
        <f t="shared" si="10"/>
        <v>CXG-1125</v>
      </c>
    </row>
    <row r="598" hidden="1">
      <c r="A598" s="8" t="s">
        <v>5327</v>
      </c>
      <c r="B598" s="10" t="s">
        <v>4653</v>
      </c>
      <c r="C598" s="19">
        <v>45976.0</v>
      </c>
      <c r="D598" s="8" t="s">
        <v>4654</v>
      </c>
      <c r="E598" s="11">
        <v>10000.0</v>
      </c>
      <c r="F598" s="8" t="s">
        <v>1478</v>
      </c>
      <c r="H598" s="8" t="s">
        <v>3308</v>
      </c>
      <c r="I598" s="34" t="str">
        <f t="shared" si="9"/>
        <v>11/2025</v>
      </c>
      <c r="J598" s="34" t="str">
        <f t="shared" si="10"/>
        <v>CXG-1125</v>
      </c>
    </row>
    <row r="599" hidden="1">
      <c r="A599" s="8" t="s">
        <v>5328</v>
      </c>
      <c r="B599" s="10" t="s">
        <v>4887</v>
      </c>
      <c r="C599" s="19">
        <v>45979.0</v>
      </c>
      <c r="D599" s="8" t="s">
        <v>4888</v>
      </c>
      <c r="E599" s="11">
        <v>10000.0</v>
      </c>
      <c r="F599" s="8" t="s">
        <v>1478</v>
      </c>
      <c r="H599" s="8" t="s">
        <v>3308</v>
      </c>
      <c r="I599" s="34" t="str">
        <f t="shared" si="9"/>
        <v>11/2025</v>
      </c>
      <c r="J599" s="34" t="str">
        <f t="shared" si="10"/>
        <v>CXG-1125</v>
      </c>
    </row>
    <row r="600" hidden="1">
      <c r="A600" s="8" t="s">
        <v>5329</v>
      </c>
      <c r="B600" s="10" t="s">
        <v>4660</v>
      </c>
      <c r="C600" s="19">
        <v>45980.0</v>
      </c>
      <c r="D600" s="8" t="s">
        <v>4661</v>
      </c>
      <c r="E600" s="11">
        <v>10000.0</v>
      </c>
      <c r="F600" s="8" t="s">
        <v>1478</v>
      </c>
      <c r="H600" s="8" t="s">
        <v>3308</v>
      </c>
      <c r="I600" s="34" t="str">
        <f t="shared" si="9"/>
        <v>11/2025</v>
      </c>
      <c r="J600" s="34" t="str">
        <f t="shared" si="10"/>
        <v>CXG-1125</v>
      </c>
    </row>
    <row r="601" hidden="1">
      <c r="A601" s="8" t="s">
        <v>5330</v>
      </c>
      <c r="B601" s="10" t="s">
        <v>4767</v>
      </c>
      <c r="C601" s="19">
        <v>45980.0</v>
      </c>
      <c r="D601" s="8" t="s">
        <v>4768</v>
      </c>
      <c r="E601" s="11">
        <v>10000.0</v>
      </c>
      <c r="F601" s="8" t="s">
        <v>1478</v>
      </c>
      <c r="H601" s="8" t="s">
        <v>3308</v>
      </c>
      <c r="I601" s="34" t="str">
        <f t="shared" si="9"/>
        <v>11/2025</v>
      </c>
      <c r="J601" s="34" t="str">
        <f t="shared" si="10"/>
        <v>CXG-1125</v>
      </c>
    </row>
    <row r="602" hidden="1">
      <c r="A602" s="8" t="s">
        <v>5331</v>
      </c>
      <c r="B602" s="10" t="s">
        <v>4650</v>
      </c>
      <c r="C602" s="19">
        <v>45980.0</v>
      </c>
      <c r="D602" s="8" t="s">
        <v>4651</v>
      </c>
      <c r="E602" s="11">
        <v>10000.0</v>
      </c>
      <c r="F602" s="8" t="s">
        <v>1478</v>
      </c>
      <c r="H602" s="8" t="s">
        <v>3308</v>
      </c>
      <c r="I602" s="34" t="str">
        <f t="shared" si="9"/>
        <v>11/2025</v>
      </c>
      <c r="J602" s="34" t="str">
        <f t="shared" si="10"/>
        <v>CXG-1125</v>
      </c>
    </row>
    <row r="603" hidden="1">
      <c r="A603" s="8" t="s">
        <v>5332</v>
      </c>
      <c r="B603" s="10" t="s">
        <v>4686</v>
      </c>
      <c r="C603" s="19">
        <v>45980.0</v>
      </c>
      <c r="D603" s="8" t="s">
        <v>4687</v>
      </c>
      <c r="E603" s="11">
        <v>10000.0</v>
      </c>
      <c r="F603" s="8" t="s">
        <v>1478</v>
      </c>
      <c r="H603" s="8" t="s">
        <v>3308</v>
      </c>
      <c r="I603" s="34" t="str">
        <f t="shared" si="9"/>
        <v>11/2025</v>
      </c>
      <c r="J603" s="34" t="str">
        <f t="shared" si="10"/>
        <v>CXG-1125</v>
      </c>
    </row>
    <row r="604" hidden="1">
      <c r="A604" s="8" t="s">
        <v>5333</v>
      </c>
      <c r="B604" s="10" t="s">
        <v>4586</v>
      </c>
      <c r="C604" s="19">
        <v>45980.0</v>
      </c>
      <c r="D604" s="8" t="s">
        <v>4587</v>
      </c>
      <c r="E604" s="11">
        <v>10000.0</v>
      </c>
      <c r="F604" s="8" t="s">
        <v>1478</v>
      </c>
      <c r="H604" s="8" t="s">
        <v>3308</v>
      </c>
      <c r="I604" s="34" t="str">
        <f t="shared" si="9"/>
        <v>11/2025</v>
      </c>
      <c r="J604" s="34" t="str">
        <f t="shared" si="10"/>
        <v>CXG-1125</v>
      </c>
    </row>
    <row r="605" hidden="1">
      <c r="A605" s="8" t="s">
        <v>5334</v>
      </c>
      <c r="B605" s="10" t="s">
        <v>4600</v>
      </c>
      <c r="C605" s="19">
        <v>45980.0</v>
      </c>
      <c r="D605" s="8" t="s">
        <v>4601</v>
      </c>
      <c r="E605" s="11">
        <v>10000.0</v>
      </c>
      <c r="F605" s="8" t="s">
        <v>1478</v>
      </c>
      <c r="H605" s="8" t="s">
        <v>3308</v>
      </c>
      <c r="I605" s="34" t="str">
        <f t="shared" si="9"/>
        <v>11/2025</v>
      </c>
      <c r="J605" s="34" t="str">
        <f t="shared" si="10"/>
        <v>CXG-1125</v>
      </c>
    </row>
    <row r="606" hidden="1">
      <c r="A606" s="8" t="s">
        <v>5335</v>
      </c>
      <c r="B606" s="10" t="s">
        <v>4683</v>
      </c>
      <c r="C606" s="19">
        <v>45982.0</v>
      </c>
      <c r="D606" s="8" t="s">
        <v>4684</v>
      </c>
      <c r="E606" s="11">
        <v>10000.0</v>
      </c>
      <c r="F606" s="8" t="s">
        <v>1478</v>
      </c>
      <c r="H606" s="8" t="s">
        <v>3308</v>
      </c>
      <c r="I606" s="34" t="str">
        <f t="shared" si="9"/>
        <v>11/2025</v>
      </c>
      <c r="J606" s="34" t="str">
        <f t="shared" si="10"/>
        <v>CXG-1125</v>
      </c>
    </row>
    <row r="607" hidden="1">
      <c r="A607" s="8" t="s">
        <v>5336</v>
      </c>
      <c r="B607" s="10" t="s">
        <v>4490</v>
      </c>
      <c r="C607" s="13">
        <v>45999.0</v>
      </c>
      <c r="D607" s="8" t="s">
        <v>4491</v>
      </c>
      <c r="E607" s="11">
        <v>10000.0</v>
      </c>
      <c r="F607" s="8" t="s">
        <v>1478</v>
      </c>
      <c r="H607" s="8" t="s">
        <v>3308</v>
      </c>
      <c r="I607" s="34" t="str">
        <f t="shared" si="9"/>
        <v>12/2025</v>
      </c>
      <c r="J607" s="34" t="str">
        <f t="shared" si="10"/>
        <v>CXG-1225</v>
      </c>
    </row>
    <row r="608" hidden="1">
      <c r="A608" s="8" t="s">
        <v>5337</v>
      </c>
      <c r="B608" s="10" t="s">
        <v>4962</v>
      </c>
      <c r="C608" s="13">
        <v>45731.0</v>
      </c>
      <c r="D608" s="8" t="s">
        <v>4963</v>
      </c>
      <c r="E608" s="11">
        <v>10081.0</v>
      </c>
      <c r="F608" s="8" t="s">
        <v>1465</v>
      </c>
      <c r="H608" s="8" t="s">
        <v>3308</v>
      </c>
      <c r="I608" s="34" t="str">
        <f t="shared" si="9"/>
        <v>03/2025</v>
      </c>
      <c r="J608" s="34" t="str">
        <f t="shared" si="10"/>
        <v>CXG-0325</v>
      </c>
    </row>
    <row r="609" hidden="1">
      <c r="A609" s="10" t="s">
        <v>5338</v>
      </c>
      <c r="B609" s="10" t="s">
        <v>4550</v>
      </c>
      <c r="C609" s="19">
        <v>45973.0</v>
      </c>
      <c r="D609" s="8" t="s">
        <v>4551</v>
      </c>
      <c r="E609" s="11">
        <v>10145.0</v>
      </c>
      <c r="F609" s="8" t="s">
        <v>2193</v>
      </c>
      <c r="H609" s="8" t="s">
        <v>3308</v>
      </c>
      <c r="I609" s="34" t="str">
        <f t="shared" si="9"/>
        <v>11/2025</v>
      </c>
      <c r="J609" s="34" t="str">
        <f t="shared" si="10"/>
        <v>CXG-1125</v>
      </c>
    </row>
    <row r="610" hidden="1">
      <c r="A610" s="8" t="s">
        <v>5339</v>
      </c>
      <c r="B610" s="10" t="s">
        <v>4575</v>
      </c>
      <c r="C610" s="19">
        <v>45978.0</v>
      </c>
      <c r="D610" s="8" t="s">
        <v>4576</v>
      </c>
      <c r="E610" s="11">
        <v>10160.1</v>
      </c>
      <c r="F610" s="8" t="s">
        <v>1478</v>
      </c>
      <c r="H610" s="8" t="s">
        <v>3308</v>
      </c>
      <c r="I610" s="34" t="str">
        <f t="shared" si="9"/>
        <v>11/2025</v>
      </c>
      <c r="J610" s="34" t="str">
        <f t="shared" si="10"/>
        <v>CXG-1125</v>
      </c>
    </row>
    <row r="611" hidden="1">
      <c r="A611" s="8" t="s">
        <v>5340</v>
      </c>
      <c r="B611" s="10" t="s">
        <v>4965</v>
      </c>
      <c r="C611" s="13">
        <v>45729.0</v>
      </c>
      <c r="D611" s="8" t="s">
        <v>4966</v>
      </c>
      <c r="E611" s="11">
        <v>10212.8</v>
      </c>
      <c r="F611" s="8" t="s">
        <v>1465</v>
      </c>
      <c r="H611" s="8" t="s">
        <v>3308</v>
      </c>
      <c r="I611" s="34" t="str">
        <f t="shared" si="9"/>
        <v>03/2025</v>
      </c>
      <c r="J611" s="34" t="str">
        <f t="shared" si="10"/>
        <v>CXG-0325</v>
      </c>
    </row>
    <row r="612" hidden="1">
      <c r="A612" s="8" t="s">
        <v>5341</v>
      </c>
      <c r="B612" s="10" t="s">
        <v>4866</v>
      </c>
      <c r="C612" s="13">
        <v>45730.0</v>
      </c>
      <c r="D612" s="8" t="s">
        <v>4843</v>
      </c>
      <c r="E612" s="11">
        <v>10249.4</v>
      </c>
      <c r="F612" s="8" t="s">
        <v>1478</v>
      </c>
      <c r="H612" s="8" t="s">
        <v>3308</v>
      </c>
      <c r="I612" s="34" t="str">
        <f t="shared" si="9"/>
        <v>03/2025</v>
      </c>
      <c r="J612" s="34" t="str">
        <f t="shared" si="10"/>
        <v>CXG-0325</v>
      </c>
    </row>
    <row r="613" hidden="1">
      <c r="A613" s="8" t="s">
        <v>5342</v>
      </c>
      <c r="B613" s="10" t="s">
        <v>4556</v>
      </c>
      <c r="C613" s="19">
        <v>45973.0</v>
      </c>
      <c r="D613" s="8" t="s">
        <v>4557</v>
      </c>
      <c r="E613" s="11">
        <v>10305.0</v>
      </c>
      <c r="F613" s="8" t="s">
        <v>2193</v>
      </c>
      <c r="H613" s="8" t="s">
        <v>3308</v>
      </c>
      <c r="I613" s="34" t="str">
        <f t="shared" si="9"/>
        <v>11/2025</v>
      </c>
      <c r="J613" s="34" t="str">
        <f t="shared" si="10"/>
        <v>CXG-1125</v>
      </c>
    </row>
    <row r="614" hidden="1">
      <c r="A614" s="8" t="s">
        <v>5343</v>
      </c>
      <c r="B614" s="10" t="s">
        <v>4188</v>
      </c>
      <c r="C614" s="13">
        <v>45712.0</v>
      </c>
      <c r="D614" s="8" t="s">
        <v>4189</v>
      </c>
      <c r="E614" s="11">
        <v>10312.6</v>
      </c>
      <c r="F614" s="8" t="s">
        <v>1465</v>
      </c>
      <c r="H614" s="8" t="s">
        <v>3308</v>
      </c>
      <c r="I614" s="34" t="str">
        <f t="shared" si="9"/>
        <v>02/2025</v>
      </c>
      <c r="J614" s="34" t="str">
        <f t="shared" si="10"/>
        <v>CXG-0225</v>
      </c>
    </row>
    <row r="615" hidden="1">
      <c r="A615" s="8" t="s">
        <v>5344</v>
      </c>
      <c r="B615" s="10" t="s">
        <v>4559</v>
      </c>
      <c r="C615" s="19">
        <v>45973.0</v>
      </c>
      <c r="D615" s="8" t="s">
        <v>4560</v>
      </c>
      <c r="E615" s="11">
        <v>10370.0</v>
      </c>
      <c r="F615" s="8" t="s">
        <v>2193</v>
      </c>
      <c r="H615" s="8" t="s">
        <v>3308</v>
      </c>
      <c r="I615" s="34" t="str">
        <f t="shared" si="9"/>
        <v>11/2025</v>
      </c>
      <c r="J615" s="34" t="str">
        <f t="shared" si="10"/>
        <v>CXG-1125</v>
      </c>
    </row>
    <row r="616" hidden="1">
      <c r="A616" s="8" t="s">
        <v>5345</v>
      </c>
      <c r="B616" s="10" t="s">
        <v>4562</v>
      </c>
      <c r="C616" s="19">
        <v>45973.0</v>
      </c>
      <c r="D616" s="8" t="s">
        <v>4563</v>
      </c>
      <c r="E616" s="11">
        <v>10380.0</v>
      </c>
      <c r="F616" s="8" t="s">
        <v>2193</v>
      </c>
      <c r="H616" s="8" t="s">
        <v>3308</v>
      </c>
      <c r="I616" s="34" t="str">
        <f t="shared" si="9"/>
        <v>11/2025</v>
      </c>
      <c r="J616" s="34" t="str">
        <f t="shared" si="10"/>
        <v>CXG-1125</v>
      </c>
    </row>
    <row r="617" hidden="1">
      <c r="A617" s="8" t="s">
        <v>5346</v>
      </c>
      <c r="B617" s="10" t="s">
        <v>4262</v>
      </c>
      <c r="C617" s="13">
        <v>45939.0</v>
      </c>
      <c r="D617" s="8" t="s">
        <v>4263</v>
      </c>
      <c r="E617" s="11">
        <v>10386.24</v>
      </c>
      <c r="F617" s="8" t="s">
        <v>1478</v>
      </c>
      <c r="H617" s="8" t="s">
        <v>3308</v>
      </c>
      <c r="I617" s="34" t="str">
        <f t="shared" si="9"/>
        <v>10/2025</v>
      </c>
      <c r="J617" s="34" t="str">
        <f t="shared" si="10"/>
        <v>CXG-1025</v>
      </c>
    </row>
    <row r="618" hidden="1">
      <c r="A618" s="8" t="s">
        <v>5347</v>
      </c>
      <c r="B618" s="10" t="s">
        <v>4565</v>
      </c>
      <c r="C618" s="19">
        <v>45973.0</v>
      </c>
      <c r="D618" s="8" t="s">
        <v>4566</v>
      </c>
      <c r="E618" s="11">
        <v>10430.0</v>
      </c>
      <c r="F618" s="8" t="s">
        <v>2193</v>
      </c>
      <c r="H618" s="8" t="s">
        <v>3308</v>
      </c>
      <c r="I618" s="34" t="str">
        <f t="shared" si="9"/>
        <v>11/2025</v>
      </c>
      <c r="J618" s="34" t="str">
        <f t="shared" si="10"/>
        <v>CXG-1125</v>
      </c>
    </row>
    <row r="619" hidden="1">
      <c r="A619" s="8" t="s">
        <v>5348</v>
      </c>
      <c r="B619" s="10" t="s">
        <v>4553</v>
      </c>
      <c r="C619" s="19">
        <v>45973.0</v>
      </c>
      <c r="D619" s="8" t="s">
        <v>4554</v>
      </c>
      <c r="E619" s="11">
        <v>10450.0</v>
      </c>
      <c r="F619" s="8" t="s">
        <v>2193</v>
      </c>
      <c r="H619" s="8" t="s">
        <v>3308</v>
      </c>
      <c r="I619" s="34" t="str">
        <f t="shared" si="9"/>
        <v>11/2025</v>
      </c>
      <c r="J619" s="34" t="str">
        <f t="shared" si="10"/>
        <v>CXG-1125</v>
      </c>
    </row>
    <row r="620" hidden="1">
      <c r="A620" s="8" t="s">
        <v>5349</v>
      </c>
      <c r="B620" s="10" t="s">
        <v>5350</v>
      </c>
      <c r="C620" s="19">
        <v>45980.0</v>
      </c>
      <c r="D620" s="8" t="s">
        <v>5251</v>
      </c>
      <c r="E620" s="11">
        <v>10502.1</v>
      </c>
      <c r="F620" s="8" t="s">
        <v>1478</v>
      </c>
      <c r="H620" s="8" t="s">
        <v>3308</v>
      </c>
      <c r="I620" s="34" t="str">
        <f t="shared" si="9"/>
        <v>11/2025</v>
      </c>
      <c r="J620" s="34" t="str">
        <f t="shared" si="10"/>
        <v>CXG-1125</v>
      </c>
    </row>
    <row r="621" hidden="1">
      <c r="A621" s="8" t="s">
        <v>5351</v>
      </c>
      <c r="B621" s="10" t="s">
        <v>4741</v>
      </c>
      <c r="C621" s="13">
        <v>45730.0</v>
      </c>
      <c r="D621" s="8" t="s">
        <v>4174</v>
      </c>
      <c r="E621" s="11">
        <v>10569.6</v>
      </c>
      <c r="F621" s="8" t="s">
        <v>1478</v>
      </c>
      <c r="H621" s="8" t="s">
        <v>3308</v>
      </c>
      <c r="I621" s="34" t="str">
        <f t="shared" si="9"/>
        <v>03/2025</v>
      </c>
      <c r="J621" s="34" t="str">
        <f t="shared" si="10"/>
        <v>CXG-0325</v>
      </c>
    </row>
    <row r="622" hidden="1">
      <c r="A622" s="8" t="s">
        <v>5352</v>
      </c>
      <c r="B622" s="10" t="s">
        <v>4954</v>
      </c>
      <c r="C622" s="13">
        <v>45890.0</v>
      </c>
      <c r="D622" s="8" t="s">
        <v>4508</v>
      </c>
      <c r="E622" s="11">
        <v>11000.0</v>
      </c>
      <c r="F622" s="8" t="s">
        <v>1478</v>
      </c>
      <c r="H622" s="8" t="s">
        <v>3308</v>
      </c>
      <c r="I622" s="34" t="str">
        <f t="shared" si="9"/>
        <v>08/2025</v>
      </c>
      <c r="J622" s="34" t="str">
        <f t="shared" si="10"/>
        <v>CXG-0825</v>
      </c>
    </row>
    <row r="623" hidden="1">
      <c r="A623" s="8" t="s">
        <v>5353</v>
      </c>
      <c r="B623" s="10" t="s">
        <v>4897</v>
      </c>
      <c r="C623" s="13">
        <v>45904.0</v>
      </c>
      <c r="D623" s="8" t="s">
        <v>4898</v>
      </c>
      <c r="E623" s="11">
        <v>11000.0</v>
      </c>
      <c r="F623" s="8" t="s">
        <v>1478</v>
      </c>
      <c r="H623" s="8" t="s">
        <v>3308</v>
      </c>
      <c r="I623" s="34" t="str">
        <f t="shared" si="9"/>
        <v>09/2025</v>
      </c>
      <c r="J623" s="34" t="str">
        <f t="shared" si="10"/>
        <v>CXG-0925</v>
      </c>
    </row>
    <row r="624" hidden="1">
      <c r="A624" s="8" t="s">
        <v>5354</v>
      </c>
      <c r="B624" s="10" t="s">
        <v>4353</v>
      </c>
      <c r="C624" s="13">
        <v>45904.0</v>
      </c>
      <c r="D624" s="8" t="s">
        <v>4354</v>
      </c>
      <c r="E624" s="11">
        <v>11000.0</v>
      </c>
      <c r="F624" s="8" t="s">
        <v>1478</v>
      </c>
      <c r="H624" s="8" t="s">
        <v>3308</v>
      </c>
      <c r="I624" s="34" t="str">
        <f t="shared" si="9"/>
        <v>09/2025</v>
      </c>
      <c r="J624" s="34" t="str">
        <f t="shared" si="10"/>
        <v>CXG-0925</v>
      </c>
    </row>
    <row r="625" hidden="1">
      <c r="A625" s="8" t="s">
        <v>5355</v>
      </c>
      <c r="B625" s="10" t="s">
        <v>4226</v>
      </c>
      <c r="C625" s="13">
        <v>45906.0</v>
      </c>
      <c r="D625" s="8" t="s">
        <v>4227</v>
      </c>
      <c r="E625" s="11">
        <v>11000.0</v>
      </c>
      <c r="F625" s="8" t="s">
        <v>1478</v>
      </c>
      <c r="H625" s="8" t="s">
        <v>3308</v>
      </c>
      <c r="I625" s="34" t="str">
        <f t="shared" si="9"/>
        <v>09/2025</v>
      </c>
      <c r="J625" s="34" t="str">
        <f t="shared" si="10"/>
        <v>CXG-0925</v>
      </c>
    </row>
    <row r="626" hidden="1">
      <c r="A626" s="8" t="s">
        <v>5356</v>
      </c>
      <c r="B626" s="10" t="s">
        <v>4868</v>
      </c>
      <c r="C626" s="13">
        <v>45824.0</v>
      </c>
      <c r="D626" s="8" t="s">
        <v>4843</v>
      </c>
      <c r="E626" s="11">
        <v>11165.2</v>
      </c>
      <c r="F626" s="8" t="s">
        <v>1465</v>
      </c>
      <c r="H626" s="8" t="s">
        <v>3308</v>
      </c>
      <c r="I626" s="34" t="str">
        <f t="shared" si="9"/>
        <v>06/2025</v>
      </c>
      <c r="J626" s="34" t="str">
        <f t="shared" si="10"/>
        <v>CXG-0625</v>
      </c>
    </row>
    <row r="627" hidden="1">
      <c r="A627" s="8" t="s">
        <v>5357</v>
      </c>
      <c r="B627" s="10" t="s">
        <v>5015</v>
      </c>
      <c r="C627" s="13">
        <v>45842.0</v>
      </c>
      <c r="D627" s="8" t="s">
        <v>5016</v>
      </c>
      <c r="E627" s="11">
        <v>11200.0</v>
      </c>
      <c r="F627" s="8" t="s">
        <v>1465</v>
      </c>
      <c r="H627" s="8" t="s">
        <v>3308</v>
      </c>
      <c r="I627" s="34" t="str">
        <f t="shared" si="9"/>
        <v>07/2025</v>
      </c>
      <c r="J627" s="34" t="str">
        <f t="shared" si="10"/>
        <v>CXG-0725</v>
      </c>
    </row>
    <row r="628" hidden="1">
      <c r="A628" s="8" t="s">
        <v>5358</v>
      </c>
      <c r="B628" s="10" t="s">
        <v>4926</v>
      </c>
      <c r="C628" s="13">
        <v>45891.0</v>
      </c>
      <c r="D628" s="8" t="s">
        <v>4927</v>
      </c>
      <c r="E628" s="11">
        <v>11200.0</v>
      </c>
      <c r="F628" s="8" t="s">
        <v>1478</v>
      </c>
      <c r="H628" s="8" t="s">
        <v>3308</v>
      </c>
      <c r="I628" s="34" t="str">
        <f t="shared" si="9"/>
        <v>08/2025</v>
      </c>
      <c r="J628" s="34" t="str">
        <f t="shared" si="10"/>
        <v>CXG-0825</v>
      </c>
    </row>
    <row r="629" hidden="1">
      <c r="A629" s="8" t="s">
        <v>5359</v>
      </c>
      <c r="B629" s="10" t="s">
        <v>5360</v>
      </c>
      <c r="C629" s="13">
        <v>45755.0</v>
      </c>
      <c r="D629" s="8" t="s">
        <v>5361</v>
      </c>
      <c r="E629" s="11">
        <v>11497.6</v>
      </c>
      <c r="F629" s="8" t="s">
        <v>1478</v>
      </c>
      <c r="H629" s="8" t="s">
        <v>3308</v>
      </c>
      <c r="I629" s="34" t="str">
        <f t="shared" si="9"/>
        <v>04/2025</v>
      </c>
      <c r="J629" s="34" t="str">
        <f t="shared" si="10"/>
        <v>CXG-0425</v>
      </c>
    </row>
    <row r="630" hidden="1">
      <c r="A630" s="8" t="s">
        <v>5362</v>
      </c>
      <c r="B630" s="10" t="s">
        <v>5363</v>
      </c>
      <c r="C630" s="13">
        <v>45680.0</v>
      </c>
      <c r="D630" s="8" t="s">
        <v>5361</v>
      </c>
      <c r="E630" s="11">
        <v>11554.95</v>
      </c>
      <c r="F630" s="8" t="s">
        <v>1478</v>
      </c>
      <c r="H630" s="8" t="s">
        <v>3308</v>
      </c>
      <c r="I630" s="34" t="str">
        <f t="shared" si="9"/>
        <v>01/2025</v>
      </c>
      <c r="J630" s="34" t="str">
        <f t="shared" si="10"/>
        <v>CXG-0125</v>
      </c>
    </row>
    <row r="631" hidden="1">
      <c r="A631" s="8" t="s">
        <v>5364</v>
      </c>
      <c r="B631" s="10" t="s">
        <v>4143</v>
      </c>
      <c r="C631" s="13">
        <v>45684.0</v>
      </c>
      <c r="D631" s="8" t="s">
        <v>4144</v>
      </c>
      <c r="E631" s="11">
        <v>12000.0</v>
      </c>
      <c r="F631" s="8" t="s">
        <v>1478</v>
      </c>
      <c r="H631" s="8" t="s">
        <v>3308</v>
      </c>
      <c r="I631" s="34" t="str">
        <f t="shared" si="9"/>
        <v>01/2025</v>
      </c>
      <c r="J631" s="34" t="str">
        <f t="shared" si="10"/>
        <v>CXG-0125</v>
      </c>
    </row>
    <row r="632" hidden="1">
      <c r="A632" s="8" t="s">
        <v>5365</v>
      </c>
      <c r="B632" s="10" t="s">
        <v>4164</v>
      </c>
      <c r="C632" s="13">
        <v>45810.0</v>
      </c>
      <c r="D632" s="8" t="s">
        <v>4165</v>
      </c>
      <c r="E632" s="11">
        <v>12000.0</v>
      </c>
      <c r="F632" s="8" t="s">
        <v>1478</v>
      </c>
      <c r="H632" s="8" t="s">
        <v>3308</v>
      </c>
      <c r="I632" s="34" t="str">
        <f t="shared" si="9"/>
        <v>06/2025</v>
      </c>
      <c r="J632" s="34" t="str">
        <f t="shared" si="10"/>
        <v>CXG-0625</v>
      </c>
    </row>
    <row r="633" hidden="1">
      <c r="A633" s="8" t="s">
        <v>5366</v>
      </c>
      <c r="B633" s="10" t="s">
        <v>4173</v>
      </c>
      <c r="C633" s="13">
        <v>45813.0</v>
      </c>
      <c r="D633" s="8" t="s">
        <v>4174</v>
      </c>
      <c r="E633" s="11">
        <v>12000.0</v>
      </c>
      <c r="F633" s="8" t="s">
        <v>1465</v>
      </c>
      <c r="H633" s="8" t="s">
        <v>3308</v>
      </c>
      <c r="I633" s="34" t="str">
        <f t="shared" si="9"/>
        <v>06/2025</v>
      </c>
      <c r="J633" s="34" t="str">
        <f t="shared" si="10"/>
        <v>CXG-0625</v>
      </c>
    </row>
    <row r="634" hidden="1">
      <c r="A634" s="8" t="s">
        <v>5367</v>
      </c>
      <c r="B634" s="10" t="s">
        <v>4640</v>
      </c>
      <c r="C634" s="13">
        <v>45814.0</v>
      </c>
      <c r="D634" s="8" t="s">
        <v>4174</v>
      </c>
      <c r="E634" s="11">
        <v>12000.0</v>
      </c>
      <c r="F634" s="8" t="s">
        <v>1478</v>
      </c>
      <c r="H634" s="8" t="s">
        <v>3308</v>
      </c>
      <c r="I634" s="34" t="str">
        <f t="shared" si="9"/>
        <v>06/2025</v>
      </c>
      <c r="J634" s="34" t="str">
        <f t="shared" si="10"/>
        <v>CXG-0625</v>
      </c>
    </row>
    <row r="635" hidden="1">
      <c r="A635" s="8" t="s">
        <v>5368</v>
      </c>
      <c r="B635" s="10" t="s">
        <v>4158</v>
      </c>
      <c r="C635" s="13">
        <v>45814.0</v>
      </c>
      <c r="D635" s="8" t="s">
        <v>4159</v>
      </c>
      <c r="E635" s="11">
        <v>12000.0</v>
      </c>
      <c r="F635" s="8" t="s">
        <v>1465</v>
      </c>
      <c r="G635" s="8" t="s">
        <v>5236</v>
      </c>
      <c r="H635" s="8" t="s">
        <v>3308</v>
      </c>
      <c r="I635" s="34" t="str">
        <f t="shared" si="9"/>
        <v>06/2025</v>
      </c>
      <c r="J635" s="34" t="str">
        <f t="shared" si="10"/>
        <v>CXG-0625</v>
      </c>
    </row>
    <row r="636" hidden="1">
      <c r="A636" s="8" t="s">
        <v>5369</v>
      </c>
      <c r="B636" s="10" t="s">
        <v>4211</v>
      </c>
      <c r="C636" s="13">
        <v>45839.0</v>
      </c>
      <c r="D636" s="8" t="s">
        <v>4212</v>
      </c>
      <c r="E636" s="11">
        <v>12000.0</v>
      </c>
      <c r="F636" s="8" t="s">
        <v>1465</v>
      </c>
      <c r="H636" s="8" t="s">
        <v>3308</v>
      </c>
      <c r="I636" s="34" t="str">
        <f t="shared" si="9"/>
        <v>07/2025</v>
      </c>
      <c r="J636" s="34" t="str">
        <f t="shared" si="10"/>
        <v>CXG-0725</v>
      </c>
    </row>
    <row r="637" hidden="1">
      <c r="A637" s="8" t="s">
        <v>5370</v>
      </c>
      <c r="B637" s="10" t="s">
        <v>4197</v>
      </c>
      <c r="C637" s="13">
        <v>45842.0</v>
      </c>
      <c r="D637" s="8" t="s">
        <v>4198</v>
      </c>
      <c r="E637" s="11">
        <v>12000.0</v>
      </c>
      <c r="F637" s="8" t="s">
        <v>1478</v>
      </c>
      <c r="H637" s="8" t="s">
        <v>3308</v>
      </c>
      <c r="I637" s="34" t="str">
        <f t="shared" si="9"/>
        <v>07/2025</v>
      </c>
      <c r="J637" s="34" t="str">
        <f t="shared" si="10"/>
        <v>CXG-0725</v>
      </c>
    </row>
    <row r="638" hidden="1">
      <c r="A638" s="8" t="s">
        <v>5371</v>
      </c>
      <c r="B638" s="10" t="s">
        <v>4504</v>
      </c>
      <c r="C638" s="13">
        <v>45862.0</v>
      </c>
      <c r="D638" s="8" t="s">
        <v>4505</v>
      </c>
      <c r="E638" s="11">
        <v>12000.0</v>
      </c>
      <c r="F638" s="8" t="s">
        <v>1478</v>
      </c>
      <c r="H638" s="8" t="s">
        <v>3308</v>
      </c>
      <c r="I638" s="34" t="str">
        <f t="shared" si="9"/>
        <v>07/2025</v>
      </c>
      <c r="J638" s="34" t="str">
        <f t="shared" si="10"/>
        <v>CXG-0725</v>
      </c>
    </row>
    <row r="639" hidden="1">
      <c r="A639" s="8" t="s">
        <v>5372</v>
      </c>
      <c r="B639" s="10" t="s">
        <v>4182</v>
      </c>
      <c r="C639" s="13">
        <v>45884.0</v>
      </c>
      <c r="D639" s="8" t="s">
        <v>4183</v>
      </c>
      <c r="E639" s="11">
        <v>12000.0</v>
      </c>
      <c r="F639" s="8" t="s">
        <v>1478</v>
      </c>
      <c r="H639" s="8" t="s">
        <v>3308</v>
      </c>
      <c r="I639" s="34" t="str">
        <f t="shared" si="9"/>
        <v>08/2025</v>
      </c>
      <c r="J639" s="34" t="str">
        <f t="shared" si="10"/>
        <v>CXG-0825</v>
      </c>
    </row>
    <row r="640" hidden="1">
      <c r="A640" s="8" t="s">
        <v>5373</v>
      </c>
      <c r="B640" s="10" t="s">
        <v>4709</v>
      </c>
      <c r="C640" s="13">
        <v>45884.0</v>
      </c>
      <c r="D640" s="8" t="s">
        <v>4710</v>
      </c>
      <c r="E640" s="11">
        <v>12000.0</v>
      </c>
      <c r="F640" s="8" t="s">
        <v>1478</v>
      </c>
      <c r="H640" s="8" t="s">
        <v>3308</v>
      </c>
      <c r="I640" s="34" t="str">
        <f t="shared" si="9"/>
        <v>08/2025</v>
      </c>
      <c r="J640" s="34" t="str">
        <f t="shared" si="10"/>
        <v>CXG-0825</v>
      </c>
    </row>
    <row r="641" hidden="1">
      <c r="A641" s="8" t="s">
        <v>5374</v>
      </c>
      <c r="B641" s="10" t="s">
        <v>4515</v>
      </c>
      <c r="C641" s="13">
        <v>45888.0</v>
      </c>
      <c r="D641" s="8" t="s">
        <v>4516</v>
      </c>
      <c r="E641" s="11">
        <v>12000.0</v>
      </c>
      <c r="F641" s="8" t="s">
        <v>1509</v>
      </c>
      <c r="H641" s="8" t="s">
        <v>3308</v>
      </c>
      <c r="I641" s="34" t="str">
        <f t="shared" si="9"/>
        <v>08/2025</v>
      </c>
      <c r="J641" s="34" t="str">
        <f t="shared" si="10"/>
        <v>CXG-0825</v>
      </c>
    </row>
    <row r="642" hidden="1">
      <c r="A642" s="8" t="s">
        <v>5375</v>
      </c>
      <c r="B642" s="10" t="s">
        <v>5008</v>
      </c>
      <c r="C642" s="13">
        <v>45890.0</v>
      </c>
      <c r="D642" s="8" t="s">
        <v>5009</v>
      </c>
      <c r="E642" s="11">
        <v>12000.0</v>
      </c>
      <c r="F642" s="8" t="s">
        <v>1478</v>
      </c>
      <c r="H642" s="8" t="s">
        <v>3308</v>
      </c>
      <c r="I642" s="34" t="str">
        <f t="shared" si="9"/>
        <v>08/2025</v>
      </c>
      <c r="J642" s="34" t="str">
        <f t="shared" si="10"/>
        <v>CXG-0825</v>
      </c>
    </row>
    <row r="643" hidden="1">
      <c r="A643" s="8" t="s">
        <v>5376</v>
      </c>
      <c r="B643" s="10" t="s">
        <v>5044</v>
      </c>
      <c r="C643" s="13">
        <v>45897.0</v>
      </c>
      <c r="D643" s="8" t="s">
        <v>5045</v>
      </c>
      <c r="E643" s="11">
        <v>12000.0</v>
      </c>
      <c r="F643" s="8" t="s">
        <v>1478</v>
      </c>
      <c r="H643" s="8" t="s">
        <v>3308</v>
      </c>
      <c r="I643" s="34" t="str">
        <f t="shared" si="9"/>
        <v>08/2025</v>
      </c>
      <c r="J643" s="34" t="str">
        <f t="shared" si="10"/>
        <v>CXG-0825</v>
      </c>
    </row>
    <row r="644" hidden="1">
      <c r="A644" s="8" t="s">
        <v>5377</v>
      </c>
      <c r="B644" s="10" t="s">
        <v>4273</v>
      </c>
      <c r="C644" s="13">
        <v>45920.0</v>
      </c>
      <c r="D644" s="8" t="s">
        <v>4274</v>
      </c>
      <c r="E644" s="11">
        <v>12000.0</v>
      </c>
      <c r="F644" s="8" t="s">
        <v>1478</v>
      </c>
      <c r="H644" s="8" t="s">
        <v>3308</v>
      </c>
      <c r="I644" s="34" t="str">
        <f t="shared" si="9"/>
        <v>09/2025</v>
      </c>
      <c r="J644" s="34" t="str">
        <f t="shared" si="10"/>
        <v>CXG-0925</v>
      </c>
    </row>
    <row r="645" hidden="1">
      <c r="A645" s="8" t="s">
        <v>5378</v>
      </c>
      <c r="B645" s="10" t="s">
        <v>5067</v>
      </c>
      <c r="C645" s="19">
        <v>45943.0</v>
      </c>
      <c r="D645" s="8" t="s">
        <v>5068</v>
      </c>
      <c r="E645" s="11">
        <v>12000.0</v>
      </c>
      <c r="F645" s="8" t="s">
        <v>1478</v>
      </c>
      <c r="H645" s="8" t="s">
        <v>3308</v>
      </c>
      <c r="I645" s="34" t="str">
        <f t="shared" si="9"/>
        <v>10/2025</v>
      </c>
      <c r="J645" s="34" t="str">
        <f t="shared" si="10"/>
        <v>CXG-1025</v>
      </c>
    </row>
    <row r="646" hidden="1">
      <c r="A646" s="8" t="s">
        <v>5379</v>
      </c>
      <c r="B646" s="10" t="s">
        <v>4584</v>
      </c>
      <c r="C646" s="19">
        <v>45971.0</v>
      </c>
      <c r="D646" s="8" t="s">
        <v>3261</v>
      </c>
      <c r="E646" s="11">
        <v>12000.0</v>
      </c>
      <c r="F646" s="8" t="s">
        <v>1478</v>
      </c>
      <c r="H646" s="8" t="s">
        <v>3308</v>
      </c>
      <c r="I646" s="34" t="str">
        <f t="shared" si="9"/>
        <v>11/2025</v>
      </c>
      <c r="J646" s="34" t="str">
        <f t="shared" si="10"/>
        <v>CXG-1125</v>
      </c>
    </row>
    <row r="647" hidden="1">
      <c r="A647" s="8" t="s">
        <v>5380</v>
      </c>
      <c r="B647" s="10" t="s">
        <v>4388</v>
      </c>
      <c r="C647" s="13">
        <v>45923.0</v>
      </c>
      <c r="D647" s="8" t="s">
        <v>4354</v>
      </c>
      <c r="E647" s="11">
        <v>12185.0</v>
      </c>
      <c r="F647" s="8" t="s">
        <v>1478</v>
      </c>
      <c r="H647" s="8" t="s">
        <v>3308</v>
      </c>
      <c r="I647" s="34" t="str">
        <f t="shared" si="9"/>
        <v>09/2025</v>
      </c>
      <c r="J647" s="34" t="str">
        <f t="shared" si="10"/>
        <v>CXG-0925</v>
      </c>
    </row>
    <row r="648" hidden="1">
      <c r="A648" s="8" t="s">
        <v>5381</v>
      </c>
      <c r="B648" s="10" t="s">
        <v>5382</v>
      </c>
      <c r="C648" s="19">
        <v>45980.0</v>
      </c>
      <c r="D648" s="8" t="s">
        <v>5383</v>
      </c>
      <c r="E648" s="11">
        <v>12387.8</v>
      </c>
      <c r="F648" s="8" t="s">
        <v>1478</v>
      </c>
      <c r="H648" s="8" t="s">
        <v>3308</v>
      </c>
      <c r="I648" s="34" t="str">
        <f t="shared" si="9"/>
        <v>11/2025</v>
      </c>
      <c r="J648" s="34" t="str">
        <f t="shared" si="10"/>
        <v>CXG-1125</v>
      </c>
    </row>
    <row r="649" hidden="1">
      <c r="A649" s="8" t="s">
        <v>5384</v>
      </c>
      <c r="B649" s="10" t="s">
        <v>4270</v>
      </c>
      <c r="C649" s="13">
        <v>45939.0</v>
      </c>
      <c r="D649" s="8" t="s">
        <v>4271</v>
      </c>
      <c r="E649" s="11">
        <v>12543.84</v>
      </c>
      <c r="F649" s="8" t="s">
        <v>1478</v>
      </c>
      <c r="H649" s="8" t="s">
        <v>3308</v>
      </c>
      <c r="I649" s="34" t="str">
        <f t="shared" si="9"/>
        <v>10/2025</v>
      </c>
      <c r="J649" s="34" t="str">
        <f t="shared" si="10"/>
        <v>CXG-1025</v>
      </c>
    </row>
    <row r="650" hidden="1">
      <c r="A650" s="8" t="s">
        <v>5385</v>
      </c>
      <c r="B650" s="10" t="s">
        <v>5107</v>
      </c>
      <c r="C650" s="13">
        <v>45888.0</v>
      </c>
      <c r="D650" s="8" t="s">
        <v>4354</v>
      </c>
      <c r="E650" s="11">
        <v>12600.0</v>
      </c>
      <c r="F650" s="8" t="s">
        <v>1478</v>
      </c>
      <c r="H650" s="8" t="s">
        <v>3308</v>
      </c>
      <c r="I650" s="34" t="str">
        <f t="shared" si="9"/>
        <v>08/2025</v>
      </c>
      <c r="J650" s="34" t="str">
        <f t="shared" si="10"/>
        <v>CXG-0825</v>
      </c>
    </row>
    <row r="651" hidden="1">
      <c r="A651" s="8" t="s">
        <v>5386</v>
      </c>
      <c r="B651" s="10" t="s">
        <v>4794</v>
      </c>
      <c r="C651" s="13">
        <v>45814.0</v>
      </c>
      <c r="D651" s="8" t="s">
        <v>4159</v>
      </c>
      <c r="E651" s="11">
        <v>13000.0</v>
      </c>
      <c r="F651" s="8" t="s">
        <v>1465</v>
      </c>
      <c r="G651" s="8" t="s">
        <v>5236</v>
      </c>
      <c r="H651" s="8" t="s">
        <v>3308</v>
      </c>
      <c r="I651" s="34" t="str">
        <f t="shared" si="9"/>
        <v>06/2025</v>
      </c>
      <c r="J651" s="34" t="str">
        <f t="shared" si="10"/>
        <v>CXG-0625</v>
      </c>
    </row>
    <row r="652" hidden="1">
      <c r="A652" s="8" t="s">
        <v>5387</v>
      </c>
      <c r="B652" s="10" t="s">
        <v>5162</v>
      </c>
      <c r="C652" s="13">
        <v>45844.0</v>
      </c>
      <c r="D652" s="8" t="s">
        <v>5163</v>
      </c>
      <c r="E652" s="11">
        <v>13000.0</v>
      </c>
      <c r="F652" s="8" t="s">
        <v>1478</v>
      </c>
      <c r="H652" s="8" t="s">
        <v>3308</v>
      </c>
      <c r="I652" s="34" t="str">
        <f t="shared" si="9"/>
        <v>07/2025</v>
      </c>
      <c r="J652" s="34" t="str">
        <f t="shared" si="10"/>
        <v>CXG-0725</v>
      </c>
    </row>
    <row r="653" hidden="1">
      <c r="A653" s="8" t="s">
        <v>5388</v>
      </c>
      <c r="B653" s="10" t="s">
        <v>5077</v>
      </c>
      <c r="C653" s="13">
        <v>45934.0</v>
      </c>
      <c r="D653" s="8" t="s">
        <v>5078</v>
      </c>
      <c r="E653" s="11">
        <v>13000.0</v>
      </c>
      <c r="F653" s="8" t="s">
        <v>1478</v>
      </c>
      <c r="H653" s="8" t="s">
        <v>3308</v>
      </c>
      <c r="I653" s="34" t="str">
        <f t="shared" si="9"/>
        <v>10/2025</v>
      </c>
      <c r="J653" s="34" t="str">
        <f t="shared" si="10"/>
        <v>CXG-1025</v>
      </c>
    </row>
    <row r="654" hidden="1">
      <c r="A654" s="8" t="s">
        <v>5389</v>
      </c>
      <c r="B654" s="10" t="s">
        <v>4250</v>
      </c>
      <c r="C654" s="13">
        <v>45939.0</v>
      </c>
      <c r="D654" s="8" t="s">
        <v>4251</v>
      </c>
      <c r="E654" s="11">
        <v>13030.0</v>
      </c>
      <c r="F654" s="8" t="s">
        <v>1478</v>
      </c>
      <c r="H654" s="8" t="s">
        <v>3308</v>
      </c>
      <c r="I654" s="34" t="str">
        <f t="shared" si="9"/>
        <v>10/2025</v>
      </c>
      <c r="J654" s="34" t="str">
        <f t="shared" si="10"/>
        <v>CXG-1025</v>
      </c>
    </row>
    <row r="655" hidden="1">
      <c r="A655" s="8" t="s">
        <v>5390</v>
      </c>
      <c r="B655" s="10" t="s">
        <v>5391</v>
      </c>
      <c r="C655" s="19">
        <v>45971.0</v>
      </c>
      <c r="D655" s="8" t="s">
        <v>4823</v>
      </c>
      <c r="E655" s="11">
        <v>13105.0</v>
      </c>
      <c r="F655" s="8" t="s">
        <v>1478</v>
      </c>
      <c r="H655" s="8" t="s">
        <v>3308</v>
      </c>
      <c r="I655" s="34" t="str">
        <f t="shared" si="9"/>
        <v>11/2025</v>
      </c>
      <c r="J655" s="34" t="str">
        <f t="shared" si="10"/>
        <v>CXG-1125</v>
      </c>
    </row>
    <row r="656" hidden="1">
      <c r="A656" s="8" t="s">
        <v>5392</v>
      </c>
      <c r="B656" s="10" t="s">
        <v>5056</v>
      </c>
      <c r="C656" s="13">
        <v>45848.0</v>
      </c>
      <c r="D656" s="8" t="s">
        <v>5057</v>
      </c>
      <c r="E656" s="11">
        <v>13300.0</v>
      </c>
      <c r="F656" s="8" t="s">
        <v>1478</v>
      </c>
      <c r="H656" s="8" t="s">
        <v>3308</v>
      </c>
      <c r="I656" s="34" t="str">
        <f t="shared" si="9"/>
        <v>07/2025</v>
      </c>
      <c r="J656" s="34" t="str">
        <f t="shared" si="10"/>
        <v>CXG-0725</v>
      </c>
    </row>
    <row r="657" hidden="1">
      <c r="A657" s="8" t="s">
        <v>5393</v>
      </c>
      <c r="B657" s="10" t="s">
        <v>5394</v>
      </c>
      <c r="C657" s="19">
        <v>45989.0</v>
      </c>
      <c r="D657" s="8" t="s">
        <v>4300</v>
      </c>
      <c r="E657" s="11">
        <v>13410.8</v>
      </c>
      <c r="F657" s="8" t="s">
        <v>1478</v>
      </c>
      <c r="H657" s="8" t="s">
        <v>3308</v>
      </c>
      <c r="I657" s="34" t="str">
        <f t="shared" si="9"/>
        <v>11/2025</v>
      </c>
      <c r="J657" s="34" t="str">
        <f t="shared" si="10"/>
        <v>CXG-1125</v>
      </c>
    </row>
    <row r="658" hidden="1">
      <c r="A658" s="8" t="s">
        <v>5395</v>
      </c>
      <c r="B658" s="10" t="s">
        <v>4932</v>
      </c>
      <c r="C658" s="13">
        <v>45861.0</v>
      </c>
      <c r="D658" s="8" t="s">
        <v>4933</v>
      </c>
      <c r="E658" s="11">
        <v>13500.0</v>
      </c>
      <c r="F658" s="8" t="s">
        <v>1478</v>
      </c>
      <c r="H658" s="8" t="s">
        <v>3308</v>
      </c>
      <c r="I658" s="34" t="str">
        <f t="shared" si="9"/>
        <v>07/2025</v>
      </c>
      <c r="J658" s="34" t="str">
        <f t="shared" si="10"/>
        <v>CXG-0725</v>
      </c>
    </row>
    <row r="659" hidden="1">
      <c r="A659" s="8" t="s">
        <v>5396</v>
      </c>
      <c r="B659" s="10" t="s">
        <v>4265</v>
      </c>
      <c r="C659" s="13">
        <v>45848.0</v>
      </c>
      <c r="D659" s="8" t="s">
        <v>4266</v>
      </c>
      <c r="E659" s="11">
        <v>13650.0</v>
      </c>
      <c r="F659" s="8" t="s">
        <v>1478</v>
      </c>
      <c r="H659" s="8" t="s">
        <v>3308</v>
      </c>
      <c r="I659" s="34" t="str">
        <f t="shared" si="9"/>
        <v>07/2025</v>
      </c>
      <c r="J659" s="34" t="str">
        <f t="shared" si="10"/>
        <v>CXG-0725</v>
      </c>
    </row>
    <row r="660" hidden="1">
      <c r="A660" s="8" t="s">
        <v>5397</v>
      </c>
      <c r="B660" s="10" t="s">
        <v>5143</v>
      </c>
      <c r="C660" s="13">
        <v>45849.0</v>
      </c>
      <c r="D660" s="8" t="s">
        <v>5078</v>
      </c>
      <c r="E660" s="11">
        <v>14000.0</v>
      </c>
      <c r="F660" s="8" t="s">
        <v>1478</v>
      </c>
      <c r="H660" s="8" t="s">
        <v>3308</v>
      </c>
      <c r="I660" s="34" t="str">
        <f t="shared" si="9"/>
        <v>07/2025</v>
      </c>
      <c r="J660" s="34" t="str">
        <f t="shared" si="10"/>
        <v>CXG-0725</v>
      </c>
    </row>
    <row r="661" hidden="1">
      <c r="A661" s="8" t="s">
        <v>5398</v>
      </c>
      <c r="B661" s="10" t="s">
        <v>5130</v>
      </c>
      <c r="C661" s="13">
        <v>45853.0</v>
      </c>
      <c r="D661" s="8" t="s">
        <v>5131</v>
      </c>
      <c r="E661" s="11">
        <v>14000.0</v>
      </c>
      <c r="F661" s="8" t="s">
        <v>1465</v>
      </c>
      <c r="H661" s="8" t="s">
        <v>3308</v>
      </c>
      <c r="I661" s="34" t="str">
        <f t="shared" si="9"/>
        <v>07/2025</v>
      </c>
      <c r="J661" s="34" t="str">
        <f t="shared" si="10"/>
        <v>CXG-0725</v>
      </c>
    </row>
    <row r="662" hidden="1">
      <c r="A662" s="8" t="s">
        <v>5399</v>
      </c>
      <c r="B662" s="10" t="s">
        <v>4131</v>
      </c>
      <c r="C662" s="13">
        <v>45916.0</v>
      </c>
      <c r="D662" s="8" t="s">
        <v>4132</v>
      </c>
      <c r="E662" s="11">
        <v>14000.0</v>
      </c>
      <c r="F662" s="8" t="s">
        <v>1478</v>
      </c>
      <c r="H662" s="8" t="s">
        <v>3308</v>
      </c>
      <c r="I662" s="34" t="str">
        <f t="shared" si="9"/>
        <v>09/2025</v>
      </c>
      <c r="J662" s="34" t="str">
        <f t="shared" si="10"/>
        <v>CXG-0925</v>
      </c>
    </row>
    <row r="663" hidden="1">
      <c r="A663" s="8" t="s">
        <v>5400</v>
      </c>
      <c r="B663" s="10" t="s">
        <v>4919</v>
      </c>
      <c r="C663" s="13">
        <v>45731.0</v>
      </c>
      <c r="D663" s="8" t="s">
        <v>4920</v>
      </c>
      <c r="E663" s="11">
        <v>15000.0</v>
      </c>
      <c r="F663" s="8" t="s">
        <v>1478</v>
      </c>
      <c r="H663" s="8" t="s">
        <v>3308</v>
      </c>
      <c r="I663" s="34" t="str">
        <f t="shared" si="9"/>
        <v>03/2025</v>
      </c>
      <c r="J663" s="34" t="str">
        <f t="shared" si="10"/>
        <v>CXG-0325</v>
      </c>
    </row>
    <row r="664" hidden="1">
      <c r="A664" s="8" t="s">
        <v>5401</v>
      </c>
      <c r="B664" s="10" t="s">
        <v>4761</v>
      </c>
      <c r="C664" s="13">
        <v>45783.0</v>
      </c>
      <c r="D664" s="8" t="s">
        <v>4762</v>
      </c>
      <c r="E664" s="11">
        <v>15000.0</v>
      </c>
      <c r="F664" s="8" t="s">
        <v>1465</v>
      </c>
      <c r="H664" s="8" t="s">
        <v>3308</v>
      </c>
      <c r="I664" s="34" t="str">
        <f t="shared" si="9"/>
        <v>05/2025</v>
      </c>
      <c r="J664" s="34" t="str">
        <f t="shared" si="10"/>
        <v>CXG-0525</v>
      </c>
    </row>
    <row r="665" hidden="1">
      <c r="A665" s="8" t="s">
        <v>5402</v>
      </c>
      <c r="B665" s="10" t="s">
        <v>4956</v>
      </c>
      <c r="C665" s="13">
        <v>45796.0</v>
      </c>
      <c r="D665" s="8" t="s">
        <v>4957</v>
      </c>
      <c r="E665" s="11">
        <v>15000.0</v>
      </c>
      <c r="F665" s="8" t="s">
        <v>1478</v>
      </c>
      <c r="H665" s="8" t="s">
        <v>3308</v>
      </c>
      <c r="I665" s="34" t="str">
        <f t="shared" si="9"/>
        <v>05/2025</v>
      </c>
      <c r="J665" s="34" t="str">
        <f t="shared" si="10"/>
        <v>CXG-0525</v>
      </c>
    </row>
    <row r="666" hidden="1">
      <c r="A666" s="8" t="s">
        <v>5403</v>
      </c>
      <c r="B666" s="10" t="s">
        <v>4244</v>
      </c>
      <c r="C666" s="13">
        <v>45810.0</v>
      </c>
      <c r="D666" s="8" t="s">
        <v>4245</v>
      </c>
      <c r="E666" s="11">
        <v>15000.0</v>
      </c>
      <c r="F666" s="8" t="s">
        <v>1478</v>
      </c>
      <c r="H666" s="8" t="s">
        <v>3308</v>
      </c>
      <c r="I666" s="34" t="str">
        <f t="shared" si="9"/>
        <v>06/2025</v>
      </c>
      <c r="J666" s="34" t="str">
        <f t="shared" si="10"/>
        <v>CXG-0625</v>
      </c>
    </row>
    <row r="667" hidden="1">
      <c r="A667" s="8" t="s">
        <v>5404</v>
      </c>
      <c r="B667" s="10" t="s">
        <v>4146</v>
      </c>
      <c r="C667" s="13">
        <v>45812.0</v>
      </c>
      <c r="D667" s="8" t="s">
        <v>4147</v>
      </c>
      <c r="E667" s="11">
        <v>15000.0</v>
      </c>
      <c r="F667" s="8" t="s">
        <v>1509</v>
      </c>
      <c r="G667" s="8" t="s">
        <v>1509</v>
      </c>
      <c r="H667" s="8" t="s">
        <v>3308</v>
      </c>
      <c r="I667" s="34" t="str">
        <f t="shared" si="9"/>
        <v>06/2025</v>
      </c>
      <c r="J667" s="34" t="str">
        <f t="shared" si="10"/>
        <v>CXG-0625</v>
      </c>
    </row>
    <row r="668" hidden="1">
      <c r="A668" s="8" t="s">
        <v>5405</v>
      </c>
      <c r="B668" s="10" t="s">
        <v>5072</v>
      </c>
      <c r="C668" s="13">
        <v>45813.0</v>
      </c>
      <c r="D668" s="8" t="s">
        <v>4762</v>
      </c>
      <c r="E668" s="11">
        <v>15000.0</v>
      </c>
      <c r="F668" s="8" t="s">
        <v>1509</v>
      </c>
      <c r="G668" s="8" t="s">
        <v>1509</v>
      </c>
      <c r="H668" s="8" t="s">
        <v>3308</v>
      </c>
      <c r="I668" s="34" t="str">
        <f t="shared" si="9"/>
        <v>06/2025</v>
      </c>
      <c r="J668" s="34" t="str">
        <f t="shared" si="10"/>
        <v>CXG-0625</v>
      </c>
    </row>
    <row r="669" hidden="1">
      <c r="A669" s="8" t="s">
        <v>5406</v>
      </c>
      <c r="B669" s="10" t="s">
        <v>4113</v>
      </c>
      <c r="C669" s="13">
        <v>45814.0</v>
      </c>
      <c r="D669" s="8" t="s">
        <v>4114</v>
      </c>
      <c r="E669" s="11">
        <v>15000.0</v>
      </c>
      <c r="F669" s="8" t="s">
        <v>1465</v>
      </c>
      <c r="H669" s="8" t="s">
        <v>3308</v>
      </c>
      <c r="I669" s="34" t="str">
        <f t="shared" si="9"/>
        <v>06/2025</v>
      </c>
      <c r="J669" s="34" t="str">
        <f t="shared" si="10"/>
        <v>CXG-0625</v>
      </c>
    </row>
    <row r="670" hidden="1">
      <c r="A670" s="8" t="s">
        <v>5407</v>
      </c>
      <c r="B670" s="10" t="s">
        <v>4137</v>
      </c>
      <c r="C670" s="13">
        <v>45814.0</v>
      </c>
      <c r="D670" s="8" t="s">
        <v>4138</v>
      </c>
      <c r="E670" s="11">
        <v>15000.0</v>
      </c>
      <c r="F670" s="8" t="s">
        <v>1478</v>
      </c>
      <c r="H670" s="8" t="s">
        <v>3308</v>
      </c>
      <c r="I670" s="34" t="str">
        <f t="shared" si="9"/>
        <v>06/2025</v>
      </c>
      <c r="J670" s="34" t="str">
        <f t="shared" si="10"/>
        <v>CXG-0625</v>
      </c>
    </row>
    <row r="671" hidden="1">
      <c r="A671" s="8" t="s">
        <v>5408</v>
      </c>
      <c r="B671" s="10" t="s">
        <v>4167</v>
      </c>
      <c r="C671" s="13">
        <v>45825.0</v>
      </c>
      <c r="D671" s="8" t="s">
        <v>4168</v>
      </c>
      <c r="E671" s="11">
        <v>15000.0</v>
      </c>
      <c r="F671" s="8" t="s">
        <v>1465</v>
      </c>
      <c r="H671" s="8" t="s">
        <v>3308</v>
      </c>
      <c r="I671" s="34" t="str">
        <f t="shared" si="9"/>
        <v>06/2025</v>
      </c>
      <c r="J671" s="34" t="str">
        <f t="shared" si="10"/>
        <v>CXG-0625</v>
      </c>
    </row>
    <row r="672" hidden="1">
      <c r="A672" s="8" t="s">
        <v>5409</v>
      </c>
      <c r="B672" s="10" t="s">
        <v>5410</v>
      </c>
      <c r="C672" s="13">
        <v>45994.0</v>
      </c>
      <c r="D672" s="8" t="s">
        <v>4604</v>
      </c>
      <c r="E672" s="11">
        <v>16266.8</v>
      </c>
      <c r="F672" s="8" t="s">
        <v>1478</v>
      </c>
      <c r="H672" s="8" t="s">
        <v>3313</v>
      </c>
      <c r="I672" s="34" t="str">
        <f t="shared" si="9"/>
        <v>12/2025</v>
      </c>
      <c r="J672" s="34" t="str">
        <f t="shared" si="10"/>
        <v>CXG-1225</v>
      </c>
    </row>
    <row r="673" hidden="1">
      <c r="A673" s="8" t="s">
        <v>5411</v>
      </c>
      <c r="B673" s="10" t="s">
        <v>4785</v>
      </c>
      <c r="C673" s="13">
        <v>45843.0</v>
      </c>
      <c r="D673" s="8" t="s">
        <v>4257</v>
      </c>
      <c r="E673" s="11">
        <v>15000.0</v>
      </c>
      <c r="F673" s="8" t="s">
        <v>1478</v>
      </c>
      <c r="G673" s="8" t="s">
        <v>5412</v>
      </c>
      <c r="H673" s="8" t="s">
        <v>3308</v>
      </c>
      <c r="I673" s="34" t="str">
        <f t="shared" si="9"/>
        <v>07/2025</v>
      </c>
      <c r="J673" s="34" t="str">
        <f t="shared" si="10"/>
        <v>CXG-0725</v>
      </c>
    </row>
    <row r="674" hidden="1">
      <c r="A674" s="8" t="s">
        <v>5413</v>
      </c>
      <c r="B674" s="10" t="s">
        <v>4715</v>
      </c>
      <c r="C674" s="13">
        <v>45843.0</v>
      </c>
      <c r="D674" s="8" t="s">
        <v>4716</v>
      </c>
      <c r="E674" s="11">
        <v>15000.0</v>
      </c>
      <c r="F674" s="8" t="s">
        <v>1478</v>
      </c>
      <c r="G674" s="8" t="s">
        <v>5412</v>
      </c>
      <c r="H674" s="8" t="s">
        <v>3308</v>
      </c>
      <c r="I674" s="34" t="str">
        <f t="shared" si="9"/>
        <v>07/2025</v>
      </c>
      <c r="J674" s="34" t="str">
        <f t="shared" si="10"/>
        <v>CXG-0725</v>
      </c>
    </row>
    <row r="675" hidden="1">
      <c r="A675" s="8" t="s">
        <v>5414</v>
      </c>
      <c r="B675" s="10" t="s">
        <v>4436</v>
      </c>
      <c r="C675" s="13">
        <v>45845.0</v>
      </c>
      <c r="D675" s="8" t="s">
        <v>4437</v>
      </c>
      <c r="E675" s="11">
        <v>15000.0</v>
      </c>
      <c r="F675" s="8" t="s">
        <v>1478</v>
      </c>
      <c r="H675" s="8" t="s">
        <v>3308</v>
      </c>
      <c r="I675" s="34" t="str">
        <f t="shared" si="9"/>
        <v>07/2025</v>
      </c>
      <c r="J675" s="34" t="str">
        <f t="shared" si="10"/>
        <v>CXG-0725</v>
      </c>
    </row>
    <row r="676" hidden="1">
      <c r="A676" s="8" t="s">
        <v>5415</v>
      </c>
      <c r="B676" s="10" t="s">
        <v>4997</v>
      </c>
      <c r="C676" s="13">
        <v>45860.0</v>
      </c>
      <c r="D676" s="8" t="s">
        <v>4998</v>
      </c>
      <c r="E676" s="11">
        <v>15000.0</v>
      </c>
      <c r="F676" s="8" t="s">
        <v>1465</v>
      </c>
      <c r="H676" s="8" t="s">
        <v>3308</v>
      </c>
      <c r="I676" s="34" t="str">
        <f t="shared" si="9"/>
        <v>07/2025</v>
      </c>
      <c r="J676" s="34" t="str">
        <f t="shared" si="10"/>
        <v>CXG-0725</v>
      </c>
    </row>
    <row r="677" hidden="1">
      <c r="A677" s="8" t="s">
        <v>5416</v>
      </c>
      <c r="B677" s="10" t="s">
        <v>4176</v>
      </c>
      <c r="C677" s="13">
        <v>45861.0</v>
      </c>
      <c r="D677" s="8" t="s">
        <v>4177</v>
      </c>
      <c r="E677" s="11">
        <v>15000.0</v>
      </c>
      <c r="F677" s="8" t="s">
        <v>1465</v>
      </c>
      <c r="H677" s="8" t="s">
        <v>3308</v>
      </c>
      <c r="I677" s="34" t="str">
        <f t="shared" si="9"/>
        <v>07/2025</v>
      </c>
      <c r="J677" s="34" t="str">
        <f t="shared" si="10"/>
        <v>CXG-0725</v>
      </c>
    </row>
    <row r="678" hidden="1">
      <c r="A678" s="8" t="s">
        <v>5417</v>
      </c>
      <c r="B678" s="10" t="s">
        <v>4817</v>
      </c>
      <c r="C678" s="19">
        <v>45943.0</v>
      </c>
      <c r="D678" s="8" t="s">
        <v>4818</v>
      </c>
      <c r="E678" s="11">
        <v>15000.0</v>
      </c>
      <c r="F678" s="8" t="s">
        <v>1478</v>
      </c>
      <c r="H678" s="8" t="s">
        <v>3308</v>
      </c>
      <c r="I678" s="34" t="str">
        <f t="shared" si="9"/>
        <v>10/2025</v>
      </c>
      <c r="J678" s="34" t="str">
        <f t="shared" si="10"/>
        <v>CXG-1025</v>
      </c>
    </row>
    <row r="679" hidden="1">
      <c r="A679" s="8" t="s">
        <v>5418</v>
      </c>
      <c r="B679" s="10" t="s">
        <v>4726</v>
      </c>
      <c r="C679" s="19">
        <v>45943.0</v>
      </c>
      <c r="D679" s="8" t="s">
        <v>4727</v>
      </c>
      <c r="E679" s="11">
        <v>15000.0</v>
      </c>
      <c r="F679" s="8" t="s">
        <v>1478</v>
      </c>
      <c r="H679" s="8" t="s">
        <v>3308</v>
      </c>
      <c r="I679" s="34" t="str">
        <f t="shared" si="9"/>
        <v>10/2025</v>
      </c>
      <c r="J679" s="34" t="str">
        <f t="shared" si="10"/>
        <v>CXG-1025</v>
      </c>
    </row>
    <row r="680" hidden="1">
      <c r="A680" s="8" t="s">
        <v>5419</v>
      </c>
      <c r="B680" s="10" t="s">
        <v>5420</v>
      </c>
      <c r="C680" s="13">
        <v>45995.0</v>
      </c>
      <c r="D680" s="8" t="s">
        <v>5083</v>
      </c>
      <c r="E680" s="11">
        <v>15791.6</v>
      </c>
      <c r="F680" s="8" t="s">
        <v>1478</v>
      </c>
      <c r="H680" s="8" t="s">
        <v>3308</v>
      </c>
      <c r="I680" s="34" t="str">
        <f t="shared" si="9"/>
        <v>12/2025</v>
      </c>
      <c r="J680" s="34" t="str">
        <f t="shared" si="10"/>
        <v>CXG-1225</v>
      </c>
    </row>
    <row r="681" hidden="1">
      <c r="A681" s="8" t="s">
        <v>5421</v>
      </c>
      <c r="B681" s="10" t="s">
        <v>5205</v>
      </c>
      <c r="C681" s="13">
        <v>45844.0</v>
      </c>
      <c r="D681" s="8" t="s">
        <v>5206</v>
      </c>
      <c r="E681" s="11">
        <v>16000.0</v>
      </c>
      <c r="F681" s="8" t="s">
        <v>1478</v>
      </c>
      <c r="H681" s="8" t="s">
        <v>3308</v>
      </c>
      <c r="I681" s="34" t="str">
        <f t="shared" si="9"/>
        <v>07/2025</v>
      </c>
      <c r="J681" s="34" t="str">
        <f t="shared" si="10"/>
        <v>CXG-0725</v>
      </c>
    </row>
    <row r="682" hidden="1">
      <c r="A682" s="8" t="s">
        <v>5422</v>
      </c>
      <c r="B682" s="10" t="s">
        <v>5423</v>
      </c>
      <c r="C682" s="13">
        <v>45996.0</v>
      </c>
      <c r="D682" s="8" t="s">
        <v>4297</v>
      </c>
      <c r="E682" s="11">
        <v>14023.8</v>
      </c>
      <c r="F682" s="8" t="s">
        <v>1478</v>
      </c>
      <c r="H682" s="8" t="s">
        <v>3311</v>
      </c>
      <c r="I682" s="34" t="str">
        <f t="shared" si="9"/>
        <v>12/2025</v>
      </c>
      <c r="J682" s="34" t="str">
        <f t="shared" si="10"/>
        <v>CXG-1225</v>
      </c>
    </row>
    <row r="683" hidden="1">
      <c r="A683" s="8" t="s">
        <v>5424</v>
      </c>
      <c r="B683" s="10" t="s">
        <v>4853</v>
      </c>
      <c r="C683" s="13">
        <v>45850.0</v>
      </c>
      <c r="D683" s="8" t="s">
        <v>4257</v>
      </c>
      <c r="E683" s="11">
        <v>16000.0</v>
      </c>
      <c r="F683" s="8" t="s">
        <v>1478</v>
      </c>
      <c r="G683" s="8" t="s">
        <v>5425</v>
      </c>
      <c r="H683" s="8" t="s">
        <v>3308</v>
      </c>
      <c r="I683" s="34" t="str">
        <f t="shared" si="9"/>
        <v>07/2025</v>
      </c>
      <c r="J683" s="34" t="str">
        <f t="shared" si="10"/>
        <v>CXG-0725</v>
      </c>
    </row>
    <row r="684" hidden="1">
      <c r="A684" s="8" t="s">
        <v>5426</v>
      </c>
      <c r="B684" s="10" t="s">
        <v>4850</v>
      </c>
      <c r="C684" s="13">
        <v>45850.0</v>
      </c>
      <c r="D684" s="8" t="s">
        <v>4716</v>
      </c>
      <c r="E684" s="11">
        <v>16000.0</v>
      </c>
      <c r="F684" s="8" t="s">
        <v>1478</v>
      </c>
      <c r="G684" s="8" t="s">
        <v>5425</v>
      </c>
      <c r="H684" s="8" t="s">
        <v>3308</v>
      </c>
      <c r="I684" s="34" t="str">
        <f t="shared" si="9"/>
        <v>07/2025</v>
      </c>
      <c r="J684" s="34" t="str">
        <f t="shared" si="10"/>
        <v>CXG-0725</v>
      </c>
    </row>
    <row r="685" hidden="1">
      <c r="A685" s="8" t="s">
        <v>5427</v>
      </c>
      <c r="B685" s="10" t="s">
        <v>5230</v>
      </c>
      <c r="C685" s="13">
        <v>45852.0</v>
      </c>
      <c r="D685" s="8" t="s">
        <v>5206</v>
      </c>
      <c r="E685" s="11">
        <v>16000.0</v>
      </c>
      <c r="F685" s="8" t="s">
        <v>1465</v>
      </c>
      <c r="H685" s="8" t="s">
        <v>3308</v>
      </c>
      <c r="I685" s="34" t="str">
        <f t="shared" si="9"/>
        <v>07/2025</v>
      </c>
      <c r="J685" s="34" t="str">
        <f t="shared" si="10"/>
        <v>CXG-0725</v>
      </c>
    </row>
    <row r="686" hidden="1">
      <c r="A686" s="8" t="s">
        <v>5428</v>
      </c>
      <c r="B686" s="10" t="s">
        <v>4923</v>
      </c>
      <c r="C686" s="13">
        <v>45862.0</v>
      </c>
      <c r="D686" s="8" t="s">
        <v>4257</v>
      </c>
      <c r="E686" s="11">
        <v>16000.0</v>
      </c>
      <c r="F686" s="8" t="s">
        <v>1478</v>
      </c>
      <c r="H686" s="8" t="s">
        <v>3308</v>
      </c>
      <c r="I686" s="34" t="str">
        <f t="shared" si="9"/>
        <v>07/2025</v>
      </c>
      <c r="J686" s="34" t="str">
        <f t="shared" si="10"/>
        <v>CXG-0725</v>
      </c>
    </row>
    <row r="687" hidden="1">
      <c r="A687" s="8" t="s">
        <v>5429</v>
      </c>
      <c r="B687" s="10" t="s">
        <v>4149</v>
      </c>
      <c r="C687" s="13">
        <v>45884.0</v>
      </c>
      <c r="D687" s="8" t="s">
        <v>4150</v>
      </c>
      <c r="E687" s="11">
        <v>16000.0</v>
      </c>
      <c r="F687" s="8" t="s">
        <v>1478</v>
      </c>
      <c r="H687" s="8" t="s">
        <v>3308</v>
      </c>
      <c r="I687" s="34" t="str">
        <f t="shared" si="9"/>
        <v>08/2025</v>
      </c>
      <c r="J687" s="34" t="str">
        <f t="shared" si="10"/>
        <v>CXG-0825</v>
      </c>
    </row>
    <row r="688" hidden="1">
      <c r="A688" s="8" t="s">
        <v>5430</v>
      </c>
      <c r="B688" s="10" t="s">
        <v>5225</v>
      </c>
      <c r="C688" s="13">
        <v>45885.0</v>
      </c>
      <c r="D688" s="8" t="s">
        <v>5226</v>
      </c>
      <c r="E688" s="11">
        <v>16000.0</v>
      </c>
      <c r="F688" s="8" t="s">
        <v>1478</v>
      </c>
      <c r="H688" s="8" t="s">
        <v>3308</v>
      </c>
      <c r="I688" s="34" t="str">
        <f t="shared" si="9"/>
        <v>08/2025</v>
      </c>
      <c r="J688" s="34" t="str">
        <f t="shared" si="10"/>
        <v>CXG-0825</v>
      </c>
    </row>
    <row r="689" hidden="1">
      <c r="A689" s="8" t="s">
        <v>5431</v>
      </c>
      <c r="B689" s="10" t="s">
        <v>5059</v>
      </c>
      <c r="C689" s="13">
        <v>45891.0</v>
      </c>
      <c r="D689" s="8" t="s">
        <v>4832</v>
      </c>
      <c r="E689" s="11">
        <v>16000.0</v>
      </c>
      <c r="F689" s="8" t="s">
        <v>1478</v>
      </c>
      <c r="H689" s="8" t="s">
        <v>3308</v>
      </c>
      <c r="I689" s="34" t="str">
        <f t="shared" si="9"/>
        <v>08/2025</v>
      </c>
      <c r="J689" s="34" t="str">
        <f t="shared" si="10"/>
        <v>CXG-0825</v>
      </c>
    </row>
    <row r="690" hidden="1">
      <c r="A690" s="8" t="s">
        <v>5432</v>
      </c>
      <c r="B690" s="10" t="s">
        <v>5146</v>
      </c>
      <c r="C690" s="13">
        <v>45901.0</v>
      </c>
      <c r="D690" s="8" t="s">
        <v>5147</v>
      </c>
      <c r="E690" s="11">
        <v>16000.0</v>
      </c>
      <c r="F690" s="8" t="s">
        <v>1478</v>
      </c>
      <c r="H690" s="8" t="s">
        <v>3308</v>
      </c>
      <c r="I690" s="34" t="str">
        <f t="shared" si="9"/>
        <v>09/2025</v>
      </c>
      <c r="J690" s="34" t="str">
        <f t="shared" si="10"/>
        <v>CXG-0925</v>
      </c>
    </row>
    <row r="691" hidden="1">
      <c r="A691" s="8" t="s">
        <v>5433</v>
      </c>
      <c r="B691" s="10" t="s">
        <v>5171</v>
      </c>
      <c r="C691" s="13">
        <v>45911.0</v>
      </c>
      <c r="D691" s="8" t="s">
        <v>5172</v>
      </c>
      <c r="E691" s="11">
        <v>16000.0</v>
      </c>
      <c r="F691" s="8" t="s">
        <v>1478</v>
      </c>
      <c r="H691" s="8" t="s">
        <v>3308</v>
      </c>
      <c r="I691" s="34" t="str">
        <f t="shared" si="9"/>
        <v>09/2025</v>
      </c>
      <c r="J691" s="34" t="str">
        <f t="shared" si="10"/>
        <v>CXG-0925</v>
      </c>
    </row>
    <row r="692" hidden="1">
      <c r="A692" s="8" t="s">
        <v>5434</v>
      </c>
      <c r="B692" s="10" t="s">
        <v>5121</v>
      </c>
      <c r="C692" s="13">
        <v>45920.0</v>
      </c>
      <c r="D692" s="8" t="s">
        <v>5122</v>
      </c>
      <c r="E692" s="11">
        <v>16000.0</v>
      </c>
      <c r="F692" s="8" t="s">
        <v>1478</v>
      </c>
      <c r="H692" s="8" t="s">
        <v>3308</v>
      </c>
      <c r="I692" s="34" t="str">
        <f t="shared" si="9"/>
        <v>09/2025</v>
      </c>
      <c r="J692" s="34" t="str">
        <f t="shared" si="10"/>
        <v>CXG-0925</v>
      </c>
    </row>
    <row r="693" hidden="1">
      <c r="A693" s="8" t="s">
        <v>5435</v>
      </c>
      <c r="B693" s="10" t="s">
        <v>4880</v>
      </c>
      <c r="C693" s="13">
        <v>45926.0</v>
      </c>
      <c r="D693" s="8" t="s">
        <v>4881</v>
      </c>
      <c r="E693" s="11">
        <v>16000.0</v>
      </c>
      <c r="F693" s="8" t="s">
        <v>1478</v>
      </c>
      <c r="H693" s="8" t="s">
        <v>3308</v>
      </c>
      <c r="I693" s="34" t="str">
        <f t="shared" si="9"/>
        <v>09/2025</v>
      </c>
      <c r="J693" s="34" t="str">
        <f t="shared" si="10"/>
        <v>CXG-0925</v>
      </c>
    </row>
    <row r="694" hidden="1">
      <c r="A694" s="8" t="s">
        <v>5436</v>
      </c>
      <c r="B694" s="10" t="s">
        <v>4787</v>
      </c>
      <c r="C694" s="13">
        <v>45926.0</v>
      </c>
      <c r="D694" s="8" t="s">
        <v>4788</v>
      </c>
      <c r="E694" s="11">
        <v>16000.0</v>
      </c>
      <c r="F694" s="8" t="s">
        <v>1478</v>
      </c>
      <c r="H694" s="8" t="s">
        <v>3308</v>
      </c>
      <c r="I694" s="34" t="str">
        <f t="shared" si="9"/>
        <v>09/2025</v>
      </c>
      <c r="J694" s="34" t="str">
        <f t="shared" si="10"/>
        <v>CXG-0925</v>
      </c>
    </row>
    <row r="695" hidden="1">
      <c r="A695" s="8" t="s">
        <v>5437</v>
      </c>
      <c r="B695" s="10" t="s">
        <v>5202</v>
      </c>
      <c r="C695" s="13">
        <v>45934.0</v>
      </c>
      <c r="D695" s="8" t="s">
        <v>5203</v>
      </c>
      <c r="E695" s="11">
        <v>16000.0</v>
      </c>
      <c r="F695" s="8" t="s">
        <v>1478</v>
      </c>
      <c r="H695" s="8" t="s">
        <v>3308</v>
      </c>
      <c r="I695" s="34" t="str">
        <f t="shared" si="9"/>
        <v>10/2025</v>
      </c>
      <c r="J695" s="34" t="str">
        <f t="shared" si="10"/>
        <v>CXG-1025</v>
      </c>
    </row>
    <row r="696" hidden="1">
      <c r="A696" s="10" t="s">
        <v>5438</v>
      </c>
      <c r="B696" s="10" t="s">
        <v>5154</v>
      </c>
      <c r="C696" s="13">
        <v>45939.0</v>
      </c>
      <c r="D696" s="8" t="s">
        <v>4734</v>
      </c>
      <c r="E696" s="11">
        <v>16000.0</v>
      </c>
      <c r="F696" s="8" t="s">
        <v>1478</v>
      </c>
      <c r="H696" s="8" t="s">
        <v>3308</v>
      </c>
      <c r="I696" s="34" t="str">
        <f t="shared" si="9"/>
        <v>10/2025</v>
      </c>
      <c r="J696" s="34" t="str">
        <f t="shared" si="10"/>
        <v>CXG-1025</v>
      </c>
    </row>
    <row r="697" hidden="1">
      <c r="A697" s="8" t="s">
        <v>5439</v>
      </c>
      <c r="B697" s="10" t="s">
        <v>4379</v>
      </c>
      <c r="C697" s="13">
        <v>45812.0</v>
      </c>
      <c r="D697" s="8" t="s">
        <v>4380</v>
      </c>
      <c r="E697" s="11">
        <v>16500.0</v>
      </c>
      <c r="F697" s="8" t="s">
        <v>1509</v>
      </c>
      <c r="G697" s="8" t="s">
        <v>1509</v>
      </c>
      <c r="H697" s="8" t="s">
        <v>3308</v>
      </c>
      <c r="I697" s="34" t="str">
        <f t="shared" si="9"/>
        <v>06/2025</v>
      </c>
      <c r="J697" s="34" t="str">
        <f t="shared" si="10"/>
        <v>CXG-0625</v>
      </c>
    </row>
    <row r="698" hidden="1">
      <c r="A698" s="8" t="s">
        <v>5440</v>
      </c>
      <c r="B698" s="10" t="s">
        <v>4917</v>
      </c>
      <c r="C698" s="13">
        <v>45789.0</v>
      </c>
      <c r="D698" s="8" t="s">
        <v>4898</v>
      </c>
      <c r="E698" s="11">
        <v>17000.0</v>
      </c>
      <c r="F698" s="8" t="s">
        <v>1465</v>
      </c>
      <c r="H698" s="8" t="s">
        <v>3308</v>
      </c>
      <c r="I698" s="34" t="str">
        <f t="shared" si="9"/>
        <v>05/2025</v>
      </c>
      <c r="J698" s="34" t="str">
        <f t="shared" si="10"/>
        <v>CXG-0525</v>
      </c>
    </row>
    <row r="699" hidden="1">
      <c r="A699" s="8" t="s">
        <v>5441</v>
      </c>
      <c r="B699" s="10" t="s">
        <v>4326</v>
      </c>
      <c r="C699" s="13">
        <v>45808.0</v>
      </c>
      <c r="D699" s="8" t="s">
        <v>4327</v>
      </c>
      <c r="E699" s="11">
        <v>17000.0</v>
      </c>
      <c r="F699" s="8" t="s">
        <v>1465</v>
      </c>
      <c r="H699" s="8" t="s">
        <v>3308</v>
      </c>
      <c r="I699" s="34" t="str">
        <f t="shared" si="9"/>
        <v>05/2025</v>
      </c>
      <c r="J699" s="34" t="str">
        <f t="shared" si="10"/>
        <v>CXG-0525</v>
      </c>
    </row>
    <row r="700" hidden="1">
      <c r="A700" s="8" t="s">
        <v>5442</v>
      </c>
      <c r="B700" s="10" t="s">
        <v>5199</v>
      </c>
      <c r="C700" s="13">
        <v>45841.0</v>
      </c>
      <c r="D700" s="8" t="s">
        <v>5200</v>
      </c>
      <c r="E700" s="11">
        <v>17000.0</v>
      </c>
      <c r="F700" s="8" t="s">
        <v>1465</v>
      </c>
      <c r="H700" s="8" t="s">
        <v>3308</v>
      </c>
      <c r="I700" s="34" t="str">
        <f t="shared" si="9"/>
        <v>07/2025</v>
      </c>
      <c r="J700" s="34" t="str">
        <f t="shared" si="10"/>
        <v>CXG-0725</v>
      </c>
    </row>
    <row r="701" hidden="1">
      <c r="A701" s="8" t="s">
        <v>5443</v>
      </c>
      <c r="B701" s="10" t="s">
        <v>5228</v>
      </c>
      <c r="C701" s="13">
        <v>45844.0</v>
      </c>
      <c r="D701" s="8" t="s">
        <v>5209</v>
      </c>
      <c r="E701" s="11">
        <v>17000.0</v>
      </c>
      <c r="F701" s="8" t="s">
        <v>1478</v>
      </c>
      <c r="H701" s="8" t="s">
        <v>3308</v>
      </c>
      <c r="I701" s="34" t="str">
        <f t="shared" si="9"/>
        <v>07/2025</v>
      </c>
      <c r="J701" s="34" t="str">
        <f t="shared" si="10"/>
        <v>CXG-0725</v>
      </c>
    </row>
    <row r="702" hidden="1">
      <c r="A702" s="8" t="s">
        <v>5444</v>
      </c>
      <c r="B702" s="10" t="s">
        <v>5208</v>
      </c>
      <c r="C702" s="13">
        <v>45851.0</v>
      </c>
      <c r="D702" s="8" t="s">
        <v>5209</v>
      </c>
      <c r="E702" s="11">
        <v>17000.0</v>
      </c>
      <c r="F702" s="8" t="s">
        <v>1478</v>
      </c>
      <c r="H702" s="8" t="s">
        <v>3308</v>
      </c>
      <c r="I702" s="34" t="str">
        <f t="shared" si="9"/>
        <v>07/2025</v>
      </c>
      <c r="J702" s="34" t="str">
        <f t="shared" si="10"/>
        <v>CXG-0725</v>
      </c>
    </row>
    <row r="703" hidden="1">
      <c r="A703" s="8" t="s">
        <v>5445</v>
      </c>
      <c r="B703" s="10" t="s">
        <v>4847</v>
      </c>
      <c r="C703" s="13">
        <v>45856.0</v>
      </c>
      <c r="D703" s="8" t="s">
        <v>4848</v>
      </c>
      <c r="E703" s="11">
        <v>17000.0</v>
      </c>
      <c r="F703" s="8" t="s">
        <v>1465</v>
      </c>
      <c r="H703" s="8" t="s">
        <v>3308</v>
      </c>
      <c r="I703" s="34" t="str">
        <f t="shared" si="9"/>
        <v>07/2025</v>
      </c>
      <c r="J703" s="34" t="str">
        <f t="shared" si="10"/>
        <v>CXG-0725</v>
      </c>
    </row>
    <row r="704" hidden="1">
      <c r="A704" s="8" t="s">
        <v>5446</v>
      </c>
      <c r="B704" s="10" t="s">
        <v>5221</v>
      </c>
      <c r="C704" s="13">
        <v>45857.0</v>
      </c>
      <c r="D704" s="8" t="s">
        <v>5209</v>
      </c>
      <c r="E704" s="11">
        <v>17000.0</v>
      </c>
      <c r="F704" s="8" t="s">
        <v>1465</v>
      </c>
      <c r="H704" s="8" t="s">
        <v>3308</v>
      </c>
      <c r="I704" s="34" t="str">
        <f t="shared" si="9"/>
        <v>07/2025</v>
      </c>
      <c r="J704" s="34" t="str">
        <f t="shared" si="10"/>
        <v>CXG-0725</v>
      </c>
    </row>
    <row r="705" hidden="1">
      <c r="A705" s="8" t="s">
        <v>5447</v>
      </c>
      <c r="B705" s="10" t="s">
        <v>5160</v>
      </c>
      <c r="C705" s="13">
        <v>45918.0</v>
      </c>
      <c r="D705" s="8" t="s">
        <v>2724</v>
      </c>
      <c r="E705" s="11">
        <v>17000.0</v>
      </c>
      <c r="F705" s="8" t="s">
        <v>1478</v>
      </c>
      <c r="H705" s="8" t="s">
        <v>3308</v>
      </c>
      <c r="I705" s="34" t="str">
        <f t="shared" si="9"/>
        <v>09/2025</v>
      </c>
      <c r="J705" s="34" t="str">
        <f t="shared" si="10"/>
        <v>CXG-0925</v>
      </c>
    </row>
    <row r="706" hidden="1">
      <c r="A706" s="8" t="s">
        <v>5448</v>
      </c>
      <c r="B706" s="10" t="s">
        <v>5223</v>
      </c>
      <c r="C706" s="13">
        <v>45922.0</v>
      </c>
      <c r="D706" s="8" t="s">
        <v>4765</v>
      </c>
      <c r="E706" s="11">
        <v>17000.0</v>
      </c>
      <c r="F706" s="8" t="s">
        <v>1478</v>
      </c>
      <c r="H706" s="8" t="s">
        <v>3308</v>
      </c>
      <c r="I706" s="34" t="str">
        <f t="shared" si="9"/>
        <v>09/2025</v>
      </c>
      <c r="J706" s="34" t="str">
        <f t="shared" si="10"/>
        <v>CXG-0925</v>
      </c>
    </row>
    <row r="707" hidden="1">
      <c r="A707" s="8" t="s">
        <v>5449</v>
      </c>
      <c r="B707" s="10" t="s">
        <v>5156</v>
      </c>
      <c r="C707" s="13">
        <v>45930.0</v>
      </c>
      <c r="D707" s="8" t="s">
        <v>4765</v>
      </c>
      <c r="E707" s="11">
        <v>17000.0</v>
      </c>
      <c r="F707" s="8" t="s">
        <v>1478</v>
      </c>
      <c r="H707" s="8" t="s">
        <v>3308</v>
      </c>
      <c r="I707" s="34" t="str">
        <f t="shared" si="9"/>
        <v>09/2025</v>
      </c>
      <c r="J707" s="34" t="str">
        <f t="shared" si="10"/>
        <v>CXG-0925</v>
      </c>
    </row>
    <row r="708" hidden="1">
      <c r="A708" s="8" t="s">
        <v>5450</v>
      </c>
      <c r="B708" s="10" t="s">
        <v>5165</v>
      </c>
      <c r="C708" s="19">
        <v>45943.0</v>
      </c>
      <c r="D708" s="8" t="s">
        <v>5166</v>
      </c>
      <c r="E708" s="11">
        <v>17000.0</v>
      </c>
      <c r="F708" s="8" t="s">
        <v>1478</v>
      </c>
      <c r="H708" s="8" t="s">
        <v>3308</v>
      </c>
      <c r="I708" s="34" t="str">
        <f t="shared" si="9"/>
        <v>10/2025</v>
      </c>
      <c r="J708" s="34" t="str">
        <f t="shared" si="10"/>
        <v>CXG-1025</v>
      </c>
    </row>
    <row r="709" hidden="1">
      <c r="A709" s="8" t="s">
        <v>5451</v>
      </c>
      <c r="B709" s="10" t="s">
        <v>4906</v>
      </c>
      <c r="C709" s="13">
        <v>45848.0</v>
      </c>
      <c r="D709" s="8" t="s">
        <v>4832</v>
      </c>
      <c r="E709" s="11">
        <v>17600.0</v>
      </c>
      <c r="F709" s="8" t="s">
        <v>1478</v>
      </c>
      <c r="H709" s="8" t="s">
        <v>3308</v>
      </c>
      <c r="I709" s="34" t="str">
        <f t="shared" si="9"/>
        <v>07/2025</v>
      </c>
      <c r="J709" s="34" t="str">
        <f t="shared" si="10"/>
        <v>CXG-0725</v>
      </c>
    </row>
    <row r="710" hidden="1">
      <c r="A710" s="8" t="s">
        <v>5452</v>
      </c>
      <c r="B710" s="10" t="s">
        <v>5090</v>
      </c>
      <c r="C710" s="13">
        <v>45726.0</v>
      </c>
      <c r="D710" s="8" t="s">
        <v>4827</v>
      </c>
      <c r="E710" s="11">
        <v>17648.0</v>
      </c>
      <c r="F710" s="8" t="s">
        <v>1465</v>
      </c>
      <c r="H710" s="8" t="s">
        <v>3308</v>
      </c>
      <c r="I710" s="34" t="str">
        <f t="shared" si="9"/>
        <v>03/2025</v>
      </c>
      <c r="J710" s="34" t="str">
        <f t="shared" si="10"/>
        <v>CXG-0325</v>
      </c>
    </row>
    <row r="711" hidden="1">
      <c r="A711" s="8" t="s">
        <v>5453</v>
      </c>
      <c r="B711" s="10" t="s">
        <v>4970</v>
      </c>
      <c r="C711" s="13">
        <v>45936.0</v>
      </c>
      <c r="D711" s="8" t="s">
        <v>4971</v>
      </c>
      <c r="E711" s="11">
        <v>17668.8</v>
      </c>
      <c r="F711" s="8" t="s">
        <v>1478</v>
      </c>
      <c r="G711" s="8" t="s">
        <v>5454</v>
      </c>
      <c r="H711" s="8" t="s">
        <v>3308</v>
      </c>
      <c r="I711" s="34" t="str">
        <f t="shared" si="9"/>
        <v>10/2025</v>
      </c>
      <c r="J711" s="34" t="str">
        <f t="shared" si="10"/>
        <v>CXG-1025</v>
      </c>
    </row>
    <row r="712" hidden="1">
      <c r="A712" s="8" t="s">
        <v>5455</v>
      </c>
      <c r="B712" s="10" t="s">
        <v>4256</v>
      </c>
      <c r="C712" s="13">
        <v>45883.0</v>
      </c>
      <c r="D712" s="8" t="s">
        <v>4257</v>
      </c>
      <c r="E712" s="11">
        <v>18000.0</v>
      </c>
      <c r="F712" s="8" t="s">
        <v>1478</v>
      </c>
      <c r="H712" s="8" t="s">
        <v>3308</v>
      </c>
      <c r="I712" s="34" t="str">
        <f t="shared" si="9"/>
        <v>08/2025</v>
      </c>
      <c r="J712" s="34" t="str">
        <f t="shared" si="10"/>
        <v>CXG-0825</v>
      </c>
    </row>
    <row r="713" hidden="1">
      <c r="A713" s="8" t="s">
        <v>5456</v>
      </c>
      <c r="B713" s="10" t="s">
        <v>5457</v>
      </c>
      <c r="C713" s="19">
        <v>45980.0</v>
      </c>
      <c r="D713" s="8" t="s">
        <v>4300</v>
      </c>
      <c r="E713" s="11">
        <v>18250.0</v>
      </c>
      <c r="F713" s="8" t="s">
        <v>1478</v>
      </c>
      <c r="H713" s="8" t="s">
        <v>3308</v>
      </c>
      <c r="I713" s="34" t="str">
        <f t="shared" si="9"/>
        <v>11/2025</v>
      </c>
      <c r="J713" s="34" t="str">
        <f t="shared" si="10"/>
        <v>CXG-1125</v>
      </c>
    </row>
    <row r="714" hidden="1">
      <c r="A714" s="8" t="s">
        <v>5458</v>
      </c>
      <c r="B714" s="10" t="s">
        <v>5459</v>
      </c>
      <c r="C714" s="19">
        <v>46002.0</v>
      </c>
      <c r="D714" s="8" t="s">
        <v>4300</v>
      </c>
      <c r="E714" s="11">
        <v>14504.0</v>
      </c>
      <c r="F714" s="8" t="s">
        <v>1478</v>
      </c>
      <c r="H714" s="8" t="s">
        <v>3311</v>
      </c>
      <c r="I714" s="34" t="str">
        <f t="shared" si="9"/>
        <v>12/2025</v>
      </c>
      <c r="J714" s="34" t="str">
        <f t="shared" si="10"/>
        <v>CXG-1225</v>
      </c>
    </row>
    <row r="715" hidden="1">
      <c r="A715" s="8" t="s">
        <v>5460</v>
      </c>
      <c r="B715" s="10" t="s">
        <v>4976</v>
      </c>
      <c r="C715" s="13">
        <v>45936.0</v>
      </c>
      <c r="D715" s="8" t="s">
        <v>4977</v>
      </c>
      <c r="E715" s="11">
        <v>18475.2</v>
      </c>
      <c r="F715" s="8" t="s">
        <v>1478</v>
      </c>
      <c r="G715" s="8" t="s">
        <v>5454</v>
      </c>
      <c r="H715" s="8" t="s">
        <v>3308</v>
      </c>
      <c r="I715" s="34" t="str">
        <f t="shared" si="9"/>
        <v>10/2025</v>
      </c>
      <c r="J715" s="34" t="str">
        <f t="shared" si="10"/>
        <v>CXG-1025</v>
      </c>
    </row>
    <row r="716" hidden="1">
      <c r="A716" s="8" t="s">
        <v>5461</v>
      </c>
      <c r="B716" s="10" t="s">
        <v>5242</v>
      </c>
      <c r="C716" s="13">
        <v>45728.0</v>
      </c>
      <c r="D716" s="8" t="s">
        <v>4198</v>
      </c>
      <c r="E716" s="11">
        <v>18553.6</v>
      </c>
      <c r="F716" s="8" t="s">
        <v>1478</v>
      </c>
      <c r="H716" s="8" t="s">
        <v>3308</v>
      </c>
      <c r="I716" s="34" t="str">
        <f t="shared" si="9"/>
        <v>03/2025</v>
      </c>
      <c r="J716" s="34" t="str">
        <f t="shared" si="10"/>
        <v>CXG-0325</v>
      </c>
    </row>
    <row r="717" hidden="1">
      <c r="A717" s="8" t="s">
        <v>5462</v>
      </c>
      <c r="B717" s="10" t="s">
        <v>5463</v>
      </c>
      <c r="C717" s="13">
        <v>45833.0</v>
      </c>
      <c r="D717" s="8" t="s">
        <v>5464</v>
      </c>
      <c r="E717" s="11">
        <v>18724.0</v>
      </c>
      <c r="F717" s="8" t="s">
        <v>1575</v>
      </c>
      <c r="H717" s="8" t="s">
        <v>3308</v>
      </c>
      <c r="I717" s="34" t="str">
        <f t="shared" si="9"/>
        <v>06/2025</v>
      </c>
      <c r="J717" s="34" t="str">
        <f t="shared" si="10"/>
        <v>CXG-0625</v>
      </c>
    </row>
    <row r="718" hidden="1">
      <c r="A718" s="8" t="s">
        <v>5465</v>
      </c>
      <c r="B718" s="10" t="s">
        <v>4973</v>
      </c>
      <c r="C718" s="13">
        <v>45936.0</v>
      </c>
      <c r="D718" s="8" t="s">
        <v>4974</v>
      </c>
      <c r="E718" s="11">
        <v>18891.2</v>
      </c>
      <c r="F718" s="8" t="s">
        <v>1478</v>
      </c>
      <c r="G718" s="8" t="s">
        <v>5454</v>
      </c>
      <c r="H718" s="8" t="s">
        <v>3308</v>
      </c>
      <c r="I718" s="34" t="str">
        <f t="shared" si="9"/>
        <v>10/2025</v>
      </c>
      <c r="J718" s="34" t="str">
        <f t="shared" si="10"/>
        <v>CXG-1025</v>
      </c>
    </row>
    <row r="719" hidden="1">
      <c r="A719" s="8" t="s">
        <v>5466</v>
      </c>
      <c r="B719" s="10" t="s">
        <v>5244</v>
      </c>
      <c r="C719" s="13">
        <v>45728.0</v>
      </c>
      <c r="D719" s="8" t="s">
        <v>5245</v>
      </c>
      <c r="E719" s="11">
        <v>19916.8</v>
      </c>
      <c r="F719" s="8" t="s">
        <v>1478</v>
      </c>
      <c r="H719" s="8" t="s">
        <v>3308</v>
      </c>
      <c r="I719" s="34" t="str">
        <f t="shared" si="9"/>
        <v>03/2025</v>
      </c>
      <c r="J719" s="34" t="str">
        <f t="shared" si="10"/>
        <v>CXG-0325</v>
      </c>
    </row>
    <row r="720" hidden="1">
      <c r="A720" s="8" t="s">
        <v>5467</v>
      </c>
      <c r="B720" s="10" t="s">
        <v>4831</v>
      </c>
      <c r="C720" s="13">
        <v>45854.0</v>
      </c>
      <c r="D720" s="8" t="s">
        <v>4832</v>
      </c>
      <c r="E720" s="11">
        <v>20000.0</v>
      </c>
      <c r="F720" s="8" t="s">
        <v>1478</v>
      </c>
      <c r="H720" s="8" t="s">
        <v>3308</v>
      </c>
      <c r="I720" s="34" t="str">
        <f t="shared" si="9"/>
        <v>07/2025</v>
      </c>
      <c r="J720" s="34" t="str">
        <f t="shared" si="10"/>
        <v>CXG-0725</v>
      </c>
    </row>
    <row r="721" hidden="1">
      <c r="A721" s="8" t="s">
        <v>5468</v>
      </c>
      <c r="B721" s="10" t="s">
        <v>4939</v>
      </c>
      <c r="C721" s="13">
        <v>45862.0</v>
      </c>
      <c r="D721" s="8" t="s">
        <v>4940</v>
      </c>
      <c r="E721" s="11">
        <v>20000.0</v>
      </c>
      <c r="F721" s="8" t="s">
        <v>1478</v>
      </c>
      <c r="H721" s="8" t="s">
        <v>3308</v>
      </c>
      <c r="I721" s="34" t="str">
        <f t="shared" si="9"/>
        <v>07/2025</v>
      </c>
      <c r="J721" s="34" t="str">
        <f t="shared" si="10"/>
        <v>CXG-0725</v>
      </c>
    </row>
    <row r="722" hidden="1">
      <c r="A722" s="8" t="s">
        <v>5469</v>
      </c>
      <c r="B722" s="10" t="s">
        <v>4826</v>
      </c>
      <c r="C722" s="13">
        <v>45908.0</v>
      </c>
      <c r="D722" s="8" t="s">
        <v>4827</v>
      </c>
      <c r="E722" s="11">
        <v>20000.0</v>
      </c>
      <c r="F722" s="8" t="s">
        <v>1478</v>
      </c>
      <c r="H722" s="8" t="s">
        <v>3308</v>
      </c>
      <c r="I722" s="34" t="str">
        <f t="shared" si="9"/>
        <v>09/2025</v>
      </c>
      <c r="J722" s="34" t="str">
        <f t="shared" si="10"/>
        <v>CXG-0925</v>
      </c>
    </row>
    <row r="723" hidden="1">
      <c r="A723" s="8" t="s">
        <v>5470</v>
      </c>
      <c r="B723" s="10" t="s">
        <v>4764</v>
      </c>
      <c r="C723" s="13">
        <v>45908.0</v>
      </c>
      <c r="D723" s="8" t="s">
        <v>4765</v>
      </c>
      <c r="E723" s="11">
        <v>20000.0</v>
      </c>
      <c r="F723" s="8" t="s">
        <v>1478</v>
      </c>
      <c r="H723" s="8" t="s">
        <v>3308</v>
      </c>
      <c r="I723" s="34" t="str">
        <f t="shared" si="9"/>
        <v>09/2025</v>
      </c>
      <c r="J723" s="34" t="str">
        <f t="shared" si="10"/>
        <v>CXG-0925</v>
      </c>
    </row>
    <row r="724" hidden="1">
      <c r="A724" s="8" t="s">
        <v>5471</v>
      </c>
      <c r="B724" s="10" t="s">
        <v>4915</v>
      </c>
      <c r="C724" s="13">
        <v>45915.0</v>
      </c>
      <c r="D724" s="8" t="s">
        <v>4827</v>
      </c>
      <c r="E724" s="11">
        <v>20000.0</v>
      </c>
      <c r="F724" s="8" t="s">
        <v>1478</v>
      </c>
      <c r="H724" s="8" t="s">
        <v>3308</v>
      </c>
      <c r="I724" s="34" t="str">
        <f t="shared" si="9"/>
        <v>09/2025</v>
      </c>
      <c r="J724" s="34" t="str">
        <f t="shared" si="10"/>
        <v>CXG-0925</v>
      </c>
    </row>
    <row r="725" hidden="1">
      <c r="A725" s="8" t="s">
        <v>5472</v>
      </c>
      <c r="B725" s="10" t="s">
        <v>4840</v>
      </c>
      <c r="C725" s="13">
        <v>45915.0</v>
      </c>
      <c r="D725" s="8" t="s">
        <v>4765</v>
      </c>
      <c r="E725" s="11">
        <v>20000.0</v>
      </c>
      <c r="F725" s="8" t="s">
        <v>1505</v>
      </c>
      <c r="H725" s="8" t="s">
        <v>3308</v>
      </c>
      <c r="I725" s="34" t="str">
        <f t="shared" si="9"/>
        <v>09/2025</v>
      </c>
      <c r="J725" s="34" t="str">
        <f t="shared" si="10"/>
        <v>CXG-0925</v>
      </c>
    </row>
    <row r="726" hidden="1">
      <c r="A726" s="8" t="s">
        <v>5473</v>
      </c>
      <c r="B726" s="10" t="s">
        <v>4902</v>
      </c>
      <c r="C726" s="19">
        <v>45940.0</v>
      </c>
      <c r="D726" s="8" t="s">
        <v>4765</v>
      </c>
      <c r="E726" s="11">
        <v>20000.0</v>
      </c>
      <c r="F726" s="8" t="s">
        <v>1478</v>
      </c>
      <c r="H726" s="8" t="s">
        <v>3308</v>
      </c>
      <c r="I726" s="34" t="str">
        <f t="shared" si="9"/>
        <v>10/2025</v>
      </c>
      <c r="J726" s="34" t="str">
        <f t="shared" si="10"/>
        <v>CXG-1025</v>
      </c>
    </row>
    <row r="727" hidden="1">
      <c r="A727" s="8" t="s">
        <v>5474</v>
      </c>
      <c r="B727" s="10" t="s">
        <v>5475</v>
      </c>
      <c r="C727" s="19">
        <v>46010.0</v>
      </c>
      <c r="D727" s="8" t="s">
        <v>5083</v>
      </c>
      <c r="E727" s="11">
        <v>15204.0</v>
      </c>
      <c r="F727" s="8" t="s">
        <v>1478</v>
      </c>
      <c r="H727" s="8" t="s">
        <v>3313</v>
      </c>
      <c r="I727" s="34" t="str">
        <f t="shared" si="9"/>
        <v>12/2025</v>
      </c>
      <c r="J727" s="34" t="str">
        <f t="shared" si="10"/>
        <v>CXG-1225</v>
      </c>
    </row>
    <row r="728" hidden="1">
      <c r="A728" s="8" t="s">
        <v>5476</v>
      </c>
      <c r="B728" s="10" t="s">
        <v>5477</v>
      </c>
      <c r="C728" s="13">
        <v>45922.0</v>
      </c>
      <c r="D728" s="8" t="s">
        <v>5078</v>
      </c>
      <c r="E728" s="11">
        <v>24051.2</v>
      </c>
      <c r="F728" s="8" t="s">
        <v>1478</v>
      </c>
      <c r="H728" s="8" t="s">
        <v>3308</v>
      </c>
      <c r="I728" s="34" t="str">
        <f t="shared" si="9"/>
        <v>09/2025</v>
      </c>
      <c r="J728" s="34" t="str">
        <f t="shared" si="10"/>
        <v>CXG-0925</v>
      </c>
    </row>
    <row r="729" hidden="1">
      <c r="A729" s="8" t="s">
        <v>5478</v>
      </c>
      <c r="B729" s="10" t="s">
        <v>5479</v>
      </c>
      <c r="C729" s="19">
        <v>45943.0</v>
      </c>
      <c r="D729" s="8" t="s">
        <v>5480</v>
      </c>
      <c r="E729" s="11">
        <v>24499.2</v>
      </c>
      <c r="F729" s="8" t="s">
        <v>1478</v>
      </c>
      <c r="H729" s="8" t="s">
        <v>3308</v>
      </c>
      <c r="I729" s="34" t="str">
        <f t="shared" si="9"/>
        <v>10/2025</v>
      </c>
      <c r="J729" s="34" t="str">
        <f t="shared" si="10"/>
        <v>CXG-1025</v>
      </c>
    </row>
    <row r="730" hidden="1">
      <c r="A730" s="8" t="s">
        <v>5481</v>
      </c>
      <c r="B730" s="10" t="s">
        <v>5482</v>
      </c>
      <c r="C730" s="19">
        <v>46002.0</v>
      </c>
      <c r="D730" s="8" t="s">
        <v>5483</v>
      </c>
      <c r="E730" s="11">
        <v>7368.0</v>
      </c>
      <c r="F730" s="8" t="s">
        <v>1473</v>
      </c>
      <c r="G730" s="8" t="s">
        <v>5484</v>
      </c>
      <c r="H730" s="8" t="s">
        <v>3308</v>
      </c>
      <c r="I730" s="34" t="str">
        <f t="shared" si="9"/>
        <v>12/2025</v>
      </c>
      <c r="J730" s="34" t="str">
        <f t="shared" si="10"/>
        <v>CXG-1225</v>
      </c>
    </row>
    <row r="731" hidden="1">
      <c r="A731" s="8" t="s">
        <v>5485</v>
      </c>
      <c r="B731" s="10" t="s">
        <v>5486</v>
      </c>
      <c r="C731" s="13">
        <v>46031.0</v>
      </c>
      <c r="D731" s="8" t="s">
        <v>5487</v>
      </c>
      <c r="E731" s="11">
        <v>6000.0</v>
      </c>
      <c r="F731" s="8" t="s">
        <v>1478</v>
      </c>
      <c r="H731" s="8" t="s">
        <v>3370</v>
      </c>
      <c r="I731" s="34" t="str">
        <f t="shared" si="9"/>
        <v>01/2026</v>
      </c>
      <c r="J731" s="34" t="str">
        <f t="shared" si="10"/>
        <v>CXG-0126</v>
      </c>
    </row>
    <row r="732" hidden="1">
      <c r="A732" s="8" t="s">
        <v>5488</v>
      </c>
      <c r="B732" s="10" t="s">
        <v>5489</v>
      </c>
      <c r="C732" s="13">
        <v>46031.0</v>
      </c>
      <c r="D732" s="8" t="s">
        <v>5490</v>
      </c>
      <c r="E732" s="11">
        <v>6000.0</v>
      </c>
      <c r="F732" s="8" t="s">
        <v>1478</v>
      </c>
      <c r="H732" s="8" t="s">
        <v>3370</v>
      </c>
      <c r="I732" s="34" t="str">
        <f t="shared" si="9"/>
        <v>01/2026</v>
      </c>
      <c r="J732" s="34" t="str">
        <f t="shared" si="10"/>
        <v>CXG-0126</v>
      </c>
    </row>
    <row r="733" hidden="1">
      <c r="A733" s="8" t="s">
        <v>5491</v>
      </c>
      <c r="B733" s="10" t="s">
        <v>5486</v>
      </c>
      <c r="C733" s="13">
        <v>46036.0</v>
      </c>
      <c r="D733" s="8" t="s">
        <v>5487</v>
      </c>
      <c r="E733" s="11">
        <v>3294.6</v>
      </c>
      <c r="F733" s="8" t="s">
        <v>1478</v>
      </c>
      <c r="H733" s="8" t="s">
        <v>3370</v>
      </c>
      <c r="I733" s="34" t="str">
        <f t="shared" si="9"/>
        <v>01/2026</v>
      </c>
      <c r="J733" s="34" t="str">
        <f t="shared" si="10"/>
        <v>CXG-0126</v>
      </c>
    </row>
    <row r="734" hidden="1">
      <c r="A734" s="8" t="s">
        <v>5492</v>
      </c>
      <c r="B734" s="10" t="s">
        <v>5489</v>
      </c>
      <c r="C734" s="13">
        <v>46036.0</v>
      </c>
      <c r="D734" s="8" t="s">
        <v>5490</v>
      </c>
      <c r="E734" s="11">
        <v>1823.2</v>
      </c>
      <c r="F734" s="8" t="s">
        <v>1478</v>
      </c>
      <c r="H734" s="8" t="s">
        <v>3370</v>
      </c>
      <c r="I734" s="34" t="str">
        <f t="shared" si="9"/>
        <v>01/2026</v>
      </c>
      <c r="J734" s="34" t="str">
        <f t="shared" si="10"/>
        <v>CXG-0126</v>
      </c>
    </row>
    <row r="735" hidden="1">
      <c r="A735" s="8" t="s">
        <v>5493</v>
      </c>
      <c r="B735" s="10" t="s">
        <v>5494</v>
      </c>
      <c r="C735" s="13">
        <v>46043.0</v>
      </c>
      <c r="D735" s="8" t="s">
        <v>5495</v>
      </c>
      <c r="E735" s="11">
        <v>18000.0</v>
      </c>
      <c r="F735" s="8" t="s">
        <v>1478</v>
      </c>
      <c r="H735" s="8" t="s">
        <v>3370</v>
      </c>
      <c r="I735" s="34" t="str">
        <f t="shared" si="9"/>
        <v>01/2026</v>
      </c>
      <c r="J735" s="34" t="str">
        <f t="shared" si="10"/>
        <v>CXG-0126</v>
      </c>
    </row>
    <row r="736" hidden="1">
      <c r="A736" s="8" t="s">
        <v>5496</v>
      </c>
      <c r="B736" s="10" t="s">
        <v>5494</v>
      </c>
      <c r="C736" s="13">
        <v>46049.0</v>
      </c>
      <c r="D736" s="8" t="s">
        <v>5495</v>
      </c>
      <c r="E736" s="11">
        <v>4283.0</v>
      </c>
      <c r="F736" s="8" t="s">
        <v>1478</v>
      </c>
      <c r="H736" s="8" t="s">
        <v>3370</v>
      </c>
      <c r="I736" s="34" t="str">
        <f t="shared" si="9"/>
        <v>01/2026</v>
      </c>
      <c r="J736" s="34" t="str">
        <f t="shared" si="10"/>
        <v>CXG-0126</v>
      </c>
    </row>
    <row r="737" hidden="1">
      <c r="A737" s="8" t="s">
        <v>5497</v>
      </c>
      <c r="B737" s="10" t="s">
        <v>5494</v>
      </c>
      <c r="C737" s="13">
        <v>46049.0</v>
      </c>
      <c r="D737" s="8" t="s">
        <v>5495</v>
      </c>
      <c r="E737" s="11">
        <v>0.6</v>
      </c>
      <c r="F737" s="8" t="s">
        <v>1473</v>
      </c>
      <c r="H737" s="8" t="s">
        <v>3370</v>
      </c>
      <c r="I737" s="34" t="str">
        <f t="shared" si="9"/>
        <v>01/2026</v>
      </c>
      <c r="J737" s="34" t="str">
        <f t="shared" si="10"/>
        <v>CXG-0126</v>
      </c>
    </row>
    <row r="738" hidden="1">
      <c r="A738" s="8" t="s">
        <v>5498</v>
      </c>
      <c r="B738" s="10" t="s">
        <v>5499</v>
      </c>
      <c r="C738" s="13">
        <v>46049.0</v>
      </c>
      <c r="D738" s="8" t="s">
        <v>5500</v>
      </c>
      <c r="E738" s="11">
        <v>13000.0</v>
      </c>
      <c r="F738" s="8" t="s">
        <v>1478</v>
      </c>
      <c r="G738" s="8" t="s">
        <v>5501</v>
      </c>
      <c r="H738" s="8" t="s">
        <v>3370</v>
      </c>
      <c r="I738" s="34" t="str">
        <f t="shared" si="9"/>
        <v>01/2026</v>
      </c>
      <c r="J738" s="34" t="str">
        <f t="shared" si="10"/>
        <v>CXG-0126</v>
      </c>
    </row>
    <row r="739" hidden="1">
      <c r="A739" s="8" t="s">
        <v>5502</v>
      </c>
      <c r="B739" s="10" t="s">
        <v>5503</v>
      </c>
      <c r="C739" s="13">
        <v>46049.0</v>
      </c>
      <c r="D739" s="8" t="s">
        <v>5504</v>
      </c>
      <c r="E739" s="11">
        <v>12000.0</v>
      </c>
      <c r="F739" s="8" t="s">
        <v>1478</v>
      </c>
      <c r="G739" s="8" t="s">
        <v>5501</v>
      </c>
      <c r="H739" s="8" t="s">
        <v>3370</v>
      </c>
      <c r="I739" s="34" t="str">
        <f t="shared" si="9"/>
        <v>01/2026</v>
      </c>
      <c r="J739" s="34" t="str">
        <f t="shared" si="10"/>
        <v>CXG-0126</v>
      </c>
    </row>
    <row r="740" hidden="1">
      <c r="A740" s="8" t="s">
        <v>5505</v>
      </c>
      <c r="B740" s="10" t="s">
        <v>5506</v>
      </c>
      <c r="C740" s="13">
        <v>46049.0</v>
      </c>
      <c r="D740" s="8" t="s">
        <v>5507</v>
      </c>
      <c r="E740" s="11">
        <v>15000.0</v>
      </c>
      <c r="F740" s="8" t="s">
        <v>2212</v>
      </c>
      <c r="H740" s="8" t="s">
        <v>3370</v>
      </c>
      <c r="I740" s="34" t="str">
        <f t="shared" si="9"/>
        <v>01/2026</v>
      </c>
      <c r="J740" s="34" t="str">
        <f t="shared" si="10"/>
        <v>CXG-0126</v>
      </c>
    </row>
    <row r="741" hidden="1">
      <c r="A741" s="8" t="s">
        <v>5508</v>
      </c>
      <c r="B741" s="10" t="s">
        <v>5509</v>
      </c>
      <c r="C741" s="13">
        <v>46049.0</v>
      </c>
      <c r="D741" s="8" t="s">
        <v>168</v>
      </c>
      <c r="E741" s="11">
        <v>18000.0</v>
      </c>
      <c r="F741" s="8" t="s">
        <v>2193</v>
      </c>
      <c r="H741" s="8" t="s">
        <v>3370</v>
      </c>
      <c r="I741" s="34" t="str">
        <f t="shared" si="9"/>
        <v>01/2026</v>
      </c>
      <c r="J741" s="34" t="str">
        <f t="shared" si="10"/>
        <v>CXG-0126</v>
      </c>
    </row>
    <row r="742" hidden="1">
      <c r="A742" s="8" t="s">
        <v>5510</v>
      </c>
      <c r="B742" s="10" t="s">
        <v>5511</v>
      </c>
      <c r="C742" s="13">
        <v>46049.0</v>
      </c>
      <c r="D742" s="8" t="s">
        <v>5512</v>
      </c>
      <c r="E742" s="11">
        <v>14000.0</v>
      </c>
      <c r="F742" s="8" t="s">
        <v>2193</v>
      </c>
      <c r="H742" s="8" t="s">
        <v>3370</v>
      </c>
      <c r="I742" s="34" t="str">
        <f t="shared" si="9"/>
        <v>01/2026</v>
      </c>
      <c r="J742" s="34" t="str">
        <f t="shared" si="10"/>
        <v>CXG-0126</v>
      </c>
    </row>
    <row r="743" hidden="1">
      <c r="A743" s="8" t="s">
        <v>5513</v>
      </c>
      <c r="B743" s="10" t="s">
        <v>5514</v>
      </c>
      <c r="C743" s="13">
        <v>46049.0</v>
      </c>
      <c r="D743" s="8" t="s">
        <v>5515</v>
      </c>
      <c r="E743" s="11">
        <v>14000.0</v>
      </c>
      <c r="F743" s="8" t="s">
        <v>2212</v>
      </c>
      <c r="H743" s="8" t="s">
        <v>3370</v>
      </c>
      <c r="I743" s="34" t="str">
        <f t="shared" si="9"/>
        <v>01/2026</v>
      </c>
      <c r="J743" s="34" t="str">
        <f t="shared" si="10"/>
        <v>CXG-0126</v>
      </c>
    </row>
    <row r="744" hidden="1">
      <c r="A744" s="8" t="s">
        <v>5516</v>
      </c>
      <c r="B744" s="10" t="s">
        <v>5503</v>
      </c>
      <c r="C744" s="13">
        <v>46051.0</v>
      </c>
      <c r="D744" s="8" t="s">
        <v>5504</v>
      </c>
      <c r="E744" s="11">
        <v>3523.2</v>
      </c>
      <c r="F744" s="8" t="s">
        <v>2212</v>
      </c>
      <c r="H744" s="8" t="s">
        <v>3370</v>
      </c>
      <c r="I744" s="34" t="str">
        <f t="shared" si="9"/>
        <v>01/2026</v>
      </c>
      <c r="J744" s="34" t="str">
        <f t="shared" si="10"/>
        <v>CXG-0126</v>
      </c>
    </row>
    <row r="745" hidden="1">
      <c r="A745" s="8" t="s">
        <v>5517</v>
      </c>
      <c r="B745" s="10" t="s">
        <v>5499</v>
      </c>
      <c r="C745" s="13">
        <v>46051.0</v>
      </c>
      <c r="D745" s="8" t="s">
        <v>5500</v>
      </c>
      <c r="E745" s="11">
        <v>3081.8</v>
      </c>
      <c r="F745" s="8" t="s">
        <v>2212</v>
      </c>
      <c r="H745" s="8" t="s">
        <v>3370</v>
      </c>
      <c r="I745" s="34" t="str">
        <f t="shared" si="9"/>
        <v>01/2026</v>
      </c>
      <c r="J745" s="34" t="str">
        <f t="shared" si="10"/>
        <v>CXG-0126</v>
      </c>
    </row>
    <row r="746" hidden="1">
      <c r="A746" s="8" t="s">
        <v>5518</v>
      </c>
      <c r="B746" s="10" t="s">
        <v>5519</v>
      </c>
      <c r="C746" s="13">
        <v>46051.0</v>
      </c>
      <c r="D746" s="8" t="s">
        <v>5520</v>
      </c>
      <c r="E746" s="11">
        <v>12000.0</v>
      </c>
      <c r="F746" s="8" t="s">
        <v>1478</v>
      </c>
      <c r="H746" s="8" t="s">
        <v>3370</v>
      </c>
      <c r="I746" s="34" t="str">
        <f t="shared" si="9"/>
        <v>01/2026</v>
      </c>
      <c r="J746" s="34" t="str">
        <f t="shared" si="10"/>
        <v>CXG-0126</v>
      </c>
    </row>
    <row r="747" hidden="1">
      <c r="A747" s="10" t="s">
        <v>5521</v>
      </c>
      <c r="B747" s="10" t="s">
        <v>5522</v>
      </c>
      <c r="C747" s="13">
        <v>46051.0</v>
      </c>
      <c r="D747" s="8" t="s">
        <v>5523</v>
      </c>
      <c r="E747" s="11">
        <v>12000.0</v>
      </c>
      <c r="F747" s="8" t="s">
        <v>1478</v>
      </c>
      <c r="H747" s="8" t="s">
        <v>3370</v>
      </c>
      <c r="I747" s="34" t="str">
        <f t="shared" si="9"/>
        <v>01/2026</v>
      </c>
      <c r="J747" s="34" t="str">
        <f t="shared" si="10"/>
        <v>CXG-0126</v>
      </c>
    </row>
    <row r="748" hidden="1">
      <c r="A748" s="8" t="s">
        <v>5524</v>
      </c>
      <c r="B748" s="10" t="s">
        <v>5514</v>
      </c>
      <c r="C748" s="13">
        <v>46052.0</v>
      </c>
      <c r="D748" s="8" t="s">
        <v>5515</v>
      </c>
      <c r="E748" s="11">
        <v>2835.0</v>
      </c>
      <c r="F748" s="8" t="s">
        <v>2212</v>
      </c>
      <c r="H748" s="8" t="s">
        <v>3370</v>
      </c>
      <c r="I748" s="34" t="str">
        <f t="shared" si="9"/>
        <v>01/2026</v>
      </c>
      <c r="J748" s="34" t="str">
        <f t="shared" si="10"/>
        <v>CXG-0126</v>
      </c>
    </row>
    <row r="749" hidden="1">
      <c r="A749" s="8" t="s">
        <v>5525</v>
      </c>
      <c r="B749" s="10" t="s">
        <v>5514</v>
      </c>
      <c r="C749" s="13">
        <v>46052.0</v>
      </c>
      <c r="D749" s="8" t="s">
        <v>5515</v>
      </c>
      <c r="E749" s="11">
        <v>0.7</v>
      </c>
      <c r="F749" s="8" t="s">
        <v>1473</v>
      </c>
      <c r="H749" s="8" t="s">
        <v>3370</v>
      </c>
      <c r="I749" s="34" t="str">
        <f t="shared" si="9"/>
        <v>01/2026</v>
      </c>
      <c r="J749" s="34" t="str">
        <f t="shared" si="10"/>
        <v>CXG-0126</v>
      </c>
    </row>
    <row r="750" hidden="1">
      <c r="A750" s="8" t="s">
        <v>5526</v>
      </c>
      <c r="B750" s="10" t="s">
        <v>5527</v>
      </c>
      <c r="C750" s="13">
        <v>46055.0</v>
      </c>
      <c r="D750" s="8" t="s">
        <v>5504</v>
      </c>
      <c r="E750" s="11">
        <v>15092.7</v>
      </c>
      <c r="F750" s="8" t="s">
        <v>1478</v>
      </c>
      <c r="H750" s="8" t="s">
        <v>3370</v>
      </c>
      <c r="I750" s="34" t="str">
        <f t="shared" si="9"/>
        <v>02/2026</v>
      </c>
      <c r="J750" s="34" t="str">
        <f t="shared" si="10"/>
        <v>CXG-0226</v>
      </c>
    </row>
    <row r="751" hidden="1">
      <c r="A751" s="8" t="s">
        <v>5528</v>
      </c>
      <c r="B751" s="10" t="s">
        <v>5529</v>
      </c>
      <c r="C751" s="13">
        <v>46055.0</v>
      </c>
      <c r="D751" s="8" t="s">
        <v>5500</v>
      </c>
      <c r="E751" s="11">
        <v>15353.1</v>
      </c>
      <c r="F751" s="8" t="s">
        <v>1478</v>
      </c>
      <c r="H751" s="8" t="s">
        <v>3370</v>
      </c>
      <c r="I751" s="34" t="str">
        <f t="shared" si="9"/>
        <v>02/2026</v>
      </c>
      <c r="J751" s="34" t="str">
        <f t="shared" si="10"/>
        <v>CXG-0226</v>
      </c>
    </row>
    <row r="752" hidden="1">
      <c r="A752" s="8" t="s">
        <v>5530</v>
      </c>
      <c r="B752" s="10" t="s">
        <v>5522</v>
      </c>
      <c r="C752" s="13">
        <v>46055.0</v>
      </c>
      <c r="D752" s="8" t="s">
        <v>5523</v>
      </c>
      <c r="E752" s="11">
        <v>4674.0</v>
      </c>
      <c r="F752" s="8" t="s">
        <v>1478</v>
      </c>
      <c r="H752" s="8" t="s">
        <v>3370</v>
      </c>
      <c r="I752" s="34" t="str">
        <f t="shared" si="9"/>
        <v>02/2026</v>
      </c>
      <c r="J752" s="34" t="str">
        <f t="shared" si="10"/>
        <v>CXG-0226</v>
      </c>
    </row>
    <row r="753" hidden="1">
      <c r="A753" s="8" t="s">
        <v>5531</v>
      </c>
      <c r="B753" s="10" t="s">
        <v>5519</v>
      </c>
      <c r="C753" s="13">
        <v>46055.0</v>
      </c>
      <c r="D753" s="8" t="s">
        <v>5520</v>
      </c>
      <c r="E753" s="11">
        <v>4705.5</v>
      </c>
      <c r="F753" s="8" t="s">
        <v>1478</v>
      </c>
      <c r="H753" s="8" t="s">
        <v>3370</v>
      </c>
      <c r="I753" s="34" t="str">
        <f t="shared" si="9"/>
        <v>02/2026</v>
      </c>
      <c r="J753" s="34" t="str">
        <f t="shared" si="10"/>
        <v>CXG-0226</v>
      </c>
    </row>
    <row r="754" hidden="1">
      <c r="A754" s="8" t="s">
        <v>5532</v>
      </c>
      <c r="B754" s="10" t="s">
        <v>5511</v>
      </c>
      <c r="C754" s="13">
        <v>46055.0</v>
      </c>
      <c r="D754" s="8" t="s">
        <v>5512</v>
      </c>
      <c r="E754" s="11">
        <v>3089.8</v>
      </c>
      <c r="F754" s="8" t="s">
        <v>1478</v>
      </c>
      <c r="H754" s="8" t="s">
        <v>3370</v>
      </c>
      <c r="I754" s="34" t="str">
        <f t="shared" si="9"/>
        <v>02/2026</v>
      </c>
      <c r="J754" s="34" t="str">
        <f t="shared" si="10"/>
        <v>CXG-0226</v>
      </c>
    </row>
    <row r="755" hidden="1">
      <c r="A755" s="8" t="s">
        <v>5533</v>
      </c>
      <c r="B755" s="10" t="s">
        <v>5506</v>
      </c>
      <c r="C755" s="13">
        <v>46056.0</v>
      </c>
      <c r="D755" s="8" t="s">
        <v>5507</v>
      </c>
      <c r="E755" s="11">
        <v>4878.0</v>
      </c>
      <c r="F755" s="8" t="s">
        <v>2193</v>
      </c>
      <c r="H755" s="8" t="s">
        <v>3370</v>
      </c>
      <c r="I755" s="34" t="str">
        <f t="shared" si="9"/>
        <v>02/2026</v>
      </c>
      <c r="J755" s="34" t="str">
        <f t="shared" si="10"/>
        <v>CXG-0226</v>
      </c>
    </row>
    <row r="756" hidden="1">
      <c r="A756" s="8" t="s">
        <v>5534</v>
      </c>
      <c r="B756" s="10" t="s">
        <v>5509</v>
      </c>
      <c r="C756" s="13">
        <v>46057.0</v>
      </c>
      <c r="D756" s="8" t="s">
        <v>168</v>
      </c>
      <c r="E756" s="11">
        <v>4500.0</v>
      </c>
      <c r="F756" s="8" t="s">
        <v>1478</v>
      </c>
      <c r="H756" s="8" t="s">
        <v>3370</v>
      </c>
      <c r="I756" s="34" t="str">
        <f t="shared" si="9"/>
        <v>02/2026</v>
      </c>
      <c r="J756" s="34" t="str">
        <f t="shared" si="10"/>
        <v>CXG-0226</v>
      </c>
    </row>
    <row r="757" hidden="1">
      <c r="A757" s="8" t="s">
        <v>5535</v>
      </c>
      <c r="B757" s="10" t="s">
        <v>5536</v>
      </c>
      <c r="C757" s="13">
        <v>46057.0</v>
      </c>
      <c r="D757" s="8" t="s">
        <v>5515</v>
      </c>
      <c r="E757" s="11">
        <v>11000.0</v>
      </c>
      <c r="F757" s="8" t="s">
        <v>1478</v>
      </c>
      <c r="H757" s="8" t="s">
        <v>3370</v>
      </c>
      <c r="I757" s="34" t="str">
        <f t="shared" si="9"/>
        <v>02/2026</v>
      </c>
      <c r="J757" s="34" t="str">
        <f t="shared" si="10"/>
        <v>CXG-0226</v>
      </c>
    </row>
    <row r="758" hidden="1">
      <c r="A758" s="8" t="s">
        <v>5537</v>
      </c>
      <c r="B758" s="10" t="s">
        <v>5538</v>
      </c>
      <c r="C758" s="13">
        <v>46057.0</v>
      </c>
      <c r="D758" s="8" t="s">
        <v>5500</v>
      </c>
      <c r="E758" s="11">
        <v>11800.0</v>
      </c>
      <c r="F758" s="8" t="s">
        <v>1478</v>
      </c>
      <c r="H758" s="8" t="s">
        <v>3370</v>
      </c>
      <c r="I758" s="34" t="str">
        <f t="shared" si="9"/>
        <v>02/2026</v>
      </c>
      <c r="J758" s="34" t="str">
        <f t="shared" si="10"/>
        <v>CXG-0226</v>
      </c>
    </row>
    <row r="759" hidden="1">
      <c r="A759" s="8" t="s">
        <v>5539</v>
      </c>
      <c r="B759" s="10" t="s">
        <v>5540</v>
      </c>
      <c r="C759" s="13">
        <v>46057.0</v>
      </c>
      <c r="D759" s="8" t="s">
        <v>5504</v>
      </c>
      <c r="E759" s="11">
        <v>10700.0</v>
      </c>
      <c r="F759" s="8" t="s">
        <v>1478</v>
      </c>
      <c r="H759" s="8" t="s">
        <v>3370</v>
      </c>
      <c r="I759" s="34" t="str">
        <f t="shared" si="9"/>
        <v>02/2026</v>
      </c>
      <c r="J759" s="34" t="str">
        <f t="shared" si="10"/>
        <v>CXG-0226</v>
      </c>
    </row>
    <row r="760" hidden="1">
      <c r="A760" s="8" t="s">
        <v>5541</v>
      </c>
      <c r="B760" s="10" t="s">
        <v>5538</v>
      </c>
      <c r="C760" s="13">
        <v>46062.0</v>
      </c>
      <c r="D760" s="8" t="s">
        <v>5500</v>
      </c>
      <c r="E760" s="11">
        <v>5.9</v>
      </c>
      <c r="F760" s="8" t="s">
        <v>1473</v>
      </c>
      <c r="H760" s="8" t="s">
        <v>3370</v>
      </c>
      <c r="I760" s="34" t="str">
        <f t="shared" si="9"/>
        <v>02/2026</v>
      </c>
      <c r="J760" s="34" t="str">
        <f t="shared" si="10"/>
        <v>CXG-0226</v>
      </c>
    </row>
    <row r="761" hidden="1">
      <c r="A761" s="8" t="s">
        <v>5542</v>
      </c>
      <c r="B761" s="10" t="s">
        <v>5538</v>
      </c>
      <c r="C761" s="13">
        <v>46062.0</v>
      </c>
      <c r="D761" s="8" t="s">
        <v>5500</v>
      </c>
      <c r="E761" s="11">
        <v>5040.3</v>
      </c>
      <c r="F761" s="8" t="s">
        <v>1505</v>
      </c>
      <c r="H761" s="8" t="s">
        <v>3370</v>
      </c>
      <c r="I761" s="34" t="str">
        <f t="shared" si="9"/>
        <v>02/2026</v>
      </c>
      <c r="J761" s="34" t="str">
        <f t="shared" si="10"/>
        <v>CXG-0226</v>
      </c>
    </row>
    <row r="762" hidden="1">
      <c r="A762" s="8" t="s">
        <v>5543</v>
      </c>
      <c r="B762" s="10" t="s">
        <v>5536</v>
      </c>
      <c r="C762" s="13">
        <v>46062.0</v>
      </c>
      <c r="D762" s="8" t="s">
        <v>5515</v>
      </c>
      <c r="E762" s="11">
        <v>4269.1</v>
      </c>
      <c r="F762" s="8" t="s">
        <v>1505</v>
      </c>
      <c r="H762" s="8" t="s">
        <v>3370</v>
      </c>
      <c r="I762" s="34" t="str">
        <f t="shared" si="9"/>
        <v>02/2026</v>
      </c>
      <c r="J762" s="34" t="str">
        <f t="shared" si="10"/>
        <v>CXG-0226</v>
      </c>
    </row>
    <row r="763" hidden="1">
      <c r="A763" s="8" t="s">
        <v>5544</v>
      </c>
      <c r="B763" s="10" t="s">
        <v>5540</v>
      </c>
      <c r="C763" s="13">
        <v>46062.0</v>
      </c>
      <c r="D763" s="8" t="s">
        <v>5504</v>
      </c>
      <c r="E763" s="11">
        <v>5020.6</v>
      </c>
      <c r="F763" s="8" t="s">
        <v>1505</v>
      </c>
      <c r="H763" s="8" t="s">
        <v>3370</v>
      </c>
      <c r="I763" s="34" t="str">
        <f t="shared" si="9"/>
        <v>02/2026</v>
      </c>
      <c r="J763" s="34" t="str">
        <f t="shared" si="10"/>
        <v>CXG-0226</v>
      </c>
    </row>
    <row r="764" hidden="1">
      <c r="A764" s="8" t="s">
        <v>5545</v>
      </c>
      <c r="B764" s="10" t="s">
        <v>5509</v>
      </c>
      <c r="C764" s="13">
        <v>46062.0</v>
      </c>
      <c r="D764" s="8" t="s">
        <v>168</v>
      </c>
      <c r="E764" s="11">
        <v>750.0</v>
      </c>
      <c r="F764" s="8" t="s">
        <v>1473</v>
      </c>
      <c r="H764" s="8" t="s">
        <v>3370</v>
      </c>
      <c r="I764" s="34" t="str">
        <f t="shared" si="9"/>
        <v>02/2026</v>
      </c>
      <c r="J764" s="34" t="str">
        <f t="shared" si="10"/>
        <v>CXG-0226</v>
      </c>
    </row>
    <row r="765" hidden="1">
      <c r="A765" s="8" t="s">
        <v>5546</v>
      </c>
      <c r="B765" s="10" t="s">
        <v>5547</v>
      </c>
      <c r="C765" s="13">
        <v>46063.0</v>
      </c>
      <c r="D765" s="8" t="s">
        <v>5548</v>
      </c>
      <c r="E765" s="11">
        <v>12671.9</v>
      </c>
      <c r="F765" s="8" t="s">
        <v>1478</v>
      </c>
      <c r="G765" s="8" t="s">
        <v>5501</v>
      </c>
      <c r="H765" s="8" t="s">
        <v>3370</v>
      </c>
      <c r="I765" s="34" t="str">
        <f t="shared" si="9"/>
        <v>02/2026</v>
      </c>
      <c r="J765" s="34" t="str">
        <f t="shared" si="10"/>
        <v>CXG-0226</v>
      </c>
    </row>
    <row r="766" hidden="1">
      <c r="A766" s="8" t="s">
        <v>5549</v>
      </c>
      <c r="B766" s="10" t="s">
        <v>5550</v>
      </c>
      <c r="C766" s="13">
        <v>46063.0</v>
      </c>
      <c r="D766" s="8" t="s">
        <v>5504</v>
      </c>
      <c r="E766" s="11">
        <v>12328.1</v>
      </c>
      <c r="F766" s="8" t="s">
        <v>1478</v>
      </c>
      <c r="G766" s="8" t="s">
        <v>5501</v>
      </c>
      <c r="H766" s="8" t="s">
        <v>3370</v>
      </c>
      <c r="I766" s="34" t="str">
        <f t="shared" si="9"/>
        <v>02/2026</v>
      </c>
      <c r="J766" s="34" t="str">
        <f t="shared" si="10"/>
        <v>CXG-0226</v>
      </c>
    </row>
    <row r="767" hidden="1">
      <c r="A767" s="8" t="s">
        <v>5551</v>
      </c>
      <c r="B767" s="10" t="s">
        <v>5547</v>
      </c>
      <c r="C767" s="13">
        <v>46065.0</v>
      </c>
      <c r="D767" s="8" t="s">
        <v>5548</v>
      </c>
      <c r="E767" s="11">
        <v>4000.0</v>
      </c>
      <c r="F767" s="8" t="s">
        <v>1478</v>
      </c>
      <c r="H767" s="8" t="s">
        <v>3370</v>
      </c>
      <c r="I767" s="34" t="str">
        <f t="shared" si="9"/>
        <v>02/2026</v>
      </c>
      <c r="J767" s="34" t="str">
        <f t="shared" si="10"/>
        <v>CXG-0226</v>
      </c>
    </row>
    <row r="768" hidden="1">
      <c r="A768" s="8" t="s">
        <v>5552</v>
      </c>
      <c r="B768" s="10" t="s">
        <v>5553</v>
      </c>
      <c r="C768" s="13">
        <v>46065.0</v>
      </c>
      <c r="D768" s="8" t="s">
        <v>5515</v>
      </c>
      <c r="E768" s="11">
        <v>14763.0</v>
      </c>
      <c r="F768" s="8" t="s">
        <v>1478</v>
      </c>
      <c r="H768" s="8" t="s">
        <v>3370</v>
      </c>
      <c r="I768" s="34" t="str">
        <f t="shared" si="9"/>
        <v>02/2026</v>
      </c>
      <c r="J768" s="34" t="str">
        <f t="shared" si="10"/>
        <v>CXG-0226</v>
      </c>
    </row>
    <row r="769" hidden="1">
      <c r="A769" s="8" t="s">
        <v>5554</v>
      </c>
      <c r="B769" s="10" t="s">
        <v>5550</v>
      </c>
      <c r="C769" s="13">
        <v>46066.0</v>
      </c>
      <c r="D769" s="8" t="s">
        <v>5504</v>
      </c>
      <c r="E769" s="11">
        <v>2850.0</v>
      </c>
      <c r="F769" s="8" t="s">
        <v>2212</v>
      </c>
      <c r="H769" s="8" t="s">
        <v>3370</v>
      </c>
      <c r="I769" s="34" t="str">
        <f t="shared" si="9"/>
        <v>02/2026</v>
      </c>
      <c r="J769" s="34" t="str">
        <f t="shared" si="10"/>
        <v>CXG-0226</v>
      </c>
    </row>
    <row r="770" hidden="1">
      <c r="A770" s="8" t="s">
        <v>5555</v>
      </c>
      <c r="B770" s="10" t="s">
        <v>5550</v>
      </c>
      <c r="C770" s="13">
        <v>46066.0</v>
      </c>
      <c r="D770" s="8" t="s">
        <v>5504</v>
      </c>
      <c r="E770" s="11">
        <v>4.9</v>
      </c>
      <c r="F770" s="8" t="s">
        <v>1473</v>
      </c>
      <c r="H770" s="8" t="s">
        <v>3370</v>
      </c>
      <c r="I770" s="34" t="str">
        <f t="shared" si="9"/>
        <v>02/2026</v>
      </c>
      <c r="J770" s="34" t="str">
        <f t="shared" si="10"/>
        <v>CXG-0226</v>
      </c>
    </row>
    <row r="771" hidden="1">
      <c r="A771" s="8" t="s">
        <v>5556</v>
      </c>
      <c r="B771" s="10" t="s">
        <v>5557</v>
      </c>
      <c r="C771" s="13">
        <v>46073.0</v>
      </c>
      <c r="D771" s="8" t="s">
        <v>5558</v>
      </c>
      <c r="E771" s="11">
        <v>3970.0</v>
      </c>
      <c r="F771" s="8" t="s">
        <v>2212</v>
      </c>
      <c r="H771" s="8" t="s">
        <v>3370</v>
      </c>
      <c r="I771" s="34" t="str">
        <f t="shared" si="9"/>
        <v>02/2026</v>
      </c>
      <c r="J771" s="34" t="str">
        <f t="shared" si="10"/>
        <v>CXG-0226</v>
      </c>
    </row>
    <row r="772" hidden="1">
      <c r="A772" s="8" t="s">
        <v>5559</v>
      </c>
      <c r="B772" s="10" t="s">
        <v>5560</v>
      </c>
      <c r="C772" s="13">
        <v>46073.0</v>
      </c>
      <c r="D772" s="8" t="s">
        <v>5561</v>
      </c>
      <c r="E772" s="11">
        <v>3072.0</v>
      </c>
      <c r="F772" s="8" t="s">
        <v>2212</v>
      </c>
      <c r="H772" s="8" t="s">
        <v>3370</v>
      </c>
      <c r="I772" s="34" t="str">
        <f t="shared" si="9"/>
        <v>02/2026</v>
      </c>
      <c r="J772" s="34" t="str">
        <f t="shared" si="10"/>
        <v>CXG-0226</v>
      </c>
    </row>
    <row r="773" hidden="1">
      <c r="A773" s="8" t="s">
        <v>5562</v>
      </c>
      <c r="B773" s="10" t="s">
        <v>5563</v>
      </c>
      <c r="C773" s="13">
        <v>46073.0</v>
      </c>
      <c r="D773" s="8" t="s">
        <v>5564</v>
      </c>
      <c r="E773" s="11">
        <v>6702.4</v>
      </c>
      <c r="F773" s="8" t="s">
        <v>2212</v>
      </c>
      <c r="H773" s="8" t="s">
        <v>3370</v>
      </c>
      <c r="I773" s="34" t="str">
        <f t="shared" si="9"/>
        <v>02/2026</v>
      </c>
      <c r="J773" s="34" t="str">
        <f t="shared" si="10"/>
        <v>CXG-0226</v>
      </c>
    </row>
    <row r="774" hidden="1">
      <c r="A774" s="8" t="s">
        <v>5565</v>
      </c>
      <c r="B774" s="10" t="s">
        <v>5566</v>
      </c>
      <c r="C774" s="13">
        <v>46073.0</v>
      </c>
      <c r="D774" s="8" t="s">
        <v>5504</v>
      </c>
      <c r="E774" s="11">
        <v>12000.0</v>
      </c>
      <c r="F774" s="8" t="s">
        <v>1478</v>
      </c>
      <c r="H774" s="8" t="s">
        <v>3370</v>
      </c>
      <c r="I774" s="34" t="str">
        <f t="shared" si="9"/>
        <v>02/2026</v>
      </c>
      <c r="J774" s="34" t="str">
        <f t="shared" si="10"/>
        <v>CXG-0226</v>
      </c>
    </row>
    <row r="775" hidden="1">
      <c r="A775" s="8" t="s">
        <v>5567</v>
      </c>
      <c r="B775" s="10" t="s">
        <v>5568</v>
      </c>
      <c r="C775" s="13">
        <v>46073.0</v>
      </c>
      <c r="D775" s="8" t="s">
        <v>5500</v>
      </c>
      <c r="E775" s="11">
        <v>13000.0</v>
      </c>
      <c r="F775" s="8" t="s">
        <v>1478</v>
      </c>
      <c r="H775" s="8" t="s">
        <v>3370</v>
      </c>
      <c r="I775" s="34" t="str">
        <f t="shared" si="9"/>
        <v>02/2026</v>
      </c>
      <c r="J775" s="34" t="str">
        <f t="shared" si="10"/>
        <v>CXG-0226</v>
      </c>
    </row>
    <row r="776" hidden="1">
      <c r="A776" s="8" t="s">
        <v>5569</v>
      </c>
      <c r="B776" s="10" t="s">
        <v>5570</v>
      </c>
      <c r="C776" s="13">
        <v>46076.0</v>
      </c>
      <c r="D776" s="8" t="s">
        <v>4260</v>
      </c>
      <c r="E776" s="11">
        <v>3500.0</v>
      </c>
      <c r="F776" s="8" t="s">
        <v>2212</v>
      </c>
      <c r="H776" s="8" t="s">
        <v>3370</v>
      </c>
      <c r="I776" s="34" t="str">
        <f t="shared" si="9"/>
        <v>02/2026</v>
      </c>
      <c r="J776" s="34" t="str">
        <f t="shared" si="10"/>
        <v>CXG-0226</v>
      </c>
    </row>
    <row r="777" hidden="1">
      <c r="A777" s="8" t="s">
        <v>5571</v>
      </c>
      <c r="B777" s="10" t="s">
        <v>5572</v>
      </c>
      <c r="C777" s="13">
        <v>46076.0</v>
      </c>
      <c r="D777" s="8" t="s">
        <v>5573</v>
      </c>
      <c r="E777" s="11">
        <v>3618.0</v>
      </c>
      <c r="F777" s="8" t="s">
        <v>2212</v>
      </c>
      <c r="H777" s="8" t="s">
        <v>3370</v>
      </c>
      <c r="I777" s="34" t="str">
        <f t="shared" si="9"/>
        <v>02/2026</v>
      </c>
      <c r="J777" s="34" t="str">
        <f t="shared" si="10"/>
        <v>CXG-0226</v>
      </c>
    </row>
    <row r="778" hidden="1">
      <c r="A778" s="8" t="s">
        <v>5574</v>
      </c>
      <c r="B778" s="10" t="s">
        <v>5575</v>
      </c>
      <c r="C778" s="13">
        <v>46076.0</v>
      </c>
      <c r="D778" s="8" t="s">
        <v>5576</v>
      </c>
      <c r="E778" s="11">
        <v>5000.0</v>
      </c>
      <c r="F778" s="8" t="s">
        <v>2212</v>
      </c>
      <c r="H778" s="8" t="s">
        <v>3370</v>
      </c>
      <c r="I778" s="34" t="str">
        <f t="shared" si="9"/>
        <v>02/2026</v>
      </c>
      <c r="J778" s="34" t="str">
        <f t="shared" si="10"/>
        <v>CXG-0226</v>
      </c>
    </row>
    <row r="779" hidden="1">
      <c r="A779" s="8" t="s">
        <v>5577</v>
      </c>
      <c r="B779" s="10" t="s">
        <v>5563</v>
      </c>
      <c r="C779" s="13">
        <v>46077.0</v>
      </c>
      <c r="D779" s="8" t="s">
        <v>5564</v>
      </c>
      <c r="E779" s="11">
        <v>2700.0</v>
      </c>
      <c r="F779" s="8" t="s">
        <v>2212</v>
      </c>
      <c r="H779" s="8" t="s">
        <v>3370</v>
      </c>
      <c r="I779" s="34" t="str">
        <f t="shared" si="9"/>
        <v>02/2026</v>
      </c>
      <c r="J779" s="34" t="str">
        <f t="shared" si="10"/>
        <v>CXG-0226</v>
      </c>
    </row>
    <row r="780" hidden="1">
      <c r="A780" s="8" t="s">
        <v>5578</v>
      </c>
      <c r="B780" s="10" t="s">
        <v>5579</v>
      </c>
      <c r="C780" s="13">
        <v>46077.0</v>
      </c>
      <c r="D780" s="8" t="s">
        <v>5500</v>
      </c>
      <c r="E780" s="11">
        <v>20495.4</v>
      </c>
      <c r="F780" s="8" t="s">
        <v>2212</v>
      </c>
      <c r="G780" s="8" t="s">
        <v>5580</v>
      </c>
      <c r="H780" s="8" t="s">
        <v>3370</v>
      </c>
      <c r="I780" s="34" t="str">
        <f t="shared" si="9"/>
        <v>02/2026</v>
      </c>
      <c r="J780" s="34" t="str">
        <f t="shared" si="10"/>
        <v>CXG-0226</v>
      </c>
    </row>
    <row r="781" hidden="1">
      <c r="A781" s="8" t="s">
        <v>5581</v>
      </c>
      <c r="B781" s="10" t="s">
        <v>5582</v>
      </c>
      <c r="C781" s="13">
        <v>46077.0</v>
      </c>
      <c r="D781" s="8" t="s">
        <v>5504</v>
      </c>
      <c r="E781" s="11">
        <v>18756.6</v>
      </c>
      <c r="F781" s="8" t="s">
        <v>2212</v>
      </c>
      <c r="G781" s="8" t="s">
        <v>5580</v>
      </c>
      <c r="H781" s="8" t="s">
        <v>3370</v>
      </c>
      <c r="I781" s="34" t="str">
        <f t="shared" si="9"/>
        <v>02/2026</v>
      </c>
      <c r="J781" s="34" t="str">
        <f t="shared" si="10"/>
        <v>CXG-0226</v>
      </c>
    </row>
    <row r="782" hidden="1">
      <c r="A782" s="8" t="s">
        <v>5583</v>
      </c>
      <c r="B782" s="10" t="s">
        <v>5560</v>
      </c>
      <c r="C782" s="13">
        <v>46077.0</v>
      </c>
      <c r="D782" s="8" t="s">
        <v>5561</v>
      </c>
      <c r="E782" s="11">
        <v>1000.0</v>
      </c>
      <c r="F782" s="8" t="s">
        <v>2212</v>
      </c>
      <c r="H782" s="8" t="s">
        <v>3370</v>
      </c>
      <c r="I782" s="34" t="str">
        <f t="shared" si="9"/>
        <v>02/2026</v>
      </c>
      <c r="J782" s="34" t="str">
        <f t="shared" si="10"/>
        <v>CXG-0226</v>
      </c>
    </row>
    <row r="783" hidden="1">
      <c r="A783" s="8" t="s">
        <v>5584</v>
      </c>
      <c r="B783" s="10" t="s">
        <v>5585</v>
      </c>
      <c r="C783" s="13">
        <v>46077.0</v>
      </c>
      <c r="D783" s="8" t="s">
        <v>5586</v>
      </c>
      <c r="E783" s="11">
        <v>11980.0</v>
      </c>
      <c r="F783" s="8" t="s">
        <v>2212</v>
      </c>
      <c r="H783" s="8" t="s">
        <v>3370</v>
      </c>
      <c r="I783" s="34" t="str">
        <f t="shared" si="9"/>
        <v>02/2026</v>
      </c>
      <c r="J783" s="34" t="str">
        <f t="shared" si="10"/>
        <v>CXG-0226</v>
      </c>
    </row>
    <row r="784" hidden="1">
      <c r="A784" s="8" t="s">
        <v>5587</v>
      </c>
      <c r="B784" s="10" t="s">
        <v>5566</v>
      </c>
      <c r="C784" s="13">
        <v>46077.0</v>
      </c>
      <c r="D784" s="8" t="s">
        <v>5504</v>
      </c>
      <c r="E784" s="11">
        <v>3145.2</v>
      </c>
      <c r="F784" s="8" t="s">
        <v>2212</v>
      </c>
      <c r="H784" s="8" t="s">
        <v>3370</v>
      </c>
      <c r="I784" s="34" t="str">
        <f t="shared" si="9"/>
        <v>02/2026</v>
      </c>
      <c r="J784" s="34" t="str">
        <f t="shared" si="10"/>
        <v>CXG-0226</v>
      </c>
    </row>
    <row r="785" hidden="1">
      <c r="A785" s="8" t="s">
        <v>5588</v>
      </c>
      <c r="B785" s="10" t="s">
        <v>5568</v>
      </c>
      <c r="C785" s="13">
        <v>46077.0</v>
      </c>
      <c r="D785" s="8" t="s">
        <v>5500</v>
      </c>
      <c r="E785" s="11">
        <v>3508.1</v>
      </c>
      <c r="F785" s="8" t="s">
        <v>2212</v>
      </c>
      <c r="H785" s="8" t="s">
        <v>3370</v>
      </c>
      <c r="I785" s="34" t="str">
        <f t="shared" si="9"/>
        <v>02/2026</v>
      </c>
      <c r="J785" s="34" t="str">
        <f t="shared" si="10"/>
        <v>CXG-0226</v>
      </c>
    </row>
    <row r="786" hidden="1">
      <c r="A786" s="8" t="s">
        <v>5589</v>
      </c>
      <c r="B786" s="10" t="s">
        <v>5557</v>
      </c>
      <c r="C786" s="13">
        <v>46077.0</v>
      </c>
      <c r="D786" s="8" t="s">
        <v>5558</v>
      </c>
      <c r="E786" s="11">
        <v>1000.0</v>
      </c>
      <c r="F786" s="8" t="s">
        <v>2212</v>
      </c>
      <c r="H786" s="8" t="s">
        <v>3370</v>
      </c>
      <c r="I786" s="34" t="str">
        <f t="shared" si="9"/>
        <v>02/2026</v>
      </c>
      <c r="J786" s="34" t="str">
        <f t="shared" si="10"/>
        <v>CXG-0226</v>
      </c>
    </row>
    <row r="787" hidden="1">
      <c r="A787" s="8" t="s">
        <v>5590</v>
      </c>
      <c r="B787" s="10" t="s">
        <v>5572</v>
      </c>
      <c r="C787" s="13">
        <v>46077.0</v>
      </c>
      <c r="D787" s="8" t="s">
        <v>5573</v>
      </c>
      <c r="E787" s="11">
        <v>1000.0</v>
      </c>
      <c r="F787" s="8" t="s">
        <v>2212</v>
      </c>
      <c r="H787" s="8" t="s">
        <v>3370</v>
      </c>
      <c r="I787" s="34" t="str">
        <f t="shared" si="9"/>
        <v>02/2026</v>
      </c>
      <c r="J787" s="34" t="str">
        <f t="shared" si="10"/>
        <v>CXG-0226</v>
      </c>
    </row>
    <row r="788" hidden="1">
      <c r="A788" s="8" t="s">
        <v>5591</v>
      </c>
      <c r="B788" s="10" t="s">
        <v>5592</v>
      </c>
      <c r="C788" s="13">
        <v>46077.0</v>
      </c>
      <c r="D788" s="8" t="s">
        <v>168</v>
      </c>
      <c r="E788" s="11">
        <v>4453.28</v>
      </c>
      <c r="F788" s="8" t="s">
        <v>1478</v>
      </c>
      <c r="H788" s="8" t="s">
        <v>3370</v>
      </c>
      <c r="I788" s="34" t="str">
        <f t="shared" si="9"/>
        <v>02/2026</v>
      </c>
      <c r="J788" s="34" t="str">
        <f t="shared" si="10"/>
        <v>CXG-0226</v>
      </c>
    </row>
    <row r="789" hidden="1">
      <c r="A789" s="8" t="s">
        <v>5593</v>
      </c>
      <c r="B789" s="10" t="s">
        <v>5594</v>
      </c>
      <c r="C789" s="13">
        <v>46078.0</v>
      </c>
      <c r="D789" s="8" t="s">
        <v>5573</v>
      </c>
      <c r="E789" s="11">
        <v>3652.0</v>
      </c>
      <c r="F789" s="8" t="s">
        <v>1478</v>
      </c>
      <c r="H789" s="8" t="s">
        <v>3370</v>
      </c>
      <c r="I789" s="34" t="str">
        <f t="shared" si="9"/>
        <v>02/2026</v>
      </c>
      <c r="J789" s="34" t="str">
        <f t="shared" si="10"/>
        <v>CXG-0226</v>
      </c>
    </row>
    <row r="790" hidden="1">
      <c r="A790" s="8" t="s">
        <v>5595</v>
      </c>
      <c r="B790" s="10" t="s">
        <v>5596</v>
      </c>
      <c r="C790" s="13">
        <v>46078.0</v>
      </c>
      <c r="D790" s="8" t="s">
        <v>5597</v>
      </c>
      <c r="E790" s="11">
        <v>12000.0</v>
      </c>
      <c r="F790" s="8" t="s">
        <v>1478</v>
      </c>
      <c r="H790" s="8" t="s">
        <v>3370</v>
      </c>
      <c r="I790" s="34" t="str">
        <f t="shared" si="9"/>
        <v>02/2026</v>
      </c>
      <c r="J790" s="34" t="str">
        <f t="shared" si="10"/>
        <v>CXG-0226</v>
      </c>
    </row>
    <row r="791" hidden="1">
      <c r="A791" s="8" t="s">
        <v>5598</v>
      </c>
      <c r="B791" s="10" t="s">
        <v>5575</v>
      </c>
      <c r="C791" s="13">
        <v>46078.0</v>
      </c>
      <c r="D791" s="8" t="s">
        <v>5576</v>
      </c>
      <c r="E791" s="11">
        <v>2147.2</v>
      </c>
      <c r="F791" s="8" t="s">
        <v>1478</v>
      </c>
      <c r="H791" s="8" t="s">
        <v>3370</v>
      </c>
      <c r="I791" s="34" t="str">
        <f t="shared" si="9"/>
        <v>02/2026</v>
      </c>
      <c r="J791" s="34" t="str">
        <f t="shared" si="10"/>
        <v>CXG-0226</v>
      </c>
    </row>
    <row r="792" hidden="1">
      <c r="A792" s="8" t="s">
        <v>5599</v>
      </c>
      <c r="B792" s="10" t="s">
        <v>5592</v>
      </c>
      <c r="C792" s="13">
        <v>46078.0</v>
      </c>
      <c r="D792" s="8" t="s">
        <v>168</v>
      </c>
      <c r="E792" s="11">
        <v>1113.32</v>
      </c>
      <c r="F792" s="8" t="s">
        <v>1478</v>
      </c>
      <c r="H792" s="8" t="s">
        <v>3370</v>
      </c>
      <c r="I792" s="34" t="str">
        <f t="shared" si="9"/>
        <v>02/2026</v>
      </c>
      <c r="J792" s="34" t="str">
        <f t="shared" si="10"/>
        <v>CXG-0226</v>
      </c>
    </row>
    <row r="793" hidden="1">
      <c r="A793" s="8" t="s">
        <v>5600</v>
      </c>
      <c r="B793" s="10" t="s">
        <v>5601</v>
      </c>
      <c r="C793" s="13">
        <v>46079.0</v>
      </c>
      <c r="D793" s="8" t="s">
        <v>5515</v>
      </c>
      <c r="E793" s="11">
        <v>15000.0</v>
      </c>
      <c r="F793" s="8" t="s">
        <v>1478</v>
      </c>
      <c r="H793" s="8" t="s">
        <v>3370</v>
      </c>
      <c r="I793" s="34" t="str">
        <f t="shared" si="9"/>
        <v>02/2026</v>
      </c>
      <c r="J793" s="34" t="str">
        <f t="shared" si="10"/>
        <v>CXG-0226</v>
      </c>
    </row>
    <row r="794" hidden="1">
      <c r="A794" s="8" t="s">
        <v>5602</v>
      </c>
      <c r="B794" s="10" t="s">
        <v>5592</v>
      </c>
      <c r="C794" s="13">
        <v>46079.0</v>
      </c>
      <c r="D794" s="8" t="s">
        <v>168</v>
      </c>
      <c r="E794" s="11">
        <v>428.2</v>
      </c>
      <c r="F794" s="8" t="s">
        <v>2212</v>
      </c>
      <c r="H794" s="8" t="s">
        <v>3370</v>
      </c>
      <c r="I794" s="34" t="str">
        <f t="shared" si="9"/>
        <v>02/2026</v>
      </c>
      <c r="J794" s="34" t="str">
        <f t="shared" si="10"/>
        <v>CXG-0226</v>
      </c>
    </row>
    <row r="795" hidden="1">
      <c r="A795" s="8" t="s">
        <v>5603</v>
      </c>
      <c r="B795" s="10" t="s">
        <v>5604</v>
      </c>
      <c r="C795" s="13">
        <v>46080.0</v>
      </c>
      <c r="D795" s="8" t="s">
        <v>5605</v>
      </c>
      <c r="E795" s="11">
        <v>6300.0</v>
      </c>
      <c r="F795" s="8" t="s">
        <v>1478</v>
      </c>
      <c r="H795" s="8" t="s">
        <v>3370</v>
      </c>
      <c r="I795" s="34" t="str">
        <f t="shared" si="9"/>
        <v>02/2026</v>
      </c>
      <c r="J795" s="34" t="str">
        <f t="shared" si="10"/>
        <v>CXG-0226</v>
      </c>
    </row>
    <row r="796" hidden="1">
      <c r="A796" s="8" t="s">
        <v>5606</v>
      </c>
      <c r="B796" s="10" t="s">
        <v>5594</v>
      </c>
      <c r="C796" s="13">
        <v>46080.0</v>
      </c>
      <c r="D796" s="8" t="s">
        <v>5573</v>
      </c>
      <c r="E796" s="11">
        <v>1000.0</v>
      </c>
      <c r="F796" s="8" t="s">
        <v>1478</v>
      </c>
      <c r="H796" s="8" t="s">
        <v>3370</v>
      </c>
      <c r="I796" s="34" t="str">
        <f t="shared" si="9"/>
        <v>02/2026</v>
      </c>
      <c r="J796" s="34" t="str">
        <f t="shared" si="10"/>
        <v>CXG-0226</v>
      </c>
    </row>
    <row r="797" hidden="1">
      <c r="A797" s="8" t="s">
        <v>5607</v>
      </c>
      <c r="B797" s="10" t="s">
        <v>5608</v>
      </c>
      <c r="C797" s="13">
        <v>46080.0</v>
      </c>
      <c r="D797" s="8" t="s">
        <v>5504</v>
      </c>
      <c r="E797" s="11">
        <v>14000.0</v>
      </c>
      <c r="F797" s="8" t="s">
        <v>2193</v>
      </c>
      <c r="H797" s="8" t="s">
        <v>3370</v>
      </c>
      <c r="I797" s="34" t="str">
        <f t="shared" si="9"/>
        <v>02/2026</v>
      </c>
      <c r="J797" s="34" t="str">
        <f t="shared" si="10"/>
        <v>CXG-0226</v>
      </c>
    </row>
    <row r="798" hidden="1">
      <c r="A798" s="8" t="s">
        <v>5609</v>
      </c>
      <c r="B798" s="10" t="s">
        <v>5610</v>
      </c>
      <c r="C798" s="13">
        <v>46080.0</v>
      </c>
      <c r="D798" s="8" t="s">
        <v>5500</v>
      </c>
      <c r="E798" s="11">
        <v>14000.0</v>
      </c>
      <c r="F798" s="8" t="s">
        <v>2193</v>
      </c>
      <c r="H798" s="8" t="s">
        <v>3370</v>
      </c>
      <c r="I798" s="34" t="str">
        <f t="shared" si="9"/>
        <v>02/2026</v>
      </c>
      <c r="J798" s="34" t="str">
        <f t="shared" si="10"/>
        <v>CXG-0226</v>
      </c>
    </row>
    <row r="799" hidden="1">
      <c r="A799" s="8" t="s">
        <v>5611</v>
      </c>
      <c r="B799" s="10" t="s">
        <v>5612</v>
      </c>
      <c r="C799" s="13">
        <v>46080.0</v>
      </c>
      <c r="D799" s="8" t="s">
        <v>5573</v>
      </c>
      <c r="E799" s="11">
        <v>7699.2</v>
      </c>
      <c r="F799" s="8" t="s">
        <v>1478</v>
      </c>
      <c r="H799" s="8" t="s">
        <v>3370</v>
      </c>
      <c r="I799" s="34" t="str">
        <f t="shared" si="9"/>
        <v>02/2026</v>
      </c>
      <c r="J799" s="34" t="str">
        <f t="shared" si="10"/>
        <v>CXG-0226</v>
      </c>
    </row>
    <row r="800" hidden="1">
      <c r="A800" s="8" t="s">
        <v>5613</v>
      </c>
      <c r="B800" s="10" t="s">
        <v>5614</v>
      </c>
      <c r="C800" s="13">
        <v>46080.0</v>
      </c>
      <c r="D800" s="8" t="s">
        <v>291</v>
      </c>
      <c r="E800" s="11">
        <v>8000.0</v>
      </c>
      <c r="F800" s="8" t="s">
        <v>1478</v>
      </c>
      <c r="H800" s="8" t="s">
        <v>3370</v>
      </c>
      <c r="I800" s="34" t="str">
        <f t="shared" si="9"/>
        <v>02/2026</v>
      </c>
      <c r="J800" s="34" t="str">
        <f t="shared" si="10"/>
        <v>CXG-0226</v>
      </c>
    </row>
    <row r="801" hidden="1">
      <c r="A801" s="8" t="s">
        <v>5615</v>
      </c>
      <c r="B801" s="10" t="s">
        <v>5616</v>
      </c>
      <c r="C801" s="13">
        <v>46080.0</v>
      </c>
      <c r="D801" s="8" t="s">
        <v>5617</v>
      </c>
      <c r="E801" s="11">
        <v>6868.8</v>
      </c>
      <c r="F801" s="8" t="s">
        <v>1478</v>
      </c>
      <c r="H801" s="8" t="s">
        <v>3370</v>
      </c>
      <c r="I801" s="34" t="str">
        <f t="shared" si="9"/>
        <v>02/2026</v>
      </c>
      <c r="J801" s="34" t="str">
        <f t="shared" si="10"/>
        <v>CXG-0226</v>
      </c>
    </row>
    <row r="802" hidden="1">
      <c r="A802" s="8" t="s">
        <v>5618</v>
      </c>
      <c r="B802" s="10" t="s">
        <v>5619</v>
      </c>
      <c r="C802" s="13">
        <v>46081.0</v>
      </c>
      <c r="D802" s="8" t="s">
        <v>4401</v>
      </c>
      <c r="E802" s="11">
        <v>6000.0</v>
      </c>
      <c r="F802" s="8" t="s">
        <v>1575</v>
      </c>
      <c r="G802" s="8" t="s">
        <v>2787</v>
      </c>
      <c r="H802" s="8" t="s">
        <v>3370</v>
      </c>
      <c r="I802" s="34" t="str">
        <f t="shared" si="9"/>
        <v>02/2026</v>
      </c>
      <c r="J802" s="34" t="str">
        <f t="shared" si="10"/>
        <v>CXG-0226</v>
      </c>
    </row>
    <row r="803" hidden="1">
      <c r="A803" s="8" t="s">
        <v>5620</v>
      </c>
      <c r="B803" s="10" t="s">
        <v>5604</v>
      </c>
      <c r="C803" s="13">
        <v>46081.0</v>
      </c>
      <c r="D803" s="8" t="s">
        <v>5605</v>
      </c>
      <c r="E803" s="11">
        <v>2559.4</v>
      </c>
      <c r="F803" s="8" t="s">
        <v>1575</v>
      </c>
      <c r="G803" s="8" t="s">
        <v>2787</v>
      </c>
      <c r="H803" s="8" t="s">
        <v>3370</v>
      </c>
      <c r="I803" s="34" t="str">
        <f t="shared" si="9"/>
        <v>02/2026</v>
      </c>
      <c r="J803" s="34" t="str">
        <f t="shared" si="10"/>
        <v>CXG-0226</v>
      </c>
    </row>
    <row r="804" hidden="1">
      <c r="A804" s="8" t="s">
        <v>5621</v>
      </c>
      <c r="B804" s="10" t="s">
        <v>5619</v>
      </c>
      <c r="C804" s="13">
        <v>46081.0</v>
      </c>
      <c r="D804" s="8" t="s">
        <v>4401</v>
      </c>
      <c r="E804" s="11">
        <v>2790.6</v>
      </c>
      <c r="F804" s="8" t="s">
        <v>1575</v>
      </c>
      <c r="G804" s="8" t="s">
        <v>2787</v>
      </c>
      <c r="H804" s="8" t="s">
        <v>3370</v>
      </c>
      <c r="I804" s="34" t="str">
        <f t="shared" si="9"/>
        <v>02/2026</v>
      </c>
      <c r="J804" s="34" t="str">
        <f t="shared" si="10"/>
        <v>CXG-0226</v>
      </c>
    </row>
    <row r="805" hidden="1">
      <c r="A805" s="8" t="s">
        <v>5622</v>
      </c>
      <c r="B805" s="10" t="s">
        <v>5604</v>
      </c>
      <c r="C805" s="13">
        <v>46081.0</v>
      </c>
      <c r="D805" s="8" t="s">
        <v>5605</v>
      </c>
      <c r="E805" s="11">
        <v>7.1</v>
      </c>
      <c r="F805" s="8" t="s">
        <v>1473</v>
      </c>
      <c r="H805" s="8" t="s">
        <v>3370</v>
      </c>
      <c r="I805" s="34" t="str">
        <f t="shared" si="9"/>
        <v>02/2026</v>
      </c>
      <c r="J805" s="34" t="str">
        <f t="shared" si="10"/>
        <v>CXG-0226</v>
      </c>
    </row>
    <row r="806" hidden="1">
      <c r="A806" s="8" t="s">
        <v>5623</v>
      </c>
      <c r="B806" s="10" t="s">
        <v>5624</v>
      </c>
      <c r="C806" s="13">
        <v>46084.0</v>
      </c>
      <c r="D806" s="8" t="s">
        <v>5625</v>
      </c>
      <c r="E806" s="11">
        <v>16000.0</v>
      </c>
      <c r="F806" s="8" t="s">
        <v>2193</v>
      </c>
      <c r="H806" s="8" t="s">
        <v>3370</v>
      </c>
      <c r="I806" s="34" t="str">
        <f t="shared" si="9"/>
        <v>03/2026</v>
      </c>
      <c r="J806" s="34" t="str">
        <f t="shared" si="10"/>
        <v>CXG-0326</v>
      </c>
    </row>
    <row r="807" hidden="1">
      <c r="A807" s="8" t="s">
        <v>5626</v>
      </c>
      <c r="B807" s="10" t="s">
        <v>5582</v>
      </c>
      <c r="C807" s="13">
        <v>46083.0</v>
      </c>
      <c r="D807" s="8" t="s">
        <v>5504</v>
      </c>
      <c r="E807" s="11">
        <v>3000.0</v>
      </c>
      <c r="F807" s="8" t="s">
        <v>2193</v>
      </c>
      <c r="H807" s="8" t="s">
        <v>3370</v>
      </c>
      <c r="I807" s="34" t="str">
        <f t="shared" si="9"/>
        <v>03/2026</v>
      </c>
      <c r="J807" s="34" t="str">
        <f t="shared" si="10"/>
        <v>CXG-0326</v>
      </c>
    </row>
    <row r="808" hidden="1">
      <c r="A808" s="8" t="s">
        <v>5627</v>
      </c>
      <c r="B808" s="10" t="s">
        <v>5579</v>
      </c>
      <c r="C808" s="13">
        <v>46083.0</v>
      </c>
      <c r="D808" s="8" t="s">
        <v>5500</v>
      </c>
      <c r="E808" s="11">
        <v>3000.0</v>
      </c>
      <c r="F808" s="8" t="s">
        <v>2193</v>
      </c>
      <c r="H808" s="8" t="s">
        <v>3370</v>
      </c>
      <c r="I808" s="34" t="str">
        <f t="shared" si="9"/>
        <v>03/2026</v>
      </c>
      <c r="J808" s="34" t="str">
        <f t="shared" si="10"/>
        <v>CXG-0326</v>
      </c>
    </row>
    <row r="809" hidden="1">
      <c r="A809" s="8" t="s">
        <v>5628</v>
      </c>
      <c r="B809" s="10" t="s">
        <v>5596</v>
      </c>
      <c r="C809" s="13">
        <v>46083.0</v>
      </c>
      <c r="D809" s="8" t="s">
        <v>5597</v>
      </c>
      <c r="E809" s="11">
        <v>3675.0</v>
      </c>
      <c r="F809" s="8" t="s">
        <v>2193</v>
      </c>
      <c r="H809" s="8" t="s">
        <v>3370</v>
      </c>
      <c r="I809" s="34" t="str">
        <f t="shared" si="9"/>
        <v>03/2026</v>
      </c>
      <c r="J809" s="34" t="str">
        <f t="shared" si="10"/>
        <v>CXG-0326</v>
      </c>
    </row>
    <row r="810" hidden="1">
      <c r="A810" s="8" t="s">
        <v>5629</v>
      </c>
      <c r="B810" s="10" t="s">
        <v>5630</v>
      </c>
      <c r="C810" s="13">
        <v>46083.0</v>
      </c>
      <c r="D810" s="8" t="s">
        <v>5631</v>
      </c>
      <c r="E810" s="11">
        <v>12000.0</v>
      </c>
      <c r="F810" s="8" t="s">
        <v>2193</v>
      </c>
      <c r="H810" s="8" t="s">
        <v>3370</v>
      </c>
      <c r="I810" s="34" t="str">
        <f t="shared" si="9"/>
        <v>03/2026</v>
      </c>
      <c r="J810" s="34" t="str">
        <f t="shared" si="10"/>
        <v>CXG-0326</v>
      </c>
    </row>
    <row r="811" hidden="1">
      <c r="A811" s="8" t="s">
        <v>5632</v>
      </c>
      <c r="B811" s="10" t="s">
        <v>5585</v>
      </c>
      <c r="C811" s="13">
        <v>46084.0</v>
      </c>
      <c r="D811" s="8" t="s">
        <v>5586</v>
      </c>
      <c r="E811" s="11">
        <v>3000.0</v>
      </c>
      <c r="F811" s="8" t="s">
        <v>1478</v>
      </c>
      <c r="H811" s="8" t="s">
        <v>3370</v>
      </c>
      <c r="I811" s="34" t="str">
        <f t="shared" si="9"/>
        <v>03/2026</v>
      </c>
      <c r="J811" s="34" t="str">
        <f t="shared" si="10"/>
        <v>CXG-0326</v>
      </c>
    </row>
    <row r="812" hidden="1">
      <c r="A812" s="8" t="s">
        <v>5633</v>
      </c>
      <c r="B812" s="10" t="s">
        <v>5585</v>
      </c>
      <c r="C812" s="13">
        <v>46084.0</v>
      </c>
      <c r="D812" s="8" t="s">
        <v>5586</v>
      </c>
      <c r="E812" s="11">
        <v>1000.0</v>
      </c>
      <c r="F812" s="8" t="s">
        <v>1473</v>
      </c>
      <c r="H812" s="8" t="s">
        <v>3370</v>
      </c>
      <c r="I812" s="34" t="str">
        <f t="shared" si="9"/>
        <v>03/2026</v>
      </c>
      <c r="J812" s="34" t="str">
        <f t="shared" si="10"/>
        <v>CXG-0326</v>
      </c>
    </row>
    <row r="813" hidden="1">
      <c r="A813" s="8" t="s">
        <v>5634</v>
      </c>
      <c r="B813" s="10" t="s">
        <v>5570</v>
      </c>
      <c r="C813" s="13">
        <v>46085.0</v>
      </c>
      <c r="D813" s="8" t="s">
        <v>4260</v>
      </c>
      <c r="E813" s="11">
        <v>784.0</v>
      </c>
      <c r="F813" s="8" t="s">
        <v>1478</v>
      </c>
      <c r="H813" s="8" t="s">
        <v>3370</v>
      </c>
      <c r="I813" s="34" t="str">
        <f t="shared" si="9"/>
        <v>03/2026</v>
      </c>
      <c r="J813" s="34" t="str">
        <f t="shared" si="10"/>
        <v>CXG-0326</v>
      </c>
    </row>
    <row r="814" hidden="1">
      <c r="A814" s="10" t="s">
        <v>5635</v>
      </c>
      <c r="B814" s="10" t="s">
        <v>5601</v>
      </c>
      <c r="C814" s="13">
        <v>46085.0</v>
      </c>
      <c r="D814" s="8" t="s">
        <v>5515</v>
      </c>
      <c r="E814" s="11">
        <v>2337.6</v>
      </c>
      <c r="F814" s="8" t="s">
        <v>2193</v>
      </c>
      <c r="H814" s="8" t="s">
        <v>3370</v>
      </c>
      <c r="I814" s="34" t="str">
        <f t="shared" si="9"/>
        <v>03/2026</v>
      </c>
      <c r="J814" s="34" t="str">
        <f t="shared" si="10"/>
        <v>CXG-0326</v>
      </c>
    </row>
    <row r="815" hidden="1">
      <c r="A815" s="8" t="s">
        <v>5636</v>
      </c>
      <c r="B815" s="10" t="s">
        <v>5637</v>
      </c>
      <c r="C815" s="13">
        <v>46085.0</v>
      </c>
      <c r="D815" s="8" t="s">
        <v>5625</v>
      </c>
      <c r="E815" s="11">
        <v>8658.4</v>
      </c>
      <c r="F815" s="8" t="s">
        <v>2193</v>
      </c>
      <c r="G815" s="8" t="s">
        <v>5638</v>
      </c>
      <c r="H815" s="8" t="s">
        <v>3370</v>
      </c>
      <c r="I815" s="34" t="str">
        <f t="shared" si="9"/>
        <v>03/2026</v>
      </c>
      <c r="J815" s="34" t="str">
        <f t="shared" si="10"/>
        <v>CXG-0326</v>
      </c>
    </row>
    <row r="816" hidden="1">
      <c r="A816" s="8"/>
      <c r="B816" s="8"/>
      <c r="C816" s="13"/>
      <c r="D816" s="8"/>
      <c r="E816" s="11"/>
      <c r="F816" s="8"/>
      <c r="G816" s="8"/>
      <c r="H816" s="8"/>
      <c r="I816" s="34"/>
      <c r="J816" s="34"/>
    </row>
    <row r="817" hidden="1">
      <c r="A817" s="8" t="s">
        <v>5639</v>
      </c>
      <c r="B817" s="10" t="s">
        <v>5640</v>
      </c>
      <c r="C817" s="13">
        <v>46085.0</v>
      </c>
      <c r="D817" s="8" t="s">
        <v>5006</v>
      </c>
      <c r="E817" s="11">
        <v>9150.0</v>
      </c>
      <c r="F817" s="8" t="s">
        <v>1478</v>
      </c>
      <c r="H817" s="8" t="s">
        <v>3370</v>
      </c>
      <c r="I817" s="34" t="str">
        <f t="shared" ref="I817:I891" si="11">TEXT(C817,"MM/YYYY")</f>
        <v>03/2026</v>
      </c>
      <c r="J817" s="34" t="str">
        <f t="shared" ref="J817:J891" si="12">IF(C817="","",CONCATENATE("CXG-",TEXT(C817,"MMYY")))</f>
        <v>CXG-0326</v>
      </c>
    </row>
    <row r="818" hidden="1">
      <c r="A818" s="8" t="s">
        <v>5641</v>
      </c>
      <c r="B818" s="10" t="s">
        <v>5624</v>
      </c>
      <c r="C818" s="13">
        <v>46085.0</v>
      </c>
      <c r="D818" s="8" t="s">
        <v>5515</v>
      </c>
      <c r="E818" s="11">
        <v>4004.0</v>
      </c>
      <c r="F818" s="8" t="s">
        <v>2193</v>
      </c>
      <c r="H818" s="8" t="s">
        <v>3370</v>
      </c>
      <c r="I818" s="34" t="str">
        <f t="shared" si="11"/>
        <v>03/2026</v>
      </c>
      <c r="J818" s="34" t="str">
        <f t="shared" si="12"/>
        <v>CXG-0326</v>
      </c>
    </row>
    <row r="819" hidden="1">
      <c r="A819" s="8" t="s">
        <v>5642</v>
      </c>
      <c r="B819" s="10" t="s">
        <v>5608</v>
      </c>
      <c r="C819" s="13">
        <v>46085.0</v>
      </c>
      <c r="D819" s="8" t="s">
        <v>5504</v>
      </c>
      <c r="E819" s="11">
        <v>3800.0</v>
      </c>
      <c r="F819" s="8" t="s">
        <v>2193</v>
      </c>
      <c r="H819" s="8" t="s">
        <v>3370</v>
      </c>
      <c r="I819" s="34" t="str">
        <f t="shared" si="11"/>
        <v>03/2026</v>
      </c>
      <c r="J819" s="34" t="str">
        <f t="shared" si="12"/>
        <v>CXG-0326</v>
      </c>
    </row>
    <row r="820" hidden="1">
      <c r="A820" s="8" t="s">
        <v>5643</v>
      </c>
      <c r="B820" s="10" t="s">
        <v>5610</v>
      </c>
      <c r="C820" s="13">
        <v>46085.0</v>
      </c>
      <c r="D820" s="8" t="s">
        <v>5500</v>
      </c>
      <c r="E820" s="11">
        <v>4000.0</v>
      </c>
      <c r="F820" s="8" t="s">
        <v>2193</v>
      </c>
      <c r="H820" s="8" t="s">
        <v>3370</v>
      </c>
      <c r="I820" s="34" t="str">
        <f t="shared" si="11"/>
        <v>03/2026</v>
      </c>
      <c r="J820" s="34" t="str">
        <f t="shared" si="12"/>
        <v>CXG-0326</v>
      </c>
    </row>
    <row r="821" hidden="1">
      <c r="A821" s="10" t="s">
        <v>5644</v>
      </c>
      <c r="B821" s="10" t="s">
        <v>5610</v>
      </c>
      <c r="C821" s="13">
        <v>46085.0</v>
      </c>
      <c r="D821" s="8" t="s">
        <v>5500</v>
      </c>
      <c r="E821" s="11">
        <v>4.0</v>
      </c>
      <c r="F821" s="8" t="s">
        <v>1473</v>
      </c>
      <c r="H821" s="8" t="s">
        <v>3370</v>
      </c>
      <c r="I821" s="34" t="str">
        <f t="shared" si="11"/>
        <v>03/2026</v>
      </c>
      <c r="J821" s="34" t="str">
        <f t="shared" si="12"/>
        <v>CXG-0326</v>
      </c>
    </row>
    <row r="822" hidden="1">
      <c r="A822" s="8" t="s">
        <v>5645</v>
      </c>
      <c r="B822" s="10" t="s">
        <v>5608</v>
      </c>
      <c r="C822" s="13">
        <v>46085.0</v>
      </c>
      <c r="D822" s="8" t="s">
        <v>5504</v>
      </c>
      <c r="E822" s="11">
        <v>2.4</v>
      </c>
      <c r="F822" s="8" t="s">
        <v>1473</v>
      </c>
      <c r="H822" s="8" t="s">
        <v>3370</v>
      </c>
      <c r="I822" s="34" t="str">
        <f t="shared" si="11"/>
        <v>03/2026</v>
      </c>
      <c r="J822" s="34" t="str">
        <f t="shared" si="12"/>
        <v>CXG-0326</v>
      </c>
    </row>
    <row r="823" hidden="1">
      <c r="A823" s="8" t="s">
        <v>5646</v>
      </c>
      <c r="B823" s="10" t="s">
        <v>5630</v>
      </c>
      <c r="C823" s="13">
        <v>46086.0</v>
      </c>
      <c r="D823" s="8" t="s">
        <v>5631</v>
      </c>
      <c r="E823" s="11">
        <v>2179.4</v>
      </c>
      <c r="F823" s="8" t="s">
        <v>2193</v>
      </c>
      <c r="H823" s="8" t="s">
        <v>3370</v>
      </c>
      <c r="I823" s="34" t="str">
        <f t="shared" si="11"/>
        <v>03/2026</v>
      </c>
      <c r="J823" s="34" t="str">
        <f t="shared" si="12"/>
        <v>CXG-0326</v>
      </c>
    </row>
    <row r="824" hidden="1">
      <c r="A824" s="8" t="s">
        <v>5647</v>
      </c>
      <c r="B824" s="10" t="s">
        <v>5648</v>
      </c>
      <c r="C824" s="13">
        <v>46087.0</v>
      </c>
      <c r="D824" s="8" t="s">
        <v>5617</v>
      </c>
      <c r="E824" s="11">
        <v>5344.6</v>
      </c>
      <c r="F824" s="8" t="s">
        <v>1478</v>
      </c>
      <c r="H824" s="8" t="s">
        <v>3370</v>
      </c>
      <c r="I824" s="34" t="str">
        <f t="shared" si="11"/>
        <v>03/2026</v>
      </c>
      <c r="J824" s="34" t="str">
        <f t="shared" si="12"/>
        <v>CXG-0326</v>
      </c>
    </row>
    <row r="825" hidden="1">
      <c r="A825" s="8" t="s">
        <v>5649</v>
      </c>
      <c r="B825" s="10" t="s">
        <v>5614</v>
      </c>
      <c r="C825" s="13">
        <v>46087.0</v>
      </c>
      <c r="D825" s="8" t="s">
        <v>291</v>
      </c>
      <c r="E825" s="11">
        <v>2774.4</v>
      </c>
      <c r="F825" s="8" t="s">
        <v>1478</v>
      </c>
      <c r="H825" s="8" t="s">
        <v>3370</v>
      </c>
      <c r="I825" s="34" t="str">
        <f t="shared" si="11"/>
        <v>03/2026</v>
      </c>
      <c r="J825" s="34" t="str">
        <f t="shared" si="12"/>
        <v>CXG-0326</v>
      </c>
    </row>
    <row r="826" hidden="1">
      <c r="A826" s="8" t="s">
        <v>5650</v>
      </c>
      <c r="B826" s="10" t="s">
        <v>5651</v>
      </c>
      <c r="C826" s="13">
        <v>46090.0</v>
      </c>
      <c r="D826" s="8" t="s">
        <v>5652</v>
      </c>
      <c r="E826" s="11">
        <v>15000.0</v>
      </c>
      <c r="F826" s="8" t="s">
        <v>1478</v>
      </c>
      <c r="H826" s="8" t="s">
        <v>3370</v>
      </c>
      <c r="I826" s="34" t="str">
        <f t="shared" si="11"/>
        <v>03/2026</v>
      </c>
      <c r="J826" s="34" t="str">
        <f t="shared" si="12"/>
        <v>CXG-0326</v>
      </c>
    </row>
    <row r="827" hidden="1">
      <c r="A827" s="8" t="s">
        <v>5653</v>
      </c>
      <c r="B827" s="10" t="s">
        <v>5654</v>
      </c>
      <c r="C827" s="13">
        <v>46090.0</v>
      </c>
      <c r="D827" s="8" t="s">
        <v>5586</v>
      </c>
      <c r="E827" s="11">
        <v>16000.0</v>
      </c>
      <c r="F827" s="8" t="s">
        <v>2193</v>
      </c>
      <c r="H827" s="8" t="s">
        <v>3370</v>
      </c>
      <c r="I827" s="34" t="str">
        <f t="shared" si="11"/>
        <v>03/2026</v>
      </c>
      <c r="J827" s="34" t="str">
        <f t="shared" si="12"/>
        <v>CXG-0326</v>
      </c>
    </row>
    <row r="828" hidden="1">
      <c r="A828" s="8" t="s">
        <v>5655</v>
      </c>
      <c r="B828" s="10" t="s">
        <v>5648</v>
      </c>
      <c r="C828" s="13">
        <v>46091.0</v>
      </c>
      <c r="D828" s="8" t="s">
        <v>5617</v>
      </c>
      <c r="E828" s="11">
        <v>3000.0</v>
      </c>
      <c r="F828" s="8" t="s">
        <v>1478</v>
      </c>
      <c r="H828" s="8" t="s">
        <v>3370</v>
      </c>
      <c r="I828" s="34" t="str">
        <f t="shared" si="11"/>
        <v>03/2026</v>
      </c>
      <c r="J828" s="34" t="str">
        <f t="shared" si="12"/>
        <v>CXG-0326</v>
      </c>
    </row>
    <row r="829" hidden="1">
      <c r="A829" s="8" t="s">
        <v>5656</v>
      </c>
      <c r="B829" s="10" t="s">
        <v>5616</v>
      </c>
      <c r="C829" s="13">
        <v>46091.0</v>
      </c>
      <c r="D829" s="8" t="s">
        <v>5617</v>
      </c>
      <c r="E829" s="11">
        <v>763.2</v>
      </c>
      <c r="F829" s="8" t="s">
        <v>1473</v>
      </c>
      <c r="H829" s="8" t="s">
        <v>3370</v>
      </c>
      <c r="I829" s="34" t="str">
        <f t="shared" si="11"/>
        <v>03/2026</v>
      </c>
      <c r="J829" s="34" t="str">
        <f t="shared" si="12"/>
        <v>CXG-0326</v>
      </c>
    </row>
    <row r="830" hidden="1">
      <c r="A830" s="8" t="s">
        <v>5657</v>
      </c>
      <c r="B830" s="10" t="s">
        <v>5624</v>
      </c>
      <c r="C830" s="13">
        <v>46091.0</v>
      </c>
      <c r="D830" s="8" t="s">
        <v>5515</v>
      </c>
      <c r="E830" s="11">
        <v>380.0</v>
      </c>
      <c r="F830" s="8" t="s">
        <v>2193</v>
      </c>
      <c r="H830" s="8" t="s">
        <v>3370</v>
      </c>
      <c r="I830" s="34" t="str">
        <f t="shared" si="11"/>
        <v>03/2026</v>
      </c>
      <c r="J830" s="34" t="str">
        <f t="shared" si="12"/>
        <v>CXG-0326</v>
      </c>
    </row>
    <row r="831" hidden="1">
      <c r="A831" s="8" t="s">
        <v>5658</v>
      </c>
      <c r="B831" s="10" t="s">
        <v>5637</v>
      </c>
      <c r="C831" s="13">
        <v>46091.0</v>
      </c>
      <c r="D831" s="8" t="s">
        <v>5625</v>
      </c>
      <c r="E831" s="11">
        <v>3280.0</v>
      </c>
      <c r="F831" s="8" t="s">
        <v>2193</v>
      </c>
      <c r="H831" s="8" t="s">
        <v>3370</v>
      </c>
      <c r="I831" s="34" t="str">
        <f t="shared" si="11"/>
        <v>03/2026</v>
      </c>
      <c r="J831" s="34" t="str">
        <f t="shared" si="12"/>
        <v>CXG-0326</v>
      </c>
    </row>
    <row r="832" hidden="1">
      <c r="A832" s="8" t="s">
        <v>5659</v>
      </c>
      <c r="B832" s="10" t="s">
        <v>5637</v>
      </c>
      <c r="C832" s="13">
        <v>46091.0</v>
      </c>
      <c r="D832" s="8" t="s">
        <v>5625</v>
      </c>
      <c r="E832" s="11">
        <v>0.8</v>
      </c>
      <c r="F832" s="8" t="s">
        <v>1473</v>
      </c>
      <c r="H832" s="8" t="s">
        <v>3370</v>
      </c>
      <c r="I832" s="34" t="str">
        <f t="shared" si="11"/>
        <v>03/2026</v>
      </c>
      <c r="J832" s="34" t="str">
        <f t="shared" si="12"/>
        <v>CXG-0326</v>
      </c>
    </row>
    <row r="833" hidden="1">
      <c r="A833" s="8" t="s">
        <v>5660</v>
      </c>
      <c r="B833" s="10" t="s">
        <v>5661</v>
      </c>
      <c r="C833" s="13">
        <v>46092.0</v>
      </c>
      <c r="D833" s="8" t="s">
        <v>168</v>
      </c>
      <c r="E833" s="11">
        <v>4350.72</v>
      </c>
      <c r="F833" s="8" t="s">
        <v>1478</v>
      </c>
      <c r="H833" s="8" t="s">
        <v>3370</v>
      </c>
      <c r="I833" s="34" t="str">
        <f t="shared" si="11"/>
        <v>03/2026</v>
      </c>
      <c r="J833" s="34" t="str">
        <f t="shared" si="12"/>
        <v>CXG-0326</v>
      </c>
    </row>
    <row r="834" hidden="1">
      <c r="A834" s="8" t="s">
        <v>5662</v>
      </c>
      <c r="B834" s="10" t="s">
        <v>5661</v>
      </c>
      <c r="C834" s="13">
        <v>46092.0</v>
      </c>
      <c r="D834" s="8" t="s">
        <v>168</v>
      </c>
      <c r="E834" s="11">
        <v>494.4</v>
      </c>
      <c r="F834" s="8" t="s">
        <v>1478</v>
      </c>
      <c r="H834" s="8" t="s">
        <v>3370</v>
      </c>
      <c r="I834" s="34" t="str">
        <f t="shared" si="11"/>
        <v>03/2026</v>
      </c>
      <c r="J834" s="34" t="str">
        <f t="shared" si="12"/>
        <v>CXG-0326</v>
      </c>
    </row>
    <row r="835" hidden="1">
      <c r="A835" s="8" t="s">
        <v>5663</v>
      </c>
      <c r="B835" s="10" t="s">
        <v>5664</v>
      </c>
      <c r="C835" s="13">
        <v>46093.0</v>
      </c>
      <c r="D835" s="8" t="s">
        <v>5665</v>
      </c>
      <c r="E835" s="11">
        <v>6108.0</v>
      </c>
      <c r="F835" s="8" t="s">
        <v>2193</v>
      </c>
      <c r="H835" s="8" t="s">
        <v>3370</v>
      </c>
      <c r="I835" s="34" t="str">
        <f t="shared" si="11"/>
        <v>03/2026</v>
      </c>
      <c r="J835" s="34" t="str">
        <f t="shared" si="12"/>
        <v>CXG-0326</v>
      </c>
    </row>
    <row r="836" hidden="1">
      <c r="A836" s="8" t="s">
        <v>5666</v>
      </c>
      <c r="B836" s="10" t="s">
        <v>5667</v>
      </c>
      <c r="C836" s="13">
        <v>46093.0</v>
      </c>
      <c r="D836" s="8" t="s">
        <v>5668</v>
      </c>
      <c r="E836" s="11">
        <v>6164.0</v>
      </c>
      <c r="F836" s="8" t="s">
        <v>2193</v>
      </c>
      <c r="H836" s="8" t="s">
        <v>3370</v>
      </c>
      <c r="I836" s="34" t="str">
        <f t="shared" si="11"/>
        <v>03/2026</v>
      </c>
      <c r="J836" s="34" t="str">
        <f t="shared" si="12"/>
        <v>CXG-0326</v>
      </c>
    </row>
    <row r="837" hidden="1">
      <c r="A837" s="8" t="s">
        <v>5669</v>
      </c>
      <c r="B837" s="10" t="s">
        <v>5670</v>
      </c>
      <c r="C837" s="13">
        <v>46093.0</v>
      </c>
      <c r="D837" s="8" t="s">
        <v>5671</v>
      </c>
      <c r="E837" s="11">
        <v>5792.0</v>
      </c>
      <c r="F837" s="8" t="s">
        <v>2193</v>
      </c>
      <c r="H837" s="8" t="s">
        <v>3370</v>
      </c>
      <c r="I837" s="34" t="str">
        <f t="shared" si="11"/>
        <v>03/2026</v>
      </c>
      <c r="J837" s="34" t="str">
        <f t="shared" si="12"/>
        <v>CXG-0326</v>
      </c>
    </row>
    <row r="838" hidden="1">
      <c r="A838" s="8" t="s">
        <v>5672</v>
      </c>
      <c r="B838" s="10" t="s">
        <v>5673</v>
      </c>
      <c r="C838" s="13">
        <v>46093.0</v>
      </c>
      <c r="D838" s="8" t="s">
        <v>5674</v>
      </c>
      <c r="E838" s="11">
        <v>6591.0</v>
      </c>
      <c r="F838" s="8" t="s">
        <v>2193</v>
      </c>
      <c r="H838" s="8" t="s">
        <v>3370</v>
      </c>
      <c r="I838" s="34" t="str">
        <f t="shared" si="11"/>
        <v>03/2026</v>
      </c>
      <c r="J838" s="34" t="str">
        <f t="shared" si="12"/>
        <v>CXG-0326</v>
      </c>
    </row>
    <row r="839" hidden="1">
      <c r="A839" s="8" t="s">
        <v>5675</v>
      </c>
      <c r="B839" s="10" t="s">
        <v>5673</v>
      </c>
      <c r="C839" s="13">
        <v>46093.0</v>
      </c>
      <c r="D839" s="8" t="s">
        <v>5674</v>
      </c>
      <c r="E839" s="11">
        <v>0.2</v>
      </c>
      <c r="F839" s="8" t="s">
        <v>1473</v>
      </c>
      <c r="H839" s="8" t="s">
        <v>3370</v>
      </c>
      <c r="I839" s="34" t="str">
        <f t="shared" si="11"/>
        <v>03/2026</v>
      </c>
      <c r="J839" s="34" t="str">
        <f t="shared" si="12"/>
        <v>CXG-0326</v>
      </c>
    </row>
    <row r="840" hidden="1">
      <c r="A840" s="8" t="s">
        <v>5676</v>
      </c>
      <c r="B840" s="10" t="s">
        <v>5677</v>
      </c>
      <c r="C840" s="13">
        <v>46093.0</v>
      </c>
      <c r="D840" s="8" t="s">
        <v>5006</v>
      </c>
      <c r="E840" s="11">
        <v>10000.0</v>
      </c>
      <c r="F840" s="8" t="s">
        <v>2193</v>
      </c>
      <c r="H840" s="8" t="s">
        <v>3370</v>
      </c>
      <c r="I840" s="34" t="str">
        <f t="shared" si="11"/>
        <v>03/2026</v>
      </c>
      <c r="J840" s="34" t="str">
        <f t="shared" si="12"/>
        <v>CXG-0326</v>
      </c>
    </row>
    <row r="841" hidden="1">
      <c r="A841" s="8" t="s">
        <v>5678</v>
      </c>
      <c r="B841" s="10" t="s">
        <v>5677</v>
      </c>
      <c r="C841" s="13">
        <v>46093.0</v>
      </c>
      <c r="D841" s="8" t="s">
        <v>5006</v>
      </c>
      <c r="E841" s="11">
        <v>1457.0</v>
      </c>
      <c r="F841" s="8" t="s">
        <v>1478</v>
      </c>
      <c r="H841" s="8" t="s">
        <v>3370</v>
      </c>
      <c r="I841" s="34" t="str">
        <f t="shared" si="11"/>
        <v>03/2026</v>
      </c>
      <c r="J841" s="34" t="str">
        <f t="shared" si="12"/>
        <v>CXG-0326</v>
      </c>
    </row>
    <row r="842" hidden="1">
      <c r="A842" s="8" t="s">
        <v>5679</v>
      </c>
      <c r="B842" s="10" t="s">
        <v>5680</v>
      </c>
      <c r="C842" s="13">
        <v>46094.0</v>
      </c>
      <c r="D842" s="8" t="s">
        <v>5681</v>
      </c>
      <c r="E842" s="11">
        <v>8000.0</v>
      </c>
      <c r="F842" s="8" t="s">
        <v>1478</v>
      </c>
      <c r="H842" s="8" t="s">
        <v>3370</v>
      </c>
      <c r="I842" s="34" t="str">
        <f t="shared" si="11"/>
        <v>03/2026</v>
      </c>
      <c r="J842" s="34" t="str">
        <f t="shared" si="12"/>
        <v>CXG-0326</v>
      </c>
    </row>
    <row r="843" hidden="1">
      <c r="A843" s="8" t="s">
        <v>5682</v>
      </c>
      <c r="B843" s="10" t="s">
        <v>5683</v>
      </c>
      <c r="C843" s="13">
        <v>46094.0</v>
      </c>
      <c r="D843" s="8" t="s">
        <v>5684</v>
      </c>
      <c r="E843" s="11">
        <v>9951.5</v>
      </c>
      <c r="F843" s="8" t="s">
        <v>1478</v>
      </c>
      <c r="H843" s="8" t="s">
        <v>3370</v>
      </c>
      <c r="I843" s="34" t="str">
        <f t="shared" si="11"/>
        <v>03/2026</v>
      </c>
      <c r="J843" s="34" t="str">
        <f t="shared" si="12"/>
        <v>CXG-0326</v>
      </c>
    </row>
    <row r="844" hidden="1">
      <c r="A844" s="8" t="s">
        <v>5685</v>
      </c>
      <c r="B844" s="10" t="s">
        <v>5686</v>
      </c>
      <c r="C844" s="13">
        <v>46097.0</v>
      </c>
      <c r="D844" s="8" t="s">
        <v>5687</v>
      </c>
      <c r="E844" s="11">
        <v>7888.4</v>
      </c>
      <c r="F844" s="8" t="s">
        <v>1478</v>
      </c>
      <c r="H844" s="8" t="s">
        <v>3370</v>
      </c>
      <c r="I844" s="34" t="str">
        <f t="shared" si="11"/>
        <v>03/2026</v>
      </c>
      <c r="J844" s="34" t="str">
        <f t="shared" si="12"/>
        <v>CXG-0326</v>
      </c>
    </row>
    <row r="845" hidden="1">
      <c r="A845" s="8" t="s">
        <v>5688</v>
      </c>
      <c r="B845" s="10" t="s">
        <v>5689</v>
      </c>
      <c r="C845" s="13">
        <v>46097.0</v>
      </c>
      <c r="D845" s="8" t="s">
        <v>5684</v>
      </c>
      <c r="E845" s="11">
        <v>9833.2</v>
      </c>
      <c r="F845" s="8" t="s">
        <v>1478</v>
      </c>
      <c r="H845" s="8" t="s">
        <v>3370</v>
      </c>
      <c r="I845" s="34" t="str">
        <f t="shared" si="11"/>
        <v>03/2026</v>
      </c>
      <c r="J845" s="34" t="str">
        <f t="shared" si="12"/>
        <v>CXG-0326</v>
      </c>
    </row>
    <row r="846" hidden="1">
      <c r="A846" s="8" t="s">
        <v>5690</v>
      </c>
      <c r="B846" s="10" t="s">
        <v>5661</v>
      </c>
      <c r="C846" s="13">
        <v>46097.0</v>
      </c>
      <c r="D846" s="8" t="s">
        <v>168</v>
      </c>
      <c r="E846" s="11">
        <v>1087.68</v>
      </c>
      <c r="F846" s="8" t="s">
        <v>1478</v>
      </c>
      <c r="H846" s="8" t="s">
        <v>3370</v>
      </c>
      <c r="I846" s="34" t="str">
        <f t="shared" si="11"/>
        <v>03/2026</v>
      </c>
      <c r="J846" s="34" t="str">
        <f t="shared" si="12"/>
        <v>CXG-0326</v>
      </c>
    </row>
    <row r="847" hidden="1">
      <c r="A847" s="8" t="s">
        <v>5691</v>
      </c>
      <c r="B847" s="10" t="s">
        <v>5651</v>
      </c>
      <c r="C847" s="13">
        <v>46098.0</v>
      </c>
      <c r="D847" s="8" t="s">
        <v>5652</v>
      </c>
      <c r="E847" s="11">
        <v>3246.4</v>
      </c>
      <c r="F847" s="8" t="s">
        <v>1478</v>
      </c>
      <c r="H847" s="8" t="s">
        <v>3370</v>
      </c>
      <c r="I847" s="34" t="str">
        <f t="shared" si="11"/>
        <v>03/2026</v>
      </c>
      <c r="J847" s="34" t="str">
        <f t="shared" si="12"/>
        <v>CXG-0326</v>
      </c>
    </row>
    <row r="848" hidden="1">
      <c r="A848" s="8" t="s">
        <v>5692</v>
      </c>
      <c r="B848" s="10" t="s">
        <v>5693</v>
      </c>
      <c r="C848" s="13">
        <v>46099.0</v>
      </c>
      <c r="D848" s="8" t="s">
        <v>5119</v>
      </c>
      <c r="E848" s="11">
        <v>9167.6</v>
      </c>
      <c r="F848" s="8" t="s">
        <v>1478</v>
      </c>
      <c r="H848" s="8" t="s">
        <v>3370</v>
      </c>
      <c r="I848" s="34" t="str">
        <f t="shared" si="11"/>
        <v>03/2026</v>
      </c>
      <c r="J848" s="34" t="str">
        <f t="shared" si="12"/>
        <v>CXG-0326</v>
      </c>
    </row>
    <row r="849" hidden="1">
      <c r="A849" s="8" t="s">
        <v>5694</v>
      </c>
      <c r="B849" s="10" t="s">
        <v>5695</v>
      </c>
      <c r="C849" s="13">
        <v>46099.0</v>
      </c>
      <c r="D849" s="8" t="s">
        <v>5696</v>
      </c>
      <c r="E849" s="11">
        <v>9846.2</v>
      </c>
      <c r="F849" s="8" t="s">
        <v>1478</v>
      </c>
      <c r="H849" s="8" t="s">
        <v>3370</v>
      </c>
      <c r="I849" s="34" t="str">
        <f t="shared" si="11"/>
        <v>03/2026</v>
      </c>
      <c r="J849" s="34" t="str">
        <f t="shared" si="12"/>
        <v>CXG-0326</v>
      </c>
    </row>
    <row r="850" hidden="1">
      <c r="A850" s="8" t="s">
        <v>5697</v>
      </c>
      <c r="B850" s="10" t="s">
        <v>5680</v>
      </c>
      <c r="C850" s="13">
        <v>46099.0</v>
      </c>
      <c r="D850" s="8" t="s">
        <v>5681</v>
      </c>
      <c r="E850" s="11">
        <v>1632.0</v>
      </c>
      <c r="F850" s="8" t="s">
        <v>1478</v>
      </c>
      <c r="H850" s="8" t="s">
        <v>3370</v>
      </c>
      <c r="I850" s="34" t="str">
        <f t="shared" si="11"/>
        <v>03/2026</v>
      </c>
      <c r="J850" s="34" t="str">
        <f t="shared" si="12"/>
        <v>CXG-0326</v>
      </c>
    </row>
    <row r="851" hidden="1">
      <c r="A851" s="8" t="s">
        <v>5698</v>
      </c>
      <c r="B851" s="10" t="s">
        <v>5699</v>
      </c>
      <c r="C851" s="13">
        <v>46100.0</v>
      </c>
      <c r="D851" s="8" t="s">
        <v>5687</v>
      </c>
      <c r="E851" s="11">
        <v>7207.2</v>
      </c>
      <c r="F851" s="8" t="s">
        <v>1478</v>
      </c>
      <c r="H851" s="8" t="s">
        <v>3370</v>
      </c>
      <c r="I851" s="34" t="str">
        <f t="shared" si="11"/>
        <v>03/2026</v>
      </c>
      <c r="J851" s="34" t="str">
        <f t="shared" si="12"/>
        <v>CXG-0326</v>
      </c>
    </row>
    <row r="852" hidden="1">
      <c r="A852" s="8" t="s">
        <v>5700</v>
      </c>
      <c r="B852" s="10" t="s">
        <v>5701</v>
      </c>
      <c r="C852" s="13">
        <v>46100.0</v>
      </c>
      <c r="D852" s="8" t="s">
        <v>5702</v>
      </c>
      <c r="E852" s="11">
        <v>8097.6</v>
      </c>
      <c r="F852" s="8" t="s">
        <v>1478</v>
      </c>
      <c r="H852" s="8" t="s">
        <v>3370</v>
      </c>
      <c r="I852" s="34" t="str">
        <f t="shared" si="11"/>
        <v>03/2026</v>
      </c>
      <c r="J852" s="34" t="str">
        <f t="shared" si="12"/>
        <v>CXG-0326</v>
      </c>
    </row>
    <row r="853" hidden="1">
      <c r="A853" s="8" t="s">
        <v>5703</v>
      </c>
      <c r="B853" s="10" t="s">
        <v>5704</v>
      </c>
      <c r="C853" s="13">
        <v>46099.0</v>
      </c>
      <c r="D853" s="8" t="s">
        <v>4898</v>
      </c>
      <c r="E853" s="11">
        <v>7460.8</v>
      </c>
      <c r="F853" s="8" t="s">
        <v>1478</v>
      </c>
      <c r="H853" s="8" t="s">
        <v>3370</v>
      </c>
      <c r="I853" s="34" t="str">
        <f t="shared" si="11"/>
        <v>03/2026</v>
      </c>
      <c r="J853" s="34" t="str">
        <f t="shared" si="12"/>
        <v>CXG-0326</v>
      </c>
    </row>
    <row r="854" hidden="1">
      <c r="A854" s="8" t="s">
        <v>5705</v>
      </c>
      <c r="B854" s="10" t="s">
        <v>5654</v>
      </c>
      <c r="C854" s="13">
        <v>46100.0</v>
      </c>
      <c r="D854" s="8" t="s">
        <v>5586</v>
      </c>
      <c r="E854" s="11">
        <v>5359.6</v>
      </c>
      <c r="F854" s="8" t="s">
        <v>1478</v>
      </c>
      <c r="H854" s="8" t="s">
        <v>3370</v>
      </c>
      <c r="I854" s="34" t="str">
        <f t="shared" si="11"/>
        <v>03/2026</v>
      </c>
      <c r="J854" s="34" t="str">
        <f t="shared" si="12"/>
        <v>CXG-0326</v>
      </c>
    </row>
    <row r="855" hidden="1">
      <c r="A855" s="8" t="s">
        <v>5706</v>
      </c>
      <c r="B855" s="10" t="s">
        <v>5707</v>
      </c>
      <c r="C855" s="13">
        <v>46100.0</v>
      </c>
      <c r="D855" s="8" t="s">
        <v>5708</v>
      </c>
      <c r="E855" s="11">
        <v>8076.0</v>
      </c>
      <c r="F855" s="8" t="s">
        <v>2193</v>
      </c>
      <c r="H855" s="8" t="s">
        <v>3370</v>
      </c>
      <c r="I855" s="34" t="str">
        <f t="shared" si="11"/>
        <v>03/2026</v>
      </c>
      <c r="J855" s="34" t="str">
        <f t="shared" si="12"/>
        <v>CXG-0326</v>
      </c>
    </row>
    <row r="856" hidden="1">
      <c r="A856" s="8" t="s">
        <v>5709</v>
      </c>
      <c r="B856" s="10" t="s">
        <v>5710</v>
      </c>
      <c r="C856" s="13">
        <v>46100.0</v>
      </c>
      <c r="D856" s="8" t="s">
        <v>5711</v>
      </c>
      <c r="E856" s="11">
        <v>7283.1</v>
      </c>
      <c r="F856" s="8" t="s">
        <v>2193</v>
      </c>
      <c r="H856" s="8" t="s">
        <v>3370</v>
      </c>
      <c r="I856" s="34" t="str">
        <f t="shared" si="11"/>
        <v>03/2026</v>
      </c>
      <c r="J856" s="34" t="str">
        <f t="shared" si="12"/>
        <v>CXG-0326</v>
      </c>
    </row>
    <row r="857" hidden="1">
      <c r="A857" s="8" t="s">
        <v>5712</v>
      </c>
      <c r="B857" s="10" t="s">
        <v>5713</v>
      </c>
      <c r="C857" s="13">
        <v>46100.0</v>
      </c>
      <c r="D857" s="8" t="s">
        <v>5714</v>
      </c>
      <c r="E857" s="11">
        <v>7137.9</v>
      </c>
      <c r="F857" s="8" t="s">
        <v>2193</v>
      </c>
      <c r="H857" s="8" t="s">
        <v>3370</v>
      </c>
      <c r="I857" s="34" t="str">
        <f t="shared" si="11"/>
        <v>03/2026</v>
      </c>
      <c r="J857" s="34" t="str">
        <f t="shared" si="12"/>
        <v>CXG-0326</v>
      </c>
    </row>
    <row r="858" hidden="1">
      <c r="A858" s="8" t="s">
        <v>5715</v>
      </c>
      <c r="B858" s="10" t="s">
        <v>5716</v>
      </c>
      <c r="C858" s="13">
        <v>46100.0</v>
      </c>
      <c r="D858" s="8" t="s">
        <v>5717</v>
      </c>
      <c r="E858" s="11">
        <v>10160.7</v>
      </c>
      <c r="F858" s="8" t="s">
        <v>2193</v>
      </c>
      <c r="H858" s="8" t="s">
        <v>3370</v>
      </c>
      <c r="I858" s="34" t="str">
        <f t="shared" si="11"/>
        <v>03/2026</v>
      </c>
      <c r="J858" s="34" t="str">
        <f t="shared" si="12"/>
        <v>CXG-0326</v>
      </c>
    </row>
    <row r="859" hidden="1">
      <c r="A859" s="10" t="s">
        <v>5718</v>
      </c>
      <c r="B859" s="10" t="s">
        <v>5719</v>
      </c>
      <c r="C859" s="13">
        <v>46101.0</v>
      </c>
      <c r="D859" s="8" t="s">
        <v>5720</v>
      </c>
      <c r="E859" s="11">
        <v>8092.0</v>
      </c>
      <c r="F859" s="8" t="s">
        <v>2193</v>
      </c>
      <c r="H859" s="8" t="s">
        <v>3370</v>
      </c>
      <c r="I859" s="34" t="str">
        <f t="shared" si="11"/>
        <v>03/2026</v>
      </c>
      <c r="J859" s="34" t="str">
        <f t="shared" si="12"/>
        <v>CXG-0326</v>
      </c>
    </row>
    <row r="860" hidden="1">
      <c r="A860" s="8" t="s">
        <v>5721</v>
      </c>
      <c r="B860" s="10" t="s">
        <v>5722</v>
      </c>
      <c r="C860" s="13">
        <v>46101.0</v>
      </c>
      <c r="D860" s="8" t="s">
        <v>5504</v>
      </c>
      <c r="E860" s="11">
        <v>15000.0</v>
      </c>
      <c r="F860" s="8" t="s">
        <v>2193</v>
      </c>
      <c r="H860" s="8" t="s">
        <v>3370</v>
      </c>
      <c r="I860" s="34" t="str">
        <f t="shared" si="11"/>
        <v>03/2026</v>
      </c>
      <c r="J860" s="34" t="str">
        <f t="shared" si="12"/>
        <v>CXG-0326</v>
      </c>
    </row>
    <row r="861" hidden="1">
      <c r="A861" s="8" t="s">
        <v>5723</v>
      </c>
      <c r="B861" s="10" t="s">
        <v>5724</v>
      </c>
      <c r="C861" s="13">
        <v>46101.0</v>
      </c>
      <c r="D861" s="8" t="s">
        <v>5500</v>
      </c>
      <c r="E861" s="11">
        <v>15000.0</v>
      </c>
      <c r="F861" s="8" t="s">
        <v>2193</v>
      </c>
      <c r="H861" s="8" t="s">
        <v>3370</v>
      </c>
      <c r="I861" s="34" t="str">
        <f t="shared" si="11"/>
        <v>03/2026</v>
      </c>
      <c r="J861" s="34" t="str">
        <f t="shared" si="12"/>
        <v>CXG-0326</v>
      </c>
    </row>
    <row r="862" hidden="1">
      <c r="A862" s="8" t="s">
        <v>5725</v>
      </c>
      <c r="B862" s="10" t="s">
        <v>5726</v>
      </c>
      <c r="C862" s="13">
        <v>46101.0</v>
      </c>
      <c r="D862" s="8" t="s">
        <v>5006</v>
      </c>
      <c r="E862" s="11">
        <v>11664.0</v>
      </c>
      <c r="F862" s="8" t="s">
        <v>2193</v>
      </c>
      <c r="H862" s="8" t="s">
        <v>3370</v>
      </c>
      <c r="I862" s="34" t="str">
        <f t="shared" si="11"/>
        <v>03/2026</v>
      </c>
      <c r="J862" s="34" t="str">
        <f t="shared" si="12"/>
        <v>CXG-0326</v>
      </c>
    </row>
    <row r="863" hidden="1">
      <c r="A863" s="8" t="s">
        <v>5727</v>
      </c>
      <c r="B863" s="10" t="s">
        <v>5704</v>
      </c>
      <c r="C863" s="13">
        <v>46102.0</v>
      </c>
      <c r="D863" s="8" t="s">
        <v>4898</v>
      </c>
      <c r="E863" s="11">
        <v>1000.0</v>
      </c>
      <c r="F863" s="8" t="s">
        <v>2193</v>
      </c>
      <c r="H863" s="8" t="s">
        <v>3370</v>
      </c>
      <c r="I863" s="34" t="str">
        <f t="shared" si="11"/>
        <v>03/2026</v>
      </c>
      <c r="J863" s="34" t="str">
        <f t="shared" si="12"/>
        <v>CXG-0326</v>
      </c>
    </row>
    <row r="864" hidden="1">
      <c r="A864" s="8" t="s">
        <v>5728</v>
      </c>
      <c r="B864" s="10" t="s">
        <v>5729</v>
      </c>
      <c r="C864" s="13">
        <v>46101.0</v>
      </c>
      <c r="D864" s="8" t="s">
        <v>4419</v>
      </c>
      <c r="E864" s="11">
        <v>5000.0</v>
      </c>
      <c r="F864" s="8" t="s">
        <v>2193</v>
      </c>
      <c r="H864" s="8" t="s">
        <v>3370</v>
      </c>
      <c r="I864" s="34" t="str">
        <f t="shared" si="11"/>
        <v>03/2026</v>
      </c>
      <c r="J864" s="34" t="str">
        <f t="shared" si="12"/>
        <v>CXG-0326</v>
      </c>
    </row>
    <row r="865" hidden="1">
      <c r="A865" s="8" t="s">
        <v>5730</v>
      </c>
      <c r="B865" s="10" t="s">
        <v>5731</v>
      </c>
      <c r="C865" s="13">
        <v>46102.0</v>
      </c>
      <c r="D865" s="8" t="s">
        <v>5732</v>
      </c>
      <c r="E865" s="11">
        <v>7608.0</v>
      </c>
      <c r="F865" s="8" t="s">
        <v>1478</v>
      </c>
      <c r="H865" s="8" t="s">
        <v>3370</v>
      </c>
      <c r="I865" s="34" t="str">
        <f t="shared" si="11"/>
        <v>03/2026</v>
      </c>
      <c r="J865" s="34" t="str">
        <f t="shared" si="12"/>
        <v>CXG-0326</v>
      </c>
    </row>
    <row r="866" hidden="1">
      <c r="A866" s="8" t="s">
        <v>5733</v>
      </c>
      <c r="B866" s="10" t="s">
        <v>5729</v>
      </c>
      <c r="C866" s="13">
        <v>46104.0</v>
      </c>
      <c r="D866" s="8" t="s">
        <v>4419</v>
      </c>
      <c r="E866" s="11">
        <v>1525.6</v>
      </c>
      <c r="F866" s="8" t="s">
        <v>2193</v>
      </c>
      <c r="H866" s="8" t="s">
        <v>3370</v>
      </c>
      <c r="I866" s="34" t="str">
        <f t="shared" si="11"/>
        <v>03/2026</v>
      </c>
      <c r="J866" s="34" t="str">
        <f t="shared" si="12"/>
        <v>CXG-0326</v>
      </c>
    </row>
    <row r="867" hidden="1">
      <c r="A867" s="8" t="s">
        <v>5734</v>
      </c>
      <c r="B867" s="10" t="s">
        <v>5735</v>
      </c>
      <c r="C867" s="13">
        <v>46104.0</v>
      </c>
      <c r="D867" s="8" t="s">
        <v>5119</v>
      </c>
      <c r="E867" s="11">
        <v>9198.8</v>
      </c>
      <c r="F867" s="8" t="s">
        <v>2193</v>
      </c>
      <c r="H867" s="8" t="s">
        <v>3370</v>
      </c>
      <c r="I867" s="34" t="str">
        <f t="shared" si="11"/>
        <v>03/2026</v>
      </c>
      <c r="J867" s="34" t="str">
        <f t="shared" si="12"/>
        <v>CXG-0326</v>
      </c>
    </row>
    <row r="868" hidden="1">
      <c r="A868" s="8" t="s">
        <v>5736</v>
      </c>
      <c r="B868" s="10" t="s">
        <v>5737</v>
      </c>
      <c r="C868" s="13">
        <v>46104.0</v>
      </c>
      <c r="D868" s="8" t="s">
        <v>5738</v>
      </c>
      <c r="E868" s="11">
        <v>4248.0</v>
      </c>
      <c r="F868" s="8" t="s">
        <v>2193</v>
      </c>
      <c r="H868" s="8" t="s">
        <v>3370</v>
      </c>
      <c r="I868" s="34" t="str">
        <f t="shared" si="11"/>
        <v>03/2026</v>
      </c>
      <c r="J868" s="34" t="str">
        <f t="shared" si="12"/>
        <v>CXG-0326</v>
      </c>
    </row>
    <row r="869" hidden="1">
      <c r="A869" s="8" t="s">
        <v>5739</v>
      </c>
      <c r="B869" s="10" t="s">
        <v>5740</v>
      </c>
      <c r="C869" s="13">
        <v>46104.0</v>
      </c>
      <c r="D869" s="8" t="s">
        <v>5741</v>
      </c>
      <c r="E869" s="11">
        <v>6000.0</v>
      </c>
      <c r="F869" s="8" t="s">
        <v>1478</v>
      </c>
      <c r="H869" s="8" t="s">
        <v>3370</v>
      </c>
      <c r="I869" s="34" t="str">
        <f t="shared" si="11"/>
        <v>03/2026</v>
      </c>
      <c r="J869" s="34" t="str">
        <f t="shared" si="12"/>
        <v>CXG-0326</v>
      </c>
    </row>
    <row r="870" hidden="1">
      <c r="A870" s="8" t="s">
        <v>5742</v>
      </c>
      <c r="B870" s="10" t="s">
        <v>5719</v>
      </c>
      <c r="C870" s="13">
        <v>46104.0</v>
      </c>
      <c r="D870" s="8" t="s">
        <v>5720</v>
      </c>
      <c r="E870" s="11">
        <v>3300.0</v>
      </c>
      <c r="F870" s="8" t="s">
        <v>1478</v>
      </c>
      <c r="H870" s="8" t="s">
        <v>3370</v>
      </c>
      <c r="I870" s="34" t="str">
        <f t="shared" si="11"/>
        <v>03/2026</v>
      </c>
      <c r="J870" s="34" t="str">
        <f t="shared" si="12"/>
        <v>CXG-0326</v>
      </c>
    </row>
    <row r="871" hidden="1">
      <c r="A871" s="8" t="s">
        <v>5743</v>
      </c>
      <c r="B871" s="10" t="s">
        <v>5744</v>
      </c>
      <c r="C871" s="13">
        <v>46105.0</v>
      </c>
      <c r="D871" s="8" t="s">
        <v>5687</v>
      </c>
      <c r="E871" s="11">
        <v>11250.0</v>
      </c>
      <c r="F871" s="8" t="s">
        <v>2193</v>
      </c>
      <c r="H871" s="8" t="s">
        <v>3370</v>
      </c>
      <c r="I871" s="34" t="str">
        <f t="shared" si="11"/>
        <v>03/2026</v>
      </c>
      <c r="J871" s="34" t="str">
        <f t="shared" si="12"/>
        <v>CXG-0326</v>
      </c>
    </row>
    <row r="872" hidden="1">
      <c r="A872" s="8" t="s">
        <v>5745</v>
      </c>
      <c r="B872" s="10" t="s">
        <v>5731</v>
      </c>
      <c r="C872" s="13">
        <v>46107.0</v>
      </c>
      <c r="D872" s="8" t="s">
        <v>5732</v>
      </c>
      <c r="E872" s="11">
        <v>3000.0</v>
      </c>
      <c r="F872" s="8" t="s">
        <v>2193</v>
      </c>
      <c r="H872" s="8" t="s">
        <v>3370</v>
      </c>
      <c r="I872" s="34" t="str">
        <f t="shared" si="11"/>
        <v>03/2026</v>
      </c>
      <c r="J872" s="34" t="str">
        <f t="shared" si="12"/>
        <v>CXG-0326</v>
      </c>
    </row>
    <row r="873" hidden="1">
      <c r="A873" s="8" t="s">
        <v>5746</v>
      </c>
      <c r="B873" s="10" t="s">
        <v>5724</v>
      </c>
      <c r="C873" s="13">
        <v>46107.0</v>
      </c>
      <c r="D873" s="8" t="s">
        <v>5500</v>
      </c>
      <c r="E873" s="11">
        <v>6862.0</v>
      </c>
      <c r="F873" s="8" t="s">
        <v>2193</v>
      </c>
      <c r="H873" s="8" t="s">
        <v>3370</v>
      </c>
      <c r="I873" s="34" t="str">
        <f t="shared" si="11"/>
        <v>03/2026</v>
      </c>
      <c r="J873" s="34" t="str">
        <f t="shared" si="12"/>
        <v>CXG-0326</v>
      </c>
    </row>
    <row r="874" hidden="1">
      <c r="A874" s="8" t="s">
        <v>5747</v>
      </c>
      <c r="B874" s="10" t="s">
        <v>5722</v>
      </c>
      <c r="C874" s="13">
        <v>46107.0</v>
      </c>
      <c r="D874" s="8" t="s">
        <v>5504</v>
      </c>
      <c r="E874" s="11">
        <v>3190.0</v>
      </c>
      <c r="F874" s="8" t="s">
        <v>2193</v>
      </c>
      <c r="H874" s="8" t="s">
        <v>3370</v>
      </c>
      <c r="I874" s="34" t="str">
        <f t="shared" si="11"/>
        <v>03/2026</v>
      </c>
      <c r="J874" s="34" t="str">
        <f t="shared" si="12"/>
        <v>CXG-0326</v>
      </c>
    </row>
    <row r="875" hidden="1">
      <c r="A875" s="8" t="s">
        <v>5748</v>
      </c>
      <c r="B875" s="10" t="s">
        <v>5749</v>
      </c>
      <c r="C875" s="13">
        <v>46108.0</v>
      </c>
      <c r="D875" s="8" t="s">
        <v>4260</v>
      </c>
      <c r="E875" s="11">
        <v>9067.5</v>
      </c>
      <c r="F875" s="8" t="s">
        <v>2193</v>
      </c>
      <c r="H875" s="8" t="s">
        <v>3370</v>
      </c>
      <c r="I875" s="34" t="str">
        <f t="shared" si="11"/>
        <v>03/2026</v>
      </c>
      <c r="J875" s="34" t="str">
        <f t="shared" si="12"/>
        <v>CXG-0326</v>
      </c>
    </row>
    <row r="876" hidden="1">
      <c r="A876" s="8" t="s">
        <v>5750</v>
      </c>
      <c r="B876" s="10" t="s">
        <v>5751</v>
      </c>
      <c r="C876" s="13">
        <v>46108.0</v>
      </c>
      <c r="D876" s="8" t="s">
        <v>5684</v>
      </c>
      <c r="E876" s="11">
        <v>9302.9</v>
      </c>
      <c r="F876" s="8" t="s">
        <v>1478</v>
      </c>
      <c r="H876" s="8" t="s">
        <v>3370</v>
      </c>
      <c r="I876" s="34" t="str">
        <f t="shared" si="11"/>
        <v>03/2026</v>
      </c>
      <c r="J876" s="34" t="str">
        <f t="shared" si="12"/>
        <v>CXG-0326</v>
      </c>
    </row>
    <row r="877" hidden="1">
      <c r="A877" s="8" t="s">
        <v>5752</v>
      </c>
      <c r="B877" s="10" t="s">
        <v>5740</v>
      </c>
      <c r="C877" s="13">
        <v>46111.0</v>
      </c>
      <c r="D877" s="8" t="s">
        <v>5741</v>
      </c>
      <c r="E877" s="11">
        <v>1149.6</v>
      </c>
      <c r="F877" s="8" t="s">
        <v>1473</v>
      </c>
      <c r="H877" s="8" t="s">
        <v>3370</v>
      </c>
      <c r="I877" s="34" t="str">
        <f t="shared" si="11"/>
        <v>03/2026</v>
      </c>
      <c r="J877" s="34" t="str">
        <f t="shared" si="12"/>
        <v>CXG-0326</v>
      </c>
    </row>
    <row r="878" hidden="1">
      <c r="A878" s="8" t="s">
        <v>5753</v>
      </c>
      <c r="B878" s="10" t="s">
        <v>5754</v>
      </c>
      <c r="C878" s="13">
        <v>46111.0</v>
      </c>
      <c r="D878" s="8" t="s">
        <v>5597</v>
      </c>
      <c r="E878" s="11">
        <v>15000.0</v>
      </c>
      <c r="F878" s="8" t="s">
        <v>2193</v>
      </c>
      <c r="H878" s="8" t="s">
        <v>3370</v>
      </c>
      <c r="I878" s="34" t="str">
        <f t="shared" si="11"/>
        <v>03/2026</v>
      </c>
      <c r="J878" s="34" t="str">
        <f t="shared" si="12"/>
        <v>CXG-0326</v>
      </c>
    </row>
    <row r="879" hidden="1">
      <c r="A879" s="8" t="s">
        <v>5755</v>
      </c>
      <c r="B879" s="10" t="s">
        <v>5756</v>
      </c>
      <c r="C879" s="13">
        <v>46111.0</v>
      </c>
      <c r="D879" s="8" t="s">
        <v>5495</v>
      </c>
      <c r="E879" s="11">
        <v>9027.0</v>
      </c>
      <c r="F879" s="8" t="s">
        <v>2193</v>
      </c>
      <c r="H879" s="8" t="s">
        <v>3370</v>
      </c>
      <c r="I879" s="34" t="str">
        <f t="shared" si="11"/>
        <v>03/2026</v>
      </c>
      <c r="J879" s="34" t="str">
        <f t="shared" si="12"/>
        <v>CXG-0326</v>
      </c>
    </row>
    <row r="880" hidden="1">
      <c r="A880" s="8" t="s">
        <v>5757</v>
      </c>
      <c r="B880" s="10" t="s">
        <v>5756</v>
      </c>
      <c r="C880" s="13">
        <v>46111.0</v>
      </c>
      <c r="D880" s="8" t="s">
        <v>5495</v>
      </c>
      <c r="E880" s="11">
        <v>0.2</v>
      </c>
      <c r="F880" s="8" t="s">
        <v>1473</v>
      </c>
      <c r="H880" s="8" t="s">
        <v>3370</v>
      </c>
      <c r="I880" s="34" t="str">
        <f t="shared" si="11"/>
        <v>03/2026</v>
      </c>
      <c r="J880" s="34" t="str">
        <f t="shared" si="12"/>
        <v>CXG-0326</v>
      </c>
    </row>
    <row r="881" hidden="1">
      <c r="A881" s="8" t="s">
        <v>5758</v>
      </c>
      <c r="B881" s="10" t="s">
        <v>5759</v>
      </c>
      <c r="C881" s="13">
        <v>46112.0</v>
      </c>
      <c r="D881" s="8" t="s">
        <v>5617</v>
      </c>
      <c r="E881" s="11">
        <v>9669.4</v>
      </c>
      <c r="F881" s="8" t="s">
        <v>2193</v>
      </c>
      <c r="H881" s="8" t="s">
        <v>3370</v>
      </c>
      <c r="I881" s="34" t="str">
        <f t="shared" si="11"/>
        <v>03/2026</v>
      </c>
      <c r="J881" s="34" t="str">
        <f t="shared" si="12"/>
        <v>CXG-0326</v>
      </c>
    </row>
    <row r="882" hidden="1">
      <c r="A882" s="8" t="s">
        <v>5760</v>
      </c>
      <c r="B882" s="10" t="s">
        <v>5761</v>
      </c>
      <c r="C882" s="13">
        <v>46112.0</v>
      </c>
      <c r="D882" s="8" t="s">
        <v>4516</v>
      </c>
      <c r="E882" s="11">
        <v>6000.0</v>
      </c>
      <c r="F882" s="8" t="s">
        <v>1478</v>
      </c>
      <c r="H882" s="8" t="s">
        <v>3370</v>
      </c>
      <c r="I882" s="34" t="str">
        <f t="shared" si="11"/>
        <v>03/2026</v>
      </c>
      <c r="J882" s="34" t="str">
        <f t="shared" si="12"/>
        <v>CXG-0326</v>
      </c>
    </row>
    <row r="883" hidden="1">
      <c r="A883" s="8" t="s">
        <v>5762</v>
      </c>
      <c r="B883" s="10" t="s">
        <v>5763</v>
      </c>
      <c r="C883" s="13">
        <v>46113.0</v>
      </c>
      <c r="D883" s="8" t="s">
        <v>5764</v>
      </c>
      <c r="E883" s="11">
        <v>15000.0</v>
      </c>
      <c r="F883" s="8" t="s">
        <v>2193</v>
      </c>
      <c r="H883" s="8" t="s">
        <v>3370</v>
      </c>
      <c r="I883" s="34" t="str">
        <f t="shared" si="11"/>
        <v>04/2026</v>
      </c>
      <c r="J883" s="34" t="str">
        <f t="shared" si="12"/>
        <v>CXG-0426</v>
      </c>
    </row>
    <row r="884" hidden="1">
      <c r="A884" s="8" t="s">
        <v>5765</v>
      </c>
      <c r="B884" s="10" t="s">
        <v>5766</v>
      </c>
      <c r="C884" s="13">
        <v>46113.0</v>
      </c>
      <c r="D884" s="8" t="s">
        <v>5767</v>
      </c>
      <c r="E884" s="11">
        <v>7462.0</v>
      </c>
      <c r="F884" s="8" t="s">
        <v>1478</v>
      </c>
      <c r="H884" s="8" t="s">
        <v>3370</v>
      </c>
      <c r="I884" s="34" t="str">
        <f t="shared" si="11"/>
        <v>04/2026</v>
      </c>
      <c r="J884" s="34" t="str">
        <f t="shared" si="12"/>
        <v>CXG-0426</v>
      </c>
    </row>
    <row r="885" hidden="1">
      <c r="A885" s="8" t="s">
        <v>5768</v>
      </c>
      <c r="B885" s="10" t="s">
        <v>5769</v>
      </c>
      <c r="C885" s="13">
        <v>46113.0</v>
      </c>
      <c r="D885" s="8" t="s">
        <v>5500</v>
      </c>
      <c r="E885" s="11">
        <v>15000.0</v>
      </c>
      <c r="F885" s="8" t="s">
        <v>2193</v>
      </c>
      <c r="H885" s="8" t="s">
        <v>3370</v>
      </c>
      <c r="I885" s="34" t="str">
        <f t="shared" si="11"/>
        <v>04/2026</v>
      </c>
      <c r="J885" s="34" t="str">
        <f t="shared" si="12"/>
        <v>CXG-0426</v>
      </c>
    </row>
    <row r="886" hidden="1">
      <c r="A886" s="8" t="s">
        <v>5770</v>
      </c>
      <c r="B886" s="10" t="s">
        <v>5771</v>
      </c>
      <c r="C886" s="13">
        <v>46113.0</v>
      </c>
      <c r="D886" s="8" t="s">
        <v>5772</v>
      </c>
      <c r="E886" s="11">
        <v>20000.0</v>
      </c>
      <c r="F886" s="8" t="s">
        <v>2193</v>
      </c>
      <c r="H886" s="8" t="s">
        <v>3370</v>
      </c>
      <c r="I886" s="34" t="str">
        <f t="shared" si="11"/>
        <v>04/2026</v>
      </c>
      <c r="J886" s="34" t="str">
        <f t="shared" si="12"/>
        <v>CXG-0426</v>
      </c>
    </row>
    <row r="887" hidden="1">
      <c r="A887" s="8" t="s">
        <v>5773</v>
      </c>
      <c r="B887" s="10" t="s">
        <v>5774</v>
      </c>
      <c r="C887" s="13">
        <v>46113.0</v>
      </c>
      <c r="D887" s="8" t="s">
        <v>4212</v>
      </c>
      <c r="E887" s="11">
        <v>15000.0</v>
      </c>
      <c r="F887" s="8" t="s">
        <v>2193</v>
      </c>
      <c r="H887" s="8" t="s">
        <v>3370</v>
      </c>
      <c r="I887" s="34" t="str">
        <f t="shared" si="11"/>
        <v>04/2026</v>
      </c>
      <c r="J887" s="34" t="str">
        <f t="shared" si="12"/>
        <v>CXG-0426</v>
      </c>
    </row>
    <row r="888" hidden="1">
      <c r="A888" s="8" t="s">
        <v>5775</v>
      </c>
      <c r="B888" s="10" t="s">
        <v>5754</v>
      </c>
      <c r="C888" s="13">
        <v>46114.0</v>
      </c>
      <c r="D888" s="8" t="s">
        <v>5597</v>
      </c>
      <c r="E888" s="11">
        <v>5915.2</v>
      </c>
      <c r="F888" s="8" t="s">
        <v>2193</v>
      </c>
      <c r="H888" s="8" t="s">
        <v>3370</v>
      </c>
      <c r="I888" s="34" t="str">
        <f t="shared" si="11"/>
        <v>04/2026</v>
      </c>
      <c r="J888" s="34" t="str">
        <f t="shared" si="12"/>
        <v>CXG-0426</v>
      </c>
    </row>
    <row r="889" hidden="1">
      <c r="A889" s="8" t="s">
        <v>5776</v>
      </c>
      <c r="B889" s="10" t="s">
        <v>5777</v>
      </c>
      <c r="C889" s="13">
        <v>46114.0</v>
      </c>
      <c r="D889" s="8" t="s">
        <v>5778</v>
      </c>
      <c r="E889" s="11">
        <v>16758.0</v>
      </c>
      <c r="F889" s="8" t="s">
        <v>1478</v>
      </c>
      <c r="G889" s="8" t="s">
        <v>5779</v>
      </c>
      <c r="H889" s="8" t="s">
        <v>3370</v>
      </c>
      <c r="I889" s="34" t="str">
        <f t="shared" si="11"/>
        <v>04/2026</v>
      </c>
      <c r="J889" s="34" t="str">
        <f t="shared" si="12"/>
        <v>CXG-0426</v>
      </c>
    </row>
    <row r="890" hidden="1">
      <c r="A890" s="8" t="s">
        <v>5780</v>
      </c>
      <c r="B890" s="10" t="s">
        <v>5781</v>
      </c>
      <c r="C890" s="13">
        <v>46114.0</v>
      </c>
      <c r="D890" s="8" t="s">
        <v>5782</v>
      </c>
      <c r="E890" s="11">
        <v>17286.0</v>
      </c>
      <c r="F890" s="8" t="s">
        <v>1478</v>
      </c>
      <c r="G890" s="8" t="s">
        <v>5779</v>
      </c>
      <c r="H890" s="8" t="s">
        <v>3370</v>
      </c>
      <c r="I890" s="34" t="str">
        <f t="shared" si="11"/>
        <v>04/2026</v>
      </c>
      <c r="J890" s="34" t="str">
        <f t="shared" si="12"/>
        <v>CXG-0426</v>
      </c>
    </row>
    <row r="891" hidden="1">
      <c r="A891" s="8" t="s">
        <v>5783</v>
      </c>
      <c r="B891" s="10" t="s">
        <v>5784</v>
      </c>
      <c r="C891" s="13">
        <v>46114.0</v>
      </c>
      <c r="D891" s="8" t="s">
        <v>5785</v>
      </c>
      <c r="E891" s="11">
        <v>15956.0</v>
      </c>
      <c r="F891" s="8" t="s">
        <v>1478</v>
      </c>
      <c r="G891" s="8" t="s">
        <v>5779</v>
      </c>
      <c r="H891" s="8" t="s">
        <v>3370</v>
      </c>
      <c r="I891" s="34" t="str">
        <f t="shared" si="11"/>
        <v>04/2026</v>
      </c>
      <c r="J891" s="34" t="str">
        <f t="shared" si="12"/>
        <v>CXG-0426</v>
      </c>
    </row>
    <row r="892" hidden="1">
      <c r="A892" s="8"/>
      <c r="B892" s="8"/>
      <c r="C892" s="13"/>
      <c r="D892" s="8"/>
      <c r="E892" s="11"/>
      <c r="F892" s="8"/>
      <c r="G892" s="8"/>
      <c r="H892" s="8"/>
      <c r="I892" s="34"/>
      <c r="J892" s="34"/>
    </row>
    <row r="893" hidden="1">
      <c r="A893" s="8" t="s">
        <v>5786</v>
      </c>
      <c r="B893" s="10" t="s">
        <v>5787</v>
      </c>
      <c r="C893" s="13">
        <v>46118.0</v>
      </c>
      <c r="D893" s="8" t="s">
        <v>5788</v>
      </c>
      <c r="E893" s="11">
        <v>6000.0</v>
      </c>
      <c r="F893" s="8" t="s">
        <v>1478</v>
      </c>
      <c r="H893" s="8" t="s">
        <v>3370</v>
      </c>
      <c r="I893" s="34" t="str">
        <f t="shared" ref="I893:I1059" si="13">TEXT(C893,"MM/YYYY")</f>
        <v>04/2026</v>
      </c>
      <c r="J893" s="34" t="str">
        <f t="shared" ref="J893:J1059" si="14">IF(C893="","",CONCATENATE("CXG-",TEXT(C893,"MMYY")))</f>
        <v>CXG-0426</v>
      </c>
    </row>
    <row r="894" hidden="1">
      <c r="A894" s="8" t="s">
        <v>5789</v>
      </c>
      <c r="B894" s="10" t="s">
        <v>5790</v>
      </c>
      <c r="C894" s="13">
        <v>46118.0</v>
      </c>
      <c r="D894" s="8" t="s">
        <v>4138</v>
      </c>
      <c r="E894" s="11">
        <v>10000.0</v>
      </c>
      <c r="F894" s="8" t="s">
        <v>1478</v>
      </c>
      <c r="H894" s="8" t="s">
        <v>3370</v>
      </c>
      <c r="I894" s="34" t="str">
        <f t="shared" si="13"/>
        <v>04/2026</v>
      </c>
      <c r="J894" s="34" t="str">
        <f t="shared" si="14"/>
        <v>CXG-0426</v>
      </c>
    </row>
    <row r="895" hidden="1">
      <c r="A895" s="8" t="s">
        <v>5791</v>
      </c>
      <c r="B895" s="10" t="s">
        <v>5792</v>
      </c>
      <c r="C895" s="13">
        <v>46118.0</v>
      </c>
      <c r="D895" s="8" t="s">
        <v>5793</v>
      </c>
      <c r="E895" s="11">
        <v>8000.0</v>
      </c>
      <c r="F895" s="8" t="s">
        <v>1478</v>
      </c>
      <c r="H895" s="8" t="s">
        <v>3370</v>
      </c>
      <c r="I895" s="34" t="str">
        <f t="shared" si="13"/>
        <v>04/2026</v>
      </c>
      <c r="J895" s="34" t="str">
        <f t="shared" si="14"/>
        <v>CXG-0426</v>
      </c>
    </row>
    <row r="896" hidden="1">
      <c r="A896" s="8" t="s">
        <v>5794</v>
      </c>
      <c r="B896" s="10" t="s">
        <v>5795</v>
      </c>
      <c r="C896" s="13">
        <v>46118.0</v>
      </c>
      <c r="D896" s="8" t="s">
        <v>5796</v>
      </c>
      <c r="E896" s="11">
        <v>8028.0</v>
      </c>
      <c r="F896" s="8" t="s">
        <v>2193</v>
      </c>
      <c r="H896" s="8" t="s">
        <v>3370</v>
      </c>
      <c r="I896" s="34" t="str">
        <f t="shared" si="13"/>
        <v>04/2026</v>
      </c>
      <c r="J896" s="34" t="str">
        <f t="shared" si="14"/>
        <v>CXG-0426</v>
      </c>
    </row>
    <row r="897" hidden="1">
      <c r="A897" s="8" t="s">
        <v>5797</v>
      </c>
      <c r="B897" s="10" t="s">
        <v>5761</v>
      </c>
      <c r="C897" s="13">
        <v>46118.0</v>
      </c>
      <c r="D897" s="8" t="s">
        <v>4516</v>
      </c>
      <c r="E897" s="11">
        <v>1191.0</v>
      </c>
      <c r="F897" s="8" t="s">
        <v>2193</v>
      </c>
      <c r="H897" s="8" t="s">
        <v>3370</v>
      </c>
      <c r="I897" s="34" t="str">
        <f t="shared" si="13"/>
        <v>04/2026</v>
      </c>
      <c r="J897" s="34" t="str">
        <f t="shared" si="14"/>
        <v>CXG-0426</v>
      </c>
    </row>
    <row r="898" hidden="1">
      <c r="A898" s="8" t="s">
        <v>5798</v>
      </c>
      <c r="B898" s="10" t="s">
        <v>5799</v>
      </c>
      <c r="C898" s="13">
        <v>46118.0</v>
      </c>
      <c r="D898" s="8" t="s">
        <v>5800</v>
      </c>
      <c r="E898" s="11">
        <v>7517.5</v>
      </c>
      <c r="F898" s="8" t="s">
        <v>2193</v>
      </c>
      <c r="H898" s="8" t="s">
        <v>3370</v>
      </c>
      <c r="I898" s="34" t="str">
        <f t="shared" si="13"/>
        <v>04/2026</v>
      </c>
      <c r="J898" s="34" t="str">
        <f t="shared" si="14"/>
        <v>CXG-0426</v>
      </c>
    </row>
    <row r="899" hidden="1">
      <c r="A899" s="8" t="s">
        <v>5801</v>
      </c>
      <c r="B899" s="10" t="s">
        <v>5802</v>
      </c>
      <c r="C899" s="13">
        <v>46118.0</v>
      </c>
      <c r="D899" s="8" t="s">
        <v>5803</v>
      </c>
      <c r="E899" s="11">
        <v>7535.0</v>
      </c>
      <c r="F899" s="8" t="s">
        <v>2193</v>
      </c>
      <c r="H899" s="8" t="s">
        <v>3370</v>
      </c>
      <c r="I899" s="34" t="str">
        <f t="shared" si="13"/>
        <v>04/2026</v>
      </c>
      <c r="J899" s="34" t="str">
        <f t="shared" si="14"/>
        <v>CXG-0426</v>
      </c>
    </row>
    <row r="900" hidden="1">
      <c r="A900" s="8" t="s">
        <v>5804</v>
      </c>
      <c r="B900" s="10" t="s">
        <v>5763</v>
      </c>
      <c r="C900" s="13">
        <v>46118.0</v>
      </c>
      <c r="D900" s="8" t="s">
        <v>5764</v>
      </c>
      <c r="E900" s="11">
        <v>4046.0</v>
      </c>
      <c r="F900" s="8" t="s">
        <v>2193</v>
      </c>
      <c r="H900" s="8" t="s">
        <v>3370</v>
      </c>
      <c r="I900" s="34" t="str">
        <f t="shared" si="13"/>
        <v>04/2026</v>
      </c>
      <c r="J900" s="34" t="str">
        <f t="shared" si="14"/>
        <v>CXG-0426</v>
      </c>
    </row>
    <row r="901" hidden="1">
      <c r="A901" s="8" t="s">
        <v>5805</v>
      </c>
      <c r="B901" s="10" t="s">
        <v>5763</v>
      </c>
      <c r="C901" s="13">
        <v>46118.0</v>
      </c>
      <c r="D901" s="8" t="s">
        <v>5764</v>
      </c>
      <c r="E901" s="11">
        <v>0.8</v>
      </c>
      <c r="F901" s="8" t="s">
        <v>1473</v>
      </c>
      <c r="H901" s="8" t="s">
        <v>3370</v>
      </c>
      <c r="I901" s="34" t="str">
        <f t="shared" si="13"/>
        <v>04/2026</v>
      </c>
      <c r="J901" s="34" t="str">
        <f t="shared" si="14"/>
        <v>CXG-0426</v>
      </c>
    </row>
    <row r="902" hidden="1">
      <c r="A902" s="8" t="s">
        <v>5806</v>
      </c>
      <c r="B902" s="10" t="s">
        <v>5790</v>
      </c>
      <c r="C902" s="13">
        <v>46118.0</v>
      </c>
      <c r="D902" s="8" t="s">
        <v>4138</v>
      </c>
      <c r="E902" s="11">
        <v>882.8</v>
      </c>
      <c r="F902" s="8" t="s">
        <v>2193</v>
      </c>
      <c r="H902" s="8" t="s">
        <v>3370</v>
      </c>
      <c r="I902" s="34" t="str">
        <f t="shared" si="13"/>
        <v>04/2026</v>
      </c>
      <c r="J902" s="34" t="str">
        <f t="shared" si="14"/>
        <v>CXG-0426</v>
      </c>
    </row>
    <row r="903" hidden="1">
      <c r="A903" s="8" t="s">
        <v>5807</v>
      </c>
      <c r="B903" s="10" t="s">
        <v>5787</v>
      </c>
      <c r="C903" s="13">
        <v>46118.0</v>
      </c>
      <c r="D903" s="8" t="s">
        <v>5788</v>
      </c>
      <c r="E903" s="11">
        <v>3795.6</v>
      </c>
      <c r="F903" s="8" t="s">
        <v>2193</v>
      </c>
      <c r="H903" s="8" t="s">
        <v>3370</v>
      </c>
      <c r="I903" s="34" t="str">
        <f t="shared" si="13"/>
        <v>04/2026</v>
      </c>
      <c r="J903" s="34" t="str">
        <f t="shared" si="14"/>
        <v>CXG-0426</v>
      </c>
    </row>
    <row r="904" hidden="1">
      <c r="A904" s="8" t="s">
        <v>5808</v>
      </c>
      <c r="B904" s="10" t="s">
        <v>5769</v>
      </c>
      <c r="C904" s="13">
        <v>46119.0</v>
      </c>
      <c r="D904" s="8" t="s">
        <v>5500</v>
      </c>
      <c r="E904" s="11">
        <v>6326.0</v>
      </c>
      <c r="F904" s="8" t="s">
        <v>1478</v>
      </c>
      <c r="H904" s="8" t="s">
        <v>3370</v>
      </c>
      <c r="I904" s="34" t="str">
        <f t="shared" si="13"/>
        <v>04/2026</v>
      </c>
      <c r="J904" s="34" t="str">
        <f t="shared" si="14"/>
        <v>CXG-0426</v>
      </c>
    </row>
    <row r="905" hidden="1">
      <c r="A905" s="8" t="s">
        <v>5809</v>
      </c>
      <c r="B905" s="10" t="s">
        <v>5769</v>
      </c>
      <c r="C905" s="13">
        <v>46119.0</v>
      </c>
      <c r="D905" s="8" t="s">
        <v>5500</v>
      </c>
      <c r="E905" s="11">
        <v>0.8</v>
      </c>
      <c r="F905" s="8" t="s">
        <v>1473</v>
      </c>
      <c r="H905" s="8" t="s">
        <v>3370</v>
      </c>
      <c r="I905" s="34" t="str">
        <f t="shared" si="13"/>
        <v>04/2026</v>
      </c>
      <c r="J905" s="34" t="str">
        <f t="shared" si="14"/>
        <v>CXG-0426</v>
      </c>
    </row>
    <row r="906" hidden="1">
      <c r="A906" s="8" t="s">
        <v>5810</v>
      </c>
      <c r="B906" s="10" t="s">
        <v>5771</v>
      </c>
      <c r="C906" s="13">
        <v>46119.0</v>
      </c>
      <c r="D906" s="8" t="s">
        <v>5772</v>
      </c>
      <c r="E906" s="11">
        <v>5615.0</v>
      </c>
      <c r="F906" s="8" t="s">
        <v>1478</v>
      </c>
      <c r="H906" s="8" t="s">
        <v>3370</v>
      </c>
      <c r="I906" s="34" t="str">
        <f t="shared" si="13"/>
        <v>04/2026</v>
      </c>
      <c r="J906" s="34" t="str">
        <f t="shared" si="14"/>
        <v>CXG-0426</v>
      </c>
    </row>
    <row r="907" hidden="1">
      <c r="A907" s="8" t="s">
        <v>5811</v>
      </c>
      <c r="B907" s="10" t="s">
        <v>5771</v>
      </c>
      <c r="C907" s="13">
        <v>46119.0</v>
      </c>
      <c r="D907" s="8" t="s">
        <v>5772</v>
      </c>
      <c r="E907" s="11">
        <v>0.6</v>
      </c>
      <c r="F907" s="8" t="s">
        <v>1473</v>
      </c>
      <c r="H907" s="8" t="s">
        <v>3370</v>
      </c>
      <c r="I907" s="34" t="str">
        <f t="shared" si="13"/>
        <v>04/2026</v>
      </c>
      <c r="J907" s="34" t="str">
        <f t="shared" si="14"/>
        <v>CXG-0426</v>
      </c>
    </row>
    <row r="908" hidden="1">
      <c r="A908" s="8" t="s">
        <v>5812</v>
      </c>
      <c r="B908" s="10" t="s">
        <v>5774</v>
      </c>
      <c r="C908" s="13">
        <v>46119.0</v>
      </c>
      <c r="D908" s="8" t="s">
        <v>4212</v>
      </c>
      <c r="E908" s="11">
        <v>2421.0</v>
      </c>
      <c r="F908" s="8" t="s">
        <v>1478</v>
      </c>
      <c r="H908" s="8" t="s">
        <v>3370</v>
      </c>
      <c r="I908" s="34" t="str">
        <f t="shared" si="13"/>
        <v>04/2026</v>
      </c>
      <c r="J908" s="34" t="str">
        <f t="shared" si="14"/>
        <v>CXG-0426</v>
      </c>
    </row>
    <row r="909" hidden="1">
      <c r="A909" s="8" t="s">
        <v>5813</v>
      </c>
      <c r="B909" s="10" t="s">
        <v>5774</v>
      </c>
      <c r="C909" s="13">
        <v>46119.0</v>
      </c>
      <c r="D909" s="8" t="s">
        <v>4212</v>
      </c>
      <c r="E909" s="11">
        <v>0.6</v>
      </c>
      <c r="F909" s="8" t="s">
        <v>1473</v>
      </c>
      <c r="H909" s="8" t="s">
        <v>3370</v>
      </c>
      <c r="I909" s="34" t="str">
        <f t="shared" si="13"/>
        <v>04/2026</v>
      </c>
      <c r="J909" s="34" t="str">
        <f t="shared" si="14"/>
        <v>CXG-0426</v>
      </c>
    </row>
    <row r="910" hidden="1">
      <c r="A910" s="8" t="s">
        <v>5814</v>
      </c>
      <c r="B910" s="10" t="s">
        <v>5792</v>
      </c>
      <c r="C910" s="13">
        <v>46119.0</v>
      </c>
      <c r="D910" s="8" t="s">
        <v>5793</v>
      </c>
      <c r="E910" s="11">
        <v>1835.0</v>
      </c>
      <c r="F910" s="8" t="s">
        <v>1478</v>
      </c>
      <c r="H910" s="8" t="s">
        <v>3370</v>
      </c>
      <c r="I910" s="34" t="str">
        <f t="shared" si="13"/>
        <v>04/2026</v>
      </c>
      <c r="J910" s="34" t="str">
        <f t="shared" si="14"/>
        <v>CXG-0426</v>
      </c>
    </row>
    <row r="911" hidden="1">
      <c r="A911" s="8" t="s">
        <v>5815</v>
      </c>
      <c r="B911" s="10" t="s">
        <v>5816</v>
      </c>
      <c r="C911" s="13">
        <v>46120.0</v>
      </c>
      <c r="D911" s="8" t="s">
        <v>5817</v>
      </c>
      <c r="E911" s="11">
        <v>10193.0</v>
      </c>
      <c r="F911" s="8" t="s">
        <v>1478</v>
      </c>
      <c r="H911" s="8" t="s">
        <v>3370</v>
      </c>
      <c r="I911" s="34" t="str">
        <f t="shared" si="13"/>
        <v>04/2026</v>
      </c>
      <c r="J911" s="34" t="str">
        <f t="shared" si="14"/>
        <v>CXG-0426</v>
      </c>
    </row>
    <row r="912" hidden="1">
      <c r="A912" s="8" t="s">
        <v>5818</v>
      </c>
      <c r="B912" s="10" t="s">
        <v>5777</v>
      </c>
      <c r="C912" s="13">
        <v>46120.0</v>
      </c>
      <c r="D912" s="8" t="s">
        <v>5778</v>
      </c>
      <c r="E912" s="11">
        <v>3000.0</v>
      </c>
      <c r="F912" s="8" t="s">
        <v>2193</v>
      </c>
      <c r="H912" s="8" t="s">
        <v>3370</v>
      </c>
      <c r="I912" s="34" t="str">
        <f t="shared" si="13"/>
        <v>04/2026</v>
      </c>
      <c r="J912" s="34" t="str">
        <f t="shared" si="14"/>
        <v>CXG-0426</v>
      </c>
    </row>
    <row r="913" hidden="1">
      <c r="A913" s="8" t="s">
        <v>5819</v>
      </c>
      <c r="B913" s="10" t="s">
        <v>5781</v>
      </c>
      <c r="C913" s="13">
        <v>46120.0</v>
      </c>
      <c r="D913" s="8" t="s">
        <v>5782</v>
      </c>
      <c r="E913" s="11">
        <v>6000.0</v>
      </c>
      <c r="F913" s="8" t="s">
        <v>2193</v>
      </c>
      <c r="H913" s="8" t="s">
        <v>3370</v>
      </c>
      <c r="I913" s="34" t="str">
        <f t="shared" si="13"/>
        <v>04/2026</v>
      </c>
      <c r="J913" s="34" t="str">
        <f t="shared" si="14"/>
        <v>CXG-0426</v>
      </c>
    </row>
    <row r="914" hidden="1">
      <c r="A914" s="8" t="s">
        <v>5820</v>
      </c>
      <c r="B914" s="10" t="s">
        <v>5784</v>
      </c>
      <c r="C914" s="13">
        <v>46120.0</v>
      </c>
      <c r="D914" s="8" t="s">
        <v>5785</v>
      </c>
      <c r="E914" s="11">
        <v>4102.0</v>
      </c>
      <c r="F914" s="8" t="s">
        <v>2193</v>
      </c>
      <c r="H914" s="8" t="s">
        <v>3370</v>
      </c>
      <c r="I914" s="34" t="str">
        <f t="shared" si="13"/>
        <v>04/2026</v>
      </c>
      <c r="J914" s="34" t="str">
        <f t="shared" si="14"/>
        <v>CXG-0426</v>
      </c>
    </row>
    <row r="915" hidden="1">
      <c r="A915" s="8" t="s">
        <v>5821</v>
      </c>
      <c r="B915" s="10" t="s">
        <v>5816</v>
      </c>
      <c r="C915" s="13">
        <v>46120.0</v>
      </c>
      <c r="D915" s="8" t="s">
        <v>5817</v>
      </c>
      <c r="E915" s="11">
        <v>0.2</v>
      </c>
      <c r="F915" s="8" t="s">
        <v>1473</v>
      </c>
      <c r="H915" s="8" t="s">
        <v>3370</v>
      </c>
      <c r="I915" s="34" t="str">
        <f t="shared" si="13"/>
        <v>04/2026</v>
      </c>
      <c r="J915" s="34" t="str">
        <f t="shared" si="14"/>
        <v>CXG-0426</v>
      </c>
    </row>
    <row r="916" hidden="1">
      <c r="A916" s="8" t="s">
        <v>5822</v>
      </c>
      <c r="B916" s="10" t="s">
        <v>5823</v>
      </c>
      <c r="C916" s="13">
        <v>46121.0</v>
      </c>
      <c r="D916" s="8" t="s">
        <v>5824</v>
      </c>
      <c r="E916" s="11">
        <v>7731.6</v>
      </c>
      <c r="F916" s="8" t="s">
        <v>1478</v>
      </c>
      <c r="H916" s="8" t="s">
        <v>3370</v>
      </c>
      <c r="I916" s="34" t="str">
        <f t="shared" si="13"/>
        <v>04/2026</v>
      </c>
      <c r="J916" s="34" t="str">
        <f t="shared" si="14"/>
        <v>CXG-0426</v>
      </c>
    </row>
    <row r="917" hidden="1">
      <c r="A917" s="8" t="s">
        <v>5825</v>
      </c>
      <c r="B917" s="10" t="s">
        <v>5826</v>
      </c>
      <c r="C917" s="13">
        <v>46122.0</v>
      </c>
      <c r="D917" s="8" t="s">
        <v>4373</v>
      </c>
      <c r="E917" s="11">
        <v>9192.0</v>
      </c>
      <c r="F917" s="8" t="s">
        <v>1478</v>
      </c>
      <c r="H917" s="8" t="s">
        <v>3370</v>
      </c>
      <c r="I917" s="34" t="str">
        <f t="shared" si="13"/>
        <v>04/2026</v>
      </c>
      <c r="J917" s="34" t="str">
        <f t="shared" si="14"/>
        <v>CXG-0426</v>
      </c>
    </row>
    <row r="918" hidden="1">
      <c r="A918" s="8" t="s">
        <v>5827</v>
      </c>
      <c r="B918" s="10" t="s">
        <v>5828</v>
      </c>
      <c r="C918" s="13">
        <v>46125.0</v>
      </c>
      <c r="D918" s="8" t="s">
        <v>5702</v>
      </c>
      <c r="E918" s="11">
        <v>9612.2</v>
      </c>
      <c r="F918" s="8" t="s">
        <v>2193</v>
      </c>
      <c r="G918" s="8" t="s">
        <v>5829</v>
      </c>
      <c r="H918" s="8" t="s">
        <v>3370</v>
      </c>
      <c r="I918" s="34" t="str">
        <f t="shared" si="13"/>
        <v>04/2026</v>
      </c>
      <c r="J918" s="34" t="str">
        <f t="shared" si="14"/>
        <v>CXG-0426</v>
      </c>
    </row>
    <row r="919" hidden="1">
      <c r="A919" s="8" t="s">
        <v>5830</v>
      </c>
      <c r="B919" s="10" t="s">
        <v>5831</v>
      </c>
      <c r="C919" s="13">
        <v>46125.0</v>
      </c>
      <c r="D919" s="8" t="s">
        <v>5803</v>
      </c>
      <c r="E919" s="11">
        <v>8023.6</v>
      </c>
      <c r="F919" s="8" t="s">
        <v>2193</v>
      </c>
      <c r="G919" s="8" t="s">
        <v>5829</v>
      </c>
      <c r="H919" s="8" t="s">
        <v>3370</v>
      </c>
      <c r="I919" s="34" t="str">
        <f t="shared" si="13"/>
        <v>04/2026</v>
      </c>
      <c r="J919" s="34" t="str">
        <f t="shared" si="14"/>
        <v>CXG-0426</v>
      </c>
    </row>
    <row r="920" hidden="1">
      <c r="A920" s="8" t="s">
        <v>5832</v>
      </c>
      <c r="B920" s="10" t="s">
        <v>5833</v>
      </c>
      <c r="C920" s="13">
        <v>46127.0</v>
      </c>
      <c r="D920" s="8" t="s">
        <v>5605</v>
      </c>
      <c r="E920" s="11">
        <v>14029.2</v>
      </c>
      <c r="F920" s="8" t="s">
        <v>1478</v>
      </c>
      <c r="H920" s="8" t="s">
        <v>3370</v>
      </c>
      <c r="I920" s="34" t="str">
        <f t="shared" si="13"/>
        <v>04/2026</v>
      </c>
      <c r="J920" s="34" t="str">
        <f t="shared" si="14"/>
        <v>CXG-0426</v>
      </c>
    </row>
    <row r="921" hidden="1">
      <c r="A921" s="8" t="s">
        <v>5834</v>
      </c>
      <c r="B921" s="10" t="s">
        <v>5826</v>
      </c>
      <c r="C921" s="13">
        <v>46127.0</v>
      </c>
      <c r="D921" s="8" t="s">
        <v>4373</v>
      </c>
      <c r="E921" s="11">
        <v>1000.0</v>
      </c>
      <c r="F921" s="8" t="s">
        <v>1478</v>
      </c>
      <c r="H921" s="8" t="s">
        <v>3370</v>
      </c>
      <c r="I921" s="34" t="str">
        <f t="shared" si="13"/>
        <v>04/2026</v>
      </c>
      <c r="J921" s="34" t="str">
        <f t="shared" si="14"/>
        <v>CXG-0426</v>
      </c>
    </row>
    <row r="922" hidden="1">
      <c r="A922" s="8" t="s">
        <v>5835</v>
      </c>
      <c r="B922" s="10" t="s">
        <v>5836</v>
      </c>
      <c r="C922" s="13">
        <v>46130.0</v>
      </c>
      <c r="D922" s="8" t="s">
        <v>5495</v>
      </c>
      <c r="E922" s="11">
        <v>7478.0</v>
      </c>
      <c r="F922" s="8" t="s">
        <v>1505</v>
      </c>
      <c r="H922" s="8" t="s">
        <v>3370</v>
      </c>
      <c r="I922" s="34" t="str">
        <f t="shared" si="13"/>
        <v>04/2026</v>
      </c>
      <c r="J922" s="34" t="str">
        <f t="shared" si="14"/>
        <v>CXG-0426</v>
      </c>
    </row>
    <row r="923" hidden="1">
      <c r="A923" s="8" t="s">
        <v>5837</v>
      </c>
      <c r="B923" s="10" t="s">
        <v>5838</v>
      </c>
      <c r="C923" s="13">
        <v>46130.0</v>
      </c>
      <c r="D923" s="8" t="s">
        <v>5839</v>
      </c>
      <c r="E923" s="11">
        <v>1300.0</v>
      </c>
      <c r="F923" s="8" t="s">
        <v>1505</v>
      </c>
      <c r="H923" s="8" t="s">
        <v>3370</v>
      </c>
      <c r="I923" s="34" t="str">
        <f t="shared" si="13"/>
        <v>04/2026</v>
      </c>
      <c r="J923" s="34" t="str">
        <f t="shared" si="14"/>
        <v>CXG-0426</v>
      </c>
    </row>
    <row r="924" hidden="1">
      <c r="A924" s="8" t="s">
        <v>5840</v>
      </c>
      <c r="B924" s="10" t="s">
        <v>5838</v>
      </c>
      <c r="C924" s="13">
        <v>46130.0</v>
      </c>
      <c r="D924" s="8" t="s">
        <v>5839</v>
      </c>
      <c r="E924" s="11">
        <v>6012.0</v>
      </c>
      <c r="F924" s="8" t="s">
        <v>1505</v>
      </c>
      <c r="H924" s="8" t="s">
        <v>3370</v>
      </c>
      <c r="I924" s="34" t="str">
        <f t="shared" si="13"/>
        <v>04/2026</v>
      </c>
      <c r="J924" s="34" t="str">
        <f t="shared" si="14"/>
        <v>CXG-0426</v>
      </c>
    </row>
    <row r="925" hidden="1">
      <c r="A925" s="8" t="s">
        <v>5841</v>
      </c>
      <c r="B925" s="10" t="s">
        <v>5842</v>
      </c>
      <c r="C925" s="13">
        <v>46130.0</v>
      </c>
      <c r="D925" s="8" t="s">
        <v>4373</v>
      </c>
      <c r="E925" s="11">
        <v>5000.0</v>
      </c>
      <c r="F925" s="8" t="s">
        <v>1505</v>
      </c>
      <c r="H925" s="8" t="s">
        <v>3370</v>
      </c>
      <c r="I925" s="34" t="str">
        <f t="shared" si="13"/>
        <v>04/2026</v>
      </c>
      <c r="J925" s="34" t="str">
        <f t="shared" si="14"/>
        <v>CXG-0426</v>
      </c>
    </row>
    <row r="926" hidden="1">
      <c r="A926" s="8" t="s">
        <v>5843</v>
      </c>
      <c r="B926" s="10" t="s">
        <v>5844</v>
      </c>
      <c r="C926" s="13">
        <v>46130.0</v>
      </c>
      <c r="D926" s="8" t="s">
        <v>5597</v>
      </c>
      <c r="E926" s="11">
        <v>8944.8</v>
      </c>
      <c r="F926" s="8" t="s">
        <v>1478</v>
      </c>
      <c r="H926" s="8" t="s">
        <v>3370</v>
      </c>
      <c r="I926" s="34" t="str">
        <f t="shared" si="13"/>
        <v>04/2026</v>
      </c>
      <c r="J926" s="34" t="str">
        <f t="shared" si="14"/>
        <v>CXG-0426</v>
      </c>
    </row>
    <row r="927" hidden="1">
      <c r="A927" s="8" t="s">
        <v>5845</v>
      </c>
      <c r="B927" s="10" t="s">
        <v>5836</v>
      </c>
      <c r="C927" s="13">
        <v>46134.0</v>
      </c>
      <c r="D927" s="8" t="s">
        <v>5495</v>
      </c>
      <c r="E927" s="11">
        <v>2000.3</v>
      </c>
      <c r="F927" s="8" t="s">
        <v>1478</v>
      </c>
      <c r="H927" s="8" t="s">
        <v>3370</v>
      </c>
      <c r="I927" s="34" t="str">
        <f t="shared" si="13"/>
        <v>04/2026</v>
      </c>
      <c r="J927" s="34" t="str">
        <f t="shared" si="14"/>
        <v>CXG-0426</v>
      </c>
    </row>
    <row r="928" hidden="1">
      <c r="A928" s="8" t="s">
        <v>5846</v>
      </c>
      <c r="B928" s="10" t="s">
        <v>5838</v>
      </c>
      <c r="C928" s="13">
        <v>46134.0</v>
      </c>
      <c r="D928" s="8" t="s">
        <v>5839</v>
      </c>
      <c r="E928" s="11">
        <v>2001.2</v>
      </c>
      <c r="F928" s="8" t="s">
        <v>1478</v>
      </c>
      <c r="H928" s="8" t="s">
        <v>3370</v>
      </c>
      <c r="I928" s="34" t="str">
        <f t="shared" si="13"/>
        <v>04/2026</v>
      </c>
      <c r="J928" s="34" t="str">
        <f t="shared" si="14"/>
        <v>CXG-0426</v>
      </c>
    </row>
    <row r="929" hidden="1">
      <c r="A929" s="8" t="s">
        <v>5847</v>
      </c>
      <c r="B929" s="10" t="s">
        <v>5842</v>
      </c>
      <c r="C929" s="13">
        <v>46135.0</v>
      </c>
      <c r="D929" s="8" t="s">
        <v>4373</v>
      </c>
      <c r="E929" s="11">
        <v>5288.2</v>
      </c>
      <c r="F929" s="8" t="s">
        <v>1478</v>
      </c>
      <c r="H929" s="8" t="s">
        <v>3370</v>
      </c>
      <c r="I929" s="34" t="str">
        <f t="shared" si="13"/>
        <v>04/2026</v>
      </c>
      <c r="J929" s="34" t="str">
        <f t="shared" si="14"/>
        <v>CXG-0426</v>
      </c>
    </row>
    <row r="930" hidden="1">
      <c r="A930" s="8" t="s">
        <v>5848</v>
      </c>
      <c r="B930" s="10" t="s">
        <v>5849</v>
      </c>
      <c r="C930" s="13">
        <v>46136.0</v>
      </c>
      <c r="D930" s="8" t="s">
        <v>4698</v>
      </c>
      <c r="E930" s="11">
        <v>12000.0</v>
      </c>
      <c r="F930" s="8" t="s">
        <v>2193</v>
      </c>
      <c r="H930" s="8" t="s">
        <v>3370</v>
      </c>
      <c r="I930" s="34" t="str">
        <f t="shared" si="13"/>
        <v>04/2026</v>
      </c>
      <c r="J930" s="34" t="str">
        <f t="shared" si="14"/>
        <v>CXG-0426</v>
      </c>
    </row>
    <row r="931" hidden="1">
      <c r="A931" s="8" t="s">
        <v>5850</v>
      </c>
      <c r="B931" s="10" t="s">
        <v>5851</v>
      </c>
      <c r="C931" s="13">
        <v>46139.0</v>
      </c>
      <c r="D931" s="8" t="s">
        <v>4373</v>
      </c>
      <c r="E931" s="11">
        <v>9991.8</v>
      </c>
      <c r="F931" s="8" t="s">
        <v>1478</v>
      </c>
      <c r="H931" s="8" t="s">
        <v>3370</v>
      </c>
      <c r="I931" s="34" t="str">
        <f t="shared" si="13"/>
        <v>04/2026</v>
      </c>
      <c r="J931" s="34" t="str">
        <f t="shared" si="14"/>
        <v>CXG-0426</v>
      </c>
    </row>
    <row r="932" hidden="1">
      <c r="A932" s="8" t="s">
        <v>5852</v>
      </c>
      <c r="B932" s="10" t="s">
        <v>5853</v>
      </c>
      <c r="C932" s="13">
        <v>46139.0</v>
      </c>
      <c r="D932" s="8" t="s">
        <v>5495</v>
      </c>
      <c r="E932" s="11">
        <v>20000.0</v>
      </c>
      <c r="F932" s="8" t="s">
        <v>2193</v>
      </c>
      <c r="H932" s="8" t="s">
        <v>3370</v>
      </c>
      <c r="I932" s="34" t="str">
        <f t="shared" si="13"/>
        <v>04/2026</v>
      </c>
      <c r="J932" s="34" t="str">
        <f t="shared" si="14"/>
        <v>CXG-0426</v>
      </c>
    </row>
    <row r="933" hidden="1">
      <c r="A933" s="8" t="s">
        <v>5854</v>
      </c>
      <c r="B933" s="10" t="s">
        <v>5855</v>
      </c>
      <c r="C933" s="13">
        <v>46139.0</v>
      </c>
      <c r="D933" s="8" t="s">
        <v>5856</v>
      </c>
      <c r="E933" s="11">
        <v>20000.0</v>
      </c>
      <c r="F933" s="8" t="s">
        <v>2193</v>
      </c>
      <c r="H933" s="8" t="s">
        <v>3370</v>
      </c>
      <c r="I933" s="34" t="str">
        <f t="shared" si="13"/>
        <v>04/2026</v>
      </c>
      <c r="J933" s="34" t="str">
        <f t="shared" si="14"/>
        <v>CXG-0426</v>
      </c>
    </row>
    <row r="934" hidden="1">
      <c r="A934" s="8" t="s">
        <v>5857</v>
      </c>
      <c r="B934" s="10" t="s">
        <v>5858</v>
      </c>
      <c r="C934" s="13">
        <v>46139.0</v>
      </c>
      <c r="D934" s="8" t="s">
        <v>5859</v>
      </c>
      <c r="E934" s="11">
        <v>5970.3</v>
      </c>
      <c r="F934" s="8" t="s">
        <v>2193</v>
      </c>
      <c r="H934" s="8" t="s">
        <v>3370</v>
      </c>
      <c r="I934" s="34" t="str">
        <f t="shared" si="13"/>
        <v>04/2026</v>
      </c>
      <c r="J934" s="34" t="str">
        <f t="shared" si="14"/>
        <v>CXG-0426</v>
      </c>
    </row>
    <row r="935" hidden="1">
      <c r="A935" s="8" t="s">
        <v>5860</v>
      </c>
      <c r="B935" s="10" t="s">
        <v>5861</v>
      </c>
      <c r="C935" s="13">
        <v>46140.0</v>
      </c>
      <c r="D935" s="8" t="s">
        <v>5500</v>
      </c>
      <c r="E935" s="11">
        <v>18000.0</v>
      </c>
      <c r="F935" s="8" t="s">
        <v>2193</v>
      </c>
      <c r="H935" s="8" t="s">
        <v>3370</v>
      </c>
      <c r="I935" s="34" t="str">
        <f t="shared" si="13"/>
        <v>04/2026</v>
      </c>
      <c r="J935" s="34" t="str">
        <f t="shared" si="14"/>
        <v>CXG-0426</v>
      </c>
    </row>
    <row r="936" hidden="1">
      <c r="A936" s="8" t="s">
        <v>5862</v>
      </c>
      <c r="B936" s="10" t="s">
        <v>5863</v>
      </c>
      <c r="C936" s="13">
        <v>46140.0</v>
      </c>
      <c r="D936" s="8" t="s">
        <v>5864</v>
      </c>
      <c r="E936" s="11">
        <v>20000.0</v>
      </c>
      <c r="F936" s="8" t="s">
        <v>2193</v>
      </c>
      <c r="H936" s="8" t="s">
        <v>3370</v>
      </c>
      <c r="I936" s="34" t="str">
        <f t="shared" si="13"/>
        <v>04/2026</v>
      </c>
      <c r="J936" s="34" t="str">
        <f t="shared" si="14"/>
        <v>CXG-0426</v>
      </c>
    </row>
    <row r="937" hidden="1">
      <c r="A937" s="8" t="s">
        <v>5865</v>
      </c>
      <c r="B937" s="10" t="s">
        <v>5866</v>
      </c>
      <c r="C937" s="13">
        <v>46140.0</v>
      </c>
      <c r="D937" s="8" t="s">
        <v>5867</v>
      </c>
      <c r="E937" s="11">
        <v>19334.0</v>
      </c>
      <c r="F937" s="8" t="s">
        <v>2193</v>
      </c>
      <c r="H937" s="8" t="s">
        <v>3370</v>
      </c>
      <c r="I937" s="34" t="str">
        <f t="shared" si="13"/>
        <v>04/2026</v>
      </c>
      <c r="J937" s="34" t="str">
        <f t="shared" si="14"/>
        <v>CXG-0426</v>
      </c>
    </row>
    <row r="938" hidden="1">
      <c r="A938" s="8" t="s">
        <v>5868</v>
      </c>
      <c r="B938" s="10" t="s">
        <v>5869</v>
      </c>
      <c r="C938" s="13">
        <v>46140.0</v>
      </c>
      <c r="D938" s="8" t="s">
        <v>5870</v>
      </c>
      <c r="E938" s="11">
        <v>19306.0</v>
      </c>
      <c r="F938" s="8" t="s">
        <v>2193</v>
      </c>
      <c r="H938" s="8" t="s">
        <v>3370</v>
      </c>
      <c r="I938" s="34" t="str">
        <f t="shared" si="13"/>
        <v>04/2026</v>
      </c>
      <c r="J938" s="34" t="str">
        <f t="shared" si="14"/>
        <v>CXG-0426</v>
      </c>
    </row>
    <row r="939" hidden="1">
      <c r="A939" s="8" t="s">
        <v>5871</v>
      </c>
      <c r="B939" s="10" t="s">
        <v>5872</v>
      </c>
      <c r="C939" s="13">
        <v>46140.0</v>
      </c>
      <c r="D939" s="8" t="s">
        <v>5873</v>
      </c>
      <c r="E939" s="11">
        <v>18472.0</v>
      </c>
      <c r="F939" s="8" t="s">
        <v>2193</v>
      </c>
      <c r="H939" s="8" t="s">
        <v>3370</v>
      </c>
      <c r="I939" s="34" t="str">
        <f t="shared" si="13"/>
        <v>04/2026</v>
      </c>
      <c r="J939" s="34" t="str">
        <f t="shared" si="14"/>
        <v>CXG-0426</v>
      </c>
    </row>
    <row r="940" hidden="1">
      <c r="A940" s="8" t="s">
        <v>5874</v>
      </c>
      <c r="B940" s="10" t="s">
        <v>5875</v>
      </c>
      <c r="C940" s="13">
        <v>46140.0</v>
      </c>
      <c r="D940" s="8" t="s">
        <v>5876</v>
      </c>
      <c r="E940" s="11">
        <v>19402.0</v>
      </c>
      <c r="F940" s="8" t="s">
        <v>2193</v>
      </c>
      <c r="H940" s="8" t="s">
        <v>3370</v>
      </c>
      <c r="I940" s="34" t="str">
        <f t="shared" si="13"/>
        <v>04/2026</v>
      </c>
      <c r="J940" s="34" t="str">
        <f t="shared" si="14"/>
        <v>CXG-0426</v>
      </c>
    </row>
    <row r="941" hidden="1">
      <c r="A941" s="8" t="s">
        <v>5877</v>
      </c>
      <c r="B941" s="10" t="s">
        <v>5878</v>
      </c>
      <c r="C941" s="13">
        <v>46140.0</v>
      </c>
      <c r="D941" s="8" t="s">
        <v>4691</v>
      </c>
      <c r="E941" s="11">
        <v>23126.0</v>
      </c>
      <c r="F941" s="8" t="s">
        <v>2193</v>
      </c>
      <c r="H941" s="8" t="s">
        <v>3386</v>
      </c>
      <c r="I941" s="34" t="str">
        <f t="shared" si="13"/>
        <v>04/2026</v>
      </c>
      <c r="J941" s="34" t="str">
        <f t="shared" si="14"/>
        <v>CXG-0426</v>
      </c>
    </row>
    <row r="942" hidden="1">
      <c r="A942" s="8" t="s">
        <v>5879</v>
      </c>
      <c r="B942" s="10" t="s">
        <v>5875</v>
      </c>
      <c r="C942" s="13">
        <v>46140.0</v>
      </c>
      <c r="D942" s="8" t="s">
        <v>5876</v>
      </c>
      <c r="E942" s="11">
        <v>0.9</v>
      </c>
      <c r="F942" s="8" t="s">
        <v>1473</v>
      </c>
      <c r="H942" s="8" t="s">
        <v>3370</v>
      </c>
      <c r="I942" s="34" t="str">
        <f t="shared" si="13"/>
        <v>04/2026</v>
      </c>
      <c r="J942" s="34" t="str">
        <f t="shared" si="14"/>
        <v>CXG-0426</v>
      </c>
    </row>
    <row r="943" hidden="1">
      <c r="A943" s="8" t="s">
        <v>5880</v>
      </c>
      <c r="B943" s="10" t="s">
        <v>5872</v>
      </c>
      <c r="C943" s="13">
        <v>46140.0</v>
      </c>
      <c r="D943" s="8" t="s">
        <v>5873</v>
      </c>
      <c r="E943" s="11">
        <v>0.9</v>
      </c>
      <c r="F943" s="8" t="s">
        <v>1473</v>
      </c>
      <c r="H943" s="8" t="s">
        <v>3370</v>
      </c>
      <c r="I943" s="34" t="str">
        <f t="shared" si="13"/>
        <v>04/2026</v>
      </c>
      <c r="J943" s="34" t="str">
        <f t="shared" si="14"/>
        <v>CXG-0426</v>
      </c>
    </row>
    <row r="944" hidden="1">
      <c r="A944" s="8" t="s">
        <v>5881</v>
      </c>
      <c r="B944" s="10" t="s">
        <v>5869</v>
      </c>
      <c r="C944" s="13">
        <v>46140.0</v>
      </c>
      <c r="D944" s="8" t="s">
        <v>5870</v>
      </c>
      <c r="E944" s="11">
        <v>0.8</v>
      </c>
      <c r="F944" s="8" t="s">
        <v>1473</v>
      </c>
      <c r="H944" s="8" t="s">
        <v>3370</v>
      </c>
      <c r="I944" s="34" t="str">
        <f t="shared" si="13"/>
        <v>04/2026</v>
      </c>
      <c r="J944" s="34" t="str">
        <f t="shared" si="14"/>
        <v>CXG-0426</v>
      </c>
    </row>
    <row r="945" hidden="1">
      <c r="A945" s="8" t="s">
        <v>5882</v>
      </c>
      <c r="B945" s="10" t="s">
        <v>5866</v>
      </c>
      <c r="C945" s="13">
        <v>46140.0</v>
      </c>
      <c r="D945" s="8" t="s">
        <v>5867</v>
      </c>
      <c r="E945" s="11">
        <v>0.7</v>
      </c>
      <c r="F945" s="8" t="s">
        <v>1473</v>
      </c>
      <c r="H945" s="8" t="s">
        <v>3370</v>
      </c>
      <c r="I945" s="34" t="str">
        <f t="shared" si="13"/>
        <v>04/2026</v>
      </c>
      <c r="J945" s="34" t="str">
        <f t="shared" si="14"/>
        <v>CXG-0426</v>
      </c>
    </row>
    <row r="946" hidden="1">
      <c r="A946" s="10" t="s">
        <v>5883</v>
      </c>
      <c r="B946" s="10" t="s">
        <v>5858</v>
      </c>
      <c r="C946" s="13">
        <v>46141.0</v>
      </c>
      <c r="D946" s="8" t="s">
        <v>4212</v>
      </c>
      <c r="E946" s="11">
        <v>10224.9</v>
      </c>
      <c r="F946" s="8" t="s">
        <v>1478</v>
      </c>
      <c r="H946" s="8" t="s">
        <v>3370</v>
      </c>
      <c r="I946" s="34" t="str">
        <f t="shared" si="13"/>
        <v>04/2026</v>
      </c>
      <c r="J946" s="34" t="str">
        <f t="shared" si="14"/>
        <v>CXG-0426</v>
      </c>
    </row>
    <row r="947" hidden="1">
      <c r="A947" s="8" t="s">
        <v>5884</v>
      </c>
      <c r="B947" s="10" t="s">
        <v>5849</v>
      </c>
      <c r="C947" s="13">
        <v>46142.0</v>
      </c>
      <c r="D947" s="8" t="s">
        <v>4698</v>
      </c>
      <c r="E947" s="11">
        <v>4050.0</v>
      </c>
      <c r="F947" s="8" t="s">
        <v>2193</v>
      </c>
      <c r="H947" s="8" t="s">
        <v>3370</v>
      </c>
      <c r="I947" s="34" t="str">
        <f t="shared" si="13"/>
        <v>04/2026</v>
      </c>
      <c r="J947" s="34" t="str">
        <f t="shared" si="14"/>
        <v>CXG-0426</v>
      </c>
    </row>
    <row r="948" hidden="1">
      <c r="A948" s="8" t="s">
        <v>5885</v>
      </c>
      <c r="B948" s="10" t="s">
        <v>5849</v>
      </c>
      <c r="C948" s="13">
        <v>46142.0</v>
      </c>
      <c r="D948" s="8" t="s">
        <v>4698</v>
      </c>
      <c r="E948" s="11">
        <v>1.8</v>
      </c>
      <c r="F948" s="8" t="s">
        <v>1473</v>
      </c>
      <c r="H948" s="8" t="s">
        <v>3370</v>
      </c>
      <c r="I948" s="34" t="str">
        <f t="shared" si="13"/>
        <v>04/2026</v>
      </c>
      <c r="J948" s="34" t="str">
        <f t="shared" si="14"/>
        <v>CXG-0426</v>
      </c>
    </row>
    <row r="949" hidden="1">
      <c r="A949" s="8" t="s">
        <v>5886</v>
      </c>
      <c r="B949" s="10" t="s">
        <v>5853</v>
      </c>
      <c r="C949" s="13">
        <v>46142.0</v>
      </c>
      <c r="D949" s="8" t="s">
        <v>5495</v>
      </c>
      <c r="E949" s="11">
        <v>7600.0</v>
      </c>
      <c r="F949" s="8" t="s">
        <v>2193</v>
      </c>
      <c r="H949" s="8" t="s">
        <v>3370</v>
      </c>
      <c r="I949" s="34" t="str">
        <f t="shared" si="13"/>
        <v>04/2026</v>
      </c>
      <c r="J949" s="34" t="str">
        <f t="shared" si="14"/>
        <v>CXG-0426</v>
      </c>
    </row>
    <row r="950" hidden="1">
      <c r="A950" s="8" t="s">
        <v>5887</v>
      </c>
      <c r="B950" s="10" t="s">
        <v>5853</v>
      </c>
      <c r="C950" s="13">
        <v>46142.0</v>
      </c>
      <c r="D950" s="8" t="s">
        <v>5495</v>
      </c>
      <c r="E950" s="11">
        <v>9.4</v>
      </c>
      <c r="F950" s="8" t="s">
        <v>1473</v>
      </c>
      <c r="H950" s="8" t="s">
        <v>3370</v>
      </c>
      <c r="I950" s="34" t="str">
        <f t="shared" si="13"/>
        <v>04/2026</v>
      </c>
      <c r="J950" s="34" t="str">
        <f t="shared" si="14"/>
        <v>CXG-0426</v>
      </c>
    </row>
    <row r="951" hidden="1">
      <c r="A951" s="8" t="s">
        <v>5888</v>
      </c>
      <c r="B951" s="10" t="s">
        <v>5855</v>
      </c>
      <c r="C951" s="13">
        <v>46142.0</v>
      </c>
      <c r="D951" s="8" t="s">
        <v>5856</v>
      </c>
      <c r="E951" s="11">
        <v>6160.0</v>
      </c>
      <c r="F951" s="8" t="s">
        <v>2193</v>
      </c>
      <c r="H951" s="8" t="s">
        <v>3370</v>
      </c>
      <c r="I951" s="34" t="str">
        <f t="shared" si="13"/>
        <v>04/2026</v>
      </c>
      <c r="J951" s="34" t="str">
        <f t="shared" si="14"/>
        <v>CXG-0426</v>
      </c>
    </row>
    <row r="952" hidden="1">
      <c r="A952" s="8" t="s">
        <v>5889</v>
      </c>
      <c r="B952" s="10" t="s">
        <v>5855</v>
      </c>
      <c r="C952" s="13">
        <v>46142.0</v>
      </c>
      <c r="D952" s="8" t="s">
        <v>5856</v>
      </c>
      <c r="E952" s="11">
        <v>6.4</v>
      </c>
      <c r="F952" s="8" t="s">
        <v>1473</v>
      </c>
      <c r="H952" s="8" t="s">
        <v>3370</v>
      </c>
      <c r="I952" s="34" t="str">
        <f t="shared" si="13"/>
        <v>04/2026</v>
      </c>
      <c r="J952" s="34" t="str">
        <f t="shared" si="14"/>
        <v>CXG-0426</v>
      </c>
    </row>
    <row r="953" hidden="1">
      <c r="A953" s="8" t="s">
        <v>5890</v>
      </c>
      <c r="B953" s="10" t="s">
        <v>5891</v>
      </c>
      <c r="C953" s="13">
        <v>46146.0</v>
      </c>
      <c r="D953" s="8" t="s">
        <v>4691</v>
      </c>
      <c r="E953" s="11">
        <v>27842.0</v>
      </c>
      <c r="F953" s="8" t="s">
        <v>2193</v>
      </c>
      <c r="H953" s="8" t="s">
        <v>3386</v>
      </c>
      <c r="I953" s="34" t="str">
        <f t="shared" si="13"/>
        <v>05/2026</v>
      </c>
      <c r="J953" s="34" t="str">
        <f t="shared" si="14"/>
        <v>CXG-0526</v>
      </c>
    </row>
    <row r="954" hidden="1">
      <c r="A954" s="8" t="s">
        <v>5892</v>
      </c>
      <c r="B954" s="10" t="s">
        <v>5863</v>
      </c>
      <c r="C954" s="13">
        <v>46146.0</v>
      </c>
      <c r="D954" s="8" t="s">
        <v>5864</v>
      </c>
      <c r="E954" s="11">
        <v>3345.0</v>
      </c>
      <c r="F954" s="8" t="s">
        <v>2193</v>
      </c>
      <c r="H954" s="8" t="s">
        <v>3370</v>
      </c>
      <c r="I954" s="34" t="str">
        <f t="shared" si="13"/>
        <v>05/2026</v>
      </c>
      <c r="J954" s="34" t="str">
        <f t="shared" si="14"/>
        <v>CXG-0526</v>
      </c>
    </row>
    <row r="955" hidden="1">
      <c r="A955" s="8" t="s">
        <v>5893</v>
      </c>
      <c r="B955" s="10" t="s">
        <v>5861</v>
      </c>
      <c r="C955" s="13">
        <v>46146.0</v>
      </c>
      <c r="D955" s="8" t="s">
        <v>5500</v>
      </c>
      <c r="E955" s="11">
        <v>570.6</v>
      </c>
      <c r="F955" s="8" t="s">
        <v>1473</v>
      </c>
      <c r="G955" s="8" t="s">
        <v>5894</v>
      </c>
      <c r="H955" s="8" t="s">
        <v>3370</v>
      </c>
      <c r="I955" s="34" t="str">
        <f t="shared" si="13"/>
        <v>05/2026</v>
      </c>
      <c r="J955" s="34" t="str">
        <f t="shared" si="14"/>
        <v>CXG-0526</v>
      </c>
    </row>
    <row r="956" hidden="1">
      <c r="A956" s="8" t="s">
        <v>5895</v>
      </c>
      <c r="B956" s="10" t="s">
        <v>5896</v>
      </c>
      <c r="C956" s="13">
        <v>46146.0</v>
      </c>
      <c r="D956" s="8" t="s">
        <v>4174</v>
      </c>
      <c r="E956" s="11">
        <v>7102.0</v>
      </c>
      <c r="F956" s="8" t="s">
        <v>1478</v>
      </c>
      <c r="H956" s="8" t="s">
        <v>3370</v>
      </c>
      <c r="I956" s="34" t="str">
        <f t="shared" si="13"/>
        <v>05/2026</v>
      </c>
      <c r="J956" s="34" t="str">
        <f t="shared" si="14"/>
        <v>CXG-0526</v>
      </c>
    </row>
    <row r="957" hidden="1">
      <c r="A957" s="8" t="s">
        <v>5897</v>
      </c>
      <c r="B957" s="10" t="s">
        <v>5861</v>
      </c>
      <c r="C957" s="13">
        <v>46147.0</v>
      </c>
      <c r="D957" s="8" t="s">
        <v>5500</v>
      </c>
      <c r="E957" s="11">
        <v>3303.0</v>
      </c>
      <c r="F957" s="8" t="s">
        <v>2193</v>
      </c>
      <c r="H957" s="8" t="s">
        <v>3370</v>
      </c>
      <c r="I957" s="34" t="str">
        <f t="shared" si="13"/>
        <v>05/2026</v>
      </c>
      <c r="J957" s="34" t="str">
        <f t="shared" si="14"/>
        <v>CXG-0526</v>
      </c>
    </row>
    <row r="958" hidden="1">
      <c r="A958" s="8" t="s">
        <v>5898</v>
      </c>
      <c r="B958" s="10" t="s">
        <v>5899</v>
      </c>
      <c r="C958" s="13">
        <v>46147.0</v>
      </c>
      <c r="D958" s="8" t="s">
        <v>4691</v>
      </c>
      <c r="E958" s="11">
        <v>23271.7</v>
      </c>
      <c r="F958" s="8" t="s">
        <v>2193</v>
      </c>
      <c r="H958" s="8" t="s">
        <v>3386</v>
      </c>
      <c r="I958" s="34" t="str">
        <f t="shared" si="13"/>
        <v>05/2026</v>
      </c>
      <c r="J958" s="34" t="str">
        <f t="shared" si="14"/>
        <v>CXG-0526</v>
      </c>
    </row>
    <row r="959" hidden="1">
      <c r="A959" s="8" t="s">
        <v>5900</v>
      </c>
      <c r="B959" s="10" t="s">
        <v>5891</v>
      </c>
      <c r="C959" s="13">
        <v>46147.0</v>
      </c>
      <c r="D959" s="8" t="s">
        <v>4691</v>
      </c>
      <c r="E959" s="11">
        <v>0.4</v>
      </c>
      <c r="F959" s="8" t="s">
        <v>1473</v>
      </c>
      <c r="H959" s="8" t="s">
        <v>3386</v>
      </c>
      <c r="I959" s="34" t="str">
        <f t="shared" si="13"/>
        <v>05/2026</v>
      </c>
      <c r="J959" s="34" t="str">
        <f t="shared" si="14"/>
        <v>CXG-0526</v>
      </c>
    </row>
    <row r="960" hidden="1">
      <c r="A960" s="8" t="s">
        <v>5901</v>
      </c>
      <c r="B960" s="10" t="s">
        <v>5902</v>
      </c>
      <c r="C960" s="13">
        <v>46147.0</v>
      </c>
      <c r="D960" s="8" t="s">
        <v>4691</v>
      </c>
      <c r="E960" s="11">
        <v>4570.2</v>
      </c>
      <c r="F960" s="8" t="s">
        <v>2193</v>
      </c>
      <c r="H960" s="8" t="s">
        <v>3386</v>
      </c>
      <c r="I960" s="34" t="str">
        <f t="shared" si="13"/>
        <v>05/2026</v>
      </c>
      <c r="J960" s="34" t="str">
        <f t="shared" si="14"/>
        <v>CXG-0526</v>
      </c>
    </row>
    <row r="961" hidden="1">
      <c r="A961" s="8" t="s">
        <v>5903</v>
      </c>
      <c r="B961" s="10" t="s">
        <v>5904</v>
      </c>
      <c r="C961" s="13">
        <v>46150.0</v>
      </c>
      <c r="D961" s="8" t="s">
        <v>5684</v>
      </c>
      <c r="E961" s="11">
        <v>8492.0</v>
      </c>
      <c r="F961" s="8" t="s">
        <v>1478</v>
      </c>
      <c r="H961" s="8" t="s">
        <v>3370</v>
      </c>
      <c r="I961" s="34" t="str">
        <f t="shared" si="13"/>
        <v>05/2026</v>
      </c>
      <c r="J961" s="34" t="str">
        <f t="shared" si="14"/>
        <v>CXG-0526</v>
      </c>
    </row>
    <row r="962" hidden="1">
      <c r="A962" s="8" t="s">
        <v>5905</v>
      </c>
      <c r="B962" s="10" t="s">
        <v>5906</v>
      </c>
      <c r="C962" s="13">
        <v>46150.0</v>
      </c>
      <c r="D962" s="8" t="s">
        <v>5907</v>
      </c>
      <c r="E962" s="11">
        <v>8177.4</v>
      </c>
      <c r="F962" s="8" t="s">
        <v>1478</v>
      </c>
      <c r="H962" s="8" t="s">
        <v>3370</v>
      </c>
      <c r="I962" s="34" t="str">
        <f t="shared" si="13"/>
        <v>05/2026</v>
      </c>
      <c r="J962" s="34" t="str">
        <f t="shared" si="14"/>
        <v>CXG-0526</v>
      </c>
    </row>
    <row r="963" hidden="1">
      <c r="A963" s="8" t="s">
        <v>5908</v>
      </c>
      <c r="B963" s="10" t="s">
        <v>5909</v>
      </c>
      <c r="C963" s="13">
        <v>46151.0</v>
      </c>
      <c r="D963" s="8" t="s">
        <v>5910</v>
      </c>
      <c r="E963" s="11">
        <v>15000.0</v>
      </c>
      <c r="F963" s="8" t="s">
        <v>1478</v>
      </c>
      <c r="H963" s="8" t="s">
        <v>3370</v>
      </c>
      <c r="I963" s="34" t="str">
        <f t="shared" si="13"/>
        <v>05/2026</v>
      </c>
      <c r="J963" s="34" t="str">
        <f t="shared" si="14"/>
        <v>CXG-0526</v>
      </c>
    </row>
    <row r="964" hidden="1">
      <c r="A964" s="8" t="s">
        <v>5911</v>
      </c>
      <c r="B964" s="10" t="s">
        <v>5912</v>
      </c>
      <c r="C964" s="13">
        <v>46153.0</v>
      </c>
      <c r="D964" s="8" t="s">
        <v>5500</v>
      </c>
      <c r="E964" s="11">
        <v>12000.0</v>
      </c>
      <c r="F964" s="8" t="s">
        <v>1478</v>
      </c>
      <c r="H964" s="8" t="s">
        <v>3370</v>
      </c>
      <c r="I964" s="34" t="str">
        <f t="shared" si="13"/>
        <v>05/2026</v>
      </c>
      <c r="J964" s="34" t="str">
        <f t="shared" si="14"/>
        <v>CXG-0526</v>
      </c>
    </row>
    <row r="965" hidden="1">
      <c r="A965" s="8" t="s">
        <v>5913</v>
      </c>
      <c r="B965" s="10" t="s">
        <v>5914</v>
      </c>
      <c r="C965" s="13">
        <v>46153.0</v>
      </c>
      <c r="D965" s="8" t="s">
        <v>5915</v>
      </c>
      <c r="E965" s="11">
        <v>16000.0</v>
      </c>
      <c r="F965" s="8" t="s">
        <v>1478</v>
      </c>
      <c r="G965" s="8" t="s">
        <v>5916</v>
      </c>
      <c r="H965" s="8" t="s">
        <v>3370</v>
      </c>
      <c r="I965" s="34" t="str">
        <f t="shared" si="13"/>
        <v>05/2026</v>
      </c>
      <c r="J965" s="34" t="str">
        <f t="shared" si="14"/>
        <v>CXG-0526</v>
      </c>
    </row>
    <row r="966" hidden="1">
      <c r="A966" s="8" t="s">
        <v>5917</v>
      </c>
      <c r="B966" s="10" t="s">
        <v>5918</v>
      </c>
      <c r="C966" s="13">
        <v>46153.0</v>
      </c>
      <c r="D966" s="8" t="s">
        <v>4102</v>
      </c>
      <c r="E966" s="11">
        <v>16000.0</v>
      </c>
      <c r="F966" s="8" t="s">
        <v>1478</v>
      </c>
      <c r="G966" s="8" t="s">
        <v>5916</v>
      </c>
      <c r="H966" s="8" t="s">
        <v>3370</v>
      </c>
      <c r="I966" s="34" t="str">
        <f t="shared" si="13"/>
        <v>05/2026</v>
      </c>
      <c r="J966" s="34" t="str">
        <f t="shared" si="14"/>
        <v>CXG-0526</v>
      </c>
    </row>
    <row r="967" hidden="1">
      <c r="A967" s="8" t="s">
        <v>5919</v>
      </c>
      <c r="B967" s="10" t="s">
        <v>5896</v>
      </c>
      <c r="C967" s="13">
        <v>46153.0</v>
      </c>
      <c r="D967" s="8" t="s">
        <v>4174</v>
      </c>
      <c r="E967" s="11">
        <v>710.0</v>
      </c>
      <c r="F967" s="8" t="s">
        <v>1478</v>
      </c>
      <c r="G967" s="8" t="s">
        <v>5920</v>
      </c>
      <c r="H967" s="8" t="s">
        <v>3370</v>
      </c>
      <c r="I967" s="34" t="str">
        <f t="shared" si="13"/>
        <v>05/2026</v>
      </c>
      <c r="J967" s="34" t="str">
        <f t="shared" si="14"/>
        <v>CXG-0526</v>
      </c>
    </row>
    <row r="968" hidden="1">
      <c r="A968" s="8" t="s">
        <v>5921</v>
      </c>
      <c r="B968" s="10" t="s">
        <v>5896</v>
      </c>
      <c r="C968" s="13">
        <v>46153.0</v>
      </c>
      <c r="D968" s="8" t="s">
        <v>4174</v>
      </c>
      <c r="E968" s="11">
        <v>0.2</v>
      </c>
      <c r="F968" s="8" t="s">
        <v>1473</v>
      </c>
      <c r="H968" s="8" t="s">
        <v>3370</v>
      </c>
      <c r="I968" s="34" t="str">
        <f t="shared" si="13"/>
        <v>05/2026</v>
      </c>
      <c r="J968" s="34" t="str">
        <f t="shared" si="14"/>
        <v>CXG-0526</v>
      </c>
    </row>
    <row r="969" hidden="1">
      <c r="A969" s="8" t="s">
        <v>5922</v>
      </c>
      <c r="B969" s="10" t="s">
        <v>5923</v>
      </c>
      <c r="C969" s="13">
        <v>46153.0</v>
      </c>
      <c r="D969" s="8" t="s">
        <v>5924</v>
      </c>
      <c r="E969" s="11">
        <v>20000.0</v>
      </c>
      <c r="F969" s="8" t="s">
        <v>1478</v>
      </c>
      <c r="H969" s="8" t="s">
        <v>3370</v>
      </c>
      <c r="I969" s="34" t="str">
        <f t="shared" si="13"/>
        <v>05/2026</v>
      </c>
      <c r="J969" s="34" t="str">
        <f t="shared" si="14"/>
        <v>CXG-0526</v>
      </c>
    </row>
    <row r="970" hidden="1">
      <c r="A970" s="8" t="s">
        <v>5925</v>
      </c>
      <c r="B970" s="10" t="s">
        <v>5926</v>
      </c>
      <c r="C970" s="13">
        <v>46153.0</v>
      </c>
      <c r="D970" s="8" t="s">
        <v>271</v>
      </c>
      <c r="E970" s="11">
        <v>20000.0</v>
      </c>
      <c r="F970" s="8" t="s">
        <v>1478</v>
      </c>
      <c r="H970" s="8" t="s">
        <v>3370</v>
      </c>
      <c r="I970" s="34" t="str">
        <f t="shared" si="13"/>
        <v>05/2026</v>
      </c>
      <c r="J970" s="34" t="str">
        <f t="shared" si="14"/>
        <v>CXG-0526</v>
      </c>
    </row>
    <row r="971" hidden="1">
      <c r="A971" s="8" t="s">
        <v>5927</v>
      </c>
      <c r="B971" s="10" t="s">
        <v>5902</v>
      </c>
      <c r="C971" s="13">
        <v>46154.0</v>
      </c>
      <c r="D971" s="8" t="s">
        <v>4691</v>
      </c>
      <c r="E971" s="11">
        <v>22350.0</v>
      </c>
      <c r="F971" s="8" t="s">
        <v>2193</v>
      </c>
      <c r="H971" s="8" t="s">
        <v>3386</v>
      </c>
      <c r="I971" s="34" t="str">
        <f t="shared" si="13"/>
        <v>05/2026</v>
      </c>
      <c r="J971" s="34" t="str">
        <f t="shared" si="14"/>
        <v>CXG-0526</v>
      </c>
    </row>
    <row r="972" hidden="1">
      <c r="A972" s="8" t="s">
        <v>5928</v>
      </c>
      <c r="B972" s="10" t="s">
        <v>5902</v>
      </c>
      <c r="C972" s="13">
        <v>46154.0</v>
      </c>
      <c r="D972" s="8" t="s">
        <v>4691</v>
      </c>
      <c r="E972" s="11">
        <v>1.0</v>
      </c>
      <c r="F972" s="8" t="s">
        <v>1473</v>
      </c>
      <c r="H972" s="8" t="s">
        <v>3386</v>
      </c>
      <c r="I972" s="34" t="str">
        <f t="shared" si="13"/>
        <v>05/2026</v>
      </c>
      <c r="J972" s="34" t="str">
        <f t="shared" si="14"/>
        <v>CXG-0526</v>
      </c>
    </row>
    <row r="973" hidden="1">
      <c r="A973" s="8" t="s">
        <v>5929</v>
      </c>
      <c r="B973" s="10" t="s">
        <v>5930</v>
      </c>
      <c r="C973" s="13">
        <v>46154.0</v>
      </c>
      <c r="D973" s="8" t="s">
        <v>4691</v>
      </c>
      <c r="E973" s="11">
        <v>27130.0</v>
      </c>
      <c r="F973" s="8" t="s">
        <v>2193</v>
      </c>
      <c r="H973" s="8" t="s">
        <v>3386</v>
      </c>
      <c r="I973" s="34" t="str">
        <f t="shared" si="13"/>
        <v>05/2026</v>
      </c>
      <c r="J973" s="34" t="str">
        <f t="shared" si="14"/>
        <v>CXG-0526</v>
      </c>
    </row>
    <row r="974" hidden="1">
      <c r="A974" s="8" t="s">
        <v>5931</v>
      </c>
      <c r="B974" s="10" t="s">
        <v>5930</v>
      </c>
      <c r="C974" s="13">
        <v>46154.0</v>
      </c>
      <c r="D974" s="8" t="s">
        <v>4691</v>
      </c>
      <c r="E974" s="11">
        <v>2.0</v>
      </c>
      <c r="F974" s="8" t="s">
        <v>1473</v>
      </c>
      <c r="H974" s="8" t="s">
        <v>3386</v>
      </c>
      <c r="I974" s="34" t="str">
        <f t="shared" si="13"/>
        <v>05/2026</v>
      </c>
      <c r="J974" s="34" t="str">
        <f t="shared" si="14"/>
        <v>CXG-0526</v>
      </c>
    </row>
    <row r="975" hidden="1">
      <c r="A975" s="8" t="s">
        <v>5932</v>
      </c>
      <c r="B975" s="10" t="s">
        <v>5923</v>
      </c>
      <c r="C975" s="13">
        <v>46156.0</v>
      </c>
      <c r="D975" s="8" t="s">
        <v>5924</v>
      </c>
      <c r="E975" s="11">
        <v>4960.0</v>
      </c>
      <c r="F975" s="8" t="s">
        <v>1478</v>
      </c>
      <c r="H975" s="8" t="s">
        <v>3370</v>
      </c>
      <c r="I975" s="34" t="str">
        <f t="shared" si="13"/>
        <v>05/2026</v>
      </c>
      <c r="J975" s="34" t="str">
        <f t="shared" si="14"/>
        <v>CXG-0526</v>
      </c>
    </row>
    <row r="976" hidden="1">
      <c r="A976" s="8" t="s">
        <v>5933</v>
      </c>
      <c r="B976" s="10" t="s">
        <v>5934</v>
      </c>
      <c r="C976" s="13">
        <v>46156.0</v>
      </c>
      <c r="D976" s="8" t="s">
        <v>5935</v>
      </c>
      <c r="E976" s="11">
        <v>20000.0</v>
      </c>
      <c r="F976" s="8" t="s">
        <v>1478</v>
      </c>
      <c r="H976" s="8" t="s">
        <v>3370</v>
      </c>
      <c r="I976" s="34" t="str">
        <f t="shared" si="13"/>
        <v>05/2026</v>
      </c>
      <c r="J976" s="34" t="str">
        <f t="shared" si="14"/>
        <v>CXG-0526</v>
      </c>
    </row>
    <row r="977" hidden="1">
      <c r="A977" s="8" t="s">
        <v>5936</v>
      </c>
      <c r="B977" s="10" t="s">
        <v>5918</v>
      </c>
      <c r="C977" s="13">
        <v>46156.0</v>
      </c>
      <c r="D977" s="8" t="s">
        <v>4102</v>
      </c>
      <c r="E977" s="11">
        <v>5490.0</v>
      </c>
      <c r="F977" s="8" t="s">
        <v>1478</v>
      </c>
      <c r="H977" s="8" t="s">
        <v>3370</v>
      </c>
      <c r="I977" s="34" t="str">
        <f t="shared" si="13"/>
        <v>05/2026</v>
      </c>
      <c r="J977" s="34" t="str">
        <f t="shared" si="14"/>
        <v>CXG-0526</v>
      </c>
    </row>
    <row r="978" hidden="1">
      <c r="A978" s="8" t="s">
        <v>5937</v>
      </c>
      <c r="B978" s="10" t="s">
        <v>5914</v>
      </c>
      <c r="C978" s="13">
        <v>46157.0</v>
      </c>
      <c r="D978" s="8" t="s">
        <v>5915</v>
      </c>
      <c r="E978" s="11">
        <v>6000.0</v>
      </c>
      <c r="F978" s="8" t="s">
        <v>1478</v>
      </c>
      <c r="H978" s="8" t="s">
        <v>3370</v>
      </c>
      <c r="I978" s="34" t="str">
        <f t="shared" si="13"/>
        <v>05/2026</v>
      </c>
      <c r="J978" s="34" t="str">
        <f t="shared" si="14"/>
        <v>CXG-0526</v>
      </c>
    </row>
    <row r="979" hidden="1">
      <c r="A979" s="10" t="s">
        <v>5938</v>
      </c>
      <c r="B979" s="10" t="s">
        <v>5939</v>
      </c>
      <c r="C979" s="13">
        <v>46156.0</v>
      </c>
      <c r="D979" s="8" t="s">
        <v>5940</v>
      </c>
      <c r="E979" s="11">
        <v>18000.0</v>
      </c>
      <c r="F979" s="8" t="s">
        <v>1478</v>
      </c>
      <c r="H979" s="8" t="s">
        <v>3370</v>
      </c>
      <c r="I979" s="34" t="str">
        <f t="shared" si="13"/>
        <v>05/2026</v>
      </c>
      <c r="J979" s="34" t="str">
        <f t="shared" si="14"/>
        <v>CXG-0526</v>
      </c>
    </row>
    <row r="980" hidden="1">
      <c r="A980" s="8" t="s">
        <v>5941</v>
      </c>
      <c r="B980" s="10" t="s">
        <v>5942</v>
      </c>
      <c r="C980" s="13">
        <v>46156.0</v>
      </c>
      <c r="D980" s="8" t="s">
        <v>5943</v>
      </c>
      <c r="E980" s="11">
        <v>20000.0</v>
      </c>
      <c r="F980" s="8" t="s">
        <v>1478</v>
      </c>
      <c r="H980" s="8" t="s">
        <v>3370</v>
      </c>
      <c r="I980" s="34" t="str">
        <f t="shared" si="13"/>
        <v>05/2026</v>
      </c>
      <c r="J980" s="34" t="str">
        <f t="shared" si="14"/>
        <v>CXG-0526</v>
      </c>
    </row>
    <row r="981" hidden="1">
      <c r="A981" s="8" t="s">
        <v>5944</v>
      </c>
      <c r="B981" s="10" t="s">
        <v>5945</v>
      </c>
      <c r="C981" s="13">
        <v>46156.0</v>
      </c>
      <c r="D981" s="8" t="s">
        <v>5946</v>
      </c>
      <c r="E981" s="11">
        <v>16160.1</v>
      </c>
      <c r="F981" s="8" t="s">
        <v>1478</v>
      </c>
      <c r="H981" s="8" t="s">
        <v>3370</v>
      </c>
      <c r="I981" s="34" t="str">
        <f t="shared" si="13"/>
        <v>05/2026</v>
      </c>
      <c r="J981" s="34" t="str">
        <f t="shared" si="14"/>
        <v>CXG-0526</v>
      </c>
    </row>
    <row r="982" hidden="1">
      <c r="A982" s="8" t="s">
        <v>5947</v>
      </c>
      <c r="B982" s="10" t="s">
        <v>5948</v>
      </c>
      <c r="C982" s="13">
        <v>46156.0</v>
      </c>
      <c r="D982" s="8" t="s">
        <v>384</v>
      </c>
      <c r="E982" s="11">
        <v>15000.0</v>
      </c>
      <c r="F982" s="8" t="s">
        <v>1478</v>
      </c>
      <c r="H982" s="8" t="s">
        <v>3370</v>
      </c>
      <c r="I982" s="34" t="str">
        <f t="shared" si="13"/>
        <v>05/2026</v>
      </c>
      <c r="J982" s="34" t="str">
        <f t="shared" si="14"/>
        <v>CXG-0526</v>
      </c>
    </row>
    <row r="983" hidden="1">
      <c r="A983" s="8" t="s">
        <v>5949</v>
      </c>
      <c r="B983" s="10" t="s">
        <v>5950</v>
      </c>
      <c r="C983" s="13">
        <v>46156.0</v>
      </c>
      <c r="D983" s="8" t="s">
        <v>5951</v>
      </c>
      <c r="E983" s="11">
        <v>15000.0</v>
      </c>
      <c r="F983" s="8" t="s">
        <v>1478</v>
      </c>
      <c r="H983" s="8" t="s">
        <v>3370</v>
      </c>
      <c r="I983" s="34" t="str">
        <f t="shared" si="13"/>
        <v>05/2026</v>
      </c>
      <c r="J983" s="34" t="str">
        <f t="shared" si="14"/>
        <v>CXG-0526</v>
      </c>
    </row>
    <row r="984" hidden="1">
      <c r="A984" s="8" t="s">
        <v>5952</v>
      </c>
      <c r="B984" s="10" t="s">
        <v>5914</v>
      </c>
      <c r="C984" s="13">
        <v>46157.0</v>
      </c>
      <c r="D984" s="8" t="s">
        <v>5915</v>
      </c>
      <c r="E984" s="11">
        <v>218.0</v>
      </c>
      <c r="F984" s="8" t="s">
        <v>1473</v>
      </c>
      <c r="H984" s="8" t="s">
        <v>3370</v>
      </c>
      <c r="I984" s="34" t="str">
        <f t="shared" si="13"/>
        <v>05/2026</v>
      </c>
      <c r="J984" s="34" t="str">
        <f t="shared" si="14"/>
        <v>CXG-0526</v>
      </c>
    </row>
    <row r="985" hidden="1">
      <c r="A985" s="8" t="s">
        <v>5953</v>
      </c>
      <c r="B985" s="10" t="s">
        <v>5918</v>
      </c>
      <c r="C985" s="13">
        <v>46157.0</v>
      </c>
      <c r="D985" s="8" t="s">
        <v>4102</v>
      </c>
      <c r="E985" s="11">
        <v>210.0</v>
      </c>
      <c r="F985" s="8" t="s">
        <v>1473</v>
      </c>
      <c r="H985" s="8" t="s">
        <v>3370</v>
      </c>
      <c r="I985" s="34" t="str">
        <f t="shared" si="13"/>
        <v>05/2026</v>
      </c>
      <c r="J985" s="34" t="str">
        <f t="shared" si="14"/>
        <v>CXG-0526</v>
      </c>
    </row>
    <row r="986" hidden="1">
      <c r="A986" s="8" t="s">
        <v>5954</v>
      </c>
      <c r="B986" s="10" t="s">
        <v>5909</v>
      </c>
      <c r="C986" s="13">
        <v>46157.0</v>
      </c>
      <c r="D986" s="8" t="s">
        <v>5910</v>
      </c>
      <c r="E986" s="11">
        <v>3265.0</v>
      </c>
      <c r="F986" s="8" t="s">
        <v>1478</v>
      </c>
      <c r="H986" s="8" t="s">
        <v>3370</v>
      </c>
      <c r="I986" s="34" t="str">
        <f t="shared" si="13"/>
        <v>05/2026</v>
      </c>
      <c r="J986" s="34" t="str">
        <f t="shared" si="14"/>
        <v>CXG-0526</v>
      </c>
    </row>
    <row r="987" hidden="1">
      <c r="A987" s="10" t="s">
        <v>5955</v>
      </c>
      <c r="B987" s="10" t="s">
        <v>5909</v>
      </c>
      <c r="C987" s="13">
        <v>46157.0</v>
      </c>
      <c r="D987" s="8" t="s">
        <v>5910</v>
      </c>
      <c r="E987" s="11">
        <v>2000.0</v>
      </c>
      <c r="F987" s="8" t="s">
        <v>1473</v>
      </c>
      <c r="H987" s="8" t="s">
        <v>3370</v>
      </c>
      <c r="I987" s="34" t="str">
        <f t="shared" si="13"/>
        <v>05/2026</v>
      </c>
      <c r="J987" s="34" t="str">
        <f t="shared" si="14"/>
        <v>CXG-0526</v>
      </c>
    </row>
    <row r="988" hidden="1">
      <c r="A988" s="8" t="s">
        <v>5956</v>
      </c>
      <c r="B988" s="10" t="s">
        <v>5912</v>
      </c>
      <c r="C988" s="13">
        <v>46157.0</v>
      </c>
      <c r="D988" s="8" t="s">
        <v>5500</v>
      </c>
      <c r="E988" s="11">
        <v>4583.0</v>
      </c>
      <c r="F988" s="8" t="s">
        <v>2193</v>
      </c>
      <c r="H988" s="8" t="s">
        <v>3370</v>
      </c>
      <c r="I988" s="34" t="str">
        <f t="shared" si="13"/>
        <v>05/2026</v>
      </c>
      <c r="J988" s="34" t="str">
        <f t="shared" si="14"/>
        <v>CXG-0526</v>
      </c>
    </row>
    <row r="989" hidden="1">
      <c r="A989" s="8" t="s">
        <v>5957</v>
      </c>
      <c r="B989" s="10" t="s">
        <v>5926</v>
      </c>
      <c r="C989" s="13">
        <v>46157.0</v>
      </c>
      <c r="D989" s="8" t="s">
        <v>271</v>
      </c>
      <c r="E989" s="11">
        <v>4611.4</v>
      </c>
      <c r="F989" s="8" t="s">
        <v>2193</v>
      </c>
      <c r="H989" s="8" t="s">
        <v>3370</v>
      </c>
      <c r="I989" s="34" t="str">
        <f t="shared" si="13"/>
        <v>05/2026</v>
      </c>
      <c r="J989" s="34" t="str">
        <f t="shared" si="14"/>
        <v>CXG-0526</v>
      </c>
    </row>
    <row r="990" hidden="1">
      <c r="A990" s="8" t="s">
        <v>5958</v>
      </c>
      <c r="B990" s="10" t="s">
        <v>5959</v>
      </c>
      <c r="C990" s="13">
        <v>46157.0</v>
      </c>
      <c r="D990" s="8" t="s">
        <v>5960</v>
      </c>
      <c r="E990" s="11">
        <v>15000.0</v>
      </c>
      <c r="F990" s="8" t="s">
        <v>1478</v>
      </c>
      <c r="H990" s="8" t="s">
        <v>3370</v>
      </c>
      <c r="I990" s="34" t="str">
        <f t="shared" si="13"/>
        <v>05/2026</v>
      </c>
      <c r="J990" s="34" t="str">
        <f t="shared" si="14"/>
        <v>CXG-0526</v>
      </c>
    </row>
    <row r="991" hidden="1">
      <c r="A991" s="8" t="s">
        <v>5961</v>
      </c>
      <c r="B991" s="10" t="s">
        <v>5962</v>
      </c>
      <c r="C991" s="13">
        <v>46157.0</v>
      </c>
      <c r="D991" s="8" t="s">
        <v>5963</v>
      </c>
      <c r="E991" s="11">
        <v>15000.0</v>
      </c>
      <c r="F991" s="8" t="s">
        <v>1478</v>
      </c>
      <c r="H991" s="8" t="s">
        <v>3370</v>
      </c>
      <c r="I991" s="34" t="str">
        <f t="shared" si="13"/>
        <v>05/2026</v>
      </c>
      <c r="J991" s="34" t="str">
        <f t="shared" si="14"/>
        <v>CXG-0526</v>
      </c>
    </row>
    <row r="992" hidden="1">
      <c r="A992" s="8" t="s">
        <v>5964</v>
      </c>
      <c r="B992" s="10" t="s">
        <v>5965</v>
      </c>
      <c r="C992" s="13">
        <v>46158.0</v>
      </c>
      <c r="D992" s="8" t="s">
        <v>5966</v>
      </c>
      <c r="E992" s="11">
        <v>20000.0</v>
      </c>
      <c r="F992" s="8" t="s">
        <v>1478</v>
      </c>
      <c r="H992" s="8" t="s">
        <v>3370</v>
      </c>
      <c r="I992" s="34" t="str">
        <f t="shared" si="13"/>
        <v>05/2026</v>
      </c>
      <c r="J992" s="34" t="str">
        <f t="shared" si="14"/>
        <v>CXG-0526</v>
      </c>
    </row>
    <row r="993" hidden="1">
      <c r="A993" s="8" t="s">
        <v>5967</v>
      </c>
      <c r="B993" s="10" t="s">
        <v>5968</v>
      </c>
      <c r="C993" s="13">
        <v>46158.0</v>
      </c>
      <c r="D993" s="8" t="s">
        <v>5969</v>
      </c>
      <c r="E993" s="11">
        <v>20000.0</v>
      </c>
      <c r="F993" s="8" t="s">
        <v>1478</v>
      </c>
      <c r="H993" s="8" t="s">
        <v>3370</v>
      </c>
      <c r="I993" s="34" t="str">
        <f t="shared" si="13"/>
        <v>05/2026</v>
      </c>
      <c r="J993" s="34" t="str">
        <f t="shared" si="14"/>
        <v>CXG-0526</v>
      </c>
    </row>
    <row r="994" hidden="1">
      <c r="A994" s="8" t="s">
        <v>5970</v>
      </c>
      <c r="B994" s="10" t="s">
        <v>5971</v>
      </c>
      <c r="C994" s="13">
        <v>46161.0</v>
      </c>
      <c r="D994" s="8" t="s">
        <v>4933</v>
      </c>
      <c r="E994" s="11">
        <v>20000.0</v>
      </c>
      <c r="F994" s="8" t="s">
        <v>1478</v>
      </c>
      <c r="H994" s="8" t="s">
        <v>3370</v>
      </c>
      <c r="I994" s="34" t="str">
        <f t="shared" si="13"/>
        <v>05/2026</v>
      </c>
      <c r="J994" s="34" t="str">
        <f t="shared" si="14"/>
        <v>CXG-0526</v>
      </c>
    </row>
    <row r="995" hidden="1">
      <c r="A995" s="8" t="s">
        <v>5972</v>
      </c>
      <c r="B995" s="10" t="s">
        <v>5973</v>
      </c>
      <c r="C995" s="13">
        <v>46161.0</v>
      </c>
      <c r="D995" s="8" t="s">
        <v>5974</v>
      </c>
      <c r="E995" s="11">
        <v>20000.0</v>
      </c>
      <c r="F995" s="8" t="s">
        <v>1478</v>
      </c>
      <c r="H995" s="8" t="s">
        <v>3370</v>
      </c>
      <c r="I995" s="34" t="str">
        <f t="shared" si="13"/>
        <v>05/2026</v>
      </c>
      <c r="J995" s="34" t="str">
        <f t="shared" si="14"/>
        <v>CXG-0526</v>
      </c>
    </row>
    <row r="996" hidden="1">
      <c r="A996" s="8" t="s">
        <v>5975</v>
      </c>
      <c r="B996" s="10" t="s">
        <v>5976</v>
      </c>
      <c r="C996" s="13">
        <v>46160.0</v>
      </c>
      <c r="D996" s="8" t="s">
        <v>5977</v>
      </c>
      <c r="E996" s="11">
        <v>12000.0</v>
      </c>
      <c r="F996" s="8" t="s">
        <v>1478</v>
      </c>
      <c r="H996" s="8" t="s">
        <v>3370</v>
      </c>
      <c r="I996" s="34" t="str">
        <f t="shared" si="13"/>
        <v>05/2026</v>
      </c>
      <c r="J996" s="34" t="str">
        <f t="shared" si="14"/>
        <v>CXG-0526</v>
      </c>
    </row>
    <row r="997" hidden="1">
      <c r="A997" s="8" t="s">
        <v>5978</v>
      </c>
      <c r="B997" s="10" t="s">
        <v>5979</v>
      </c>
      <c r="C997" s="13">
        <v>46161.0</v>
      </c>
      <c r="D997" s="8" t="s">
        <v>5980</v>
      </c>
      <c r="E997" s="11">
        <v>21955.2</v>
      </c>
      <c r="F997" s="8" t="s">
        <v>1478</v>
      </c>
      <c r="G997" s="8" t="s">
        <v>5981</v>
      </c>
      <c r="H997" s="8" t="s">
        <v>3370</v>
      </c>
      <c r="I997" s="34" t="str">
        <f t="shared" si="13"/>
        <v>05/2026</v>
      </c>
      <c r="J997" s="34" t="str">
        <f t="shared" si="14"/>
        <v>CXG-0526</v>
      </c>
    </row>
    <row r="998" hidden="1">
      <c r="A998" s="8" t="s">
        <v>5982</v>
      </c>
      <c r="B998" s="10" t="s">
        <v>5983</v>
      </c>
      <c r="C998" s="13">
        <v>46161.0</v>
      </c>
      <c r="D998" s="8" t="s">
        <v>5984</v>
      </c>
      <c r="E998" s="11">
        <v>15569.6</v>
      </c>
      <c r="F998" s="8" t="s">
        <v>1478</v>
      </c>
      <c r="G998" s="8" t="s">
        <v>5981</v>
      </c>
      <c r="H998" s="8" t="s">
        <v>3370</v>
      </c>
      <c r="I998" s="34" t="str">
        <f t="shared" si="13"/>
        <v>05/2026</v>
      </c>
      <c r="J998" s="34" t="str">
        <f t="shared" si="14"/>
        <v>CXG-0526</v>
      </c>
    </row>
    <row r="999" hidden="1">
      <c r="A999" s="8" t="s">
        <v>5985</v>
      </c>
      <c r="B999" s="10" t="s">
        <v>5959</v>
      </c>
      <c r="C999" s="13">
        <v>46161.0</v>
      </c>
      <c r="D999" s="8" t="s">
        <v>5960</v>
      </c>
      <c r="E999" s="11">
        <v>3126.0</v>
      </c>
      <c r="F999" s="8" t="s">
        <v>1478</v>
      </c>
      <c r="H999" s="8" t="s">
        <v>3370</v>
      </c>
      <c r="I999" s="34" t="str">
        <f t="shared" si="13"/>
        <v>05/2026</v>
      </c>
      <c r="J999" s="34" t="str">
        <f t="shared" si="14"/>
        <v>CXG-0526</v>
      </c>
    </row>
    <row r="1000" hidden="1">
      <c r="A1000" s="8" t="s">
        <v>5986</v>
      </c>
      <c r="B1000" s="10" t="s">
        <v>5987</v>
      </c>
      <c r="C1000" s="13">
        <v>46161.0</v>
      </c>
      <c r="D1000" s="8" t="s">
        <v>4416</v>
      </c>
      <c r="E1000" s="11">
        <v>20000.0</v>
      </c>
      <c r="F1000" s="8" t="s">
        <v>1478</v>
      </c>
      <c r="H1000" s="8" t="s">
        <v>3370</v>
      </c>
      <c r="I1000" s="34" t="str">
        <f t="shared" si="13"/>
        <v>05/2026</v>
      </c>
      <c r="J1000" s="34" t="str">
        <f t="shared" si="14"/>
        <v>CXG-0526</v>
      </c>
    </row>
    <row r="1001" hidden="1">
      <c r="A1001" s="8" t="s">
        <v>5988</v>
      </c>
      <c r="B1001" s="10" t="s">
        <v>5934</v>
      </c>
      <c r="C1001" s="13">
        <v>46161.0</v>
      </c>
      <c r="D1001" s="8" t="s">
        <v>5935</v>
      </c>
      <c r="E1001" s="11">
        <v>6229.0</v>
      </c>
      <c r="F1001" s="8" t="s">
        <v>1478</v>
      </c>
      <c r="H1001" s="8" t="s">
        <v>3370</v>
      </c>
      <c r="I1001" s="34" t="str">
        <f t="shared" si="13"/>
        <v>05/2026</v>
      </c>
      <c r="J1001" s="34" t="str">
        <f t="shared" si="14"/>
        <v>CXG-0526</v>
      </c>
    </row>
    <row r="1002" hidden="1">
      <c r="A1002" s="8" t="s">
        <v>5989</v>
      </c>
      <c r="B1002" s="10" t="s">
        <v>5990</v>
      </c>
      <c r="C1002" s="13">
        <v>46161.0</v>
      </c>
      <c r="D1002" s="8" t="s">
        <v>5991</v>
      </c>
      <c r="E1002" s="11">
        <v>15788.8</v>
      </c>
      <c r="F1002" s="8" t="s">
        <v>1478</v>
      </c>
      <c r="G1002" s="10" t="s">
        <v>5992</v>
      </c>
      <c r="H1002" s="8" t="s">
        <v>3370</v>
      </c>
      <c r="I1002" s="34" t="str">
        <f t="shared" si="13"/>
        <v>05/2026</v>
      </c>
      <c r="J1002" s="34" t="str">
        <f t="shared" si="14"/>
        <v>CXG-0526</v>
      </c>
    </row>
    <row r="1003">
      <c r="A1003" s="8" t="s">
        <v>5993</v>
      </c>
      <c r="B1003" s="10" t="s">
        <v>5994</v>
      </c>
      <c r="C1003" s="13">
        <v>46161.0</v>
      </c>
      <c r="D1003" s="8" t="s">
        <v>5995</v>
      </c>
      <c r="E1003" s="11">
        <v>15577.6</v>
      </c>
      <c r="F1003" s="8" t="s">
        <v>1478</v>
      </c>
      <c r="G1003" s="10" t="s">
        <v>5992</v>
      </c>
      <c r="H1003" s="8" t="s">
        <v>3370</v>
      </c>
      <c r="I1003" s="34" t="str">
        <f t="shared" si="13"/>
        <v>05/2026</v>
      </c>
      <c r="J1003" s="34" t="str">
        <f t="shared" si="14"/>
        <v>CXG-0526</v>
      </c>
    </row>
    <row r="1004">
      <c r="A1004" s="8" t="s">
        <v>5996</v>
      </c>
      <c r="B1004" s="10" t="s">
        <v>5997</v>
      </c>
      <c r="C1004" s="13">
        <v>46161.0</v>
      </c>
      <c r="D1004" s="8" t="s">
        <v>5998</v>
      </c>
      <c r="E1004" s="11">
        <v>10436.48</v>
      </c>
      <c r="F1004" s="8" t="s">
        <v>1478</v>
      </c>
      <c r="G1004" s="8"/>
      <c r="H1004" s="8" t="s">
        <v>3370</v>
      </c>
      <c r="I1004" s="34" t="str">
        <f t="shared" si="13"/>
        <v>05/2026</v>
      </c>
      <c r="J1004" s="34" t="str">
        <f t="shared" si="14"/>
        <v>CXG-0526</v>
      </c>
    </row>
    <row r="1005">
      <c r="A1005" s="8" t="s">
        <v>5999</v>
      </c>
      <c r="B1005" s="10" t="s">
        <v>5945</v>
      </c>
      <c r="C1005" s="13">
        <v>46162.0</v>
      </c>
      <c r="D1005" s="8" t="s">
        <v>6000</v>
      </c>
      <c r="E1005" s="11">
        <v>1132.7</v>
      </c>
      <c r="F1005" s="8" t="s">
        <v>1478</v>
      </c>
      <c r="G1005" s="8"/>
      <c r="H1005" s="8" t="s">
        <v>3370</v>
      </c>
      <c r="I1005" s="34" t="str">
        <f t="shared" si="13"/>
        <v>05/2026</v>
      </c>
      <c r="J1005" s="34" t="str">
        <f t="shared" si="14"/>
        <v>CXG-0526</v>
      </c>
    </row>
    <row r="1006">
      <c r="A1006" s="8" t="s">
        <v>6001</v>
      </c>
      <c r="B1006" s="10" t="s">
        <v>6002</v>
      </c>
      <c r="C1006" s="13">
        <v>46162.0</v>
      </c>
      <c r="D1006" s="8" t="s">
        <v>6003</v>
      </c>
      <c r="E1006" s="11">
        <v>18000.0</v>
      </c>
      <c r="F1006" s="8" t="s">
        <v>2193</v>
      </c>
      <c r="G1006" s="8"/>
      <c r="H1006" s="8" t="s">
        <v>3370</v>
      </c>
      <c r="I1006" s="34" t="str">
        <f t="shared" si="13"/>
        <v>05/2026</v>
      </c>
      <c r="J1006" s="34" t="str">
        <f t="shared" si="14"/>
        <v>CXG-0526</v>
      </c>
    </row>
    <row r="1007">
      <c r="A1007" s="8" t="s">
        <v>6004</v>
      </c>
      <c r="B1007" s="10" t="s">
        <v>6005</v>
      </c>
      <c r="C1007" s="13">
        <v>46162.0</v>
      </c>
      <c r="D1007" s="8" t="s">
        <v>6006</v>
      </c>
      <c r="E1007" s="11">
        <v>22553.6</v>
      </c>
      <c r="F1007" s="8" t="s">
        <v>1478</v>
      </c>
      <c r="G1007" s="8"/>
      <c r="H1007" s="8" t="s">
        <v>3396</v>
      </c>
      <c r="I1007" s="34" t="str">
        <f t="shared" si="13"/>
        <v>05/2026</v>
      </c>
      <c r="J1007" s="34" t="str">
        <f t="shared" si="14"/>
        <v>CXG-0526</v>
      </c>
    </row>
    <row r="1008">
      <c r="A1008" s="8" t="s">
        <v>6007</v>
      </c>
      <c r="B1008" s="10" t="s">
        <v>5968</v>
      </c>
      <c r="C1008" s="13">
        <v>46163.0</v>
      </c>
      <c r="D1008" s="8" t="s">
        <v>6008</v>
      </c>
      <c r="E1008" s="11">
        <v>160.0</v>
      </c>
      <c r="F1008" s="8" t="s">
        <v>1473</v>
      </c>
      <c r="G1008" s="8" t="s">
        <v>6009</v>
      </c>
      <c r="H1008" s="8" t="s">
        <v>3370</v>
      </c>
      <c r="I1008" s="34" t="str">
        <f t="shared" si="13"/>
        <v>05/2026</v>
      </c>
      <c r="J1008" s="34" t="str">
        <f t="shared" si="14"/>
        <v>CXG-0526</v>
      </c>
    </row>
    <row r="1009">
      <c r="A1009" s="8" t="s">
        <v>6010</v>
      </c>
      <c r="B1009" s="10" t="s">
        <v>5950</v>
      </c>
      <c r="C1009" s="13">
        <v>46163.0</v>
      </c>
      <c r="D1009" s="8" t="s">
        <v>6011</v>
      </c>
      <c r="E1009" s="11">
        <v>6603.6</v>
      </c>
      <c r="F1009" s="8" t="s">
        <v>1478</v>
      </c>
      <c r="G1009" s="8"/>
      <c r="H1009" s="8" t="s">
        <v>3370</v>
      </c>
      <c r="I1009" s="34" t="str">
        <f t="shared" si="13"/>
        <v>05/2026</v>
      </c>
      <c r="J1009" s="34" t="str">
        <f t="shared" si="14"/>
        <v>CXG-0526</v>
      </c>
    </row>
    <row r="1010">
      <c r="A1010" s="8" t="s">
        <v>6012</v>
      </c>
      <c r="B1010" s="10" t="s">
        <v>5948</v>
      </c>
      <c r="C1010" s="13">
        <v>46163.0</v>
      </c>
      <c r="D1010" s="8" t="s">
        <v>6013</v>
      </c>
      <c r="E1010" s="11">
        <v>12048.0</v>
      </c>
      <c r="F1010" s="8" t="s">
        <v>1478</v>
      </c>
      <c r="G1010" s="8"/>
      <c r="H1010" s="8" t="s">
        <v>3370</v>
      </c>
      <c r="I1010" s="34" t="str">
        <f t="shared" si="13"/>
        <v>05/2026</v>
      </c>
      <c r="J1010" s="34" t="str">
        <f t="shared" si="14"/>
        <v>CXG-0526</v>
      </c>
    </row>
    <row r="1011">
      <c r="A1011" s="8" t="s">
        <v>6014</v>
      </c>
      <c r="B1011" s="10" t="s">
        <v>5968</v>
      </c>
      <c r="C1011" s="13">
        <v>46163.0</v>
      </c>
      <c r="D1011" s="8" t="s">
        <v>6008</v>
      </c>
      <c r="E1011" s="11">
        <v>7427.6</v>
      </c>
      <c r="F1011" s="8" t="s">
        <v>1478</v>
      </c>
      <c r="G1011" s="8"/>
      <c r="H1011" s="8" t="s">
        <v>3370</v>
      </c>
      <c r="I1011" s="34" t="str">
        <f t="shared" si="13"/>
        <v>05/2026</v>
      </c>
      <c r="J1011" s="34" t="str">
        <f t="shared" si="14"/>
        <v>CXG-0526</v>
      </c>
    </row>
    <row r="1012">
      <c r="A1012" s="8" t="s">
        <v>6015</v>
      </c>
      <c r="B1012" s="10" t="s">
        <v>6016</v>
      </c>
      <c r="C1012" s="13">
        <v>46163.0</v>
      </c>
      <c r="D1012" s="8" t="s">
        <v>6017</v>
      </c>
      <c r="E1012" s="11">
        <v>23400.0</v>
      </c>
      <c r="F1012" s="8" t="s">
        <v>2193</v>
      </c>
      <c r="G1012" s="8"/>
      <c r="H1012" s="8" t="s">
        <v>3396</v>
      </c>
      <c r="I1012" s="34" t="str">
        <f t="shared" si="13"/>
        <v>05/2026</v>
      </c>
      <c r="J1012" s="34" t="str">
        <f t="shared" si="14"/>
        <v>CXG-0526</v>
      </c>
    </row>
    <row r="1013">
      <c r="A1013" s="8" t="s">
        <v>6018</v>
      </c>
      <c r="B1013" s="10" t="s">
        <v>6019</v>
      </c>
      <c r="C1013" s="13">
        <v>46163.0</v>
      </c>
      <c r="D1013" s="8" t="s">
        <v>6020</v>
      </c>
      <c r="E1013" s="11">
        <v>22350.0</v>
      </c>
      <c r="F1013" s="8" t="s">
        <v>2193</v>
      </c>
      <c r="G1013" s="8"/>
      <c r="H1013" s="8" t="s">
        <v>3396</v>
      </c>
      <c r="I1013" s="34" t="str">
        <f t="shared" si="13"/>
        <v>05/2026</v>
      </c>
      <c r="J1013" s="34" t="str">
        <f t="shared" si="14"/>
        <v>CXG-0526</v>
      </c>
    </row>
    <row r="1014">
      <c r="A1014" s="8" t="s">
        <v>6021</v>
      </c>
      <c r="B1014" s="10" t="s">
        <v>5942</v>
      </c>
      <c r="C1014" s="13">
        <v>46163.0</v>
      </c>
      <c r="D1014" s="8" t="s">
        <v>5943</v>
      </c>
      <c r="E1014" s="11">
        <v>3859.2</v>
      </c>
      <c r="F1014" s="8" t="s">
        <v>1478</v>
      </c>
      <c r="G1014" s="8"/>
      <c r="H1014" s="8" t="s">
        <v>3370</v>
      </c>
      <c r="I1014" s="34" t="str">
        <f t="shared" si="13"/>
        <v>05/2026</v>
      </c>
      <c r="J1014" s="34" t="str">
        <f t="shared" si="14"/>
        <v>CXG-0526</v>
      </c>
    </row>
    <row r="1015">
      <c r="A1015" s="8" t="s">
        <v>6022</v>
      </c>
      <c r="B1015" s="10" t="s">
        <v>6023</v>
      </c>
      <c r="C1015" s="13">
        <v>46164.0</v>
      </c>
      <c r="D1015" s="8" t="s">
        <v>6024</v>
      </c>
      <c r="E1015" s="11">
        <v>11489.6</v>
      </c>
      <c r="F1015" s="8" t="s">
        <v>2193</v>
      </c>
      <c r="G1015" s="8"/>
      <c r="H1015" s="8" t="s">
        <v>3396</v>
      </c>
      <c r="I1015" s="34" t="str">
        <f t="shared" si="13"/>
        <v>05/2026</v>
      </c>
      <c r="J1015" s="34" t="str">
        <f t="shared" si="14"/>
        <v>CXG-0526</v>
      </c>
    </row>
    <row r="1016">
      <c r="A1016" s="8" t="s">
        <v>6025</v>
      </c>
      <c r="B1016" s="10" t="s">
        <v>5939</v>
      </c>
      <c r="C1016" s="13">
        <v>46164.0</v>
      </c>
      <c r="D1016" s="8" t="s">
        <v>5940</v>
      </c>
      <c r="E1016" s="11">
        <v>4656.0</v>
      </c>
      <c r="F1016" s="8" t="s">
        <v>2193</v>
      </c>
      <c r="G1016" s="8"/>
      <c r="H1016" s="8" t="s">
        <v>3370</v>
      </c>
      <c r="I1016" s="34" t="str">
        <f t="shared" si="13"/>
        <v>05/2026</v>
      </c>
      <c r="J1016" s="34" t="str">
        <f t="shared" si="14"/>
        <v>CXG-0526</v>
      </c>
    </row>
    <row r="1017">
      <c r="A1017" s="8" t="s">
        <v>6026</v>
      </c>
      <c r="B1017" s="10" t="s">
        <v>5976</v>
      </c>
      <c r="C1017" s="13">
        <v>46164.0</v>
      </c>
      <c r="D1017" s="8" t="s">
        <v>5977</v>
      </c>
      <c r="E1017" s="11">
        <v>4072.0</v>
      </c>
      <c r="F1017" s="8" t="s">
        <v>1478</v>
      </c>
      <c r="G1017" s="8"/>
      <c r="H1017" s="8" t="s">
        <v>3370</v>
      </c>
      <c r="I1017" s="34" t="str">
        <f t="shared" si="13"/>
        <v>05/2026</v>
      </c>
      <c r="J1017" s="34" t="str">
        <f t="shared" si="14"/>
        <v>CXG-0526</v>
      </c>
    </row>
    <row r="1018">
      <c r="A1018" s="8" t="s">
        <v>6027</v>
      </c>
      <c r="B1018" s="10" t="s">
        <v>6028</v>
      </c>
      <c r="C1018" s="13">
        <v>46165.0</v>
      </c>
      <c r="D1018" s="8" t="s">
        <v>6029</v>
      </c>
      <c r="E1018" s="11">
        <v>20000.0</v>
      </c>
      <c r="F1018" s="8" t="s">
        <v>1478</v>
      </c>
      <c r="G1018" s="8"/>
      <c r="H1018" s="8" t="s">
        <v>3370</v>
      </c>
      <c r="I1018" s="34" t="str">
        <f t="shared" si="13"/>
        <v>05/2026</v>
      </c>
      <c r="J1018" s="34" t="str">
        <f t="shared" si="14"/>
        <v>CXG-0526</v>
      </c>
    </row>
    <row r="1019">
      <c r="A1019" s="8" t="s">
        <v>6030</v>
      </c>
      <c r="B1019" s="10" t="s">
        <v>6031</v>
      </c>
      <c r="C1019" s="13">
        <v>46165.0</v>
      </c>
      <c r="D1019" s="8" t="s">
        <v>4156</v>
      </c>
      <c r="E1019" s="11">
        <v>15000.0</v>
      </c>
      <c r="F1019" s="8" t="s">
        <v>1478</v>
      </c>
      <c r="G1019" s="8"/>
      <c r="H1019" s="8" t="s">
        <v>3370</v>
      </c>
      <c r="I1019" s="34" t="str">
        <f t="shared" si="13"/>
        <v>05/2026</v>
      </c>
      <c r="J1019" s="34" t="str">
        <f t="shared" si="14"/>
        <v>CXG-0526</v>
      </c>
    </row>
    <row r="1020">
      <c r="A1020" s="8" t="s">
        <v>6032</v>
      </c>
      <c r="B1020" s="10" t="s">
        <v>6023</v>
      </c>
      <c r="C1020" s="13">
        <v>46167.0</v>
      </c>
      <c r="D1020" s="8" t="s">
        <v>6024</v>
      </c>
      <c r="E1020" s="11">
        <v>4000.0</v>
      </c>
      <c r="F1020" s="8" t="s">
        <v>1478</v>
      </c>
      <c r="G1020" s="8" t="s">
        <v>6033</v>
      </c>
      <c r="H1020" s="8" t="s">
        <v>3396</v>
      </c>
      <c r="I1020" s="34" t="str">
        <f t="shared" si="13"/>
        <v>05/2026</v>
      </c>
      <c r="J1020" s="34" t="str">
        <f t="shared" si="14"/>
        <v>CXG-0526</v>
      </c>
    </row>
    <row r="1021">
      <c r="A1021" s="8" t="s">
        <v>6034</v>
      </c>
      <c r="B1021" s="10" t="s">
        <v>5983</v>
      </c>
      <c r="C1021" s="13">
        <v>46167.0</v>
      </c>
      <c r="D1021" s="8" t="s">
        <v>5984</v>
      </c>
      <c r="E1021" s="11">
        <v>5000.0</v>
      </c>
      <c r="F1021" s="8" t="s">
        <v>1478</v>
      </c>
      <c r="G1021" s="8" t="s">
        <v>6033</v>
      </c>
      <c r="H1021" s="8" t="s">
        <v>3370</v>
      </c>
      <c r="I1021" s="34" t="str">
        <f t="shared" si="13"/>
        <v>05/2026</v>
      </c>
      <c r="J1021" s="34" t="str">
        <f t="shared" si="14"/>
        <v>CXG-0526</v>
      </c>
    </row>
    <row r="1022">
      <c r="A1022" s="8" t="s">
        <v>6035</v>
      </c>
      <c r="B1022" s="10" t="s">
        <v>5994</v>
      </c>
      <c r="C1022" s="13">
        <v>46167.0</v>
      </c>
      <c r="D1022" s="8" t="s">
        <v>5995</v>
      </c>
      <c r="E1022" s="11">
        <v>4000.0</v>
      </c>
      <c r="F1022" s="8" t="s">
        <v>1478</v>
      </c>
      <c r="G1022" s="8" t="s">
        <v>6033</v>
      </c>
      <c r="H1022" s="8" t="s">
        <v>3370</v>
      </c>
      <c r="I1022" s="34" t="str">
        <f t="shared" si="13"/>
        <v>05/2026</v>
      </c>
      <c r="J1022" s="34" t="str">
        <f t="shared" si="14"/>
        <v>CXG-0526</v>
      </c>
    </row>
    <row r="1023">
      <c r="A1023" s="8" t="s">
        <v>6036</v>
      </c>
      <c r="B1023" s="10" t="s">
        <v>5990</v>
      </c>
      <c r="C1023" s="13">
        <v>46167.0</v>
      </c>
      <c r="D1023" s="8" t="s">
        <v>5991</v>
      </c>
      <c r="E1023" s="11">
        <v>4000.0</v>
      </c>
      <c r="F1023" s="8" t="s">
        <v>1478</v>
      </c>
      <c r="G1023" s="8" t="s">
        <v>6033</v>
      </c>
      <c r="H1023" s="8" t="s">
        <v>3370</v>
      </c>
      <c r="I1023" s="34" t="str">
        <f t="shared" si="13"/>
        <v>05/2026</v>
      </c>
      <c r="J1023" s="34" t="str">
        <f t="shared" si="14"/>
        <v>CXG-0526</v>
      </c>
    </row>
    <row r="1024">
      <c r="A1024" s="8" t="s">
        <v>6037</v>
      </c>
      <c r="B1024" s="10" t="s">
        <v>5979</v>
      </c>
      <c r="C1024" s="13">
        <v>46167.0</v>
      </c>
      <c r="D1024" s="8" t="s">
        <v>5980</v>
      </c>
      <c r="E1024" s="11">
        <v>5000.0</v>
      </c>
      <c r="F1024" s="8" t="s">
        <v>1478</v>
      </c>
      <c r="G1024" s="8" t="s">
        <v>6033</v>
      </c>
      <c r="H1024" s="8" t="s">
        <v>3370</v>
      </c>
      <c r="I1024" s="34" t="str">
        <f t="shared" si="13"/>
        <v>05/2026</v>
      </c>
      <c r="J1024" s="34" t="str">
        <f t="shared" si="14"/>
        <v>CXG-0526</v>
      </c>
    </row>
    <row r="1025">
      <c r="A1025" s="8" t="s">
        <v>6038</v>
      </c>
      <c r="B1025" s="10" t="s">
        <v>5965</v>
      </c>
      <c r="C1025" s="13">
        <v>46167.0</v>
      </c>
      <c r="D1025" s="8" t="s">
        <v>6039</v>
      </c>
      <c r="E1025" s="11">
        <v>7451.6</v>
      </c>
      <c r="F1025" s="8" t="s">
        <v>1478</v>
      </c>
      <c r="G1025" s="8" t="s">
        <v>6033</v>
      </c>
      <c r="H1025" s="8" t="s">
        <v>3370</v>
      </c>
      <c r="I1025" s="34" t="str">
        <f t="shared" si="13"/>
        <v>05/2026</v>
      </c>
      <c r="J1025" s="34" t="str">
        <f t="shared" si="14"/>
        <v>CXG-0526</v>
      </c>
    </row>
    <row r="1026">
      <c r="A1026" s="8" t="s">
        <v>6040</v>
      </c>
      <c r="B1026" s="10" t="s">
        <v>6041</v>
      </c>
      <c r="C1026" s="13">
        <v>46167.0</v>
      </c>
      <c r="D1026" s="8" t="s">
        <v>4367</v>
      </c>
      <c r="E1026" s="11">
        <v>15000.0</v>
      </c>
      <c r="F1026" s="8" t="s">
        <v>2193</v>
      </c>
      <c r="G1026" s="8"/>
      <c r="H1026" s="8" t="s">
        <v>3370</v>
      </c>
      <c r="I1026" s="34" t="str">
        <f t="shared" si="13"/>
        <v>05/2026</v>
      </c>
      <c r="J1026" s="34" t="str">
        <f t="shared" si="14"/>
        <v>CXG-0526</v>
      </c>
    </row>
    <row r="1027">
      <c r="A1027" s="8" t="s">
        <v>6042</v>
      </c>
      <c r="B1027" s="10" t="s">
        <v>5987</v>
      </c>
      <c r="C1027" s="13">
        <v>46167.0</v>
      </c>
      <c r="D1027" s="8" t="s">
        <v>4416</v>
      </c>
      <c r="E1027" s="11">
        <v>7545.0</v>
      </c>
      <c r="F1027" s="8" t="s">
        <v>2193</v>
      </c>
      <c r="G1027" s="8"/>
      <c r="H1027" s="8" t="s">
        <v>3370</v>
      </c>
      <c r="I1027" s="34" t="str">
        <f t="shared" si="13"/>
        <v>05/2026</v>
      </c>
      <c r="J1027" s="34" t="str">
        <f t="shared" si="14"/>
        <v>CXG-0526</v>
      </c>
    </row>
    <row r="1028">
      <c r="A1028" s="8" t="s">
        <v>6043</v>
      </c>
      <c r="B1028" s="10" t="s">
        <v>5997</v>
      </c>
      <c r="C1028" s="13">
        <v>46167.0</v>
      </c>
      <c r="D1028" s="8" t="s">
        <v>5998</v>
      </c>
      <c r="E1028" s="11">
        <v>9915.52</v>
      </c>
      <c r="F1028" s="8" t="s">
        <v>2193</v>
      </c>
      <c r="G1028" s="8"/>
      <c r="H1028" s="8" t="s">
        <v>3370</v>
      </c>
      <c r="I1028" s="34" t="str">
        <f t="shared" si="13"/>
        <v>05/2026</v>
      </c>
      <c r="J1028" s="34" t="str">
        <f t="shared" si="14"/>
        <v>CXG-0526</v>
      </c>
    </row>
    <row r="1029">
      <c r="A1029" s="8" t="s">
        <v>6044</v>
      </c>
      <c r="B1029" s="10" t="s">
        <v>5971</v>
      </c>
      <c r="C1029" s="13">
        <v>46167.0</v>
      </c>
      <c r="D1029" s="8" t="s">
        <v>4933</v>
      </c>
      <c r="E1029" s="11">
        <v>5466.0</v>
      </c>
      <c r="F1029" s="8" t="s">
        <v>2193</v>
      </c>
      <c r="G1029" s="8"/>
      <c r="H1029" s="8" t="s">
        <v>3370</v>
      </c>
      <c r="I1029" s="34" t="str">
        <f t="shared" si="13"/>
        <v>05/2026</v>
      </c>
      <c r="J1029" s="34" t="str">
        <f t="shared" si="14"/>
        <v>CXG-0526</v>
      </c>
    </row>
    <row r="1030">
      <c r="A1030" s="8" t="s">
        <v>6045</v>
      </c>
      <c r="B1030" s="10" t="s">
        <v>5973</v>
      </c>
      <c r="C1030" s="13">
        <v>46168.0</v>
      </c>
      <c r="D1030" s="8" t="s">
        <v>5974</v>
      </c>
      <c r="E1030" s="11">
        <v>4899.0</v>
      </c>
      <c r="F1030" s="8" t="s">
        <v>2193</v>
      </c>
      <c r="G1030" s="8"/>
      <c r="H1030" s="8" t="s">
        <v>3370</v>
      </c>
      <c r="I1030" s="34" t="str">
        <f t="shared" si="13"/>
        <v>05/2026</v>
      </c>
      <c r="J1030" s="34" t="str">
        <f t="shared" si="14"/>
        <v>CXG-0526</v>
      </c>
    </row>
    <row r="1031">
      <c r="A1031" s="8" t="s">
        <v>6046</v>
      </c>
      <c r="B1031" s="10" t="s">
        <v>6047</v>
      </c>
      <c r="C1031" s="13">
        <v>46168.0</v>
      </c>
      <c r="D1031" s="8" t="s">
        <v>6048</v>
      </c>
      <c r="E1031" s="11">
        <v>15000.0</v>
      </c>
      <c r="F1031" s="8" t="s">
        <v>2193</v>
      </c>
      <c r="G1031" s="8"/>
      <c r="H1031" s="8" t="s">
        <v>3370</v>
      </c>
      <c r="I1031" s="34" t="str">
        <f t="shared" si="13"/>
        <v>05/2026</v>
      </c>
      <c r="J1031" s="34" t="str">
        <f t="shared" si="14"/>
        <v>CXG-0526</v>
      </c>
    </row>
    <row r="1032">
      <c r="A1032" s="8" t="s">
        <v>6049</v>
      </c>
      <c r="B1032" s="10" t="s">
        <v>6050</v>
      </c>
      <c r="C1032" s="13">
        <v>46168.0</v>
      </c>
      <c r="D1032" s="8" t="s">
        <v>6013</v>
      </c>
      <c r="E1032" s="11">
        <v>22643.0</v>
      </c>
      <c r="F1032" s="8" t="s">
        <v>2193</v>
      </c>
      <c r="G1032" s="8"/>
      <c r="H1032" s="8" t="s">
        <v>3396</v>
      </c>
      <c r="I1032" s="34" t="str">
        <f t="shared" si="13"/>
        <v>05/2026</v>
      </c>
      <c r="J1032" s="34" t="str">
        <f t="shared" si="14"/>
        <v>CXG-0526</v>
      </c>
    </row>
    <row r="1033">
      <c r="A1033" s="8" t="s">
        <v>6051</v>
      </c>
      <c r="B1033" s="10" t="s">
        <v>6052</v>
      </c>
      <c r="C1033" s="13">
        <v>46168.0</v>
      </c>
      <c r="D1033" s="8" t="s">
        <v>6053</v>
      </c>
      <c r="E1033" s="11">
        <v>16086.8</v>
      </c>
      <c r="F1033" s="8" t="s">
        <v>2193</v>
      </c>
      <c r="G1033" s="8"/>
      <c r="H1033" s="8" t="s">
        <v>3396</v>
      </c>
      <c r="I1033" s="34" t="str">
        <f t="shared" si="13"/>
        <v>05/2026</v>
      </c>
      <c r="J1033" s="34" t="str">
        <f t="shared" si="14"/>
        <v>CXG-0526</v>
      </c>
    </row>
    <row r="1034">
      <c r="A1034" s="8" t="s">
        <v>6054</v>
      </c>
      <c r="B1034" s="10" t="s">
        <v>5962</v>
      </c>
      <c r="C1034" s="13">
        <v>46168.0</v>
      </c>
      <c r="D1034" s="8" t="s">
        <v>5963</v>
      </c>
      <c r="E1034" s="11">
        <v>3353.2</v>
      </c>
      <c r="F1034" s="8" t="s">
        <v>2193</v>
      </c>
      <c r="G1034" s="8"/>
      <c r="H1034" s="8" t="s">
        <v>3370</v>
      </c>
      <c r="I1034" s="34" t="str">
        <f t="shared" si="13"/>
        <v>05/2026</v>
      </c>
      <c r="J1034" s="34" t="str">
        <f t="shared" si="14"/>
        <v>CXG-0526</v>
      </c>
    </row>
    <row r="1035">
      <c r="A1035" s="8" t="s">
        <v>6055</v>
      </c>
      <c r="B1035" s="10" t="s">
        <v>6005</v>
      </c>
      <c r="C1035" s="13">
        <v>46168.0</v>
      </c>
      <c r="D1035" s="8" t="s">
        <v>6006</v>
      </c>
      <c r="E1035" s="11">
        <v>5000.0</v>
      </c>
      <c r="F1035" s="8" t="s">
        <v>2193</v>
      </c>
      <c r="G1035" s="8"/>
      <c r="H1035" s="8" t="s">
        <v>3396</v>
      </c>
      <c r="I1035" s="34" t="str">
        <f t="shared" si="13"/>
        <v>05/2026</v>
      </c>
      <c r="J1035" s="34" t="str">
        <f t="shared" si="14"/>
        <v>CXG-0526</v>
      </c>
    </row>
    <row r="1036">
      <c r="A1036" s="8" t="s">
        <v>6056</v>
      </c>
      <c r="B1036" s="10" t="s">
        <v>6016</v>
      </c>
      <c r="C1036" s="13">
        <v>46168.0</v>
      </c>
      <c r="D1036" s="8" t="s">
        <v>6017</v>
      </c>
      <c r="E1036" s="11">
        <v>6000.0</v>
      </c>
      <c r="F1036" s="8" t="s">
        <v>2193</v>
      </c>
      <c r="G1036" s="8"/>
      <c r="H1036" s="8" t="s">
        <v>3396</v>
      </c>
      <c r="I1036" s="34" t="str">
        <f t="shared" si="13"/>
        <v>05/2026</v>
      </c>
      <c r="J1036" s="34" t="str">
        <f t="shared" si="14"/>
        <v>CXG-0526</v>
      </c>
    </row>
    <row r="1037">
      <c r="A1037" s="8" t="s">
        <v>6057</v>
      </c>
      <c r="B1037" s="10" t="s">
        <v>6058</v>
      </c>
      <c r="C1037" s="13">
        <v>46168.0</v>
      </c>
      <c r="D1037" s="8" t="s">
        <v>6059</v>
      </c>
      <c r="E1037" s="11">
        <v>14000.0</v>
      </c>
      <c r="F1037" s="8" t="s">
        <v>1478</v>
      </c>
      <c r="G1037" s="8"/>
      <c r="H1037" s="8" t="s">
        <v>3370</v>
      </c>
      <c r="I1037" s="34" t="str">
        <f t="shared" si="13"/>
        <v>05/2026</v>
      </c>
      <c r="J1037" s="34" t="str">
        <f t="shared" si="14"/>
        <v>CXG-0526</v>
      </c>
    </row>
    <row r="1038">
      <c r="A1038" s="8" t="s">
        <v>6060</v>
      </c>
      <c r="B1038" s="10" t="s">
        <v>6061</v>
      </c>
      <c r="C1038" s="13">
        <v>46168.0</v>
      </c>
      <c r="D1038" s="8" t="s">
        <v>6062</v>
      </c>
      <c r="E1038" s="11">
        <v>14100.0</v>
      </c>
      <c r="F1038" s="8" t="s">
        <v>1478</v>
      </c>
      <c r="G1038" s="8"/>
      <c r="H1038" s="8" t="s">
        <v>3370</v>
      </c>
      <c r="I1038" s="34" t="str">
        <f t="shared" si="13"/>
        <v>05/2026</v>
      </c>
      <c r="J1038" s="34" t="str">
        <f t="shared" si="14"/>
        <v>CXG-0526</v>
      </c>
    </row>
    <row r="1039">
      <c r="A1039" s="8" t="s">
        <v>6063</v>
      </c>
      <c r="B1039" s="10" t="s">
        <v>6064</v>
      </c>
      <c r="C1039" s="13">
        <v>46169.0</v>
      </c>
      <c r="D1039" s="8" t="s">
        <v>6065</v>
      </c>
      <c r="E1039" s="11">
        <v>20971.0</v>
      </c>
      <c r="F1039" s="8" t="s">
        <v>2193</v>
      </c>
      <c r="G1039" s="8" t="s">
        <v>6066</v>
      </c>
      <c r="H1039" s="8" t="s">
        <v>3396</v>
      </c>
      <c r="I1039" s="34" t="str">
        <f t="shared" si="13"/>
        <v>05/2026</v>
      </c>
      <c r="J1039" s="34" t="str">
        <f t="shared" si="14"/>
        <v>CXG-0526</v>
      </c>
    </row>
    <row r="1040">
      <c r="A1040" s="8" t="s">
        <v>6067</v>
      </c>
      <c r="B1040" s="10" t="s">
        <v>6068</v>
      </c>
      <c r="C1040" s="13">
        <v>46169.0</v>
      </c>
      <c r="D1040" s="8" t="s">
        <v>6069</v>
      </c>
      <c r="E1040" s="11">
        <v>14917.2</v>
      </c>
      <c r="F1040" s="8" t="s">
        <v>2193</v>
      </c>
      <c r="G1040" s="8" t="s">
        <v>6066</v>
      </c>
      <c r="H1040" s="8" t="s">
        <v>3396</v>
      </c>
      <c r="I1040" s="34" t="str">
        <f t="shared" si="13"/>
        <v>05/2026</v>
      </c>
      <c r="J1040" s="34" t="str">
        <f t="shared" si="14"/>
        <v>CXG-0526</v>
      </c>
    </row>
    <row r="1041">
      <c r="A1041" s="8" t="s">
        <v>6070</v>
      </c>
      <c r="B1041" s="10" t="s">
        <v>6071</v>
      </c>
      <c r="C1041" s="13">
        <v>46169.0</v>
      </c>
      <c r="D1041" s="8" t="s">
        <v>6072</v>
      </c>
      <c r="E1041" s="11">
        <v>21069.0</v>
      </c>
      <c r="F1041" s="8" t="s">
        <v>2193</v>
      </c>
      <c r="G1041" s="8" t="s">
        <v>6066</v>
      </c>
      <c r="H1041" s="8" t="s">
        <v>3396</v>
      </c>
      <c r="I1041" s="34" t="str">
        <f t="shared" si="13"/>
        <v>05/2026</v>
      </c>
      <c r="J1041" s="34" t="str">
        <f t="shared" si="14"/>
        <v>CXG-0526</v>
      </c>
    </row>
    <row r="1042">
      <c r="A1042" s="8" t="s">
        <v>6073</v>
      </c>
      <c r="B1042" s="10" t="s">
        <v>6074</v>
      </c>
      <c r="C1042" s="13">
        <v>46169.0</v>
      </c>
      <c r="D1042" s="8" t="s">
        <v>6075</v>
      </c>
      <c r="E1042" s="11">
        <v>20509.0</v>
      </c>
      <c r="F1042" s="8" t="s">
        <v>2193</v>
      </c>
      <c r="G1042" s="8" t="s">
        <v>6066</v>
      </c>
      <c r="H1042" s="8" t="s">
        <v>3396</v>
      </c>
      <c r="I1042" s="34" t="str">
        <f t="shared" si="13"/>
        <v>05/2026</v>
      </c>
      <c r="J1042" s="34" t="str">
        <f t="shared" si="14"/>
        <v>CXG-0526</v>
      </c>
    </row>
    <row r="1043">
      <c r="A1043" s="8" t="s">
        <v>6076</v>
      </c>
      <c r="B1043" s="10" t="s">
        <v>6077</v>
      </c>
      <c r="C1043" s="13">
        <v>46169.0</v>
      </c>
      <c r="D1043" s="8" t="s">
        <v>6011</v>
      </c>
      <c r="E1043" s="11">
        <v>15712.8</v>
      </c>
      <c r="F1043" s="8" t="s">
        <v>2193</v>
      </c>
      <c r="G1043" s="8" t="s">
        <v>6066</v>
      </c>
      <c r="H1043" s="8" t="s">
        <v>3396</v>
      </c>
      <c r="I1043" s="34" t="str">
        <f t="shared" si="13"/>
        <v>05/2026</v>
      </c>
      <c r="J1043" s="34" t="str">
        <f t="shared" si="14"/>
        <v>CXG-0526</v>
      </c>
    </row>
    <row r="1044">
      <c r="A1044" s="8" t="s">
        <v>6078</v>
      </c>
      <c r="B1044" s="10" t="s">
        <v>6002</v>
      </c>
      <c r="C1044" s="13">
        <v>46170.0</v>
      </c>
      <c r="D1044" s="8" t="s">
        <v>6003</v>
      </c>
      <c r="E1044" s="11">
        <v>3324.0</v>
      </c>
      <c r="F1044" s="8" t="s">
        <v>2193</v>
      </c>
      <c r="G1044" s="8"/>
      <c r="H1044" s="8" t="s">
        <v>3370</v>
      </c>
      <c r="I1044" s="34" t="str">
        <f t="shared" si="13"/>
        <v>05/2026</v>
      </c>
      <c r="J1044" s="34" t="str">
        <f t="shared" si="14"/>
        <v>CXG-0526</v>
      </c>
    </row>
    <row r="1045">
      <c r="A1045" s="8" t="s">
        <v>6079</v>
      </c>
      <c r="B1045" s="10" t="s">
        <v>6002</v>
      </c>
      <c r="C1045" s="13">
        <v>46170.0</v>
      </c>
      <c r="D1045" s="8" t="s">
        <v>6003</v>
      </c>
      <c r="E1045" s="11">
        <v>0.9</v>
      </c>
      <c r="F1045" s="8" t="s">
        <v>1473</v>
      </c>
      <c r="G1045" s="8"/>
      <c r="H1045" s="8" t="s">
        <v>3370</v>
      </c>
      <c r="I1045" s="34" t="str">
        <f t="shared" si="13"/>
        <v>05/2026</v>
      </c>
      <c r="J1045" s="34" t="str">
        <f t="shared" si="14"/>
        <v>CXG-0526</v>
      </c>
    </row>
    <row r="1046">
      <c r="A1046" s="8" t="s">
        <v>6080</v>
      </c>
      <c r="B1046" s="10" t="s">
        <v>6031</v>
      </c>
      <c r="C1046" s="13">
        <v>46170.0</v>
      </c>
      <c r="D1046" s="8" t="s">
        <v>4156</v>
      </c>
      <c r="E1046" s="11">
        <v>8001.6</v>
      </c>
      <c r="F1046" s="8" t="s">
        <v>2193</v>
      </c>
      <c r="G1046" s="8"/>
      <c r="H1046" s="8" t="s">
        <v>3370</v>
      </c>
      <c r="I1046" s="34" t="str">
        <f t="shared" si="13"/>
        <v>05/2026</v>
      </c>
      <c r="J1046" s="34" t="str">
        <f t="shared" si="14"/>
        <v>CXG-0526</v>
      </c>
    </row>
    <row r="1047">
      <c r="A1047" s="8" t="s">
        <v>6081</v>
      </c>
      <c r="B1047" s="10" t="s">
        <v>6041</v>
      </c>
      <c r="C1047" s="13">
        <v>46171.0</v>
      </c>
      <c r="D1047" s="8" t="s">
        <v>4367</v>
      </c>
      <c r="E1047" s="11">
        <v>168.0</v>
      </c>
      <c r="F1047" s="8" t="s">
        <v>1473</v>
      </c>
      <c r="G1047" s="8"/>
      <c r="H1047" s="8" t="s">
        <v>3370</v>
      </c>
      <c r="I1047" s="34" t="str">
        <f t="shared" si="13"/>
        <v>05/2026</v>
      </c>
      <c r="J1047" s="34" t="str">
        <f t="shared" si="14"/>
        <v>CXG-0526</v>
      </c>
    </row>
    <row r="1048">
      <c r="A1048" s="8" t="s">
        <v>6082</v>
      </c>
      <c r="B1048" s="10" t="s">
        <v>6028</v>
      </c>
      <c r="C1048" s="13">
        <v>46171.0</v>
      </c>
      <c r="D1048" s="8" t="s">
        <v>6029</v>
      </c>
      <c r="E1048" s="11">
        <v>3920.0</v>
      </c>
      <c r="F1048" s="8" t="s">
        <v>2193</v>
      </c>
      <c r="G1048" s="8"/>
      <c r="H1048" s="8" t="s">
        <v>3370</v>
      </c>
      <c r="I1048" s="34" t="str">
        <f t="shared" si="13"/>
        <v>05/2026</v>
      </c>
      <c r="J1048" s="34" t="str">
        <f t="shared" si="14"/>
        <v>CXG-0526</v>
      </c>
    </row>
    <row r="1049">
      <c r="A1049" s="8" t="s">
        <v>6083</v>
      </c>
      <c r="B1049" s="10" t="s">
        <v>6019</v>
      </c>
      <c r="C1049" s="13">
        <v>46171.0</v>
      </c>
      <c r="D1049" s="8" t="s">
        <v>6020</v>
      </c>
      <c r="E1049" s="11">
        <v>6000.0</v>
      </c>
      <c r="F1049" s="8" t="s">
        <v>2193</v>
      </c>
      <c r="G1049" s="8"/>
      <c r="H1049" s="8" t="s">
        <v>3396</v>
      </c>
      <c r="I1049" s="34" t="str">
        <f t="shared" si="13"/>
        <v>05/2026</v>
      </c>
      <c r="J1049" s="34" t="str">
        <f t="shared" si="14"/>
        <v>CXG-0526</v>
      </c>
    </row>
    <row r="1050">
      <c r="A1050" s="10" t="s">
        <v>6084</v>
      </c>
      <c r="B1050" s="10" t="s">
        <v>6085</v>
      </c>
      <c r="C1050" s="13">
        <v>46174.0</v>
      </c>
      <c r="D1050" s="8" t="s">
        <v>6086</v>
      </c>
      <c r="E1050" s="11">
        <v>20410.4</v>
      </c>
      <c r="F1050" s="8" t="s">
        <v>1478</v>
      </c>
      <c r="G1050" s="8"/>
      <c r="H1050" s="8" t="s">
        <v>3396</v>
      </c>
      <c r="I1050" s="34" t="str">
        <f t="shared" si="13"/>
        <v>06/2026</v>
      </c>
      <c r="J1050" s="34" t="str">
        <f t="shared" si="14"/>
        <v>CXG-0626</v>
      </c>
    </row>
    <row r="1051">
      <c r="A1051" s="8" t="s">
        <v>6087</v>
      </c>
      <c r="B1051" s="10" t="s">
        <v>6088</v>
      </c>
      <c r="C1051" s="13">
        <v>46174.0</v>
      </c>
      <c r="D1051" s="8" t="s">
        <v>5696</v>
      </c>
      <c r="E1051" s="11">
        <v>20000.0</v>
      </c>
      <c r="F1051" s="8" t="s">
        <v>2193</v>
      </c>
      <c r="G1051" s="8"/>
      <c r="H1051" s="8" t="s">
        <v>3370</v>
      </c>
      <c r="I1051" s="34" t="str">
        <f t="shared" si="13"/>
        <v>06/2026</v>
      </c>
      <c r="J1051" s="34" t="str">
        <f t="shared" si="14"/>
        <v>CXG-0626</v>
      </c>
    </row>
    <row r="1052">
      <c r="A1052" s="8" t="s">
        <v>6089</v>
      </c>
      <c r="B1052" s="10" t="s">
        <v>6061</v>
      </c>
      <c r="C1052" s="13">
        <v>46174.0</v>
      </c>
      <c r="D1052" s="8" t="s">
        <v>6062</v>
      </c>
      <c r="E1052" s="11">
        <v>5733.8</v>
      </c>
      <c r="F1052" s="8" t="s">
        <v>2193</v>
      </c>
      <c r="G1052" s="8"/>
      <c r="H1052" s="8" t="s">
        <v>3370</v>
      </c>
      <c r="I1052" s="34" t="str">
        <f t="shared" si="13"/>
        <v>06/2026</v>
      </c>
      <c r="J1052" s="34" t="str">
        <f t="shared" si="14"/>
        <v>CXG-0626</v>
      </c>
    </row>
    <row r="1053">
      <c r="A1053" s="8" t="s">
        <v>6090</v>
      </c>
      <c r="B1053" s="10" t="s">
        <v>6058</v>
      </c>
      <c r="C1053" s="13">
        <v>46174.0</v>
      </c>
      <c r="D1053" s="8" t="s">
        <v>6059</v>
      </c>
      <c r="E1053" s="11">
        <v>5629.2</v>
      </c>
      <c r="F1053" s="8" t="s">
        <v>1478</v>
      </c>
      <c r="G1053" s="8"/>
      <c r="H1053" s="8" t="s">
        <v>3370</v>
      </c>
      <c r="I1053" s="34" t="str">
        <f t="shared" si="13"/>
        <v>06/2026</v>
      </c>
      <c r="J1053" s="34" t="str">
        <f t="shared" si="14"/>
        <v>CXG-0626</v>
      </c>
    </row>
    <row r="1054">
      <c r="A1054" s="8" t="s">
        <v>6091</v>
      </c>
      <c r="B1054" s="10" t="s">
        <v>6092</v>
      </c>
      <c r="C1054" s="13">
        <v>46175.0</v>
      </c>
      <c r="D1054" s="8" t="s">
        <v>6006</v>
      </c>
      <c r="E1054" s="11">
        <v>20103.0</v>
      </c>
      <c r="F1054" s="8" t="s">
        <v>2193</v>
      </c>
      <c r="G1054" s="10" t="s">
        <v>6093</v>
      </c>
      <c r="H1054" s="8" t="s">
        <v>3396</v>
      </c>
      <c r="I1054" s="34" t="str">
        <f t="shared" si="13"/>
        <v>06/2026</v>
      </c>
      <c r="J1054" s="34" t="str">
        <f t="shared" si="14"/>
        <v>CXG-0626</v>
      </c>
    </row>
    <row r="1055">
      <c r="A1055" s="8" t="s">
        <v>6094</v>
      </c>
      <c r="B1055" s="10" t="s">
        <v>6074</v>
      </c>
      <c r="C1055" s="13">
        <v>46175.0</v>
      </c>
      <c r="D1055" s="8" t="s">
        <v>6075</v>
      </c>
      <c r="E1055" s="11">
        <v>6000.0</v>
      </c>
      <c r="F1055" s="8" t="s">
        <v>2193</v>
      </c>
      <c r="G1055" s="10" t="s">
        <v>6093</v>
      </c>
      <c r="H1055" s="8" t="s">
        <v>3396</v>
      </c>
      <c r="I1055" s="34" t="str">
        <f t="shared" si="13"/>
        <v>06/2026</v>
      </c>
      <c r="J1055" s="34" t="str">
        <f t="shared" si="14"/>
        <v>CXG-0626</v>
      </c>
    </row>
    <row r="1056">
      <c r="A1056" s="8" t="s">
        <v>6095</v>
      </c>
      <c r="B1056" s="10" t="s">
        <v>6071</v>
      </c>
      <c r="C1056" s="13">
        <v>46175.0</v>
      </c>
      <c r="D1056" s="8" t="s">
        <v>6072</v>
      </c>
      <c r="E1056" s="11">
        <v>6000.0</v>
      </c>
      <c r="F1056" s="8" t="s">
        <v>2193</v>
      </c>
      <c r="G1056" s="10" t="s">
        <v>6093</v>
      </c>
      <c r="H1056" s="8" t="s">
        <v>3396</v>
      </c>
      <c r="I1056" s="34" t="str">
        <f t="shared" si="13"/>
        <v>06/2026</v>
      </c>
      <c r="J1056" s="34" t="str">
        <f t="shared" si="14"/>
        <v>CXG-0626</v>
      </c>
    </row>
    <row r="1057">
      <c r="A1057" s="8" t="s">
        <v>6096</v>
      </c>
      <c r="B1057" s="10" t="s">
        <v>6068</v>
      </c>
      <c r="C1057" s="13">
        <v>46175.0</v>
      </c>
      <c r="D1057" s="8" t="s">
        <v>6069</v>
      </c>
      <c r="E1057" s="11">
        <v>5000.0</v>
      </c>
      <c r="F1057" s="8" t="s">
        <v>2193</v>
      </c>
      <c r="G1057" s="10" t="s">
        <v>6093</v>
      </c>
      <c r="H1057" s="8" t="s">
        <v>3396</v>
      </c>
      <c r="I1057" s="34" t="str">
        <f t="shared" si="13"/>
        <v>06/2026</v>
      </c>
      <c r="J1057" s="34" t="str">
        <f t="shared" si="14"/>
        <v>CXG-0626</v>
      </c>
    </row>
    <row r="1058">
      <c r="A1058" s="8" t="s">
        <v>6097</v>
      </c>
      <c r="B1058" s="10" t="s">
        <v>6050</v>
      </c>
      <c r="C1058" s="13">
        <v>46175.0</v>
      </c>
      <c r="D1058" s="8" t="s">
        <v>6013</v>
      </c>
      <c r="E1058" s="11">
        <v>5000.0</v>
      </c>
      <c r="F1058" s="8" t="s">
        <v>2193</v>
      </c>
      <c r="G1058" s="10" t="s">
        <v>6093</v>
      </c>
      <c r="H1058" s="8" t="s">
        <v>3396</v>
      </c>
      <c r="I1058" s="34" t="str">
        <f t="shared" si="13"/>
        <v>06/2026</v>
      </c>
      <c r="J1058" s="34" t="str">
        <f t="shared" si="14"/>
        <v>CXG-0626</v>
      </c>
    </row>
    <row r="1059">
      <c r="A1059" s="8" t="s">
        <v>6098</v>
      </c>
      <c r="B1059" s="10" t="s">
        <v>6064</v>
      </c>
      <c r="C1059" s="13">
        <v>46175.0</v>
      </c>
      <c r="D1059" s="8" t="s">
        <v>6065</v>
      </c>
      <c r="E1059" s="11">
        <v>6000.0</v>
      </c>
      <c r="F1059" s="8" t="s">
        <v>2193</v>
      </c>
      <c r="G1059" s="10" t="s">
        <v>6093</v>
      </c>
      <c r="H1059" s="8" t="s">
        <v>3396</v>
      </c>
      <c r="I1059" s="34" t="str">
        <f t="shared" si="13"/>
        <v>06/2026</v>
      </c>
      <c r="J1059" s="34" t="str">
        <f t="shared" si="14"/>
        <v>CXG-0626</v>
      </c>
    </row>
  </sheetData>
  <autoFilter ref="$A$1:$J$1002">
    <filterColumn colId="7">
      <filters>
        <filter val="AT170125124"/>
        <filter val="AT090126288"/>
        <filter val="MA270426366"/>
      </filters>
    </filterColumn>
    <filterColumn colId="1">
      <filters blank="1">
        <filter val="01261.0341"/>
        <filter val="05261.3579"/>
        <filter val="02261.1063"/>
        <filter val="10256578"/>
        <filter val="04261.2506"/>
        <filter val="04261.2628"/>
        <filter val="05261.3452"/>
        <filter val="01261.0451"/>
        <filter val="02261.1165"/>
        <filter val="02261.1286"/>
        <filter val="02261.1042"/>
        <filter val="05261.3687"/>
        <filter val="04261.2617"/>
        <filter val="05261.3560"/>
        <filter val="05261.3443"/>
        <filter val="03261.1815"/>
        <filter val="02261.1039"/>
        <filter val="04261.2607"/>
        <filter val="02261.1396"/>
        <filter val="01261.0249"/>
        <filter val="05261.3592"/>
        <filter val="10256357"/>
        <filter val="03261.1938"/>
        <filter val="05261.3476"/>
        <filter val="03261.1921"/>
        <filter val="01261.0352"/>
        <filter val="02261.1143"/>
        <filter val="02261.1266"/>
        <filter val="02261.1272"/>
        <filter val="05261.3462"/>
        <filter val="05261.3583"/>
        <filter val="03261.1807"/>
        <filter val="12258621"/>
        <filter val="02261.1133"/>
        <filter val="02261.1256"/>
        <filter val="04261.2661"/>
        <filter val="02261.1381"/>
        <filter val="05261.3658"/>
        <filter val="05261.3419"/>
        <filter val="05252992"/>
        <filter val="10256791"/>
        <filter val="03261.1824"/>
        <filter val="03261.1941"/>
        <filter val="02261.1365"/>
        <filter val="02261.1124"/>
        <filter val="05261.3404"/>
        <filter val="04261.2774"/>
        <filter val="05261.3527"/>
        <filter val="05261.3647"/>
        <filter val="04261.2416"/>
        <filter val="03261.1707"/>
        <filter val="04261.2898"/>
        <filter val="01261.0445"/>
        <filter val="03261.1737"/>
        <filter val="03261.1856"/>
        <filter val="03261.1971"/>
        <filter val="02261.1355"/>
        <filter val="05261.3557"/>
        <filter val="05261.3438"/>
        <filter val="10256675"/>
        <filter val="04261.2408"/>
        <filter val="05261.3310"/>
        <filter val="04261.2766"/>
        <filter val="03261.1846"/>
        <filter val="03261.1962"/>
        <filter val="02261.1346"/>
        <filter val="02261.1223"/>
        <filter val="05261.3426"/>
        <filter val="04261.2513"/>
        <filter val="05261.3663"/>
        <filter val="03252259"/>
        <filter val="03261.1758"/>
        <filter val="03261.1633"/>
        <filter val="03261.1994"/>
        <filter val="03261.1872"/>
        <filter val="01261.0504"/>
        <filter val="04261,2975"/>
        <filter val="04261.2585"/>
        <filter val="03261.1868"/>
        <filter val="02261.1205"/>
        <filter val="03252240"/>
        <filter val="04261.2450"/>
        <filter val="04261,2984"/>
        <filter val="10256641"/>
        <filter val="03261.1536"/>
        <filter val="03261.1895"/>
        <filter val="03261.1410"/>
        <filter val="03261.1772"/>
        <filter val="02261.1313"/>
        <filter val="04261.2441"/>
        <filter val="04261,2955"/>
        <filter val="03261.1888"/>
        <filter val="02261.1308"/>
        <filter val="01261.0512"/>
        <filter val="04261.2430"/>
        <filter val="04261.2553"/>
        <filter val="04261,2961"/>
        <filter val="e05cf712"/>
        <filter val="03261.1409"/>
        <filter val="04261.2392"/>
        <filter val="03261.1792"/>
        <filter val="b4fc34bc"/>
        <filter val="02251047"/>
        <filter val="03261.1786"/>
        <filter val="03261.1541"/>
        <filter val="04261.2381"/>
        <filter val="04261.2377"/>
        <filter val="04261.2493"/>
        <filter val="04261.3109"/>
        <filter val="05261.3242"/>
        <filter val="05261.3485"/>
        <filter val="03261.1573"/>
        <filter val="03252036"/>
        <filter val="04261.2360"/>
        <filter val="04261.2484"/>
        <filter val="04261,2992"/>
        <filter val="05261.3274"/>
        <filter val="02261.0898"/>
        <filter val="02261.0657"/>
        <filter val="03252026"/>
        <filter val="02251069"/>
        <filter val="03261.1684"/>
        <filter val="07254519"/>
        <filter val="04261.2352"/>
        <filter val="11257645"/>
        <filter val="11257408"/>
        <filter val="03261.1596"/>
        <filter val="04261.3041"/>
        <filter val="02261.0642"/>
        <filter val="03261.1471"/>
        <filter val="05253005"/>
        <filter val="03261.1587"/>
        <filter val="03252089"/>
        <filter val="11257423"/>
        <filter val="0125382"/>
        <filter val="11257434"/>
        <filter val="03261.2218"/>
        <filter val="02251021"/>
        <filter val="02261.0615"/>
        <filter val="12259204"/>
        <filter val="03261.1488"/>
        <filter val="05253131"/>
        <filter val="796941eb"/>
        <filter val="02251390"/>
        <filter val="96612447"/>
        <filter val="04261.3129"/>
        <filter val="02261.0844"/>
        <filter val="03261.2005"/>
        <filter val="0125442"/>
        <filter val="03261.2120"/>
        <filter val="02261.0835"/>
        <filter val="07254578"/>
        <filter val="03261.2235"/>
        <filter val="07254696"/>
        <filter val="01269653"/>
        <filter val="01269662"/>
        <filter val="11257502"/>
        <filter val="03261.2025"/>
        <filter val="04261.3063"/>
        <filter val="04261.3057"/>
        <filter val="11257633"/>
        <filter val="03261.2139"/>
        <filter val="09256194"/>
        <filter val="12259130"/>
        <filter val="04261.2909"/>
        <filter val="0125400"/>
        <filter val="03251714"/>
        <filter val="07254492"/>
        <filter val="01261.0297"/>
        <filter val="05261.3608"/>
        <filter val="03261.2276"/>
        <filter val="02251401"/>
        <filter val="05261.3720"/>
        <filter val="12258783"/>
        <filter val="11258470"/>
        <filter val="03261.2069"/>
        <filter val="03261.2187"/>
        <filter val="05261.3518"/>
        <filter val="04261,3004"/>
        <filter val="03261.2057"/>
        <filter val="0125413"/>
        <filter val="0125659"/>
        <filter val="05261.3626"/>
        <filter val="0125779"/>
        <filter val="01261.0389"/>
        <filter val="04261.2828"/>
        <filter val="07254167"/>
        <filter val="01261.0029"/>
        <filter val="03261.2078"/>
        <filter val="01261.0287"/>
        <filter val="02261.1084"/>
        <filter val="04261.2921"/>
        <filter val="05261.3708"/>
        <filter val="02261.1071"/>
        <filter val="0125614"/>
        <filter val="04261.2911"/>
        <filter val="11257364"/>
      </filters>
    </filterColumn>
    <sortState ref="A1:J1002">
      <sortCondition ref="E1:E1002"/>
      <sortCondition ref="C1:C1002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7" max="7" width="17.63"/>
    <col customWidth="1" min="9" max="9" width="15.13"/>
    <col customWidth="1" min="10" max="10" width="24.88"/>
    <col customWidth="1" min="15" max="15" width="13.13"/>
    <col customWidth="1" min="17" max="17" width="19.38"/>
    <col customWidth="1" min="21" max="22" width="14.38"/>
    <col customWidth="1" min="24" max="24" width="14.75"/>
    <col customWidth="1" min="26" max="26" width="20.63"/>
    <col customWidth="1" min="27" max="27" width="24.13"/>
    <col customWidth="1" min="28" max="29" width="21.5"/>
  </cols>
  <sheetData>
    <row r="1">
      <c r="A1" s="8" t="s">
        <v>733</v>
      </c>
      <c r="B1" s="8" t="s">
        <v>3275</v>
      </c>
      <c r="C1" s="20" t="s">
        <v>3293</v>
      </c>
      <c r="D1" s="8" t="s">
        <v>6099</v>
      </c>
      <c r="E1" s="8" t="s">
        <v>6100</v>
      </c>
      <c r="F1" s="8" t="s">
        <v>6101</v>
      </c>
      <c r="G1" s="11" t="s">
        <v>6102</v>
      </c>
      <c r="H1" s="8" t="s">
        <v>6103</v>
      </c>
      <c r="I1" s="11" t="s">
        <v>6104</v>
      </c>
      <c r="J1" s="40" t="s">
        <v>6105</v>
      </c>
      <c r="K1" s="40" t="s">
        <v>6106</v>
      </c>
      <c r="L1" s="41" t="s">
        <v>6107</v>
      </c>
      <c r="M1" s="40" t="s">
        <v>6108</v>
      </c>
      <c r="N1" s="8" t="s">
        <v>6109</v>
      </c>
      <c r="O1" s="8" t="s">
        <v>6110</v>
      </c>
      <c r="P1" s="11" t="s">
        <v>6111</v>
      </c>
      <c r="Q1" s="11" t="s">
        <v>6112</v>
      </c>
      <c r="R1" s="8" t="s">
        <v>6113</v>
      </c>
      <c r="S1" s="42" t="s">
        <v>742</v>
      </c>
      <c r="T1" s="42" t="s">
        <v>741</v>
      </c>
      <c r="U1" s="8" t="s">
        <v>1231</v>
      </c>
      <c r="V1" s="43" t="s">
        <v>6114</v>
      </c>
      <c r="W1" s="8" t="s">
        <v>6115</v>
      </c>
      <c r="X1" s="8" t="s">
        <v>6116</v>
      </c>
      <c r="Y1" s="8" t="s">
        <v>6117</v>
      </c>
      <c r="Z1" s="44" t="s">
        <v>3298</v>
      </c>
      <c r="AA1" s="45" t="s">
        <v>6</v>
      </c>
      <c r="AB1" s="45" t="s">
        <v>7</v>
      </c>
      <c r="AC1" s="45" t="s">
        <v>6118</v>
      </c>
    </row>
    <row r="2">
      <c r="A2" s="10" t="s">
        <v>5482</v>
      </c>
      <c r="B2" s="19">
        <v>46002.0</v>
      </c>
      <c r="C2" s="8" t="s">
        <v>3308</v>
      </c>
      <c r="D2" s="8">
        <v>73680.0</v>
      </c>
      <c r="E2" s="8">
        <v>1228.0</v>
      </c>
      <c r="F2" s="8">
        <v>67.5</v>
      </c>
      <c r="G2" s="11">
        <v>82890.0</v>
      </c>
      <c r="H2" s="8">
        <v>0.0</v>
      </c>
      <c r="I2" s="11">
        <v>0.0</v>
      </c>
      <c r="J2" s="8" t="s">
        <v>5483</v>
      </c>
      <c r="K2" s="8">
        <v>100.0</v>
      </c>
      <c r="L2" s="11">
        <v>7368.0</v>
      </c>
      <c r="M2" s="8" t="s">
        <v>6119</v>
      </c>
      <c r="N2" s="8" t="s">
        <v>236</v>
      </c>
      <c r="O2" s="8" t="s">
        <v>6120</v>
      </c>
      <c r="P2" s="11">
        <v>75.0</v>
      </c>
      <c r="Q2" s="11">
        <v>92100.0</v>
      </c>
      <c r="R2" s="8" t="s">
        <v>6121</v>
      </c>
      <c r="S2" s="16" t="str">
        <f t="shared" ref="S2:S979" si="1">IF(B2="","",CONCATENATE("CXG-",TEXT(B2,"MMYY")))</f>
        <v>CXG-1225</v>
      </c>
      <c r="T2" s="16" t="str">
        <f t="shared" ref="T2:T979" si="2">TEXT(B2,"MM/YYYY")</f>
        <v>12/2025</v>
      </c>
      <c r="U2" s="10" t="s">
        <v>1049</v>
      </c>
      <c r="V2" s="43">
        <v>73680.0</v>
      </c>
      <c r="W2" s="8">
        <v>1228.0</v>
      </c>
      <c r="X2" s="8">
        <v>0.0</v>
      </c>
      <c r="Y2" s="16" t="str">
        <f t="shared" ref="Y2:Y979" si="3">IF(OR(V2="",V2=0),"Em Trânsito","Descarregado")</f>
        <v>Descarregado</v>
      </c>
      <c r="Z2" s="8" t="s">
        <v>3309</v>
      </c>
      <c r="AA2" s="14">
        <f>SUMIFS(PagFreteIndividal!E:E,PagFreteIndividal!B:B,A:A)+AC2</f>
        <v>7368</v>
      </c>
      <c r="AB2" s="14">
        <f t="shared" ref="AB2:AB979" si="4">L2-AA2</f>
        <v>0</v>
      </c>
      <c r="AC2" s="32">
        <v>0.0</v>
      </c>
    </row>
    <row r="3">
      <c r="A3" s="10" t="s">
        <v>5239</v>
      </c>
      <c r="B3" s="13">
        <v>45682.0</v>
      </c>
      <c r="C3" s="8" t="s">
        <v>3308</v>
      </c>
      <c r="D3" s="8">
        <v>68310.0</v>
      </c>
      <c r="E3" s="8">
        <v>1138.5</v>
      </c>
      <c r="F3" s="8">
        <v>67.0</v>
      </c>
      <c r="G3" s="11">
        <v>76279.5</v>
      </c>
      <c r="H3" s="8">
        <v>0.0</v>
      </c>
      <c r="I3" s="11">
        <v>0.0</v>
      </c>
      <c r="J3" s="8" t="s">
        <v>4744</v>
      </c>
      <c r="K3" s="8">
        <v>150.0</v>
      </c>
      <c r="L3" s="11">
        <v>10246.5</v>
      </c>
      <c r="M3" s="8" t="s">
        <v>6119</v>
      </c>
      <c r="N3" s="8" t="s">
        <v>92</v>
      </c>
      <c r="O3" s="8" t="s">
        <v>6122</v>
      </c>
      <c r="P3" s="11">
        <v>82.5</v>
      </c>
      <c r="Q3" s="11">
        <v>93926.25</v>
      </c>
      <c r="S3" s="16" t="str">
        <f t="shared" si="1"/>
        <v>CXG-0125</v>
      </c>
      <c r="T3" s="16" t="str">
        <f t="shared" si="2"/>
        <v>01/2025</v>
      </c>
      <c r="U3" s="10" t="s">
        <v>841</v>
      </c>
      <c r="V3" s="43">
        <v>68310.0</v>
      </c>
      <c r="W3" s="8">
        <v>1138.5</v>
      </c>
      <c r="X3" s="8">
        <v>0.0</v>
      </c>
      <c r="Y3" s="16" t="str">
        <f t="shared" si="3"/>
        <v>Descarregado</v>
      </c>
      <c r="Z3" s="8" t="s">
        <v>3309</v>
      </c>
      <c r="AA3" s="32">
        <f>SUMIFS(PagFreteIndividal!E:E,PagFreteIndividal!B:B,A:A)+AC3</f>
        <v>10246.5</v>
      </c>
      <c r="AB3" s="14">
        <f t="shared" si="4"/>
        <v>0</v>
      </c>
      <c r="AC3" s="32">
        <v>0.0</v>
      </c>
    </row>
    <row r="4">
      <c r="A4" s="10" t="s">
        <v>5214</v>
      </c>
      <c r="B4" s="13">
        <v>45708.0</v>
      </c>
      <c r="C4" s="8" t="s">
        <v>3308</v>
      </c>
      <c r="D4" s="8">
        <v>63220.0</v>
      </c>
      <c r="E4" s="8">
        <v>1053.67</v>
      </c>
      <c r="F4" s="8">
        <v>70.0</v>
      </c>
      <c r="G4" s="11">
        <v>73756.9</v>
      </c>
      <c r="H4" s="8">
        <v>0.0</v>
      </c>
      <c r="I4" s="11">
        <v>0.0</v>
      </c>
      <c r="J4" s="8" t="s">
        <v>5215</v>
      </c>
      <c r="K4" s="8">
        <v>150.0</v>
      </c>
      <c r="L4" s="11">
        <v>9483.0</v>
      </c>
      <c r="M4" s="8" t="s">
        <v>6119</v>
      </c>
      <c r="N4" s="8" t="s">
        <v>130</v>
      </c>
      <c r="O4" s="8" t="s">
        <v>6123</v>
      </c>
      <c r="P4" s="11">
        <v>83.0</v>
      </c>
      <c r="Q4" s="11">
        <v>87496.11</v>
      </c>
      <c r="S4" s="16" t="str">
        <f t="shared" si="1"/>
        <v>CXG-0225</v>
      </c>
      <c r="T4" s="16" t="str">
        <f t="shared" si="2"/>
        <v>02/2025</v>
      </c>
      <c r="U4" s="10" t="s">
        <v>751</v>
      </c>
      <c r="V4" s="43">
        <v>63250.0</v>
      </c>
      <c r="W4" s="8">
        <v>1054.17</v>
      </c>
      <c r="X4" s="8">
        <v>0.5</v>
      </c>
      <c r="Y4" s="16" t="str">
        <f t="shared" si="3"/>
        <v>Descarregado</v>
      </c>
      <c r="Z4" s="8" t="s">
        <v>3309</v>
      </c>
      <c r="AA4" s="32">
        <f>SUMIFS(PagFreteIndividal!E:E,PagFreteIndividal!B:B,A:A)+AC4</f>
        <v>9483</v>
      </c>
      <c r="AB4" s="14">
        <f t="shared" si="4"/>
        <v>0</v>
      </c>
      <c r="AC4" s="32">
        <v>0.0</v>
      </c>
    </row>
    <row r="5">
      <c r="A5" s="8" t="s">
        <v>6124</v>
      </c>
      <c r="B5" s="13">
        <v>45668.0</v>
      </c>
      <c r="C5" s="8" t="s">
        <v>3301</v>
      </c>
      <c r="D5" s="8">
        <v>32060.0</v>
      </c>
      <c r="E5" s="12">
        <v>534.33</v>
      </c>
      <c r="F5" s="8">
        <v>70.25</v>
      </c>
      <c r="G5" s="11">
        <v>37536.68</v>
      </c>
      <c r="H5" s="8">
        <v>0.0</v>
      </c>
      <c r="I5" s="11">
        <v>0.0</v>
      </c>
      <c r="J5" s="8" t="s">
        <v>6125</v>
      </c>
      <c r="K5" s="8">
        <v>90.0</v>
      </c>
      <c r="L5" s="11">
        <v>2885.4</v>
      </c>
      <c r="M5" s="8" t="s">
        <v>6119</v>
      </c>
      <c r="N5" s="8" t="s">
        <v>97</v>
      </c>
      <c r="O5" s="8" t="s">
        <v>6126</v>
      </c>
      <c r="P5" s="11">
        <v>77.0</v>
      </c>
      <c r="Q5" s="11">
        <v>40964.0</v>
      </c>
      <c r="S5" s="16" t="str">
        <f t="shared" si="1"/>
        <v>CXG-0125</v>
      </c>
      <c r="T5" s="16" t="str">
        <f t="shared" si="2"/>
        <v>01/2025</v>
      </c>
      <c r="U5" s="10" t="s">
        <v>775</v>
      </c>
      <c r="V5" s="43">
        <v>31920.0</v>
      </c>
      <c r="W5" s="8">
        <v>532.0</v>
      </c>
      <c r="X5" s="8">
        <v>-2.33</v>
      </c>
      <c r="Y5" s="16" t="str">
        <f t="shared" si="3"/>
        <v>Descarregado</v>
      </c>
      <c r="Z5" s="8" t="s">
        <v>3302</v>
      </c>
      <c r="AA5" s="32">
        <f>SUMIFS(PagFreteIndividal!E:E,PagFreteIndividal!B:B,A:A)+AC5</f>
        <v>2885.4</v>
      </c>
      <c r="AB5" s="32">
        <f t="shared" si="4"/>
        <v>0</v>
      </c>
      <c r="AC5" s="32">
        <v>2885.4</v>
      </c>
    </row>
    <row r="6">
      <c r="A6" s="10" t="s">
        <v>4270</v>
      </c>
      <c r="B6" s="13">
        <v>45939.0</v>
      </c>
      <c r="C6" s="8" t="s">
        <v>3308</v>
      </c>
      <c r="D6" s="8">
        <v>50580.0</v>
      </c>
      <c r="E6" s="8">
        <v>843.0</v>
      </c>
      <c r="F6" s="8">
        <v>60.0</v>
      </c>
      <c r="G6" s="11">
        <v>50580.0</v>
      </c>
      <c r="H6" s="8">
        <v>0.0</v>
      </c>
      <c r="I6" s="11">
        <v>0.0</v>
      </c>
      <c r="J6" s="8" t="s">
        <v>4271</v>
      </c>
      <c r="K6" s="8">
        <v>320.0</v>
      </c>
      <c r="L6" s="11">
        <v>16185.6</v>
      </c>
      <c r="M6" s="8" t="s">
        <v>6119</v>
      </c>
      <c r="N6" s="8" t="s">
        <v>73</v>
      </c>
      <c r="O6" s="8" t="s">
        <v>6127</v>
      </c>
      <c r="P6" s="11">
        <v>83.0</v>
      </c>
      <c r="Q6" s="11">
        <v>69803.0</v>
      </c>
      <c r="S6" s="16" t="str">
        <f t="shared" si="1"/>
        <v>CXG-1025</v>
      </c>
      <c r="T6" s="16" t="str">
        <f t="shared" si="2"/>
        <v>10/2025</v>
      </c>
      <c r="U6" s="10" t="s">
        <v>922</v>
      </c>
      <c r="V6" s="43">
        <v>50460.0</v>
      </c>
      <c r="W6" s="8">
        <v>841.0</v>
      </c>
      <c r="X6" s="8">
        <v>-2.0</v>
      </c>
      <c r="Y6" s="16" t="str">
        <f t="shared" si="3"/>
        <v>Descarregado</v>
      </c>
      <c r="Z6" s="8" t="s">
        <v>3309</v>
      </c>
      <c r="AA6" s="14">
        <f>SUMIFS(PagFreteIndividal!E:E,PagFreteIndividal!B:B,A:A)+AC6</f>
        <v>16185.6</v>
      </c>
      <c r="AB6" s="14">
        <f t="shared" si="4"/>
        <v>0</v>
      </c>
      <c r="AC6" s="32">
        <v>0.0</v>
      </c>
    </row>
    <row r="7">
      <c r="A7" s="10" t="s">
        <v>4262</v>
      </c>
      <c r="B7" s="13">
        <v>45939.0</v>
      </c>
      <c r="C7" s="8" t="s">
        <v>3308</v>
      </c>
      <c r="D7" s="8">
        <v>41880.0</v>
      </c>
      <c r="E7" s="8">
        <v>698.0</v>
      </c>
      <c r="F7" s="8">
        <v>60.0</v>
      </c>
      <c r="G7" s="11">
        <v>41880.0</v>
      </c>
      <c r="H7" s="8">
        <v>0.0</v>
      </c>
      <c r="I7" s="11">
        <v>0.0</v>
      </c>
      <c r="J7" s="8" t="s">
        <v>4263</v>
      </c>
      <c r="K7" s="8">
        <v>320.0</v>
      </c>
      <c r="L7" s="11">
        <v>13401.6</v>
      </c>
      <c r="M7" s="8" t="s">
        <v>6119</v>
      </c>
      <c r="N7" s="8" t="s">
        <v>73</v>
      </c>
      <c r="O7" s="8" t="s">
        <v>6127</v>
      </c>
      <c r="P7" s="11">
        <v>83.0</v>
      </c>
      <c r="Q7" s="11">
        <v>58127.39</v>
      </c>
      <c r="S7" s="16" t="str">
        <f t="shared" si="1"/>
        <v>CXG-1025</v>
      </c>
      <c r="T7" s="16" t="str">
        <f t="shared" si="2"/>
        <v>10/2025</v>
      </c>
      <c r="U7" s="10" t="s">
        <v>922</v>
      </c>
      <c r="V7" s="43">
        <v>42020.0</v>
      </c>
      <c r="W7" s="8">
        <v>700.33</v>
      </c>
      <c r="X7" s="8">
        <v>2.33</v>
      </c>
      <c r="Y7" s="16" t="str">
        <f t="shared" si="3"/>
        <v>Descarregado</v>
      </c>
      <c r="Z7" s="8" t="s">
        <v>3309</v>
      </c>
      <c r="AA7" s="14">
        <f>SUMIFS(PagFreteIndividal!E:E,PagFreteIndividal!B:B,A:A)+AC7</f>
        <v>13401.6</v>
      </c>
      <c r="AB7" s="14">
        <f t="shared" si="4"/>
        <v>0</v>
      </c>
      <c r="AC7" s="32">
        <v>0.0</v>
      </c>
    </row>
    <row r="8">
      <c r="A8" s="8" t="s">
        <v>6128</v>
      </c>
      <c r="B8" s="13">
        <v>45667.0</v>
      </c>
      <c r="C8" s="8" t="s">
        <v>3301</v>
      </c>
      <c r="D8" s="8">
        <v>79080.0</v>
      </c>
      <c r="E8" s="12">
        <v>1318.0</v>
      </c>
      <c r="F8" s="8">
        <v>70.25</v>
      </c>
      <c r="G8" s="11">
        <v>92589.5</v>
      </c>
      <c r="H8" s="8">
        <v>1.0</v>
      </c>
      <c r="I8" s="11">
        <v>1318.0</v>
      </c>
      <c r="J8" s="8" t="s">
        <v>6129</v>
      </c>
      <c r="K8" s="8">
        <v>130.0</v>
      </c>
      <c r="L8" s="11">
        <v>10280.4</v>
      </c>
      <c r="M8" s="8" t="s">
        <v>6119</v>
      </c>
      <c r="N8" s="8" t="s">
        <v>89</v>
      </c>
      <c r="O8" s="8" t="s">
        <v>6130</v>
      </c>
      <c r="P8" s="11">
        <v>83.0</v>
      </c>
      <c r="Q8" s="11">
        <v>109172.39</v>
      </c>
      <c r="S8" s="16" t="str">
        <f t="shared" si="1"/>
        <v>CXG-0125</v>
      </c>
      <c r="T8" s="16" t="str">
        <f t="shared" si="2"/>
        <v>01/2025</v>
      </c>
      <c r="U8" s="10" t="s">
        <v>775</v>
      </c>
      <c r="V8" s="43">
        <v>78920.0</v>
      </c>
      <c r="W8" s="8">
        <v>1315.33</v>
      </c>
      <c r="X8" s="8">
        <v>-2.67</v>
      </c>
      <c r="Y8" s="16" t="str">
        <f t="shared" si="3"/>
        <v>Descarregado</v>
      </c>
      <c r="Z8" s="8" t="s">
        <v>3302</v>
      </c>
      <c r="AA8" s="32">
        <f>SUMIFS(PagFreteIndividal!E:E,PagFreteIndividal!B:B,A:A)+AC8</f>
        <v>10280.4</v>
      </c>
      <c r="AB8" s="32">
        <f t="shared" si="4"/>
        <v>0</v>
      </c>
      <c r="AC8" s="32">
        <v>10280.4</v>
      </c>
    </row>
    <row r="9">
      <c r="A9" s="8" t="s">
        <v>6131</v>
      </c>
      <c r="B9" s="13">
        <v>45667.0</v>
      </c>
      <c r="C9" s="8" t="s">
        <v>3301</v>
      </c>
      <c r="D9" s="8">
        <v>67140.0</v>
      </c>
      <c r="E9" s="12">
        <v>1119.0</v>
      </c>
      <c r="F9" s="8">
        <v>70.25</v>
      </c>
      <c r="G9" s="11">
        <v>78609.75</v>
      </c>
      <c r="H9" s="8">
        <v>0.8</v>
      </c>
      <c r="I9" s="11">
        <v>895.2</v>
      </c>
      <c r="J9" s="8" t="s">
        <v>6132</v>
      </c>
      <c r="K9" s="8">
        <v>130.0</v>
      </c>
      <c r="L9" s="11">
        <v>8728.2</v>
      </c>
      <c r="M9" s="8" t="s">
        <v>6119</v>
      </c>
      <c r="N9" s="8" t="s">
        <v>89</v>
      </c>
      <c r="O9" s="8" t="s">
        <v>6130</v>
      </c>
      <c r="P9" s="11">
        <v>82.0</v>
      </c>
      <c r="Q9" s="11">
        <v>91771.94</v>
      </c>
      <c r="S9" s="16" t="str">
        <f t="shared" si="1"/>
        <v>CXG-0125</v>
      </c>
      <c r="T9" s="16" t="str">
        <f t="shared" si="2"/>
        <v>01/2025</v>
      </c>
      <c r="U9" s="10" t="s">
        <v>775</v>
      </c>
      <c r="V9" s="43">
        <v>67150.0</v>
      </c>
      <c r="W9" s="8">
        <v>1119.17</v>
      </c>
      <c r="X9" s="8">
        <v>0.17</v>
      </c>
      <c r="Y9" s="16" t="str">
        <f t="shared" si="3"/>
        <v>Descarregado</v>
      </c>
      <c r="Z9" s="8" t="s">
        <v>3302</v>
      </c>
      <c r="AA9" s="32">
        <f>SUMIFS(PagFreteIndividal!E:E,PagFreteIndividal!B:B,A:A)+AC9</f>
        <v>8728.2</v>
      </c>
      <c r="AB9" s="32">
        <f t="shared" si="4"/>
        <v>0</v>
      </c>
      <c r="AC9" s="32">
        <v>8728.2</v>
      </c>
    </row>
    <row r="10">
      <c r="A10" s="10" t="s">
        <v>4336</v>
      </c>
      <c r="B10" s="13">
        <v>45666.0</v>
      </c>
      <c r="C10" s="8" t="s">
        <v>3301</v>
      </c>
      <c r="D10" s="8">
        <v>71340.0</v>
      </c>
      <c r="E10" s="12">
        <v>1189.0</v>
      </c>
      <c r="F10" s="8">
        <v>69.0</v>
      </c>
      <c r="G10" s="11">
        <v>82041.0</v>
      </c>
      <c r="H10" s="8">
        <v>0.8</v>
      </c>
      <c r="I10" s="11">
        <v>951.2</v>
      </c>
      <c r="J10" s="8" t="s">
        <v>4337</v>
      </c>
      <c r="K10" s="8">
        <v>150.0</v>
      </c>
      <c r="L10" s="11">
        <v>10701.0</v>
      </c>
      <c r="M10" s="8" t="s">
        <v>6119</v>
      </c>
      <c r="N10" s="8" t="s">
        <v>95</v>
      </c>
      <c r="O10" s="8" t="s">
        <v>6133</v>
      </c>
      <c r="P10" s="11">
        <v>82.0</v>
      </c>
      <c r="Q10" s="11">
        <v>97498.0</v>
      </c>
      <c r="S10" s="16" t="str">
        <f t="shared" si="1"/>
        <v>CXG-0125</v>
      </c>
      <c r="T10" s="16" t="str">
        <f t="shared" si="2"/>
        <v>01/2025</v>
      </c>
      <c r="U10" s="10" t="s">
        <v>777</v>
      </c>
      <c r="V10" s="43">
        <v>71340.0</v>
      </c>
      <c r="W10" s="8">
        <v>1189.0</v>
      </c>
      <c r="X10" s="8">
        <v>0.0</v>
      </c>
      <c r="Y10" s="16" t="str">
        <f t="shared" si="3"/>
        <v>Descarregado</v>
      </c>
      <c r="Z10" s="8" t="s">
        <v>3302</v>
      </c>
      <c r="AA10" s="32">
        <f>SUMIFS(PagFreteIndividal!E:E,PagFreteIndividal!B:B,A:A)+AC10</f>
        <v>10701</v>
      </c>
      <c r="AB10" s="32">
        <f t="shared" si="4"/>
        <v>0</v>
      </c>
      <c r="AC10" s="32">
        <v>8701.0</v>
      </c>
    </row>
    <row r="11">
      <c r="A11" s="8" t="s">
        <v>4289</v>
      </c>
      <c r="B11" s="13">
        <v>45672.0</v>
      </c>
      <c r="C11" s="8" t="s">
        <v>3305</v>
      </c>
      <c r="D11" s="8">
        <v>60000.0</v>
      </c>
      <c r="E11" s="12">
        <v>1000.0</v>
      </c>
      <c r="F11" s="8">
        <v>65.5</v>
      </c>
      <c r="G11" s="11">
        <v>65500.0</v>
      </c>
      <c r="H11" s="8">
        <v>1.0</v>
      </c>
      <c r="I11" s="11">
        <v>1000.0</v>
      </c>
      <c r="J11" s="8" t="s">
        <v>4290</v>
      </c>
      <c r="K11" s="8">
        <v>230.0</v>
      </c>
      <c r="L11" s="11">
        <v>13800.0</v>
      </c>
      <c r="M11" s="8" t="s">
        <v>6119</v>
      </c>
      <c r="N11" s="8" t="s">
        <v>105</v>
      </c>
      <c r="O11" s="8" t="s">
        <v>6134</v>
      </c>
      <c r="P11" s="11">
        <v>83.0</v>
      </c>
      <c r="Q11" s="11">
        <v>83000.0</v>
      </c>
      <c r="S11" s="16" t="str">
        <f t="shared" si="1"/>
        <v>CXG-0125</v>
      </c>
      <c r="T11" s="16" t="str">
        <f t="shared" si="2"/>
        <v>01/2025</v>
      </c>
      <c r="U11" s="10" t="s">
        <v>780</v>
      </c>
      <c r="V11" s="43">
        <v>60000.0</v>
      </c>
      <c r="W11" s="8">
        <v>1000.0</v>
      </c>
      <c r="X11" s="8">
        <v>0.0</v>
      </c>
      <c r="Y11" s="16" t="str">
        <f t="shared" si="3"/>
        <v>Descarregado</v>
      </c>
      <c r="Z11" s="8" t="s">
        <v>3306</v>
      </c>
      <c r="AA11" s="32">
        <f>SUMIFS(PagFreteIndividal!E:E,PagFreteIndividal!B:B,A:A)+AC11</f>
        <v>13800</v>
      </c>
      <c r="AB11" s="32">
        <f t="shared" si="4"/>
        <v>0</v>
      </c>
      <c r="AC11" s="32">
        <v>0.0</v>
      </c>
    </row>
    <row r="12">
      <c r="A12" s="8" t="s">
        <v>4293</v>
      </c>
      <c r="B12" s="13">
        <v>45672.0</v>
      </c>
      <c r="C12" s="8" t="s">
        <v>3305</v>
      </c>
      <c r="D12" s="8">
        <v>62140.0</v>
      </c>
      <c r="E12" s="12">
        <v>1035.67</v>
      </c>
      <c r="F12" s="8">
        <v>65.5</v>
      </c>
      <c r="G12" s="11">
        <v>67836.38</v>
      </c>
      <c r="H12" s="8">
        <v>1.0</v>
      </c>
      <c r="I12" s="11">
        <v>1035.67</v>
      </c>
      <c r="J12" s="8" t="s">
        <v>4294</v>
      </c>
      <c r="K12" s="8">
        <v>230.0</v>
      </c>
      <c r="L12" s="11">
        <v>14292.2</v>
      </c>
      <c r="M12" s="8" t="s">
        <v>6119</v>
      </c>
      <c r="N12" s="8" t="s">
        <v>113</v>
      </c>
      <c r="O12" s="8" t="s">
        <v>6135</v>
      </c>
      <c r="P12" s="11">
        <v>82.0</v>
      </c>
      <c r="Q12" s="11">
        <v>84924.94</v>
      </c>
      <c r="R12" s="8" t="s">
        <v>6136</v>
      </c>
      <c r="S12" s="16" t="str">
        <f t="shared" si="1"/>
        <v>CXG-0125</v>
      </c>
      <c r="T12" s="16" t="str">
        <f t="shared" si="2"/>
        <v>01/2025</v>
      </c>
      <c r="U12" s="10" t="s">
        <v>780</v>
      </c>
      <c r="V12" s="43">
        <v>62140.0</v>
      </c>
      <c r="W12" s="8">
        <v>1035.67</v>
      </c>
      <c r="X12" s="8">
        <v>0.0</v>
      </c>
      <c r="Y12" s="16" t="str">
        <f t="shared" si="3"/>
        <v>Descarregado</v>
      </c>
      <c r="Z12" s="8" t="s">
        <v>3306</v>
      </c>
      <c r="AA12" s="32">
        <f>SUMIFS(PagFreteIndividal!E:E,PagFreteIndividal!B:B,A:A)+AC12</f>
        <v>14292.2</v>
      </c>
      <c r="AB12" s="32">
        <f t="shared" si="4"/>
        <v>0</v>
      </c>
      <c r="AC12" s="32">
        <v>0.0</v>
      </c>
    </row>
    <row r="13">
      <c r="A13" s="10" t="s">
        <v>4152</v>
      </c>
      <c r="B13" s="19">
        <v>45991.0</v>
      </c>
      <c r="C13" s="8" t="s">
        <v>3308</v>
      </c>
      <c r="D13" s="8">
        <v>53440.0</v>
      </c>
      <c r="E13" s="8">
        <v>890.67</v>
      </c>
      <c r="F13" s="8">
        <v>67.0</v>
      </c>
      <c r="G13" s="11">
        <v>59674.89</v>
      </c>
      <c r="H13" s="8">
        <v>0.0</v>
      </c>
      <c r="I13" s="11">
        <v>0.0</v>
      </c>
      <c r="J13" s="8" t="s">
        <v>4153</v>
      </c>
      <c r="K13" s="8">
        <v>120.0</v>
      </c>
      <c r="L13" s="11">
        <v>6412.8</v>
      </c>
      <c r="M13" s="8" t="s">
        <v>6119</v>
      </c>
      <c r="N13" s="8" t="s">
        <v>65</v>
      </c>
      <c r="O13" s="8" t="s">
        <v>6137</v>
      </c>
      <c r="P13" s="11">
        <v>77.0</v>
      </c>
      <c r="Q13" s="11">
        <v>68401.41</v>
      </c>
      <c r="S13" s="16" t="str">
        <f t="shared" si="1"/>
        <v>CXG-1125</v>
      </c>
      <c r="T13" s="16" t="str">
        <f t="shared" si="2"/>
        <v>11/2025</v>
      </c>
      <c r="U13" s="10" t="s">
        <v>1002</v>
      </c>
      <c r="V13" s="43">
        <v>53300.0</v>
      </c>
      <c r="W13" s="8">
        <v>888.33</v>
      </c>
      <c r="X13" s="8">
        <v>-2.34</v>
      </c>
      <c r="Y13" s="16" t="str">
        <f t="shared" si="3"/>
        <v>Descarregado</v>
      </c>
      <c r="Z13" s="8" t="s">
        <v>3309</v>
      </c>
      <c r="AA13" s="14">
        <f>SUMIFS(PagFreteIndividal!E:E,PagFreteIndividal!B:B,A:A)+AC13</f>
        <v>6412.8</v>
      </c>
      <c r="AB13" s="14">
        <f t="shared" si="4"/>
        <v>0</v>
      </c>
      <c r="AC13" s="32">
        <v>0.0</v>
      </c>
    </row>
    <row r="14">
      <c r="A14" s="8" t="s">
        <v>4820</v>
      </c>
      <c r="B14" s="13">
        <v>45668.0</v>
      </c>
      <c r="C14" s="8" t="s">
        <v>3308</v>
      </c>
      <c r="D14" s="8">
        <v>71260.0</v>
      </c>
      <c r="E14" s="12">
        <v>1187.67</v>
      </c>
      <c r="F14" s="8">
        <v>70.25</v>
      </c>
      <c r="G14" s="11">
        <v>83433.82</v>
      </c>
      <c r="H14" s="8">
        <v>0.8</v>
      </c>
      <c r="I14" s="11">
        <v>950.14</v>
      </c>
      <c r="J14" s="8" t="s">
        <v>4419</v>
      </c>
      <c r="K14" s="8">
        <v>150.0</v>
      </c>
      <c r="L14" s="11">
        <v>10689.0</v>
      </c>
      <c r="M14" s="8" t="s">
        <v>6119</v>
      </c>
      <c r="N14" s="8" t="s">
        <v>92</v>
      </c>
      <c r="O14" s="8" t="s">
        <v>6122</v>
      </c>
      <c r="P14" s="11">
        <v>82.75</v>
      </c>
      <c r="Q14" s="11">
        <v>98279.69</v>
      </c>
      <c r="S14" s="16" t="str">
        <f t="shared" si="1"/>
        <v>CXG-0125</v>
      </c>
      <c r="T14" s="16" t="str">
        <f t="shared" si="2"/>
        <v>01/2025</v>
      </c>
      <c r="U14" s="10" t="s">
        <v>775</v>
      </c>
      <c r="V14" s="43">
        <v>71260.0</v>
      </c>
      <c r="W14" s="8">
        <v>1187.67</v>
      </c>
      <c r="X14" s="8">
        <v>0.0</v>
      </c>
      <c r="Y14" s="16" t="str">
        <f t="shared" si="3"/>
        <v>Descarregado</v>
      </c>
      <c r="Z14" s="8" t="s">
        <v>3309</v>
      </c>
      <c r="AA14" s="32">
        <f>SUMIFS(PagFreteIndividal!E:E,PagFreteIndividal!B:B,A:A)+AC14</f>
        <v>10689</v>
      </c>
      <c r="AB14" s="32">
        <f t="shared" si="4"/>
        <v>0</v>
      </c>
      <c r="AC14" s="32">
        <v>0.0</v>
      </c>
    </row>
    <row r="15">
      <c r="A15" s="8" t="s">
        <v>6138</v>
      </c>
      <c r="B15" s="13">
        <v>45672.0</v>
      </c>
      <c r="C15" s="8" t="s">
        <v>3301</v>
      </c>
      <c r="D15" s="8">
        <v>67840.0</v>
      </c>
      <c r="E15" s="12">
        <v>1130.67</v>
      </c>
      <c r="F15" s="8">
        <v>70.0</v>
      </c>
      <c r="G15" s="11">
        <v>79146.9</v>
      </c>
      <c r="H15" s="8">
        <v>1.0</v>
      </c>
      <c r="I15" s="11">
        <v>1130.67</v>
      </c>
      <c r="J15" s="8" t="s">
        <v>6132</v>
      </c>
      <c r="K15" s="8">
        <v>90.0</v>
      </c>
      <c r="L15" s="11">
        <v>6105.6</v>
      </c>
      <c r="M15" s="8" t="s">
        <v>6119</v>
      </c>
      <c r="N15" s="8" t="s">
        <v>53</v>
      </c>
      <c r="O15" s="8" t="s">
        <v>6139</v>
      </c>
      <c r="P15" s="11">
        <v>78.0</v>
      </c>
      <c r="Q15" s="11">
        <v>91858.26</v>
      </c>
      <c r="S15" s="16" t="str">
        <f t="shared" si="1"/>
        <v>CXG-0125</v>
      </c>
      <c r="T15" s="16" t="str">
        <f t="shared" si="2"/>
        <v>01/2025</v>
      </c>
      <c r="U15" s="10" t="s">
        <v>837</v>
      </c>
      <c r="V15" s="43">
        <v>70660.0</v>
      </c>
      <c r="W15" s="8">
        <v>1177.67</v>
      </c>
      <c r="X15" s="8">
        <v>47.0</v>
      </c>
      <c r="Y15" s="16" t="str">
        <f t="shared" si="3"/>
        <v>Descarregado</v>
      </c>
      <c r="Z15" s="8" t="s">
        <v>3302</v>
      </c>
      <c r="AA15" s="32">
        <f>SUMIFS(PagFreteIndividal!E:E,PagFreteIndividal!B:B,A:A)+AC15</f>
        <v>6105.6</v>
      </c>
      <c r="AB15" s="32">
        <f t="shared" si="4"/>
        <v>0</v>
      </c>
      <c r="AC15" s="32">
        <v>6105.6</v>
      </c>
    </row>
    <row r="16">
      <c r="A16" s="8" t="s">
        <v>6140</v>
      </c>
      <c r="B16" s="13">
        <v>45672.0</v>
      </c>
      <c r="C16" s="8" t="s">
        <v>3301</v>
      </c>
      <c r="D16" s="8">
        <v>78580.0</v>
      </c>
      <c r="E16" s="12">
        <v>1309.67</v>
      </c>
      <c r="F16" s="8">
        <v>70.0</v>
      </c>
      <c r="G16" s="11">
        <v>91676.9</v>
      </c>
      <c r="H16" s="8">
        <v>0.8</v>
      </c>
      <c r="I16" s="11">
        <v>1047.74</v>
      </c>
      <c r="J16" s="8" t="s">
        <v>6129</v>
      </c>
      <c r="K16" s="8">
        <v>90.0</v>
      </c>
      <c r="L16" s="11">
        <v>7072.2</v>
      </c>
      <c r="M16" s="8" t="s">
        <v>6119</v>
      </c>
      <c r="N16" s="8" t="s">
        <v>53</v>
      </c>
      <c r="O16" s="8" t="s">
        <v>6139</v>
      </c>
      <c r="P16" s="11">
        <v>78.0</v>
      </c>
      <c r="Q16" s="11">
        <v>102726.0</v>
      </c>
      <c r="S16" s="16" t="str">
        <f t="shared" si="1"/>
        <v>CXG-0125</v>
      </c>
      <c r="T16" s="16" t="str">
        <f t="shared" si="2"/>
        <v>01/2025</v>
      </c>
      <c r="U16" s="10" t="s">
        <v>837</v>
      </c>
      <c r="V16" s="43">
        <v>79020.0</v>
      </c>
      <c r="W16" s="8">
        <v>1317.0</v>
      </c>
      <c r="X16" s="8">
        <v>7.33</v>
      </c>
      <c r="Y16" s="16" t="str">
        <f t="shared" si="3"/>
        <v>Descarregado</v>
      </c>
      <c r="Z16" s="8" t="s">
        <v>3302</v>
      </c>
      <c r="AA16" s="32">
        <f>SUMIFS(PagFreteIndividal!E:E,PagFreteIndividal!B:B,A:A)+AC16</f>
        <v>7072.2</v>
      </c>
      <c r="AB16" s="32">
        <f t="shared" si="4"/>
        <v>0</v>
      </c>
      <c r="AC16" s="32">
        <v>7072.2</v>
      </c>
    </row>
    <row r="17">
      <c r="A17" s="8" t="s">
        <v>4469</v>
      </c>
      <c r="B17" s="13">
        <v>45668.0</v>
      </c>
      <c r="C17" s="8" t="s">
        <v>3308</v>
      </c>
      <c r="D17" s="8">
        <v>11440.0</v>
      </c>
      <c r="E17" s="12">
        <v>190.67</v>
      </c>
      <c r="F17" s="8">
        <v>70.25</v>
      </c>
      <c r="G17" s="11">
        <v>13394.57</v>
      </c>
      <c r="H17" s="8">
        <v>0.8</v>
      </c>
      <c r="I17" s="11">
        <v>152.54</v>
      </c>
      <c r="J17" s="8" t="s">
        <v>4204</v>
      </c>
      <c r="K17" s="8">
        <v>130.0</v>
      </c>
      <c r="L17" s="11">
        <v>1487.2</v>
      </c>
      <c r="M17" s="8" t="s">
        <v>6119</v>
      </c>
      <c r="N17" s="8" t="s">
        <v>86</v>
      </c>
      <c r="O17" s="8" t="s">
        <v>6141</v>
      </c>
      <c r="P17" s="11">
        <v>82.0</v>
      </c>
      <c r="Q17" s="11">
        <v>15634.94</v>
      </c>
      <c r="S17" s="16" t="str">
        <f t="shared" si="1"/>
        <v>CXG-0125</v>
      </c>
      <c r="T17" s="16" t="str">
        <f t="shared" si="2"/>
        <v>01/2025</v>
      </c>
      <c r="U17" s="10" t="s">
        <v>775</v>
      </c>
      <c r="V17" s="43">
        <v>11440.0</v>
      </c>
      <c r="W17" s="8">
        <v>190.67</v>
      </c>
      <c r="X17" s="8">
        <v>0.0</v>
      </c>
      <c r="Y17" s="16" t="str">
        <f t="shared" si="3"/>
        <v>Descarregado</v>
      </c>
      <c r="Z17" s="8" t="s">
        <v>3309</v>
      </c>
      <c r="AA17" s="32">
        <f>SUMIFS(PagFreteIndividal!E:E,PagFreteIndividal!B:B,A:A)+AC17</f>
        <v>1487.2</v>
      </c>
      <c r="AB17" s="32">
        <f t="shared" si="4"/>
        <v>0</v>
      </c>
      <c r="AC17" s="32">
        <v>0.0</v>
      </c>
    </row>
    <row r="18">
      <c r="A18" s="8" t="s">
        <v>4459</v>
      </c>
      <c r="B18" s="13">
        <v>45671.0</v>
      </c>
      <c r="C18" s="8" t="s">
        <v>3308</v>
      </c>
      <c r="D18" s="8">
        <v>10620.0</v>
      </c>
      <c r="E18" s="12">
        <v>177.0</v>
      </c>
      <c r="F18" s="8">
        <v>70.5</v>
      </c>
      <c r="G18" s="11">
        <v>12478.5</v>
      </c>
      <c r="H18" s="8">
        <v>1.0</v>
      </c>
      <c r="I18" s="11">
        <v>177.0</v>
      </c>
      <c r="J18" s="8" t="s">
        <v>4204</v>
      </c>
      <c r="K18" s="8">
        <v>130.0</v>
      </c>
      <c r="L18" s="11">
        <v>1380.6</v>
      </c>
      <c r="M18" s="8" t="s">
        <v>6119</v>
      </c>
      <c r="N18" s="8" t="s">
        <v>86</v>
      </c>
      <c r="O18" s="8" t="s">
        <v>6141</v>
      </c>
      <c r="P18" s="11">
        <v>82.0</v>
      </c>
      <c r="Q18" s="11">
        <v>14514.0</v>
      </c>
      <c r="S18" s="16" t="str">
        <f t="shared" si="1"/>
        <v>CXG-0125</v>
      </c>
      <c r="T18" s="16" t="str">
        <f t="shared" si="2"/>
        <v>01/2025</v>
      </c>
      <c r="U18" s="10" t="s">
        <v>765</v>
      </c>
      <c r="V18" s="43">
        <v>10620.0</v>
      </c>
      <c r="W18" s="8">
        <v>177.0</v>
      </c>
      <c r="X18" s="8">
        <v>0.0</v>
      </c>
      <c r="Y18" s="16" t="str">
        <f t="shared" si="3"/>
        <v>Descarregado</v>
      </c>
      <c r="Z18" s="8" t="s">
        <v>3309</v>
      </c>
      <c r="AA18" s="32">
        <f>SUMIFS(PagFreteIndividal!E:E,PagFreteIndividal!B:B,A:A)+AC18</f>
        <v>1380.6</v>
      </c>
      <c r="AB18" s="32">
        <f t="shared" si="4"/>
        <v>0</v>
      </c>
      <c r="AC18" s="32">
        <v>0.0</v>
      </c>
    </row>
    <row r="19">
      <c r="A19" s="8" t="s">
        <v>4324</v>
      </c>
      <c r="B19" s="13">
        <v>45671.0</v>
      </c>
      <c r="C19" s="8" t="s">
        <v>3308</v>
      </c>
      <c r="D19" s="8">
        <v>19300.0</v>
      </c>
      <c r="E19" s="12">
        <v>321.67</v>
      </c>
      <c r="F19" s="8">
        <v>70.0</v>
      </c>
      <c r="G19" s="11">
        <v>22516.9</v>
      </c>
      <c r="H19" s="8">
        <v>0.8</v>
      </c>
      <c r="I19" s="11">
        <v>257.34</v>
      </c>
      <c r="J19" s="8" t="s">
        <v>4204</v>
      </c>
      <c r="K19" s="8">
        <v>130.0</v>
      </c>
      <c r="L19" s="11">
        <v>2509.0</v>
      </c>
      <c r="M19" s="8" t="s">
        <v>6119</v>
      </c>
      <c r="N19" s="8" t="s">
        <v>86</v>
      </c>
      <c r="O19" s="8" t="s">
        <v>6141</v>
      </c>
      <c r="P19" s="11">
        <v>82.0</v>
      </c>
      <c r="Q19" s="11">
        <v>26431.06</v>
      </c>
      <c r="S19" s="16" t="str">
        <f t="shared" si="1"/>
        <v>CXG-0125</v>
      </c>
      <c r="T19" s="16" t="str">
        <f t="shared" si="2"/>
        <v>01/2025</v>
      </c>
      <c r="U19" s="10" t="s">
        <v>837</v>
      </c>
      <c r="V19" s="43">
        <v>19340.0</v>
      </c>
      <c r="W19" s="8">
        <v>322.33</v>
      </c>
      <c r="X19" s="8">
        <v>0.66</v>
      </c>
      <c r="Y19" s="16" t="str">
        <f t="shared" si="3"/>
        <v>Descarregado</v>
      </c>
      <c r="Z19" s="8" t="s">
        <v>3309</v>
      </c>
      <c r="AA19" s="32">
        <f>SUMIFS(PagFreteIndividal!E:E,PagFreteIndividal!B:B,A:A)+AC19</f>
        <v>2509</v>
      </c>
      <c r="AB19" s="32">
        <f t="shared" si="4"/>
        <v>0</v>
      </c>
      <c r="AC19" s="32">
        <v>0.0</v>
      </c>
    </row>
    <row r="20">
      <c r="A20" s="8" t="s">
        <v>4454</v>
      </c>
      <c r="B20" s="13">
        <v>45673.0</v>
      </c>
      <c r="C20" s="8" t="s">
        <v>3308</v>
      </c>
      <c r="D20" s="8">
        <v>14520.0</v>
      </c>
      <c r="E20" s="12">
        <v>242.0</v>
      </c>
      <c r="F20" s="8">
        <v>70.0</v>
      </c>
      <c r="G20" s="11">
        <v>16940.0</v>
      </c>
      <c r="H20" s="8">
        <v>0.8</v>
      </c>
      <c r="I20" s="11">
        <v>193.6</v>
      </c>
      <c r="J20" s="8" t="s">
        <v>4455</v>
      </c>
      <c r="K20" s="8">
        <v>90.0</v>
      </c>
      <c r="L20" s="11">
        <v>1306.8</v>
      </c>
      <c r="M20" s="8" t="s">
        <v>6119</v>
      </c>
      <c r="N20" s="8" t="s">
        <v>111</v>
      </c>
      <c r="O20" s="8" t="s">
        <v>6139</v>
      </c>
      <c r="P20" s="11">
        <v>78.0</v>
      </c>
      <c r="Q20" s="11">
        <v>18876.0</v>
      </c>
      <c r="S20" s="16" t="str">
        <f t="shared" si="1"/>
        <v>CXG-0125</v>
      </c>
      <c r="T20" s="16" t="str">
        <f t="shared" si="2"/>
        <v>01/2025</v>
      </c>
      <c r="U20" s="10" t="s">
        <v>837</v>
      </c>
      <c r="V20" s="43">
        <v>14520.0</v>
      </c>
      <c r="W20" s="8">
        <v>242.0</v>
      </c>
      <c r="X20" s="8">
        <v>0.0</v>
      </c>
      <c r="Y20" s="16" t="str">
        <f t="shared" si="3"/>
        <v>Descarregado</v>
      </c>
      <c r="Z20" s="8" t="s">
        <v>3309</v>
      </c>
      <c r="AA20" s="32">
        <f>SUMIFS(PagFreteIndividal!E:E,PagFreteIndividal!B:B,A:A)+AC20</f>
        <v>1306.8</v>
      </c>
      <c r="AB20" s="32">
        <f t="shared" si="4"/>
        <v>0</v>
      </c>
      <c r="AC20" s="32">
        <v>0.0</v>
      </c>
    </row>
    <row r="21">
      <c r="A21" s="8" t="s">
        <v>5115</v>
      </c>
      <c r="B21" s="13">
        <v>45673.0</v>
      </c>
      <c r="C21" s="8" t="s">
        <v>3308</v>
      </c>
      <c r="D21" s="8">
        <v>70680.0</v>
      </c>
      <c r="E21" s="12">
        <v>1178.0</v>
      </c>
      <c r="F21" s="8">
        <v>70.0</v>
      </c>
      <c r="G21" s="11">
        <v>82460.0</v>
      </c>
      <c r="H21" s="8">
        <v>0.8</v>
      </c>
      <c r="I21" s="11">
        <v>942.4</v>
      </c>
      <c r="J21" s="8" t="s">
        <v>5116</v>
      </c>
      <c r="K21" s="8">
        <v>90.0</v>
      </c>
      <c r="L21" s="11">
        <v>6361.2</v>
      </c>
      <c r="M21" s="8" t="s">
        <v>6119</v>
      </c>
      <c r="N21" s="8" t="s">
        <v>53</v>
      </c>
      <c r="O21" s="8" t="s">
        <v>6139</v>
      </c>
      <c r="P21" s="11">
        <v>78.0</v>
      </c>
      <c r="Q21" s="11">
        <v>92170.26</v>
      </c>
      <c r="S21" s="16" t="str">
        <f t="shared" si="1"/>
        <v>CXG-0125</v>
      </c>
      <c r="T21" s="16" t="str">
        <f t="shared" si="2"/>
        <v>01/2025</v>
      </c>
      <c r="U21" s="10" t="s">
        <v>837</v>
      </c>
      <c r="V21" s="43">
        <v>70900.0</v>
      </c>
      <c r="W21" s="8">
        <v>1181.67</v>
      </c>
      <c r="X21" s="8">
        <v>3.67</v>
      </c>
      <c r="Y21" s="16" t="str">
        <f t="shared" si="3"/>
        <v>Descarregado</v>
      </c>
      <c r="Z21" s="8" t="s">
        <v>3309</v>
      </c>
      <c r="AA21" s="32">
        <f>SUMIFS(PagFreteIndividal!E:E,PagFreteIndividal!B:B,A:A)+AC21</f>
        <v>6361.2</v>
      </c>
      <c r="AB21" s="32">
        <f t="shared" si="4"/>
        <v>0</v>
      </c>
      <c r="AC21" s="32">
        <v>0.0</v>
      </c>
    </row>
    <row r="22">
      <c r="A22" s="8" t="s">
        <v>4782</v>
      </c>
      <c r="B22" s="13">
        <v>45671.0</v>
      </c>
      <c r="C22" s="8" t="s">
        <v>3308</v>
      </c>
      <c r="D22" s="8">
        <v>71900.0</v>
      </c>
      <c r="E22" s="12">
        <v>1198.33</v>
      </c>
      <c r="F22" s="8">
        <v>70.0</v>
      </c>
      <c r="G22" s="11">
        <v>83883.1</v>
      </c>
      <c r="H22" s="8">
        <v>0.8</v>
      </c>
      <c r="I22" s="11">
        <v>958.66</v>
      </c>
      <c r="J22" s="8" t="s">
        <v>4783</v>
      </c>
      <c r="K22" s="8">
        <v>150.0</v>
      </c>
      <c r="L22" s="11">
        <v>10785.0</v>
      </c>
      <c r="M22" s="8" t="s">
        <v>6119</v>
      </c>
      <c r="N22" s="8" t="s">
        <v>57</v>
      </c>
      <c r="O22" s="8" t="s">
        <v>6142</v>
      </c>
      <c r="P22" s="11">
        <v>82.5</v>
      </c>
      <c r="Q22" s="11">
        <v>98862.23</v>
      </c>
      <c r="S22" s="16" t="str">
        <f t="shared" si="1"/>
        <v>CXG-0125</v>
      </c>
      <c r="T22" s="16" t="str">
        <f t="shared" si="2"/>
        <v>01/2025</v>
      </c>
      <c r="U22" s="10" t="s">
        <v>825</v>
      </c>
      <c r="V22" s="43">
        <v>71900.0</v>
      </c>
      <c r="W22" s="8">
        <v>1198.33</v>
      </c>
      <c r="X22" s="8">
        <v>0.0</v>
      </c>
      <c r="Y22" s="16" t="str">
        <f t="shared" si="3"/>
        <v>Descarregado</v>
      </c>
      <c r="Z22" s="8" t="s">
        <v>3309</v>
      </c>
      <c r="AA22" s="32">
        <f>SUMIFS(PagFreteIndividal!E:E,PagFreteIndividal!B:B,A:A)+AC22</f>
        <v>10785</v>
      </c>
      <c r="AB22" s="32">
        <f t="shared" si="4"/>
        <v>0</v>
      </c>
      <c r="AC22" s="32">
        <v>0.0</v>
      </c>
    </row>
    <row r="23">
      <c r="A23" s="8" t="s">
        <v>4617</v>
      </c>
      <c r="B23" s="13">
        <v>45671.0</v>
      </c>
      <c r="C23" s="8" t="s">
        <v>3308</v>
      </c>
      <c r="D23" s="8">
        <v>51240.0</v>
      </c>
      <c r="E23" s="12">
        <v>854.0</v>
      </c>
      <c r="F23" s="8">
        <v>70.0</v>
      </c>
      <c r="G23" s="11">
        <v>59780.0</v>
      </c>
      <c r="H23" s="8">
        <v>0.8</v>
      </c>
      <c r="I23" s="11">
        <v>683.2</v>
      </c>
      <c r="J23" s="8" t="s">
        <v>4618</v>
      </c>
      <c r="K23" s="8">
        <v>140.0</v>
      </c>
      <c r="L23" s="11">
        <v>7173.6</v>
      </c>
      <c r="M23" s="8" t="s">
        <v>6119</v>
      </c>
      <c r="N23" s="8" t="s">
        <v>108</v>
      </c>
      <c r="O23" s="8" t="s">
        <v>6143</v>
      </c>
      <c r="P23" s="11">
        <v>83.0</v>
      </c>
      <c r="Q23" s="11">
        <v>70882.0</v>
      </c>
      <c r="S23" s="16" t="str">
        <f t="shared" si="1"/>
        <v>CXG-0125</v>
      </c>
      <c r="T23" s="16" t="str">
        <f t="shared" si="2"/>
        <v>01/2025</v>
      </c>
      <c r="U23" s="10" t="s">
        <v>825</v>
      </c>
      <c r="V23" s="43">
        <v>51240.0</v>
      </c>
      <c r="W23" s="8">
        <v>854.0</v>
      </c>
      <c r="X23" s="8">
        <v>0.0</v>
      </c>
      <c r="Y23" s="16" t="str">
        <f t="shared" si="3"/>
        <v>Descarregado</v>
      </c>
      <c r="Z23" s="8" t="s">
        <v>3309</v>
      </c>
      <c r="AA23" s="32">
        <f>SUMIFS(PagFreteIndividal!E:E,PagFreteIndividal!B:B,A:A)+AC23</f>
        <v>7173.6</v>
      </c>
      <c r="AB23" s="32">
        <f t="shared" si="4"/>
        <v>0</v>
      </c>
      <c r="AC23" s="32">
        <v>0.0</v>
      </c>
    </row>
    <row r="24">
      <c r="A24" s="8" t="s">
        <v>4122</v>
      </c>
      <c r="B24" s="13">
        <v>45666.0</v>
      </c>
      <c r="C24" s="8" t="s">
        <v>3305</v>
      </c>
      <c r="D24" s="8">
        <v>71160.0</v>
      </c>
      <c r="E24" s="8">
        <v>1186.0</v>
      </c>
      <c r="F24" s="8">
        <v>65.5</v>
      </c>
      <c r="G24" s="11">
        <v>77683.0</v>
      </c>
      <c r="H24" s="8">
        <v>1.0</v>
      </c>
      <c r="I24" s="11">
        <v>1186.0</v>
      </c>
      <c r="J24" s="8" t="s">
        <v>4123</v>
      </c>
      <c r="K24" s="8">
        <v>220.0</v>
      </c>
      <c r="L24" s="11">
        <v>15655.2</v>
      </c>
      <c r="M24" s="8" t="s">
        <v>6119</v>
      </c>
      <c r="N24" s="8" t="s">
        <v>89</v>
      </c>
      <c r="O24" s="8" t="s">
        <v>6130</v>
      </c>
      <c r="P24" s="11">
        <v>82.0</v>
      </c>
      <c r="Q24" s="11">
        <v>97593.94</v>
      </c>
      <c r="S24" s="16" t="str">
        <f t="shared" si="1"/>
        <v>CXG-0125</v>
      </c>
      <c r="T24" s="16" t="str">
        <f t="shared" si="2"/>
        <v>01/2025</v>
      </c>
      <c r="U24" s="10" t="s">
        <v>790</v>
      </c>
      <c r="V24" s="43">
        <v>71410.0</v>
      </c>
      <c r="W24" s="8">
        <v>1190.17</v>
      </c>
      <c r="X24" s="8">
        <v>4.17</v>
      </c>
      <c r="Y24" s="16" t="str">
        <f t="shared" si="3"/>
        <v>Descarregado</v>
      </c>
      <c r="Z24" s="8" t="s">
        <v>3306</v>
      </c>
      <c r="AA24" s="32">
        <f>SUMIFS(PagFreteIndividal!E:E,PagFreteIndividal!B:B,A:A)+AC24</f>
        <v>15655.2</v>
      </c>
      <c r="AB24" s="32">
        <f t="shared" si="4"/>
        <v>0</v>
      </c>
      <c r="AC24" s="32">
        <v>0.0</v>
      </c>
    </row>
    <row r="25">
      <c r="A25" s="8" t="s">
        <v>6144</v>
      </c>
      <c r="B25" s="13">
        <v>45672.0</v>
      </c>
      <c r="C25" s="8" t="s">
        <v>3301</v>
      </c>
      <c r="D25" s="8">
        <v>70880.0</v>
      </c>
      <c r="E25" s="8">
        <v>1181.33</v>
      </c>
      <c r="F25" s="8">
        <v>65.5</v>
      </c>
      <c r="G25" s="11">
        <v>77377.12</v>
      </c>
      <c r="H25" s="8">
        <v>1.0</v>
      </c>
      <c r="I25" s="11">
        <v>1181.33</v>
      </c>
      <c r="J25" s="8" t="s">
        <v>6145</v>
      </c>
      <c r="K25" s="8">
        <v>250.0</v>
      </c>
      <c r="L25" s="11">
        <v>17720.0</v>
      </c>
      <c r="M25" s="8" t="s">
        <v>6119</v>
      </c>
      <c r="N25" s="8" t="s">
        <v>73</v>
      </c>
      <c r="O25" s="8" t="s">
        <v>6146</v>
      </c>
      <c r="P25" s="11">
        <v>85.5</v>
      </c>
      <c r="Q25" s="11">
        <v>100789.97</v>
      </c>
      <c r="S25" s="16" t="str">
        <f t="shared" si="1"/>
        <v>CXG-0125</v>
      </c>
      <c r="T25" s="16" t="str">
        <f t="shared" si="2"/>
        <v>01/2025</v>
      </c>
      <c r="U25" s="10" t="s">
        <v>790</v>
      </c>
      <c r="V25" s="43">
        <v>70730.0</v>
      </c>
      <c r="W25" s="8">
        <v>1178.83</v>
      </c>
      <c r="X25" s="8">
        <v>-2.5</v>
      </c>
      <c r="Y25" s="16" t="str">
        <f t="shared" si="3"/>
        <v>Descarregado</v>
      </c>
      <c r="Z25" s="8" t="s">
        <v>3302</v>
      </c>
      <c r="AA25" s="32">
        <f>SUMIFS(PagFreteIndividal!E:E,PagFreteIndividal!B:B,A:A)+AC25</f>
        <v>17720</v>
      </c>
      <c r="AB25" s="32">
        <f t="shared" si="4"/>
        <v>0</v>
      </c>
      <c r="AC25" s="32">
        <v>17720.0</v>
      </c>
    </row>
    <row r="26">
      <c r="A26" s="8" t="s">
        <v>6147</v>
      </c>
      <c r="B26" s="13">
        <v>45672.0</v>
      </c>
      <c r="C26" s="8" t="s">
        <v>3301</v>
      </c>
      <c r="D26" s="8">
        <v>70780.0</v>
      </c>
      <c r="E26" s="8">
        <v>1179.67</v>
      </c>
      <c r="F26" s="8">
        <v>65.5</v>
      </c>
      <c r="G26" s="11">
        <v>77268.38</v>
      </c>
      <c r="H26" s="8">
        <v>1.0</v>
      </c>
      <c r="I26" s="11">
        <v>1179.67</v>
      </c>
      <c r="J26" s="8" t="s">
        <v>6148</v>
      </c>
      <c r="K26" s="8">
        <v>250.0</v>
      </c>
      <c r="L26" s="11">
        <v>17695.0</v>
      </c>
      <c r="M26" s="8" t="s">
        <v>6119</v>
      </c>
      <c r="N26" s="8" t="s">
        <v>73</v>
      </c>
      <c r="O26" s="8" t="s">
        <v>6146</v>
      </c>
      <c r="P26" s="11">
        <v>85.5</v>
      </c>
      <c r="Q26" s="11">
        <v>100276.97</v>
      </c>
      <c r="S26" s="16" t="str">
        <f t="shared" si="1"/>
        <v>CXG-0125</v>
      </c>
      <c r="T26" s="16" t="str">
        <f t="shared" si="2"/>
        <v>01/2025</v>
      </c>
      <c r="U26" s="10" t="s">
        <v>790</v>
      </c>
      <c r="V26" s="43">
        <v>70370.0</v>
      </c>
      <c r="W26" s="8">
        <v>1172.83</v>
      </c>
      <c r="X26" s="8">
        <v>-6.84</v>
      </c>
      <c r="Y26" s="16" t="str">
        <f t="shared" si="3"/>
        <v>Descarregado</v>
      </c>
      <c r="Z26" s="8" t="s">
        <v>3302</v>
      </c>
      <c r="AA26" s="32">
        <f>SUMIFS(PagFreteIndividal!E:E,PagFreteIndividal!B:B,A:A)+AC26</f>
        <v>17695</v>
      </c>
      <c r="AB26" s="32">
        <f t="shared" si="4"/>
        <v>0</v>
      </c>
      <c r="AC26" s="32">
        <v>17695.0</v>
      </c>
    </row>
    <row r="27">
      <c r="A27" s="8" t="s">
        <v>6149</v>
      </c>
      <c r="B27" s="13">
        <v>45672.0</v>
      </c>
      <c r="C27" s="8" t="s">
        <v>3301</v>
      </c>
      <c r="D27" s="8">
        <v>71660.0</v>
      </c>
      <c r="E27" s="8">
        <v>1194.33</v>
      </c>
      <c r="F27" s="8">
        <v>65.5</v>
      </c>
      <c r="G27" s="11">
        <v>78228.62</v>
      </c>
      <c r="H27" s="8">
        <v>1.0</v>
      </c>
      <c r="I27" s="11">
        <v>1194.33</v>
      </c>
      <c r="J27" s="8" t="s">
        <v>6150</v>
      </c>
      <c r="K27" s="8">
        <v>250.0</v>
      </c>
      <c r="L27" s="11">
        <v>17915.0</v>
      </c>
      <c r="M27" s="8" t="s">
        <v>6119</v>
      </c>
      <c r="N27" s="8" t="s">
        <v>73</v>
      </c>
      <c r="O27" s="8" t="s">
        <v>6146</v>
      </c>
      <c r="P27" s="11">
        <v>85.5</v>
      </c>
      <c r="Q27" s="11">
        <v>102229.79</v>
      </c>
      <c r="S27" s="16" t="str">
        <f t="shared" si="1"/>
        <v>CXG-0125</v>
      </c>
      <c r="T27" s="16" t="str">
        <f t="shared" si="2"/>
        <v>01/2025</v>
      </c>
      <c r="U27" s="10" t="s">
        <v>790</v>
      </c>
      <c r="V27" s="43">
        <v>71740.0</v>
      </c>
      <c r="W27" s="8">
        <v>1195.67</v>
      </c>
      <c r="X27" s="8">
        <v>1.34</v>
      </c>
      <c r="Y27" s="16" t="str">
        <f t="shared" si="3"/>
        <v>Descarregado</v>
      </c>
      <c r="Z27" s="8" t="s">
        <v>3302</v>
      </c>
      <c r="AA27" s="32">
        <f>SUMIFS(PagFreteIndividal!E:E,PagFreteIndividal!B:B,A:A)+AC27</f>
        <v>17915</v>
      </c>
      <c r="AB27" s="32">
        <f t="shared" si="4"/>
        <v>0</v>
      </c>
      <c r="AC27" s="32">
        <v>17915.0</v>
      </c>
    </row>
    <row r="28">
      <c r="A28" s="8" t="s">
        <v>6151</v>
      </c>
      <c r="B28" s="13">
        <v>45673.0</v>
      </c>
      <c r="C28" s="8" t="s">
        <v>3301</v>
      </c>
      <c r="D28" s="8">
        <v>68700.0</v>
      </c>
      <c r="E28" s="8">
        <v>1145.0</v>
      </c>
      <c r="F28" s="8">
        <v>69.0</v>
      </c>
      <c r="G28" s="11">
        <v>79005.0</v>
      </c>
      <c r="H28" s="8">
        <v>0.8</v>
      </c>
      <c r="I28" s="11">
        <v>916.0</v>
      </c>
      <c r="J28" s="8" t="s">
        <v>6152</v>
      </c>
      <c r="K28" s="8">
        <v>90.0</v>
      </c>
      <c r="L28" s="11">
        <v>6183.0</v>
      </c>
      <c r="M28" s="8" t="s">
        <v>6119</v>
      </c>
      <c r="N28" s="8" t="s">
        <v>111</v>
      </c>
      <c r="O28" s="8" t="s">
        <v>6139</v>
      </c>
      <c r="P28" s="11">
        <v>78.0</v>
      </c>
      <c r="Q28" s="11">
        <v>89518.26</v>
      </c>
      <c r="S28" s="16" t="str">
        <f t="shared" si="1"/>
        <v>CXG-0125</v>
      </c>
      <c r="T28" s="16" t="str">
        <f t="shared" si="2"/>
        <v>01/2025</v>
      </c>
      <c r="U28" s="10" t="s">
        <v>821</v>
      </c>
      <c r="V28" s="43">
        <v>68860.0</v>
      </c>
      <c r="W28" s="8">
        <v>1147.67</v>
      </c>
      <c r="X28" s="8">
        <v>2.67</v>
      </c>
      <c r="Y28" s="16" t="str">
        <f t="shared" si="3"/>
        <v>Descarregado</v>
      </c>
      <c r="Z28" s="8" t="s">
        <v>3302</v>
      </c>
      <c r="AA28" s="32">
        <f>SUMIFS(PagFreteIndividal!E:E,PagFreteIndividal!B:B,A:A)+AC28</f>
        <v>6183</v>
      </c>
      <c r="AB28" s="32">
        <f t="shared" si="4"/>
        <v>0</v>
      </c>
      <c r="AC28" s="32">
        <v>6183.0</v>
      </c>
    </row>
    <row r="29">
      <c r="A29" s="8" t="s">
        <v>4214</v>
      </c>
      <c r="B29" s="13">
        <v>45671.0</v>
      </c>
      <c r="C29" s="8" t="s">
        <v>3308</v>
      </c>
      <c r="D29" s="8">
        <v>53460.0</v>
      </c>
      <c r="E29" s="12">
        <v>891.0</v>
      </c>
      <c r="F29" s="8">
        <v>70.0</v>
      </c>
      <c r="G29" s="11">
        <v>62370.0</v>
      </c>
      <c r="H29" s="8">
        <v>0.8</v>
      </c>
      <c r="I29" s="11">
        <v>712.8</v>
      </c>
      <c r="J29" s="8" t="s">
        <v>4215</v>
      </c>
      <c r="K29" s="8">
        <v>150.0</v>
      </c>
      <c r="L29" s="11">
        <v>8019.0</v>
      </c>
      <c r="M29" s="8" t="s">
        <v>6119</v>
      </c>
      <c r="N29" s="8" t="s">
        <v>57</v>
      </c>
      <c r="O29" s="8" t="s">
        <v>6142</v>
      </c>
      <c r="P29" s="11">
        <v>82.5</v>
      </c>
      <c r="Q29" s="11">
        <v>73507.5</v>
      </c>
      <c r="S29" s="16" t="str">
        <f t="shared" si="1"/>
        <v>CXG-0125</v>
      </c>
      <c r="T29" s="16" t="str">
        <f t="shared" si="2"/>
        <v>01/2025</v>
      </c>
      <c r="U29" s="10" t="s">
        <v>825</v>
      </c>
      <c r="V29" s="43">
        <v>53460.0</v>
      </c>
      <c r="W29" s="8">
        <v>891.0</v>
      </c>
      <c r="X29" s="8">
        <v>0.0</v>
      </c>
      <c r="Y29" s="16" t="str">
        <f t="shared" si="3"/>
        <v>Descarregado</v>
      </c>
      <c r="Z29" s="8" t="s">
        <v>3309</v>
      </c>
      <c r="AA29" s="32">
        <f>SUMIFS(PagFreteIndividal!E:E,PagFreteIndividal!B:B,A:A)+AC29</f>
        <v>8019</v>
      </c>
      <c r="AB29" s="32">
        <f t="shared" si="4"/>
        <v>0</v>
      </c>
      <c r="AC29" s="32">
        <v>0.0</v>
      </c>
    </row>
    <row r="30">
      <c r="A30" s="8" t="s">
        <v>4104</v>
      </c>
      <c r="B30" s="13">
        <v>45672.0</v>
      </c>
      <c r="C30" s="8" t="s">
        <v>3308</v>
      </c>
      <c r="D30" s="8">
        <v>63880.0</v>
      </c>
      <c r="E30" s="12">
        <v>1064.67</v>
      </c>
      <c r="F30" s="8">
        <v>70.0</v>
      </c>
      <c r="G30" s="11">
        <v>74526.9</v>
      </c>
      <c r="H30" s="8">
        <v>0.8</v>
      </c>
      <c r="I30" s="11">
        <v>851.74</v>
      </c>
      <c r="J30" s="8" t="s">
        <v>4105</v>
      </c>
      <c r="K30" s="8">
        <v>90.0</v>
      </c>
      <c r="L30" s="11">
        <v>5749.2</v>
      </c>
      <c r="M30" s="8" t="s">
        <v>6119</v>
      </c>
      <c r="N30" s="8" t="s">
        <v>53</v>
      </c>
      <c r="O30" s="8" t="s">
        <v>6139</v>
      </c>
      <c r="P30" s="11">
        <v>78.0</v>
      </c>
      <c r="Q30" s="11">
        <v>83226.0</v>
      </c>
      <c r="S30" s="16" t="str">
        <f t="shared" si="1"/>
        <v>CXG-0125</v>
      </c>
      <c r="T30" s="16" t="str">
        <f t="shared" si="2"/>
        <v>01/2025</v>
      </c>
      <c r="U30" s="10" t="s">
        <v>825</v>
      </c>
      <c r="V30" s="43">
        <v>64020.0</v>
      </c>
      <c r="W30" s="8">
        <v>1067.0</v>
      </c>
      <c r="X30" s="8">
        <v>2.33</v>
      </c>
      <c r="Y30" s="16" t="str">
        <f t="shared" si="3"/>
        <v>Descarregado</v>
      </c>
      <c r="Z30" s="8" t="s">
        <v>3309</v>
      </c>
      <c r="AA30" s="32">
        <f>SUMIFS(PagFreteIndividal!E:E,PagFreteIndividal!B:B,A:A)+AC30</f>
        <v>5749.2</v>
      </c>
      <c r="AB30" s="32">
        <f t="shared" si="4"/>
        <v>0</v>
      </c>
      <c r="AC30" s="32">
        <v>0.0</v>
      </c>
    </row>
    <row r="31">
      <c r="A31" s="46" t="s">
        <v>6153</v>
      </c>
      <c r="B31" s="47">
        <v>45674.0</v>
      </c>
      <c r="C31" s="46" t="s">
        <v>3301</v>
      </c>
      <c r="D31" s="46">
        <v>69840.0</v>
      </c>
      <c r="E31" s="46">
        <v>1164.0</v>
      </c>
      <c r="F31" s="46">
        <v>65.5</v>
      </c>
      <c r="G31" s="48">
        <v>76242.0</v>
      </c>
      <c r="H31" s="46">
        <v>1.0</v>
      </c>
      <c r="I31" s="48">
        <v>1164.0</v>
      </c>
      <c r="J31" s="46" t="s">
        <v>6154</v>
      </c>
      <c r="K31" s="46">
        <v>230.0</v>
      </c>
      <c r="L31" s="48">
        <v>16063.2</v>
      </c>
      <c r="M31" s="46" t="s">
        <v>6119</v>
      </c>
      <c r="N31" s="46" t="s">
        <v>113</v>
      </c>
      <c r="O31" s="46" t="s">
        <v>6135</v>
      </c>
      <c r="P31" s="48">
        <v>83.0</v>
      </c>
      <c r="Q31" s="48">
        <v>96722.39</v>
      </c>
      <c r="R31" s="49"/>
      <c r="S31" s="49" t="str">
        <f t="shared" si="1"/>
        <v>CXG-0125</v>
      </c>
      <c r="T31" s="49" t="str">
        <f t="shared" si="2"/>
        <v>01/2025</v>
      </c>
      <c r="U31" s="50" t="s">
        <v>782</v>
      </c>
      <c r="V31" s="51">
        <v>69920.0</v>
      </c>
      <c r="W31" s="46">
        <v>1165.33</v>
      </c>
      <c r="X31" s="46">
        <v>1.33</v>
      </c>
      <c r="Y31" s="49" t="str">
        <f t="shared" si="3"/>
        <v>Descarregado</v>
      </c>
      <c r="Z31" s="46" t="s">
        <v>3302</v>
      </c>
      <c r="AA31" s="32">
        <f>SUMIFS(PagFreteIndividal!E:E,PagFreteIndividal!B:B,A:A)+AC31</f>
        <v>16063.2</v>
      </c>
      <c r="AB31" s="52">
        <f t="shared" si="4"/>
        <v>0</v>
      </c>
      <c r="AC31" s="32">
        <v>16063.2</v>
      </c>
    </row>
    <row r="32">
      <c r="A32" s="8" t="s">
        <v>4733</v>
      </c>
      <c r="B32" s="13">
        <v>45672.0</v>
      </c>
      <c r="C32" s="8" t="s">
        <v>3308</v>
      </c>
      <c r="D32" s="8">
        <v>69420.0</v>
      </c>
      <c r="E32" s="12">
        <v>1157.0</v>
      </c>
      <c r="F32" s="8">
        <v>70.0</v>
      </c>
      <c r="G32" s="11">
        <v>80990.0</v>
      </c>
      <c r="H32" s="8">
        <v>0.8</v>
      </c>
      <c r="I32" s="11">
        <v>925.6</v>
      </c>
      <c r="J32" s="8" t="s">
        <v>4734</v>
      </c>
      <c r="K32" s="8">
        <v>150.0</v>
      </c>
      <c r="L32" s="11">
        <v>10413.0</v>
      </c>
      <c r="M32" s="8" t="s">
        <v>6119</v>
      </c>
      <c r="N32" s="8" t="s">
        <v>57</v>
      </c>
      <c r="O32" s="8" t="s">
        <v>6142</v>
      </c>
      <c r="P32" s="11">
        <v>82.5</v>
      </c>
      <c r="Q32" s="11">
        <v>95452.5</v>
      </c>
      <c r="S32" s="16" t="str">
        <f t="shared" si="1"/>
        <v>CXG-0125</v>
      </c>
      <c r="T32" s="16" t="str">
        <f t="shared" si="2"/>
        <v>01/2025</v>
      </c>
      <c r="U32" s="10" t="s">
        <v>825</v>
      </c>
      <c r="V32" s="43">
        <v>69420.0</v>
      </c>
      <c r="W32" s="8">
        <v>1157.0</v>
      </c>
      <c r="X32" s="8">
        <v>0.0</v>
      </c>
      <c r="Y32" s="16" t="str">
        <f t="shared" si="3"/>
        <v>Descarregado</v>
      </c>
      <c r="Z32" s="8" t="s">
        <v>3309</v>
      </c>
      <c r="AA32" s="32">
        <f>SUMIFS(PagFreteIndividal!E:E,PagFreteIndividal!B:B,A:A)+AC32</f>
        <v>10413</v>
      </c>
      <c r="AB32" s="32">
        <f t="shared" si="4"/>
        <v>0</v>
      </c>
      <c r="AC32" s="32">
        <v>0.0</v>
      </c>
    </row>
    <row r="33">
      <c r="A33" s="46" t="s">
        <v>6155</v>
      </c>
      <c r="B33" s="47">
        <v>45674.0</v>
      </c>
      <c r="C33" s="46" t="s">
        <v>3301</v>
      </c>
      <c r="D33" s="46">
        <v>64800.0</v>
      </c>
      <c r="E33" s="46">
        <v>1080.0</v>
      </c>
      <c r="F33" s="46">
        <v>70.0</v>
      </c>
      <c r="G33" s="48">
        <v>75600.0</v>
      </c>
      <c r="H33" s="46">
        <v>0.8</v>
      </c>
      <c r="I33" s="48">
        <v>864.0</v>
      </c>
      <c r="J33" s="46" t="s">
        <v>6132</v>
      </c>
      <c r="K33" s="46">
        <v>90.0</v>
      </c>
      <c r="L33" s="48">
        <v>5832.0</v>
      </c>
      <c r="M33" s="46" t="s">
        <v>6119</v>
      </c>
      <c r="N33" s="46" t="s">
        <v>111</v>
      </c>
      <c r="O33" s="46" t="s">
        <v>6139</v>
      </c>
      <c r="P33" s="48">
        <v>78.0</v>
      </c>
      <c r="Q33" s="48">
        <v>84577.74</v>
      </c>
      <c r="R33" s="49"/>
      <c r="S33" s="49" t="str">
        <f t="shared" si="1"/>
        <v>CXG-0125</v>
      </c>
      <c r="T33" s="49" t="str">
        <f t="shared" si="2"/>
        <v>01/2025</v>
      </c>
      <c r="U33" s="50" t="s">
        <v>821</v>
      </c>
      <c r="V33" s="51">
        <v>65060.0</v>
      </c>
      <c r="W33" s="46">
        <v>1084.33</v>
      </c>
      <c r="X33" s="46">
        <v>4.33</v>
      </c>
      <c r="Y33" s="49" t="str">
        <f t="shared" si="3"/>
        <v>Descarregado</v>
      </c>
      <c r="Z33" s="46" t="s">
        <v>3302</v>
      </c>
      <c r="AA33" s="32">
        <f>SUMIFS(PagFreteIndividal!E:E,PagFreteIndividal!B:B,A:A)+AC33</f>
        <v>5832</v>
      </c>
      <c r="AB33" s="52">
        <f t="shared" si="4"/>
        <v>0</v>
      </c>
      <c r="AC33" s="32">
        <v>5832.0</v>
      </c>
    </row>
    <row r="34">
      <c r="A34" s="46" t="s">
        <v>6156</v>
      </c>
      <c r="B34" s="47">
        <v>45674.0</v>
      </c>
      <c r="C34" s="46" t="s">
        <v>3301</v>
      </c>
      <c r="D34" s="46">
        <v>73380.0</v>
      </c>
      <c r="E34" s="46">
        <v>1223.0</v>
      </c>
      <c r="F34" s="46">
        <v>70.0</v>
      </c>
      <c r="G34" s="48">
        <v>85610.0</v>
      </c>
      <c r="H34" s="46">
        <v>0.8</v>
      </c>
      <c r="I34" s="48">
        <v>978.4</v>
      </c>
      <c r="J34" s="46" t="s">
        <v>6129</v>
      </c>
      <c r="K34" s="46">
        <v>90.0</v>
      </c>
      <c r="L34" s="48">
        <v>6604.2</v>
      </c>
      <c r="M34" s="46" t="s">
        <v>6119</v>
      </c>
      <c r="N34" s="46" t="s">
        <v>111</v>
      </c>
      <c r="O34" s="46" t="s">
        <v>6139</v>
      </c>
      <c r="P34" s="48">
        <v>78.0</v>
      </c>
      <c r="Q34" s="48">
        <v>95680.26</v>
      </c>
      <c r="R34" s="49"/>
      <c r="S34" s="49" t="str">
        <f t="shared" si="1"/>
        <v>CXG-0125</v>
      </c>
      <c r="T34" s="49" t="str">
        <f t="shared" si="2"/>
        <v>01/2025</v>
      </c>
      <c r="U34" s="50" t="s">
        <v>821</v>
      </c>
      <c r="V34" s="51">
        <v>73600.0</v>
      </c>
      <c r="W34" s="46">
        <v>1226.67</v>
      </c>
      <c r="X34" s="46">
        <v>3.67</v>
      </c>
      <c r="Y34" s="49" t="str">
        <f t="shared" si="3"/>
        <v>Descarregado</v>
      </c>
      <c r="Z34" s="46" t="s">
        <v>3302</v>
      </c>
      <c r="AA34" s="32">
        <f>SUMIFS(PagFreteIndividal!E:E,PagFreteIndividal!B:B,A:A)+AC34</f>
        <v>6604.2</v>
      </c>
      <c r="AB34" s="52">
        <f t="shared" si="4"/>
        <v>0</v>
      </c>
      <c r="AC34" s="32">
        <v>6604.2</v>
      </c>
    </row>
    <row r="35">
      <c r="A35" s="8" t="s">
        <v>4930</v>
      </c>
      <c r="B35" s="13">
        <v>45673.0</v>
      </c>
      <c r="C35" s="8" t="s">
        <v>3308</v>
      </c>
      <c r="D35" s="8">
        <v>51780.0</v>
      </c>
      <c r="E35" s="8">
        <v>863.0</v>
      </c>
      <c r="F35" s="8">
        <v>69.0</v>
      </c>
      <c r="G35" s="11">
        <v>59547.0</v>
      </c>
      <c r="H35" s="8">
        <v>0.8</v>
      </c>
      <c r="I35" s="11">
        <v>690.4</v>
      </c>
      <c r="J35" s="8" t="s">
        <v>4455</v>
      </c>
      <c r="K35" s="8">
        <v>90.0</v>
      </c>
      <c r="L35" s="11">
        <v>4660.2</v>
      </c>
      <c r="M35" s="8" t="s">
        <v>6119</v>
      </c>
      <c r="N35" s="8" t="s">
        <v>111</v>
      </c>
      <c r="O35" s="8" t="s">
        <v>6139</v>
      </c>
      <c r="P35" s="11">
        <v>78.0</v>
      </c>
      <c r="Q35" s="11">
        <v>71266.26</v>
      </c>
      <c r="S35" s="16" t="str">
        <f t="shared" si="1"/>
        <v>CXG-0125</v>
      </c>
      <c r="T35" s="16" t="str">
        <f t="shared" si="2"/>
        <v>01/2025</v>
      </c>
      <c r="U35" s="10" t="s">
        <v>821</v>
      </c>
      <c r="V35" s="43">
        <v>54820.0</v>
      </c>
      <c r="W35" s="8">
        <v>913.67</v>
      </c>
      <c r="X35" s="8">
        <v>50.67</v>
      </c>
      <c r="Y35" s="16" t="str">
        <f t="shared" si="3"/>
        <v>Descarregado</v>
      </c>
      <c r="Z35" s="8" t="s">
        <v>3309</v>
      </c>
      <c r="AA35" s="32">
        <f>SUMIFS(PagFreteIndividal!E:E,PagFreteIndividal!B:B,A:A)+AC35</f>
        <v>4660.2</v>
      </c>
      <c r="AB35" s="32">
        <f t="shared" si="4"/>
        <v>0</v>
      </c>
      <c r="AC35" s="32">
        <v>0.0</v>
      </c>
    </row>
    <row r="36">
      <c r="A36" s="8" t="s">
        <v>5080</v>
      </c>
      <c r="B36" s="13">
        <v>45674.0</v>
      </c>
      <c r="C36" s="8" t="s">
        <v>3308</v>
      </c>
      <c r="D36" s="8">
        <v>66640.0</v>
      </c>
      <c r="E36" s="8">
        <v>1110.67</v>
      </c>
      <c r="F36" s="8">
        <v>69.0</v>
      </c>
      <c r="G36" s="11">
        <v>76636.23</v>
      </c>
      <c r="H36" s="8">
        <v>0.8</v>
      </c>
      <c r="I36" s="11">
        <v>888.54</v>
      </c>
      <c r="J36" s="8" t="s">
        <v>4120</v>
      </c>
      <c r="K36" s="8">
        <v>90.0</v>
      </c>
      <c r="L36" s="11">
        <v>5997.6</v>
      </c>
      <c r="M36" s="8" t="s">
        <v>6119</v>
      </c>
      <c r="N36" s="8" t="s">
        <v>111</v>
      </c>
      <c r="O36" s="8" t="s">
        <v>6139</v>
      </c>
      <c r="P36" s="11">
        <v>78.0</v>
      </c>
      <c r="Q36" s="11">
        <v>85462.26</v>
      </c>
      <c r="S36" s="16" t="str">
        <f t="shared" si="1"/>
        <v>CXG-0125</v>
      </c>
      <c r="T36" s="16" t="str">
        <f t="shared" si="2"/>
        <v>01/2025</v>
      </c>
      <c r="U36" s="10" t="s">
        <v>821</v>
      </c>
      <c r="V36" s="43">
        <v>65740.0</v>
      </c>
      <c r="W36" s="8">
        <v>1095.67</v>
      </c>
      <c r="X36" s="8">
        <v>-15.0</v>
      </c>
      <c r="Y36" s="16" t="str">
        <f t="shared" si="3"/>
        <v>Descarregado</v>
      </c>
      <c r="Z36" s="8" t="s">
        <v>3309</v>
      </c>
      <c r="AA36" s="32">
        <f>SUMIFS(PagFreteIndividal!E:E,PagFreteIndividal!B:B,A:A)+AC36</f>
        <v>5997.6</v>
      </c>
      <c r="AB36" s="32">
        <f t="shared" si="4"/>
        <v>0</v>
      </c>
      <c r="AC36" s="32">
        <v>0.0</v>
      </c>
    </row>
    <row r="37">
      <c r="A37" s="50" t="s">
        <v>6157</v>
      </c>
      <c r="B37" s="47">
        <v>45675.0</v>
      </c>
      <c r="C37" s="46" t="s">
        <v>3301</v>
      </c>
      <c r="D37" s="46">
        <v>69100.0</v>
      </c>
      <c r="E37" s="46">
        <v>1151.67</v>
      </c>
      <c r="F37" s="46">
        <v>65.5</v>
      </c>
      <c r="G37" s="48">
        <v>75434.38</v>
      </c>
      <c r="H37" s="46">
        <v>1.0</v>
      </c>
      <c r="I37" s="48">
        <v>1151.67</v>
      </c>
      <c r="J37" s="46" t="s">
        <v>6158</v>
      </c>
      <c r="K37" s="46">
        <v>220.0</v>
      </c>
      <c r="L37" s="48">
        <v>15202.0</v>
      </c>
      <c r="M37" s="46" t="s">
        <v>6119</v>
      </c>
      <c r="N37" s="46" t="s">
        <v>113</v>
      </c>
      <c r="O37" s="46" t="s">
        <v>6135</v>
      </c>
      <c r="P37" s="48">
        <v>83.0</v>
      </c>
      <c r="Q37" s="48">
        <v>95754.61</v>
      </c>
      <c r="R37" s="49"/>
      <c r="S37" s="49" t="str">
        <f t="shared" si="1"/>
        <v>CXG-0125</v>
      </c>
      <c r="T37" s="49" t="str">
        <f t="shared" si="2"/>
        <v>01/2025</v>
      </c>
      <c r="U37" s="50" t="s">
        <v>782</v>
      </c>
      <c r="V37" s="51">
        <v>69220.0</v>
      </c>
      <c r="W37" s="46">
        <v>1153.67</v>
      </c>
      <c r="X37" s="46">
        <v>2.0</v>
      </c>
      <c r="Y37" s="49" t="str">
        <f t="shared" si="3"/>
        <v>Descarregado</v>
      </c>
      <c r="Z37" s="46" t="s">
        <v>3302</v>
      </c>
      <c r="AA37" s="32">
        <f>SUMIFS(PagFreteIndividal!E:E,PagFreteIndividal!B:B,A:A)+AC37</f>
        <v>15202</v>
      </c>
      <c r="AB37" s="53">
        <f t="shared" si="4"/>
        <v>0</v>
      </c>
      <c r="AC37" s="32">
        <v>15202.0</v>
      </c>
    </row>
    <row r="38">
      <c r="A38" s="46" t="s">
        <v>4461</v>
      </c>
      <c r="B38" s="47">
        <v>45674.0</v>
      </c>
      <c r="C38" s="46" t="s">
        <v>3308</v>
      </c>
      <c r="D38" s="46">
        <v>45320.0</v>
      </c>
      <c r="E38" s="46">
        <v>755.33</v>
      </c>
      <c r="F38" s="46">
        <v>80.0</v>
      </c>
      <c r="G38" s="48">
        <v>60426.4</v>
      </c>
      <c r="H38" s="46">
        <v>0.8</v>
      </c>
      <c r="I38" s="48">
        <v>604.26</v>
      </c>
      <c r="J38" s="46" t="s">
        <v>4462</v>
      </c>
      <c r="K38" s="46">
        <v>120.0</v>
      </c>
      <c r="L38" s="48">
        <v>5438.4</v>
      </c>
      <c r="M38" s="46" t="s">
        <v>6119</v>
      </c>
      <c r="N38" s="46" t="s">
        <v>43</v>
      </c>
      <c r="O38" s="46" t="s">
        <v>6159</v>
      </c>
      <c r="P38" s="48">
        <v>84.0</v>
      </c>
      <c r="Q38" s="48">
        <v>63798.0</v>
      </c>
      <c r="R38" s="49"/>
      <c r="S38" s="49" t="str">
        <f t="shared" si="1"/>
        <v>CXG-0125</v>
      </c>
      <c r="T38" s="49" t="str">
        <f t="shared" si="2"/>
        <v>01/2025</v>
      </c>
      <c r="U38" s="50" t="s">
        <v>831</v>
      </c>
      <c r="V38" s="51">
        <v>45570.0</v>
      </c>
      <c r="W38" s="46">
        <v>759.5</v>
      </c>
      <c r="X38" s="46">
        <v>4.17</v>
      </c>
      <c r="Y38" s="49" t="str">
        <f t="shared" si="3"/>
        <v>Descarregado</v>
      </c>
      <c r="Z38" s="46" t="s">
        <v>3309</v>
      </c>
      <c r="AA38" s="32">
        <f>SUMIFS(PagFreteIndividal!E:E,PagFreteIndividal!B:B,A:A)+AC38</f>
        <v>5438.4</v>
      </c>
      <c r="AB38" s="52">
        <f t="shared" si="4"/>
        <v>0</v>
      </c>
      <c r="AC38" s="32">
        <v>0.0</v>
      </c>
    </row>
    <row r="39">
      <c r="A39" s="46" t="s">
        <v>4904</v>
      </c>
      <c r="B39" s="47">
        <v>45674.0</v>
      </c>
      <c r="C39" s="46" t="s">
        <v>3308</v>
      </c>
      <c r="D39" s="46">
        <v>48760.0</v>
      </c>
      <c r="E39" s="46">
        <v>812.67</v>
      </c>
      <c r="F39" s="46">
        <v>70.0</v>
      </c>
      <c r="G39" s="48">
        <v>56886.9</v>
      </c>
      <c r="H39" s="46">
        <v>0.8</v>
      </c>
      <c r="I39" s="48">
        <v>650.14</v>
      </c>
      <c r="J39" s="46" t="s">
        <v>4376</v>
      </c>
      <c r="K39" s="46">
        <v>90.0</v>
      </c>
      <c r="L39" s="48">
        <v>4388.4</v>
      </c>
      <c r="M39" s="46" t="s">
        <v>6119</v>
      </c>
      <c r="N39" s="46" t="s">
        <v>111</v>
      </c>
      <c r="O39" s="46" t="s">
        <v>6139</v>
      </c>
      <c r="P39" s="48">
        <v>78.0</v>
      </c>
      <c r="Q39" s="48">
        <v>63388.26</v>
      </c>
      <c r="R39" s="49"/>
      <c r="S39" s="49" t="str">
        <f t="shared" si="1"/>
        <v>CXG-0125</v>
      </c>
      <c r="T39" s="49" t="str">
        <f t="shared" si="2"/>
        <v>01/2025</v>
      </c>
      <c r="U39" s="50" t="s">
        <v>746</v>
      </c>
      <c r="V39" s="51">
        <v>48760.0</v>
      </c>
      <c r="W39" s="46">
        <v>812.67</v>
      </c>
      <c r="X39" s="46">
        <v>0.0</v>
      </c>
      <c r="Y39" s="49" t="str">
        <f t="shared" si="3"/>
        <v>Descarregado</v>
      </c>
      <c r="Z39" s="46" t="s">
        <v>3309</v>
      </c>
      <c r="AA39" s="32">
        <f>SUMIFS(PagFreteIndividal!E:E,PagFreteIndividal!B:B,A:A)+AC39</f>
        <v>4388.4</v>
      </c>
      <c r="AB39" s="52">
        <f t="shared" si="4"/>
        <v>0</v>
      </c>
      <c r="AC39" s="32">
        <v>0.0</v>
      </c>
    </row>
    <row r="40">
      <c r="A40" s="54" t="s">
        <v>6160</v>
      </c>
      <c r="B40" s="55">
        <v>45675.0</v>
      </c>
      <c r="C40" s="56" t="s">
        <v>3301</v>
      </c>
      <c r="D40" s="56">
        <v>71660.0</v>
      </c>
      <c r="E40" s="56">
        <v>1194.33</v>
      </c>
      <c r="F40" s="56">
        <v>80.0</v>
      </c>
      <c r="G40" s="57">
        <v>95546.4</v>
      </c>
      <c r="H40" s="56">
        <v>1.0</v>
      </c>
      <c r="I40" s="57">
        <v>1194.33</v>
      </c>
      <c r="J40" s="56" t="s">
        <v>6152</v>
      </c>
      <c r="K40" s="56">
        <v>150.0</v>
      </c>
      <c r="L40" s="57">
        <v>10749.0</v>
      </c>
      <c r="M40" s="56" t="s">
        <v>6119</v>
      </c>
      <c r="N40" s="56" t="s">
        <v>99</v>
      </c>
      <c r="O40" s="56" t="s">
        <v>6161</v>
      </c>
      <c r="P40" s="57">
        <v>83.0</v>
      </c>
      <c r="Q40" s="57">
        <v>98687.0</v>
      </c>
      <c r="R40" s="34"/>
      <c r="S40" s="34" t="str">
        <f t="shared" si="1"/>
        <v>CXG-0125</v>
      </c>
      <c r="T40" s="34" t="str">
        <f t="shared" si="2"/>
        <v>01/2025</v>
      </c>
      <c r="U40" s="54" t="s">
        <v>831</v>
      </c>
      <c r="V40" s="58">
        <v>71340.0</v>
      </c>
      <c r="W40" s="56">
        <v>1189.0</v>
      </c>
      <c r="X40" s="56">
        <v>-5.33</v>
      </c>
      <c r="Y40" s="34" t="str">
        <f t="shared" si="3"/>
        <v>Descarregado</v>
      </c>
      <c r="Z40" s="56" t="s">
        <v>3302</v>
      </c>
      <c r="AA40" s="32">
        <f>SUMIFS(PagFreteIndividal!E:E,PagFreteIndividal!B:B,A:A)+AC40</f>
        <v>10749</v>
      </c>
      <c r="AB40" s="59">
        <f t="shared" si="4"/>
        <v>0</v>
      </c>
      <c r="AC40" s="32">
        <v>10749.0</v>
      </c>
    </row>
    <row r="41">
      <c r="A41" s="50" t="s">
        <v>4296</v>
      </c>
      <c r="B41" s="47">
        <v>45675.0</v>
      </c>
      <c r="C41" s="46" t="s">
        <v>3305</v>
      </c>
      <c r="D41" s="46">
        <v>69150.0</v>
      </c>
      <c r="E41" s="46">
        <v>1152.5</v>
      </c>
      <c r="F41" s="46">
        <v>64.5</v>
      </c>
      <c r="G41" s="48">
        <v>74336.25</v>
      </c>
      <c r="H41" s="46">
        <v>1.0</v>
      </c>
      <c r="I41" s="48">
        <v>1152.5</v>
      </c>
      <c r="J41" s="46" t="s">
        <v>4297</v>
      </c>
      <c r="K41" s="46">
        <v>230.0</v>
      </c>
      <c r="L41" s="48">
        <v>15904.5</v>
      </c>
      <c r="M41" s="46" t="s">
        <v>6119</v>
      </c>
      <c r="N41" s="46" t="s">
        <v>105</v>
      </c>
      <c r="O41" s="46" t="s">
        <v>6134</v>
      </c>
      <c r="P41" s="48">
        <v>83.0</v>
      </c>
      <c r="Q41" s="48">
        <v>95657.5</v>
      </c>
      <c r="R41" s="49"/>
      <c r="S41" s="49" t="str">
        <f t="shared" si="1"/>
        <v>CXG-0125</v>
      </c>
      <c r="T41" s="49" t="str">
        <f t="shared" si="2"/>
        <v>01/2025</v>
      </c>
      <c r="U41" s="50" t="s">
        <v>769</v>
      </c>
      <c r="V41" s="51">
        <v>69150.0</v>
      </c>
      <c r="W41" s="46">
        <v>1152.5</v>
      </c>
      <c r="X41" s="46">
        <v>0.0</v>
      </c>
      <c r="Y41" s="49" t="str">
        <f t="shared" si="3"/>
        <v>Descarregado</v>
      </c>
      <c r="Z41" s="46" t="s">
        <v>3306</v>
      </c>
      <c r="AA41" s="32">
        <f>SUMIFS(PagFreteIndividal!E:E,PagFreteIndividal!B:B,A:A)+AC41</f>
        <v>15904.5</v>
      </c>
      <c r="AB41" s="53">
        <f t="shared" si="4"/>
        <v>0</v>
      </c>
      <c r="AC41" s="32">
        <v>0.0</v>
      </c>
    </row>
    <row r="42">
      <c r="A42" s="46" t="s">
        <v>4375</v>
      </c>
      <c r="B42" s="47">
        <v>45674.0</v>
      </c>
      <c r="C42" s="46" t="s">
        <v>3308</v>
      </c>
      <c r="D42" s="46">
        <v>9280.0</v>
      </c>
      <c r="E42" s="46">
        <v>154.67</v>
      </c>
      <c r="F42" s="46">
        <v>80.0</v>
      </c>
      <c r="G42" s="48">
        <v>12373.6</v>
      </c>
      <c r="H42" s="46">
        <v>0.8</v>
      </c>
      <c r="I42" s="48">
        <v>123.74</v>
      </c>
      <c r="J42" s="46" t="s">
        <v>4376</v>
      </c>
      <c r="K42" s="46">
        <v>90.0</v>
      </c>
      <c r="L42" s="48">
        <v>835.2</v>
      </c>
      <c r="M42" s="46" t="s">
        <v>6119</v>
      </c>
      <c r="N42" s="46" t="s">
        <v>111</v>
      </c>
      <c r="O42" s="46" t="s">
        <v>6139</v>
      </c>
      <c r="P42" s="48">
        <v>78.0</v>
      </c>
      <c r="Q42" s="48">
        <v>12271.74</v>
      </c>
      <c r="R42" s="49"/>
      <c r="S42" s="49" t="str">
        <f t="shared" si="1"/>
        <v>CXG-0125</v>
      </c>
      <c r="T42" s="49" t="str">
        <f t="shared" si="2"/>
        <v>01/2025</v>
      </c>
      <c r="U42" s="50" t="s">
        <v>831</v>
      </c>
      <c r="V42" s="51">
        <v>9440.0</v>
      </c>
      <c r="W42" s="46">
        <v>157.33</v>
      </c>
      <c r="X42" s="46">
        <v>2.66</v>
      </c>
      <c r="Y42" s="49" t="str">
        <f t="shared" si="3"/>
        <v>Descarregado</v>
      </c>
      <c r="Z42" s="46" t="s">
        <v>3309</v>
      </c>
      <c r="AA42" s="32">
        <f>SUMIFS(PagFreteIndividal!E:E,PagFreteIndividal!B:B,A:A)+AC42</f>
        <v>835.2</v>
      </c>
      <c r="AB42" s="52">
        <f t="shared" si="4"/>
        <v>0</v>
      </c>
      <c r="AC42" s="32">
        <v>0.0</v>
      </c>
    </row>
    <row r="43">
      <c r="A43" s="50" t="s">
        <v>4302</v>
      </c>
      <c r="B43" s="47">
        <v>45677.0</v>
      </c>
      <c r="C43" s="46" t="s">
        <v>3305</v>
      </c>
      <c r="D43" s="46">
        <v>73920.0</v>
      </c>
      <c r="E43" s="46">
        <v>1232.0</v>
      </c>
      <c r="F43" s="46">
        <v>64.5</v>
      </c>
      <c r="G43" s="48">
        <v>79464.0</v>
      </c>
      <c r="H43" s="46">
        <v>1.0</v>
      </c>
      <c r="I43" s="48">
        <v>1232.0</v>
      </c>
      <c r="J43" s="46" t="s">
        <v>4303</v>
      </c>
      <c r="K43" s="46">
        <v>230.0</v>
      </c>
      <c r="L43" s="48">
        <v>17001.6</v>
      </c>
      <c r="M43" s="46" t="s">
        <v>6119</v>
      </c>
      <c r="N43" s="46" t="s">
        <v>113</v>
      </c>
      <c r="O43" s="46" t="s">
        <v>6135</v>
      </c>
      <c r="P43" s="48">
        <v>83.0</v>
      </c>
      <c r="Q43" s="48">
        <v>102477.61</v>
      </c>
      <c r="R43" s="49"/>
      <c r="S43" s="49" t="str">
        <f t="shared" si="1"/>
        <v>CXG-0125</v>
      </c>
      <c r="T43" s="49" t="str">
        <f t="shared" si="2"/>
        <v>01/2025</v>
      </c>
      <c r="U43" s="50" t="s">
        <v>769</v>
      </c>
      <c r="V43" s="51">
        <v>74080.0</v>
      </c>
      <c r="W43" s="46">
        <v>1234.67</v>
      </c>
      <c r="X43" s="46">
        <v>2.67</v>
      </c>
      <c r="Y43" s="49" t="str">
        <f t="shared" si="3"/>
        <v>Descarregado</v>
      </c>
      <c r="Z43" s="46" t="s">
        <v>3306</v>
      </c>
      <c r="AA43" s="32">
        <f>SUMIFS(PagFreteIndividal!E:E,PagFreteIndividal!B:B,A:A)+AC43</f>
        <v>17001.6</v>
      </c>
      <c r="AB43" s="53">
        <f t="shared" si="4"/>
        <v>0</v>
      </c>
      <c r="AC43" s="32">
        <v>0.0</v>
      </c>
    </row>
    <row r="44">
      <c r="A44" s="50" t="s">
        <v>4299</v>
      </c>
      <c r="B44" s="47">
        <v>45677.0</v>
      </c>
      <c r="C44" s="46" t="s">
        <v>3305</v>
      </c>
      <c r="D44" s="46">
        <v>70200.0</v>
      </c>
      <c r="E44" s="46">
        <v>1170.0</v>
      </c>
      <c r="F44" s="46">
        <v>65.3</v>
      </c>
      <c r="G44" s="48">
        <v>76401.0</v>
      </c>
      <c r="H44" s="46">
        <v>1.0</v>
      </c>
      <c r="I44" s="48">
        <v>1170.0</v>
      </c>
      <c r="J44" s="46" t="s">
        <v>4300</v>
      </c>
      <c r="K44" s="46">
        <v>230.0</v>
      </c>
      <c r="L44" s="48">
        <v>16146.0</v>
      </c>
      <c r="M44" s="46" t="s">
        <v>6119</v>
      </c>
      <c r="N44" s="46" t="s">
        <v>113</v>
      </c>
      <c r="O44" s="46" t="s">
        <v>6135</v>
      </c>
      <c r="P44" s="48">
        <v>83.0</v>
      </c>
      <c r="Q44" s="48">
        <v>97110.0</v>
      </c>
      <c r="R44" s="49"/>
      <c r="S44" s="49" t="str">
        <f t="shared" si="1"/>
        <v>CXG-0125</v>
      </c>
      <c r="T44" s="49" t="str">
        <f t="shared" si="2"/>
        <v>01/2025</v>
      </c>
      <c r="U44" s="50" t="s">
        <v>792</v>
      </c>
      <c r="V44" s="51">
        <v>70200.0</v>
      </c>
      <c r="W44" s="46">
        <v>1170.0</v>
      </c>
      <c r="X44" s="46">
        <v>0.0</v>
      </c>
      <c r="Y44" s="49" t="str">
        <f t="shared" si="3"/>
        <v>Descarregado</v>
      </c>
      <c r="Z44" s="46" t="s">
        <v>3306</v>
      </c>
      <c r="AA44" s="32">
        <f>SUMIFS(PagFreteIndividal!E:E,PagFreteIndividal!B:B,A:A)+AC44</f>
        <v>16146</v>
      </c>
      <c r="AB44" s="53">
        <f t="shared" si="4"/>
        <v>0</v>
      </c>
      <c r="AC44" s="32">
        <v>0.0</v>
      </c>
    </row>
    <row r="45">
      <c r="A45" s="50" t="s">
        <v>5028</v>
      </c>
      <c r="B45" s="47">
        <v>45675.0</v>
      </c>
      <c r="C45" s="46" t="s">
        <v>3308</v>
      </c>
      <c r="D45" s="46">
        <v>60680.0</v>
      </c>
      <c r="E45" s="46">
        <v>1011.33</v>
      </c>
      <c r="F45" s="46">
        <v>70.0</v>
      </c>
      <c r="G45" s="48">
        <v>70793.1</v>
      </c>
      <c r="H45" s="46">
        <v>1.0</v>
      </c>
      <c r="I45" s="48">
        <v>1011.33</v>
      </c>
      <c r="J45" s="46" t="s">
        <v>5029</v>
      </c>
      <c r="K45" s="46">
        <v>90.0</v>
      </c>
      <c r="L45" s="48">
        <v>5461.2</v>
      </c>
      <c r="M45" s="46" t="s">
        <v>6119</v>
      </c>
      <c r="N45" s="46" t="s">
        <v>115</v>
      </c>
      <c r="O45" s="46" t="s">
        <v>6162</v>
      </c>
      <c r="P45" s="48">
        <v>78.0</v>
      </c>
      <c r="Q45" s="48">
        <v>79378.26</v>
      </c>
      <c r="R45" s="49"/>
      <c r="S45" s="49" t="str">
        <f t="shared" si="1"/>
        <v>CXG-0125</v>
      </c>
      <c r="T45" s="49" t="str">
        <f t="shared" si="2"/>
        <v>01/2025</v>
      </c>
      <c r="U45" s="50" t="s">
        <v>825</v>
      </c>
      <c r="V45" s="51">
        <v>61060.0</v>
      </c>
      <c r="W45" s="46">
        <v>1017.67</v>
      </c>
      <c r="X45" s="46">
        <v>6.34</v>
      </c>
      <c r="Y45" s="49" t="str">
        <f t="shared" si="3"/>
        <v>Descarregado</v>
      </c>
      <c r="Z45" s="46" t="s">
        <v>3309</v>
      </c>
      <c r="AA45" s="32">
        <f>SUMIFS(PagFreteIndividal!E:E,PagFreteIndividal!B:B,A:A)+AC45</f>
        <v>5461.2</v>
      </c>
      <c r="AB45" s="53">
        <f t="shared" si="4"/>
        <v>0</v>
      </c>
      <c r="AC45" s="32">
        <v>0.0</v>
      </c>
    </row>
    <row r="46">
      <c r="A46" s="50" t="s">
        <v>5038</v>
      </c>
      <c r="B46" s="47">
        <v>45675.0</v>
      </c>
      <c r="C46" s="46" t="s">
        <v>3308</v>
      </c>
      <c r="D46" s="46">
        <v>61720.0</v>
      </c>
      <c r="E46" s="46">
        <v>1028.67</v>
      </c>
      <c r="F46" s="46">
        <v>70.0</v>
      </c>
      <c r="G46" s="48">
        <v>72006.9</v>
      </c>
      <c r="H46" s="46">
        <v>1.0</v>
      </c>
      <c r="I46" s="48">
        <v>1028.67</v>
      </c>
      <c r="J46" s="46" t="s">
        <v>461</v>
      </c>
      <c r="K46" s="46">
        <v>90.0</v>
      </c>
      <c r="L46" s="48">
        <v>5554.8</v>
      </c>
      <c r="M46" s="46" t="s">
        <v>6119</v>
      </c>
      <c r="N46" s="46" t="s">
        <v>115</v>
      </c>
      <c r="O46" s="46" t="s">
        <v>6162</v>
      </c>
      <c r="P46" s="48">
        <v>78.0</v>
      </c>
      <c r="Q46" s="48">
        <v>80652.0</v>
      </c>
      <c r="R46" s="49"/>
      <c r="S46" s="49" t="str">
        <f t="shared" si="1"/>
        <v>CXG-0125</v>
      </c>
      <c r="T46" s="49" t="str">
        <f t="shared" si="2"/>
        <v>01/2025</v>
      </c>
      <c r="U46" s="50" t="s">
        <v>825</v>
      </c>
      <c r="V46" s="51">
        <v>62040.0</v>
      </c>
      <c r="W46" s="46">
        <v>1034.0</v>
      </c>
      <c r="X46" s="46">
        <v>5.33</v>
      </c>
      <c r="Y46" s="49" t="str">
        <f t="shared" si="3"/>
        <v>Descarregado</v>
      </c>
      <c r="Z46" s="46" t="s">
        <v>3309</v>
      </c>
      <c r="AA46" s="32">
        <f>SUMIFS(PagFreteIndividal!E:E,PagFreteIndividal!B:B,A:A)+AC46</f>
        <v>5554.8</v>
      </c>
      <c r="AB46" s="53">
        <f t="shared" si="4"/>
        <v>0</v>
      </c>
      <c r="AC46" s="32">
        <v>0.0</v>
      </c>
    </row>
    <row r="47">
      <c r="A47" s="54" t="s">
        <v>4935</v>
      </c>
      <c r="B47" s="55">
        <v>45675.0</v>
      </c>
      <c r="C47" s="56" t="s">
        <v>3308</v>
      </c>
      <c r="D47" s="56">
        <v>39100.0</v>
      </c>
      <c r="E47" s="56">
        <v>651.67</v>
      </c>
      <c r="F47" s="56">
        <v>80.0</v>
      </c>
      <c r="G47" s="57">
        <v>52133.6</v>
      </c>
      <c r="H47" s="56">
        <v>0.8</v>
      </c>
      <c r="I47" s="57">
        <v>521.34</v>
      </c>
      <c r="J47" s="56" t="s">
        <v>4204</v>
      </c>
      <c r="K47" s="56">
        <v>120.0</v>
      </c>
      <c r="L47" s="57">
        <v>4692.0</v>
      </c>
      <c r="M47" s="56" t="s">
        <v>6119</v>
      </c>
      <c r="N47" s="56" t="s">
        <v>86</v>
      </c>
      <c r="O47" s="56" t="s">
        <v>6141</v>
      </c>
      <c r="P47" s="57">
        <v>82.0</v>
      </c>
      <c r="Q47" s="57">
        <v>53368.06</v>
      </c>
      <c r="R47" s="34"/>
      <c r="S47" s="34" t="str">
        <f t="shared" si="1"/>
        <v>CXG-0125</v>
      </c>
      <c r="T47" s="34" t="str">
        <f t="shared" si="2"/>
        <v>01/2025</v>
      </c>
      <c r="U47" s="54" t="s">
        <v>831</v>
      </c>
      <c r="V47" s="58">
        <v>39050.0</v>
      </c>
      <c r="W47" s="56">
        <v>650.83</v>
      </c>
      <c r="X47" s="56">
        <v>-0.84</v>
      </c>
      <c r="Y47" s="34" t="str">
        <f t="shared" si="3"/>
        <v>Descarregado</v>
      </c>
      <c r="Z47" s="56" t="s">
        <v>3309</v>
      </c>
      <c r="AA47" s="32">
        <f>SUMIFS(PagFreteIndividal!E:E,PagFreteIndividal!B:B,A:A)+AC47</f>
        <v>4692</v>
      </c>
      <c r="AB47" s="59">
        <f t="shared" si="4"/>
        <v>0</v>
      </c>
      <c r="AC47" s="32">
        <v>0.0</v>
      </c>
    </row>
    <row r="48">
      <c r="A48" s="10" t="s">
        <v>6163</v>
      </c>
      <c r="B48" s="13">
        <v>45677.0</v>
      </c>
      <c r="C48" s="8" t="s">
        <v>3301</v>
      </c>
      <c r="D48" s="8">
        <v>72720.0</v>
      </c>
      <c r="E48" s="8">
        <v>1212.0</v>
      </c>
      <c r="F48" s="8">
        <v>65.3</v>
      </c>
      <c r="G48" s="11">
        <v>79143.6</v>
      </c>
      <c r="H48" s="8">
        <v>1.0</v>
      </c>
      <c r="I48" s="11">
        <v>1212.0</v>
      </c>
      <c r="J48" s="8" t="s">
        <v>6132</v>
      </c>
      <c r="K48" s="8">
        <v>230.0</v>
      </c>
      <c r="L48" s="11">
        <v>16725.6</v>
      </c>
      <c r="M48" s="8" t="s">
        <v>6119</v>
      </c>
      <c r="N48" s="8" t="s">
        <v>121</v>
      </c>
      <c r="O48" s="8" t="s">
        <v>6164</v>
      </c>
      <c r="P48" s="11">
        <v>82.5</v>
      </c>
      <c r="Q48" s="11">
        <v>99990.0</v>
      </c>
      <c r="S48" s="16" t="str">
        <f t="shared" si="1"/>
        <v>CXG-0125</v>
      </c>
      <c r="T48" s="16" t="str">
        <f t="shared" si="2"/>
        <v>01/2025</v>
      </c>
      <c r="U48" s="10" t="s">
        <v>792</v>
      </c>
      <c r="V48" s="43">
        <v>72720.0</v>
      </c>
      <c r="W48" s="8">
        <v>1212.0</v>
      </c>
      <c r="X48" s="8">
        <v>0.0</v>
      </c>
      <c r="Y48" s="16" t="str">
        <f t="shared" si="3"/>
        <v>Descarregado</v>
      </c>
      <c r="Z48" s="8" t="s">
        <v>3302</v>
      </c>
      <c r="AA48" s="32">
        <f>SUMIFS(PagFreteIndividal!E:E,PagFreteIndividal!B:B,A:A)+AC48</f>
        <v>16725.6</v>
      </c>
      <c r="AB48" s="14">
        <f t="shared" si="4"/>
        <v>0</v>
      </c>
      <c r="AC48" s="32">
        <v>16725.6</v>
      </c>
    </row>
    <row r="49">
      <c r="A49" s="10" t="s">
        <v>6165</v>
      </c>
      <c r="B49" s="13">
        <v>45677.0</v>
      </c>
      <c r="C49" s="8" t="s">
        <v>3301</v>
      </c>
      <c r="D49" s="8">
        <v>70520.0</v>
      </c>
      <c r="E49" s="8">
        <v>1175.33</v>
      </c>
      <c r="F49" s="8">
        <v>65.3</v>
      </c>
      <c r="G49" s="11">
        <v>76749.05</v>
      </c>
      <c r="H49" s="8">
        <v>1.0</v>
      </c>
      <c r="I49" s="11">
        <v>1175.33</v>
      </c>
      <c r="J49" s="8" t="s">
        <v>4337</v>
      </c>
      <c r="K49" s="8">
        <v>220.0</v>
      </c>
      <c r="L49" s="11">
        <v>15514.4</v>
      </c>
      <c r="M49" s="8" t="s">
        <v>6119</v>
      </c>
      <c r="N49" s="8" t="s">
        <v>95</v>
      </c>
      <c r="O49" s="8" t="s">
        <v>6133</v>
      </c>
      <c r="P49" s="11">
        <v>82.5</v>
      </c>
      <c r="Q49" s="11">
        <v>96964.73</v>
      </c>
      <c r="S49" s="16" t="str">
        <f t="shared" si="1"/>
        <v>CXG-0125</v>
      </c>
      <c r="T49" s="16" t="str">
        <f t="shared" si="2"/>
        <v>01/2025</v>
      </c>
      <c r="U49" s="10" t="s">
        <v>792</v>
      </c>
      <c r="V49" s="43">
        <v>70520.0</v>
      </c>
      <c r="W49" s="8">
        <v>1175.33</v>
      </c>
      <c r="X49" s="8">
        <v>0.0</v>
      </c>
      <c r="Y49" s="16" t="str">
        <f t="shared" si="3"/>
        <v>Descarregado</v>
      </c>
      <c r="Z49" s="8" t="s">
        <v>3302</v>
      </c>
      <c r="AA49" s="32">
        <f>SUMIFS(PagFreteIndividal!E:E,PagFreteIndividal!B:B,A:A)+AC49</f>
        <v>15514.4</v>
      </c>
      <c r="AB49" s="14">
        <f t="shared" si="4"/>
        <v>0</v>
      </c>
      <c r="AC49" s="32">
        <v>15514.4</v>
      </c>
    </row>
    <row r="50">
      <c r="A50" s="54" t="s">
        <v>4129</v>
      </c>
      <c r="B50" s="55">
        <v>45677.0</v>
      </c>
      <c r="C50" s="56" t="s">
        <v>3308</v>
      </c>
      <c r="D50" s="56">
        <v>59880.0</v>
      </c>
      <c r="E50" s="56">
        <v>998.0</v>
      </c>
      <c r="F50" s="56">
        <v>80.0</v>
      </c>
      <c r="G50" s="57">
        <v>79840.0</v>
      </c>
      <c r="H50" s="56">
        <v>0.0</v>
      </c>
      <c r="I50" s="57">
        <v>0.0</v>
      </c>
      <c r="J50" s="56" t="s">
        <v>4105</v>
      </c>
      <c r="K50" s="56">
        <v>90.0</v>
      </c>
      <c r="L50" s="57">
        <v>5389.2</v>
      </c>
      <c r="M50" s="56" t="s">
        <v>6119</v>
      </c>
      <c r="N50" s="56" t="s">
        <v>97</v>
      </c>
      <c r="O50" s="56" t="s">
        <v>6166</v>
      </c>
      <c r="P50" s="57">
        <v>77.0</v>
      </c>
      <c r="Q50" s="57">
        <v>76846.0</v>
      </c>
      <c r="R50" s="34"/>
      <c r="S50" s="34" t="str">
        <f t="shared" si="1"/>
        <v>CXG-0125</v>
      </c>
      <c r="T50" s="34" t="str">
        <f t="shared" si="2"/>
        <v>01/2025</v>
      </c>
      <c r="U50" s="54" t="s">
        <v>831</v>
      </c>
      <c r="V50" s="58">
        <v>59880.0</v>
      </c>
      <c r="W50" s="56">
        <v>998.0</v>
      </c>
      <c r="X50" s="56">
        <v>0.0</v>
      </c>
      <c r="Y50" s="34" t="str">
        <f t="shared" si="3"/>
        <v>Descarregado</v>
      </c>
      <c r="Z50" s="56" t="s">
        <v>3309</v>
      </c>
      <c r="AA50" s="32">
        <f>SUMIFS(PagFreteIndividal!E:E,PagFreteIndividal!B:B,A:A)+AC50</f>
        <v>5389.2</v>
      </c>
      <c r="AB50" s="59">
        <f t="shared" si="4"/>
        <v>0</v>
      </c>
      <c r="AC50" s="32">
        <v>0.0</v>
      </c>
    </row>
    <row r="51">
      <c r="A51" s="50" t="s">
        <v>4493</v>
      </c>
      <c r="B51" s="47">
        <v>45677.0</v>
      </c>
      <c r="C51" s="46" t="s">
        <v>3308</v>
      </c>
      <c r="D51" s="46">
        <v>58780.0</v>
      </c>
      <c r="E51" s="46">
        <v>979.67</v>
      </c>
      <c r="F51" s="46">
        <v>69.0</v>
      </c>
      <c r="G51" s="48">
        <v>67597.23</v>
      </c>
      <c r="H51" s="46">
        <v>0.8</v>
      </c>
      <c r="I51" s="48">
        <v>783.74</v>
      </c>
      <c r="J51" s="46" t="s">
        <v>4494</v>
      </c>
      <c r="K51" s="46">
        <v>150.0</v>
      </c>
      <c r="L51" s="48">
        <v>8817.0</v>
      </c>
      <c r="M51" s="46" t="s">
        <v>6119</v>
      </c>
      <c r="N51" s="46" t="s">
        <v>118</v>
      </c>
      <c r="O51" s="46" t="s">
        <v>6167</v>
      </c>
      <c r="P51" s="48">
        <v>82.5</v>
      </c>
      <c r="Q51" s="48">
        <v>80822.77</v>
      </c>
      <c r="R51" s="49"/>
      <c r="S51" s="49" t="str">
        <f t="shared" si="1"/>
        <v>CXG-0125</v>
      </c>
      <c r="T51" s="49" t="str">
        <f t="shared" si="2"/>
        <v>01/2025</v>
      </c>
      <c r="U51" s="50" t="s">
        <v>841</v>
      </c>
      <c r="V51" s="51">
        <v>58780.0</v>
      </c>
      <c r="W51" s="46">
        <v>979.67</v>
      </c>
      <c r="X51" s="46">
        <v>0.0</v>
      </c>
      <c r="Y51" s="49" t="str">
        <f t="shared" si="3"/>
        <v>Descarregado</v>
      </c>
      <c r="Z51" s="46" t="s">
        <v>3309</v>
      </c>
      <c r="AA51" s="32">
        <f>SUMIFS(PagFreteIndividal!E:E,PagFreteIndividal!B:B,A:A)+AC51</f>
        <v>8817</v>
      </c>
      <c r="AB51" s="53">
        <f t="shared" si="4"/>
        <v>0</v>
      </c>
      <c r="AC51" s="32">
        <v>0.0</v>
      </c>
    </row>
    <row r="52">
      <c r="A52" s="10" t="s">
        <v>6168</v>
      </c>
      <c r="B52" s="13">
        <v>45678.0</v>
      </c>
      <c r="C52" s="8" t="s">
        <v>3301</v>
      </c>
      <c r="D52" s="8">
        <v>73240.0</v>
      </c>
      <c r="E52" s="8">
        <v>1220.67</v>
      </c>
      <c r="F52" s="8">
        <v>65.3</v>
      </c>
      <c r="G52" s="11">
        <v>79709.75</v>
      </c>
      <c r="H52" s="8">
        <v>0.0</v>
      </c>
      <c r="I52" s="11">
        <v>0.0</v>
      </c>
      <c r="J52" s="8" t="s">
        <v>6169</v>
      </c>
      <c r="K52" s="8">
        <v>220.0</v>
      </c>
      <c r="L52" s="11">
        <v>16112.8</v>
      </c>
      <c r="M52" s="8" t="s">
        <v>6119</v>
      </c>
      <c r="N52" s="8" t="s">
        <v>43</v>
      </c>
      <c r="O52" s="8" t="s">
        <v>6159</v>
      </c>
      <c r="P52" s="11">
        <v>84.0</v>
      </c>
      <c r="Q52" s="11">
        <v>103362.0</v>
      </c>
      <c r="S52" s="16" t="str">
        <f t="shared" si="1"/>
        <v>CXG-0125</v>
      </c>
      <c r="T52" s="16" t="str">
        <f t="shared" si="2"/>
        <v>01/2025</v>
      </c>
      <c r="U52" s="10" t="s">
        <v>792</v>
      </c>
      <c r="V52" s="43">
        <v>73830.0</v>
      </c>
      <c r="W52" s="8">
        <v>1230.5</v>
      </c>
      <c r="X52" s="8">
        <v>9.83</v>
      </c>
      <c r="Y52" s="16" t="str">
        <f t="shared" si="3"/>
        <v>Descarregado</v>
      </c>
      <c r="Z52" s="8" t="s">
        <v>3302</v>
      </c>
      <c r="AA52" s="32">
        <f>SUMIFS(PagFreteIndividal!E:E,PagFreteIndividal!B:B,A:A)+AC52</f>
        <v>16112.8</v>
      </c>
      <c r="AB52" s="14">
        <f t="shared" si="4"/>
        <v>0</v>
      </c>
      <c r="AC52" s="32">
        <v>16112.8</v>
      </c>
    </row>
    <row r="53">
      <c r="A53" s="10" t="s">
        <v>5260</v>
      </c>
      <c r="B53" s="13">
        <v>45677.0</v>
      </c>
      <c r="C53" s="8" t="s">
        <v>3308</v>
      </c>
      <c r="D53" s="8">
        <v>67640.0</v>
      </c>
      <c r="E53" s="8">
        <v>1127.33</v>
      </c>
      <c r="F53" s="8">
        <v>70.0</v>
      </c>
      <c r="G53" s="11">
        <v>78913.1</v>
      </c>
      <c r="H53" s="8">
        <v>0.8</v>
      </c>
      <c r="I53" s="11">
        <v>901.86</v>
      </c>
      <c r="J53" s="8" t="s">
        <v>5261</v>
      </c>
      <c r="K53" s="8">
        <v>120.0</v>
      </c>
      <c r="L53" s="11">
        <v>8116.8</v>
      </c>
      <c r="M53" s="8" t="s">
        <v>6119</v>
      </c>
      <c r="N53" s="8" t="s">
        <v>43</v>
      </c>
      <c r="O53" s="8" t="s">
        <v>6159</v>
      </c>
      <c r="P53" s="11">
        <v>84.0</v>
      </c>
      <c r="Q53" s="11">
        <v>95550.0</v>
      </c>
      <c r="S53" s="16" t="str">
        <f t="shared" si="1"/>
        <v>CXG-0125</v>
      </c>
      <c r="T53" s="16" t="str">
        <f t="shared" si="2"/>
        <v>01/2025</v>
      </c>
      <c r="U53" s="10" t="s">
        <v>825</v>
      </c>
      <c r="V53" s="43">
        <v>68250.0</v>
      </c>
      <c r="W53" s="8">
        <v>1137.5</v>
      </c>
      <c r="X53" s="8">
        <v>10.17</v>
      </c>
      <c r="Y53" s="16" t="str">
        <f t="shared" si="3"/>
        <v>Descarregado</v>
      </c>
      <c r="Z53" s="8" t="s">
        <v>3309</v>
      </c>
      <c r="AA53" s="32">
        <f>SUMIFS(PagFreteIndividal!E:E,PagFreteIndividal!B:B,A:A)+AC53</f>
        <v>8116.8</v>
      </c>
      <c r="AB53" s="14">
        <f t="shared" si="4"/>
        <v>0</v>
      </c>
      <c r="AC53" s="32">
        <v>0.0</v>
      </c>
    </row>
    <row r="54">
      <c r="A54" s="10" t="s">
        <v>4949</v>
      </c>
      <c r="B54" s="13">
        <v>45678.0</v>
      </c>
      <c r="C54" s="8" t="s">
        <v>3308</v>
      </c>
      <c r="D54" s="8">
        <v>69460.0</v>
      </c>
      <c r="E54" s="8">
        <v>1157.67</v>
      </c>
      <c r="F54" s="8">
        <v>65.3</v>
      </c>
      <c r="G54" s="11">
        <v>75595.85</v>
      </c>
      <c r="H54" s="8">
        <v>1.0</v>
      </c>
      <c r="I54" s="11">
        <v>1157.67</v>
      </c>
      <c r="J54" s="8" t="s">
        <v>4950</v>
      </c>
      <c r="K54" s="8">
        <v>215.0</v>
      </c>
      <c r="L54" s="11">
        <v>14933.9</v>
      </c>
      <c r="M54" s="8" t="s">
        <v>6119</v>
      </c>
      <c r="N54" s="8" t="s">
        <v>102</v>
      </c>
      <c r="O54" s="8" t="s">
        <v>6170</v>
      </c>
      <c r="P54" s="11">
        <v>82.5</v>
      </c>
      <c r="Q54" s="11">
        <v>95507.78</v>
      </c>
      <c r="S54" s="16" t="str">
        <f t="shared" si="1"/>
        <v>CXG-0125</v>
      </c>
      <c r="T54" s="16" t="str">
        <f t="shared" si="2"/>
        <v>01/2025</v>
      </c>
      <c r="U54" s="10" t="s">
        <v>792</v>
      </c>
      <c r="V54" s="43">
        <v>69460.0</v>
      </c>
      <c r="W54" s="8">
        <v>1157.67</v>
      </c>
      <c r="X54" s="8">
        <v>0.0</v>
      </c>
      <c r="Y54" s="16" t="str">
        <f t="shared" si="3"/>
        <v>Descarregado</v>
      </c>
      <c r="Z54" s="8" t="s">
        <v>3309</v>
      </c>
      <c r="AA54" s="32">
        <f>SUMIFS(PagFreteIndividal!E:E,PagFreteIndividal!B:B,A:A)+AC54</f>
        <v>14933.9</v>
      </c>
      <c r="AB54" s="14">
        <f t="shared" si="4"/>
        <v>0</v>
      </c>
      <c r="AC54" s="32">
        <v>0.0</v>
      </c>
    </row>
    <row r="55">
      <c r="A55" s="10" t="s">
        <v>4161</v>
      </c>
      <c r="B55" s="13">
        <v>45678.0</v>
      </c>
      <c r="C55" s="8" t="s">
        <v>3308</v>
      </c>
      <c r="D55" s="8">
        <v>60380.0</v>
      </c>
      <c r="E55" s="8">
        <v>1006.33</v>
      </c>
      <c r="F55" s="8">
        <v>65.3</v>
      </c>
      <c r="G55" s="11">
        <v>65713.35</v>
      </c>
      <c r="H55" s="8">
        <v>1.0</v>
      </c>
      <c r="I55" s="11">
        <v>1006.33</v>
      </c>
      <c r="J55" s="8" t="s">
        <v>4162</v>
      </c>
      <c r="K55" s="8">
        <v>215.0</v>
      </c>
      <c r="L55" s="11">
        <v>12981.7</v>
      </c>
      <c r="M55" s="8" t="s">
        <v>6119</v>
      </c>
      <c r="N55" s="8" t="s">
        <v>102</v>
      </c>
      <c r="O55" s="8" t="s">
        <v>6170</v>
      </c>
      <c r="P55" s="11">
        <v>82.5</v>
      </c>
      <c r="Q55" s="11">
        <v>83022.23</v>
      </c>
      <c r="S55" s="16" t="str">
        <f t="shared" si="1"/>
        <v>CXG-0125</v>
      </c>
      <c r="T55" s="16" t="str">
        <f t="shared" si="2"/>
        <v>01/2025</v>
      </c>
      <c r="U55" s="10" t="s">
        <v>792</v>
      </c>
      <c r="V55" s="43">
        <v>60380.0</v>
      </c>
      <c r="W55" s="8">
        <v>1006.33</v>
      </c>
      <c r="X55" s="8">
        <v>0.0</v>
      </c>
      <c r="Y55" s="16" t="str">
        <f t="shared" si="3"/>
        <v>Descarregado</v>
      </c>
      <c r="Z55" s="8" t="s">
        <v>3309</v>
      </c>
      <c r="AA55" s="32">
        <f>SUMIFS(PagFreteIndividal!E:E,PagFreteIndividal!B:B,A:A)+AC55</f>
        <v>12981.7</v>
      </c>
      <c r="AB55" s="14">
        <f t="shared" si="4"/>
        <v>0</v>
      </c>
      <c r="AC55" s="32">
        <v>0.0</v>
      </c>
    </row>
    <row r="56">
      <c r="A56" s="10" t="s">
        <v>5363</v>
      </c>
      <c r="B56" s="13">
        <v>45678.0</v>
      </c>
      <c r="C56" s="8" t="s">
        <v>3308</v>
      </c>
      <c r="D56" s="8">
        <v>70030.0</v>
      </c>
      <c r="E56" s="8">
        <v>1167.17</v>
      </c>
      <c r="F56" s="8">
        <v>69.0</v>
      </c>
      <c r="G56" s="11">
        <v>80534.73</v>
      </c>
      <c r="H56" s="8">
        <v>0.0</v>
      </c>
      <c r="I56" s="11">
        <v>0.0</v>
      </c>
      <c r="J56" s="8" t="s">
        <v>5361</v>
      </c>
      <c r="K56" s="8">
        <v>165.0</v>
      </c>
      <c r="L56" s="11">
        <v>11554.95</v>
      </c>
      <c r="M56" s="8" t="s">
        <v>6119</v>
      </c>
      <c r="N56" s="8" t="s">
        <v>124</v>
      </c>
      <c r="O56" s="8" t="s">
        <v>6171</v>
      </c>
      <c r="P56" s="11">
        <v>82.5</v>
      </c>
      <c r="Q56" s="11">
        <v>96291.53</v>
      </c>
      <c r="S56" s="16" t="str">
        <f t="shared" si="1"/>
        <v>CXG-0125</v>
      </c>
      <c r="T56" s="16" t="str">
        <f t="shared" si="2"/>
        <v>01/2025</v>
      </c>
      <c r="U56" s="10" t="s">
        <v>841</v>
      </c>
      <c r="V56" s="43">
        <v>70030.0</v>
      </c>
      <c r="W56" s="8">
        <v>1167.17</v>
      </c>
      <c r="X56" s="8">
        <v>0.0</v>
      </c>
      <c r="Y56" s="16" t="str">
        <f t="shared" si="3"/>
        <v>Descarregado</v>
      </c>
      <c r="Z56" s="8" t="s">
        <v>3309</v>
      </c>
      <c r="AA56" s="32">
        <f>SUMIFS(PagFreteIndividal!E:E,PagFreteIndividal!B:B,A:A)+AC56</f>
        <v>11554.95</v>
      </c>
      <c r="AB56" s="14">
        <f t="shared" si="4"/>
        <v>0</v>
      </c>
      <c r="AC56" s="32">
        <v>0.0</v>
      </c>
    </row>
    <row r="57">
      <c r="A57" s="10" t="s">
        <v>6172</v>
      </c>
      <c r="B57" s="13">
        <v>45679.0</v>
      </c>
      <c r="C57" s="8" t="s">
        <v>3301</v>
      </c>
      <c r="D57" s="8">
        <v>75620.0</v>
      </c>
      <c r="E57" s="8">
        <v>1260.33</v>
      </c>
      <c r="F57" s="8">
        <v>80.0</v>
      </c>
      <c r="G57" s="11">
        <v>100826.4</v>
      </c>
      <c r="H57" s="8">
        <v>0.0</v>
      </c>
      <c r="I57" s="11">
        <v>0.0</v>
      </c>
      <c r="J57" s="8" t="s">
        <v>6129</v>
      </c>
      <c r="K57" s="8">
        <v>120.0</v>
      </c>
      <c r="L57" s="11">
        <v>9074.4</v>
      </c>
      <c r="M57" s="8" t="s">
        <v>6119</v>
      </c>
      <c r="N57" s="8" t="s">
        <v>127</v>
      </c>
      <c r="O57" s="8" t="s">
        <v>6173</v>
      </c>
      <c r="P57" s="11">
        <v>84.0</v>
      </c>
      <c r="Q57" s="11">
        <v>105867.72</v>
      </c>
      <c r="S57" s="16" t="str">
        <f t="shared" si="1"/>
        <v>CXG-0125</v>
      </c>
      <c r="T57" s="16" t="str">
        <f t="shared" si="2"/>
        <v>01/2025</v>
      </c>
      <c r="U57" s="10" t="s">
        <v>831</v>
      </c>
      <c r="V57" s="43">
        <v>75620.0</v>
      </c>
      <c r="W57" s="8">
        <v>1260.33</v>
      </c>
      <c r="X57" s="8">
        <v>0.0</v>
      </c>
      <c r="Y57" s="16" t="str">
        <f t="shared" si="3"/>
        <v>Descarregado</v>
      </c>
      <c r="Z57" s="8" t="s">
        <v>3302</v>
      </c>
      <c r="AA57" s="32">
        <f>SUMIFS(PagFreteIndividal!E:E,PagFreteIndividal!B:B,A:A)+AC57</f>
        <v>9074.4</v>
      </c>
      <c r="AB57" s="14">
        <f t="shared" si="4"/>
        <v>0</v>
      </c>
      <c r="AC57" s="32">
        <v>9074.4</v>
      </c>
    </row>
    <row r="58">
      <c r="A58" s="10" t="s">
        <v>6174</v>
      </c>
      <c r="B58" s="13">
        <v>45679.0</v>
      </c>
      <c r="C58" s="8" t="s">
        <v>3301</v>
      </c>
      <c r="D58" s="8">
        <v>69840.0</v>
      </c>
      <c r="E58" s="8">
        <v>1164.0</v>
      </c>
      <c r="F58" s="8">
        <v>80.0</v>
      </c>
      <c r="G58" s="11">
        <v>93120.0</v>
      </c>
      <c r="H58" s="8">
        <v>0.0</v>
      </c>
      <c r="I58" s="11">
        <v>0.0</v>
      </c>
      <c r="J58" s="8" t="s">
        <v>6132</v>
      </c>
      <c r="K58" s="8">
        <v>120.0</v>
      </c>
      <c r="L58" s="11">
        <v>8380.8</v>
      </c>
      <c r="M58" s="8" t="s">
        <v>6119</v>
      </c>
      <c r="N58" s="8" t="s">
        <v>43</v>
      </c>
      <c r="O58" s="8" t="s">
        <v>6159</v>
      </c>
      <c r="P58" s="11">
        <v>84.0</v>
      </c>
      <c r="Q58" s="11">
        <v>97776.0</v>
      </c>
      <c r="S58" s="16" t="str">
        <f t="shared" si="1"/>
        <v>CXG-0125</v>
      </c>
      <c r="T58" s="16" t="str">
        <f t="shared" si="2"/>
        <v>01/2025</v>
      </c>
      <c r="U58" s="10" t="s">
        <v>831</v>
      </c>
      <c r="V58" s="43">
        <v>69840.0</v>
      </c>
      <c r="W58" s="8">
        <v>1164.0</v>
      </c>
      <c r="X58" s="8">
        <v>0.0</v>
      </c>
      <c r="Y58" s="16" t="str">
        <f t="shared" si="3"/>
        <v>Descarregado</v>
      </c>
      <c r="Z58" s="8" t="s">
        <v>3302</v>
      </c>
      <c r="AA58" s="32">
        <f>SUMIFS(PagFreteIndividal!E:E,PagFreteIndividal!B:B,A:A)+AC58</f>
        <v>8380.8</v>
      </c>
      <c r="AB58" s="14">
        <f t="shared" si="4"/>
        <v>0</v>
      </c>
      <c r="AC58" s="32">
        <v>8380.8</v>
      </c>
    </row>
    <row r="59">
      <c r="A59" s="10" t="s">
        <v>4484</v>
      </c>
      <c r="B59" s="13">
        <v>45678.0</v>
      </c>
      <c r="C59" s="8" t="s">
        <v>3308</v>
      </c>
      <c r="D59" s="8">
        <v>51540.0</v>
      </c>
      <c r="E59" s="8">
        <v>859.0</v>
      </c>
      <c r="F59" s="8">
        <v>80.0</v>
      </c>
      <c r="G59" s="11">
        <v>68720.0</v>
      </c>
      <c r="H59" s="8">
        <v>0.0</v>
      </c>
      <c r="I59" s="11">
        <v>0.0</v>
      </c>
      <c r="J59" s="8" t="s">
        <v>4485</v>
      </c>
      <c r="K59" s="8">
        <v>110.0</v>
      </c>
      <c r="L59" s="11">
        <v>5669.4</v>
      </c>
      <c r="M59" s="8" t="s">
        <v>6119</v>
      </c>
      <c r="N59" s="8" t="s">
        <v>43</v>
      </c>
      <c r="O59" s="8" t="s">
        <v>6159</v>
      </c>
      <c r="P59" s="11">
        <v>84.0</v>
      </c>
      <c r="Q59" s="11">
        <v>72240.0</v>
      </c>
      <c r="S59" s="16" t="str">
        <f t="shared" si="1"/>
        <v>CXG-0125</v>
      </c>
      <c r="T59" s="16" t="str">
        <f t="shared" si="2"/>
        <v>01/2025</v>
      </c>
      <c r="U59" s="10" t="s">
        <v>831</v>
      </c>
      <c r="V59" s="43">
        <v>51600.0</v>
      </c>
      <c r="W59" s="8">
        <v>860.0</v>
      </c>
      <c r="X59" s="8">
        <v>1.0</v>
      </c>
      <c r="Y59" s="16" t="str">
        <f t="shared" si="3"/>
        <v>Descarregado</v>
      </c>
      <c r="Z59" s="8" t="s">
        <v>3309</v>
      </c>
      <c r="AA59" s="32">
        <f>SUMIFS(PagFreteIndividal!E:E,PagFreteIndividal!B:B,A:A)+AC59</f>
        <v>5669.4</v>
      </c>
      <c r="AB59" s="14">
        <f t="shared" si="4"/>
        <v>0</v>
      </c>
      <c r="AC59" s="32">
        <v>0.0</v>
      </c>
    </row>
    <row r="60">
      <c r="A60" s="10" t="s">
        <v>4390</v>
      </c>
      <c r="B60" s="13">
        <v>45679.0</v>
      </c>
      <c r="C60" s="8" t="s">
        <v>3308</v>
      </c>
      <c r="D60" s="8">
        <v>44080.0</v>
      </c>
      <c r="E60" s="8">
        <v>734.67</v>
      </c>
      <c r="F60" s="8">
        <v>70.0</v>
      </c>
      <c r="G60" s="11">
        <v>51426.9</v>
      </c>
      <c r="H60" s="8">
        <v>0.0</v>
      </c>
      <c r="I60" s="11">
        <v>0.0</v>
      </c>
      <c r="J60" s="8" t="s">
        <v>4391</v>
      </c>
      <c r="K60" s="8">
        <v>110.0</v>
      </c>
      <c r="L60" s="11">
        <v>4848.8</v>
      </c>
      <c r="M60" s="8" t="s">
        <v>6119</v>
      </c>
      <c r="N60" s="8" t="s">
        <v>43</v>
      </c>
      <c r="O60" s="8" t="s">
        <v>6159</v>
      </c>
      <c r="P60" s="11">
        <v>84.0</v>
      </c>
      <c r="Q60" s="11">
        <v>61712.28</v>
      </c>
      <c r="S60" s="16" t="str">
        <f t="shared" si="1"/>
        <v>CXG-0125</v>
      </c>
      <c r="T60" s="16" t="str">
        <f t="shared" si="2"/>
        <v>01/2025</v>
      </c>
      <c r="U60" s="10" t="s">
        <v>825</v>
      </c>
      <c r="V60" s="43">
        <v>44080.0</v>
      </c>
      <c r="W60" s="8">
        <v>734.67</v>
      </c>
      <c r="X60" s="8">
        <v>0.0</v>
      </c>
      <c r="Y60" s="16" t="str">
        <f t="shared" si="3"/>
        <v>Descarregado</v>
      </c>
      <c r="Z60" s="8" t="s">
        <v>3309</v>
      </c>
      <c r="AA60" s="32">
        <f>SUMIFS(PagFreteIndividal!E:E,PagFreteIndividal!B:B,A:A)+AC60</f>
        <v>4848.8</v>
      </c>
      <c r="AB60" s="14">
        <f t="shared" si="4"/>
        <v>0</v>
      </c>
      <c r="AC60" s="32">
        <v>0.0</v>
      </c>
    </row>
    <row r="61">
      <c r="A61" s="10" t="s">
        <v>4426</v>
      </c>
      <c r="B61" s="13">
        <v>45679.0</v>
      </c>
      <c r="C61" s="8" t="s">
        <v>3308</v>
      </c>
      <c r="D61" s="8">
        <v>46480.0</v>
      </c>
      <c r="E61" s="8">
        <v>774.67</v>
      </c>
      <c r="F61" s="8">
        <v>70.0</v>
      </c>
      <c r="G61" s="11">
        <v>54226.9</v>
      </c>
      <c r="H61" s="8">
        <v>0.0</v>
      </c>
      <c r="I61" s="11">
        <v>0.0</v>
      </c>
      <c r="J61" s="8" t="s">
        <v>4427</v>
      </c>
      <c r="K61" s="8">
        <v>110.0</v>
      </c>
      <c r="L61" s="11">
        <v>5112.8</v>
      </c>
      <c r="M61" s="8" t="s">
        <v>6119</v>
      </c>
      <c r="N61" s="8" t="s">
        <v>43</v>
      </c>
      <c r="O61" s="8" t="s">
        <v>6159</v>
      </c>
      <c r="P61" s="11">
        <v>84.0</v>
      </c>
      <c r="Q61" s="11">
        <v>65310.0</v>
      </c>
      <c r="S61" s="16" t="str">
        <f t="shared" si="1"/>
        <v>CXG-0125</v>
      </c>
      <c r="T61" s="16" t="str">
        <f t="shared" si="2"/>
        <v>01/2025</v>
      </c>
      <c r="U61" s="10" t="s">
        <v>825</v>
      </c>
      <c r="V61" s="43">
        <v>46650.0</v>
      </c>
      <c r="W61" s="8">
        <v>777.5</v>
      </c>
      <c r="X61" s="8">
        <v>2.83</v>
      </c>
      <c r="Y61" s="16" t="str">
        <f t="shared" si="3"/>
        <v>Descarregado</v>
      </c>
      <c r="Z61" s="8" t="s">
        <v>3309</v>
      </c>
      <c r="AA61" s="32">
        <f>SUMIFS(PagFreteIndividal!E:E,PagFreteIndividal!B:B,A:A)+AC61</f>
        <v>5112.8</v>
      </c>
      <c r="AB61" s="14">
        <f t="shared" si="4"/>
        <v>0</v>
      </c>
      <c r="AC61" s="32">
        <v>0.0</v>
      </c>
    </row>
    <row r="62">
      <c r="A62" s="10" t="s">
        <v>5012</v>
      </c>
      <c r="B62" s="13">
        <v>45679.0</v>
      </c>
      <c r="C62" s="8" t="s">
        <v>3308</v>
      </c>
      <c r="D62" s="8">
        <v>48760.0</v>
      </c>
      <c r="E62" s="8">
        <v>812.67</v>
      </c>
      <c r="F62" s="8">
        <v>70.0</v>
      </c>
      <c r="G62" s="11">
        <v>56886.9</v>
      </c>
      <c r="H62" s="8">
        <v>0.0</v>
      </c>
      <c r="I62" s="11">
        <v>0.0</v>
      </c>
      <c r="J62" s="8" t="s">
        <v>5013</v>
      </c>
      <c r="K62" s="8">
        <v>110.0</v>
      </c>
      <c r="L62" s="11">
        <v>5363.6</v>
      </c>
      <c r="M62" s="8" t="s">
        <v>6119</v>
      </c>
      <c r="N62" s="8" t="s">
        <v>43</v>
      </c>
      <c r="O62" s="8" t="s">
        <v>6159</v>
      </c>
      <c r="P62" s="11">
        <v>84.0</v>
      </c>
      <c r="Q62" s="11">
        <v>69033.72</v>
      </c>
      <c r="S62" s="16" t="str">
        <f t="shared" si="1"/>
        <v>CXG-0125</v>
      </c>
      <c r="T62" s="16" t="str">
        <f t="shared" si="2"/>
        <v>01/2025</v>
      </c>
      <c r="U62" s="10" t="s">
        <v>825</v>
      </c>
      <c r="V62" s="43">
        <v>49310.0</v>
      </c>
      <c r="W62" s="8">
        <v>821.83</v>
      </c>
      <c r="X62" s="8">
        <v>9.16</v>
      </c>
      <c r="Y62" s="16" t="str">
        <f t="shared" si="3"/>
        <v>Descarregado</v>
      </c>
      <c r="Z62" s="8" t="s">
        <v>3309</v>
      </c>
      <c r="AA62" s="32">
        <f>SUMIFS(PagFreteIndividal!E:E,PagFreteIndividal!B:B,A:A)+AC62</f>
        <v>5363.6</v>
      </c>
      <c r="AB62" s="14">
        <f t="shared" si="4"/>
        <v>0</v>
      </c>
      <c r="AC62" s="32">
        <v>0.0</v>
      </c>
    </row>
    <row r="63">
      <c r="A63" s="10" t="s">
        <v>4347</v>
      </c>
      <c r="B63" s="13">
        <v>45680.0</v>
      </c>
      <c r="C63" s="8" t="s">
        <v>3305</v>
      </c>
      <c r="D63" s="8">
        <v>72460.0</v>
      </c>
      <c r="E63" s="8">
        <v>1207.67</v>
      </c>
      <c r="F63" s="8">
        <v>65.3</v>
      </c>
      <c r="G63" s="11">
        <v>78860.85</v>
      </c>
      <c r="H63" s="8">
        <v>0.0</v>
      </c>
      <c r="I63" s="11">
        <v>0.0</v>
      </c>
      <c r="J63" s="8" t="s">
        <v>4348</v>
      </c>
      <c r="K63" s="8">
        <v>220.0</v>
      </c>
      <c r="L63" s="11">
        <v>15941.2</v>
      </c>
      <c r="M63" s="8" t="s">
        <v>6119</v>
      </c>
      <c r="N63" s="8" t="s">
        <v>113</v>
      </c>
      <c r="O63" s="8" t="s">
        <v>6135</v>
      </c>
      <c r="P63" s="11">
        <v>83.0</v>
      </c>
      <c r="Q63" s="11">
        <v>100457.39</v>
      </c>
      <c r="S63" s="16" t="str">
        <f t="shared" si="1"/>
        <v>CXG-0125</v>
      </c>
      <c r="T63" s="16" t="str">
        <f t="shared" si="2"/>
        <v>01/2025</v>
      </c>
      <c r="U63" s="10" t="s">
        <v>792</v>
      </c>
      <c r="V63" s="43">
        <v>72620.0</v>
      </c>
      <c r="W63" s="8">
        <v>1210.33</v>
      </c>
      <c r="X63" s="8">
        <v>2.66</v>
      </c>
      <c r="Y63" s="16" t="str">
        <f t="shared" si="3"/>
        <v>Descarregado</v>
      </c>
      <c r="Z63" s="8" t="s">
        <v>3306</v>
      </c>
      <c r="AA63" s="32">
        <f>SUMIFS(PagFreteIndividal!E:E,PagFreteIndividal!B:B,A:A)+AC63</f>
        <v>15941.2</v>
      </c>
      <c r="AB63" s="14">
        <f t="shared" si="4"/>
        <v>0</v>
      </c>
      <c r="AC63" s="32">
        <v>0.0</v>
      </c>
    </row>
    <row r="64">
      <c r="A64" s="10" t="s">
        <v>6175</v>
      </c>
      <c r="B64" s="13">
        <v>45680.0</v>
      </c>
      <c r="C64" s="8" t="s">
        <v>3301</v>
      </c>
      <c r="D64" s="8">
        <v>70340.0</v>
      </c>
      <c r="E64" s="8">
        <v>1172.33</v>
      </c>
      <c r="F64" s="8">
        <v>65.3</v>
      </c>
      <c r="G64" s="11">
        <v>76553.15</v>
      </c>
      <c r="H64" s="8">
        <v>0.0</v>
      </c>
      <c r="I64" s="11">
        <v>0.0</v>
      </c>
      <c r="J64" s="8" t="s">
        <v>6176</v>
      </c>
      <c r="K64" s="8">
        <v>200.0</v>
      </c>
      <c r="L64" s="11">
        <v>14068.0</v>
      </c>
      <c r="M64" s="8" t="s">
        <v>6119</v>
      </c>
      <c r="N64" s="8" t="s">
        <v>27</v>
      </c>
      <c r="O64" s="8" t="s">
        <v>6177</v>
      </c>
      <c r="P64" s="11">
        <v>82.0</v>
      </c>
      <c r="Q64" s="11">
        <v>96131.06</v>
      </c>
      <c r="S64" s="16" t="str">
        <f t="shared" si="1"/>
        <v>CXG-0125</v>
      </c>
      <c r="T64" s="16" t="str">
        <f t="shared" si="2"/>
        <v>01/2025</v>
      </c>
      <c r="U64" s="10" t="s">
        <v>792</v>
      </c>
      <c r="V64" s="43">
        <v>70340.0</v>
      </c>
      <c r="W64" s="8">
        <v>1172.33</v>
      </c>
      <c r="X64" s="8">
        <v>0.0</v>
      </c>
      <c r="Y64" s="16" t="str">
        <f t="shared" si="3"/>
        <v>Descarregado</v>
      </c>
      <c r="Z64" s="8" t="s">
        <v>3302</v>
      </c>
      <c r="AA64" s="32">
        <f>SUMIFS(PagFreteIndividal!E:E,PagFreteIndividal!B:B,A:A)+AC64</f>
        <v>14068</v>
      </c>
      <c r="AB64" s="14">
        <f t="shared" si="4"/>
        <v>0</v>
      </c>
      <c r="AC64" s="32">
        <v>14068.0</v>
      </c>
    </row>
    <row r="65">
      <c r="A65" s="10" t="s">
        <v>4229</v>
      </c>
      <c r="B65" s="13">
        <v>45679.0</v>
      </c>
      <c r="C65" s="8" t="s">
        <v>3308</v>
      </c>
      <c r="D65" s="8">
        <v>68240.0</v>
      </c>
      <c r="E65" s="8">
        <v>1137.33</v>
      </c>
      <c r="F65" s="8">
        <v>69.5</v>
      </c>
      <c r="G65" s="11">
        <v>79044.44</v>
      </c>
      <c r="H65" s="8">
        <v>0.0</v>
      </c>
      <c r="I65" s="11">
        <v>0.0</v>
      </c>
      <c r="J65" s="8" t="s">
        <v>4230</v>
      </c>
      <c r="K65" s="8">
        <v>90.0</v>
      </c>
      <c r="L65" s="11">
        <v>6141.6</v>
      </c>
      <c r="M65" s="8" t="s">
        <v>6119</v>
      </c>
      <c r="N65" s="8" t="s">
        <v>115</v>
      </c>
      <c r="O65" s="8" t="s">
        <v>6162</v>
      </c>
      <c r="P65" s="11">
        <v>78.0</v>
      </c>
      <c r="Q65" s="11">
        <v>88945.74</v>
      </c>
      <c r="S65" s="16" t="str">
        <f t="shared" si="1"/>
        <v>CXG-0125</v>
      </c>
      <c r="T65" s="16" t="str">
        <f t="shared" si="2"/>
        <v>01/2025</v>
      </c>
      <c r="U65" s="10" t="s">
        <v>854</v>
      </c>
      <c r="V65" s="43">
        <v>68420.0</v>
      </c>
      <c r="W65" s="8">
        <v>1140.33</v>
      </c>
      <c r="X65" s="8">
        <v>3.0</v>
      </c>
      <c r="Y65" s="16" t="str">
        <f t="shared" si="3"/>
        <v>Descarregado</v>
      </c>
      <c r="Z65" s="8" t="s">
        <v>3309</v>
      </c>
      <c r="AA65" s="32">
        <f>SUMIFS(PagFreteIndividal!E:E,PagFreteIndividal!B:B,A:A)+AC65</f>
        <v>6141.6</v>
      </c>
      <c r="AB65" s="14">
        <f t="shared" si="4"/>
        <v>0</v>
      </c>
      <c r="AC65" s="32">
        <v>0.0</v>
      </c>
    </row>
    <row r="66">
      <c r="A66" s="10" t="s">
        <v>4223</v>
      </c>
      <c r="B66" s="13">
        <v>45679.0</v>
      </c>
      <c r="C66" s="8" t="s">
        <v>3308</v>
      </c>
      <c r="D66" s="8">
        <v>62490.0</v>
      </c>
      <c r="E66" s="8">
        <v>1041.5</v>
      </c>
      <c r="F66" s="8">
        <v>69.5</v>
      </c>
      <c r="G66" s="11">
        <v>72384.25</v>
      </c>
      <c r="H66" s="8">
        <v>0.0</v>
      </c>
      <c r="I66" s="11">
        <v>0.0</v>
      </c>
      <c r="J66" s="8" t="s">
        <v>4224</v>
      </c>
      <c r="K66" s="8">
        <v>90.0</v>
      </c>
      <c r="L66" s="11">
        <v>5624.1</v>
      </c>
      <c r="M66" s="8" t="s">
        <v>6119</v>
      </c>
      <c r="N66" s="8" t="s">
        <v>115</v>
      </c>
      <c r="O66" s="8" t="s">
        <v>6162</v>
      </c>
      <c r="P66" s="11">
        <v>78.0</v>
      </c>
      <c r="Q66" s="11">
        <v>81457.74</v>
      </c>
      <c r="S66" s="16" t="str">
        <f t="shared" si="1"/>
        <v>CXG-0125</v>
      </c>
      <c r="T66" s="16" t="str">
        <f t="shared" si="2"/>
        <v>01/2025</v>
      </c>
      <c r="U66" s="10" t="s">
        <v>854</v>
      </c>
      <c r="V66" s="43">
        <v>62660.0</v>
      </c>
      <c r="W66" s="8">
        <v>1044.33</v>
      </c>
      <c r="X66" s="8">
        <v>2.83</v>
      </c>
      <c r="Y66" s="16" t="str">
        <f t="shared" si="3"/>
        <v>Descarregado</v>
      </c>
      <c r="Z66" s="8" t="s">
        <v>3309</v>
      </c>
      <c r="AA66" s="32">
        <f>SUMIFS(PagFreteIndividal!E:E,PagFreteIndividal!B:B,A:A)+AC66</f>
        <v>5624.1</v>
      </c>
      <c r="AB66" s="14">
        <f t="shared" si="4"/>
        <v>0</v>
      </c>
      <c r="AC66" s="32">
        <v>0.0</v>
      </c>
    </row>
    <row r="67">
      <c r="A67" s="10" t="s">
        <v>4343</v>
      </c>
      <c r="B67" s="13">
        <v>45680.0</v>
      </c>
      <c r="C67" s="8" t="s">
        <v>3305</v>
      </c>
      <c r="D67" s="8">
        <v>61180.0</v>
      </c>
      <c r="E67" s="8">
        <v>1019.67</v>
      </c>
      <c r="F67" s="8">
        <v>65.3</v>
      </c>
      <c r="G67" s="11">
        <v>66584.45</v>
      </c>
      <c r="H67" s="8">
        <v>0.0</v>
      </c>
      <c r="I67" s="11">
        <v>0.0</v>
      </c>
      <c r="J67" s="8" t="s">
        <v>4344</v>
      </c>
      <c r="K67" s="8">
        <v>220.0</v>
      </c>
      <c r="L67" s="11">
        <v>13459.6</v>
      </c>
      <c r="M67" s="8" t="s">
        <v>6119</v>
      </c>
      <c r="N67" s="8" t="s">
        <v>135</v>
      </c>
      <c r="O67" s="8" t="s">
        <v>6178</v>
      </c>
      <c r="P67" s="11">
        <v>82.5</v>
      </c>
      <c r="Q67" s="11">
        <v>84122.78</v>
      </c>
      <c r="S67" s="16" t="str">
        <f t="shared" si="1"/>
        <v>CXG-0125</v>
      </c>
      <c r="T67" s="16" t="str">
        <f t="shared" si="2"/>
        <v>01/2025</v>
      </c>
      <c r="U67" s="10" t="s">
        <v>792</v>
      </c>
      <c r="V67" s="43">
        <v>61180.0</v>
      </c>
      <c r="W67" s="8">
        <v>1019.67</v>
      </c>
      <c r="X67" s="8">
        <v>0.0</v>
      </c>
      <c r="Y67" s="16" t="str">
        <f t="shared" si="3"/>
        <v>Descarregado</v>
      </c>
      <c r="Z67" s="8" t="s">
        <v>3306</v>
      </c>
      <c r="AA67" s="32">
        <f>SUMIFS(PagFreteIndividal!E:E,PagFreteIndividal!B:B,A:A)+AC67</f>
        <v>13459.6</v>
      </c>
      <c r="AB67" s="14">
        <f t="shared" si="4"/>
        <v>0</v>
      </c>
      <c r="AC67" s="32">
        <v>0.0</v>
      </c>
    </row>
    <row r="68">
      <c r="A68" s="10" t="s">
        <v>4497</v>
      </c>
      <c r="B68" s="13">
        <v>45680.0</v>
      </c>
      <c r="C68" s="8" t="s">
        <v>3308</v>
      </c>
      <c r="D68" s="8">
        <v>64660.0</v>
      </c>
      <c r="E68" s="8">
        <v>1077.67</v>
      </c>
      <c r="F68" s="8">
        <v>70.0</v>
      </c>
      <c r="G68" s="11">
        <v>75436.9</v>
      </c>
      <c r="H68" s="8">
        <v>0.0</v>
      </c>
      <c r="I68" s="11">
        <v>0.0</v>
      </c>
      <c r="J68" s="8" t="s">
        <v>4498</v>
      </c>
      <c r="K68" s="8">
        <v>90.0</v>
      </c>
      <c r="L68" s="11">
        <v>5819.4</v>
      </c>
      <c r="M68" s="8" t="s">
        <v>6119</v>
      </c>
      <c r="N68" s="8" t="s">
        <v>115</v>
      </c>
      <c r="O68" s="8" t="s">
        <v>6162</v>
      </c>
      <c r="P68" s="11">
        <v>78.0</v>
      </c>
      <c r="Q68" s="11">
        <v>84499.74</v>
      </c>
      <c r="S68" s="16" t="str">
        <f t="shared" si="1"/>
        <v>CXG-0125</v>
      </c>
      <c r="T68" s="16" t="str">
        <f t="shared" si="2"/>
        <v>01/2025</v>
      </c>
      <c r="U68" s="10" t="s">
        <v>825</v>
      </c>
      <c r="V68" s="43">
        <v>65000.0</v>
      </c>
      <c r="W68" s="8">
        <v>1083.33</v>
      </c>
      <c r="X68" s="8">
        <v>5.66</v>
      </c>
      <c r="Y68" s="16" t="str">
        <f t="shared" si="3"/>
        <v>Descarregado</v>
      </c>
      <c r="Z68" s="8" t="s">
        <v>3309</v>
      </c>
      <c r="AA68" s="32">
        <f>SUMIFS(PagFreteIndividal!E:E,PagFreteIndividal!B:B,A:A)+AC68</f>
        <v>5819.4</v>
      </c>
      <c r="AB68" s="14">
        <f t="shared" si="4"/>
        <v>0</v>
      </c>
      <c r="AC68" s="32">
        <v>0.0</v>
      </c>
    </row>
    <row r="69">
      <c r="A69" s="10" t="s">
        <v>4107</v>
      </c>
      <c r="B69" s="13">
        <v>45680.0</v>
      </c>
      <c r="C69" s="8" t="s">
        <v>3308</v>
      </c>
      <c r="D69" s="8">
        <v>63190.0</v>
      </c>
      <c r="E69" s="8">
        <v>1053.17</v>
      </c>
      <c r="F69" s="8">
        <v>67.0</v>
      </c>
      <c r="G69" s="11">
        <v>70562.39</v>
      </c>
      <c r="H69" s="8">
        <v>0.0</v>
      </c>
      <c r="I69" s="11">
        <v>0.0</v>
      </c>
      <c r="J69" s="8" t="s">
        <v>4108</v>
      </c>
      <c r="K69" s="8">
        <v>130.0</v>
      </c>
      <c r="L69" s="11">
        <v>8214.7</v>
      </c>
      <c r="M69" s="8" t="s">
        <v>6119</v>
      </c>
      <c r="N69" s="8" t="s">
        <v>43</v>
      </c>
      <c r="O69" s="8" t="s">
        <v>6159</v>
      </c>
      <c r="P69" s="11">
        <v>84.0</v>
      </c>
      <c r="Q69" s="11">
        <v>88508.28</v>
      </c>
      <c r="S69" s="16" t="str">
        <f t="shared" si="1"/>
        <v>CXG-0125</v>
      </c>
      <c r="T69" s="16" t="str">
        <f t="shared" si="2"/>
        <v>01/2025</v>
      </c>
      <c r="U69" s="10" t="s">
        <v>841</v>
      </c>
      <c r="V69" s="43">
        <v>63220.0</v>
      </c>
      <c r="W69" s="8">
        <v>1053.67</v>
      </c>
      <c r="X69" s="8">
        <v>0.5</v>
      </c>
      <c r="Y69" s="16" t="str">
        <f t="shared" si="3"/>
        <v>Descarregado</v>
      </c>
      <c r="Z69" s="8" t="s">
        <v>3309</v>
      </c>
      <c r="AA69" s="32">
        <f>SUMIFS(PagFreteIndividal!E:E,PagFreteIndividal!B:B,A:A)+AC69</f>
        <v>8214.7</v>
      </c>
      <c r="AB69" s="14">
        <f t="shared" si="4"/>
        <v>0</v>
      </c>
      <c r="AC69" s="32">
        <v>0.0</v>
      </c>
    </row>
    <row r="70">
      <c r="A70" s="10" t="s">
        <v>4771</v>
      </c>
      <c r="B70" s="13">
        <v>45680.0</v>
      </c>
      <c r="C70" s="8" t="s">
        <v>3308</v>
      </c>
      <c r="D70" s="8">
        <v>46900.0</v>
      </c>
      <c r="E70" s="8">
        <v>781.67</v>
      </c>
      <c r="F70" s="8">
        <v>60.5</v>
      </c>
      <c r="G70" s="11">
        <v>47291.04</v>
      </c>
      <c r="H70" s="8">
        <v>0.0</v>
      </c>
      <c r="I70" s="11">
        <v>0.0</v>
      </c>
      <c r="J70" s="8" t="s">
        <v>4772</v>
      </c>
      <c r="K70" s="8">
        <v>280.0</v>
      </c>
      <c r="L70" s="11">
        <v>13132.0</v>
      </c>
      <c r="M70" s="8" t="s">
        <v>6119</v>
      </c>
      <c r="N70" s="8" t="s">
        <v>132</v>
      </c>
      <c r="O70" s="8" t="s">
        <v>6179</v>
      </c>
      <c r="P70" s="11">
        <v>81.0</v>
      </c>
      <c r="Q70" s="11">
        <v>63193.77</v>
      </c>
      <c r="S70" s="16" t="str">
        <f t="shared" si="1"/>
        <v>CXG-0125</v>
      </c>
      <c r="T70" s="16" t="str">
        <f t="shared" si="2"/>
        <v>01/2025</v>
      </c>
      <c r="U70" s="10" t="s">
        <v>828</v>
      </c>
      <c r="V70" s="43">
        <v>46810.0</v>
      </c>
      <c r="W70" s="8">
        <v>780.17</v>
      </c>
      <c r="X70" s="8">
        <v>-1.5</v>
      </c>
      <c r="Y70" s="16" t="str">
        <f t="shared" si="3"/>
        <v>Descarregado</v>
      </c>
      <c r="Z70" s="8" t="s">
        <v>3309</v>
      </c>
      <c r="AA70" s="32">
        <f>SUMIFS(PagFreteIndividal!E:E,PagFreteIndividal!B:B,A:A)+AC70</f>
        <v>13132</v>
      </c>
      <c r="AB70" s="14">
        <f t="shared" si="4"/>
        <v>0</v>
      </c>
      <c r="AC70" s="32">
        <v>0.0</v>
      </c>
    </row>
    <row r="71">
      <c r="A71" s="10" t="s">
        <v>4995</v>
      </c>
      <c r="B71" s="13">
        <v>45681.0</v>
      </c>
      <c r="C71" s="8" t="s">
        <v>3308</v>
      </c>
      <c r="D71" s="8">
        <v>57420.0</v>
      </c>
      <c r="E71" s="8">
        <v>957.0</v>
      </c>
      <c r="F71" s="8">
        <v>69.5</v>
      </c>
      <c r="G71" s="11">
        <v>66511.5</v>
      </c>
      <c r="H71" s="8">
        <v>0.0</v>
      </c>
      <c r="I71" s="11">
        <v>0.0</v>
      </c>
      <c r="J71" s="8" t="s">
        <v>477</v>
      </c>
      <c r="K71" s="8">
        <v>90.0</v>
      </c>
      <c r="L71" s="11">
        <v>5167.8</v>
      </c>
      <c r="M71" s="8" t="s">
        <v>6119</v>
      </c>
      <c r="N71" s="8" t="s">
        <v>115</v>
      </c>
      <c r="O71" s="8" t="s">
        <v>6162</v>
      </c>
      <c r="P71" s="11">
        <v>78.0</v>
      </c>
      <c r="Q71" s="11">
        <v>74854.26</v>
      </c>
      <c r="S71" s="16" t="str">
        <f t="shared" si="1"/>
        <v>CXG-0125</v>
      </c>
      <c r="T71" s="16" t="str">
        <f t="shared" si="2"/>
        <v>01/2025</v>
      </c>
      <c r="U71" s="10" t="s">
        <v>854</v>
      </c>
      <c r="V71" s="43">
        <v>57580.0</v>
      </c>
      <c r="W71" s="8">
        <v>959.67</v>
      </c>
      <c r="X71" s="8">
        <v>2.67</v>
      </c>
      <c r="Y71" s="16" t="str">
        <f t="shared" si="3"/>
        <v>Descarregado</v>
      </c>
      <c r="Z71" s="8" t="s">
        <v>3309</v>
      </c>
      <c r="AA71" s="32">
        <f>SUMIFS(PagFreteIndividal!E:E,PagFreteIndividal!B:B,A:A)+AC71</f>
        <v>5167.8</v>
      </c>
      <c r="AB71" s="14">
        <f t="shared" si="4"/>
        <v>0</v>
      </c>
      <c r="AC71" s="32">
        <v>0.0</v>
      </c>
    </row>
    <row r="72">
      <c r="A72" s="10" t="s">
        <v>4101</v>
      </c>
      <c r="B72" s="13">
        <v>45681.0</v>
      </c>
      <c r="C72" s="8" t="s">
        <v>3308</v>
      </c>
      <c r="D72" s="8">
        <v>49060.0</v>
      </c>
      <c r="E72" s="8">
        <v>817.67</v>
      </c>
      <c r="F72" s="8">
        <v>80.0</v>
      </c>
      <c r="G72" s="11">
        <v>65413.6</v>
      </c>
      <c r="H72" s="8">
        <v>0.0</v>
      </c>
      <c r="I72" s="11">
        <v>0.0</v>
      </c>
      <c r="J72" s="8" t="s">
        <v>4102</v>
      </c>
      <c r="K72" s="8">
        <v>110.0</v>
      </c>
      <c r="L72" s="11">
        <v>5396.6</v>
      </c>
      <c r="M72" s="8" t="s">
        <v>6119</v>
      </c>
      <c r="N72" s="8" t="s">
        <v>43</v>
      </c>
      <c r="O72" s="8" t="s">
        <v>6159</v>
      </c>
      <c r="P72" s="11">
        <v>84.0</v>
      </c>
      <c r="Q72" s="11">
        <v>68865.72</v>
      </c>
      <c r="S72" s="16" t="str">
        <f t="shared" si="1"/>
        <v>CXG-0125</v>
      </c>
      <c r="T72" s="16" t="str">
        <f t="shared" si="2"/>
        <v>01/2025</v>
      </c>
      <c r="U72" s="10" t="s">
        <v>831</v>
      </c>
      <c r="V72" s="43">
        <v>49190.0</v>
      </c>
      <c r="W72" s="8">
        <v>819.83</v>
      </c>
      <c r="X72" s="8">
        <v>2.16</v>
      </c>
      <c r="Y72" s="16" t="str">
        <f t="shared" si="3"/>
        <v>Descarregado</v>
      </c>
      <c r="Z72" s="8" t="s">
        <v>3309</v>
      </c>
      <c r="AA72" s="32">
        <f>SUMIFS(PagFreteIndividal!E:E,PagFreteIndividal!B:B,A:A)+AC72</f>
        <v>5396.6</v>
      </c>
      <c r="AB72" s="14">
        <f t="shared" si="4"/>
        <v>0</v>
      </c>
      <c r="AC72" s="32">
        <v>0.0</v>
      </c>
    </row>
    <row r="73">
      <c r="A73" s="10" t="s">
        <v>4944</v>
      </c>
      <c r="B73" s="13">
        <v>45681.0</v>
      </c>
      <c r="C73" s="8" t="s">
        <v>3308</v>
      </c>
      <c r="D73" s="8">
        <v>53940.0</v>
      </c>
      <c r="E73" s="8">
        <v>899.0</v>
      </c>
      <c r="F73" s="8">
        <v>69.5</v>
      </c>
      <c r="G73" s="11">
        <v>62480.5</v>
      </c>
      <c r="H73" s="8">
        <v>0.0</v>
      </c>
      <c r="I73" s="11">
        <v>0.0</v>
      </c>
      <c r="J73" s="8" t="s">
        <v>4364</v>
      </c>
      <c r="K73" s="8">
        <v>90.0</v>
      </c>
      <c r="L73" s="11">
        <v>4854.6</v>
      </c>
      <c r="M73" s="8" t="s">
        <v>6119</v>
      </c>
      <c r="N73" s="8" t="s">
        <v>115</v>
      </c>
      <c r="O73" s="8" t="s">
        <v>6162</v>
      </c>
      <c r="P73" s="11">
        <v>78.0</v>
      </c>
      <c r="Q73" s="11">
        <v>70459.74</v>
      </c>
      <c r="S73" s="16" t="str">
        <f t="shared" si="1"/>
        <v>CXG-0125</v>
      </c>
      <c r="T73" s="16" t="str">
        <f t="shared" si="2"/>
        <v>01/2025</v>
      </c>
      <c r="U73" s="10" t="s">
        <v>854</v>
      </c>
      <c r="V73" s="43">
        <v>54200.0</v>
      </c>
      <c r="W73" s="8">
        <v>903.33</v>
      </c>
      <c r="X73" s="8">
        <v>4.33</v>
      </c>
      <c r="Y73" s="16" t="str">
        <f t="shared" si="3"/>
        <v>Descarregado</v>
      </c>
      <c r="Z73" s="8" t="s">
        <v>3309</v>
      </c>
      <c r="AA73" s="32">
        <f>SUMIFS(PagFreteIndividal!E:E,PagFreteIndividal!B:B,A:A)+AC73</f>
        <v>4854.6</v>
      </c>
      <c r="AB73" s="14">
        <f t="shared" si="4"/>
        <v>0</v>
      </c>
      <c r="AC73" s="32">
        <v>0.0</v>
      </c>
    </row>
    <row r="74">
      <c r="A74" s="10" t="s">
        <v>4237</v>
      </c>
      <c r="B74" s="13">
        <v>45681.0</v>
      </c>
      <c r="C74" s="8" t="s">
        <v>3308</v>
      </c>
      <c r="D74" s="8">
        <v>80240.0</v>
      </c>
      <c r="E74" s="8">
        <v>1337.33</v>
      </c>
      <c r="F74" s="8">
        <v>69.5</v>
      </c>
      <c r="G74" s="11">
        <v>92944.44</v>
      </c>
      <c r="H74" s="8">
        <v>0.0</v>
      </c>
      <c r="I74" s="11">
        <v>0.0</v>
      </c>
      <c r="J74" s="8" t="s">
        <v>4230</v>
      </c>
      <c r="K74" s="8">
        <v>90.0</v>
      </c>
      <c r="L74" s="11">
        <v>7221.6</v>
      </c>
      <c r="M74" s="8" t="s">
        <v>6119</v>
      </c>
      <c r="N74" s="8" t="s">
        <v>115</v>
      </c>
      <c r="O74" s="8" t="s">
        <v>6162</v>
      </c>
      <c r="P74" s="11">
        <v>78.0</v>
      </c>
      <c r="Q74" s="11">
        <v>104676.0</v>
      </c>
      <c r="S74" s="16" t="str">
        <f t="shared" si="1"/>
        <v>CXG-0125</v>
      </c>
      <c r="T74" s="16" t="str">
        <f t="shared" si="2"/>
        <v>01/2025</v>
      </c>
      <c r="U74" s="10" t="s">
        <v>854</v>
      </c>
      <c r="V74" s="43">
        <v>80520.0</v>
      </c>
      <c r="W74" s="8">
        <v>1342.0</v>
      </c>
      <c r="X74" s="8">
        <v>4.67</v>
      </c>
      <c r="Y74" s="16" t="str">
        <f t="shared" si="3"/>
        <v>Descarregado</v>
      </c>
      <c r="Z74" s="8" t="s">
        <v>3309</v>
      </c>
      <c r="AA74" s="32">
        <f>SUMIFS(PagFreteIndividal!E:E,PagFreteIndividal!B:B,A:A)+AC74</f>
        <v>7221.6</v>
      </c>
      <c r="AB74" s="14">
        <f t="shared" si="4"/>
        <v>0</v>
      </c>
      <c r="AC74" s="32">
        <v>0.0</v>
      </c>
    </row>
    <row r="75">
      <c r="A75" s="10" t="s">
        <v>4235</v>
      </c>
      <c r="B75" s="13">
        <v>45681.0</v>
      </c>
      <c r="C75" s="8" t="s">
        <v>3308</v>
      </c>
      <c r="D75" s="8">
        <v>60730.0</v>
      </c>
      <c r="E75" s="8">
        <v>1012.17</v>
      </c>
      <c r="F75" s="8">
        <v>69.5</v>
      </c>
      <c r="G75" s="11">
        <v>70345.82</v>
      </c>
      <c r="H75" s="8">
        <v>0.0</v>
      </c>
      <c r="I75" s="11">
        <v>0.0</v>
      </c>
      <c r="J75" s="8" t="s">
        <v>4224</v>
      </c>
      <c r="K75" s="8">
        <v>90.0</v>
      </c>
      <c r="L75" s="11">
        <v>5465.7</v>
      </c>
      <c r="M75" s="8" t="s">
        <v>6119</v>
      </c>
      <c r="N75" s="8" t="s">
        <v>115</v>
      </c>
      <c r="O75" s="8" t="s">
        <v>6162</v>
      </c>
      <c r="P75" s="11">
        <v>78.0</v>
      </c>
      <c r="Q75" s="11">
        <v>79248.0</v>
      </c>
      <c r="S75" s="16" t="str">
        <f t="shared" si="1"/>
        <v>CXG-0125</v>
      </c>
      <c r="T75" s="16" t="str">
        <f t="shared" si="2"/>
        <v>01/2025</v>
      </c>
      <c r="U75" s="10" t="s">
        <v>854</v>
      </c>
      <c r="V75" s="43">
        <v>60960.0</v>
      </c>
      <c r="W75" s="8">
        <v>1016.0</v>
      </c>
      <c r="X75" s="8">
        <v>3.83</v>
      </c>
      <c r="Y75" s="16" t="str">
        <f t="shared" si="3"/>
        <v>Descarregado</v>
      </c>
      <c r="Z75" s="8" t="s">
        <v>3309</v>
      </c>
      <c r="AA75" s="32">
        <f>SUMIFS(PagFreteIndividal!E:E,PagFreteIndividal!B:B,A:A)+AC75</f>
        <v>5465.7</v>
      </c>
      <c r="AB75" s="14">
        <f t="shared" si="4"/>
        <v>0</v>
      </c>
      <c r="AC75" s="32">
        <v>0.0</v>
      </c>
    </row>
    <row r="76">
      <c r="A76" s="10" t="s">
        <v>4203</v>
      </c>
      <c r="B76" s="13">
        <v>45682.0</v>
      </c>
      <c r="C76" s="8" t="s">
        <v>3308</v>
      </c>
      <c r="D76" s="8">
        <v>40300.0</v>
      </c>
      <c r="E76" s="8">
        <v>671.67</v>
      </c>
      <c r="F76" s="8">
        <v>79.0</v>
      </c>
      <c r="G76" s="11">
        <v>53061.93</v>
      </c>
      <c r="H76" s="8">
        <v>0.0</v>
      </c>
      <c r="I76" s="11">
        <v>0.0</v>
      </c>
      <c r="J76" s="8" t="s">
        <v>4204</v>
      </c>
      <c r="K76" s="8">
        <v>130.0</v>
      </c>
      <c r="L76" s="11">
        <v>5239.0</v>
      </c>
      <c r="M76" s="8" t="s">
        <v>6119</v>
      </c>
      <c r="N76" s="8" t="s">
        <v>79</v>
      </c>
      <c r="O76" s="8" t="s">
        <v>6180</v>
      </c>
      <c r="P76" s="11">
        <v>79.5</v>
      </c>
      <c r="Q76" s="11">
        <v>53397.77</v>
      </c>
      <c r="S76" s="16" t="str">
        <f t="shared" si="1"/>
        <v>CXG-0125</v>
      </c>
      <c r="T76" s="16" t="str">
        <f t="shared" si="2"/>
        <v>01/2025</v>
      </c>
      <c r="U76" s="10" t="s">
        <v>831</v>
      </c>
      <c r="V76" s="43">
        <v>40300.0</v>
      </c>
      <c r="W76" s="8">
        <v>671.67</v>
      </c>
      <c r="X76" s="8">
        <v>0.0</v>
      </c>
      <c r="Y76" s="16" t="str">
        <f t="shared" si="3"/>
        <v>Descarregado</v>
      </c>
      <c r="Z76" s="8" t="s">
        <v>3309</v>
      </c>
      <c r="AA76" s="32">
        <f>SUMIFS(PagFreteIndividal!E:E,PagFreteIndividal!B:B,A:A)+AC76</f>
        <v>5239</v>
      </c>
      <c r="AB76" s="14">
        <f t="shared" si="4"/>
        <v>0</v>
      </c>
      <c r="AC76" s="32">
        <v>0.0</v>
      </c>
    </row>
    <row r="77">
      <c r="A77" s="10" t="s">
        <v>4232</v>
      </c>
      <c r="B77" s="13">
        <v>45682.0</v>
      </c>
      <c r="C77" s="8" t="s">
        <v>3308</v>
      </c>
      <c r="D77" s="8">
        <v>51630.0</v>
      </c>
      <c r="E77" s="8">
        <v>860.5</v>
      </c>
      <c r="F77" s="8">
        <v>69.5</v>
      </c>
      <c r="G77" s="11">
        <v>59804.75</v>
      </c>
      <c r="H77" s="8">
        <v>0.0</v>
      </c>
      <c r="I77" s="11">
        <v>0.0</v>
      </c>
      <c r="J77" s="8" t="s">
        <v>4233</v>
      </c>
      <c r="K77" s="8">
        <v>90.0</v>
      </c>
      <c r="L77" s="11">
        <v>4646.7</v>
      </c>
      <c r="M77" s="8" t="s">
        <v>6119</v>
      </c>
      <c r="N77" s="8" t="s">
        <v>115</v>
      </c>
      <c r="O77" s="8" t="s">
        <v>6162</v>
      </c>
      <c r="P77" s="11">
        <v>78.0</v>
      </c>
      <c r="Q77" s="11">
        <v>67002.0</v>
      </c>
      <c r="S77" s="16" t="str">
        <f t="shared" si="1"/>
        <v>CXG-0125</v>
      </c>
      <c r="T77" s="16" t="str">
        <f t="shared" si="2"/>
        <v>01/2025</v>
      </c>
      <c r="U77" s="10" t="s">
        <v>854</v>
      </c>
      <c r="V77" s="43">
        <v>51540.0</v>
      </c>
      <c r="W77" s="8">
        <v>859.0</v>
      </c>
      <c r="X77" s="8">
        <v>-1.5</v>
      </c>
      <c r="Y77" s="16" t="str">
        <f t="shared" si="3"/>
        <v>Descarregado</v>
      </c>
      <c r="Z77" s="8" t="s">
        <v>3309</v>
      </c>
      <c r="AA77" s="32">
        <f>SUMIFS(PagFreteIndividal!E:E,PagFreteIndividal!B:B,A:A)+AC77</f>
        <v>4646.7</v>
      </c>
      <c r="AB77" s="14">
        <f t="shared" si="4"/>
        <v>0</v>
      </c>
      <c r="AC77" s="32">
        <v>0.0</v>
      </c>
    </row>
    <row r="78">
      <c r="A78" s="10" t="s">
        <v>5001</v>
      </c>
      <c r="B78" s="13">
        <v>45681.0</v>
      </c>
      <c r="C78" s="8" t="s">
        <v>3308</v>
      </c>
      <c r="D78" s="8">
        <v>58800.0</v>
      </c>
      <c r="E78" s="8">
        <v>980.0</v>
      </c>
      <c r="F78" s="8">
        <v>80.0</v>
      </c>
      <c r="G78" s="11">
        <v>78400.0</v>
      </c>
      <c r="H78" s="8">
        <v>0.0</v>
      </c>
      <c r="I78" s="11">
        <v>0.0</v>
      </c>
      <c r="J78" s="8" t="s">
        <v>5002</v>
      </c>
      <c r="K78" s="8">
        <v>90.0</v>
      </c>
      <c r="L78" s="11">
        <v>5292.0</v>
      </c>
      <c r="M78" s="8" t="s">
        <v>6119</v>
      </c>
      <c r="N78" s="8" t="s">
        <v>138</v>
      </c>
      <c r="O78" s="8" t="s">
        <v>6181</v>
      </c>
      <c r="P78" s="11">
        <v>78.0</v>
      </c>
      <c r="Q78" s="11">
        <v>76362.0</v>
      </c>
      <c r="S78" s="16" t="str">
        <f t="shared" si="1"/>
        <v>CXG-0125</v>
      </c>
      <c r="T78" s="16" t="str">
        <f t="shared" si="2"/>
        <v>01/2025</v>
      </c>
      <c r="U78" s="10" t="s">
        <v>831</v>
      </c>
      <c r="V78" s="43">
        <v>58740.0</v>
      </c>
      <c r="W78" s="8">
        <v>979.0</v>
      </c>
      <c r="X78" s="8">
        <v>-1.0</v>
      </c>
      <c r="Y78" s="16" t="str">
        <f t="shared" si="3"/>
        <v>Descarregado</v>
      </c>
      <c r="Z78" s="8" t="s">
        <v>3309</v>
      </c>
      <c r="AA78" s="32">
        <f>SUMIFS(PagFreteIndividal!E:E,PagFreteIndividal!B:B,A:A)+AC78</f>
        <v>5292</v>
      </c>
      <c r="AB78" s="14">
        <f t="shared" si="4"/>
        <v>0</v>
      </c>
      <c r="AC78" s="32">
        <v>0.0</v>
      </c>
    </row>
    <row r="79">
      <c r="A79" s="10" t="s">
        <v>5049</v>
      </c>
      <c r="B79" s="13">
        <v>45682.0</v>
      </c>
      <c r="C79" s="8" t="s">
        <v>3308</v>
      </c>
      <c r="D79" s="8">
        <v>62760.0</v>
      </c>
      <c r="E79" s="8">
        <v>1046.0</v>
      </c>
      <c r="F79" s="8">
        <v>79.0</v>
      </c>
      <c r="G79" s="11">
        <v>82634.0</v>
      </c>
      <c r="H79" s="8">
        <v>0.0</v>
      </c>
      <c r="I79" s="11">
        <v>0.0</v>
      </c>
      <c r="J79" s="8" t="s">
        <v>5050</v>
      </c>
      <c r="K79" s="8">
        <v>90.0</v>
      </c>
      <c r="L79" s="11">
        <v>5648.4</v>
      </c>
      <c r="M79" s="8" t="s">
        <v>6119</v>
      </c>
      <c r="N79" s="8" t="s">
        <v>138</v>
      </c>
      <c r="O79" s="8" t="s">
        <v>6181</v>
      </c>
      <c r="P79" s="11">
        <v>78.0</v>
      </c>
      <c r="Q79" s="11">
        <v>81588.0</v>
      </c>
      <c r="S79" s="16" t="str">
        <f t="shared" si="1"/>
        <v>CXG-0125</v>
      </c>
      <c r="T79" s="16" t="str">
        <f t="shared" si="2"/>
        <v>01/2025</v>
      </c>
      <c r="U79" s="10" t="s">
        <v>831</v>
      </c>
      <c r="V79" s="43">
        <v>62760.0</v>
      </c>
      <c r="W79" s="8">
        <v>1046.0</v>
      </c>
      <c r="X79" s="8">
        <v>0.0</v>
      </c>
      <c r="Y79" s="16" t="str">
        <f t="shared" si="3"/>
        <v>Descarregado</v>
      </c>
      <c r="Z79" s="8" t="s">
        <v>3309</v>
      </c>
      <c r="AA79" s="32">
        <f>SUMIFS(PagFreteIndividal!E:E,PagFreteIndividal!B:B,A:A)+AC79</f>
        <v>5648.4</v>
      </c>
      <c r="AB79" s="14">
        <f t="shared" si="4"/>
        <v>0</v>
      </c>
      <c r="AC79" s="32">
        <v>0.0</v>
      </c>
    </row>
    <row r="80">
      <c r="A80" s="10" t="s">
        <v>4098</v>
      </c>
      <c r="B80" s="13">
        <v>45682.0</v>
      </c>
      <c r="C80" s="8" t="s">
        <v>3308</v>
      </c>
      <c r="D80" s="8">
        <v>76150.0</v>
      </c>
      <c r="E80" s="8">
        <v>1269.17</v>
      </c>
      <c r="F80" s="8">
        <v>67.0</v>
      </c>
      <c r="G80" s="11">
        <v>85034.39</v>
      </c>
      <c r="H80" s="8">
        <v>0.0</v>
      </c>
      <c r="I80" s="11">
        <v>0.0</v>
      </c>
      <c r="J80" s="8" t="s">
        <v>4099</v>
      </c>
      <c r="K80" s="8">
        <v>110.0</v>
      </c>
      <c r="L80" s="11">
        <v>8376.5</v>
      </c>
      <c r="M80" s="8" t="s">
        <v>6119</v>
      </c>
      <c r="N80" s="8" t="s">
        <v>140</v>
      </c>
      <c r="O80" s="8" t="s">
        <v>6182</v>
      </c>
      <c r="P80" s="11">
        <v>76.0</v>
      </c>
      <c r="Q80" s="11">
        <v>95962.92</v>
      </c>
      <c r="S80" s="16" t="str">
        <f t="shared" si="1"/>
        <v>CXG-0125</v>
      </c>
      <c r="T80" s="16" t="str">
        <f t="shared" si="2"/>
        <v>01/2025</v>
      </c>
      <c r="U80" s="10" t="s">
        <v>841</v>
      </c>
      <c r="V80" s="43">
        <v>75760.0</v>
      </c>
      <c r="W80" s="8">
        <v>1262.67</v>
      </c>
      <c r="X80" s="8">
        <v>-6.5</v>
      </c>
      <c r="Y80" s="16" t="str">
        <f t="shared" si="3"/>
        <v>Descarregado</v>
      </c>
      <c r="Z80" s="8" t="s">
        <v>3309</v>
      </c>
      <c r="AA80" s="32">
        <f>SUMIFS(PagFreteIndividal!E:E,PagFreteIndividal!B:B,A:A)+AC80</f>
        <v>8376.5</v>
      </c>
      <c r="AB80" s="14">
        <f t="shared" si="4"/>
        <v>0</v>
      </c>
      <c r="AC80" s="32">
        <v>0.0</v>
      </c>
    </row>
    <row r="81">
      <c r="A81" s="10" t="s">
        <v>4200</v>
      </c>
      <c r="B81" s="13">
        <v>45682.0</v>
      </c>
      <c r="C81" s="8" t="s">
        <v>3308</v>
      </c>
      <c r="D81" s="8">
        <v>39920.0</v>
      </c>
      <c r="E81" s="8">
        <v>665.33</v>
      </c>
      <c r="F81" s="8">
        <v>61.5</v>
      </c>
      <c r="G81" s="11">
        <v>40917.8</v>
      </c>
      <c r="H81" s="8">
        <v>0.0</v>
      </c>
      <c r="I81" s="11">
        <v>0.0</v>
      </c>
      <c r="J81" s="8" t="s">
        <v>4201</v>
      </c>
      <c r="K81" s="8">
        <v>270.0</v>
      </c>
      <c r="L81" s="11">
        <v>10778.4</v>
      </c>
      <c r="M81" s="8" t="s">
        <v>6119</v>
      </c>
      <c r="N81" s="8" t="s">
        <v>132</v>
      </c>
      <c r="O81" s="8" t="s">
        <v>6179</v>
      </c>
      <c r="P81" s="11">
        <v>81.0</v>
      </c>
      <c r="Q81" s="11">
        <v>53865.0</v>
      </c>
      <c r="S81" s="16" t="str">
        <f t="shared" si="1"/>
        <v>CXG-0125</v>
      </c>
      <c r="T81" s="16" t="str">
        <f t="shared" si="2"/>
        <v>01/2025</v>
      </c>
      <c r="U81" s="10" t="s">
        <v>805</v>
      </c>
      <c r="V81" s="43">
        <v>39900.0</v>
      </c>
      <c r="W81" s="8">
        <v>665.0</v>
      </c>
      <c r="X81" s="8">
        <v>-0.33</v>
      </c>
      <c r="Y81" s="16" t="str">
        <f t="shared" si="3"/>
        <v>Descarregado</v>
      </c>
      <c r="Z81" s="8" t="s">
        <v>3309</v>
      </c>
      <c r="AA81" s="32">
        <f>SUMIFS(PagFreteIndividal!E:E,PagFreteIndividal!B:B,A:A)+AC81</f>
        <v>10778.4</v>
      </c>
      <c r="AB81" s="14">
        <f t="shared" si="4"/>
        <v>0</v>
      </c>
      <c r="AC81" s="32">
        <v>0.0</v>
      </c>
    </row>
    <row r="82">
      <c r="A82" s="10" t="s">
        <v>5287</v>
      </c>
      <c r="B82" s="13">
        <v>45681.0</v>
      </c>
      <c r="C82" s="8" t="s">
        <v>3308</v>
      </c>
      <c r="D82" s="8">
        <v>66820.0</v>
      </c>
      <c r="E82" s="8">
        <v>1113.67</v>
      </c>
      <c r="F82" s="8">
        <v>80.0</v>
      </c>
      <c r="G82" s="11">
        <v>89093.6</v>
      </c>
      <c r="H82" s="8">
        <v>0.0</v>
      </c>
      <c r="I82" s="11">
        <v>0.0</v>
      </c>
      <c r="J82" s="8" t="s">
        <v>5261</v>
      </c>
      <c r="K82" s="8">
        <v>140.0</v>
      </c>
      <c r="L82" s="11">
        <v>9354.8</v>
      </c>
      <c r="M82" s="8" t="s">
        <v>6119</v>
      </c>
      <c r="N82" s="8" t="s">
        <v>95</v>
      </c>
      <c r="O82" s="8" t="s">
        <v>6133</v>
      </c>
      <c r="P82" s="11">
        <v>83.0</v>
      </c>
      <c r="Q82" s="11">
        <v>92434.61</v>
      </c>
      <c r="S82" s="16" t="str">
        <f t="shared" si="1"/>
        <v>CXG-0125</v>
      </c>
      <c r="T82" s="16" t="str">
        <f t="shared" si="2"/>
        <v>01/2025</v>
      </c>
      <c r="U82" s="10" t="s">
        <v>831</v>
      </c>
      <c r="V82" s="43">
        <v>66820.0</v>
      </c>
      <c r="W82" s="8">
        <v>1113.67</v>
      </c>
      <c r="X82" s="8">
        <v>0.0</v>
      </c>
      <c r="Y82" s="16" t="str">
        <f t="shared" si="3"/>
        <v>Descarregado</v>
      </c>
      <c r="Z82" s="8" t="s">
        <v>3309</v>
      </c>
      <c r="AA82" s="32">
        <f>SUMIFS(PagFreteIndividal!E:E,PagFreteIndividal!B:B,A:A)+AC82</f>
        <v>9354.8</v>
      </c>
      <c r="AB82" s="14">
        <f t="shared" si="4"/>
        <v>0</v>
      </c>
      <c r="AC82" s="32">
        <v>0.0</v>
      </c>
    </row>
    <row r="83">
      <c r="A83" s="10" t="s">
        <v>4140</v>
      </c>
      <c r="B83" s="13">
        <v>45684.0</v>
      </c>
      <c r="C83" s="8" t="s">
        <v>3308</v>
      </c>
      <c r="D83" s="8">
        <v>51840.0</v>
      </c>
      <c r="E83" s="8">
        <v>864.0</v>
      </c>
      <c r="F83" s="8">
        <v>65.3</v>
      </c>
      <c r="G83" s="11">
        <v>56419.2</v>
      </c>
      <c r="H83" s="8">
        <v>0.0</v>
      </c>
      <c r="I83" s="11">
        <v>0.0</v>
      </c>
      <c r="J83" s="8" t="s">
        <v>4141</v>
      </c>
      <c r="K83" s="8">
        <v>210.0</v>
      </c>
      <c r="L83" s="11">
        <v>10886.4</v>
      </c>
      <c r="M83" s="8" t="s">
        <v>6119</v>
      </c>
      <c r="N83" s="8" t="s">
        <v>130</v>
      </c>
      <c r="O83" s="8" t="s">
        <v>6123</v>
      </c>
      <c r="P83" s="11">
        <v>83.0</v>
      </c>
      <c r="Q83" s="11">
        <v>71726.11</v>
      </c>
      <c r="S83" s="16" t="str">
        <f t="shared" si="1"/>
        <v>CXG-0125</v>
      </c>
      <c r="T83" s="16" t="str">
        <f t="shared" si="2"/>
        <v>01/2025</v>
      </c>
      <c r="U83" s="10" t="s">
        <v>782</v>
      </c>
      <c r="V83" s="43">
        <v>51850.0</v>
      </c>
      <c r="W83" s="8">
        <v>864.17</v>
      </c>
      <c r="X83" s="8">
        <v>0.17</v>
      </c>
      <c r="Y83" s="16" t="str">
        <f t="shared" si="3"/>
        <v>Descarregado</v>
      </c>
      <c r="Z83" s="8" t="s">
        <v>3309</v>
      </c>
      <c r="AA83" s="32">
        <f>SUMIFS(PagFreteIndividal!E:E,PagFreteIndividal!B:B,A:A)+AC83</f>
        <v>10886.4</v>
      </c>
      <c r="AB83" s="14">
        <f t="shared" si="4"/>
        <v>0</v>
      </c>
      <c r="AC83" s="32">
        <v>0.0</v>
      </c>
    </row>
    <row r="84">
      <c r="A84" s="10" t="s">
        <v>6183</v>
      </c>
      <c r="B84" s="13">
        <v>45685.0</v>
      </c>
      <c r="C84" s="8" t="s">
        <v>3301</v>
      </c>
      <c r="D84" s="8">
        <v>75290.0</v>
      </c>
      <c r="E84" s="8">
        <v>1254.83</v>
      </c>
      <c r="F84" s="8">
        <v>67.0</v>
      </c>
      <c r="G84" s="11">
        <v>84073.61</v>
      </c>
      <c r="H84" s="8">
        <v>0.0</v>
      </c>
      <c r="I84" s="11">
        <v>0.0</v>
      </c>
      <c r="J84" s="8" t="s">
        <v>6150</v>
      </c>
      <c r="K84" s="8">
        <v>110.0</v>
      </c>
      <c r="L84" s="11">
        <v>8281.9</v>
      </c>
      <c r="M84" s="8" t="s">
        <v>6119</v>
      </c>
      <c r="N84" s="8" t="s">
        <v>140</v>
      </c>
      <c r="O84" s="8" t="s">
        <v>6182</v>
      </c>
      <c r="P84" s="11">
        <v>76.0</v>
      </c>
      <c r="Q84" s="11">
        <v>95937.08</v>
      </c>
      <c r="S84" s="16" t="str">
        <f t="shared" si="1"/>
        <v>CXG-0125</v>
      </c>
      <c r="T84" s="16" t="str">
        <f t="shared" si="2"/>
        <v>01/2025</v>
      </c>
      <c r="U84" s="10" t="s">
        <v>841</v>
      </c>
      <c r="V84" s="43">
        <v>75740.0</v>
      </c>
      <c r="W84" s="8">
        <v>1262.33</v>
      </c>
      <c r="X84" s="8">
        <v>7.5</v>
      </c>
      <c r="Y84" s="16" t="str">
        <f t="shared" si="3"/>
        <v>Descarregado</v>
      </c>
      <c r="Z84" s="8" t="s">
        <v>3302</v>
      </c>
      <c r="AA84" s="32">
        <f>SUMIFS(PagFreteIndividal!E:E,PagFreteIndividal!B:B,A:A)+AC84</f>
        <v>8281.9</v>
      </c>
      <c r="AB84" s="14">
        <f t="shared" si="4"/>
        <v>0</v>
      </c>
      <c r="AC84" s="32">
        <v>8281.9</v>
      </c>
    </row>
    <row r="85">
      <c r="A85" s="10" t="s">
        <v>6184</v>
      </c>
      <c r="B85" s="13">
        <v>45685.0</v>
      </c>
      <c r="C85" s="8" t="s">
        <v>3301</v>
      </c>
      <c r="D85" s="8">
        <v>71660.0</v>
      </c>
      <c r="E85" s="8">
        <v>1194.33</v>
      </c>
      <c r="F85" s="8">
        <v>67.0</v>
      </c>
      <c r="G85" s="11">
        <v>80020.11</v>
      </c>
      <c r="H85" s="8">
        <v>0.0</v>
      </c>
      <c r="I85" s="11">
        <v>0.0</v>
      </c>
      <c r="J85" s="8" t="s">
        <v>6152</v>
      </c>
      <c r="K85" s="8">
        <v>110.0</v>
      </c>
      <c r="L85" s="11">
        <v>7882.6</v>
      </c>
      <c r="M85" s="8" t="s">
        <v>6119</v>
      </c>
      <c r="N85" s="8" t="s">
        <v>140</v>
      </c>
      <c r="O85" s="8" t="s">
        <v>6182</v>
      </c>
      <c r="P85" s="11">
        <v>76.0</v>
      </c>
      <c r="Q85" s="11">
        <v>90769.08</v>
      </c>
      <c r="S85" s="16" t="str">
        <f t="shared" si="1"/>
        <v>CXG-0125</v>
      </c>
      <c r="T85" s="16" t="str">
        <f t="shared" si="2"/>
        <v>01/2025</v>
      </c>
      <c r="U85" s="10" t="s">
        <v>841</v>
      </c>
      <c r="V85" s="43">
        <v>71660.0</v>
      </c>
      <c r="W85" s="8">
        <v>1194.33</v>
      </c>
      <c r="X85" s="8">
        <v>0.0</v>
      </c>
      <c r="Y85" s="16" t="str">
        <f t="shared" si="3"/>
        <v>Descarregado</v>
      </c>
      <c r="Z85" s="8" t="s">
        <v>3302</v>
      </c>
      <c r="AA85" s="32">
        <f>SUMIFS(PagFreteIndividal!E:E,PagFreteIndividal!B:B,A:A)+AC85</f>
        <v>7882.6</v>
      </c>
      <c r="AB85" s="14">
        <f t="shared" si="4"/>
        <v>0</v>
      </c>
      <c r="AC85" s="32">
        <v>7882.6</v>
      </c>
    </row>
    <row r="86">
      <c r="A86" s="10" t="s">
        <v>6185</v>
      </c>
      <c r="B86" s="13">
        <v>45685.0</v>
      </c>
      <c r="C86" s="8" t="s">
        <v>3301</v>
      </c>
      <c r="D86" s="8">
        <v>67260.0</v>
      </c>
      <c r="E86" s="8">
        <v>1121.0</v>
      </c>
      <c r="F86" s="8">
        <v>68.0</v>
      </c>
      <c r="G86" s="11">
        <v>76228.0</v>
      </c>
      <c r="H86" s="8">
        <v>0.0</v>
      </c>
      <c r="I86" s="11">
        <v>0.0</v>
      </c>
      <c r="J86" s="8" t="s">
        <v>6145</v>
      </c>
      <c r="K86" s="8">
        <v>120.0</v>
      </c>
      <c r="L86" s="11">
        <v>8071.2</v>
      </c>
      <c r="M86" s="8" t="s">
        <v>6119</v>
      </c>
      <c r="N86" s="8" t="s">
        <v>43</v>
      </c>
      <c r="O86" s="8" t="s">
        <v>6159</v>
      </c>
      <c r="P86" s="11">
        <v>84.0</v>
      </c>
      <c r="Q86" s="11">
        <v>94779.72</v>
      </c>
      <c r="S86" s="16" t="str">
        <f t="shared" si="1"/>
        <v>CXG-0125</v>
      </c>
      <c r="T86" s="16" t="str">
        <f t="shared" si="2"/>
        <v>01/2025</v>
      </c>
      <c r="U86" s="10" t="s">
        <v>866</v>
      </c>
      <c r="V86" s="43">
        <v>67700.0</v>
      </c>
      <c r="W86" s="8">
        <v>1128.33</v>
      </c>
      <c r="X86" s="8">
        <v>7.33</v>
      </c>
      <c r="Y86" s="16" t="str">
        <f t="shared" si="3"/>
        <v>Descarregado</v>
      </c>
      <c r="Z86" s="8" t="s">
        <v>3302</v>
      </c>
      <c r="AA86" s="32">
        <f>SUMIFS(PagFreteIndividal!E:E,PagFreteIndividal!B:B,A:A)+AC86</f>
        <v>8071.2</v>
      </c>
      <c r="AB86" s="14">
        <f t="shared" si="4"/>
        <v>0</v>
      </c>
      <c r="AC86" s="32">
        <v>8071.2</v>
      </c>
    </row>
    <row r="87">
      <c r="A87" s="10" t="s">
        <v>4143</v>
      </c>
      <c r="B87" s="13">
        <v>45684.0</v>
      </c>
      <c r="C87" s="8" t="s">
        <v>3308</v>
      </c>
      <c r="D87" s="8">
        <v>70540.0</v>
      </c>
      <c r="E87" s="8">
        <v>1175.67</v>
      </c>
      <c r="F87" s="8">
        <v>65.5</v>
      </c>
      <c r="G87" s="11">
        <v>77006.38</v>
      </c>
      <c r="H87" s="8">
        <v>0.0</v>
      </c>
      <c r="I87" s="11">
        <v>0.0</v>
      </c>
      <c r="J87" s="8" t="s">
        <v>4144</v>
      </c>
      <c r="K87" s="8">
        <v>210.0</v>
      </c>
      <c r="L87" s="11">
        <v>14813.4</v>
      </c>
      <c r="M87" s="8" t="s">
        <v>6119</v>
      </c>
      <c r="N87" s="8" t="s">
        <v>144</v>
      </c>
      <c r="O87" s="8" t="s">
        <v>6186</v>
      </c>
      <c r="P87" s="11">
        <v>80.0</v>
      </c>
      <c r="Q87" s="11">
        <v>94040.0</v>
      </c>
      <c r="R87" s="8" t="s">
        <v>6187</v>
      </c>
      <c r="S87" s="16" t="str">
        <f t="shared" si="1"/>
        <v>CXG-0125</v>
      </c>
      <c r="T87" s="16" t="str">
        <f t="shared" si="2"/>
        <v>01/2025</v>
      </c>
      <c r="U87" s="10" t="s">
        <v>769</v>
      </c>
      <c r="V87" s="43">
        <v>70530.0</v>
      </c>
      <c r="W87" s="8">
        <v>1175.5</v>
      </c>
      <c r="X87" s="8">
        <v>-0.17</v>
      </c>
      <c r="Y87" s="16" t="str">
        <f t="shared" si="3"/>
        <v>Descarregado</v>
      </c>
      <c r="Z87" s="8" t="s">
        <v>3309</v>
      </c>
      <c r="AA87" s="32">
        <f>SUMIFS(PagFreteIndividal!E:E,PagFreteIndividal!B:B,A:A)+AC87</f>
        <v>14813.4</v>
      </c>
      <c r="AB87" s="14">
        <f t="shared" si="4"/>
        <v>0</v>
      </c>
      <c r="AC87" s="32">
        <v>0.0</v>
      </c>
    </row>
    <row r="88">
      <c r="A88" s="10" t="s">
        <v>4679</v>
      </c>
      <c r="B88" s="13">
        <v>45684.0</v>
      </c>
      <c r="C88" s="8" t="s">
        <v>3308</v>
      </c>
      <c r="D88" s="8">
        <v>68920.0</v>
      </c>
      <c r="E88" s="8">
        <v>1148.67</v>
      </c>
      <c r="F88" s="8">
        <v>67.0</v>
      </c>
      <c r="G88" s="11">
        <v>76960.89</v>
      </c>
      <c r="H88" s="8">
        <v>0.0</v>
      </c>
      <c r="I88" s="11">
        <v>0.0</v>
      </c>
      <c r="J88" s="8" t="s">
        <v>4680</v>
      </c>
      <c r="K88" s="8">
        <v>110.0</v>
      </c>
      <c r="L88" s="11">
        <v>7581.2</v>
      </c>
      <c r="M88" s="8" t="s">
        <v>6119</v>
      </c>
      <c r="N88" s="8" t="s">
        <v>140</v>
      </c>
      <c r="O88" s="8" t="s">
        <v>6182</v>
      </c>
      <c r="P88" s="11">
        <v>76.0</v>
      </c>
      <c r="Q88" s="11">
        <v>87704.0</v>
      </c>
      <c r="S88" s="16" t="str">
        <f t="shared" si="1"/>
        <v>CXG-0125</v>
      </c>
      <c r="T88" s="16" t="str">
        <f t="shared" si="2"/>
        <v>01/2025</v>
      </c>
      <c r="U88" s="10" t="s">
        <v>841</v>
      </c>
      <c r="V88" s="43">
        <v>69240.0</v>
      </c>
      <c r="W88" s="8">
        <v>1154.0</v>
      </c>
      <c r="X88" s="8">
        <v>5.33</v>
      </c>
      <c r="Y88" s="16" t="str">
        <f t="shared" si="3"/>
        <v>Descarregado</v>
      </c>
      <c r="Z88" s="8" t="s">
        <v>3309</v>
      </c>
      <c r="AA88" s="32">
        <f>SUMIFS(PagFreteIndividal!E:E,PagFreteIndividal!B:B,A:A)+AC88</f>
        <v>7581.2</v>
      </c>
      <c r="AB88" s="14">
        <f t="shared" si="4"/>
        <v>0</v>
      </c>
      <c r="AC88" s="32">
        <v>0.0</v>
      </c>
    </row>
    <row r="89">
      <c r="A89" s="10" t="s">
        <v>4632</v>
      </c>
      <c r="B89" s="13">
        <v>45685.0</v>
      </c>
      <c r="C89" s="8" t="s">
        <v>3308</v>
      </c>
      <c r="D89" s="8">
        <v>25640.0</v>
      </c>
      <c r="E89" s="8">
        <v>427.33</v>
      </c>
      <c r="F89" s="8">
        <v>68.0</v>
      </c>
      <c r="G89" s="11">
        <v>29058.44</v>
      </c>
      <c r="H89" s="8">
        <v>0.0</v>
      </c>
      <c r="I89" s="11">
        <v>0.0</v>
      </c>
      <c r="J89" s="8" t="s">
        <v>4590</v>
      </c>
      <c r="K89" s="8">
        <v>90.0</v>
      </c>
      <c r="L89" s="11">
        <v>2307.6</v>
      </c>
      <c r="M89" s="8" t="s">
        <v>6119</v>
      </c>
      <c r="N89" s="8" t="s">
        <v>111</v>
      </c>
      <c r="O89" s="8" t="s">
        <v>6188</v>
      </c>
      <c r="P89" s="11">
        <v>76.0</v>
      </c>
      <c r="Q89" s="11">
        <v>32477.08</v>
      </c>
      <c r="S89" s="16" t="str">
        <f t="shared" si="1"/>
        <v>CXG-0125</v>
      </c>
      <c r="T89" s="16" t="str">
        <f t="shared" si="2"/>
        <v>01/2025</v>
      </c>
      <c r="U89" s="10" t="s">
        <v>866</v>
      </c>
      <c r="V89" s="43">
        <v>25640.0</v>
      </c>
      <c r="W89" s="8">
        <v>427.33</v>
      </c>
      <c r="X89" s="8">
        <v>0.0</v>
      </c>
      <c r="Y89" s="16" t="str">
        <f t="shared" si="3"/>
        <v>Descarregado</v>
      </c>
      <c r="Z89" s="8" t="s">
        <v>3309</v>
      </c>
      <c r="AA89" s="32">
        <f>SUMIFS(PagFreteIndividal!E:E,PagFreteIndividal!B:B,A:A)+AC89</f>
        <v>2307.6</v>
      </c>
      <c r="AB89" s="14">
        <f t="shared" si="4"/>
        <v>0</v>
      </c>
      <c r="AC89" s="32">
        <v>0.0</v>
      </c>
    </row>
    <row r="90">
      <c r="A90" s="10" t="s">
        <v>4589</v>
      </c>
      <c r="B90" s="13">
        <v>45685.0</v>
      </c>
      <c r="C90" s="8" t="s">
        <v>3308</v>
      </c>
      <c r="D90" s="8">
        <v>23340.0</v>
      </c>
      <c r="E90" s="8">
        <v>389.0</v>
      </c>
      <c r="F90" s="8">
        <v>79.0</v>
      </c>
      <c r="G90" s="11">
        <v>30731.0</v>
      </c>
      <c r="H90" s="8">
        <v>0.0</v>
      </c>
      <c r="I90" s="11">
        <v>0.0</v>
      </c>
      <c r="J90" s="8" t="s">
        <v>4590</v>
      </c>
      <c r="K90" s="8">
        <v>90.0</v>
      </c>
      <c r="L90" s="11">
        <v>2100.6</v>
      </c>
      <c r="M90" s="8" t="s">
        <v>6119</v>
      </c>
      <c r="N90" s="8" t="s">
        <v>111</v>
      </c>
      <c r="O90" s="8" t="s">
        <v>6188</v>
      </c>
      <c r="P90" s="11">
        <v>76.0</v>
      </c>
      <c r="Q90" s="11">
        <v>29589.08</v>
      </c>
      <c r="S90" s="16" t="str">
        <f t="shared" si="1"/>
        <v>CXG-0125</v>
      </c>
      <c r="T90" s="16" t="str">
        <f t="shared" si="2"/>
        <v>01/2025</v>
      </c>
      <c r="U90" s="10" t="s">
        <v>831</v>
      </c>
      <c r="V90" s="43">
        <v>23360.0</v>
      </c>
      <c r="W90" s="8">
        <v>389.33</v>
      </c>
      <c r="X90" s="8">
        <v>0.33</v>
      </c>
      <c r="Y90" s="16" t="str">
        <f t="shared" si="3"/>
        <v>Descarregado</v>
      </c>
      <c r="Z90" s="8" t="s">
        <v>3309</v>
      </c>
      <c r="AA90" s="32">
        <f>SUMIFS(PagFreteIndividal!E:E,PagFreteIndividal!B:B,A:A)+AC90</f>
        <v>2100.6</v>
      </c>
      <c r="AB90" s="14">
        <f t="shared" si="4"/>
        <v>0</v>
      </c>
      <c r="AC90" s="32">
        <v>0.0</v>
      </c>
    </row>
    <row r="91">
      <c r="A91" s="10" t="s">
        <v>6189</v>
      </c>
      <c r="B91" s="13">
        <v>45686.0</v>
      </c>
      <c r="C91" s="8" t="s">
        <v>3301</v>
      </c>
      <c r="D91" s="8">
        <v>68660.0</v>
      </c>
      <c r="E91" s="8">
        <v>1144.33</v>
      </c>
      <c r="F91" s="8">
        <v>65.3</v>
      </c>
      <c r="G91" s="11">
        <v>74724.75</v>
      </c>
      <c r="H91" s="8">
        <v>0.0</v>
      </c>
      <c r="I91" s="11">
        <v>0.0</v>
      </c>
      <c r="J91" s="8" t="s">
        <v>6154</v>
      </c>
      <c r="K91" s="8">
        <v>210.0</v>
      </c>
      <c r="L91" s="11">
        <v>14418.6</v>
      </c>
      <c r="M91" s="8" t="s">
        <v>6119</v>
      </c>
      <c r="N91" s="8" t="s">
        <v>130</v>
      </c>
      <c r="O91" s="8" t="s">
        <v>6123</v>
      </c>
      <c r="P91" s="11">
        <v>83.0</v>
      </c>
      <c r="Q91" s="11">
        <v>94937.89</v>
      </c>
      <c r="S91" s="16" t="str">
        <f t="shared" si="1"/>
        <v>CXG-0125</v>
      </c>
      <c r="T91" s="16" t="str">
        <f t="shared" si="2"/>
        <v>01/2025</v>
      </c>
      <c r="U91" s="10" t="s">
        <v>782</v>
      </c>
      <c r="V91" s="43">
        <v>68630.0</v>
      </c>
      <c r="W91" s="8">
        <v>1143.83</v>
      </c>
      <c r="X91" s="8">
        <v>-0.5</v>
      </c>
      <c r="Y91" s="16" t="str">
        <f t="shared" si="3"/>
        <v>Descarregado</v>
      </c>
      <c r="Z91" s="8" t="s">
        <v>3302</v>
      </c>
      <c r="AA91" s="32">
        <f>SUMIFS(PagFreteIndividal!E:E,PagFreteIndividal!B:B,A:A)+AC91</f>
        <v>14418.6</v>
      </c>
      <c r="AB91" s="14">
        <f t="shared" si="4"/>
        <v>0</v>
      </c>
      <c r="AC91" s="32">
        <v>14418.6</v>
      </c>
    </row>
    <row r="92">
      <c r="A92" s="10" t="s">
        <v>6190</v>
      </c>
      <c r="B92" s="13">
        <v>45686.0</v>
      </c>
      <c r="C92" s="8" t="s">
        <v>3301</v>
      </c>
      <c r="D92" s="8">
        <v>68660.0</v>
      </c>
      <c r="E92" s="8">
        <v>1144.33</v>
      </c>
      <c r="F92" s="8">
        <v>65.3</v>
      </c>
      <c r="G92" s="11">
        <v>74724.75</v>
      </c>
      <c r="H92" s="8">
        <v>0.0</v>
      </c>
      <c r="I92" s="11">
        <v>0.0</v>
      </c>
      <c r="J92" s="8" t="s">
        <v>6129</v>
      </c>
      <c r="K92" s="8">
        <v>220.0</v>
      </c>
      <c r="L92" s="11">
        <v>15105.2</v>
      </c>
      <c r="M92" s="8" t="s">
        <v>6119</v>
      </c>
      <c r="N92" s="8" t="s">
        <v>102</v>
      </c>
      <c r="O92" s="8" t="s">
        <v>6170</v>
      </c>
      <c r="P92" s="11">
        <v>82.0</v>
      </c>
      <c r="Q92" s="11">
        <v>93931.0</v>
      </c>
      <c r="S92" s="16" t="str">
        <f t="shared" si="1"/>
        <v>CXG-0125</v>
      </c>
      <c r="T92" s="16" t="str">
        <f t="shared" si="2"/>
        <v>01/2025</v>
      </c>
      <c r="U92" s="10" t="s">
        <v>782</v>
      </c>
      <c r="V92" s="43">
        <v>68730.0</v>
      </c>
      <c r="W92" s="8">
        <v>1145.5</v>
      </c>
      <c r="X92" s="8">
        <v>1.17</v>
      </c>
      <c r="Y92" s="16" t="str">
        <f t="shared" si="3"/>
        <v>Descarregado</v>
      </c>
      <c r="Z92" s="8" t="s">
        <v>3302</v>
      </c>
      <c r="AA92" s="32">
        <f>SUMIFS(PagFreteIndividal!E:E,PagFreteIndividal!B:B,A:A)+AC92</f>
        <v>15105.2</v>
      </c>
      <c r="AB92" s="14">
        <f t="shared" si="4"/>
        <v>0</v>
      </c>
      <c r="AC92" s="32">
        <v>15105.2</v>
      </c>
    </row>
    <row r="93">
      <c r="A93" s="10" t="s">
        <v>4415</v>
      </c>
      <c r="B93" s="13">
        <v>45685.0</v>
      </c>
      <c r="C93" s="8" t="s">
        <v>3308</v>
      </c>
      <c r="D93" s="8">
        <v>44580.0</v>
      </c>
      <c r="E93" s="8">
        <v>743.0</v>
      </c>
      <c r="F93" s="8">
        <v>68.0</v>
      </c>
      <c r="G93" s="11">
        <v>50524.0</v>
      </c>
      <c r="H93" s="8">
        <v>0.0</v>
      </c>
      <c r="I93" s="11">
        <v>0.0</v>
      </c>
      <c r="J93" s="8" t="s">
        <v>4416</v>
      </c>
      <c r="K93" s="8">
        <v>90.0</v>
      </c>
      <c r="L93" s="11">
        <v>4012.2</v>
      </c>
      <c r="M93" s="8" t="s">
        <v>6119</v>
      </c>
      <c r="N93" s="8" t="s">
        <v>111</v>
      </c>
      <c r="O93" s="8" t="s">
        <v>6188</v>
      </c>
      <c r="P93" s="11">
        <v>76.0</v>
      </c>
      <c r="Q93" s="11">
        <v>56493.08</v>
      </c>
      <c r="S93" s="16" t="str">
        <f t="shared" si="1"/>
        <v>CXG-0125</v>
      </c>
      <c r="T93" s="16" t="str">
        <f t="shared" si="2"/>
        <v>01/2025</v>
      </c>
      <c r="U93" s="10" t="s">
        <v>866</v>
      </c>
      <c r="V93" s="43">
        <v>44600.0</v>
      </c>
      <c r="W93" s="8">
        <v>743.33</v>
      </c>
      <c r="X93" s="8">
        <v>0.33</v>
      </c>
      <c r="Y93" s="16" t="str">
        <f t="shared" si="3"/>
        <v>Descarregado</v>
      </c>
      <c r="Z93" s="8" t="s">
        <v>3309</v>
      </c>
      <c r="AA93" s="32">
        <f>SUMIFS(PagFreteIndividal!E:E,PagFreteIndividal!B:B,A:A)+AC93</f>
        <v>4012.2</v>
      </c>
      <c r="AB93" s="14">
        <f t="shared" si="4"/>
        <v>0</v>
      </c>
      <c r="AC93" s="32">
        <v>0.0</v>
      </c>
    </row>
    <row r="94">
      <c r="A94" s="10" t="s">
        <v>5024</v>
      </c>
      <c r="B94" s="13">
        <v>45685.0</v>
      </c>
      <c r="C94" s="8" t="s">
        <v>3308</v>
      </c>
      <c r="D94" s="8">
        <v>60360.0</v>
      </c>
      <c r="E94" s="8">
        <v>1006.0</v>
      </c>
      <c r="F94" s="8">
        <v>68.0</v>
      </c>
      <c r="G94" s="11">
        <v>68408.0</v>
      </c>
      <c r="H94" s="8">
        <v>0.0</v>
      </c>
      <c r="I94" s="11">
        <v>0.0</v>
      </c>
      <c r="J94" s="8" t="s">
        <v>5025</v>
      </c>
      <c r="K94" s="8">
        <v>90.0</v>
      </c>
      <c r="L94" s="11">
        <v>5432.4</v>
      </c>
      <c r="M94" s="8" t="s">
        <v>6119</v>
      </c>
      <c r="N94" s="8" t="s">
        <v>111</v>
      </c>
      <c r="O94" s="8" t="s">
        <v>6188</v>
      </c>
      <c r="P94" s="11">
        <v>76.0</v>
      </c>
      <c r="Q94" s="11">
        <v>76633.08</v>
      </c>
      <c r="S94" s="16" t="str">
        <f t="shared" si="1"/>
        <v>CXG-0125</v>
      </c>
      <c r="T94" s="16" t="str">
        <f t="shared" si="2"/>
        <v>01/2025</v>
      </c>
      <c r="U94" s="10" t="s">
        <v>866</v>
      </c>
      <c r="V94" s="43">
        <v>60500.0</v>
      </c>
      <c r="W94" s="8">
        <v>1008.33</v>
      </c>
      <c r="X94" s="8">
        <v>2.33</v>
      </c>
      <c r="Y94" s="16" t="str">
        <f t="shared" si="3"/>
        <v>Descarregado</v>
      </c>
      <c r="Z94" s="8" t="s">
        <v>3309</v>
      </c>
      <c r="AA94" s="32">
        <f>SUMIFS(PagFreteIndividal!E:E,PagFreteIndividal!B:B,A:A)+AC94</f>
        <v>5432.4</v>
      </c>
      <c r="AB94" s="14">
        <f t="shared" si="4"/>
        <v>0</v>
      </c>
      <c r="AC94" s="32">
        <v>0.0</v>
      </c>
    </row>
    <row r="95">
      <c r="A95" s="10" t="s">
        <v>6191</v>
      </c>
      <c r="B95" s="13">
        <v>45686.0</v>
      </c>
      <c r="C95" s="8" t="s">
        <v>3301</v>
      </c>
      <c r="D95" s="8">
        <v>66060.0</v>
      </c>
      <c r="E95" s="8">
        <v>1101.0</v>
      </c>
      <c r="F95" s="8">
        <v>65.3</v>
      </c>
      <c r="G95" s="11">
        <v>71895.3</v>
      </c>
      <c r="H95" s="8">
        <v>0.0</v>
      </c>
      <c r="I95" s="11">
        <v>0.0</v>
      </c>
      <c r="J95" s="8" t="s">
        <v>6132</v>
      </c>
      <c r="K95" s="8">
        <v>220.0</v>
      </c>
      <c r="L95" s="11">
        <v>14533.2</v>
      </c>
      <c r="M95" s="8" t="s">
        <v>6119</v>
      </c>
      <c r="N95" s="8" t="s">
        <v>102</v>
      </c>
      <c r="O95" s="8" t="s">
        <v>6170</v>
      </c>
      <c r="P95" s="11">
        <v>82.0</v>
      </c>
      <c r="Q95" s="11">
        <v>90405.0</v>
      </c>
      <c r="S95" s="16" t="str">
        <f t="shared" si="1"/>
        <v>CXG-0125</v>
      </c>
      <c r="T95" s="16" t="str">
        <f t="shared" si="2"/>
        <v>01/2025</v>
      </c>
      <c r="U95" s="10" t="s">
        <v>782</v>
      </c>
      <c r="V95" s="43">
        <v>66150.0</v>
      </c>
      <c r="W95" s="8">
        <v>1102.5</v>
      </c>
      <c r="X95" s="8">
        <v>1.5</v>
      </c>
      <c r="Y95" s="16" t="str">
        <f t="shared" si="3"/>
        <v>Descarregado</v>
      </c>
      <c r="Z95" s="8" t="s">
        <v>3302</v>
      </c>
      <c r="AA95" s="32">
        <f>SUMIFS(PagFreteIndividal!E:E,PagFreteIndividal!B:B,A:A)+AC95</f>
        <v>14533.2</v>
      </c>
      <c r="AB95" s="14">
        <f t="shared" si="4"/>
        <v>0</v>
      </c>
      <c r="AC95" s="32">
        <v>14533.2</v>
      </c>
    </row>
    <row r="96">
      <c r="A96" s="10" t="s">
        <v>6192</v>
      </c>
      <c r="B96" s="13">
        <v>45687.0</v>
      </c>
      <c r="C96" s="8" t="s">
        <v>3301</v>
      </c>
      <c r="D96" s="8">
        <v>48870.0</v>
      </c>
      <c r="E96" s="8">
        <v>814.5</v>
      </c>
      <c r="F96" s="8">
        <v>67.0</v>
      </c>
      <c r="G96" s="11">
        <v>54571.5</v>
      </c>
      <c r="H96" s="8">
        <v>0.0</v>
      </c>
      <c r="I96" s="11">
        <v>0.0</v>
      </c>
      <c r="J96" s="8" t="s">
        <v>6152</v>
      </c>
      <c r="K96" s="8">
        <v>180.0</v>
      </c>
      <c r="L96" s="11">
        <v>8796.6</v>
      </c>
      <c r="M96" s="8" t="s">
        <v>6119</v>
      </c>
      <c r="N96" s="8" t="s">
        <v>27</v>
      </c>
      <c r="O96" s="8" t="s">
        <v>6177</v>
      </c>
      <c r="P96" s="11">
        <v>81.0</v>
      </c>
      <c r="Q96" s="11">
        <v>65974.5</v>
      </c>
      <c r="S96" s="16" t="str">
        <f t="shared" si="1"/>
        <v>CXG-0125</v>
      </c>
      <c r="T96" s="16" t="str">
        <f t="shared" si="2"/>
        <v>01/2025</v>
      </c>
      <c r="U96" s="10" t="s">
        <v>841</v>
      </c>
      <c r="V96" s="43">
        <v>48870.0</v>
      </c>
      <c r="W96" s="8">
        <v>814.5</v>
      </c>
      <c r="X96" s="8">
        <v>0.0</v>
      </c>
      <c r="Y96" s="16" t="str">
        <f t="shared" si="3"/>
        <v>Descarregado</v>
      </c>
      <c r="Z96" s="8" t="s">
        <v>3302</v>
      </c>
      <c r="AA96" s="32">
        <f>SUMIFS(PagFreteIndividal!E:E,PagFreteIndividal!B:B,A:A)+AC96</f>
        <v>8796.6</v>
      </c>
      <c r="AB96" s="14">
        <f t="shared" si="4"/>
        <v>0</v>
      </c>
      <c r="AC96" s="32">
        <v>8796.6</v>
      </c>
    </row>
    <row r="97">
      <c r="A97" s="10" t="s">
        <v>6193</v>
      </c>
      <c r="B97" s="13">
        <v>45687.0</v>
      </c>
      <c r="C97" s="8" t="s">
        <v>3301</v>
      </c>
      <c r="D97" s="8">
        <v>28900.0</v>
      </c>
      <c r="E97" s="8">
        <v>481.67</v>
      </c>
      <c r="F97" s="8">
        <v>68.0</v>
      </c>
      <c r="G97" s="11">
        <v>32753.56</v>
      </c>
      <c r="H97" s="8">
        <v>0.0</v>
      </c>
      <c r="I97" s="11">
        <v>0.0</v>
      </c>
      <c r="J97" s="8" t="s">
        <v>6152</v>
      </c>
      <c r="K97" s="8">
        <v>180.0</v>
      </c>
      <c r="L97" s="11">
        <v>5202.0</v>
      </c>
      <c r="M97" s="8" t="s">
        <v>6119</v>
      </c>
      <c r="N97" s="8" t="s">
        <v>27</v>
      </c>
      <c r="O97" s="8" t="s">
        <v>6177</v>
      </c>
      <c r="P97" s="11">
        <v>81.0</v>
      </c>
      <c r="Q97" s="11">
        <v>39015.27</v>
      </c>
      <c r="S97" s="16" t="str">
        <f t="shared" si="1"/>
        <v>CXG-0125</v>
      </c>
      <c r="T97" s="16" t="str">
        <f t="shared" si="2"/>
        <v>01/2025</v>
      </c>
      <c r="U97" s="10" t="s">
        <v>856</v>
      </c>
      <c r="V97" s="43">
        <v>28900.0</v>
      </c>
      <c r="W97" s="8">
        <v>481.67</v>
      </c>
      <c r="X97" s="8">
        <v>0.0</v>
      </c>
      <c r="Y97" s="16" t="str">
        <f t="shared" si="3"/>
        <v>Descarregado</v>
      </c>
      <c r="Z97" s="8" t="s">
        <v>3302</v>
      </c>
      <c r="AA97" s="32">
        <f>SUMIFS(PagFreteIndividal!E:E,PagFreteIndividal!B:B,A:A)+AC97</f>
        <v>5202</v>
      </c>
      <c r="AB97" s="14">
        <f t="shared" si="4"/>
        <v>0</v>
      </c>
      <c r="AC97" s="32">
        <v>5202.0</v>
      </c>
    </row>
    <row r="98">
      <c r="A98" s="10" t="s">
        <v>4119</v>
      </c>
      <c r="B98" s="13">
        <v>45686.0</v>
      </c>
      <c r="C98" s="8" t="s">
        <v>3308</v>
      </c>
      <c r="D98" s="8">
        <v>71280.0</v>
      </c>
      <c r="E98" s="8">
        <v>1188.0</v>
      </c>
      <c r="F98" s="8">
        <v>68.0</v>
      </c>
      <c r="G98" s="11">
        <v>80784.0</v>
      </c>
      <c r="H98" s="8">
        <v>0.0</v>
      </c>
      <c r="I98" s="11">
        <v>0.0</v>
      </c>
      <c r="J98" s="8" t="s">
        <v>4120</v>
      </c>
      <c r="K98" s="8">
        <v>120.0</v>
      </c>
      <c r="L98" s="11">
        <v>8553.6</v>
      </c>
      <c r="M98" s="8" t="s">
        <v>6119</v>
      </c>
      <c r="N98" s="8" t="s">
        <v>86</v>
      </c>
      <c r="O98" s="8" t="s">
        <v>6194</v>
      </c>
      <c r="P98" s="11">
        <v>80.0</v>
      </c>
      <c r="Q98" s="11">
        <v>94506.4</v>
      </c>
      <c r="S98" s="16" t="str">
        <f t="shared" si="1"/>
        <v>CXG-0125</v>
      </c>
      <c r="T98" s="16" t="str">
        <f t="shared" si="2"/>
        <v>01/2025</v>
      </c>
      <c r="U98" s="10" t="s">
        <v>866</v>
      </c>
      <c r="V98" s="43">
        <v>70880.0</v>
      </c>
      <c r="W98" s="8">
        <v>1181.33</v>
      </c>
      <c r="X98" s="8">
        <v>-6.67</v>
      </c>
      <c r="Y98" s="16" t="str">
        <f t="shared" si="3"/>
        <v>Descarregado</v>
      </c>
      <c r="Z98" s="8" t="s">
        <v>3309</v>
      </c>
      <c r="AA98" s="32">
        <f>SUMIFS(PagFreteIndividal!E:E,PagFreteIndividal!B:B,A:A)+AC98</f>
        <v>8553.6</v>
      </c>
      <c r="AB98" s="14">
        <f t="shared" si="4"/>
        <v>0</v>
      </c>
      <c r="AC98" s="32">
        <v>0.0</v>
      </c>
    </row>
    <row r="99">
      <c r="A99" s="10" t="s">
        <v>4321</v>
      </c>
      <c r="B99" s="13">
        <v>45686.0</v>
      </c>
      <c r="C99" s="8" t="s">
        <v>3308</v>
      </c>
      <c r="D99" s="8">
        <v>51180.0</v>
      </c>
      <c r="E99" s="8">
        <v>853.0</v>
      </c>
      <c r="F99" s="8">
        <v>68.0</v>
      </c>
      <c r="G99" s="11">
        <v>58004.0</v>
      </c>
      <c r="H99" s="8">
        <v>0.0</v>
      </c>
      <c r="I99" s="11">
        <v>0.0</v>
      </c>
      <c r="J99" s="8" t="s">
        <v>4322</v>
      </c>
      <c r="K99" s="8">
        <v>90.0</v>
      </c>
      <c r="L99" s="11">
        <v>4606.2</v>
      </c>
      <c r="M99" s="8" t="s">
        <v>6119</v>
      </c>
      <c r="N99" s="8" t="s">
        <v>111</v>
      </c>
      <c r="O99" s="8" t="s">
        <v>6188</v>
      </c>
      <c r="P99" s="11">
        <v>76.0</v>
      </c>
      <c r="Q99" s="11">
        <v>65056.0</v>
      </c>
      <c r="S99" s="16" t="str">
        <f t="shared" si="1"/>
        <v>CXG-0125</v>
      </c>
      <c r="T99" s="16" t="str">
        <f t="shared" si="2"/>
        <v>01/2025</v>
      </c>
      <c r="U99" s="10" t="s">
        <v>866</v>
      </c>
      <c r="V99" s="43">
        <v>51360.0</v>
      </c>
      <c r="W99" s="8">
        <v>856.0</v>
      </c>
      <c r="X99" s="8">
        <v>3.0</v>
      </c>
      <c r="Y99" s="16" t="str">
        <f t="shared" si="3"/>
        <v>Descarregado</v>
      </c>
      <c r="Z99" s="8" t="s">
        <v>3309</v>
      </c>
      <c r="AA99" s="32">
        <f>SUMIFS(PagFreteIndividal!E:E,PagFreteIndividal!B:B,A:A)+AC99</f>
        <v>4606.2</v>
      </c>
      <c r="AB99" s="14">
        <f t="shared" si="4"/>
        <v>0</v>
      </c>
      <c r="AC99" s="32">
        <v>0.0</v>
      </c>
    </row>
    <row r="100">
      <c r="A100" s="10" t="s">
        <v>6195</v>
      </c>
      <c r="B100" s="13">
        <v>45687.0</v>
      </c>
      <c r="C100" s="8" t="s">
        <v>3301</v>
      </c>
      <c r="D100" s="8">
        <v>71480.0</v>
      </c>
      <c r="E100" s="8">
        <v>1191.33</v>
      </c>
      <c r="F100" s="8">
        <v>68.0</v>
      </c>
      <c r="G100" s="11">
        <v>81010.44</v>
      </c>
      <c r="H100" s="8">
        <v>0.0</v>
      </c>
      <c r="I100" s="11">
        <v>0.0</v>
      </c>
      <c r="J100" s="8" t="s">
        <v>6158</v>
      </c>
      <c r="K100" s="8">
        <v>65.0</v>
      </c>
      <c r="L100" s="11">
        <v>4646.2</v>
      </c>
      <c r="M100" s="8" t="s">
        <v>6119</v>
      </c>
      <c r="N100" s="8" t="s">
        <v>25</v>
      </c>
      <c r="O100" s="8" t="s">
        <v>6196</v>
      </c>
      <c r="P100" s="11">
        <v>80.0</v>
      </c>
      <c r="Q100" s="11">
        <v>95306.4</v>
      </c>
      <c r="S100" s="16" t="str">
        <f t="shared" si="1"/>
        <v>CXG-0125</v>
      </c>
      <c r="T100" s="16" t="str">
        <f t="shared" si="2"/>
        <v>01/2025</v>
      </c>
      <c r="U100" s="10" t="s">
        <v>856</v>
      </c>
      <c r="V100" s="43">
        <v>71480.0</v>
      </c>
      <c r="W100" s="8">
        <v>1191.33</v>
      </c>
      <c r="X100" s="8">
        <v>0.0</v>
      </c>
      <c r="Y100" s="16" t="str">
        <f t="shared" si="3"/>
        <v>Descarregado</v>
      </c>
      <c r="Z100" s="8" t="s">
        <v>3302</v>
      </c>
      <c r="AA100" s="32">
        <f>SUMIFS(PagFreteIndividal!E:E,PagFreteIndividal!B:B,A:A)+AC100</f>
        <v>4646.2</v>
      </c>
      <c r="AB100" s="14">
        <f t="shared" si="4"/>
        <v>0</v>
      </c>
      <c r="AC100" s="32">
        <v>4646.2</v>
      </c>
    </row>
    <row r="101">
      <c r="A101" s="10" t="s">
        <v>4814</v>
      </c>
      <c r="B101" s="13">
        <v>45687.0</v>
      </c>
      <c r="C101" s="8" t="s">
        <v>3308</v>
      </c>
      <c r="D101" s="8">
        <v>39160.0</v>
      </c>
      <c r="E101" s="8">
        <v>652.67</v>
      </c>
      <c r="F101" s="8">
        <v>68.0</v>
      </c>
      <c r="G101" s="11">
        <v>44381.56</v>
      </c>
      <c r="H101" s="8">
        <v>0.0</v>
      </c>
      <c r="I101" s="11">
        <v>0.0</v>
      </c>
      <c r="J101" s="8" t="s">
        <v>4274</v>
      </c>
      <c r="K101" s="8">
        <v>90.0</v>
      </c>
      <c r="L101" s="11">
        <v>3524.4</v>
      </c>
      <c r="M101" s="8" t="s">
        <v>6119</v>
      </c>
      <c r="N101" s="8" t="s">
        <v>111</v>
      </c>
      <c r="O101" s="8" t="s">
        <v>6188</v>
      </c>
      <c r="P101" s="11">
        <v>76.0</v>
      </c>
      <c r="Q101" s="11">
        <v>49704.0</v>
      </c>
      <c r="S101" s="16" t="str">
        <f t="shared" si="1"/>
        <v>CXG-0125</v>
      </c>
      <c r="T101" s="16" t="str">
        <f t="shared" si="2"/>
        <v>01/2025</v>
      </c>
      <c r="U101" s="10" t="s">
        <v>856</v>
      </c>
      <c r="V101" s="43">
        <v>39240.0</v>
      </c>
      <c r="W101" s="8">
        <v>654.0</v>
      </c>
      <c r="X101" s="8">
        <v>1.33</v>
      </c>
      <c r="Y101" s="16" t="str">
        <f t="shared" si="3"/>
        <v>Descarregado</v>
      </c>
      <c r="Z101" s="8" t="s">
        <v>3309</v>
      </c>
      <c r="AA101" s="32">
        <f>SUMIFS(PagFreteIndividal!E:E,PagFreteIndividal!B:B,A:A)+AC101</f>
        <v>3524.4</v>
      </c>
      <c r="AB101" s="14">
        <f t="shared" si="4"/>
        <v>0</v>
      </c>
      <c r="AC101" s="32">
        <v>0.0</v>
      </c>
    </row>
    <row r="102">
      <c r="A102" s="10" t="s">
        <v>4947</v>
      </c>
      <c r="B102" s="13">
        <v>45687.0</v>
      </c>
      <c r="C102" s="8" t="s">
        <v>3308</v>
      </c>
      <c r="D102" s="8">
        <v>40600.0</v>
      </c>
      <c r="E102" s="8">
        <v>676.67</v>
      </c>
      <c r="F102" s="8">
        <v>68.0</v>
      </c>
      <c r="G102" s="11">
        <v>46013.56</v>
      </c>
      <c r="H102" s="8">
        <v>0.0</v>
      </c>
      <c r="I102" s="11">
        <v>0.0</v>
      </c>
      <c r="J102" s="8" t="s">
        <v>4204</v>
      </c>
      <c r="K102" s="8">
        <v>120.0</v>
      </c>
      <c r="L102" s="11">
        <v>4872.0</v>
      </c>
      <c r="M102" s="8" t="s">
        <v>6119</v>
      </c>
      <c r="N102" s="8" t="s">
        <v>79</v>
      </c>
      <c r="O102" s="8" t="s">
        <v>6180</v>
      </c>
      <c r="P102" s="11">
        <v>79.5</v>
      </c>
      <c r="Q102" s="11">
        <v>53795.27</v>
      </c>
      <c r="S102" s="16" t="str">
        <f t="shared" si="1"/>
        <v>CXG-0125</v>
      </c>
      <c r="T102" s="16" t="str">
        <f t="shared" si="2"/>
        <v>01/2025</v>
      </c>
      <c r="U102" s="10" t="s">
        <v>856</v>
      </c>
      <c r="V102" s="43">
        <v>40600.0</v>
      </c>
      <c r="W102" s="8">
        <v>676.67</v>
      </c>
      <c r="X102" s="8">
        <v>0.0</v>
      </c>
      <c r="Y102" s="16" t="str">
        <f t="shared" si="3"/>
        <v>Descarregado</v>
      </c>
      <c r="Z102" s="8" t="s">
        <v>3309</v>
      </c>
      <c r="AA102" s="32">
        <f>SUMIFS(PagFreteIndividal!E:E,PagFreteIndividal!B:B,A:A)+AC102</f>
        <v>4872</v>
      </c>
      <c r="AB102" s="14">
        <f t="shared" si="4"/>
        <v>0</v>
      </c>
      <c r="AC102" s="32">
        <v>0.0</v>
      </c>
    </row>
    <row r="103">
      <c r="A103" s="10" t="s">
        <v>4397</v>
      </c>
      <c r="B103" s="13">
        <v>45688.0</v>
      </c>
      <c r="C103" s="8" t="s">
        <v>3319</v>
      </c>
      <c r="D103" s="8">
        <v>48540.0</v>
      </c>
      <c r="E103" s="8">
        <v>809.0</v>
      </c>
      <c r="F103" s="8">
        <v>68.0</v>
      </c>
      <c r="G103" s="11">
        <v>55012.0</v>
      </c>
      <c r="H103" s="8">
        <v>0.0</v>
      </c>
      <c r="I103" s="11">
        <v>0.0</v>
      </c>
      <c r="J103" s="8" t="s">
        <v>4370</v>
      </c>
      <c r="K103" s="8">
        <v>100.0</v>
      </c>
      <c r="L103" s="11">
        <v>4854.0</v>
      </c>
      <c r="M103" s="8" t="s">
        <v>6119</v>
      </c>
      <c r="N103" s="8" t="s">
        <v>111</v>
      </c>
      <c r="O103" s="8" t="s">
        <v>6188</v>
      </c>
      <c r="P103" s="11">
        <v>76.0</v>
      </c>
      <c r="Q103" s="11">
        <v>61813.08</v>
      </c>
      <c r="S103" s="16" t="str">
        <f t="shared" si="1"/>
        <v>CXG-0125</v>
      </c>
      <c r="T103" s="16" t="str">
        <f t="shared" si="2"/>
        <v>01/2025</v>
      </c>
      <c r="U103" s="10" t="s">
        <v>856</v>
      </c>
      <c r="V103" s="43">
        <v>48800.0</v>
      </c>
      <c r="W103" s="8">
        <v>813.33</v>
      </c>
      <c r="X103" s="8">
        <v>4.33</v>
      </c>
      <c r="Y103" s="16" t="str">
        <f t="shared" si="3"/>
        <v>Descarregado</v>
      </c>
      <c r="Z103" s="8" t="s">
        <v>3320</v>
      </c>
      <c r="AA103" s="32">
        <f>SUMIFS(PagFreteIndividal!E:E,PagFreteIndividal!B:B,A:A)+AC103</f>
        <v>4854</v>
      </c>
      <c r="AB103" s="14">
        <f t="shared" si="4"/>
        <v>0</v>
      </c>
      <c r="AC103" s="32">
        <v>0.0</v>
      </c>
    </row>
    <row r="104">
      <c r="A104" s="10" t="s">
        <v>5053</v>
      </c>
      <c r="B104" s="13">
        <v>45687.0</v>
      </c>
      <c r="C104" s="8" t="s">
        <v>3308</v>
      </c>
      <c r="D104" s="8">
        <v>62940.0</v>
      </c>
      <c r="E104" s="8">
        <v>1049.0</v>
      </c>
      <c r="F104" s="8">
        <v>68.0</v>
      </c>
      <c r="G104" s="11">
        <v>71332.0</v>
      </c>
      <c r="H104" s="8">
        <v>0.0</v>
      </c>
      <c r="I104" s="11">
        <v>0.0</v>
      </c>
      <c r="J104" s="8" t="s">
        <v>4525</v>
      </c>
      <c r="K104" s="8">
        <v>90.0</v>
      </c>
      <c r="L104" s="11">
        <v>5664.6</v>
      </c>
      <c r="M104" s="8" t="s">
        <v>6119</v>
      </c>
      <c r="N104" s="8" t="s">
        <v>138</v>
      </c>
      <c r="O104" s="8" t="s">
        <v>6181</v>
      </c>
      <c r="P104" s="11">
        <v>78.0</v>
      </c>
      <c r="Q104" s="11">
        <v>81718.26</v>
      </c>
      <c r="S104" s="16" t="str">
        <f t="shared" si="1"/>
        <v>CXG-0125</v>
      </c>
      <c r="T104" s="16" t="str">
        <f t="shared" si="2"/>
        <v>01/2025</v>
      </c>
      <c r="U104" s="10" t="s">
        <v>856</v>
      </c>
      <c r="V104" s="43">
        <v>62860.0</v>
      </c>
      <c r="W104" s="8">
        <v>1047.67</v>
      </c>
      <c r="X104" s="8">
        <v>-1.33</v>
      </c>
      <c r="Y104" s="16" t="str">
        <f t="shared" si="3"/>
        <v>Descarregado</v>
      </c>
      <c r="Z104" s="8" t="s">
        <v>3309</v>
      </c>
      <c r="AA104" s="32">
        <f>SUMIFS(PagFreteIndividal!E:E,PagFreteIndividal!B:B,A:A)+AC104</f>
        <v>5664.6</v>
      </c>
      <c r="AB104" s="14">
        <f t="shared" si="4"/>
        <v>0</v>
      </c>
      <c r="AC104" s="32">
        <v>0.0</v>
      </c>
    </row>
    <row r="105">
      <c r="A105" s="10" t="s">
        <v>4464</v>
      </c>
      <c r="B105" s="13">
        <v>45691.0</v>
      </c>
      <c r="C105" s="8" t="s">
        <v>3311</v>
      </c>
      <c r="D105" s="8">
        <v>59020.0</v>
      </c>
      <c r="E105" s="8">
        <v>983.67</v>
      </c>
      <c r="F105" s="8">
        <v>65.3</v>
      </c>
      <c r="G105" s="11">
        <v>64233.65</v>
      </c>
      <c r="H105" s="8">
        <v>0.0</v>
      </c>
      <c r="I105" s="11">
        <v>0.0</v>
      </c>
      <c r="J105" s="8" t="s">
        <v>4290</v>
      </c>
      <c r="K105" s="8">
        <v>210.0</v>
      </c>
      <c r="L105" s="11">
        <v>12394.2</v>
      </c>
      <c r="M105" s="8" t="s">
        <v>6119</v>
      </c>
      <c r="N105" s="8" t="s">
        <v>105</v>
      </c>
      <c r="O105" s="8" t="s">
        <v>6134</v>
      </c>
      <c r="P105" s="11">
        <v>81.5</v>
      </c>
      <c r="Q105" s="11">
        <v>80332.11</v>
      </c>
      <c r="S105" s="16" t="str">
        <f t="shared" si="1"/>
        <v>CXG-0225</v>
      </c>
      <c r="T105" s="16" t="str">
        <f t="shared" si="2"/>
        <v>02/2025</v>
      </c>
      <c r="U105" s="10" t="s">
        <v>782</v>
      </c>
      <c r="V105" s="43">
        <v>59140.0</v>
      </c>
      <c r="W105" s="8">
        <v>985.67</v>
      </c>
      <c r="X105" s="8">
        <v>2.0</v>
      </c>
      <c r="Y105" s="16" t="str">
        <f t="shared" si="3"/>
        <v>Descarregado</v>
      </c>
      <c r="Z105" s="8" t="s">
        <v>3306</v>
      </c>
      <c r="AA105" s="32">
        <f>SUMIFS(PagFreteIndividal!E:E,PagFreteIndividal!B:B,A:A)+AC105</f>
        <v>12394.2</v>
      </c>
      <c r="AB105" s="14">
        <f t="shared" si="4"/>
        <v>0</v>
      </c>
      <c r="AC105" s="32">
        <v>0.0</v>
      </c>
    </row>
    <row r="106">
      <c r="A106" s="10" t="s">
        <v>6197</v>
      </c>
      <c r="B106" s="13">
        <v>45691.0</v>
      </c>
      <c r="C106" s="8" t="s">
        <v>3322</v>
      </c>
      <c r="D106" s="8">
        <v>61360.0</v>
      </c>
      <c r="E106" s="8">
        <v>1022.67</v>
      </c>
      <c r="F106" s="8">
        <v>68.0</v>
      </c>
      <c r="G106" s="11">
        <v>69541.56</v>
      </c>
      <c r="H106" s="8">
        <v>0.0</v>
      </c>
      <c r="I106" s="11">
        <v>0.0</v>
      </c>
      <c r="J106" s="8" t="s">
        <v>3324</v>
      </c>
      <c r="K106" s="8">
        <v>0.0</v>
      </c>
      <c r="L106" s="11">
        <v>0.0</v>
      </c>
      <c r="M106" s="8" t="s">
        <v>6119</v>
      </c>
      <c r="N106" s="8" t="s">
        <v>147</v>
      </c>
      <c r="O106" s="8" t="s">
        <v>6198</v>
      </c>
      <c r="P106" s="11">
        <v>73.0</v>
      </c>
      <c r="Q106" s="11">
        <v>74654.91</v>
      </c>
      <c r="S106" s="16" t="str">
        <f t="shared" si="1"/>
        <v>CXG-0225</v>
      </c>
      <c r="T106" s="16" t="str">
        <f t="shared" si="2"/>
        <v>02/2025</v>
      </c>
      <c r="U106" s="10" t="s">
        <v>856</v>
      </c>
      <c r="V106" s="43">
        <v>61360.0</v>
      </c>
      <c r="W106" s="8">
        <v>1022.67</v>
      </c>
      <c r="X106" s="8">
        <v>0.0</v>
      </c>
      <c r="Y106" s="16" t="str">
        <f t="shared" si="3"/>
        <v>Descarregado</v>
      </c>
      <c r="Z106" s="8" t="s">
        <v>3324</v>
      </c>
      <c r="AA106" s="32">
        <f>SUMIFS(PagFreteIndividal!E:E,PagFreteIndividal!B:B,A:A)+AC106</f>
        <v>0</v>
      </c>
      <c r="AB106" s="14">
        <f t="shared" si="4"/>
        <v>0</v>
      </c>
      <c r="AC106" s="32">
        <v>0.0</v>
      </c>
    </row>
    <row r="107">
      <c r="A107" s="10" t="s">
        <v>4409</v>
      </c>
      <c r="B107" s="13">
        <v>45692.0</v>
      </c>
      <c r="C107" s="8" t="s">
        <v>3316</v>
      </c>
      <c r="D107" s="8">
        <v>60360.0</v>
      </c>
      <c r="E107" s="8">
        <v>1006.0</v>
      </c>
      <c r="F107" s="8">
        <v>65.3</v>
      </c>
      <c r="G107" s="11">
        <v>65691.8</v>
      </c>
      <c r="H107" s="8">
        <v>0.0</v>
      </c>
      <c r="I107" s="11">
        <v>0.0</v>
      </c>
      <c r="J107" s="8" t="s">
        <v>4410</v>
      </c>
      <c r="K107" s="8">
        <v>210.0</v>
      </c>
      <c r="L107" s="11">
        <v>12675.6</v>
      </c>
      <c r="M107" s="8" t="s">
        <v>6119</v>
      </c>
      <c r="N107" s="8" t="s">
        <v>130</v>
      </c>
      <c r="O107" s="8" t="s">
        <v>6123</v>
      </c>
      <c r="P107" s="11">
        <v>83.0</v>
      </c>
      <c r="Q107" s="11">
        <v>83400.89</v>
      </c>
      <c r="S107" s="16" t="str">
        <f t="shared" si="1"/>
        <v>CXG-0225</v>
      </c>
      <c r="T107" s="16" t="str">
        <f t="shared" si="2"/>
        <v>02/2025</v>
      </c>
      <c r="U107" s="10" t="s">
        <v>782</v>
      </c>
      <c r="V107" s="43">
        <v>60290.0</v>
      </c>
      <c r="W107" s="8">
        <v>1004.83</v>
      </c>
      <c r="X107" s="8">
        <v>-1.17</v>
      </c>
      <c r="Y107" s="16" t="str">
        <f t="shared" si="3"/>
        <v>Descarregado</v>
      </c>
      <c r="Z107" s="8" t="s">
        <v>3317</v>
      </c>
      <c r="AA107" s="32">
        <f>SUMIFS(PagFreteIndividal!E:E,PagFreteIndividal!B:B,A:A)+AC107</f>
        <v>12675.6</v>
      </c>
      <c r="AB107" s="14">
        <f t="shared" si="4"/>
        <v>0</v>
      </c>
      <c r="AC107" s="32">
        <v>0.0</v>
      </c>
    </row>
    <row r="108">
      <c r="A108" s="10" t="s">
        <v>6199</v>
      </c>
      <c r="B108" s="13">
        <v>45692.0</v>
      </c>
      <c r="C108" s="8" t="s">
        <v>3326</v>
      </c>
      <c r="D108" s="8">
        <v>64540.0</v>
      </c>
      <c r="E108" s="8">
        <v>1075.67</v>
      </c>
      <c r="F108" s="8">
        <v>65.3</v>
      </c>
      <c r="G108" s="11">
        <v>70241.25</v>
      </c>
      <c r="H108" s="8">
        <v>0.0</v>
      </c>
      <c r="I108" s="11">
        <v>0.0</v>
      </c>
      <c r="J108" s="8" t="s">
        <v>6145</v>
      </c>
      <c r="K108" s="8">
        <v>210.0</v>
      </c>
      <c r="L108" s="11">
        <v>13553.4</v>
      </c>
      <c r="M108" s="8" t="s">
        <v>6119</v>
      </c>
      <c r="N108" s="8" t="s">
        <v>130</v>
      </c>
      <c r="O108" s="8" t="s">
        <v>6123</v>
      </c>
      <c r="P108" s="11">
        <v>83.0</v>
      </c>
      <c r="Q108" s="11">
        <v>89239.11</v>
      </c>
      <c r="S108" s="16" t="str">
        <f t="shared" si="1"/>
        <v>CXG-0225</v>
      </c>
      <c r="T108" s="16" t="str">
        <f t="shared" si="2"/>
        <v>02/2025</v>
      </c>
      <c r="U108" s="10" t="s">
        <v>782</v>
      </c>
      <c r="V108" s="43">
        <v>64510.0</v>
      </c>
      <c r="W108" s="8">
        <v>1075.17</v>
      </c>
      <c r="X108" s="8">
        <v>-0.5</v>
      </c>
      <c r="Y108" s="16" t="str">
        <f t="shared" si="3"/>
        <v>Descarregado</v>
      </c>
      <c r="Z108" s="8" t="s">
        <v>3302</v>
      </c>
      <c r="AA108" s="32">
        <f>SUMIFS(PagFreteIndividal!E:E,PagFreteIndividal!B:B,A:A)+AC108</f>
        <v>13553.4</v>
      </c>
      <c r="AB108" s="14">
        <f t="shared" si="4"/>
        <v>0</v>
      </c>
      <c r="AC108" s="32">
        <v>13553.4</v>
      </c>
    </row>
    <row r="109">
      <c r="A109" s="10" t="s">
        <v>6200</v>
      </c>
      <c r="B109" s="13">
        <v>45692.0</v>
      </c>
      <c r="C109" s="8" t="s">
        <v>3326</v>
      </c>
      <c r="D109" s="8">
        <v>67990.0</v>
      </c>
      <c r="E109" s="8">
        <v>1133.17</v>
      </c>
      <c r="F109" s="8">
        <v>65.5</v>
      </c>
      <c r="G109" s="11">
        <v>74222.63</v>
      </c>
      <c r="H109" s="8">
        <v>0.0</v>
      </c>
      <c r="I109" s="11">
        <v>0.0</v>
      </c>
      <c r="J109" s="8" t="s">
        <v>6201</v>
      </c>
      <c r="K109" s="8">
        <v>110.0</v>
      </c>
      <c r="L109" s="11">
        <v>7478.9</v>
      </c>
      <c r="M109" s="8" t="s">
        <v>6119</v>
      </c>
      <c r="N109" s="8" t="s">
        <v>23</v>
      </c>
      <c r="O109" s="8" t="s">
        <v>6202</v>
      </c>
      <c r="P109" s="11">
        <v>75.0</v>
      </c>
      <c r="Q109" s="11">
        <v>84862.5</v>
      </c>
      <c r="S109" s="16" t="str">
        <f t="shared" si="1"/>
        <v>CXG-0225</v>
      </c>
      <c r="T109" s="16" t="str">
        <f t="shared" si="2"/>
        <v>02/2025</v>
      </c>
      <c r="U109" s="10" t="s">
        <v>761</v>
      </c>
      <c r="V109" s="43">
        <v>67890.0</v>
      </c>
      <c r="W109" s="8">
        <v>1131.5</v>
      </c>
      <c r="X109" s="8">
        <v>-1.67</v>
      </c>
      <c r="Y109" s="16" t="str">
        <f t="shared" si="3"/>
        <v>Descarregado</v>
      </c>
      <c r="Z109" s="8" t="s">
        <v>3302</v>
      </c>
      <c r="AA109" s="32">
        <f>SUMIFS(PagFreteIndividal!E:E,PagFreteIndividal!B:B,A:A)+AC109</f>
        <v>7478.9</v>
      </c>
      <c r="AB109" s="14">
        <f t="shared" si="4"/>
        <v>0</v>
      </c>
      <c r="AC109" s="32">
        <v>7478.9</v>
      </c>
    </row>
    <row r="110">
      <c r="A110" s="10" t="s">
        <v>6203</v>
      </c>
      <c r="B110" s="13">
        <v>45692.0</v>
      </c>
      <c r="C110" s="8" t="s">
        <v>3326</v>
      </c>
      <c r="D110" s="8">
        <v>69750.0</v>
      </c>
      <c r="E110" s="8">
        <v>1162.5</v>
      </c>
      <c r="F110" s="8">
        <v>65.5</v>
      </c>
      <c r="G110" s="11">
        <v>76143.75</v>
      </c>
      <c r="H110" s="8">
        <v>0.0</v>
      </c>
      <c r="I110" s="11">
        <v>0.0</v>
      </c>
      <c r="J110" s="8" t="s">
        <v>6152</v>
      </c>
      <c r="K110" s="8">
        <v>160.0</v>
      </c>
      <c r="L110" s="11">
        <v>11160.0</v>
      </c>
      <c r="M110" s="8" t="s">
        <v>6119</v>
      </c>
      <c r="N110" s="8" t="s">
        <v>39</v>
      </c>
      <c r="O110" s="8" t="s">
        <v>6204</v>
      </c>
      <c r="P110" s="11">
        <v>78.5</v>
      </c>
      <c r="Q110" s="11">
        <v>92276.75</v>
      </c>
      <c r="S110" s="16" t="str">
        <f t="shared" si="1"/>
        <v>CXG-0225</v>
      </c>
      <c r="T110" s="16" t="str">
        <f t="shared" si="2"/>
        <v>02/2025</v>
      </c>
      <c r="U110" s="10" t="s">
        <v>761</v>
      </c>
      <c r="V110" s="43">
        <v>70530.0</v>
      </c>
      <c r="W110" s="8">
        <v>1175.5</v>
      </c>
      <c r="X110" s="8">
        <v>13.0</v>
      </c>
      <c r="Y110" s="16" t="str">
        <f t="shared" si="3"/>
        <v>Descarregado</v>
      </c>
      <c r="Z110" s="8" t="s">
        <v>3302</v>
      </c>
      <c r="AA110" s="32">
        <f>SUMIFS(PagFreteIndividal!E:E,PagFreteIndividal!B:B,A:A)+AC110</f>
        <v>11160</v>
      </c>
      <c r="AB110" s="14">
        <f t="shared" si="4"/>
        <v>0</v>
      </c>
      <c r="AC110" s="32">
        <v>11160.0</v>
      </c>
    </row>
    <row r="111">
      <c r="A111" s="10" t="s">
        <v>6205</v>
      </c>
      <c r="B111" s="13">
        <v>45692.0</v>
      </c>
      <c r="C111" s="8" t="s">
        <v>3326</v>
      </c>
      <c r="D111" s="8">
        <v>68020.0</v>
      </c>
      <c r="E111" s="8">
        <v>1133.67</v>
      </c>
      <c r="F111" s="8">
        <v>65.5</v>
      </c>
      <c r="G111" s="11">
        <v>74255.38</v>
      </c>
      <c r="H111" s="8">
        <v>0.0</v>
      </c>
      <c r="I111" s="11">
        <v>0.0</v>
      </c>
      <c r="J111" s="8" t="s">
        <v>6158</v>
      </c>
      <c r="K111" s="8">
        <v>160.0</v>
      </c>
      <c r="L111" s="11">
        <v>10883.2</v>
      </c>
      <c r="M111" s="8" t="s">
        <v>6119</v>
      </c>
      <c r="N111" s="8" t="s">
        <v>43</v>
      </c>
      <c r="O111" s="8" t="s">
        <v>6159</v>
      </c>
      <c r="P111" s="11">
        <v>80.0</v>
      </c>
      <c r="Q111" s="11">
        <v>90840.0</v>
      </c>
      <c r="S111" s="16" t="str">
        <f t="shared" si="1"/>
        <v>CXG-0225</v>
      </c>
      <c r="T111" s="16" t="str">
        <f t="shared" si="2"/>
        <v>02/2025</v>
      </c>
      <c r="U111" s="10" t="s">
        <v>761</v>
      </c>
      <c r="V111" s="43">
        <v>68130.0</v>
      </c>
      <c r="W111" s="8">
        <v>1135.5</v>
      </c>
      <c r="X111" s="8">
        <v>1.83</v>
      </c>
      <c r="Y111" s="16" t="str">
        <f t="shared" si="3"/>
        <v>Descarregado</v>
      </c>
      <c r="Z111" s="8" t="s">
        <v>3302</v>
      </c>
      <c r="AA111" s="32">
        <f>SUMIFS(PagFreteIndividal!E:E,PagFreteIndividal!B:B,A:A)+AC111</f>
        <v>10883.2</v>
      </c>
      <c r="AB111" s="14">
        <f t="shared" si="4"/>
        <v>0</v>
      </c>
      <c r="AC111" s="32">
        <v>10883.2</v>
      </c>
    </row>
    <row r="112">
      <c r="A112" s="10" t="s">
        <v>6206</v>
      </c>
      <c r="B112" s="13">
        <v>45692.0</v>
      </c>
      <c r="C112" s="8" t="s">
        <v>3326</v>
      </c>
      <c r="D112" s="8">
        <v>70700.0</v>
      </c>
      <c r="E112" s="8">
        <v>1178.33</v>
      </c>
      <c r="F112" s="8">
        <v>65.5</v>
      </c>
      <c r="G112" s="11">
        <v>77180.62</v>
      </c>
      <c r="H112" s="8">
        <v>0.0</v>
      </c>
      <c r="I112" s="11">
        <v>0.0</v>
      </c>
      <c r="J112" s="8" t="s">
        <v>4337</v>
      </c>
      <c r="K112" s="8">
        <v>110.0</v>
      </c>
      <c r="L112" s="11">
        <v>7777.0</v>
      </c>
      <c r="M112" s="8" t="s">
        <v>6119</v>
      </c>
      <c r="N112" s="8" t="s">
        <v>23</v>
      </c>
      <c r="O112" s="8" t="s">
        <v>6202</v>
      </c>
      <c r="P112" s="11">
        <v>74.0</v>
      </c>
      <c r="Q112" s="11">
        <v>87196.42</v>
      </c>
      <c r="S112" s="16" t="str">
        <f t="shared" si="1"/>
        <v>CXG-0225</v>
      </c>
      <c r="T112" s="16" t="str">
        <f t="shared" si="2"/>
        <v>02/2025</v>
      </c>
      <c r="U112" s="10" t="s">
        <v>761</v>
      </c>
      <c r="V112" s="43">
        <v>70700.0</v>
      </c>
      <c r="W112" s="8">
        <v>1178.33</v>
      </c>
      <c r="X112" s="8">
        <v>0.0</v>
      </c>
      <c r="Y112" s="16" t="str">
        <f t="shared" si="3"/>
        <v>Descarregado</v>
      </c>
      <c r="Z112" s="8" t="s">
        <v>3302</v>
      </c>
      <c r="AA112" s="32">
        <f>SUMIFS(PagFreteIndividal!E:E,PagFreteIndividal!B:B,A:A)+AC112</f>
        <v>7777</v>
      </c>
      <c r="AB112" s="14">
        <f t="shared" si="4"/>
        <v>0</v>
      </c>
      <c r="AC112" s="32">
        <v>7777.0</v>
      </c>
    </row>
    <row r="113">
      <c r="A113" s="10" t="s">
        <v>5032</v>
      </c>
      <c r="B113" s="13">
        <v>45687.0</v>
      </c>
      <c r="C113" s="8" t="s">
        <v>3308</v>
      </c>
      <c r="D113" s="8">
        <v>60940.0</v>
      </c>
      <c r="E113" s="8">
        <v>1015.67</v>
      </c>
      <c r="F113" s="8">
        <v>68.0</v>
      </c>
      <c r="G113" s="11">
        <v>69065.56</v>
      </c>
      <c r="H113" s="8">
        <v>0.0</v>
      </c>
      <c r="I113" s="11">
        <v>0.0</v>
      </c>
      <c r="J113" s="8" t="s">
        <v>4532</v>
      </c>
      <c r="K113" s="8">
        <v>90.0</v>
      </c>
      <c r="L113" s="11">
        <v>5484.6</v>
      </c>
      <c r="M113" s="8" t="s">
        <v>6119</v>
      </c>
      <c r="N113" s="8" t="s">
        <v>138</v>
      </c>
      <c r="O113" s="8" t="s">
        <v>6181</v>
      </c>
      <c r="P113" s="11">
        <v>78.0</v>
      </c>
      <c r="Q113" s="11">
        <v>79222.26</v>
      </c>
      <c r="S113" s="16" t="str">
        <f t="shared" si="1"/>
        <v>CXG-0125</v>
      </c>
      <c r="T113" s="16" t="str">
        <f t="shared" si="2"/>
        <v>01/2025</v>
      </c>
      <c r="U113" s="10" t="s">
        <v>856</v>
      </c>
      <c r="V113" s="43">
        <v>60940.0</v>
      </c>
      <c r="W113" s="8">
        <v>1015.67</v>
      </c>
      <c r="X113" s="8">
        <v>0.0</v>
      </c>
      <c r="Y113" s="16" t="str">
        <f t="shared" si="3"/>
        <v>Descarregado</v>
      </c>
      <c r="Z113" s="8" t="s">
        <v>3309</v>
      </c>
      <c r="AA113" s="32">
        <f>SUMIFS(PagFreteIndividal!E:E,PagFreteIndividal!B:B,A:A)+AC113</f>
        <v>5484.6</v>
      </c>
      <c r="AB113" s="14">
        <f t="shared" si="4"/>
        <v>0</v>
      </c>
      <c r="AC113" s="32">
        <v>0.0</v>
      </c>
    </row>
    <row r="114">
      <c r="A114" s="10" t="s">
        <v>4450</v>
      </c>
      <c r="B114" s="13">
        <v>45691.0</v>
      </c>
      <c r="C114" s="8" t="s">
        <v>3308</v>
      </c>
      <c r="D114" s="8">
        <v>58530.0</v>
      </c>
      <c r="E114" s="8">
        <v>975.5</v>
      </c>
      <c r="F114" s="8">
        <v>68.0</v>
      </c>
      <c r="G114" s="11">
        <v>66334.0</v>
      </c>
      <c r="H114" s="8">
        <v>0.0</v>
      </c>
      <c r="I114" s="11">
        <v>0.0</v>
      </c>
      <c r="J114" s="8" t="s">
        <v>4322</v>
      </c>
      <c r="K114" s="8">
        <v>90.0</v>
      </c>
      <c r="L114" s="11">
        <v>5267.7</v>
      </c>
      <c r="M114" s="8" t="s">
        <v>6119</v>
      </c>
      <c r="N114" s="8" t="s">
        <v>97</v>
      </c>
      <c r="O114" s="8" t="s">
        <v>6207</v>
      </c>
      <c r="P114" s="11">
        <v>74.0</v>
      </c>
      <c r="Q114" s="11">
        <v>72187.0</v>
      </c>
      <c r="S114" s="16" t="str">
        <f t="shared" si="1"/>
        <v>CXG-0225</v>
      </c>
      <c r="T114" s="16" t="str">
        <f t="shared" si="2"/>
        <v>02/2025</v>
      </c>
      <c r="U114" s="10" t="s">
        <v>856</v>
      </c>
      <c r="V114" s="43">
        <v>58530.0</v>
      </c>
      <c r="W114" s="8">
        <v>975.5</v>
      </c>
      <c r="X114" s="8">
        <v>0.0</v>
      </c>
      <c r="Y114" s="16" t="str">
        <f t="shared" si="3"/>
        <v>Descarregado</v>
      </c>
      <c r="Z114" s="8" t="s">
        <v>3309</v>
      </c>
      <c r="AA114" s="32">
        <f>SUMIFS(PagFreteIndividal!E:E,PagFreteIndividal!B:B,A:A)+AC114</f>
        <v>5267.7</v>
      </c>
      <c r="AB114" s="14">
        <f t="shared" si="4"/>
        <v>0</v>
      </c>
      <c r="AC114" s="32">
        <v>0.0</v>
      </c>
    </row>
    <row r="115">
      <c r="A115" s="10" t="s">
        <v>5044</v>
      </c>
      <c r="B115" s="13">
        <v>45897.0</v>
      </c>
      <c r="C115" s="8" t="s">
        <v>3308</v>
      </c>
      <c r="D115" s="8">
        <v>56860.0</v>
      </c>
      <c r="E115" s="8">
        <v>947.67</v>
      </c>
      <c r="F115" s="8">
        <v>58.0</v>
      </c>
      <c r="G115" s="11">
        <v>54964.86</v>
      </c>
      <c r="H115" s="8">
        <v>0.0</v>
      </c>
      <c r="I115" s="11">
        <v>0.0</v>
      </c>
      <c r="J115" s="8" t="s">
        <v>5045</v>
      </c>
      <c r="K115" s="8">
        <v>310.0</v>
      </c>
      <c r="L115" s="11">
        <v>17626.6</v>
      </c>
      <c r="M115" s="8" t="s">
        <v>6119</v>
      </c>
      <c r="N115" s="8" t="s">
        <v>105</v>
      </c>
      <c r="O115" s="8" t="s">
        <v>6208</v>
      </c>
      <c r="P115" s="11">
        <v>82.0</v>
      </c>
      <c r="Q115" s="11">
        <v>77818.0</v>
      </c>
      <c r="S115" s="16" t="str">
        <f t="shared" si="1"/>
        <v>CXG-0825</v>
      </c>
      <c r="T115" s="16" t="str">
        <f t="shared" si="2"/>
        <v>08/2025</v>
      </c>
      <c r="U115" s="10" t="s">
        <v>906</v>
      </c>
      <c r="V115" s="43">
        <v>56940.0</v>
      </c>
      <c r="W115" s="8">
        <v>949.0</v>
      </c>
      <c r="X115" s="8">
        <v>1.33</v>
      </c>
      <c r="Y115" s="16" t="str">
        <f t="shared" si="3"/>
        <v>Descarregado</v>
      </c>
      <c r="Z115" s="8" t="s">
        <v>3309</v>
      </c>
      <c r="AA115" s="14">
        <f>SUMIFS(PagFreteIndividal!E:E,PagFreteIndividal!B:B,A:A)+AC115</f>
        <v>17626.6</v>
      </c>
      <c r="AB115" s="14">
        <f t="shared" si="4"/>
        <v>0</v>
      </c>
      <c r="AC115" s="32">
        <v>0.0</v>
      </c>
    </row>
    <row r="116">
      <c r="A116" s="10" t="s">
        <v>5118</v>
      </c>
      <c r="B116" s="19">
        <v>45969.0</v>
      </c>
      <c r="C116" s="8" t="s">
        <v>3308</v>
      </c>
      <c r="D116" s="8">
        <v>57830.0</v>
      </c>
      <c r="E116" s="8">
        <v>963.83</v>
      </c>
      <c r="F116" s="8">
        <v>62.0</v>
      </c>
      <c r="G116" s="11">
        <v>59757.46</v>
      </c>
      <c r="H116" s="8">
        <v>0.0</v>
      </c>
      <c r="I116" s="11">
        <v>0.0</v>
      </c>
      <c r="J116" s="8" t="s">
        <v>5119</v>
      </c>
      <c r="K116" s="8">
        <v>110.0</v>
      </c>
      <c r="L116" s="11">
        <v>6361.3</v>
      </c>
      <c r="M116" s="8" t="s">
        <v>6119</v>
      </c>
      <c r="N116" s="8" t="s">
        <v>53</v>
      </c>
      <c r="O116" s="8" t="s">
        <v>6209</v>
      </c>
      <c r="P116" s="11">
        <v>77.0</v>
      </c>
      <c r="Q116" s="11">
        <v>74561.41</v>
      </c>
      <c r="S116" s="16" t="str">
        <f t="shared" si="1"/>
        <v>CXG-1125</v>
      </c>
      <c r="T116" s="16" t="str">
        <f t="shared" si="2"/>
        <v>11/2025</v>
      </c>
      <c r="U116" s="10" t="s">
        <v>969</v>
      </c>
      <c r="V116" s="43">
        <v>58100.0</v>
      </c>
      <c r="W116" s="8">
        <v>968.33</v>
      </c>
      <c r="X116" s="8">
        <v>4.5</v>
      </c>
      <c r="Y116" s="16" t="str">
        <f t="shared" si="3"/>
        <v>Descarregado</v>
      </c>
      <c r="Z116" s="8" t="s">
        <v>3309</v>
      </c>
      <c r="AA116" s="14">
        <f>SUMIFS(PagFreteIndividal!E:E,PagFreteIndividal!B:B,A:A)+AC116</f>
        <v>6361.3</v>
      </c>
      <c r="AB116" s="14">
        <f t="shared" si="4"/>
        <v>0</v>
      </c>
      <c r="AC116" s="32">
        <v>0.0</v>
      </c>
    </row>
    <row r="117">
      <c r="A117" s="10" t="s">
        <v>4394</v>
      </c>
      <c r="B117" s="13">
        <v>45692.0</v>
      </c>
      <c r="C117" s="8" t="s">
        <v>3308</v>
      </c>
      <c r="D117" s="8">
        <v>58140.0</v>
      </c>
      <c r="E117" s="8">
        <v>969.0</v>
      </c>
      <c r="F117" s="8">
        <v>65.5</v>
      </c>
      <c r="G117" s="11">
        <v>63469.5</v>
      </c>
      <c r="H117" s="8">
        <v>0.0</v>
      </c>
      <c r="I117" s="11">
        <v>0.0</v>
      </c>
      <c r="J117" s="8" t="s">
        <v>4395</v>
      </c>
      <c r="K117" s="8">
        <v>95.0</v>
      </c>
      <c r="L117" s="11">
        <v>5523.3</v>
      </c>
      <c r="M117" s="8" t="s">
        <v>6119</v>
      </c>
      <c r="N117" s="8" t="s">
        <v>81</v>
      </c>
      <c r="O117" s="8" t="s">
        <v>6210</v>
      </c>
      <c r="P117" s="11">
        <v>74.0</v>
      </c>
      <c r="Q117" s="11">
        <v>71706.0</v>
      </c>
      <c r="S117" s="16" t="str">
        <f t="shared" si="1"/>
        <v>CXG-0225</v>
      </c>
      <c r="T117" s="16" t="str">
        <f t="shared" si="2"/>
        <v>02/2025</v>
      </c>
      <c r="U117" s="10" t="s">
        <v>761</v>
      </c>
      <c r="V117" s="43">
        <v>58140.0</v>
      </c>
      <c r="W117" s="8">
        <v>969.0</v>
      </c>
      <c r="X117" s="8">
        <v>0.0</v>
      </c>
      <c r="Y117" s="16" t="str">
        <f t="shared" si="3"/>
        <v>Descarregado</v>
      </c>
      <c r="Z117" s="8" t="s">
        <v>3309</v>
      </c>
      <c r="AA117" s="32">
        <f>SUMIFS(PagFreteIndividal!E:E,PagFreteIndividal!B:B,A:A)+AC117</f>
        <v>5523.3</v>
      </c>
      <c r="AB117" s="14">
        <f t="shared" si="4"/>
        <v>0</v>
      </c>
      <c r="AC117" s="14"/>
    </row>
    <row r="118">
      <c r="A118" s="10" t="s">
        <v>4646</v>
      </c>
      <c r="B118" s="13">
        <v>45693.0</v>
      </c>
      <c r="C118" s="8" t="s">
        <v>3308</v>
      </c>
      <c r="D118" s="8">
        <v>40050.0</v>
      </c>
      <c r="E118" s="8">
        <v>667.5</v>
      </c>
      <c r="F118" s="8">
        <v>65.5</v>
      </c>
      <c r="G118" s="11">
        <v>43721.25</v>
      </c>
      <c r="H118" s="8">
        <v>0.0</v>
      </c>
      <c r="I118" s="11">
        <v>0.0</v>
      </c>
      <c r="J118" s="8" t="s">
        <v>4647</v>
      </c>
      <c r="K118" s="8">
        <v>200.0</v>
      </c>
      <c r="L118" s="11">
        <v>8010.0</v>
      </c>
      <c r="M118" s="8" t="s">
        <v>6119</v>
      </c>
      <c r="N118" s="8" t="s">
        <v>132</v>
      </c>
      <c r="O118" s="8" t="s">
        <v>6179</v>
      </c>
      <c r="P118" s="11">
        <v>81.0</v>
      </c>
      <c r="Q118" s="11">
        <v>54094.23</v>
      </c>
      <c r="S118" s="16" t="str">
        <f t="shared" si="1"/>
        <v>CXG-0225</v>
      </c>
      <c r="T118" s="16" t="str">
        <f t="shared" si="2"/>
        <v>02/2025</v>
      </c>
      <c r="U118" s="10" t="s">
        <v>761</v>
      </c>
      <c r="V118" s="43">
        <v>40070.0</v>
      </c>
      <c r="W118" s="8">
        <v>667.83</v>
      </c>
      <c r="X118" s="8">
        <v>0.33</v>
      </c>
      <c r="Y118" s="16" t="str">
        <f t="shared" si="3"/>
        <v>Descarregado</v>
      </c>
      <c r="Z118" s="8" t="s">
        <v>3309</v>
      </c>
      <c r="AA118" s="32">
        <f>SUMIFS(PagFreteIndividal!E:E,PagFreteIndividal!B:B,A:A)+AC118</f>
        <v>8010</v>
      </c>
      <c r="AB118" s="14">
        <f t="shared" si="4"/>
        <v>0</v>
      </c>
      <c r="AC118" s="14"/>
    </row>
    <row r="119">
      <c r="A119" s="10" t="s">
        <v>4666</v>
      </c>
      <c r="B119" s="13">
        <v>45693.0</v>
      </c>
      <c r="C119" s="8" t="s">
        <v>3308</v>
      </c>
      <c r="D119" s="8">
        <v>42460.0</v>
      </c>
      <c r="E119" s="8">
        <v>707.67</v>
      </c>
      <c r="F119" s="8">
        <v>65.5</v>
      </c>
      <c r="G119" s="11">
        <v>46352.39</v>
      </c>
      <c r="H119" s="8">
        <v>0.0</v>
      </c>
      <c r="I119" s="11">
        <v>0.0</v>
      </c>
      <c r="J119" s="8" t="s">
        <v>4667</v>
      </c>
      <c r="K119" s="8">
        <v>200.0</v>
      </c>
      <c r="L119" s="11">
        <v>8492.0</v>
      </c>
      <c r="M119" s="8" t="s">
        <v>6119</v>
      </c>
      <c r="N119" s="8" t="s">
        <v>132</v>
      </c>
      <c r="O119" s="8" t="s">
        <v>6179</v>
      </c>
      <c r="P119" s="11">
        <v>81.0</v>
      </c>
      <c r="Q119" s="11">
        <v>57226.5</v>
      </c>
      <c r="S119" s="16" t="str">
        <f t="shared" si="1"/>
        <v>CXG-0225</v>
      </c>
      <c r="T119" s="16" t="str">
        <f t="shared" si="2"/>
        <v>02/2025</v>
      </c>
      <c r="U119" s="10" t="s">
        <v>761</v>
      </c>
      <c r="V119" s="43">
        <v>42390.0</v>
      </c>
      <c r="W119" s="8">
        <v>706.5</v>
      </c>
      <c r="X119" s="8">
        <v>-1.17</v>
      </c>
      <c r="Y119" s="16" t="str">
        <f t="shared" si="3"/>
        <v>Descarregado</v>
      </c>
      <c r="Z119" s="8" t="s">
        <v>3309</v>
      </c>
      <c r="AA119" s="32">
        <f>SUMIFS(PagFreteIndividal!E:E,PagFreteIndividal!B:B,A:A)+AC119</f>
        <v>8492</v>
      </c>
      <c r="AB119" s="14">
        <f t="shared" si="4"/>
        <v>0</v>
      </c>
      <c r="AC119" s="14"/>
    </row>
    <row r="120">
      <c r="A120" s="10" t="s">
        <v>4448</v>
      </c>
      <c r="B120" s="13">
        <v>45693.0</v>
      </c>
      <c r="C120" s="8" t="s">
        <v>3308</v>
      </c>
      <c r="D120" s="8">
        <v>58460.0</v>
      </c>
      <c r="E120" s="8">
        <v>974.33</v>
      </c>
      <c r="F120" s="8">
        <v>68.0</v>
      </c>
      <c r="G120" s="11">
        <v>66254.44</v>
      </c>
      <c r="H120" s="8">
        <v>0.0</v>
      </c>
      <c r="I120" s="11">
        <v>0.0</v>
      </c>
      <c r="J120" s="8" t="s">
        <v>4322</v>
      </c>
      <c r="K120" s="8">
        <v>90.0</v>
      </c>
      <c r="L120" s="11">
        <v>5261.4</v>
      </c>
      <c r="M120" s="8" t="s">
        <v>6119</v>
      </c>
      <c r="N120" s="8" t="s">
        <v>111</v>
      </c>
      <c r="O120" s="8" t="s">
        <v>6188</v>
      </c>
      <c r="P120" s="11">
        <v>76.0</v>
      </c>
      <c r="Q120" s="11">
        <v>74252.0</v>
      </c>
      <c r="S120" s="16" t="str">
        <f t="shared" si="1"/>
        <v>CXG-0225</v>
      </c>
      <c r="T120" s="16" t="str">
        <f t="shared" si="2"/>
        <v>02/2025</v>
      </c>
      <c r="U120" s="10" t="s">
        <v>856</v>
      </c>
      <c r="V120" s="43">
        <v>58620.0</v>
      </c>
      <c r="W120" s="8">
        <v>977.0</v>
      </c>
      <c r="X120" s="8">
        <v>2.67</v>
      </c>
      <c r="Y120" s="16" t="str">
        <f t="shared" si="3"/>
        <v>Descarregado</v>
      </c>
      <c r="Z120" s="8" t="s">
        <v>3309</v>
      </c>
      <c r="AA120" s="32">
        <f>SUMIFS(PagFreteIndividal!E:E,PagFreteIndividal!B:B,A:A)+AC120</f>
        <v>5261.4</v>
      </c>
      <c r="AB120" s="14">
        <f t="shared" si="4"/>
        <v>0</v>
      </c>
      <c r="AC120" s="14"/>
    </row>
    <row r="121">
      <c r="A121" s="10" t="s">
        <v>6211</v>
      </c>
      <c r="B121" s="13">
        <v>45697.0</v>
      </c>
      <c r="C121" s="8" t="s">
        <v>3326</v>
      </c>
      <c r="D121" s="8">
        <v>69230.0</v>
      </c>
      <c r="E121" s="8">
        <v>1153.83</v>
      </c>
      <c r="F121" s="8">
        <v>65.5</v>
      </c>
      <c r="G121" s="11">
        <v>75575.87</v>
      </c>
      <c r="H121" s="8">
        <v>0.0</v>
      </c>
      <c r="I121" s="11">
        <v>0.0</v>
      </c>
      <c r="J121" s="8" t="s">
        <v>6154</v>
      </c>
      <c r="K121" s="8">
        <v>100.0</v>
      </c>
      <c r="L121" s="11">
        <v>6923.0</v>
      </c>
      <c r="M121" s="8" t="s">
        <v>6119</v>
      </c>
      <c r="N121" s="8" t="s">
        <v>97</v>
      </c>
      <c r="O121" s="8" t="s">
        <v>6126</v>
      </c>
      <c r="P121" s="11">
        <v>72.0</v>
      </c>
      <c r="Q121" s="11">
        <v>83075.76</v>
      </c>
      <c r="S121" s="16" t="str">
        <f t="shared" si="1"/>
        <v>CXG-0225</v>
      </c>
      <c r="T121" s="16" t="str">
        <f t="shared" si="2"/>
        <v>02/2025</v>
      </c>
      <c r="U121" s="10" t="s">
        <v>761</v>
      </c>
      <c r="V121" s="43">
        <v>69230.0</v>
      </c>
      <c r="W121" s="8">
        <v>1153.83</v>
      </c>
      <c r="X121" s="8">
        <v>0.0</v>
      </c>
      <c r="Y121" s="16" t="str">
        <f t="shared" si="3"/>
        <v>Descarregado</v>
      </c>
      <c r="Z121" s="8" t="s">
        <v>3302</v>
      </c>
      <c r="AA121" s="32">
        <f>SUMIFS(PagFreteIndividal!E:E,PagFreteIndividal!B:B,A:A)+AC121</f>
        <v>6923</v>
      </c>
      <c r="AB121" s="14">
        <f t="shared" si="4"/>
        <v>0</v>
      </c>
      <c r="AC121" s="32">
        <v>6923.0</v>
      </c>
    </row>
    <row r="122">
      <c r="A122" s="10" t="s">
        <v>6212</v>
      </c>
      <c r="B122" s="13">
        <v>45698.0</v>
      </c>
      <c r="C122" s="8" t="s">
        <v>3326</v>
      </c>
      <c r="D122" s="8">
        <v>73640.0</v>
      </c>
      <c r="E122" s="8">
        <v>1227.33</v>
      </c>
      <c r="F122" s="8">
        <v>64.5</v>
      </c>
      <c r="G122" s="11">
        <v>79162.79</v>
      </c>
      <c r="H122" s="8">
        <v>0.0</v>
      </c>
      <c r="I122" s="11">
        <v>0.0</v>
      </c>
      <c r="J122" s="8" t="s">
        <v>6150</v>
      </c>
      <c r="K122" s="8">
        <v>220.0</v>
      </c>
      <c r="L122" s="11">
        <v>16200.8</v>
      </c>
      <c r="M122" s="8" t="s">
        <v>6119</v>
      </c>
      <c r="N122" s="8" t="s">
        <v>130</v>
      </c>
      <c r="O122" s="8" t="s">
        <v>6123</v>
      </c>
      <c r="P122" s="11">
        <v>83.0</v>
      </c>
      <c r="Q122" s="11">
        <v>101841.0</v>
      </c>
      <c r="S122" s="16" t="str">
        <f t="shared" si="1"/>
        <v>CXG-0225</v>
      </c>
      <c r="T122" s="16" t="str">
        <f t="shared" si="2"/>
        <v>02/2025</v>
      </c>
      <c r="U122" s="10" t="s">
        <v>788</v>
      </c>
      <c r="V122" s="43">
        <v>73620.0</v>
      </c>
      <c r="W122" s="8">
        <v>1227.0</v>
      </c>
      <c r="X122" s="8">
        <v>-0.33</v>
      </c>
      <c r="Y122" s="16" t="str">
        <f t="shared" si="3"/>
        <v>Descarregado</v>
      </c>
      <c r="Z122" s="8" t="s">
        <v>3302</v>
      </c>
      <c r="AA122" s="32">
        <f>SUMIFS(PagFreteIndividal!E:E,PagFreteIndividal!B:B,A:A)+AC122</f>
        <v>16200.8</v>
      </c>
      <c r="AB122" s="14">
        <f t="shared" si="4"/>
        <v>0</v>
      </c>
      <c r="AC122" s="32">
        <v>16200.8</v>
      </c>
    </row>
    <row r="123">
      <c r="A123" s="10" t="s">
        <v>4658</v>
      </c>
      <c r="B123" s="13">
        <v>45695.0</v>
      </c>
      <c r="C123" s="8" t="s">
        <v>3308</v>
      </c>
      <c r="D123" s="8">
        <v>41660.0</v>
      </c>
      <c r="E123" s="8">
        <v>694.33</v>
      </c>
      <c r="F123" s="8">
        <v>65.5</v>
      </c>
      <c r="G123" s="11">
        <v>45478.62</v>
      </c>
      <c r="H123" s="8">
        <v>0.0</v>
      </c>
      <c r="I123" s="11">
        <v>0.0</v>
      </c>
      <c r="J123" s="8" t="s">
        <v>168</v>
      </c>
      <c r="K123" s="8">
        <v>200.0</v>
      </c>
      <c r="L123" s="11">
        <v>8332.0</v>
      </c>
      <c r="M123" s="8" t="s">
        <v>6119</v>
      </c>
      <c r="N123" s="8" t="s">
        <v>132</v>
      </c>
      <c r="O123" s="8" t="s">
        <v>6179</v>
      </c>
      <c r="P123" s="11">
        <v>81.0</v>
      </c>
      <c r="Q123" s="11">
        <v>56200.23</v>
      </c>
      <c r="S123" s="16" t="str">
        <f t="shared" si="1"/>
        <v>CXG-0225</v>
      </c>
      <c r="T123" s="16" t="str">
        <f t="shared" si="2"/>
        <v>02/2025</v>
      </c>
      <c r="U123" s="10" t="s">
        <v>761</v>
      </c>
      <c r="V123" s="43">
        <v>41630.0</v>
      </c>
      <c r="W123" s="8">
        <v>693.83</v>
      </c>
      <c r="X123" s="8">
        <v>-0.5</v>
      </c>
      <c r="Y123" s="16" t="str">
        <f t="shared" si="3"/>
        <v>Descarregado</v>
      </c>
      <c r="Z123" s="8" t="s">
        <v>3309</v>
      </c>
      <c r="AA123" s="32">
        <f>SUMIFS(PagFreteIndividal!E:E,PagFreteIndividal!B:B,A:A)+AC123</f>
        <v>8332</v>
      </c>
      <c r="AB123" s="14">
        <f t="shared" si="4"/>
        <v>0</v>
      </c>
      <c r="AC123" s="14"/>
    </row>
    <row r="124">
      <c r="A124" s="10" t="s">
        <v>5104</v>
      </c>
      <c r="B124" s="13">
        <v>45695.0</v>
      </c>
      <c r="C124" s="8" t="s">
        <v>3308</v>
      </c>
      <c r="D124" s="8">
        <v>61560.0</v>
      </c>
      <c r="E124" s="8">
        <v>1026.0</v>
      </c>
      <c r="F124" s="8">
        <v>68.0</v>
      </c>
      <c r="G124" s="11">
        <v>69768.0</v>
      </c>
      <c r="H124" s="8">
        <v>0.0</v>
      </c>
      <c r="I124" s="11">
        <v>0.0</v>
      </c>
      <c r="J124" s="8" t="s">
        <v>4525</v>
      </c>
      <c r="K124" s="8">
        <v>100.0</v>
      </c>
      <c r="L124" s="11">
        <v>6156.0</v>
      </c>
      <c r="M124" s="8" t="s">
        <v>6119</v>
      </c>
      <c r="N124" s="8" t="s">
        <v>138</v>
      </c>
      <c r="O124" s="8" t="s">
        <v>6213</v>
      </c>
      <c r="P124" s="11">
        <v>78.0</v>
      </c>
      <c r="Q124" s="11">
        <v>80209.74</v>
      </c>
      <c r="S124" s="16" t="str">
        <f t="shared" si="1"/>
        <v>CXG-0225</v>
      </c>
      <c r="T124" s="16" t="str">
        <f t="shared" si="2"/>
        <v>02/2025</v>
      </c>
      <c r="U124" s="10" t="s">
        <v>856</v>
      </c>
      <c r="V124" s="43">
        <v>61700.0</v>
      </c>
      <c r="W124" s="8">
        <v>1028.33</v>
      </c>
      <c r="X124" s="8">
        <v>2.33</v>
      </c>
      <c r="Y124" s="16" t="str">
        <f t="shared" si="3"/>
        <v>Descarregado</v>
      </c>
      <c r="Z124" s="8" t="s">
        <v>3309</v>
      </c>
      <c r="AA124" s="32">
        <f>SUMIFS(PagFreteIndividal!E:E,PagFreteIndividal!B:B,A:A)+AC124</f>
        <v>6156</v>
      </c>
      <c r="AB124" s="14">
        <f t="shared" si="4"/>
        <v>0</v>
      </c>
      <c r="AC124" s="14"/>
    </row>
    <row r="125">
      <c r="A125" s="10" t="s">
        <v>4218</v>
      </c>
      <c r="B125" s="13">
        <v>45695.0</v>
      </c>
      <c r="C125" s="8" t="s">
        <v>3308</v>
      </c>
      <c r="D125" s="8">
        <v>39640.0</v>
      </c>
      <c r="E125" s="8">
        <v>660.67</v>
      </c>
      <c r="F125" s="8">
        <v>68.0</v>
      </c>
      <c r="G125" s="11">
        <v>44925.56</v>
      </c>
      <c r="H125" s="8">
        <v>0.0</v>
      </c>
      <c r="I125" s="11">
        <v>0.0</v>
      </c>
      <c r="J125" s="8" t="s">
        <v>4204</v>
      </c>
      <c r="K125" s="8">
        <v>120.0</v>
      </c>
      <c r="L125" s="11">
        <v>4756.8</v>
      </c>
      <c r="M125" s="8" t="s">
        <v>6119</v>
      </c>
      <c r="N125" s="8" t="s">
        <v>43</v>
      </c>
      <c r="O125" s="8" t="s">
        <v>6159</v>
      </c>
      <c r="P125" s="11">
        <v>80.0</v>
      </c>
      <c r="Q125" s="11">
        <v>52093.6</v>
      </c>
      <c r="S125" s="16" t="str">
        <f t="shared" si="1"/>
        <v>CXG-0225</v>
      </c>
      <c r="T125" s="16" t="str">
        <f t="shared" si="2"/>
        <v>02/2025</v>
      </c>
      <c r="U125" s="10" t="s">
        <v>856</v>
      </c>
      <c r="V125" s="43">
        <v>39070.0</v>
      </c>
      <c r="W125" s="8">
        <v>651.17</v>
      </c>
      <c r="X125" s="8">
        <v>-9.5</v>
      </c>
      <c r="Y125" s="16" t="str">
        <f t="shared" si="3"/>
        <v>Descarregado</v>
      </c>
      <c r="Z125" s="8" t="s">
        <v>3309</v>
      </c>
      <c r="AA125" s="32">
        <f>SUMIFS(PagFreteIndividal!E:E,PagFreteIndividal!B:B,A:A)+AC125</f>
        <v>4756.8</v>
      </c>
      <c r="AB125" s="14">
        <f t="shared" si="4"/>
        <v>0</v>
      </c>
      <c r="AC125" s="14"/>
    </row>
    <row r="126">
      <c r="A126" s="10" t="s">
        <v>6214</v>
      </c>
      <c r="B126" s="13">
        <v>45699.0</v>
      </c>
      <c r="C126" s="8" t="s">
        <v>3326</v>
      </c>
      <c r="D126" s="8">
        <v>67300.0</v>
      </c>
      <c r="E126" s="8">
        <v>1121.67</v>
      </c>
      <c r="F126" s="8">
        <v>64.5</v>
      </c>
      <c r="G126" s="11">
        <v>72347.72</v>
      </c>
      <c r="H126" s="8">
        <v>0.0</v>
      </c>
      <c r="I126" s="11">
        <v>0.0</v>
      </c>
      <c r="J126" s="8" t="s">
        <v>6176</v>
      </c>
      <c r="K126" s="8">
        <v>230.0</v>
      </c>
      <c r="L126" s="11">
        <v>15479.0</v>
      </c>
      <c r="M126" s="8" t="s">
        <v>6119</v>
      </c>
      <c r="N126" s="8" t="s">
        <v>83</v>
      </c>
      <c r="O126" s="8" t="s">
        <v>6215</v>
      </c>
      <c r="P126" s="11">
        <v>82.0</v>
      </c>
      <c r="Q126" s="11">
        <v>92277.06</v>
      </c>
      <c r="S126" s="16" t="str">
        <f t="shared" si="1"/>
        <v>CXG-0225</v>
      </c>
      <c r="T126" s="16" t="str">
        <f t="shared" si="2"/>
        <v>02/2025</v>
      </c>
      <c r="U126" s="10" t="s">
        <v>788</v>
      </c>
      <c r="V126" s="43">
        <v>67520.0</v>
      </c>
      <c r="W126" s="8">
        <v>1125.33</v>
      </c>
      <c r="X126" s="8">
        <v>3.66</v>
      </c>
      <c r="Y126" s="16" t="str">
        <f t="shared" si="3"/>
        <v>Descarregado</v>
      </c>
      <c r="Z126" s="8" t="s">
        <v>3302</v>
      </c>
      <c r="AA126" s="32">
        <f>SUMIFS(PagFreteIndividal!E:E,PagFreteIndividal!B:B,A:A)+AC126</f>
        <v>15479</v>
      </c>
      <c r="AB126" s="14">
        <f t="shared" si="4"/>
        <v>0</v>
      </c>
      <c r="AC126" s="32">
        <v>15479.0</v>
      </c>
    </row>
    <row r="127">
      <c r="A127" s="10" t="s">
        <v>5021</v>
      </c>
      <c r="B127" s="13">
        <v>45695.0</v>
      </c>
      <c r="C127" s="8" t="s">
        <v>3308</v>
      </c>
      <c r="D127" s="8">
        <v>60140.0</v>
      </c>
      <c r="E127" s="8">
        <v>1002.33</v>
      </c>
      <c r="F127" s="8">
        <v>68.0</v>
      </c>
      <c r="G127" s="11">
        <v>68158.44</v>
      </c>
      <c r="H127" s="8">
        <v>0.0</v>
      </c>
      <c r="I127" s="11">
        <v>0.0</v>
      </c>
      <c r="J127" s="8" t="s">
        <v>4532</v>
      </c>
      <c r="K127" s="8">
        <v>90.0</v>
      </c>
      <c r="L127" s="11">
        <v>5412.6</v>
      </c>
      <c r="M127" s="8" t="s">
        <v>6119</v>
      </c>
      <c r="N127" s="8" t="s">
        <v>23</v>
      </c>
      <c r="O127" s="8" t="s">
        <v>6202</v>
      </c>
      <c r="P127" s="11">
        <v>74.0</v>
      </c>
      <c r="Q127" s="11">
        <v>74185.0</v>
      </c>
      <c r="S127" s="16" t="str">
        <f t="shared" si="1"/>
        <v>CXG-0225</v>
      </c>
      <c r="T127" s="16" t="str">
        <f t="shared" si="2"/>
        <v>02/2025</v>
      </c>
      <c r="U127" s="10" t="s">
        <v>856</v>
      </c>
      <c r="V127" s="43">
        <v>60150.0</v>
      </c>
      <c r="W127" s="8">
        <v>1002.5</v>
      </c>
      <c r="X127" s="8">
        <v>0.17</v>
      </c>
      <c r="Y127" s="16" t="str">
        <f t="shared" si="3"/>
        <v>Descarregado</v>
      </c>
      <c r="Z127" s="8" t="s">
        <v>3309</v>
      </c>
      <c r="AA127" s="32">
        <f>SUMIFS(PagFreteIndividal!E:E,PagFreteIndividal!B:B,A:A)+AC127</f>
        <v>5412.6</v>
      </c>
      <c r="AB127" s="14">
        <f t="shared" si="4"/>
        <v>0</v>
      </c>
      <c r="AC127" s="14"/>
    </row>
    <row r="128">
      <c r="A128" s="10" t="s">
        <v>6216</v>
      </c>
      <c r="B128" s="13">
        <v>45701.0</v>
      </c>
      <c r="C128" s="8" t="s">
        <v>3326</v>
      </c>
      <c r="D128" s="8">
        <v>33300.0</v>
      </c>
      <c r="E128" s="8">
        <v>555.0</v>
      </c>
      <c r="F128" s="8">
        <v>63.5</v>
      </c>
      <c r="G128" s="11">
        <v>35242.5</v>
      </c>
      <c r="H128" s="8">
        <v>0.0</v>
      </c>
      <c r="I128" s="11">
        <v>0.0</v>
      </c>
      <c r="J128" s="8" t="s">
        <v>6125</v>
      </c>
      <c r="K128" s="8">
        <v>250.0</v>
      </c>
      <c r="L128" s="11">
        <v>8325.0</v>
      </c>
      <c r="M128" s="8" t="s">
        <v>6119</v>
      </c>
      <c r="N128" s="8" t="s">
        <v>51</v>
      </c>
      <c r="O128" s="8" t="s">
        <v>6217</v>
      </c>
      <c r="P128" s="11">
        <v>81.0</v>
      </c>
      <c r="Q128" s="11">
        <v>44955.0</v>
      </c>
      <c r="R128" s="8" t="s">
        <v>6218</v>
      </c>
      <c r="S128" s="16" t="str">
        <f t="shared" si="1"/>
        <v>CXG-0225</v>
      </c>
      <c r="T128" s="16" t="str">
        <f t="shared" si="2"/>
        <v>02/2025</v>
      </c>
      <c r="U128" s="10" t="s">
        <v>808</v>
      </c>
      <c r="V128" s="43">
        <v>33300.0</v>
      </c>
      <c r="W128" s="8">
        <v>555.0</v>
      </c>
      <c r="X128" s="8">
        <v>0.0</v>
      </c>
      <c r="Y128" s="16" t="str">
        <f t="shared" si="3"/>
        <v>Descarregado</v>
      </c>
      <c r="Z128" s="8" t="s">
        <v>3302</v>
      </c>
      <c r="AA128" s="32">
        <f>SUMIFS(PagFreteIndividal!E:E,PagFreteIndividal!B:B,A:A)+AC128</f>
        <v>8325</v>
      </c>
      <c r="AB128" s="14">
        <f t="shared" si="4"/>
        <v>0</v>
      </c>
      <c r="AC128" s="32">
        <v>8325.0</v>
      </c>
    </row>
    <row r="129">
      <c r="A129" s="10" t="s">
        <v>6219</v>
      </c>
      <c r="B129" s="13">
        <v>45701.0</v>
      </c>
      <c r="C129" s="8" t="s">
        <v>3326</v>
      </c>
      <c r="D129" s="8">
        <v>72300.0</v>
      </c>
      <c r="E129" s="8">
        <v>1205.0</v>
      </c>
      <c r="F129" s="8">
        <v>63.5</v>
      </c>
      <c r="G129" s="11">
        <v>76517.5</v>
      </c>
      <c r="H129" s="8">
        <v>0.0</v>
      </c>
      <c r="I129" s="11">
        <v>0.0</v>
      </c>
      <c r="J129" s="8" t="s">
        <v>6129</v>
      </c>
      <c r="K129" s="8">
        <v>250.0</v>
      </c>
      <c r="L129" s="11">
        <v>18075.0</v>
      </c>
      <c r="M129" s="8" t="s">
        <v>6119</v>
      </c>
      <c r="N129" s="8" t="s">
        <v>130</v>
      </c>
      <c r="O129" s="8" t="s">
        <v>6123</v>
      </c>
      <c r="P129" s="11">
        <v>83.0</v>
      </c>
      <c r="Q129" s="11">
        <v>99849.0</v>
      </c>
      <c r="S129" s="16" t="str">
        <f t="shared" si="1"/>
        <v>CXG-0225</v>
      </c>
      <c r="T129" s="16" t="str">
        <f t="shared" si="2"/>
        <v>02/2025</v>
      </c>
      <c r="U129" s="10" t="s">
        <v>808</v>
      </c>
      <c r="V129" s="43">
        <v>72180.0</v>
      </c>
      <c r="W129" s="8">
        <v>1203.0</v>
      </c>
      <c r="X129" s="8">
        <v>-2.0</v>
      </c>
      <c r="Y129" s="16" t="str">
        <f t="shared" si="3"/>
        <v>Descarregado</v>
      </c>
      <c r="Z129" s="8" t="s">
        <v>3302</v>
      </c>
      <c r="AA129" s="32">
        <f>SUMIFS(PagFreteIndividal!E:E,PagFreteIndividal!B:B,A:A)+AC129</f>
        <v>18075</v>
      </c>
      <c r="AB129" s="14">
        <f t="shared" si="4"/>
        <v>0</v>
      </c>
      <c r="AC129" s="32">
        <v>18075.0</v>
      </c>
    </row>
    <row r="130">
      <c r="A130" s="10" t="s">
        <v>6220</v>
      </c>
      <c r="B130" s="13">
        <v>45701.0</v>
      </c>
      <c r="C130" s="8" t="s">
        <v>3326</v>
      </c>
      <c r="D130" s="8">
        <v>71740.0</v>
      </c>
      <c r="E130" s="8">
        <v>1195.67</v>
      </c>
      <c r="F130" s="8">
        <v>63.5</v>
      </c>
      <c r="G130" s="11">
        <v>75925.05</v>
      </c>
      <c r="H130" s="8">
        <v>0.0</v>
      </c>
      <c r="I130" s="11">
        <v>0.0</v>
      </c>
      <c r="J130" s="8" t="s">
        <v>6169</v>
      </c>
      <c r="K130" s="8">
        <v>250.0</v>
      </c>
      <c r="L130" s="11">
        <v>17935.0</v>
      </c>
      <c r="M130" s="8" t="s">
        <v>6119</v>
      </c>
      <c r="N130" s="8" t="s">
        <v>89</v>
      </c>
      <c r="O130" s="8" t="s">
        <v>6221</v>
      </c>
      <c r="P130" s="11">
        <v>81.0</v>
      </c>
      <c r="Q130" s="11">
        <v>96673.5</v>
      </c>
      <c r="R130" s="8" t="s">
        <v>6218</v>
      </c>
      <c r="S130" s="16" t="str">
        <f t="shared" si="1"/>
        <v>CXG-0225</v>
      </c>
      <c r="T130" s="16" t="str">
        <f t="shared" si="2"/>
        <v>02/2025</v>
      </c>
      <c r="U130" s="10" t="s">
        <v>808</v>
      </c>
      <c r="V130" s="43">
        <v>71610.0</v>
      </c>
      <c r="W130" s="8">
        <v>1193.5</v>
      </c>
      <c r="X130" s="8">
        <v>-2.17</v>
      </c>
      <c r="Y130" s="16" t="str">
        <f t="shared" si="3"/>
        <v>Descarregado</v>
      </c>
      <c r="Z130" s="8" t="s">
        <v>3302</v>
      </c>
      <c r="AA130" s="32">
        <f>SUMIFS(PagFreteIndividal!E:E,PagFreteIndividal!B:B,A:A)+AC130</f>
        <v>17935</v>
      </c>
      <c r="AB130" s="14">
        <f t="shared" si="4"/>
        <v>0</v>
      </c>
      <c r="AC130" s="32">
        <v>17935.0</v>
      </c>
    </row>
    <row r="131">
      <c r="A131" s="10" t="s">
        <v>4855</v>
      </c>
      <c r="B131" s="13">
        <v>45698.0</v>
      </c>
      <c r="C131" s="8" t="s">
        <v>3308</v>
      </c>
      <c r="D131" s="8">
        <v>28520.0</v>
      </c>
      <c r="E131" s="8">
        <v>475.33</v>
      </c>
      <c r="F131" s="8">
        <v>68.0</v>
      </c>
      <c r="G131" s="11">
        <v>32322.44</v>
      </c>
      <c r="H131" s="8">
        <v>0.0</v>
      </c>
      <c r="I131" s="11">
        <v>0.0</v>
      </c>
      <c r="J131" s="8" t="s">
        <v>4376</v>
      </c>
      <c r="K131" s="8">
        <v>140.0</v>
      </c>
      <c r="L131" s="11">
        <v>3992.8</v>
      </c>
      <c r="M131" s="8" t="s">
        <v>6119</v>
      </c>
      <c r="N131" s="8" t="s">
        <v>105</v>
      </c>
      <c r="O131" s="8" t="s">
        <v>6222</v>
      </c>
      <c r="P131" s="11">
        <v>79.0</v>
      </c>
      <c r="Q131" s="11">
        <v>37788.07</v>
      </c>
      <c r="S131" s="16" t="str">
        <f t="shared" si="1"/>
        <v>CXG-0225</v>
      </c>
      <c r="T131" s="16" t="str">
        <f t="shared" si="2"/>
        <v>02/2025</v>
      </c>
      <c r="U131" s="10" t="s">
        <v>856</v>
      </c>
      <c r="V131" s="43">
        <v>28700.0</v>
      </c>
      <c r="W131" s="8">
        <v>478.33</v>
      </c>
      <c r="X131" s="8">
        <v>3.0</v>
      </c>
      <c r="Y131" s="16" t="str">
        <f t="shared" si="3"/>
        <v>Descarregado</v>
      </c>
      <c r="Z131" s="8" t="s">
        <v>3309</v>
      </c>
      <c r="AA131" s="32">
        <f>SUMIFS(PagFreteIndividal!E:E,PagFreteIndividal!B:B,A:A)+AC131</f>
        <v>3992.8</v>
      </c>
      <c r="AB131" s="14">
        <f t="shared" si="4"/>
        <v>0</v>
      </c>
      <c r="AC131" s="14"/>
    </row>
    <row r="132">
      <c r="A132" s="10" t="s">
        <v>4885</v>
      </c>
      <c r="B132" s="13">
        <v>45699.0</v>
      </c>
      <c r="C132" s="8" t="s">
        <v>3308</v>
      </c>
      <c r="D132" s="8">
        <v>29400.0</v>
      </c>
      <c r="E132" s="8">
        <v>490.0</v>
      </c>
      <c r="F132" s="8">
        <v>67.0</v>
      </c>
      <c r="G132" s="11">
        <v>32830.0</v>
      </c>
      <c r="H132" s="8">
        <v>0.0</v>
      </c>
      <c r="I132" s="11">
        <v>0.0</v>
      </c>
      <c r="J132" s="8" t="s">
        <v>4376</v>
      </c>
      <c r="K132" s="8">
        <v>140.0</v>
      </c>
      <c r="L132" s="11">
        <v>4116.0</v>
      </c>
      <c r="M132" s="8" t="s">
        <v>6119</v>
      </c>
      <c r="N132" s="8" t="s">
        <v>105</v>
      </c>
      <c r="O132" s="8" t="s">
        <v>6222</v>
      </c>
      <c r="P132" s="11">
        <v>79.0</v>
      </c>
      <c r="Q132" s="11">
        <v>38710.0</v>
      </c>
      <c r="S132" s="16" t="str">
        <f t="shared" si="1"/>
        <v>CXG-0225</v>
      </c>
      <c r="T132" s="16" t="str">
        <f t="shared" si="2"/>
        <v>02/2025</v>
      </c>
      <c r="U132" s="10" t="s">
        <v>771</v>
      </c>
      <c r="V132" s="43">
        <v>29400.0</v>
      </c>
      <c r="W132" s="8">
        <v>490.0</v>
      </c>
      <c r="X132" s="8">
        <v>0.0</v>
      </c>
      <c r="Y132" s="16" t="str">
        <f t="shared" si="3"/>
        <v>Descarregado</v>
      </c>
      <c r="Z132" s="8" t="s">
        <v>3309</v>
      </c>
      <c r="AA132" s="32">
        <f>SUMIFS(PagFreteIndividal!E:E,PagFreteIndividal!B:B,A:A)+AC132</f>
        <v>4116</v>
      </c>
      <c r="AB132" s="14">
        <f t="shared" si="4"/>
        <v>0</v>
      </c>
      <c r="AC132" s="14"/>
    </row>
    <row r="133">
      <c r="A133" s="10" t="s">
        <v>5290</v>
      </c>
      <c r="B133" s="13">
        <v>45699.0</v>
      </c>
      <c r="C133" s="8" t="s">
        <v>3308</v>
      </c>
      <c r="D133" s="8">
        <v>72420.0</v>
      </c>
      <c r="E133" s="8">
        <v>1207.0</v>
      </c>
      <c r="F133" s="8">
        <v>67.0</v>
      </c>
      <c r="G133" s="11">
        <v>80869.0</v>
      </c>
      <c r="H133" s="8">
        <v>0.0</v>
      </c>
      <c r="I133" s="11">
        <v>0.0</v>
      </c>
      <c r="J133" s="8" t="s">
        <v>4120</v>
      </c>
      <c r="K133" s="8">
        <v>130.0</v>
      </c>
      <c r="L133" s="11">
        <v>9414.6</v>
      </c>
      <c r="M133" s="8" t="s">
        <v>6119</v>
      </c>
      <c r="N133" s="8" t="s">
        <v>39</v>
      </c>
      <c r="O133" s="8" t="s">
        <v>6204</v>
      </c>
      <c r="P133" s="11">
        <v>80.0</v>
      </c>
      <c r="Q133" s="11">
        <v>96720.0</v>
      </c>
      <c r="S133" s="16" t="str">
        <f t="shared" si="1"/>
        <v>CXG-0225</v>
      </c>
      <c r="T133" s="16" t="str">
        <f t="shared" si="2"/>
        <v>02/2025</v>
      </c>
      <c r="U133" s="10" t="s">
        <v>771</v>
      </c>
      <c r="V133" s="43">
        <v>72540.0</v>
      </c>
      <c r="W133" s="8">
        <v>1209.0</v>
      </c>
      <c r="X133" s="8">
        <v>2.0</v>
      </c>
      <c r="Y133" s="16" t="str">
        <f t="shared" si="3"/>
        <v>Descarregado</v>
      </c>
      <c r="Z133" s="8" t="s">
        <v>3309</v>
      </c>
      <c r="AA133" s="32">
        <f>SUMIFS(PagFreteIndividal!E:E,PagFreteIndividal!B:B,A:A)+AC133</f>
        <v>9414.6</v>
      </c>
      <c r="AB133" s="14">
        <f t="shared" si="4"/>
        <v>0</v>
      </c>
      <c r="AC133" s="14"/>
    </row>
    <row r="134">
      <c r="A134" s="10" t="s">
        <v>5268</v>
      </c>
      <c r="B134" s="13">
        <v>45699.0</v>
      </c>
      <c r="C134" s="8" t="s">
        <v>3308</v>
      </c>
      <c r="D134" s="8">
        <v>71800.0</v>
      </c>
      <c r="E134" s="8">
        <v>1196.67</v>
      </c>
      <c r="F134" s="8">
        <v>67.0</v>
      </c>
      <c r="G134" s="11">
        <v>80176.89</v>
      </c>
      <c r="H134" s="8">
        <v>0.0</v>
      </c>
      <c r="I134" s="11">
        <v>0.0</v>
      </c>
      <c r="J134" s="8" t="s">
        <v>4455</v>
      </c>
      <c r="K134" s="8">
        <v>115.0</v>
      </c>
      <c r="L134" s="11">
        <v>8257.0</v>
      </c>
      <c r="M134" s="8" t="s">
        <v>6119</v>
      </c>
      <c r="N134" s="8" t="s">
        <v>150</v>
      </c>
      <c r="O134" s="8" t="s">
        <v>6223</v>
      </c>
      <c r="P134" s="11">
        <v>78.0</v>
      </c>
      <c r="Q134" s="11">
        <v>93522.0</v>
      </c>
      <c r="S134" s="16" t="str">
        <f t="shared" si="1"/>
        <v>CXG-0225</v>
      </c>
      <c r="T134" s="16" t="str">
        <f t="shared" si="2"/>
        <v>02/2025</v>
      </c>
      <c r="U134" s="10" t="s">
        <v>771</v>
      </c>
      <c r="V134" s="43">
        <v>71940.0</v>
      </c>
      <c r="W134" s="8">
        <v>1199.0</v>
      </c>
      <c r="X134" s="8">
        <v>2.33</v>
      </c>
      <c r="Y134" s="16" t="str">
        <f t="shared" si="3"/>
        <v>Descarregado</v>
      </c>
      <c r="Z134" s="8" t="s">
        <v>3309</v>
      </c>
      <c r="AA134" s="32">
        <f>SUMIFS(PagFreteIndividal!E:E,PagFreteIndividal!B:B,A:A)+AC134</f>
        <v>8257</v>
      </c>
      <c r="AB134" s="14">
        <f t="shared" si="4"/>
        <v>0</v>
      </c>
      <c r="AC134" s="14"/>
    </row>
    <row r="135">
      <c r="A135" s="10" t="s">
        <v>4942</v>
      </c>
      <c r="B135" s="13">
        <v>45702.0</v>
      </c>
      <c r="C135" s="8" t="s">
        <v>3308</v>
      </c>
      <c r="D135" s="8">
        <v>50100.0</v>
      </c>
      <c r="E135" s="8">
        <v>835.0</v>
      </c>
      <c r="F135" s="8">
        <v>69.0</v>
      </c>
      <c r="G135" s="11">
        <v>57615.0</v>
      </c>
      <c r="H135" s="8">
        <v>0.0</v>
      </c>
      <c r="I135" s="11">
        <v>0.0</v>
      </c>
      <c r="J135" s="8" t="s">
        <v>4364</v>
      </c>
      <c r="K135" s="8">
        <v>95.0</v>
      </c>
      <c r="L135" s="11">
        <v>4759.5</v>
      </c>
      <c r="M135" s="8" t="s">
        <v>6119</v>
      </c>
      <c r="N135" s="8" t="s">
        <v>138</v>
      </c>
      <c r="O135" s="8" t="s">
        <v>6213</v>
      </c>
      <c r="P135" s="11">
        <v>78.0</v>
      </c>
      <c r="Q135" s="11">
        <v>65338.26</v>
      </c>
      <c r="S135" s="16" t="str">
        <f t="shared" si="1"/>
        <v>CXG-0225</v>
      </c>
      <c r="T135" s="16" t="str">
        <f t="shared" si="2"/>
        <v>02/2025</v>
      </c>
      <c r="U135" s="10" t="s">
        <v>801</v>
      </c>
      <c r="V135" s="43">
        <v>50260.0</v>
      </c>
      <c r="W135" s="8">
        <v>837.67</v>
      </c>
      <c r="X135" s="8">
        <v>2.67</v>
      </c>
      <c r="Y135" s="16" t="str">
        <f t="shared" si="3"/>
        <v>Descarregado</v>
      </c>
      <c r="Z135" s="8" t="s">
        <v>3309</v>
      </c>
      <c r="AA135" s="32">
        <f>SUMIFS(PagFreteIndividal!E:E,PagFreteIndividal!B:B,A:A)+AC135</f>
        <v>4759.5</v>
      </c>
      <c r="AB135" s="14">
        <f t="shared" si="4"/>
        <v>0</v>
      </c>
      <c r="AC135" s="14"/>
    </row>
    <row r="136">
      <c r="A136" s="10" t="s">
        <v>4528</v>
      </c>
      <c r="B136" s="13">
        <v>45702.0</v>
      </c>
      <c r="C136" s="8" t="s">
        <v>3308</v>
      </c>
      <c r="D136" s="8">
        <v>70180.0</v>
      </c>
      <c r="E136" s="8">
        <v>1169.67</v>
      </c>
      <c r="F136" s="8">
        <v>69.0</v>
      </c>
      <c r="G136" s="11">
        <v>80707.23</v>
      </c>
      <c r="H136" s="8">
        <v>0.0</v>
      </c>
      <c r="I136" s="11">
        <v>0.0</v>
      </c>
      <c r="J136" s="8" t="s">
        <v>4529</v>
      </c>
      <c r="K136" s="8">
        <v>140.0</v>
      </c>
      <c r="L136" s="11">
        <v>9825.2</v>
      </c>
      <c r="M136" s="8" t="s">
        <v>6119</v>
      </c>
      <c r="N136" s="8" t="s">
        <v>157</v>
      </c>
      <c r="O136" s="8" t="s">
        <v>6224</v>
      </c>
      <c r="P136" s="11">
        <v>82.0</v>
      </c>
      <c r="Q136" s="11">
        <v>95912.94</v>
      </c>
      <c r="S136" s="16" t="str">
        <f t="shared" si="1"/>
        <v>CXG-0225</v>
      </c>
      <c r="T136" s="16" t="str">
        <f t="shared" si="2"/>
        <v>02/2025</v>
      </c>
      <c r="U136" s="10" t="s">
        <v>801</v>
      </c>
      <c r="V136" s="43">
        <v>70180.0</v>
      </c>
      <c r="W136" s="8">
        <v>1169.67</v>
      </c>
      <c r="X136" s="8">
        <v>0.0</v>
      </c>
      <c r="Y136" s="16" t="str">
        <f t="shared" si="3"/>
        <v>Descarregado</v>
      </c>
      <c r="Z136" s="8" t="s">
        <v>3309</v>
      </c>
      <c r="AA136" s="32">
        <f>SUMIFS(PagFreteIndividal!E:E,PagFreteIndividal!B:B,A:A)+AC136</f>
        <v>9825.2</v>
      </c>
      <c r="AB136" s="14">
        <f t="shared" si="4"/>
        <v>0</v>
      </c>
      <c r="AC136" s="14"/>
    </row>
    <row r="137">
      <c r="A137" s="10" t="s">
        <v>6225</v>
      </c>
      <c r="B137" s="13">
        <v>45707.0</v>
      </c>
      <c r="C137" s="8" t="s">
        <v>3326</v>
      </c>
      <c r="D137" s="8">
        <v>65220.0</v>
      </c>
      <c r="E137" s="8">
        <v>1087.0</v>
      </c>
      <c r="F137" s="8">
        <v>63.3</v>
      </c>
      <c r="G137" s="11">
        <v>68807.1</v>
      </c>
      <c r="H137" s="8">
        <v>0.0</v>
      </c>
      <c r="I137" s="11">
        <v>0.0</v>
      </c>
      <c r="J137" s="8" t="s">
        <v>6226</v>
      </c>
      <c r="K137" s="8">
        <v>250.0</v>
      </c>
      <c r="L137" s="11">
        <v>16305.0</v>
      </c>
      <c r="M137" s="8" t="s">
        <v>6119</v>
      </c>
      <c r="N137" s="8" t="s">
        <v>130</v>
      </c>
      <c r="O137" s="8" t="s">
        <v>6123</v>
      </c>
      <c r="P137" s="11">
        <v>83.0</v>
      </c>
      <c r="Q137" s="11">
        <v>89847.5</v>
      </c>
      <c r="S137" s="16" t="str">
        <f t="shared" si="1"/>
        <v>CXG-0225</v>
      </c>
      <c r="T137" s="16" t="str">
        <f t="shared" si="2"/>
        <v>02/2025</v>
      </c>
      <c r="U137" s="10" t="s">
        <v>808</v>
      </c>
      <c r="V137" s="43">
        <v>64950.0</v>
      </c>
      <c r="W137" s="8">
        <v>1082.5</v>
      </c>
      <c r="X137" s="8">
        <v>-4.5</v>
      </c>
      <c r="Y137" s="16" t="str">
        <f t="shared" si="3"/>
        <v>Descarregado</v>
      </c>
      <c r="Z137" s="8" t="s">
        <v>3302</v>
      </c>
      <c r="AA137" s="32">
        <f>SUMIFS(PagFreteIndividal!E:E,PagFreteIndividal!B:B,A:A)+AC137</f>
        <v>16305</v>
      </c>
      <c r="AB137" s="14">
        <f t="shared" si="4"/>
        <v>0</v>
      </c>
      <c r="AC137" s="32">
        <v>16305.0</v>
      </c>
    </row>
    <row r="138">
      <c r="A138" s="10" t="s">
        <v>6227</v>
      </c>
      <c r="B138" s="13">
        <v>45707.0</v>
      </c>
      <c r="C138" s="8" t="s">
        <v>3326</v>
      </c>
      <c r="D138" s="8">
        <v>68200.0</v>
      </c>
      <c r="E138" s="8">
        <v>1136.67</v>
      </c>
      <c r="F138" s="8">
        <v>63.3</v>
      </c>
      <c r="G138" s="11">
        <v>71951.21</v>
      </c>
      <c r="H138" s="8">
        <v>0.0</v>
      </c>
      <c r="I138" s="11">
        <v>0.0</v>
      </c>
      <c r="J138" s="8" t="s">
        <v>6228</v>
      </c>
      <c r="K138" s="8">
        <v>250.0</v>
      </c>
      <c r="L138" s="11">
        <v>17050.0</v>
      </c>
      <c r="M138" s="8" t="s">
        <v>6119</v>
      </c>
      <c r="N138" s="8" t="s">
        <v>130</v>
      </c>
      <c r="O138" s="8" t="s">
        <v>6123</v>
      </c>
      <c r="P138" s="11">
        <v>83.0</v>
      </c>
      <c r="Q138" s="11">
        <v>93651.39</v>
      </c>
      <c r="S138" s="16" t="str">
        <f t="shared" si="1"/>
        <v>CXG-0225</v>
      </c>
      <c r="T138" s="16" t="str">
        <f t="shared" si="2"/>
        <v>02/2025</v>
      </c>
      <c r="U138" s="10" t="s">
        <v>808</v>
      </c>
      <c r="V138" s="43">
        <v>67700.0</v>
      </c>
      <c r="W138" s="8">
        <v>1128.33</v>
      </c>
      <c r="X138" s="8">
        <v>-8.34</v>
      </c>
      <c r="Y138" s="16" t="str">
        <f t="shared" si="3"/>
        <v>Descarregado</v>
      </c>
      <c r="Z138" s="8" t="s">
        <v>3302</v>
      </c>
      <c r="AA138" s="32">
        <f>SUMIFS(PagFreteIndividal!E:E,PagFreteIndividal!B:B,A:A)+AC138</f>
        <v>17050</v>
      </c>
      <c r="AB138" s="14">
        <f t="shared" si="4"/>
        <v>0</v>
      </c>
      <c r="AC138" s="32">
        <v>17050.0</v>
      </c>
    </row>
    <row r="139">
      <c r="A139" s="10" t="s">
        <v>4524</v>
      </c>
      <c r="B139" s="13">
        <v>45703.0</v>
      </c>
      <c r="C139" s="8" t="s">
        <v>3308</v>
      </c>
      <c r="D139" s="8">
        <v>57940.0</v>
      </c>
      <c r="E139" s="8">
        <v>965.67</v>
      </c>
      <c r="F139" s="8">
        <v>69.0</v>
      </c>
      <c r="G139" s="11">
        <v>66631.23</v>
      </c>
      <c r="H139" s="8">
        <v>0.0</v>
      </c>
      <c r="I139" s="11">
        <v>0.0</v>
      </c>
      <c r="J139" s="8" t="s">
        <v>4525</v>
      </c>
      <c r="K139" s="8">
        <v>95.0</v>
      </c>
      <c r="L139" s="11">
        <v>5504.3</v>
      </c>
      <c r="M139" s="8" t="s">
        <v>6119</v>
      </c>
      <c r="N139" s="8" t="s">
        <v>138</v>
      </c>
      <c r="O139" s="8" t="s">
        <v>6213</v>
      </c>
      <c r="P139" s="11">
        <v>78.0</v>
      </c>
      <c r="Q139" s="11">
        <v>75373.74</v>
      </c>
      <c r="S139" s="16" t="str">
        <f t="shared" si="1"/>
        <v>CXG-0225</v>
      </c>
      <c r="T139" s="16" t="str">
        <f t="shared" si="2"/>
        <v>02/2025</v>
      </c>
      <c r="U139" s="10" t="s">
        <v>801</v>
      </c>
      <c r="V139" s="43">
        <v>57980.0</v>
      </c>
      <c r="W139" s="8">
        <v>966.33</v>
      </c>
      <c r="X139" s="8">
        <v>0.66</v>
      </c>
      <c r="Y139" s="16" t="str">
        <f t="shared" si="3"/>
        <v>Descarregado</v>
      </c>
      <c r="Z139" s="8" t="s">
        <v>3309</v>
      </c>
      <c r="AA139" s="32">
        <f>SUMIFS(PagFreteIndividal!E:E,PagFreteIndividal!B:B,A:A)+AC139</f>
        <v>5504.3</v>
      </c>
      <c r="AB139" s="14">
        <f t="shared" si="4"/>
        <v>0</v>
      </c>
      <c r="AC139" s="14"/>
    </row>
    <row r="140">
      <c r="A140" s="10" t="s">
        <v>4487</v>
      </c>
      <c r="B140" s="13">
        <v>45708.0</v>
      </c>
      <c r="C140" s="8" t="s">
        <v>3329</v>
      </c>
      <c r="D140" s="8">
        <v>58760.0</v>
      </c>
      <c r="E140" s="8">
        <v>979.33</v>
      </c>
      <c r="F140" s="8">
        <v>70.0</v>
      </c>
      <c r="G140" s="11">
        <v>68553.1</v>
      </c>
      <c r="H140" s="8">
        <v>0.0</v>
      </c>
      <c r="I140" s="11">
        <v>0.0</v>
      </c>
      <c r="J140" s="8" t="s">
        <v>4488</v>
      </c>
      <c r="K140" s="8">
        <v>150.0</v>
      </c>
      <c r="L140" s="11">
        <v>8814.0</v>
      </c>
      <c r="M140" s="8" t="s">
        <v>6119</v>
      </c>
      <c r="N140" s="8" t="s">
        <v>83</v>
      </c>
      <c r="O140" s="8" t="s">
        <v>6215</v>
      </c>
      <c r="P140" s="11">
        <v>82.0</v>
      </c>
      <c r="Q140" s="11">
        <v>80196.0</v>
      </c>
      <c r="S140" s="16" t="str">
        <f t="shared" si="1"/>
        <v>CXG-0225</v>
      </c>
      <c r="T140" s="16" t="str">
        <f t="shared" si="2"/>
        <v>02/2025</v>
      </c>
      <c r="U140" s="10" t="s">
        <v>751</v>
      </c>
      <c r="V140" s="43">
        <v>58680.0</v>
      </c>
      <c r="W140" s="8">
        <v>978.0</v>
      </c>
      <c r="X140" s="8">
        <v>-1.33</v>
      </c>
      <c r="Y140" s="16" t="str">
        <f t="shared" si="3"/>
        <v>Descarregado</v>
      </c>
      <c r="Z140" s="8" t="s">
        <v>3330</v>
      </c>
      <c r="AA140" s="32">
        <f>SUMIFS(PagFreteIndividal!E:E,PagFreteIndividal!B:B,A:A)+AC140</f>
        <v>8814</v>
      </c>
      <c r="AB140" s="14">
        <f t="shared" si="4"/>
        <v>0</v>
      </c>
      <c r="AC140" s="14"/>
    </row>
    <row r="141">
      <c r="A141" s="10" t="s">
        <v>4989</v>
      </c>
      <c r="B141" s="13">
        <v>45703.0</v>
      </c>
      <c r="C141" s="8" t="s">
        <v>3308</v>
      </c>
      <c r="D141" s="8">
        <v>53000.0</v>
      </c>
      <c r="E141" s="8">
        <v>883.33</v>
      </c>
      <c r="F141" s="8">
        <v>69.0</v>
      </c>
      <c r="G141" s="11">
        <v>60949.77</v>
      </c>
      <c r="H141" s="8">
        <v>0.0</v>
      </c>
      <c r="I141" s="11">
        <v>0.0</v>
      </c>
      <c r="J141" s="8" t="s">
        <v>4364</v>
      </c>
      <c r="K141" s="8">
        <v>95.0</v>
      </c>
      <c r="L141" s="11">
        <v>5035.0</v>
      </c>
      <c r="M141" s="8" t="s">
        <v>6119</v>
      </c>
      <c r="N141" s="8" t="s">
        <v>138</v>
      </c>
      <c r="O141" s="8" t="s">
        <v>6213</v>
      </c>
      <c r="P141" s="11">
        <v>78.0</v>
      </c>
      <c r="Q141" s="11">
        <v>68977.74</v>
      </c>
      <c r="S141" s="16" t="str">
        <f t="shared" si="1"/>
        <v>CXG-0225</v>
      </c>
      <c r="T141" s="16" t="str">
        <f t="shared" si="2"/>
        <v>02/2025</v>
      </c>
      <c r="U141" s="10" t="s">
        <v>801</v>
      </c>
      <c r="V141" s="43">
        <v>53060.0</v>
      </c>
      <c r="W141" s="8">
        <v>884.33</v>
      </c>
      <c r="X141" s="8">
        <v>1.0</v>
      </c>
      <c r="Y141" s="16" t="str">
        <f t="shared" si="3"/>
        <v>Descarregado</v>
      </c>
      <c r="Z141" s="8" t="s">
        <v>3309</v>
      </c>
      <c r="AA141" s="32">
        <f>SUMIFS(PagFreteIndividal!E:E,PagFreteIndividal!B:B,A:A)+AC141</f>
        <v>5035</v>
      </c>
      <c r="AB141" s="14">
        <f t="shared" si="4"/>
        <v>0</v>
      </c>
      <c r="AC141" s="14"/>
    </row>
    <row r="142">
      <c r="A142" s="10" t="s">
        <v>6229</v>
      </c>
      <c r="B142" s="13">
        <v>45709.0</v>
      </c>
      <c r="C142" s="8" t="s">
        <v>3326</v>
      </c>
      <c r="D142" s="8">
        <v>71460.0</v>
      </c>
      <c r="E142" s="8">
        <v>1191.0</v>
      </c>
      <c r="F142" s="8">
        <v>63.5</v>
      </c>
      <c r="G142" s="11">
        <v>75628.5</v>
      </c>
      <c r="H142" s="8">
        <v>0.0</v>
      </c>
      <c r="I142" s="11">
        <v>0.0</v>
      </c>
      <c r="J142" s="8" t="s">
        <v>4337</v>
      </c>
      <c r="K142" s="8">
        <v>250.0</v>
      </c>
      <c r="L142" s="11">
        <v>17865.0</v>
      </c>
      <c r="M142" s="8" t="s">
        <v>6119</v>
      </c>
      <c r="N142" s="8" t="s">
        <v>43</v>
      </c>
      <c r="O142" s="8" t="s">
        <v>6159</v>
      </c>
      <c r="P142" s="11">
        <v>83.0</v>
      </c>
      <c r="Q142" s="11">
        <v>99157.61</v>
      </c>
      <c r="S142" s="16" t="str">
        <f t="shared" si="1"/>
        <v>CXG-0225</v>
      </c>
      <c r="T142" s="16" t="str">
        <f t="shared" si="2"/>
        <v>02/2025</v>
      </c>
      <c r="U142" s="10" t="s">
        <v>808</v>
      </c>
      <c r="V142" s="43">
        <v>71680.0</v>
      </c>
      <c r="W142" s="8">
        <v>1194.67</v>
      </c>
      <c r="X142" s="8">
        <v>3.67</v>
      </c>
      <c r="Y142" s="16" t="str">
        <f t="shared" si="3"/>
        <v>Descarregado</v>
      </c>
      <c r="Z142" s="8" t="s">
        <v>3302</v>
      </c>
      <c r="AA142" s="32">
        <f>SUMIFS(PagFreteIndividal!E:E,PagFreteIndividal!B:B,A:A)+AC142</f>
        <v>17865</v>
      </c>
      <c r="AB142" s="14">
        <f t="shared" si="4"/>
        <v>0</v>
      </c>
      <c r="AC142" s="32">
        <v>17865.0</v>
      </c>
    </row>
    <row r="143">
      <c r="A143" s="10" t="s">
        <v>6230</v>
      </c>
      <c r="B143" s="13">
        <v>45709.0</v>
      </c>
      <c r="C143" s="8" t="s">
        <v>3326</v>
      </c>
      <c r="D143" s="8">
        <v>74000.0</v>
      </c>
      <c r="E143" s="8">
        <v>1233.33</v>
      </c>
      <c r="F143" s="8">
        <v>70.0</v>
      </c>
      <c r="G143" s="11">
        <v>86333.1</v>
      </c>
      <c r="H143" s="8">
        <v>0.0</v>
      </c>
      <c r="I143" s="11">
        <v>0.0</v>
      </c>
      <c r="J143" s="8" t="s">
        <v>6154</v>
      </c>
      <c r="K143" s="8">
        <v>150.0</v>
      </c>
      <c r="L143" s="11">
        <v>11100.0</v>
      </c>
      <c r="M143" s="8" t="s">
        <v>6119</v>
      </c>
      <c r="N143" s="8" t="s">
        <v>51</v>
      </c>
      <c r="O143" s="8" t="s">
        <v>6217</v>
      </c>
      <c r="P143" s="11">
        <v>84.0</v>
      </c>
      <c r="Q143" s="11">
        <v>103851.72</v>
      </c>
      <c r="R143" s="8" t="s">
        <v>6231</v>
      </c>
      <c r="S143" s="16" t="str">
        <f t="shared" si="1"/>
        <v>CXG-0225</v>
      </c>
      <c r="T143" s="16" t="str">
        <f t="shared" si="2"/>
        <v>02/2025</v>
      </c>
      <c r="U143" s="10" t="s">
        <v>751</v>
      </c>
      <c r="V143" s="43">
        <v>74180.0</v>
      </c>
      <c r="W143" s="8">
        <v>1236.33</v>
      </c>
      <c r="X143" s="8">
        <v>3.0</v>
      </c>
      <c r="Y143" s="16" t="str">
        <f t="shared" si="3"/>
        <v>Descarregado</v>
      </c>
      <c r="Z143" s="8" t="s">
        <v>3302</v>
      </c>
      <c r="AA143" s="32">
        <f>SUMIFS(PagFreteIndividal!E:E,PagFreteIndividal!B:B,A:A)+AC143</f>
        <v>11100</v>
      </c>
      <c r="AB143" s="14">
        <f t="shared" si="4"/>
        <v>0</v>
      </c>
      <c r="AC143" s="32">
        <v>11100.0</v>
      </c>
    </row>
    <row r="144">
      <c r="A144" s="10" t="s">
        <v>4883</v>
      </c>
      <c r="B144" s="13">
        <v>45706.0</v>
      </c>
      <c r="C144" s="8" t="s">
        <v>3308</v>
      </c>
      <c r="D144" s="8">
        <v>31540.0</v>
      </c>
      <c r="E144" s="8">
        <v>525.67</v>
      </c>
      <c r="F144" s="8">
        <v>69.0</v>
      </c>
      <c r="G144" s="11">
        <v>36271.23</v>
      </c>
      <c r="H144" s="8">
        <v>0.0</v>
      </c>
      <c r="I144" s="11">
        <v>0.0</v>
      </c>
      <c r="J144" s="8" t="s">
        <v>4204</v>
      </c>
      <c r="K144" s="8">
        <v>130.0</v>
      </c>
      <c r="L144" s="11">
        <v>4100.2</v>
      </c>
      <c r="M144" s="8" t="s">
        <v>6119</v>
      </c>
      <c r="N144" s="8" t="s">
        <v>86</v>
      </c>
      <c r="O144" s="8" t="s">
        <v>6232</v>
      </c>
      <c r="P144" s="11">
        <v>80.0</v>
      </c>
      <c r="Q144" s="11">
        <v>42280.0</v>
      </c>
      <c r="S144" s="16" t="str">
        <f t="shared" si="1"/>
        <v>CXG-0225</v>
      </c>
      <c r="T144" s="16" t="str">
        <f t="shared" si="2"/>
        <v>02/2025</v>
      </c>
      <c r="U144" s="10" t="s">
        <v>801</v>
      </c>
      <c r="V144" s="43">
        <v>31710.0</v>
      </c>
      <c r="W144" s="8">
        <v>528.5</v>
      </c>
      <c r="X144" s="8">
        <v>2.83</v>
      </c>
      <c r="Y144" s="16" t="str">
        <f t="shared" si="3"/>
        <v>Descarregado</v>
      </c>
      <c r="Z144" s="8" t="s">
        <v>3309</v>
      </c>
      <c r="AA144" s="32">
        <f>SUMIFS(PagFreteIndividal!E:E,PagFreteIndividal!B:B,A:A)+AC144</f>
        <v>4100.2</v>
      </c>
      <c r="AB144" s="14">
        <f t="shared" si="4"/>
        <v>0</v>
      </c>
      <c r="AC144" s="14"/>
    </row>
    <row r="145">
      <c r="A145" s="10" t="s">
        <v>6233</v>
      </c>
      <c r="B145" s="13">
        <v>45709.0</v>
      </c>
      <c r="C145" s="8" t="s">
        <v>3326</v>
      </c>
      <c r="D145" s="8">
        <v>70420.0</v>
      </c>
      <c r="E145" s="8">
        <v>1173.67</v>
      </c>
      <c r="F145" s="8">
        <v>63.5</v>
      </c>
      <c r="G145" s="11">
        <v>74528.05</v>
      </c>
      <c r="H145" s="8">
        <v>0.0</v>
      </c>
      <c r="I145" s="11">
        <v>0.0</v>
      </c>
      <c r="J145" s="8" t="s">
        <v>6152</v>
      </c>
      <c r="K145" s="8">
        <v>250.0</v>
      </c>
      <c r="L145" s="11">
        <v>17605.0</v>
      </c>
      <c r="M145" s="8" t="s">
        <v>6119</v>
      </c>
      <c r="N145" s="8" t="s">
        <v>43</v>
      </c>
      <c r="O145" s="8" t="s">
        <v>6159</v>
      </c>
      <c r="P145" s="11">
        <v>83.0</v>
      </c>
      <c r="Q145" s="11">
        <v>97552.39</v>
      </c>
      <c r="S145" s="16" t="str">
        <f t="shared" si="1"/>
        <v>CXG-0225</v>
      </c>
      <c r="T145" s="16" t="str">
        <f t="shared" si="2"/>
        <v>02/2025</v>
      </c>
      <c r="U145" s="10" t="s">
        <v>808</v>
      </c>
      <c r="V145" s="43">
        <v>70520.0</v>
      </c>
      <c r="W145" s="8">
        <v>1175.33</v>
      </c>
      <c r="X145" s="8">
        <v>1.66</v>
      </c>
      <c r="Y145" s="16" t="str">
        <f t="shared" si="3"/>
        <v>Descarregado</v>
      </c>
      <c r="Z145" s="8" t="s">
        <v>3302</v>
      </c>
      <c r="AA145" s="32">
        <f>SUMIFS(PagFreteIndividal!E:E,PagFreteIndividal!B:B,A:A)+AC145</f>
        <v>17605</v>
      </c>
      <c r="AB145" s="14">
        <f t="shared" si="4"/>
        <v>0</v>
      </c>
      <c r="AC145" s="32">
        <v>17605.0</v>
      </c>
    </row>
    <row r="146">
      <c r="A146" s="10" t="s">
        <v>6234</v>
      </c>
      <c r="B146" s="13">
        <v>45715.0</v>
      </c>
      <c r="C146" s="8" t="s">
        <v>3326</v>
      </c>
      <c r="D146" s="8">
        <v>69360.0</v>
      </c>
      <c r="E146" s="8">
        <v>1156.0</v>
      </c>
      <c r="F146" s="8">
        <v>70.5</v>
      </c>
      <c r="G146" s="11">
        <v>81498.0</v>
      </c>
      <c r="H146" s="8">
        <v>0.0</v>
      </c>
      <c r="I146" s="11">
        <v>0.0</v>
      </c>
      <c r="J146" s="8" t="s">
        <v>6169</v>
      </c>
      <c r="K146" s="8">
        <v>110.0</v>
      </c>
      <c r="L146" s="11">
        <v>7629.6</v>
      </c>
      <c r="M146" s="8" t="s">
        <v>6119</v>
      </c>
      <c r="N146" s="8" t="s">
        <v>23</v>
      </c>
      <c r="O146" s="8" t="s">
        <v>6235</v>
      </c>
      <c r="P146" s="11">
        <v>82.0</v>
      </c>
      <c r="Q146" s="11">
        <v>94573.06</v>
      </c>
      <c r="S146" s="16" t="str">
        <f t="shared" si="1"/>
        <v>CXG-0225</v>
      </c>
      <c r="T146" s="16" t="str">
        <f t="shared" si="2"/>
        <v>02/2025</v>
      </c>
      <c r="U146" s="10" t="s">
        <v>868</v>
      </c>
      <c r="V146" s="43">
        <v>69200.0</v>
      </c>
      <c r="W146" s="8">
        <v>1153.33</v>
      </c>
      <c r="X146" s="8">
        <v>-2.67</v>
      </c>
      <c r="Y146" s="16" t="str">
        <f t="shared" si="3"/>
        <v>Descarregado</v>
      </c>
      <c r="Z146" s="8" t="s">
        <v>3302</v>
      </c>
      <c r="AA146" s="32">
        <f>SUMIFS(PagFreteIndividal!E:E,PagFreteIndividal!B:B,A:A)+AC146</f>
        <v>7629.6</v>
      </c>
      <c r="AB146" s="14">
        <f t="shared" si="4"/>
        <v>0</v>
      </c>
      <c r="AC146" s="32">
        <v>7629.6</v>
      </c>
    </row>
    <row r="147">
      <c r="A147" s="10" t="s">
        <v>6236</v>
      </c>
      <c r="B147" s="13">
        <v>45716.0</v>
      </c>
      <c r="C147" s="8" t="s">
        <v>3326</v>
      </c>
      <c r="D147" s="8">
        <v>64740.0</v>
      </c>
      <c r="E147" s="8">
        <v>1079.0</v>
      </c>
      <c r="F147" s="8">
        <v>70.5</v>
      </c>
      <c r="G147" s="11">
        <v>76069.5</v>
      </c>
      <c r="H147" s="8">
        <v>0.0</v>
      </c>
      <c r="I147" s="11">
        <v>0.0</v>
      </c>
      <c r="J147" s="8" t="s">
        <v>6132</v>
      </c>
      <c r="K147" s="8">
        <v>100.0</v>
      </c>
      <c r="L147" s="11">
        <v>6474.0</v>
      </c>
      <c r="M147" s="8" t="s">
        <v>6119</v>
      </c>
      <c r="N147" s="8" t="s">
        <v>97</v>
      </c>
      <c r="O147" s="8" t="s">
        <v>6126</v>
      </c>
      <c r="P147" s="11">
        <v>81.0</v>
      </c>
      <c r="Q147" s="11">
        <v>87291.27</v>
      </c>
      <c r="S147" s="16" t="str">
        <f t="shared" si="1"/>
        <v>CXG-0225</v>
      </c>
      <c r="T147" s="16" t="str">
        <f t="shared" si="2"/>
        <v>02/2025</v>
      </c>
      <c r="U147" s="10" t="s">
        <v>868</v>
      </c>
      <c r="V147" s="43">
        <v>64660.0</v>
      </c>
      <c r="W147" s="8">
        <v>1077.67</v>
      </c>
      <c r="X147" s="8">
        <v>-1.33</v>
      </c>
      <c r="Y147" s="16" t="str">
        <f t="shared" si="3"/>
        <v>Descarregado</v>
      </c>
      <c r="Z147" s="8" t="s">
        <v>3302</v>
      </c>
      <c r="AA147" s="32">
        <f>SUMIFS(PagFreteIndividal!E:E,PagFreteIndividal!B:B,A:A)+AC147</f>
        <v>6474</v>
      </c>
      <c r="AB147" s="14">
        <f t="shared" si="4"/>
        <v>0</v>
      </c>
      <c r="AC147" s="32">
        <v>6474.0</v>
      </c>
    </row>
    <row r="148">
      <c r="A148" s="10" t="s">
        <v>6237</v>
      </c>
      <c r="B148" s="13">
        <v>45721.0</v>
      </c>
      <c r="C148" s="8" t="s">
        <v>3332</v>
      </c>
      <c r="D148" s="8">
        <v>51760.0</v>
      </c>
      <c r="E148" s="8">
        <v>862.67</v>
      </c>
      <c r="F148" s="8">
        <v>65.5</v>
      </c>
      <c r="G148" s="11">
        <v>56504.89</v>
      </c>
      <c r="H148" s="8">
        <v>0.0</v>
      </c>
      <c r="I148" s="11">
        <v>0.0</v>
      </c>
      <c r="J148" s="8" t="s">
        <v>6201</v>
      </c>
      <c r="K148" s="8">
        <v>280.0</v>
      </c>
      <c r="L148" s="11">
        <v>14492.8</v>
      </c>
      <c r="M148" s="8" t="s">
        <v>6119</v>
      </c>
      <c r="N148" s="8" t="s">
        <v>166</v>
      </c>
      <c r="O148" s="8" t="s">
        <v>6238</v>
      </c>
      <c r="P148" s="11">
        <v>86.0</v>
      </c>
      <c r="Q148" s="11">
        <v>73788.0</v>
      </c>
      <c r="S148" s="16" t="str">
        <f t="shared" si="1"/>
        <v>CXG-0325</v>
      </c>
      <c r="T148" s="16" t="str">
        <f t="shared" si="2"/>
        <v>03/2025</v>
      </c>
      <c r="U148" s="10" t="s">
        <v>810</v>
      </c>
      <c r="V148" s="43">
        <v>51480.0</v>
      </c>
      <c r="W148" s="8">
        <v>858.0</v>
      </c>
      <c r="X148" s="8">
        <v>-4.67</v>
      </c>
      <c r="Y148" s="16" t="str">
        <f t="shared" si="3"/>
        <v>Descarregado</v>
      </c>
      <c r="Z148" s="8" t="s">
        <v>3302</v>
      </c>
      <c r="AA148" s="32">
        <f>SUMIFS(PagFreteIndividal!E:E,PagFreteIndividal!B:B,A:A)+AC148</f>
        <v>14492.8</v>
      </c>
      <c r="AB148" s="14">
        <f t="shared" si="4"/>
        <v>0</v>
      </c>
      <c r="AC148" s="32">
        <v>14492.8</v>
      </c>
    </row>
    <row r="149">
      <c r="A149" s="10" t="s">
        <v>6239</v>
      </c>
      <c r="B149" s="13">
        <v>45721.0</v>
      </c>
      <c r="C149" s="8" t="s">
        <v>3332</v>
      </c>
      <c r="D149" s="8">
        <v>50960.0</v>
      </c>
      <c r="E149" s="8">
        <v>849.33</v>
      </c>
      <c r="F149" s="8">
        <v>65.5</v>
      </c>
      <c r="G149" s="11">
        <v>55631.12</v>
      </c>
      <c r="H149" s="8">
        <v>0.0</v>
      </c>
      <c r="I149" s="11">
        <v>0.0</v>
      </c>
      <c r="J149" s="8" t="s">
        <v>6240</v>
      </c>
      <c r="K149" s="8">
        <v>280.0</v>
      </c>
      <c r="L149" s="11">
        <v>14268.8</v>
      </c>
      <c r="M149" s="8" t="s">
        <v>6119</v>
      </c>
      <c r="N149" s="8" t="s">
        <v>166</v>
      </c>
      <c r="O149" s="8" t="s">
        <v>6238</v>
      </c>
      <c r="P149" s="11">
        <v>86.0</v>
      </c>
      <c r="Q149" s="11">
        <v>72555.62</v>
      </c>
      <c r="S149" s="16" t="str">
        <f t="shared" si="1"/>
        <v>CXG-0325</v>
      </c>
      <c r="T149" s="16" t="str">
        <f t="shared" si="2"/>
        <v>03/2025</v>
      </c>
      <c r="U149" s="10" t="s">
        <v>810</v>
      </c>
      <c r="V149" s="43">
        <v>50620.0</v>
      </c>
      <c r="W149" s="8">
        <v>843.67</v>
      </c>
      <c r="X149" s="8">
        <v>-5.66</v>
      </c>
      <c r="Y149" s="16" t="str">
        <f t="shared" si="3"/>
        <v>Descarregado</v>
      </c>
      <c r="Z149" s="8" t="s">
        <v>3302</v>
      </c>
      <c r="AA149" s="32">
        <f>SUMIFS(PagFreteIndividal!E:E,PagFreteIndividal!B:B,A:A)+AC149</f>
        <v>14268.8</v>
      </c>
      <c r="AB149" s="14">
        <f t="shared" si="4"/>
        <v>0</v>
      </c>
      <c r="AC149" s="32">
        <v>14268.8</v>
      </c>
    </row>
    <row r="150">
      <c r="A150" s="10" t="s">
        <v>6241</v>
      </c>
      <c r="B150" s="13">
        <v>45722.0</v>
      </c>
      <c r="C150" s="8" t="s">
        <v>3332</v>
      </c>
      <c r="D150" s="8">
        <v>76480.0</v>
      </c>
      <c r="E150" s="8">
        <v>1274.67</v>
      </c>
      <c r="F150" s="8">
        <v>74.0</v>
      </c>
      <c r="G150" s="11">
        <v>94325.58</v>
      </c>
      <c r="H150" s="8">
        <v>0.0</v>
      </c>
      <c r="I150" s="11">
        <v>0.0</v>
      </c>
      <c r="J150" s="8" t="s">
        <v>6152</v>
      </c>
      <c r="K150" s="8">
        <v>180.0</v>
      </c>
      <c r="L150" s="11">
        <v>13766.4</v>
      </c>
      <c r="M150" s="8" t="s">
        <v>6119</v>
      </c>
      <c r="N150" s="8" t="s">
        <v>27</v>
      </c>
      <c r="O150" s="8" t="s">
        <v>6242</v>
      </c>
      <c r="P150" s="11">
        <v>88.0</v>
      </c>
      <c r="Q150" s="11">
        <v>112170.96</v>
      </c>
      <c r="S150" s="16" t="str">
        <f t="shared" si="1"/>
        <v>CXG-0325</v>
      </c>
      <c r="T150" s="16" t="str">
        <f t="shared" si="2"/>
        <v>03/2025</v>
      </c>
      <c r="U150" s="10" t="s">
        <v>773</v>
      </c>
      <c r="V150" s="43">
        <v>76480.0</v>
      </c>
      <c r="W150" s="8">
        <v>1274.67</v>
      </c>
      <c r="X150" s="8">
        <v>0.0</v>
      </c>
      <c r="Y150" s="16" t="str">
        <f t="shared" si="3"/>
        <v>Descarregado</v>
      </c>
      <c r="Z150" s="8" t="s">
        <v>3302</v>
      </c>
      <c r="AA150" s="32">
        <f>SUMIFS(PagFreteIndividal!E:E,PagFreteIndividal!B:B,A:A)+AC150</f>
        <v>13766.4</v>
      </c>
      <c r="AB150" s="14">
        <f t="shared" si="4"/>
        <v>0</v>
      </c>
      <c r="AC150" s="32">
        <v>13766.4</v>
      </c>
    </row>
    <row r="151">
      <c r="A151" s="10" t="s">
        <v>6243</v>
      </c>
      <c r="B151" s="13">
        <v>45722.0</v>
      </c>
      <c r="C151" s="8" t="s">
        <v>3332</v>
      </c>
      <c r="D151" s="8">
        <v>74480.0</v>
      </c>
      <c r="E151" s="8">
        <v>1241.33</v>
      </c>
      <c r="F151" s="8">
        <v>74.0</v>
      </c>
      <c r="G151" s="11">
        <v>91858.42</v>
      </c>
      <c r="H151" s="8">
        <v>0.0</v>
      </c>
      <c r="I151" s="11">
        <v>0.0</v>
      </c>
      <c r="J151" s="8" t="s">
        <v>6129</v>
      </c>
      <c r="K151" s="8">
        <v>170.0</v>
      </c>
      <c r="L151" s="11">
        <v>12661.6</v>
      </c>
      <c r="M151" s="8" t="s">
        <v>6119</v>
      </c>
      <c r="N151" s="8" t="s">
        <v>135</v>
      </c>
      <c r="O151" s="8" t="s">
        <v>6244</v>
      </c>
      <c r="P151" s="11">
        <v>89.5</v>
      </c>
      <c r="Q151" s="11">
        <v>111099.04</v>
      </c>
      <c r="S151" s="16" t="str">
        <f t="shared" si="1"/>
        <v>CXG-0325</v>
      </c>
      <c r="T151" s="16" t="str">
        <f t="shared" si="2"/>
        <v>03/2025</v>
      </c>
      <c r="U151" s="10" t="s">
        <v>773</v>
      </c>
      <c r="V151" s="43">
        <v>74480.0</v>
      </c>
      <c r="W151" s="8">
        <v>1241.33</v>
      </c>
      <c r="X151" s="8">
        <v>0.0</v>
      </c>
      <c r="Y151" s="16" t="str">
        <f t="shared" si="3"/>
        <v>Descarregado</v>
      </c>
      <c r="Z151" s="8" t="s">
        <v>3302</v>
      </c>
      <c r="AA151" s="32">
        <f>SUMIFS(PagFreteIndividal!E:E,PagFreteIndividal!B:B,A:A)+AC151</f>
        <v>12661.6</v>
      </c>
      <c r="AB151" s="14">
        <f t="shared" si="4"/>
        <v>0</v>
      </c>
      <c r="AC151" s="32">
        <v>12661.6</v>
      </c>
    </row>
    <row r="152">
      <c r="A152" s="10" t="s">
        <v>6245</v>
      </c>
      <c r="B152" s="13">
        <v>45722.0</v>
      </c>
      <c r="C152" s="8" t="s">
        <v>3332</v>
      </c>
      <c r="D152" s="8">
        <v>73260.0</v>
      </c>
      <c r="E152" s="8">
        <v>1221.0</v>
      </c>
      <c r="F152" s="8">
        <v>74.0</v>
      </c>
      <c r="G152" s="11">
        <v>90354.0</v>
      </c>
      <c r="H152" s="8">
        <v>0.0</v>
      </c>
      <c r="I152" s="11">
        <v>0.0</v>
      </c>
      <c r="J152" s="8" t="s">
        <v>6169</v>
      </c>
      <c r="K152" s="8">
        <v>140.0</v>
      </c>
      <c r="L152" s="11">
        <v>10256.4</v>
      </c>
      <c r="M152" s="8" t="s">
        <v>6119</v>
      </c>
      <c r="N152" s="8" t="s">
        <v>79</v>
      </c>
      <c r="O152" s="8" t="s">
        <v>6246</v>
      </c>
      <c r="P152" s="11">
        <v>86.5</v>
      </c>
      <c r="Q152" s="11">
        <v>105616.5</v>
      </c>
      <c r="S152" s="16" t="str">
        <f t="shared" si="1"/>
        <v>CXG-0325</v>
      </c>
      <c r="T152" s="16" t="str">
        <f t="shared" si="2"/>
        <v>03/2025</v>
      </c>
      <c r="U152" s="10" t="s">
        <v>773</v>
      </c>
      <c r="V152" s="43">
        <v>73260.0</v>
      </c>
      <c r="W152" s="8">
        <v>1221.0</v>
      </c>
      <c r="X152" s="8">
        <v>0.0</v>
      </c>
      <c r="Y152" s="16" t="str">
        <f t="shared" si="3"/>
        <v>Descarregado</v>
      </c>
      <c r="Z152" s="8" t="s">
        <v>3302</v>
      </c>
      <c r="AA152" s="32">
        <f>SUMIFS(PagFreteIndividal!E:E,PagFreteIndividal!B:B,A:A)+AC152</f>
        <v>10256.4</v>
      </c>
      <c r="AB152" s="14">
        <f t="shared" si="4"/>
        <v>0</v>
      </c>
      <c r="AC152" s="32">
        <v>10256.4</v>
      </c>
    </row>
    <row r="153">
      <c r="A153" s="10" t="s">
        <v>6247</v>
      </c>
      <c r="B153" s="13">
        <v>45723.0</v>
      </c>
      <c r="C153" s="8" t="s">
        <v>3322</v>
      </c>
      <c r="D153" s="8">
        <v>57300.0</v>
      </c>
      <c r="E153" s="8">
        <v>955.0</v>
      </c>
      <c r="F153" s="8">
        <v>74.0</v>
      </c>
      <c r="G153" s="11">
        <v>70670.0</v>
      </c>
      <c r="H153" s="8">
        <v>0.0</v>
      </c>
      <c r="I153" s="11">
        <v>0.0</v>
      </c>
      <c r="J153" s="8" t="s">
        <v>3324</v>
      </c>
      <c r="K153" s="8">
        <v>0.0</v>
      </c>
      <c r="L153" s="11">
        <v>0.0</v>
      </c>
      <c r="M153" s="8" t="s">
        <v>6119</v>
      </c>
      <c r="N153" s="8" t="s">
        <v>168</v>
      </c>
      <c r="O153" s="8" t="s">
        <v>6248</v>
      </c>
      <c r="P153" s="11">
        <v>76.0</v>
      </c>
      <c r="Q153" s="11">
        <v>72580.0</v>
      </c>
      <c r="S153" s="16" t="str">
        <f t="shared" si="1"/>
        <v>CXG-0325</v>
      </c>
      <c r="T153" s="16" t="str">
        <f t="shared" si="2"/>
        <v>03/2025</v>
      </c>
      <c r="U153" s="10" t="s">
        <v>773</v>
      </c>
      <c r="V153" s="43">
        <v>57300.0</v>
      </c>
      <c r="W153" s="8">
        <v>955.0</v>
      </c>
      <c r="X153" s="8">
        <v>0.0</v>
      </c>
      <c r="Y153" s="16" t="str">
        <f t="shared" si="3"/>
        <v>Descarregado</v>
      </c>
      <c r="Z153" s="8" t="s">
        <v>3324</v>
      </c>
      <c r="AA153" s="32">
        <f>SUMIFS(PagFreteIndividal!E:E,PagFreteIndividal!B:B,A:A)+AC153</f>
        <v>0</v>
      </c>
      <c r="AB153" s="14">
        <f t="shared" si="4"/>
        <v>0</v>
      </c>
      <c r="AC153" s="14"/>
    </row>
    <row r="154">
      <c r="A154" s="10" t="s">
        <v>6249</v>
      </c>
      <c r="B154" s="13">
        <v>45723.0</v>
      </c>
      <c r="C154" s="8" t="s">
        <v>3332</v>
      </c>
      <c r="D154" s="8">
        <v>75460.0</v>
      </c>
      <c r="E154" s="8">
        <v>1257.67</v>
      </c>
      <c r="F154" s="8">
        <v>74.0</v>
      </c>
      <c r="G154" s="11">
        <v>93067.58</v>
      </c>
      <c r="H154" s="8">
        <v>0.0</v>
      </c>
      <c r="I154" s="11">
        <v>0.0</v>
      </c>
      <c r="J154" s="8" t="s">
        <v>6158</v>
      </c>
      <c r="K154" s="8">
        <v>140.0</v>
      </c>
      <c r="L154" s="11">
        <v>10564.4</v>
      </c>
      <c r="M154" s="8" t="s">
        <v>6119</v>
      </c>
      <c r="N154" s="8" t="s">
        <v>171</v>
      </c>
      <c r="O154" s="8" t="s">
        <v>6250</v>
      </c>
      <c r="P154" s="11">
        <v>87.5</v>
      </c>
      <c r="Q154" s="11">
        <v>109958.63</v>
      </c>
      <c r="S154" s="16" t="str">
        <f t="shared" si="1"/>
        <v>CXG-0325</v>
      </c>
      <c r="T154" s="16" t="str">
        <f t="shared" si="2"/>
        <v>03/2025</v>
      </c>
      <c r="U154" s="10" t="s">
        <v>773</v>
      </c>
      <c r="V154" s="43">
        <v>75400.0</v>
      </c>
      <c r="W154" s="8">
        <v>1256.67</v>
      </c>
      <c r="X154" s="8">
        <v>-1.0</v>
      </c>
      <c r="Y154" s="16" t="str">
        <f t="shared" si="3"/>
        <v>Descarregado</v>
      </c>
      <c r="Z154" s="8" t="s">
        <v>3302</v>
      </c>
      <c r="AA154" s="32">
        <f>SUMIFS(PagFreteIndividal!E:E,PagFreteIndividal!B:B,A:A)+AC154</f>
        <v>10564.4</v>
      </c>
      <c r="AB154" s="14">
        <f t="shared" si="4"/>
        <v>0</v>
      </c>
      <c r="AC154" s="32">
        <v>10564.4</v>
      </c>
    </row>
    <row r="155">
      <c r="A155" s="10" t="s">
        <v>6251</v>
      </c>
      <c r="B155" s="13">
        <v>45723.0</v>
      </c>
      <c r="C155" s="8" t="s">
        <v>3332</v>
      </c>
      <c r="D155" s="8">
        <v>74260.0</v>
      </c>
      <c r="E155" s="8">
        <v>1237.67</v>
      </c>
      <c r="F155" s="8">
        <v>74.0</v>
      </c>
      <c r="G155" s="11">
        <v>91587.58</v>
      </c>
      <c r="H155" s="8">
        <v>0.0</v>
      </c>
      <c r="I155" s="11">
        <v>0.0</v>
      </c>
      <c r="J155" s="8" t="s">
        <v>6176</v>
      </c>
      <c r="K155" s="8">
        <v>160.0</v>
      </c>
      <c r="L155" s="11">
        <v>11881.6</v>
      </c>
      <c r="M155" s="8" t="s">
        <v>6119</v>
      </c>
      <c r="N155" s="8" t="s">
        <v>83</v>
      </c>
      <c r="O155" s="8" t="s">
        <v>6215</v>
      </c>
      <c r="P155" s="11">
        <v>82.0</v>
      </c>
      <c r="Q155" s="11">
        <v>101051.06</v>
      </c>
      <c r="S155" s="16" t="str">
        <f t="shared" si="1"/>
        <v>CXG-0325</v>
      </c>
      <c r="T155" s="16" t="str">
        <f t="shared" si="2"/>
        <v>03/2025</v>
      </c>
      <c r="U155" s="10" t="s">
        <v>773</v>
      </c>
      <c r="V155" s="43">
        <v>73940.0</v>
      </c>
      <c r="W155" s="8">
        <v>1232.33</v>
      </c>
      <c r="X155" s="8">
        <v>-5.34</v>
      </c>
      <c r="Y155" s="16" t="str">
        <f t="shared" si="3"/>
        <v>Descarregado</v>
      </c>
      <c r="Z155" s="8" t="s">
        <v>3302</v>
      </c>
      <c r="AA155" s="32">
        <f>SUMIFS(PagFreteIndividal!E:E,PagFreteIndividal!B:B,A:A)+AC155</f>
        <v>11881.6</v>
      </c>
      <c r="AB155" s="14">
        <f t="shared" si="4"/>
        <v>0</v>
      </c>
      <c r="AC155" s="32">
        <v>11881.6</v>
      </c>
    </row>
    <row r="156">
      <c r="A156" s="10" t="s">
        <v>6252</v>
      </c>
      <c r="B156" s="13">
        <v>45723.0</v>
      </c>
      <c r="C156" s="8" t="s">
        <v>3332</v>
      </c>
      <c r="D156" s="8">
        <v>76240.0</v>
      </c>
      <c r="E156" s="8">
        <v>1270.67</v>
      </c>
      <c r="F156" s="8">
        <v>74.0</v>
      </c>
      <c r="G156" s="11">
        <v>94029.58</v>
      </c>
      <c r="H156" s="8">
        <v>0.0</v>
      </c>
      <c r="I156" s="11">
        <v>0.0</v>
      </c>
      <c r="J156" s="8" t="s">
        <v>6150</v>
      </c>
      <c r="K156" s="8">
        <v>150.0</v>
      </c>
      <c r="L156" s="11">
        <v>11436.0</v>
      </c>
      <c r="M156" s="8" t="s">
        <v>6119</v>
      </c>
      <c r="N156" s="8" t="s">
        <v>89</v>
      </c>
      <c r="O156" s="8" t="s">
        <v>6253</v>
      </c>
      <c r="P156" s="11">
        <v>90.0</v>
      </c>
      <c r="Q156" s="11">
        <v>114165.0</v>
      </c>
      <c r="S156" s="16" t="str">
        <f t="shared" si="1"/>
        <v>CXG-0325</v>
      </c>
      <c r="T156" s="16" t="str">
        <f t="shared" si="2"/>
        <v>03/2025</v>
      </c>
      <c r="U156" s="10" t="s">
        <v>773</v>
      </c>
      <c r="V156" s="43">
        <v>76110.0</v>
      </c>
      <c r="W156" s="8">
        <v>1268.5</v>
      </c>
      <c r="X156" s="8">
        <v>-2.17</v>
      </c>
      <c r="Y156" s="16" t="str">
        <f t="shared" si="3"/>
        <v>Descarregado</v>
      </c>
      <c r="Z156" s="8" t="s">
        <v>3302</v>
      </c>
      <c r="AA156" s="32">
        <f>SUMIFS(PagFreteIndividal!E:E,PagFreteIndividal!B:B,A:A)+AC156</f>
        <v>11436</v>
      </c>
      <c r="AB156" s="14">
        <f t="shared" si="4"/>
        <v>0</v>
      </c>
      <c r="AC156" s="32">
        <v>11436.0</v>
      </c>
    </row>
    <row r="157">
      <c r="A157" s="10" t="s">
        <v>6254</v>
      </c>
      <c r="B157" s="13">
        <v>45723.0</v>
      </c>
      <c r="C157" s="8" t="s">
        <v>3332</v>
      </c>
      <c r="D157" s="8">
        <v>33720.0</v>
      </c>
      <c r="E157" s="8">
        <v>562.0</v>
      </c>
      <c r="F157" s="8">
        <v>78.0</v>
      </c>
      <c r="G157" s="11">
        <v>43836.0</v>
      </c>
      <c r="H157" s="8">
        <v>0.0</v>
      </c>
      <c r="I157" s="11">
        <v>0.0</v>
      </c>
      <c r="J157" s="8" t="s">
        <v>6255</v>
      </c>
      <c r="K157" s="8">
        <v>120.0</v>
      </c>
      <c r="L157" s="11">
        <v>4046.4</v>
      </c>
      <c r="M157" s="8" t="s">
        <v>6119</v>
      </c>
      <c r="N157" s="8" t="s">
        <v>171</v>
      </c>
      <c r="O157" s="8" t="s">
        <v>6250</v>
      </c>
      <c r="P157" s="11">
        <v>87.5</v>
      </c>
      <c r="Q157" s="11">
        <v>48853.88</v>
      </c>
      <c r="S157" s="16" t="str">
        <f t="shared" si="1"/>
        <v>CXG-0325</v>
      </c>
      <c r="T157" s="16" t="str">
        <f t="shared" si="2"/>
        <v>03/2025</v>
      </c>
      <c r="U157" s="10" t="s">
        <v>845</v>
      </c>
      <c r="V157" s="43">
        <v>33500.0</v>
      </c>
      <c r="W157" s="8">
        <v>558.33</v>
      </c>
      <c r="X157" s="8">
        <v>-3.67</v>
      </c>
      <c r="Y157" s="16" t="str">
        <f t="shared" si="3"/>
        <v>Descarregado</v>
      </c>
      <c r="Z157" s="8" t="s">
        <v>3302</v>
      </c>
      <c r="AA157" s="32">
        <f>SUMIFS(PagFreteIndividal!E:E,PagFreteIndividal!B:B,A:A)+AC157</f>
        <v>4046.4</v>
      </c>
      <c r="AB157" s="14">
        <f t="shared" si="4"/>
        <v>0</v>
      </c>
      <c r="AC157" s="32">
        <v>4046.4</v>
      </c>
    </row>
    <row r="158">
      <c r="A158" s="10" t="s">
        <v>4188</v>
      </c>
      <c r="B158" s="13">
        <v>45707.0</v>
      </c>
      <c r="C158" s="8" t="s">
        <v>3308</v>
      </c>
      <c r="D158" s="8">
        <v>64460.0</v>
      </c>
      <c r="E158" s="8">
        <v>1074.33</v>
      </c>
      <c r="F158" s="8">
        <v>69.0</v>
      </c>
      <c r="G158" s="11">
        <v>74128.77</v>
      </c>
      <c r="H158" s="8">
        <v>0.0</v>
      </c>
      <c r="I158" s="11">
        <v>0.0</v>
      </c>
      <c r="J158" s="8" t="s">
        <v>4189</v>
      </c>
      <c r="K158" s="8">
        <v>160.0</v>
      </c>
      <c r="L158" s="11">
        <v>10313.6</v>
      </c>
      <c r="M158" s="8" t="s">
        <v>6119</v>
      </c>
      <c r="N158" s="8" t="s">
        <v>27</v>
      </c>
      <c r="O158" s="8" t="s">
        <v>6256</v>
      </c>
      <c r="P158" s="11">
        <v>81.0</v>
      </c>
      <c r="Q158" s="11">
        <v>87020.73</v>
      </c>
      <c r="S158" s="16" t="str">
        <f t="shared" si="1"/>
        <v>CXG-0225</v>
      </c>
      <c r="T158" s="16" t="str">
        <f t="shared" si="2"/>
        <v>02/2025</v>
      </c>
      <c r="U158" s="10" t="s">
        <v>833</v>
      </c>
      <c r="V158" s="43">
        <v>64460.0</v>
      </c>
      <c r="W158" s="8">
        <v>1074.33</v>
      </c>
      <c r="X158" s="8">
        <v>0.0</v>
      </c>
      <c r="Y158" s="16" t="str">
        <f t="shared" si="3"/>
        <v>Descarregado</v>
      </c>
      <c r="Z158" s="8" t="s">
        <v>3309</v>
      </c>
      <c r="AA158" s="32">
        <f>SUMIFS(PagFreteIndividal!E:E,PagFreteIndividal!B:B,A:A)+AC158</f>
        <v>10313.6</v>
      </c>
      <c r="AB158" s="14">
        <f t="shared" si="4"/>
        <v>0</v>
      </c>
      <c r="AC158" s="14"/>
    </row>
    <row r="159">
      <c r="A159" s="10" t="s">
        <v>4500</v>
      </c>
      <c r="B159" s="13">
        <v>45708.0</v>
      </c>
      <c r="C159" s="8" t="s">
        <v>3308</v>
      </c>
      <c r="D159" s="8">
        <v>45600.0</v>
      </c>
      <c r="E159" s="8">
        <v>760.0</v>
      </c>
      <c r="F159" s="8">
        <v>70.0</v>
      </c>
      <c r="G159" s="11">
        <v>53200.0</v>
      </c>
      <c r="H159" s="8">
        <v>0.0</v>
      </c>
      <c r="I159" s="11">
        <v>0.0</v>
      </c>
      <c r="J159" s="8" t="s">
        <v>4501</v>
      </c>
      <c r="K159" s="8">
        <v>150.0</v>
      </c>
      <c r="L159" s="11">
        <v>6840.0</v>
      </c>
      <c r="M159" s="8" t="s">
        <v>6119</v>
      </c>
      <c r="N159" s="8" t="s">
        <v>83</v>
      </c>
      <c r="O159" s="8" t="s">
        <v>6215</v>
      </c>
      <c r="P159" s="11">
        <v>82.0</v>
      </c>
      <c r="Q159" s="11">
        <v>62484.0</v>
      </c>
      <c r="S159" s="16" t="str">
        <f t="shared" si="1"/>
        <v>CXG-0225</v>
      </c>
      <c r="T159" s="16" t="str">
        <f t="shared" si="2"/>
        <v>02/2025</v>
      </c>
      <c r="U159" s="10" t="s">
        <v>751</v>
      </c>
      <c r="V159" s="43">
        <v>45720.0</v>
      </c>
      <c r="W159" s="8">
        <v>762.0</v>
      </c>
      <c r="X159" s="8">
        <v>2.0</v>
      </c>
      <c r="Y159" s="16" t="str">
        <f t="shared" si="3"/>
        <v>Descarregado</v>
      </c>
      <c r="Z159" s="8" t="s">
        <v>3309</v>
      </c>
      <c r="AA159" s="32">
        <f>SUMIFS(PagFreteIndividal!E:E,PagFreteIndividal!B:B,A:A)+AC159</f>
        <v>6840</v>
      </c>
      <c r="AB159" s="14">
        <f t="shared" si="4"/>
        <v>0</v>
      </c>
      <c r="AC159" s="14"/>
    </row>
    <row r="160">
      <c r="A160" s="10" t="s">
        <v>6257</v>
      </c>
      <c r="B160" s="13">
        <v>45724.0</v>
      </c>
      <c r="C160" s="8" t="s">
        <v>3332</v>
      </c>
      <c r="D160" s="8">
        <v>71060.0</v>
      </c>
      <c r="E160" s="8">
        <v>1184.33</v>
      </c>
      <c r="F160" s="8">
        <v>74.0</v>
      </c>
      <c r="G160" s="11">
        <v>87640.42</v>
      </c>
      <c r="H160" s="8">
        <v>0.0</v>
      </c>
      <c r="I160" s="11">
        <v>0.0</v>
      </c>
      <c r="J160" s="8" t="s">
        <v>6132</v>
      </c>
      <c r="K160" s="8">
        <v>140.0</v>
      </c>
      <c r="L160" s="11">
        <v>9948.4</v>
      </c>
      <c r="M160" s="8" t="s">
        <v>6119</v>
      </c>
      <c r="N160" s="8" t="s">
        <v>150</v>
      </c>
      <c r="O160" s="8" t="s">
        <v>6258</v>
      </c>
      <c r="P160" s="11">
        <v>88.0</v>
      </c>
      <c r="Q160" s="11">
        <v>104221.04</v>
      </c>
      <c r="S160" s="16" t="str">
        <f t="shared" si="1"/>
        <v>CXG-0325</v>
      </c>
      <c r="T160" s="16" t="str">
        <f t="shared" si="2"/>
        <v>03/2025</v>
      </c>
      <c r="U160" s="10" t="s">
        <v>773</v>
      </c>
      <c r="V160" s="43">
        <v>71060.0</v>
      </c>
      <c r="W160" s="8">
        <v>1184.33</v>
      </c>
      <c r="X160" s="8">
        <v>0.0</v>
      </c>
      <c r="Y160" s="16" t="str">
        <f t="shared" si="3"/>
        <v>Descarregado</v>
      </c>
      <c r="Z160" s="8" t="s">
        <v>3302</v>
      </c>
      <c r="AA160" s="14">
        <f>SUMIFS(PagFreteIndividal!E:E,PagFreteIndividal!B:B,A:A)+AC160</f>
        <v>9948.4</v>
      </c>
      <c r="AB160" s="14">
        <f t="shared" si="4"/>
        <v>0</v>
      </c>
      <c r="AC160" s="32">
        <v>9948.4</v>
      </c>
    </row>
    <row r="161">
      <c r="A161" s="10" t="s">
        <v>6259</v>
      </c>
      <c r="B161" s="13">
        <v>45724.0</v>
      </c>
      <c r="C161" s="8" t="s">
        <v>3332</v>
      </c>
      <c r="D161" s="8">
        <v>75200.0</v>
      </c>
      <c r="E161" s="8">
        <v>1253.33</v>
      </c>
      <c r="F161" s="8">
        <v>74.0</v>
      </c>
      <c r="G161" s="11">
        <v>92746.42</v>
      </c>
      <c r="H161" s="8">
        <v>0.0</v>
      </c>
      <c r="I161" s="11">
        <v>0.0</v>
      </c>
      <c r="J161" s="8" t="s">
        <v>4337</v>
      </c>
      <c r="K161" s="8">
        <v>160.0</v>
      </c>
      <c r="L161" s="11">
        <v>12032.0</v>
      </c>
      <c r="M161" s="8" t="s">
        <v>6119</v>
      </c>
      <c r="N161" s="8" t="s">
        <v>127</v>
      </c>
      <c r="O161" s="8" t="s">
        <v>6173</v>
      </c>
      <c r="P161" s="11">
        <v>94.0</v>
      </c>
      <c r="Q161" s="11">
        <v>116513.0</v>
      </c>
      <c r="S161" s="16" t="str">
        <f t="shared" si="1"/>
        <v>CXG-0325</v>
      </c>
      <c r="T161" s="16" t="str">
        <f t="shared" si="2"/>
        <v>03/2025</v>
      </c>
      <c r="U161" s="10" t="s">
        <v>773</v>
      </c>
      <c r="V161" s="43">
        <v>74370.0</v>
      </c>
      <c r="W161" s="8">
        <v>1239.5</v>
      </c>
      <c r="X161" s="8">
        <v>-13.83</v>
      </c>
      <c r="Y161" s="16" t="str">
        <f t="shared" si="3"/>
        <v>Descarregado</v>
      </c>
      <c r="Z161" s="8" t="s">
        <v>3302</v>
      </c>
      <c r="AA161" s="14">
        <f>SUMIFS(PagFreteIndividal!E:E,PagFreteIndividal!B:B,A:A)+AC161</f>
        <v>12032</v>
      </c>
      <c r="AB161" s="14">
        <f t="shared" si="4"/>
        <v>0</v>
      </c>
      <c r="AC161" s="32">
        <v>12032.0</v>
      </c>
    </row>
    <row r="162">
      <c r="A162" s="10" t="s">
        <v>6260</v>
      </c>
      <c r="B162" s="13">
        <v>45724.0</v>
      </c>
      <c r="C162" s="8" t="s">
        <v>3332</v>
      </c>
      <c r="D162" s="8">
        <v>67980.0</v>
      </c>
      <c r="E162" s="8">
        <v>1133.0</v>
      </c>
      <c r="F162" s="8">
        <v>74.0</v>
      </c>
      <c r="G162" s="11">
        <v>83842.0</v>
      </c>
      <c r="H162" s="8">
        <v>0.0</v>
      </c>
      <c r="I162" s="11">
        <v>0.0</v>
      </c>
      <c r="J162" s="8" t="s">
        <v>6145</v>
      </c>
      <c r="K162" s="8">
        <v>140.0</v>
      </c>
      <c r="L162" s="11">
        <v>9517.2</v>
      </c>
      <c r="M162" s="8" t="s">
        <v>6119</v>
      </c>
      <c r="N162" s="8" t="s">
        <v>166</v>
      </c>
      <c r="O162" s="8" t="s">
        <v>6238</v>
      </c>
      <c r="P162" s="11">
        <v>86.0</v>
      </c>
      <c r="Q162" s="11">
        <v>96950.38</v>
      </c>
      <c r="S162" s="16" t="str">
        <f t="shared" si="1"/>
        <v>CXG-0325</v>
      </c>
      <c r="T162" s="16" t="str">
        <f t="shared" si="2"/>
        <v>03/2025</v>
      </c>
      <c r="U162" s="10" t="s">
        <v>773</v>
      </c>
      <c r="V162" s="43">
        <v>67640.0</v>
      </c>
      <c r="W162" s="8">
        <v>1127.33</v>
      </c>
      <c r="X162" s="8">
        <v>-5.67</v>
      </c>
      <c r="Y162" s="16" t="str">
        <f t="shared" si="3"/>
        <v>Descarregado</v>
      </c>
      <c r="Z162" s="8" t="s">
        <v>3302</v>
      </c>
      <c r="AA162" s="14">
        <f>SUMIFS(PagFreteIndividal!E:E,PagFreteIndividal!B:B,A:A)+AC162</f>
        <v>9517.2</v>
      </c>
      <c r="AB162" s="14">
        <f t="shared" si="4"/>
        <v>0</v>
      </c>
      <c r="AC162" s="32">
        <v>9517.2</v>
      </c>
    </row>
    <row r="163">
      <c r="A163" s="10" t="s">
        <v>6261</v>
      </c>
      <c r="B163" s="13">
        <v>45724.0</v>
      </c>
      <c r="C163" s="8" t="s">
        <v>3332</v>
      </c>
      <c r="D163" s="8">
        <v>72800.0</v>
      </c>
      <c r="E163" s="8">
        <v>1213.33</v>
      </c>
      <c r="F163" s="8">
        <v>74.0</v>
      </c>
      <c r="G163" s="11">
        <v>89786.42</v>
      </c>
      <c r="H163" s="8">
        <v>0.0</v>
      </c>
      <c r="I163" s="11">
        <v>0.0</v>
      </c>
      <c r="J163" s="8" t="s">
        <v>6154</v>
      </c>
      <c r="K163" s="8">
        <v>140.0</v>
      </c>
      <c r="L163" s="11">
        <v>10192.0</v>
      </c>
      <c r="M163" s="8" t="s">
        <v>6119</v>
      </c>
      <c r="N163" s="8" t="s">
        <v>65</v>
      </c>
      <c r="O163" s="8" t="s">
        <v>6262</v>
      </c>
      <c r="P163" s="11">
        <v>89.0</v>
      </c>
      <c r="Q163" s="11">
        <v>108075.37</v>
      </c>
      <c r="S163" s="16" t="str">
        <f t="shared" si="1"/>
        <v>CXG-0325</v>
      </c>
      <c r="T163" s="16" t="str">
        <f t="shared" si="2"/>
        <v>03/2025</v>
      </c>
      <c r="U163" s="10" t="s">
        <v>773</v>
      </c>
      <c r="V163" s="43">
        <v>72860.0</v>
      </c>
      <c r="W163" s="8">
        <v>1214.33</v>
      </c>
      <c r="X163" s="8">
        <v>1.0</v>
      </c>
      <c r="Y163" s="16" t="str">
        <f t="shared" si="3"/>
        <v>Descarregado</v>
      </c>
      <c r="Z163" s="8" t="s">
        <v>3302</v>
      </c>
      <c r="AA163" s="14">
        <f>SUMIFS(PagFreteIndividal!E:E,PagFreteIndividal!B:B,A:A)+AC163</f>
        <v>10192</v>
      </c>
      <c r="AB163" s="14">
        <f t="shared" si="4"/>
        <v>0</v>
      </c>
      <c r="AC163" s="32">
        <v>10192.0</v>
      </c>
    </row>
    <row r="164">
      <c r="A164" s="10" t="s">
        <v>6263</v>
      </c>
      <c r="B164" s="13">
        <v>45724.0</v>
      </c>
      <c r="C164" s="8" t="s">
        <v>3322</v>
      </c>
      <c r="D164" s="8">
        <v>21640.0</v>
      </c>
      <c r="E164" s="8">
        <v>360.67</v>
      </c>
      <c r="F164" s="8">
        <v>70.5</v>
      </c>
      <c r="G164" s="11">
        <v>25427.24</v>
      </c>
      <c r="H164" s="8">
        <v>0.0</v>
      </c>
      <c r="I164" s="11">
        <v>0.0</v>
      </c>
      <c r="J164" s="8" t="s">
        <v>3324</v>
      </c>
      <c r="K164" s="8">
        <v>0.0</v>
      </c>
      <c r="L164" s="11">
        <v>0.0</v>
      </c>
      <c r="M164" s="8" t="s">
        <v>6119</v>
      </c>
      <c r="N164" s="8" t="s">
        <v>105</v>
      </c>
      <c r="O164" s="8" t="s">
        <v>6222</v>
      </c>
      <c r="P164" s="11">
        <v>80.0</v>
      </c>
      <c r="Q164" s="11">
        <v>28853.6</v>
      </c>
      <c r="S164" s="16" t="str">
        <f t="shared" si="1"/>
        <v>CXG-0325</v>
      </c>
      <c r="T164" s="16" t="str">
        <f t="shared" si="2"/>
        <v>03/2025</v>
      </c>
      <c r="U164" s="10" t="s">
        <v>868</v>
      </c>
      <c r="V164" s="43">
        <v>21640.0</v>
      </c>
      <c r="W164" s="8">
        <v>360.67</v>
      </c>
      <c r="X164" s="8">
        <v>0.0</v>
      </c>
      <c r="Y164" s="16" t="str">
        <f t="shared" si="3"/>
        <v>Descarregado</v>
      </c>
      <c r="Z164" s="8" t="s">
        <v>3324</v>
      </c>
      <c r="AA164" s="14">
        <f>SUMIFS(PagFreteIndividal!E:E,PagFreteIndividal!B:B,A:A)+AC164</f>
        <v>0</v>
      </c>
      <c r="AB164" s="14">
        <f t="shared" si="4"/>
        <v>0</v>
      </c>
      <c r="AC164" s="14"/>
    </row>
    <row r="165">
      <c r="A165" s="10" t="s">
        <v>4531</v>
      </c>
      <c r="B165" s="13">
        <v>45709.0</v>
      </c>
      <c r="C165" s="8" t="s">
        <v>3308</v>
      </c>
      <c r="D165" s="8">
        <v>63480.0</v>
      </c>
      <c r="E165" s="8">
        <v>1058.0</v>
      </c>
      <c r="F165" s="8">
        <v>70.0</v>
      </c>
      <c r="G165" s="11">
        <v>74060.0</v>
      </c>
      <c r="H165" s="8">
        <v>0.0</v>
      </c>
      <c r="I165" s="11">
        <v>0.0</v>
      </c>
      <c r="J165" s="8" t="s">
        <v>4532</v>
      </c>
      <c r="K165" s="8">
        <v>150.0</v>
      </c>
      <c r="L165" s="11">
        <v>9522.0</v>
      </c>
      <c r="M165" s="8" t="s">
        <v>6119</v>
      </c>
      <c r="N165" s="8" t="s">
        <v>83</v>
      </c>
      <c r="O165" s="8" t="s">
        <v>6215</v>
      </c>
      <c r="P165" s="11">
        <v>82.0</v>
      </c>
      <c r="Q165" s="11">
        <v>86564.94</v>
      </c>
      <c r="S165" s="16" t="str">
        <f t="shared" si="1"/>
        <v>CXG-0225</v>
      </c>
      <c r="T165" s="16" t="str">
        <f t="shared" si="2"/>
        <v>02/2025</v>
      </c>
      <c r="U165" s="10" t="s">
        <v>751</v>
      </c>
      <c r="V165" s="43">
        <v>63340.0</v>
      </c>
      <c r="W165" s="8">
        <v>1055.67</v>
      </c>
      <c r="X165" s="8">
        <v>-2.33</v>
      </c>
      <c r="Y165" s="16" t="str">
        <f t="shared" si="3"/>
        <v>Descarregado</v>
      </c>
      <c r="Z165" s="8" t="s">
        <v>3309</v>
      </c>
      <c r="AA165" s="32">
        <f>SUMIFS(PagFreteIndividal!E:E,PagFreteIndividal!B:B,A:A)+AC165</f>
        <v>9522</v>
      </c>
      <c r="AB165" s="14">
        <f t="shared" si="4"/>
        <v>0</v>
      </c>
      <c r="AC165" s="14"/>
    </row>
    <row r="166">
      <c r="A166" s="10" t="s">
        <v>4693</v>
      </c>
      <c r="B166" s="13">
        <v>45724.0</v>
      </c>
      <c r="C166" s="8" t="s">
        <v>3308</v>
      </c>
      <c r="D166" s="8">
        <v>61440.0</v>
      </c>
      <c r="E166" s="8">
        <v>1024.0</v>
      </c>
      <c r="F166" s="8">
        <v>78.5</v>
      </c>
      <c r="G166" s="11">
        <v>80384.0</v>
      </c>
      <c r="H166" s="8">
        <v>0.0</v>
      </c>
      <c r="I166" s="11">
        <v>0.0</v>
      </c>
      <c r="J166" s="8" t="s">
        <v>4694</v>
      </c>
      <c r="K166" s="8">
        <v>140.0</v>
      </c>
      <c r="L166" s="11">
        <v>8601.6</v>
      </c>
      <c r="M166" s="8" t="s">
        <v>6119</v>
      </c>
      <c r="N166" s="8" t="s">
        <v>127</v>
      </c>
      <c r="O166" s="8" t="s">
        <v>6173</v>
      </c>
      <c r="P166" s="11">
        <v>87.5</v>
      </c>
      <c r="Q166" s="11">
        <v>89075.0</v>
      </c>
      <c r="S166" s="16" t="str">
        <f t="shared" si="1"/>
        <v>CXG-0325</v>
      </c>
      <c r="T166" s="16" t="str">
        <f t="shared" si="2"/>
        <v>03/2025</v>
      </c>
      <c r="U166" s="10" t="s">
        <v>803</v>
      </c>
      <c r="V166" s="43">
        <v>61080.0</v>
      </c>
      <c r="W166" s="8">
        <v>1018.0</v>
      </c>
      <c r="X166" s="8">
        <v>-6.0</v>
      </c>
      <c r="Y166" s="16" t="str">
        <f t="shared" si="3"/>
        <v>Descarregado</v>
      </c>
      <c r="Z166" s="8" t="s">
        <v>3309</v>
      </c>
      <c r="AA166" s="32">
        <f>SUMIFS(PagFreteIndividal!E:E,PagFreteIndividal!B:B,A:A)+AC166</f>
        <v>8601.6</v>
      </c>
      <c r="AB166" s="14">
        <f t="shared" si="4"/>
        <v>0</v>
      </c>
      <c r="AC166" s="14"/>
    </row>
    <row r="167">
      <c r="A167" s="10" t="s">
        <v>6264</v>
      </c>
      <c r="B167" s="13">
        <v>45726.0</v>
      </c>
      <c r="C167" s="8" t="s">
        <v>3332</v>
      </c>
      <c r="D167" s="8">
        <v>72660.0</v>
      </c>
      <c r="E167" s="8">
        <v>1211.0</v>
      </c>
      <c r="F167" s="8">
        <v>74.0</v>
      </c>
      <c r="G167" s="11">
        <v>89614.0</v>
      </c>
      <c r="H167" s="8">
        <v>0.0</v>
      </c>
      <c r="I167" s="11">
        <v>0.0</v>
      </c>
      <c r="J167" s="8" t="s">
        <v>6152</v>
      </c>
      <c r="K167" s="8">
        <v>140.0</v>
      </c>
      <c r="L167" s="11">
        <v>10172.4</v>
      </c>
      <c r="M167" s="8" t="s">
        <v>6119</v>
      </c>
      <c r="N167" s="8" t="s">
        <v>166</v>
      </c>
      <c r="O167" s="8" t="s">
        <v>6238</v>
      </c>
      <c r="P167" s="11">
        <v>86.0</v>
      </c>
      <c r="Q167" s="11">
        <v>103515.62</v>
      </c>
      <c r="S167" s="16" t="str">
        <f t="shared" si="1"/>
        <v>CXG-0325</v>
      </c>
      <c r="T167" s="16" t="str">
        <f t="shared" si="2"/>
        <v>03/2025</v>
      </c>
      <c r="U167" s="10" t="s">
        <v>773</v>
      </c>
      <c r="V167" s="43">
        <v>72220.0</v>
      </c>
      <c r="W167" s="8">
        <v>1203.67</v>
      </c>
      <c r="X167" s="8">
        <v>-7.33</v>
      </c>
      <c r="Y167" s="16" t="str">
        <f t="shared" si="3"/>
        <v>Descarregado</v>
      </c>
      <c r="Z167" s="8" t="s">
        <v>3302</v>
      </c>
      <c r="AA167" s="14">
        <f>SUMIFS(PagFreteIndividal!E:E,PagFreteIndividal!B:B,A:A)+AC167</f>
        <v>10172.4</v>
      </c>
      <c r="AB167" s="14">
        <f t="shared" si="4"/>
        <v>0</v>
      </c>
      <c r="AC167" s="32">
        <v>10172.4</v>
      </c>
    </row>
    <row r="168">
      <c r="A168" s="10" t="s">
        <v>6265</v>
      </c>
      <c r="B168" s="13">
        <v>45726.0</v>
      </c>
      <c r="C168" s="8" t="s">
        <v>3332</v>
      </c>
      <c r="D168" s="8">
        <v>75060.0</v>
      </c>
      <c r="E168" s="8">
        <v>1251.0</v>
      </c>
      <c r="F168" s="8">
        <v>74.0</v>
      </c>
      <c r="G168" s="11">
        <v>92574.0</v>
      </c>
      <c r="H168" s="8">
        <v>0.0</v>
      </c>
      <c r="I168" s="11">
        <v>0.0</v>
      </c>
      <c r="J168" s="8" t="s">
        <v>6129</v>
      </c>
      <c r="K168" s="8">
        <v>160.0</v>
      </c>
      <c r="L168" s="11">
        <v>12009.6</v>
      </c>
      <c r="M168" s="8" t="s">
        <v>6119</v>
      </c>
      <c r="N168" s="8" t="s">
        <v>83</v>
      </c>
      <c r="O168" s="8" t="s">
        <v>6215</v>
      </c>
      <c r="P168" s="11">
        <v>82.0</v>
      </c>
      <c r="Q168" s="11">
        <v>101926.0</v>
      </c>
      <c r="S168" s="16" t="str">
        <f t="shared" si="1"/>
        <v>CXG-0325</v>
      </c>
      <c r="T168" s="16" t="str">
        <f t="shared" si="2"/>
        <v>03/2025</v>
      </c>
      <c r="U168" s="10" t="s">
        <v>773</v>
      </c>
      <c r="V168" s="43">
        <v>74580.0</v>
      </c>
      <c r="W168" s="8">
        <v>1243.0</v>
      </c>
      <c r="X168" s="8">
        <v>-8.0</v>
      </c>
      <c r="Y168" s="16" t="str">
        <f t="shared" si="3"/>
        <v>Descarregado</v>
      </c>
      <c r="Z168" s="8" t="s">
        <v>3302</v>
      </c>
      <c r="AA168" s="14">
        <f>SUMIFS(PagFreteIndividal!E:E,PagFreteIndividal!B:B,A:A)+AC168</f>
        <v>12009.6</v>
      </c>
      <c r="AB168" s="14">
        <f t="shared" si="4"/>
        <v>0</v>
      </c>
      <c r="AC168" s="32">
        <v>12009.6</v>
      </c>
    </row>
    <row r="169">
      <c r="A169" s="10" t="s">
        <v>6266</v>
      </c>
      <c r="B169" s="13">
        <v>45726.0</v>
      </c>
      <c r="C169" s="8" t="s">
        <v>3332</v>
      </c>
      <c r="D169" s="8">
        <v>72420.0</v>
      </c>
      <c r="E169" s="8">
        <v>1207.0</v>
      </c>
      <c r="F169" s="8">
        <v>74.0</v>
      </c>
      <c r="G169" s="11">
        <v>89318.0</v>
      </c>
      <c r="H169" s="8">
        <v>0.0</v>
      </c>
      <c r="I169" s="11">
        <v>0.0</v>
      </c>
      <c r="J169" s="8" t="s">
        <v>6169</v>
      </c>
      <c r="K169" s="8">
        <v>140.0</v>
      </c>
      <c r="L169" s="11">
        <v>10138.8</v>
      </c>
      <c r="M169" s="8" t="s">
        <v>6119</v>
      </c>
      <c r="N169" s="8" t="s">
        <v>65</v>
      </c>
      <c r="O169" s="8" t="s">
        <v>6262</v>
      </c>
      <c r="P169" s="11">
        <v>90.0</v>
      </c>
      <c r="Q169" s="11">
        <v>108659.7</v>
      </c>
      <c r="S169" s="16" t="str">
        <f t="shared" si="1"/>
        <v>CXG-0325</v>
      </c>
      <c r="T169" s="16" t="str">
        <f t="shared" si="2"/>
        <v>03/2025</v>
      </c>
      <c r="U169" s="10" t="s">
        <v>773</v>
      </c>
      <c r="V169" s="43">
        <v>72440.0</v>
      </c>
      <c r="W169" s="8">
        <v>1207.33</v>
      </c>
      <c r="X169" s="8">
        <v>0.33</v>
      </c>
      <c r="Y169" s="16" t="str">
        <f t="shared" si="3"/>
        <v>Descarregado</v>
      </c>
      <c r="Z169" s="8" t="s">
        <v>3302</v>
      </c>
      <c r="AA169" s="14">
        <f>SUMIFS(PagFreteIndividal!E:E,PagFreteIndividal!B:B,A:A)+AC169</f>
        <v>10138.8</v>
      </c>
      <c r="AB169" s="14">
        <f t="shared" si="4"/>
        <v>0</v>
      </c>
      <c r="AC169" s="32">
        <v>10138.8</v>
      </c>
    </row>
    <row r="170">
      <c r="A170" s="10" t="s">
        <v>4536</v>
      </c>
      <c r="B170" s="13">
        <v>45724.0</v>
      </c>
      <c r="C170" s="8" t="s">
        <v>3308</v>
      </c>
      <c r="D170" s="8">
        <v>63760.0</v>
      </c>
      <c r="E170" s="8">
        <v>1062.67</v>
      </c>
      <c r="F170" s="8">
        <v>78.0</v>
      </c>
      <c r="G170" s="11">
        <v>82888.26</v>
      </c>
      <c r="H170" s="8">
        <v>0.0</v>
      </c>
      <c r="I170" s="11">
        <v>0.0</v>
      </c>
      <c r="J170" s="8" t="s">
        <v>4525</v>
      </c>
      <c r="K170" s="8">
        <v>120.0</v>
      </c>
      <c r="L170" s="11">
        <v>7651.2</v>
      </c>
      <c r="M170" s="8" t="s">
        <v>6119</v>
      </c>
      <c r="N170" s="8" t="s">
        <v>65</v>
      </c>
      <c r="O170" s="8" t="s">
        <v>6262</v>
      </c>
      <c r="P170" s="11">
        <v>89.0</v>
      </c>
      <c r="Q170" s="11">
        <v>94755.63</v>
      </c>
      <c r="S170" s="16" t="str">
        <f t="shared" si="1"/>
        <v>CXG-0325</v>
      </c>
      <c r="T170" s="16" t="str">
        <f t="shared" si="2"/>
        <v>03/2025</v>
      </c>
      <c r="U170" s="10" t="s">
        <v>845</v>
      </c>
      <c r="V170" s="43">
        <v>63880.0</v>
      </c>
      <c r="W170" s="8">
        <v>1064.67</v>
      </c>
      <c r="X170" s="8">
        <v>2.0</v>
      </c>
      <c r="Y170" s="16" t="str">
        <f t="shared" si="3"/>
        <v>Descarregado</v>
      </c>
      <c r="Z170" s="8" t="s">
        <v>3309</v>
      </c>
      <c r="AA170" s="32">
        <f>SUMIFS(PagFreteIndividal!E:E,PagFreteIndividal!B:B,A:A)+AC170</f>
        <v>7651.2</v>
      </c>
      <c r="AB170" s="14">
        <f t="shared" si="4"/>
        <v>0</v>
      </c>
      <c r="AC170" s="14"/>
    </row>
    <row r="171">
      <c r="A171" s="10" t="s">
        <v>4513</v>
      </c>
      <c r="B171" s="13">
        <v>45726.0</v>
      </c>
      <c r="C171" s="8" t="s">
        <v>3316</v>
      </c>
      <c r="D171" s="8">
        <v>61360.0</v>
      </c>
      <c r="E171" s="8">
        <v>1022.67</v>
      </c>
      <c r="F171" s="8">
        <v>70.5</v>
      </c>
      <c r="G171" s="11">
        <v>72098.24</v>
      </c>
      <c r="H171" s="8">
        <v>0.0</v>
      </c>
      <c r="I171" s="11">
        <v>0.0</v>
      </c>
      <c r="J171" s="8" t="s">
        <v>4410</v>
      </c>
      <c r="K171" s="8">
        <v>320.0</v>
      </c>
      <c r="L171" s="11">
        <v>19635.2</v>
      </c>
      <c r="M171" s="8" t="s">
        <v>6119</v>
      </c>
      <c r="N171" s="8" t="s">
        <v>95</v>
      </c>
      <c r="O171" s="8" t="s">
        <v>6133</v>
      </c>
      <c r="P171" s="11">
        <v>94.0</v>
      </c>
      <c r="Q171" s="11">
        <v>96240.02</v>
      </c>
      <c r="S171" s="16" t="str">
        <f t="shared" si="1"/>
        <v>CXG-0325</v>
      </c>
      <c r="T171" s="16" t="str">
        <f t="shared" si="2"/>
        <v>03/2025</v>
      </c>
      <c r="U171" s="10" t="s">
        <v>785</v>
      </c>
      <c r="V171" s="43">
        <v>61430.0</v>
      </c>
      <c r="W171" s="8">
        <v>1023.83</v>
      </c>
      <c r="X171" s="8">
        <v>1.16</v>
      </c>
      <c r="Y171" s="16" t="str">
        <f t="shared" si="3"/>
        <v>Descarregado</v>
      </c>
      <c r="Z171" s="8" t="s">
        <v>3317</v>
      </c>
      <c r="AA171" s="14">
        <f>SUMIFS(PagFreteIndividal!E:E,PagFreteIndividal!B:B,A:A)+AC171</f>
        <v>19635.2</v>
      </c>
      <c r="AB171" s="14">
        <f t="shared" si="4"/>
        <v>0</v>
      </c>
      <c r="AC171" s="14"/>
    </row>
    <row r="172">
      <c r="A172" s="10" t="s">
        <v>4623</v>
      </c>
      <c r="B172" s="13">
        <v>45726.0</v>
      </c>
      <c r="C172" s="8" t="s">
        <v>3308</v>
      </c>
      <c r="D172" s="8">
        <v>38680.0</v>
      </c>
      <c r="E172" s="8">
        <v>644.67</v>
      </c>
      <c r="F172" s="8">
        <v>66.0</v>
      </c>
      <c r="G172" s="11">
        <v>42548.22</v>
      </c>
      <c r="H172" s="8">
        <v>0.0</v>
      </c>
      <c r="I172" s="11">
        <v>0.0</v>
      </c>
      <c r="J172" s="8" t="s">
        <v>4624</v>
      </c>
      <c r="K172" s="8">
        <v>315.0</v>
      </c>
      <c r="L172" s="11">
        <v>12184.2</v>
      </c>
      <c r="M172" s="8" t="s">
        <v>6119</v>
      </c>
      <c r="N172" s="8" t="s">
        <v>130</v>
      </c>
      <c r="O172" s="8" t="s">
        <v>6123</v>
      </c>
      <c r="P172" s="11">
        <v>83.0</v>
      </c>
      <c r="Q172" s="11">
        <v>53230.39</v>
      </c>
      <c r="S172" s="16" t="str">
        <f t="shared" si="1"/>
        <v>CXG-0325</v>
      </c>
      <c r="T172" s="16" t="str">
        <f t="shared" si="2"/>
        <v>03/2025</v>
      </c>
      <c r="U172" s="10" t="s">
        <v>810</v>
      </c>
      <c r="V172" s="43">
        <v>38480.0</v>
      </c>
      <c r="W172" s="8">
        <v>641.33</v>
      </c>
      <c r="X172" s="8">
        <v>-3.34</v>
      </c>
      <c r="Y172" s="16" t="str">
        <f t="shared" si="3"/>
        <v>Descarregado</v>
      </c>
      <c r="Z172" s="8" t="s">
        <v>3309</v>
      </c>
      <c r="AA172" s="14">
        <f>SUMIFS(PagFreteIndividal!E:E,PagFreteIndividal!B:B,A:A)+AC172</f>
        <v>12184.2</v>
      </c>
      <c r="AB172" s="14">
        <f t="shared" si="4"/>
        <v>0</v>
      </c>
      <c r="AC172" s="14"/>
    </row>
    <row r="173">
      <c r="A173" s="10" t="s">
        <v>6267</v>
      </c>
      <c r="B173" s="13">
        <v>45727.0</v>
      </c>
      <c r="C173" s="8" t="s">
        <v>3332</v>
      </c>
      <c r="D173" s="8">
        <v>74360.0</v>
      </c>
      <c r="E173" s="8">
        <v>1239.33</v>
      </c>
      <c r="F173" s="8">
        <v>74.0</v>
      </c>
      <c r="G173" s="11">
        <v>91710.42</v>
      </c>
      <c r="H173" s="8">
        <v>0.0</v>
      </c>
      <c r="I173" s="11">
        <v>0.0</v>
      </c>
      <c r="J173" s="8" t="s">
        <v>6158</v>
      </c>
      <c r="K173" s="8">
        <v>140.0</v>
      </c>
      <c r="L173" s="11">
        <v>10410.4</v>
      </c>
      <c r="M173" s="8" t="s">
        <v>6119</v>
      </c>
      <c r="N173" s="8" t="s">
        <v>166</v>
      </c>
      <c r="O173" s="8" t="s">
        <v>6238</v>
      </c>
      <c r="P173" s="11">
        <v>86.0</v>
      </c>
      <c r="Q173" s="11">
        <v>106009.62</v>
      </c>
      <c r="S173" s="16" t="str">
        <f t="shared" si="1"/>
        <v>CXG-0325</v>
      </c>
      <c r="T173" s="16" t="str">
        <f t="shared" si="2"/>
        <v>03/2025</v>
      </c>
      <c r="U173" s="10" t="s">
        <v>773</v>
      </c>
      <c r="V173" s="43">
        <v>73960.0</v>
      </c>
      <c r="W173" s="8">
        <v>1232.67</v>
      </c>
      <c r="X173" s="8">
        <v>-6.66</v>
      </c>
      <c r="Y173" s="16" t="str">
        <f t="shared" si="3"/>
        <v>Descarregado</v>
      </c>
      <c r="Z173" s="8" t="s">
        <v>3302</v>
      </c>
      <c r="AA173" s="14">
        <f>SUMIFS(PagFreteIndividal!E:E,PagFreteIndividal!B:B,A:A)+AC173</f>
        <v>10410.4</v>
      </c>
      <c r="AB173" s="14">
        <f t="shared" si="4"/>
        <v>0</v>
      </c>
      <c r="AC173" s="32">
        <v>10410.4</v>
      </c>
    </row>
    <row r="174">
      <c r="A174" s="10" t="s">
        <v>6268</v>
      </c>
      <c r="B174" s="13">
        <v>45727.0</v>
      </c>
      <c r="C174" s="8" t="s">
        <v>3332</v>
      </c>
      <c r="D174" s="8">
        <v>70580.0</v>
      </c>
      <c r="E174" s="8">
        <v>1176.33</v>
      </c>
      <c r="F174" s="8">
        <v>74.0</v>
      </c>
      <c r="G174" s="11">
        <v>87048.42</v>
      </c>
      <c r="H174" s="8">
        <v>0.0</v>
      </c>
      <c r="I174" s="11">
        <v>0.0</v>
      </c>
      <c r="J174" s="8" t="s">
        <v>6145</v>
      </c>
      <c r="K174" s="8">
        <v>165.0</v>
      </c>
      <c r="L174" s="11">
        <v>11645.7</v>
      </c>
      <c r="M174" s="8" t="s">
        <v>6119</v>
      </c>
      <c r="N174" s="8" t="s">
        <v>51</v>
      </c>
      <c r="O174" s="8" t="s">
        <v>6269</v>
      </c>
      <c r="P174" s="11">
        <v>93.0</v>
      </c>
      <c r="Q174" s="11">
        <v>109398.69</v>
      </c>
      <c r="S174" s="16" t="str">
        <f t="shared" si="1"/>
        <v>CXG-0325</v>
      </c>
      <c r="T174" s="16" t="str">
        <f t="shared" si="2"/>
        <v>03/2025</v>
      </c>
      <c r="U174" s="10" t="s">
        <v>773</v>
      </c>
      <c r="V174" s="43">
        <v>70580.0</v>
      </c>
      <c r="W174" s="8">
        <v>1176.33</v>
      </c>
      <c r="X174" s="8">
        <v>0.0</v>
      </c>
      <c r="Y174" s="16" t="str">
        <f t="shared" si="3"/>
        <v>Descarregado</v>
      </c>
      <c r="Z174" s="8" t="s">
        <v>3302</v>
      </c>
      <c r="AA174" s="14">
        <f>SUMIFS(PagFreteIndividal!E:E,PagFreteIndividal!B:B,A:A)+AC174</f>
        <v>11645.7</v>
      </c>
      <c r="AB174" s="14">
        <f t="shared" si="4"/>
        <v>0</v>
      </c>
      <c r="AC174" s="32">
        <v>11645.7</v>
      </c>
    </row>
    <row r="175">
      <c r="A175" s="10" t="s">
        <v>5090</v>
      </c>
      <c r="B175" s="13">
        <v>45726.0</v>
      </c>
      <c r="C175" s="8" t="s">
        <v>3308</v>
      </c>
      <c r="D175" s="8">
        <v>73900.0</v>
      </c>
      <c r="E175" s="8">
        <v>1231.67</v>
      </c>
      <c r="F175" s="8">
        <v>70.5</v>
      </c>
      <c r="G175" s="11">
        <v>86832.74</v>
      </c>
      <c r="H175" s="8">
        <v>0.0</v>
      </c>
      <c r="I175" s="11">
        <v>0.0</v>
      </c>
      <c r="J175" s="8" t="s">
        <v>4827</v>
      </c>
      <c r="K175" s="8">
        <v>320.0</v>
      </c>
      <c r="L175" s="11">
        <v>23648.0</v>
      </c>
      <c r="M175" s="8" t="s">
        <v>6119</v>
      </c>
      <c r="N175" s="8" t="s">
        <v>124</v>
      </c>
      <c r="O175" s="8" t="s">
        <v>6270</v>
      </c>
      <c r="P175" s="11">
        <v>94.5</v>
      </c>
      <c r="Q175" s="11">
        <v>116090.42</v>
      </c>
      <c r="S175" s="16" t="str">
        <f t="shared" si="1"/>
        <v>CXG-0325</v>
      </c>
      <c r="T175" s="16" t="str">
        <f t="shared" si="2"/>
        <v>03/2025</v>
      </c>
      <c r="U175" s="10" t="s">
        <v>785</v>
      </c>
      <c r="V175" s="43">
        <v>73708.0</v>
      </c>
      <c r="W175" s="8">
        <v>1228.47</v>
      </c>
      <c r="X175" s="8">
        <v>-3.2</v>
      </c>
      <c r="Y175" s="16" t="str">
        <f t="shared" si="3"/>
        <v>Descarregado</v>
      </c>
      <c r="Z175" s="8" t="s">
        <v>3309</v>
      </c>
      <c r="AA175" s="14">
        <f>SUMIFS(PagFreteIndividal!E:E,PagFreteIndividal!B:B,A:A)+AC175</f>
        <v>23648</v>
      </c>
      <c r="AB175" s="14">
        <f t="shared" si="4"/>
        <v>0</v>
      </c>
      <c r="AC175" s="14"/>
    </row>
    <row r="176">
      <c r="A176" s="10" t="s">
        <v>6271</v>
      </c>
      <c r="B176" s="13">
        <v>45727.0</v>
      </c>
      <c r="C176" s="8" t="s">
        <v>3332</v>
      </c>
      <c r="D176" s="8">
        <v>70520.0</v>
      </c>
      <c r="E176" s="8">
        <v>1175.33</v>
      </c>
      <c r="F176" s="8">
        <v>80.0</v>
      </c>
      <c r="G176" s="11">
        <v>94026.4</v>
      </c>
      <c r="H176" s="8">
        <v>0.0</v>
      </c>
      <c r="I176" s="11">
        <v>0.0</v>
      </c>
      <c r="J176" s="8" t="s">
        <v>6176</v>
      </c>
      <c r="K176" s="8">
        <v>100.0</v>
      </c>
      <c r="L176" s="11">
        <v>7052.0</v>
      </c>
      <c r="M176" s="8" t="s">
        <v>6119</v>
      </c>
      <c r="N176" s="8" t="s">
        <v>23</v>
      </c>
      <c r="O176" s="8" t="s">
        <v>6235</v>
      </c>
      <c r="P176" s="11">
        <v>89.0</v>
      </c>
      <c r="Q176" s="11">
        <v>104604.37</v>
      </c>
      <c r="S176" s="16" t="str">
        <f t="shared" si="1"/>
        <v>CXG-0325</v>
      </c>
      <c r="T176" s="16" t="str">
        <f t="shared" si="2"/>
        <v>03/2025</v>
      </c>
      <c r="U176" s="10" t="s">
        <v>818</v>
      </c>
      <c r="V176" s="43">
        <v>70520.0</v>
      </c>
      <c r="W176" s="8">
        <v>1175.33</v>
      </c>
      <c r="X176" s="8">
        <v>0.0</v>
      </c>
      <c r="Y176" s="16" t="str">
        <f t="shared" si="3"/>
        <v>Descarregado</v>
      </c>
      <c r="Z176" s="8" t="s">
        <v>3302</v>
      </c>
      <c r="AA176" s="14">
        <f>SUMIFS(PagFreteIndividal!E:E,PagFreteIndividal!B:B,A:A)+AC176</f>
        <v>7052</v>
      </c>
      <c r="AB176" s="14">
        <f t="shared" si="4"/>
        <v>0</v>
      </c>
      <c r="AC176" s="32">
        <v>7052.0</v>
      </c>
    </row>
    <row r="177">
      <c r="A177" s="10" t="s">
        <v>6272</v>
      </c>
      <c r="B177" s="13">
        <v>45728.0</v>
      </c>
      <c r="C177" s="8" t="s">
        <v>3332</v>
      </c>
      <c r="D177" s="8">
        <v>69360.0</v>
      </c>
      <c r="E177" s="8">
        <v>1156.0</v>
      </c>
      <c r="F177" s="8">
        <v>80.0</v>
      </c>
      <c r="G177" s="11">
        <v>92480.0</v>
      </c>
      <c r="H177" s="8">
        <v>0.0</v>
      </c>
      <c r="I177" s="11">
        <v>0.0</v>
      </c>
      <c r="J177" s="8" t="s">
        <v>6154</v>
      </c>
      <c r="K177" s="8">
        <v>90.0</v>
      </c>
      <c r="L177" s="11">
        <v>6242.4</v>
      </c>
      <c r="M177" s="8" t="s">
        <v>6119</v>
      </c>
      <c r="N177" s="8" t="s">
        <v>81</v>
      </c>
      <c r="O177" s="8" t="s">
        <v>6273</v>
      </c>
      <c r="P177" s="11">
        <v>89.0</v>
      </c>
      <c r="Q177" s="11">
        <v>102884.0</v>
      </c>
      <c r="S177" s="16" t="str">
        <f t="shared" si="1"/>
        <v>CXG-0325</v>
      </c>
      <c r="T177" s="16" t="str">
        <f t="shared" si="2"/>
        <v>03/2025</v>
      </c>
      <c r="U177" s="10" t="s">
        <v>818</v>
      </c>
      <c r="V177" s="43">
        <v>69360.0</v>
      </c>
      <c r="W177" s="8">
        <v>1156.0</v>
      </c>
      <c r="X177" s="8">
        <v>0.0</v>
      </c>
      <c r="Y177" s="16" t="str">
        <f t="shared" si="3"/>
        <v>Descarregado</v>
      </c>
      <c r="Z177" s="8" t="s">
        <v>3302</v>
      </c>
      <c r="AA177" s="14">
        <f>SUMIFS(PagFreteIndividal!E:E,PagFreteIndividal!B:B,A:A)+AC177</f>
        <v>6242.4</v>
      </c>
      <c r="AB177" s="14">
        <f t="shared" si="4"/>
        <v>0</v>
      </c>
      <c r="AC177" s="32">
        <v>6242.4</v>
      </c>
    </row>
    <row r="178">
      <c r="A178" s="10" t="s">
        <v>4738</v>
      </c>
      <c r="B178" s="13">
        <v>45726.0</v>
      </c>
      <c r="C178" s="8" t="s">
        <v>3308</v>
      </c>
      <c r="D178" s="8">
        <v>62560.0</v>
      </c>
      <c r="E178" s="8">
        <v>1042.67</v>
      </c>
      <c r="F178" s="8">
        <v>74.0</v>
      </c>
      <c r="G178" s="11">
        <v>77157.58</v>
      </c>
      <c r="H178" s="8">
        <v>0.0</v>
      </c>
      <c r="I178" s="11">
        <v>0.0</v>
      </c>
      <c r="J178" s="8" t="s">
        <v>4739</v>
      </c>
      <c r="K178" s="8">
        <v>180.0</v>
      </c>
      <c r="L178" s="11">
        <v>11260.8</v>
      </c>
      <c r="M178" s="8" t="s">
        <v>6119</v>
      </c>
      <c r="N178" s="8" t="s">
        <v>102</v>
      </c>
      <c r="O178" s="8" t="s">
        <v>6274</v>
      </c>
      <c r="P178" s="11">
        <v>94.5</v>
      </c>
      <c r="Q178" s="11">
        <v>98485.07</v>
      </c>
      <c r="S178" s="16" t="str">
        <f t="shared" si="1"/>
        <v>CXG-0325</v>
      </c>
      <c r="T178" s="16" t="str">
        <f t="shared" si="2"/>
        <v>03/2025</v>
      </c>
      <c r="U178" s="10" t="s">
        <v>773</v>
      </c>
      <c r="V178" s="43">
        <v>62530.0</v>
      </c>
      <c r="W178" s="8">
        <v>1042.17</v>
      </c>
      <c r="X178" s="8">
        <v>-0.5</v>
      </c>
      <c r="Y178" s="16" t="str">
        <f t="shared" si="3"/>
        <v>Descarregado</v>
      </c>
      <c r="Z178" s="8" t="s">
        <v>3309</v>
      </c>
      <c r="AA178" s="14">
        <f>SUMIFS(PagFreteIndividal!E:E,PagFreteIndividal!B:B,A:A)+AC178</f>
        <v>11260.8</v>
      </c>
      <c r="AB178" s="14">
        <f t="shared" si="4"/>
        <v>0</v>
      </c>
      <c r="AC178" s="14"/>
    </row>
    <row r="179">
      <c r="A179" s="10" t="s">
        <v>4952</v>
      </c>
      <c r="B179" s="13">
        <v>45727.0</v>
      </c>
      <c r="C179" s="8" t="s">
        <v>3308</v>
      </c>
      <c r="D179" s="8">
        <v>41220.0</v>
      </c>
      <c r="E179" s="8">
        <v>687.0</v>
      </c>
      <c r="F179" s="8">
        <v>78.5</v>
      </c>
      <c r="G179" s="11">
        <v>53929.5</v>
      </c>
      <c r="H179" s="8">
        <v>0.0</v>
      </c>
      <c r="I179" s="11">
        <v>0.0</v>
      </c>
      <c r="J179" s="8" t="s">
        <v>4630</v>
      </c>
      <c r="K179" s="8">
        <v>120.0</v>
      </c>
      <c r="L179" s="11">
        <v>4946.4</v>
      </c>
      <c r="M179" s="8" t="s">
        <v>6119</v>
      </c>
      <c r="N179" s="8" t="s">
        <v>65</v>
      </c>
      <c r="O179" s="8" t="s">
        <v>6262</v>
      </c>
      <c r="P179" s="11">
        <v>90.0</v>
      </c>
      <c r="Q179" s="11">
        <v>62100.0</v>
      </c>
      <c r="S179" s="16" t="str">
        <f t="shared" si="1"/>
        <v>CXG-0325</v>
      </c>
      <c r="T179" s="16" t="str">
        <f t="shared" si="2"/>
        <v>03/2025</v>
      </c>
      <c r="U179" s="10" t="s">
        <v>803</v>
      </c>
      <c r="V179" s="43">
        <v>41400.0</v>
      </c>
      <c r="W179" s="8">
        <v>690.0</v>
      </c>
      <c r="X179" s="8">
        <v>3.0</v>
      </c>
      <c r="Y179" s="16" t="str">
        <f t="shared" si="3"/>
        <v>Descarregado</v>
      </c>
      <c r="Z179" s="8" t="s">
        <v>3309</v>
      </c>
      <c r="AA179" s="14">
        <f>SUMIFS(PagFreteIndividal!E:E,PagFreteIndividal!B:B,A:A)+AC179</f>
        <v>4946.4</v>
      </c>
      <c r="AB179" s="14">
        <f t="shared" si="4"/>
        <v>0</v>
      </c>
      <c r="AC179" s="14"/>
    </row>
    <row r="180">
      <c r="A180" s="10" t="s">
        <v>6275</v>
      </c>
      <c r="B180" s="13">
        <v>45728.0</v>
      </c>
      <c r="C180" s="8" t="s">
        <v>3332</v>
      </c>
      <c r="D180" s="8">
        <v>70900.0</v>
      </c>
      <c r="E180" s="8">
        <v>1181.67</v>
      </c>
      <c r="F180" s="8">
        <v>80.0</v>
      </c>
      <c r="G180" s="11">
        <v>94533.6</v>
      </c>
      <c r="H180" s="8">
        <v>0.0</v>
      </c>
      <c r="I180" s="11">
        <v>0.0</v>
      </c>
      <c r="J180" s="8" t="s">
        <v>6132</v>
      </c>
      <c r="K180" s="8">
        <v>150.0</v>
      </c>
      <c r="L180" s="11">
        <v>10635.0</v>
      </c>
      <c r="M180" s="8" t="s">
        <v>6119</v>
      </c>
      <c r="N180" s="8" t="s">
        <v>51</v>
      </c>
      <c r="O180" s="8" t="s">
        <v>6269</v>
      </c>
      <c r="P180" s="11">
        <v>93.0</v>
      </c>
      <c r="Q180" s="11">
        <v>109895.31</v>
      </c>
      <c r="S180" s="16" t="str">
        <f t="shared" si="1"/>
        <v>CXG-0325</v>
      </c>
      <c r="T180" s="16" t="str">
        <f t="shared" si="2"/>
        <v>03/2025</v>
      </c>
      <c r="U180" s="10" t="s">
        <v>818</v>
      </c>
      <c r="V180" s="43">
        <v>70900.0</v>
      </c>
      <c r="W180" s="8">
        <v>1181.67</v>
      </c>
      <c r="X180" s="8">
        <v>0.0</v>
      </c>
      <c r="Y180" s="16" t="str">
        <f t="shared" si="3"/>
        <v>Descarregado</v>
      </c>
      <c r="Z180" s="8" t="s">
        <v>3302</v>
      </c>
      <c r="AA180" s="14">
        <f>SUMIFS(PagFreteIndividal!E:E,PagFreteIndividal!B:B,A:A)+AC180</f>
        <v>10635</v>
      </c>
      <c r="AB180" s="14">
        <f t="shared" si="4"/>
        <v>0</v>
      </c>
      <c r="AC180" s="32">
        <v>10635.0</v>
      </c>
    </row>
    <row r="181">
      <c r="A181" s="10" t="s">
        <v>6276</v>
      </c>
      <c r="B181" s="13">
        <v>45728.0</v>
      </c>
      <c r="C181" s="8" t="s">
        <v>3332</v>
      </c>
      <c r="D181" s="8">
        <v>73350.0</v>
      </c>
      <c r="E181" s="8">
        <v>1222.5</v>
      </c>
      <c r="F181" s="8">
        <v>80.0</v>
      </c>
      <c r="G181" s="11">
        <v>97800.0</v>
      </c>
      <c r="H181" s="8">
        <v>0.0</v>
      </c>
      <c r="I181" s="11">
        <v>0.0</v>
      </c>
      <c r="J181" s="8" t="s">
        <v>4337</v>
      </c>
      <c r="K181" s="8">
        <v>170.0</v>
      </c>
      <c r="L181" s="11">
        <v>12469.5</v>
      </c>
      <c r="M181" s="8" t="s">
        <v>6119</v>
      </c>
      <c r="N181" s="8" t="s">
        <v>102</v>
      </c>
      <c r="O181" s="8" t="s">
        <v>6274</v>
      </c>
      <c r="P181" s="11">
        <v>94.0</v>
      </c>
      <c r="Q181" s="11">
        <v>114915.0</v>
      </c>
      <c r="R181" s="8" t="s">
        <v>6277</v>
      </c>
      <c r="S181" s="16" t="str">
        <f t="shared" si="1"/>
        <v>CXG-0325</v>
      </c>
      <c r="T181" s="16" t="str">
        <f t="shared" si="2"/>
        <v>03/2025</v>
      </c>
      <c r="U181" s="10" t="s">
        <v>818</v>
      </c>
      <c r="V181" s="43">
        <v>73350.0</v>
      </c>
      <c r="W181" s="8">
        <v>1222.5</v>
      </c>
      <c r="X181" s="8">
        <v>0.0</v>
      </c>
      <c r="Y181" s="16" t="str">
        <f t="shared" si="3"/>
        <v>Descarregado</v>
      </c>
      <c r="Z181" s="8" t="s">
        <v>3302</v>
      </c>
      <c r="AA181" s="14">
        <f>SUMIFS(PagFreteIndividal!E:E,PagFreteIndividal!B:B,A:A)+AC181</f>
        <v>12469.5</v>
      </c>
      <c r="AB181" s="14">
        <f t="shared" si="4"/>
        <v>0</v>
      </c>
      <c r="AC181" s="32">
        <v>12469.5</v>
      </c>
    </row>
    <row r="182">
      <c r="A182" s="10" t="s">
        <v>6278</v>
      </c>
      <c r="B182" s="13">
        <v>45729.0</v>
      </c>
      <c r="C182" s="8" t="s">
        <v>3332</v>
      </c>
      <c r="D182" s="8">
        <v>70740.0</v>
      </c>
      <c r="E182" s="8">
        <v>1179.0</v>
      </c>
      <c r="F182" s="8">
        <v>80.0</v>
      </c>
      <c r="G182" s="11">
        <v>94320.0</v>
      </c>
      <c r="H182" s="8">
        <v>0.0</v>
      </c>
      <c r="I182" s="11">
        <v>0.0</v>
      </c>
      <c r="J182" s="8" t="s">
        <v>6226</v>
      </c>
      <c r="K182" s="8">
        <v>165.0</v>
      </c>
      <c r="L182" s="11">
        <v>11672.1</v>
      </c>
      <c r="M182" s="8" t="s">
        <v>6119</v>
      </c>
      <c r="N182" s="8" t="s">
        <v>105</v>
      </c>
      <c r="O182" s="8" t="s">
        <v>6222</v>
      </c>
      <c r="P182" s="11">
        <v>93.0</v>
      </c>
      <c r="Q182" s="11">
        <v>109647.0</v>
      </c>
      <c r="R182" s="8" t="s">
        <v>6231</v>
      </c>
      <c r="S182" s="16" t="str">
        <f t="shared" si="1"/>
        <v>CXG-0325</v>
      </c>
      <c r="T182" s="16" t="str">
        <f t="shared" si="2"/>
        <v>03/2025</v>
      </c>
      <c r="U182" s="10" t="s">
        <v>753</v>
      </c>
      <c r="V182" s="43">
        <v>70740.0</v>
      </c>
      <c r="W182" s="8">
        <v>1179.0</v>
      </c>
      <c r="X182" s="8">
        <v>0.0</v>
      </c>
      <c r="Y182" s="16" t="str">
        <f t="shared" si="3"/>
        <v>Descarregado</v>
      </c>
      <c r="Z182" s="8" t="s">
        <v>3302</v>
      </c>
      <c r="AA182" s="14">
        <f>SUMIFS(PagFreteIndividal!E:E,PagFreteIndividal!B:B,A:A)+AC182</f>
        <v>11672.1</v>
      </c>
      <c r="AB182" s="14">
        <f t="shared" si="4"/>
        <v>0</v>
      </c>
      <c r="AC182" s="32">
        <v>11672.1</v>
      </c>
    </row>
    <row r="183">
      <c r="A183" s="10" t="s">
        <v>4191</v>
      </c>
      <c r="B183" s="13">
        <v>45727.0</v>
      </c>
      <c r="C183" s="8" t="s">
        <v>3308</v>
      </c>
      <c r="D183" s="8">
        <v>42560.0</v>
      </c>
      <c r="E183" s="8">
        <v>709.33</v>
      </c>
      <c r="F183" s="8">
        <v>71.3</v>
      </c>
      <c r="G183" s="11">
        <v>50575.23</v>
      </c>
      <c r="H183" s="8">
        <v>0.0</v>
      </c>
      <c r="I183" s="11">
        <v>0.0</v>
      </c>
      <c r="J183" s="8" t="s">
        <v>4192</v>
      </c>
      <c r="K183" s="8">
        <v>310.0</v>
      </c>
      <c r="L183" s="11">
        <v>13193.6</v>
      </c>
      <c r="M183" s="8" t="s">
        <v>6119</v>
      </c>
      <c r="N183" s="8" t="s">
        <v>176</v>
      </c>
      <c r="O183" s="8" t="s">
        <v>6279</v>
      </c>
      <c r="P183" s="11">
        <v>93.0</v>
      </c>
      <c r="Q183" s="11">
        <v>65967.69</v>
      </c>
      <c r="S183" s="16" t="str">
        <f t="shared" si="1"/>
        <v>CXG-0325</v>
      </c>
      <c r="T183" s="16" t="str">
        <f t="shared" si="2"/>
        <v>03/2025</v>
      </c>
      <c r="U183" s="10" t="s">
        <v>795</v>
      </c>
      <c r="V183" s="43">
        <v>42560.0</v>
      </c>
      <c r="W183" s="8">
        <v>709.33</v>
      </c>
      <c r="X183" s="8">
        <v>0.0</v>
      </c>
      <c r="Y183" s="16" t="str">
        <f t="shared" si="3"/>
        <v>Descarregado</v>
      </c>
      <c r="Z183" s="8" t="s">
        <v>3309</v>
      </c>
      <c r="AA183" s="14">
        <f>SUMIFS(PagFreteIndividal!E:E,PagFreteIndividal!B:B,A:A)+AC183</f>
        <v>13193.6</v>
      </c>
      <c r="AB183" s="14">
        <f t="shared" si="4"/>
        <v>0</v>
      </c>
      <c r="AC183" s="14"/>
    </row>
    <row r="184">
      <c r="A184" s="10" t="s">
        <v>5244</v>
      </c>
      <c r="B184" s="13">
        <v>45728.0</v>
      </c>
      <c r="C184" s="8" t="s">
        <v>3308</v>
      </c>
      <c r="D184" s="8">
        <v>87240.0</v>
      </c>
      <c r="E184" s="8">
        <v>1454.0</v>
      </c>
      <c r="F184" s="8">
        <v>71.3</v>
      </c>
      <c r="G184" s="11">
        <v>103670.2</v>
      </c>
      <c r="H184" s="8">
        <v>0.0</v>
      </c>
      <c r="I184" s="11">
        <v>0.0</v>
      </c>
      <c r="J184" s="8" t="s">
        <v>5245</v>
      </c>
      <c r="K184" s="8">
        <v>320.0</v>
      </c>
      <c r="L184" s="11">
        <v>27916.8</v>
      </c>
      <c r="M184" s="8" t="s">
        <v>6119</v>
      </c>
      <c r="N184" s="8" t="s">
        <v>83</v>
      </c>
      <c r="O184" s="8" t="s">
        <v>6215</v>
      </c>
      <c r="P184" s="11">
        <v>95.0</v>
      </c>
      <c r="Q184" s="11">
        <v>137876.35</v>
      </c>
      <c r="S184" s="16" t="str">
        <f t="shared" si="1"/>
        <v>CXG-0325</v>
      </c>
      <c r="T184" s="16" t="str">
        <f t="shared" si="2"/>
        <v>03/2025</v>
      </c>
      <c r="U184" s="10" t="s">
        <v>795</v>
      </c>
      <c r="V184" s="43">
        <v>87080.0</v>
      </c>
      <c r="W184" s="8">
        <v>1451.33</v>
      </c>
      <c r="X184" s="8">
        <v>-2.67</v>
      </c>
      <c r="Y184" s="16" t="str">
        <f t="shared" si="3"/>
        <v>Descarregado</v>
      </c>
      <c r="Z184" s="8" t="s">
        <v>3309</v>
      </c>
      <c r="AA184" s="14">
        <f>SUMIFS(PagFreteIndividal!E:E,PagFreteIndividal!B:B,A:A)+AC184</f>
        <v>27916.8</v>
      </c>
      <c r="AB184" s="14">
        <f t="shared" si="4"/>
        <v>0</v>
      </c>
      <c r="AC184" s="14"/>
    </row>
    <row r="185">
      <c r="A185" s="10" t="s">
        <v>6280</v>
      </c>
      <c r="B185" s="13">
        <v>45729.0</v>
      </c>
      <c r="C185" s="8" t="s">
        <v>3332</v>
      </c>
      <c r="D185" s="8">
        <v>74840.0</v>
      </c>
      <c r="E185" s="8">
        <v>1247.33</v>
      </c>
      <c r="F185" s="8">
        <v>80.0</v>
      </c>
      <c r="G185" s="11">
        <v>99786.4</v>
      </c>
      <c r="H185" s="8">
        <v>0.0</v>
      </c>
      <c r="I185" s="11">
        <v>0.0</v>
      </c>
      <c r="J185" s="8" t="s">
        <v>6169</v>
      </c>
      <c r="K185" s="8">
        <v>100.0</v>
      </c>
      <c r="L185" s="11">
        <v>7484.0</v>
      </c>
      <c r="M185" s="8" t="s">
        <v>6119</v>
      </c>
      <c r="N185" s="8" t="s">
        <v>65</v>
      </c>
      <c r="O185" s="8" t="s">
        <v>6262</v>
      </c>
      <c r="P185" s="11">
        <v>90.0</v>
      </c>
      <c r="Q185" s="11">
        <v>112259.7</v>
      </c>
      <c r="S185" s="16" t="str">
        <f t="shared" si="1"/>
        <v>CXG-0325</v>
      </c>
      <c r="T185" s="16" t="str">
        <f t="shared" si="2"/>
        <v>03/2025</v>
      </c>
      <c r="U185" s="10" t="s">
        <v>818</v>
      </c>
      <c r="V185" s="43">
        <v>74840.0</v>
      </c>
      <c r="W185" s="8">
        <v>1247.33</v>
      </c>
      <c r="X185" s="8">
        <v>0.0</v>
      </c>
      <c r="Y185" s="16" t="str">
        <f t="shared" si="3"/>
        <v>Descarregado</v>
      </c>
      <c r="Z185" s="8" t="s">
        <v>3302</v>
      </c>
      <c r="AA185" s="14">
        <f>SUMIFS(PagFreteIndividal!E:E,PagFreteIndividal!B:B,A:A)+AC185</f>
        <v>7484</v>
      </c>
      <c r="AB185" s="14">
        <f t="shared" si="4"/>
        <v>0</v>
      </c>
      <c r="AC185" s="32">
        <v>7484.0</v>
      </c>
    </row>
    <row r="186">
      <c r="A186" s="10" t="s">
        <v>6281</v>
      </c>
      <c r="B186" s="13">
        <v>45730.0</v>
      </c>
      <c r="C186" s="8" t="s">
        <v>3332</v>
      </c>
      <c r="D186" s="8">
        <v>73780.0</v>
      </c>
      <c r="E186" s="8">
        <v>1229.67</v>
      </c>
      <c r="F186" s="8">
        <v>80.0</v>
      </c>
      <c r="G186" s="11">
        <v>98373.6</v>
      </c>
      <c r="H186" s="8">
        <v>0.0</v>
      </c>
      <c r="I186" s="11">
        <v>0.0</v>
      </c>
      <c r="J186" s="8" t="s">
        <v>6129</v>
      </c>
      <c r="K186" s="8">
        <v>165.0</v>
      </c>
      <c r="L186" s="11">
        <v>12173.7</v>
      </c>
      <c r="M186" s="8" t="s">
        <v>6119</v>
      </c>
      <c r="N186" s="8" t="s">
        <v>83</v>
      </c>
      <c r="O186" s="8" t="s">
        <v>6215</v>
      </c>
      <c r="P186" s="11">
        <v>95.0</v>
      </c>
      <c r="Q186" s="11">
        <v>116945.0</v>
      </c>
      <c r="S186" s="16" t="str">
        <f t="shared" si="1"/>
        <v>CXG-0325</v>
      </c>
      <c r="T186" s="16" t="str">
        <f t="shared" si="2"/>
        <v>03/2025</v>
      </c>
      <c r="U186" s="10" t="s">
        <v>753</v>
      </c>
      <c r="V186" s="43">
        <v>73860.0</v>
      </c>
      <c r="W186" s="8">
        <v>1231.0</v>
      </c>
      <c r="X186" s="8">
        <v>1.33</v>
      </c>
      <c r="Y186" s="16" t="str">
        <f t="shared" si="3"/>
        <v>Descarregado</v>
      </c>
      <c r="Z186" s="8" t="s">
        <v>3302</v>
      </c>
      <c r="AA186" s="14">
        <f>SUMIFS(PagFreteIndividal!E:E,PagFreteIndividal!B:B,A:A)+AC186</f>
        <v>12173.7</v>
      </c>
      <c r="AB186" s="14">
        <f t="shared" si="4"/>
        <v>0</v>
      </c>
      <c r="AC186" s="32">
        <v>12173.7</v>
      </c>
    </row>
    <row r="187">
      <c r="A187" s="10" t="s">
        <v>5242</v>
      </c>
      <c r="B187" s="13">
        <v>45728.0</v>
      </c>
      <c r="C187" s="8" t="s">
        <v>3308</v>
      </c>
      <c r="D187" s="8">
        <v>82980.0</v>
      </c>
      <c r="E187" s="8">
        <v>1383.0</v>
      </c>
      <c r="F187" s="8">
        <v>71.3</v>
      </c>
      <c r="G187" s="11">
        <v>98607.9</v>
      </c>
      <c r="H187" s="8">
        <v>0.0</v>
      </c>
      <c r="I187" s="11">
        <v>0.0</v>
      </c>
      <c r="J187" s="8" t="s">
        <v>4198</v>
      </c>
      <c r="K187" s="8">
        <v>320.0</v>
      </c>
      <c r="L187" s="11">
        <v>26553.6</v>
      </c>
      <c r="M187" s="8" t="s">
        <v>6119</v>
      </c>
      <c r="N187" s="8" t="s">
        <v>83</v>
      </c>
      <c r="O187" s="8" t="s">
        <v>6215</v>
      </c>
      <c r="P187" s="11">
        <v>95.0</v>
      </c>
      <c r="Q187" s="11">
        <v>131511.35</v>
      </c>
      <c r="S187" s="16" t="str">
        <f t="shared" si="1"/>
        <v>CXG-0325</v>
      </c>
      <c r="T187" s="16" t="str">
        <f t="shared" si="2"/>
        <v>03/2025</v>
      </c>
      <c r="U187" s="10" t="s">
        <v>795</v>
      </c>
      <c r="V187" s="43">
        <v>83060.0</v>
      </c>
      <c r="W187" s="8">
        <v>1384.33</v>
      </c>
      <c r="X187" s="8">
        <v>1.33</v>
      </c>
      <c r="Y187" s="16" t="str">
        <f t="shared" si="3"/>
        <v>Descarregado</v>
      </c>
      <c r="Z187" s="8" t="s">
        <v>3309</v>
      </c>
      <c r="AA187" s="14">
        <f>SUMIFS(PagFreteIndividal!E:E,PagFreteIndividal!B:B,A:A)+AC187</f>
        <v>26553.6</v>
      </c>
      <c r="AB187" s="14">
        <f t="shared" si="4"/>
        <v>0</v>
      </c>
      <c r="AC187" s="14"/>
    </row>
    <row r="188">
      <c r="A188" s="10" t="s">
        <v>4965</v>
      </c>
      <c r="B188" s="13">
        <v>45729.0</v>
      </c>
      <c r="C188" s="8" t="s">
        <v>3308</v>
      </c>
      <c r="D188" s="8">
        <v>47540.0</v>
      </c>
      <c r="E188" s="8">
        <v>792.33</v>
      </c>
      <c r="F188" s="8">
        <v>71.3</v>
      </c>
      <c r="G188" s="11">
        <v>56493.13</v>
      </c>
      <c r="H188" s="8">
        <v>0.0</v>
      </c>
      <c r="I188" s="11">
        <v>0.0</v>
      </c>
      <c r="J188" s="8" t="s">
        <v>4966</v>
      </c>
      <c r="K188" s="8">
        <v>320.0</v>
      </c>
      <c r="L188" s="11">
        <v>15212.8</v>
      </c>
      <c r="M188" s="8" t="s">
        <v>6119</v>
      </c>
      <c r="N188" s="8" t="s">
        <v>51</v>
      </c>
      <c r="O188" s="8" t="s">
        <v>6269</v>
      </c>
      <c r="P188" s="11">
        <v>95.0</v>
      </c>
      <c r="Q188" s="11">
        <v>75271.35</v>
      </c>
      <c r="R188" s="8" t="s">
        <v>6282</v>
      </c>
      <c r="S188" s="16" t="str">
        <f t="shared" si="1"/>
        <v>CXG-0325</v>
      </c>
      <c r="T188" s="16" t="str">
        <f t="shared" si="2"/>
        <v>03/2025</v>
      </c>
      <c r="U188" s="10" t="s">
        <v>795</v>
      </c>
      <c r="V188" s="43">
        <v>47540.0</v>
      </c>
      <c r="W188" s="8">
        <v>792.33</v>
      </c>
      <c r="X188" s="8">
        <v>0.0</v>
      </c>
      <c r="Y188" s="16" t="str">
        <f t="shared" si="3"/>
        <v>Descarregado</v>
      </c>
      <c r="Z188" s="8" t="s">
        <v>3309</v>
      </c>
      <c r="AA188" s="14">
        <f>SUMIFS(PagFreteIndividal!E:E,PagFreteIndividal!B:B,A:A)+AC188</f>
        <v>15212.8</v>
      </c>
      <c r="AB188" s="14">
        <f t="shared" si="4"/>
        <v>0</v>
      </c>
      <c r="AC188" s="14"/>
    </row>
    <row r="189">
      <c r="A189" s="10" t="s">
        <v>6283</v>
      </c>
      <c r="B189" s="13">
        <v>45730.0</v>
      </c>
      <c r="C189" s="8" t="s">
        <v>3332</v>
      </c>
      <c r="D189" s="8">
        <v>72400.0</v>
      </c>
      <c r="E189" s="8">
        <v>1206.67</v>
      </c>
      <c r="F189" s="8">
        <v>80.0</v>
      </c>
      <c r="G189" s="11">
        <v>96533.6</v>
      </c>
      <c r="H189" s="8">
        <v>0.0</v>
      </c>
      <c r="I189" s="11">
        <v>0.0</v>
      </c>
      <c r="J189" s="8" t="s">
        <v>6158</v>
      </c>
      <c r="K189" s="8">
        <v>180.0</v>
      </c>
      <c r="L189" s="11">
        <v>13032.0</v>
      </c>
      <c r="M189" s="8" t="s">
        <v>6119</v>
      </c>
      <c r="N189" s="8" t="s">
        <v>130</v>
      </c>
      <c r="O189" s="8" t="s">
        <v>6284</v>
      </c>
      <c r="P189" s="11">
        <v>96.5</v>
      </c>
      <c r="Q189" s="11">
        <v>116395.41</v>
      </c>
      <c r="S189" s="16" t="str">
        <f t="shared" si="1"/>
        <v>CXG-0325</v>
      </c>
      <c r="T189" s="16" t="str">
        <f t="shared" si="2"/>
        <v>03/2025</v>
      </c>
      <c r="U189" s="10" t="s">
        <v>755</v>
      </c>
      <c r="V189" s="43">
        <v>72370.0</v>
      </c>
      <c r="W189" s="8">
        <v>1206.17</v>
      </c>
      <c r="X189" s="8">
        <v>-0.5</v>
      </c>
      <c r="Y189" s="16" t="str">
        <f t="shared" si="3"/>
        <v>Descarregado</v>
      </c>
      <c r="Z189" s="8" t="s">
        <v>3302</v>
      </c>
      <c r="AA189" s="14">
        <f>SUMIFS(PagFreteIndividal!E:E,PagFreteIndividal!B:B,A:A)+AC189</f>
        <v>13032</v>
      </c>
      <c r="AB189" s="14">
        <f t="shared" si="4"/>
        <v>0</v>
      </c>
      <c r="AC189" s="32">
        <v>13032.0</v>
      </c>
    </row>
    <row r="190">
      <c r="A190" s="10" t="s">
        <v>6285</v>
      </c>
      <c r="B190" s="13">
        <v>45730.0</v>
      </c>
      <c r="C190" s="8" t="s">
        <v>3332</v>
      </c>
      <c r="D190" s="8">
        <v>67240.0</v>
      </c>
      <c r="E190" s="8">
        <v>1120.67</v>
      </c>
      <c r="F190" s="8">
        <v>80.0</v>
      </c>
      <c r="G190" s="11">
        <v>89653.6</v>
      </c>
      <c r="H190" s="8">
        <v>0.0</v>
      </c>
      <c r="I190" s="11">
        <v>0.0</v>
      </c>
      <c r="J190" s="8" t="s">
        <v>6145</v>
      </c>
      <c r="K190" s="8">
        <v>180.0</v>
      </c>
      <c r="L190" s="11">
        <v>12103.2</v>
      </c>
      <c r="M190" s="8" t="s">
        <v>6119</v>
      </c>
      <c r="N190" s="8" t="s">
        <v>130</v>
      </c>
      <c r="O190" s="8" t="s">
        <v>6284</v>
      </c>
      <c r="P190" s="11">
        <v>96.5</v>
      </c>
      <c r="Q190" s="11">
        <v>108144.66</v>
      </c>
      <c r="S190" s="16" t="str">
        <f t="shared" si="1"/>
        <v>CXG-0325</v>
      </c>
      <c r="T190" s="16" t="str">
        <f t="shared" si="2"/>
        <v>03/2025</v>
      </c>
      <c r="U190" s="10" t="s">
        <v>755</v>
      </c>
      <c r="V190" s="43">
        <v>67240.0</v>
      </c>
      <c r="W190" s="8">
        <v>1120.67</v>
      </c>
      <c r="X190" s="8">
        <v>0.0</v>
      </c>
      <c r="Y190" s="16" t="str">
        <f t="shared" si="3"/>
        <v>Descarregado</v>
      </c>
      <c r="Z190" s="8" t="s">
        <v>3302</v>
      </c>
      <c r="AA190" s="14">
        <f>SUMIFS(PagFreteIndividal!E:E,PagFreteIndividal!B:B,A:A)+AC190</f>
        <v>12103.2</v>
      </c>
      <c r="AB190" s="14">
        <f t="shared" si="4"/>
        <v>0</v>
      </c>
      <c r="AC190" s="32">
        <v>12103.2</v>
      </c>
    </row>
    <row r="191">
      <c r="A191" s="10" t="s">
        <v>6286</v>
      </c>
      <c r="B191" s="13">
        <v>45731.0</v>
      </c>
      <c r="C191" s="8" t="s">
        <v>3322</v>
      </c>
      <c r="D191" s="8">
        <v>52040.0</v>
      </c>
      <c r="E191" s="8">
        <v>867.33</v>
      </c>
      <c r="F191" s="8">
        <v>72.5</v>
      </c>
      <c r="G191" s="11">
        <v>62881.43</v>
      </c>
      <c r="H191" s="8">
        <v>0.0</v>
      </c>
      <c r="I191" s="11">
        <v>0.0</v>
      </c>
      <c r="J191" s="8" t="s">
        <v>3324</v>
      </c>
      <c r="K191" s="8">
        <v>0.0</v>
      </c>
      <c r="L191" s="11">
        <v>0.0</v>
      </c>
      <c r="M191" s="8" t="s">
        <v>6119</v>
      </c>
      <c r="N191" s="8" t="s">
        <v>168</v>
      </c>
      <c r="O191" s="8" t="s">
        <v>6248</v>
      </c>
      <c r="P191" s="11">
        <v>74.5</v>
      </c>
      <c r="Q191" s="11">
        <v>64616.09</v>
      </c>
      <c r="S191" s="16" t="str">
        <f t="shared" si="1"/>
        <v>CXG-0325</v>
      </c>
      <c r="T191" s="16" t="str">
        <f t="shared" si="2"/>
        <v>03/2025</v>
      </c>
      <c r="U191" s="10" t="s">
        <v>785</v>
      </c>
      <c r="V191" s="43">
        <v>52040.0</v>
      </c>
      <c r="W191" s="8">
        <v>867.33</v>
      </c>
      <c r="X191" s="8">
        <v>0.0</v>
      </c>
      <c r="Y191" s="16" t="str">
        <f t="shared" si="3"/>
        <v>Descarregado</v>
      </c>
      <c r="Z191" s="8" t="s">
        <v>3324</v>
      </c>
      <c r="AA191" s="14">
        <f>SUMIFS(PagFreteIndividal!E:E,PagFreteIndividal!B:B,A:A)+AC191</f>
        <v>0</v>
      </c>
      <c r="AB191" s="14">
        <f t="shared" si="4"/>
        <v>0</v>
      </c>
      <c r="AC191" s="14"/>
    </row>
    <row r="192">
      <c r="A192" s="10" t="s">
        <v>6287</v>
      </c>
      <c r="B192" s="13">
        <v>45731.0</v>
      </c>
      <c r="C192" s="8" t="s">
        <v>3332</v>
      </c>
      <c r="D192" s="8">
        <v>73880.0</v>
      </c>
      <c r="E192" s="8">
        <v>1231.33</v>
      </c>
      <c r="F192" s="8">
        <v>80.0</v>
      </c>
      <c r="G192" s="11">
        <v>98506.4</v>
      </c>
      <c r="H192" s="8">
        <v>0.0</v>
      </c>
      <c r="I192" s="11">
        <v>0.0</v>
      </c>
      <c r="J192" s="8" t="s">
        <v>6154</v>
      </c>
      <c r="K192" s="8">
        <v>160.0</v>
      </c>
      <c r="L192" s="11">
        <v>11820.8</v>
      </c>
      <c r="M192" s="8" t="s">
        <v>6119</v>
      </c>
      <c r="N192" s="8" t="s">
        <v>27</v>
      </c>
      <c r="O192" s="8" t="s">
        <v>6242</v>
      </c>
      <c r="P192" s="11">
        <v>94.0</v>
      </c>
      <c r="Q192" s="11">
        <v>115745.02</v>
      </c>
      <c r="S192" s="16" t="str">
        <f t="shared" si="1"/>
        <v>CXG-0325</v>
      </c>
      <c r="T192" s="16" t="str">
        <f t="shared" si="2"/>
        <v>03/2025</v>
      </c>
      <c r="U192" s="10" t="s">
        <v>818</v>
      </c>
      <c r="V192" s="43">
        <v>73880.0</v>
      </c>
      <c r="W192" s="8">
        <v>1231.33</v>
      </c>
      <c r="X192" s="8">
        <v>0.0</v>
      </c>
      <c r="Y192" s="16" t="str">
        <f t="shared" si="3"/>
        <v>Descarregado</v>
      </c>
      <c r="Z192" s="8" t="s">
        <v>3302</v>
      </c>
      <c r="AA192" s="14">
        <f>SUMIFS(PagFreteIndividal!E:E,PagFreteIndividal!B:B,A:A)+AC192</f>
        <v>11820.8</v>
      </c>
      <c r="AB192" s="14">
        <f t="shared" si="4"/>
        <v>0</v>
      </c>
      <c r="AC192" s="32">
        <v>11820.8</v>
      </c>
    </row>
    <row r="193">
      <c r="A193" s="10" t="s">
        <v>6288</v>
      </c>
      <c r="B193" s="13">
        <v>45731.0</v>
      </c>
      <c r="C193" s="8" t="s">
        <v>3332</v>
      </c>
      <c r="D193" s="8">
        <v>73260.0</v>
      </c>
      <c r="E193" s="8">
        <v>1221.0</v>
      </c>
      <c r="F193" s="8">
        <v>72.5</v>
      </c>
      <c r="G193" s="11">
        <v>88522.5</v>
      </c>
      <c r="H193" s="8">
        <v>0.0</v>
      </c>
      <c r="I193" s="11">
        <v>0.0</v>
      </c>
      <c r="J193" s="8" t="s">
        <v>6150</v>
      </c>
      <c r="K193" s="8">
        <v>330.0</v>
      </c>
      <c r="L193" s="11">
        <v>24175.8</v>
      </c>
      <c r="M193" s="8" t="s">
        <v>6119</v>
      </c>
      <c r="N193" s="8" t="s">
        <v>130</v>
      </c>
      <c r="O193" s="8" t="s">
        <v>6284</v>
      </c>
      <c r="P193" s="11">
        <v>96.5</v>
      </c>
      <c r="Q193" s="11">
        <v>117761.85</v>
      </c>
      <c r="S193" s="16" t="str">
        <f t="shared" si="1"/>
        <v>CXG-0325</v>
      </c>
      <c r="T193" s="16" t="str">
        <f t="shared" si="2"/>
        <v>03/2025</v>
      </c>
      <c r="U193" s="10" t="s">
        <v>785</v>
      </c>
      <c r="V193" s="43">
        <v>73220.0</v>
      </c>
      <c r="W193" s="8">
        <v>1220.33</v>
      </c>
      <c r="X193" s="8">
        <v>-0.67</v>
      </c>
      <c r="Y193" s="16" t="str">
        <f t="shared" si="3"/>
        <v>Descarregado</v>
      </c>
      <c r="Z193" s="8" t="s">
        <v>3302</v>
      </c>
      <c r="AA193" s="14">
        <f>SUMIFS(PagFreteIndividal!E:E,PagFreteIndividal!B:B,A:A)+AC193</f>
        <v>24175.8</v>
      </c>
      <c r="AB193" s="14">
        <f t="shared" si="4"/>
        <v>0</v>
      </c>
      <c r="AC193" s="32">
        <v>24175.8</v>
      </c>
    </row>
    <row r="194">
      <c r="A194" s="10" t="s">
        <v>4283</v>
      </c>
      <c r="B194" s="13">
        <v>45729.0</v>
      </c>
      <c r="C194" s="8" t="s">
        <v>3308</v>
      </c>
      <c r="D194" s="8">
        <v>57360.0</v>
      </c>
      <c r="E194" s="8">
        <v>956.0</v>
      </c>
      <c r="F194" s="8">
        <v>71.3</v>
      </c>
      <c r="G194" s="11">
        <v>68162.8</v>
      </c>
      <c r="H194" s="8">
        <v>0.0</v>
      </c>
      <c r="I194" s="11">
        <v>0.0</v>
      </c>
      <c r="J194" s="8" t="s">
        <v>4284</v>
      </c>
      <c r="K194" s="8">
        <v>330.0</v>
      </c>
      <c r="L194" s="11">
        <v>18928.8</v>
      </c>
      <c r="M194" s="8" t="s">
        <v>6119</v>
      </c>
      <c r="N194" s="8" t="s">
        <v>83</v>
      </c>
      <c r="O194" s="8" t="s">
        <v>6215</v>
      </c>
      <c r="P194" s="11">
        <v>95.0</v>
      </c>
      <c r="Q194" s="11">
        <v>91041.35</v>
      </c>
      <c r="S194" s="16" t="str">
        <f t="shared" si="1"/>
        <v>CXG-0325</v>
      </c>
      <c r="T194" s="16" t="str">
        <f t="shared" si="2"/>
        <v>03/2025</v>
      </c>
      <c r="U194" s="10" t="s">
        <v>795</v>
      </c>
      <c r="V194" s="43">
        <v>57500.0</v>
      </c>
      <c r="W194" s="8">
        <v>958.33</v>
      </c>
      <c r="X194" s="8">
        <v>2.33</v>
      </c>
      <c r="Y194" s="16" t="str">
        <f t="shared" si="3"/>
        <v>Descarregado</v>
      </c>
      <c r="Z194" s="8" t="s">
        <v>3309</v>
      </c>
      <c r="AA194" s="14">
        <f>SUMIFS(PagFreteIndividal!E:E,PagFreteIndividal!B:B,A:A)+AC194</f>
        <v>18928.8</v>
      </c>
      <c r="AB194" s="14">
        <f t="shared" si="4"/>
        <v>0</v>
      </c>
      <c r="AC194" s="14"/>
    </row>
    <row r="195">
      <c r="A195" s="10" t="s">
        <v>4866</v>
      </c>
      <c r="B195" s="13">
        <v>45730.0</v>
      </c>
      <c r="C195" s="8" t="s">
        <v>3308</v>
      </c>
      <c r="D195" s="8">
        <v>43180.0</v>
      </c>
      <c r="E195" s="8">
        <v>719.67</v>
      </c>
      <c r="F195" s="8">
        <v>72.5</v>
      </c>
      <c r="G195" s="11">
        <v>52176.08</v>
      </c>
      <c r="H195" s="8">
        <v>0.0</v>
      </c>
      <c r="I195" s="11">
        <v>0.0</v>
      </c>
      <c r="J195" s="8" t="s">
        <v>4843</v>
      </c>
      <c r="K195" s="8">
        <v>330.0</v>
      </c>
      <c r="L195" s="11">
        <v>14249.4</v>
      </c>
      <c r="M195" s="8" t="s">
        <v>6119</v>
      </c>
      <c r="N195" s="8" t="s">
        <v>83</v>
      </c>
      <c r="O195" s="8" t="s">
        <v>6215</v>
      </c>
      <c r="P195" s="11">
        <v>95.0</v>
      </c>
      <c r="Q195" s="11">
        <v>68400.0</v>
      </c>
      <c r="S195" s="16" t="str">
        <f t="shared" si="1"/>
        <v>CXG-0325</v>
      </c>
      <c r="T195" s="16" t="str">
        <f t="shared" si="2"/>
        <v>03/2025</v>
      </c>
      <c r="U195" s="10" t="s">
        <v>785</v>
      </c>
      <c r="V195" s="43">
        <v>43200.0</v>
      </c>
      <c r="W195" s="8">
        <v>720.0</v>
      </c>
      <c r="X195" s="8">
        <v>0.33</v>
      </c>
      <c r="Y195" s="16" t="str">
        <f t="shared" si="3"/>
        <v>Descarregado</v>
      </c>
      <c r="Z195" s="8" t="s">
        <v>3309</v>
      </c>
      <c r="AA195" s="14">
        <f>SUMIFS(PagFreteIndividal!E:E,PagFreteIndividal!B:B,A:A)+AC195</f>
        <v>14249.4</v>
      </c>
      <c r="AB195" s="14">
        <f t="shared" si="4"/>
        <v>0</v>
      </c>
      <c r="AC195" s="14"/>
    </row>
    <row r="196">
      <c r="A196" s="10" t="s">
        <v>6289</v>
      </c>
      <c r="B196" s="13">
        <v>45731.0</v>
      </c>
      <c r="C196" s="8" t="s">
        <v>3332</v>
      </c>
      <c r="D196" s="8">
        <v>75230.0</v>
      </c>
      <c r="E196" s="8">
        <v>1253.83</v>
      </c>
      <c r="F196" s="8">
        <v>80.0</v>
      </c>
      <c r="G196" s="11">
        <v>100306.4</v>
      </c>
      <c r="H196" s="8">
        <v>0.0</v>
      </c>
      <c r="I196" s="11">
        <v>0.0</v>
      </c>
      <c r="J196" s="8" t="s">
        <v>6169</v>
      </c>
      <c r="K196" s="8">
        <v>120.0</v>
      </c>
      <c r="L196" s="11">
        <v>9027.6</v>
      </c>
      <c r="M196" s="8" t="s">
        <v>6119</v>
      </c>
      <c r="N196" s="8" t="s">
        <v>79</v>
      </c>
      <c r="O196" s="8" t="s">
        <v>6246</v>
      </c>
      <c r="P196" s="11">
        <v>92.5</v>
      </c>
      <c r="Q196" s="11">
        <v>115979.28</v>
      </c>
      <c r="S196" s="16" t="str">
        <f t="shared" si="1"/>
        <v>CXG-0325</v>
      </c>
      <c r="T196" s="16" t="str">
        <f t="shared" si="2"/>
        <v>03/2025</v>
      </c>
      <c r="U196" s="10" t="s">
        <v>818</v>
      </c>
      <c r="V196" s="43">
        <v>75230.0</v>
      </c>
      <c r="W196" s="8">
        <v>1253.83</v>
      </c>
      <c r="X196" s="8">
        <v>0.0</v>
      </c>
      <c r="Y196" s="16" t="str">
        <f t="shared" si="3"/>
        <v>Descarregado</v>
      </c>
      <c r="Z196" s="8" t="s">
        <v>3302</v>
      </c>
      <c r="AA196" s="14">
        <f>SUMIFS(PagFreteIndividal!E:E,PagFreteIndividal!B:B,A:A)+AC196</f>
        <v>9027.6</v>
      </c>
      <c r="AB196" s="14">
        <f t="shared" si="4"/>
        <v>0</v>
      </c>
      <c r="AC196" s="32">
        <v>9027.6</v>
      </c>
    </row>
    <row r="197">
      <c r="A197" s="10" t="s">
        <v>6290</v>
      </c>
      <c r="B197" s="13">
        <v>45731.0</v>
      </c>
      <c r="C197" s="8" t="s">
        <v>3332</v>
      </c>
      <c r="D197" s="8">
        <v>72480.0</v>
      </c>
      <c r="E197" s="8">
        <v>1208.0</v>
      </c>
      <c r="F197" s="8">
        <v>80.0</v>
      </c>
      <c r="G197" s="11">
        <v>96640.0</v>
      </c>
      <c r="H197" s="8">
        <v>0.0</v>
      </c>
      <c r="I197" s="11">
        <v>0.0</v>
      </c>
      <c r="J197" s="8" t="s">
        <v>6176</v>
      </c>
      <c r="K197" s="8">
        <v>100.0</v>
      </c>
      <c r="L197" s="11">
        <v>7248.0</v>
      </c>
      <c r="M197" s="8" t="s">
        <v>6119</v>
      </c>
      <c r="N197" s="8" t="s">
        <v>23</v>
      </c>
      <c r="O197" s="8" t="s">
        <v>6235</v>
      </c>
      <c r="P197" s="11">
        <v>89.0</v>
      </c>
      <c r="Q197" s="11">
        <v>107512.0</v>
      </c>
      <c r="S197" s="16" t="str">
        <f t="shared" si="1"/>
        <v>CXG-0325</v>
      </c>
      <c r="T197" s="16" t="str">
        <f t="shared" si="2"/>
        <v>03/2025</v>
      </c>
      <c r="U197" s="10" t="s">
        <v>818</v>
      </c>
      <c r="V197" s="43">
        <v>72480.0</v>
      </c>
      <c r="W197" s="8">
        <v>1208.0</v>
      </c>
      <c r="X197" s="8">
        <v>0.0</v>
      </c>
      <c r="Y197" s="16" t="str">
        <f t="shared" si="3"/>
        <v>Descarregado</v>
      </c>
      <c r="Z197" s="8" t="s">
        <v>3302</v>
      </c>
      <c r="AA197" s="14">
        <f>SUMIFS(PagFreteIndividal!E:E,PagFreteIndividal!B:B,A:A)+AC197</f>
        <v>7248</v>
      </c>
      <c r="AB197" s="14">
        <f t="shared" si="4"/>
        <v>0</v>
      </c>
      <c r="AC197" s="32">
        <v>7248.0</v>
      </c>
    </row>
    <row r="198">
      <c r="A198" s="10" t="s">
        <v>6291</v>
      </c>
      <c r="B198" s="13">
        <v>45732.0</v>
      </c>
      <c r="C198" s="8" t="s">
        <v>3332</v>
      </c>
      <c r="D198" s="8">
        <v>73080.0</v>
      </c>
      <c r="E198" s="8">
        <v>1218.0</v>
      </c>
      <c r="F198" s="8">
        <v>80.0</v>
      </c>
      <c r="G198" s="11">
        <v>97440.0</v>
      </c>
      <c r="H198" s="8">
        <v>0.0</v>
      </c>
      <c r="I198" s="11">
        <v>0.0</v>
      </c>
      <c r="J198" s="8" t="s">
        <v>4337</v>
      </c>
      <c r="K198" s="8">
        <v>120.0</v>
      </c>
      <c r="L198" s="11">
        <v>8769.6</v>
      </c>
      <c r="M198" s="8" t="s">
        <v>6119</v>
      </c>
      <c r="N198" s="8" t="s">
        <v>86</v>
      </c>
      <c r="O198" s="8" t="s">
        <v>6292</v>
      </c>
      <c r="P198" s="11">
        <v>93.0</v>
      </c>
      <c r="Q198" s="11">
        <v>112328.19</v>
      </c>
      <c r="S198" s="16" t="str">
        <f t="shared" si="1"/>
        <v>CXG-0325</v>
      </c>
      <c r="T198" s="16" t="str">
        <f t="shared" si="2"/>
        <v>03/2025</v>
      </c>
      <c r="U198" s="10" t="s">
        <v>864</v>
      </c>
      <c r="V198" s="43">
        <v>72470.0</v>
      </c>
      <c r="W198" s="8">
        <v>1207.83</v>
      </c>
      <c r="X198" s="8">
        <v>-10.17</v>
      </c>
      <c r="Y198" s="16" t="str">
        <f t="shared" si="3"/>
        <v>Descarregado</v>
      </c>
      <c r="Z198" s="8" t="s">
        <v>3302</v>
      </c>
      <c r="AA198" s="14">
        <f>SUMIFS(PagFreteIndividal!E:E,PagFreteIndividal!B:B,A:A)+AC198</f>
        <v>8769.6</v>
      </c>
      <c r="AB198" s="14">
        <f t="shared" si="4"/>
        <v>0</v>
      </c>
      <c r="AC198" s="32">
        <v>8769.6</v>
      </c>
    </row>
    <row r="199">
      <c r="A199" s="10" t="s">
        <v>6293</v>
      </c>
      <c r="B199" s="13">
        <v>45733.0</v>
      </c>
      <c r="C199" s="8" t="s">
        <v>3332</v>
      </c>
      <c r="D199" s="8">
        <v>74400.0</v>
      </c>
      <c r="E199" s="8">
        <v>1240.0</v>
      </c>
      <c r="F199" s="8">
        <v>80.0</v>
      </c>
      <c r="G199" s="11">
        <v>99200.0</v>
      </c>
      <c r="H199" s="8">
        <v>0.0</v>
      </c>
      <c r="I199" s="11">
        <v>0.0</v>
      </c>
      <c r="J199" s="8" t="s">
        <v>6129</v>
      </c>
      <c r="K199" s="8">
        <v>110.0</v>
      </c>
      <c r="L199" s="11">
        <v>8184.0</v>
      </c>
      <c r="M199" s="8" t="s">
        <v>6119</v>
      </c>
      <c r="N199" s="8" t="s">
        <v>65</v>
      </c>
      <c r="O199" s="8" t="s">
        <v>6262</v>
      </c>
      <c r="P199" s="11">
        <v>90.0</v>
      </c>
      <c r="Q199" s="11">
        <v>111359.7</v>
      </c>
      <c r="S199" s="16" t="str">
        <f t="shared" si="1"/>
        <v>CXG-0325</v>
      </c>
      <c r="T199" s="16" t="str">
        <f t="shared" si="2"/>
        <v>03/2025</v>
      </c>
      <c r="U199" s="10" t="s">
        <v>864</v>
      </c>
      <c r="V199" s="43">
        <v>74240.0</v>
      </c>
      <c r="W199" s="8">
        <v>1237.33</v>
      </c>
      <c r="X199" s="8">
        <v>-2.67</v>
      </c>
      <c r="Y199" s="16" t="str">
        <f t="shared" si="3"/>
        <v>Descarregado</v>
      </c>
      <c r="Z199" s="8" t="s">
        <v>3302</v>
      </c>
      <c r="AA199" s="14">
        <f>SUMIFS(PagFreteIndividal!E:E,PagFreteIndividal!B:B,A:A)+AC199</f>
        <v>8184</v>
      </c>
      <c r="AB199" s="14">
        <f t="shared" si="4"/>
        <v>0</v>
      </c>
      <c r="AC199" s="32">
        <v>8184.0</v>
      </c>
    </row>
    <row r="200">
      <c r="A200" s="10" t="s">
        <v>4597</v>
      </c>
      <c r="B200" s="13">
        <v>45733.0</v>
      </c>
      <c r="C200" s="8" t="s">
        <v>3335</v>
      </c>
      <c r="D200" s="8">
        <v>70080.0</v>
      </c>
      <c r="E200" s="8">
        <v>1168.0</v>
      </c>
      <c r="F200" s="8">
        <v>72.5</v>
      </c>
      <c r="G200" s="11">
        <v>84680.0</v>
      </c>
      <c r="H200" s="8">
        <v>0.0</v>
      </c>
      <c r="I200" s="11">
        <v>0.0</v>
      </c>
      <c r="J200" s="8" t="s">
        <v>4598</v>
      </c>
      <c r="K200" s="8">
        <v>320.0</v>
      </c>
      <c r="L200" s="11">
        <v>22425.6</v>
      </c>
      <c r="M200" s="8" t="s">
        <v>6119</v>
      </c>
      <c r="N200" s="8" t="s">
        <v>83</v>
      </c>
      <c r="O200" s="8" t="s">
        <v>6215</v>
      </c>
      <c r="P200" s="11">
        <v>95.0</v>
      </c>
      <c r="Q200" s="11">
        <v>110770.0</v>
      </c>
      <c r="S200" s="16" t="str">
        <f t="shared" si="1"/>
        <v>CXG-0325</v>
      </c>
      <c r="T200" s="16" t="str">
        <f t="shared" si="2"/>
        <v>03/2025</v>
      </c>
      <c r="U200" s="10" t="s">
        <v>785</v>
      </c>
      <c r="V200" s="43">
        <v>69960.0</v>
      </c>
      <c r="W200" s="8">
        <v>1166.0</v>
      </c>
      <c r="X200" s="8">
        <v>-2.0</v>
      </c>
      <c r="Y200" s="16" t="str">
        <f t="shared" si="3"/>
        <v>Descarregado</v>
      </c>
      <c r="Z200" s="8" t="s">
        <v>3336</v>
      </c>
      <c r="AA200" s="14">
        <f>SUMIFS(PagFreteIndividal!E:E,PagFreteIndividal!B:B,A:A)+AC200</f>
        <v>22425.6</v>
      </c>
      <c r="AB200" s="14">
        <f t="shared" si="4"/>
        <v>0</v>
      </c>
      <c r="AC200" s="14"/>
    </row>
    <row r="201">
      <c r="A201" s="10" t="s">
        <v>4593</v>
      </c>
      <c r="B201" s="13">
        <v>45733.0</v>
      </c>
      <c r="C201" s="8" t="s">
        <v>3335</v>
      </c>
      <c r="D201" s="8">
        <v>58540.0</v>
      </c>
      <c r="E201" s="8">
        <v>975.67</v>
      </c>
      <c r="F201" s="8">
        <v>72.5</v>
      </c>
      <c r="G201" s="11">
        <v>70736.08</v>
      </c>
      <c r="H201" s="8">
        <v>0.0</v>
      </c>
      <c r="I201" s="11">
        <v>0.0</v>
      </c>
      <c r="J201" s="8" t="s">
        <v>4594</v>
      </c>
      <c r="K201" s="8">
        <v>320.0</v>
      </c>
      <c r="L201" s="11">
        <v>18732.8</v>
      </c>
      <c r="M201" s="8" t="s">
        <v>6119</v>
      </c>
      <c r="N201" s="8" t="s">
        <v>178</v>
      </c>
      <c r="O201" s="8" t="s">
        <v>6294</v>
      </c>
      <c r="P201" s="11">
        <v>95.0</v>
      </c>
      <c r="Q201" s="11">
        <v>92688.65</v>
      </c>
      <c r="R201" s="8" t="s">
        <v>6295</v>
      </c>
      <c r="S201" s="16" t="str">
        <f t="shared" si="1"/>
        <v>CXG-0325</v>
      </c>
      <c r="T201" s="16" t="str">
        <f t="shared" si="2"/>
        <v>03/2025</v>
      </c>
      <c r="U201" s="10" t="s">
        <v>785</v>
      </c>
      <c r="V201" s="43">
        <v>58540.0</v>
      </c>
      <c r="W201" s="8">
        <v>975.67</v>
      </c>
      <c r="X201" s="8">
        <v>0.0</v>
      </c>
      <c r="Y201" s="16" t="str">
        <f t="shared" si="3"/>
        <v>Descarregado</v>
      </c>
      <c r="Z201" s="8" t="s">
        <v>3336</v>
      </c>
      <c r="AA201" s="14">
        <f>SUMIFS(PagFreteIndividal!E:E,PagFreteIndividal!B:B,A:A)+AC201</f>
        <v>18732.8</v>
      </c>
      <c r="AB201" s="14">
        <f t="shared" si="4"/>
        <v>0</v>
      </c>
      <c r="AC201" s="14"/>
    </row>
    <row r="202">
      <c r="A202" s="10" t="s">
        <v>6296</v>
      </c>
      <c r="B202" s="13">
        <v>45733.0</v>
      </c>
      <c r="C202" s="8" t="s">
        <v>3332</v>
      </c>
      <c r="D202" s="8">
        <v>71260.0</v>
      </c>
      <c r="E202" s="8">
        <v>1187.67</v>
      </c>
      <c r="F202" s="8">
        <v>80.0</v>
      </c>
      <c r="G202" s="11">
        <v>95013.6</v>
      </c>
      <c r="H202" s="8">
        <v>0.0</v>
      </c>
      <c r="I202" s="11">
        <v>0.0</v>
      </c>
      <c r="J202" s="8" t="s">
        <v>6226</v>
      </c>
      <c r="K202" s="8">
        <v>130.0</v>
      </c>
      <c r="L202" s="11">
        <v>9263.8</v>
      </c>
      <c r="M202" s="8" t="s">
        <v>6119</v>
      </c>
      <c r="N202" s="8" t="s">
        <v>166</v>
      </c>
      <c r="O202" s="8" t="s">
        <v>6238</v>
      </c>
      <c r="P202" s="11">
        <v>88.0</v>
      </c>
      <c r="Q202" s="11">
        <v>104045.04</v>
      </c>
      <c r="S202" s="16" t="str">
        <f t="shared" si="1"/>
        <v>CXG-0325</v>
      </c>
      <c r="T202" s="16" t="str">
        <f t="shared" si="2"/>
        <v>03/2025</v>
      </c>
      <c r="U202" s="10" t="s">
        <v>864</v>
      </c>
      <c r="V202" s="43">
        <v>70940.0</v>
      </c>
      <c r="W202" s="8">
        <v>1182.33</v>
      </c>
      <c r="X202" s="8">
        <v>-5.34</v>
      </c>
      <c r="Y202" s="16" t="str">
        <f t="shared" si="3"/>
        <v>Descarregado</v>
      </c>
      <c r="Z202" s="8" t="s">
        <v>3302</v>
      </c>
      <c r="AA202" s="14">
        <f>SUMIFS(PagFreteIndividal!E:E,PagFreteIndividal!B:B,A:A)+AC202</f>
        <v>9263.8</v>
      </c>
      <c r="AB202" s="14">
        <f t="shared" si="4"/>
        <v>0</v>
      </c>
      <c r="AC202" s="32">
        <v>9263.8</v>
      </c>
    </row>
    <row r="203">
      <c r="A203" s="10" t="s">
        <v>6297</v>
      </c>
      <c r="B203" s="13">
        <v>45734.0</v>
      </c>
      <c r="C203" s="8" t="s">
        <v>3332</v>
      </c>
      <c r="D203" s="8">
        <v>63120.0</v>
      </c>
      <c r="E203" s="8">
        <v>1052.0</v>
      </c>
      <c r="F203" s="8">
        <v>80.0</v>
      </c>
      <c r="G203" s="11">
        <v>84160.0</v>
      </c>
      <c r="H203" s="8">
        <v>0.0</v>
      </c>
      <c r="I203" s="11">
        <v>0.0</v>
      </c>
      <c r="J203" s="8" t="s">
        <v>6201</v>
      </c>
      <c r="K203" s="8">
        <v>140.0</v>
      </c>
      <c r="L203" s="11">
        <v>8836.8</v>
      </c>
      <c r="M203" s="8" t="s">
        <v>6119</v>
      </c>
      <c r="N203" s="8" t="s">
        <v>83</v>
      </c>
      <c r="O203" s="8" t="s">
        <v>6215</v>
      </c>
      <c r="P203" s="11">
        <v>95.0</v>
      </c>
      <c r="Q203" s="11">
        <v>99940.0</v>
      </c>
      <c r="S203" s="16" t="str">
        <f t="shared" si="1"/>
        <v>CXG-0325</v>
      </c>
      <c r="T203" s="16" t="str">
        <f t="shared" si="2"/>
        <v>03/2025</v>
      </c>
      <c r="U203" s="10" t="s">
        <v>818</v>
      </c>
      <c r="V203" s="43">
        <v>63120.0</v>
      </c>
      <c r="W203" s="8">
        <v>1052.0</v>
      </c>
      <c r="X203" s="8">
        <v>0.0</v>
      </c>
      <c r="Y203" s="16" t="str">
        <f t="shared" si="3"/>
        <v>Descarregado</v>
      </c>
      <c r="Z203" s="8" t="s">
        <v>3302</v>
      </c>
      <c r="AA203" s="14">
        <f>SUMIFS(PagFreteIndividal!E:E,PagFreteIndividal!B:B,A:A)+AC203</f>
        <v>8836.8</v>
      </c>
      <c r="AB203" s="14">
        <f t="shared" si="4"/>
        <v>0</v>
      </c>
      <c r="AC203" s="32">
        <v>8836.8</v>
      </c>
    </row>
    <row r="204">
      <c r="A204" s="10" t="s">
        <v>6298</v>
      </c>
      <c r="B204" s="13">
        <v>45734.0</v>
      </c>
      <c r="C204" s="8" t="s">
        <v>3332</v>
      </c>
      <c r="D204" s="8">
        <v>60040.0</v>
      </c>
      <c r="E204" s="8">
        <v>1000.67</v>
      </c>
      <c r="F204" s="8">
        <v>80.0</v>
      </c>
      <c r="G204" s="11">
        <v>80053.6</v>
      </c>
      <c r="H204" s="8">
        <v>0.0</v>
      </c>
      <c r="I204" s="11">
        <v>0.0</v>
      </c>
      <c r="J204" s="8" t="s">
        <v>6240</v>
      </c>
      <c r="K204" s="8">
        <v>140.0</v>
      </c>
      <c r="L204" s="11">
        <v>8405.6</v>
      </c>
      <c r="M204" s="8" t="s">
        <v>6119</v>
      </c>
      <c r="N204" s="8" t="s">
        <v>83</v>
      </c>
      <c r="O204" s="8" t="s">
        <v>6215</v>
      </c>
      <c r="P204" s="11">
        <v>95.0</v>
      </c>
      <c r="Q204" s="11">
        <v>95063.65</v>
      </c>
      <c r="S204" s="16" t="str">
        <f t="shared" si="1"/>
        <v>CXG-0325</v>
      </c>
      <c r="T204" s="16" t="str">
        <f t="shared" si="2"/>
        <v>03/2025</v>
      </c>
      <c r="U204" s="10" t="s">
        <v>818</v>
      </c>
      <c r="V204" s="43">
        <v>60040.0</v>
      </c>
      <c r="W204" s="8">
        <v>1000.67</v>
      </c>
      <c r="X204" s="8">
        <v>0.0</v>
      </c>
      <c r="Y204" s="16" t="str">
        <f t="shared" si="3"/>
        <v>Descarregado</v>
      </c>
      <c r="Z204" s="8" t="s">
        <v>3302</v>
      </c>
      <c r="AA204" s="14">
        <f>SUMIFS(PagFreteIndividal!E:E,PagFreteIndividal!B:B,A:A)+AC204</f>
        <v>8405.6</v>
      </c>
      <c r="AB204" s="14">
        <f t="shared" si="4"/>
        <v>0</v>
      </c>
      <c r="AC204" s="32">
        <v>8405.6</v>
      </c>
    </row>
    <row r="205">
      <c r="A205" s="10" t="s">
        <v>4741</v>
      </c>
      <c r="B205" s="13">
        <v>45730.0</v>
      </c>
      <c r="C205" s="8" t="s">
        <v>3308</v>
      </c>
      <c r="D205" s="8">
        <v>41120.0</v>
      </c>
      <c r="E205" s="8">
        <v>685.33</v>
      </c>
      <c r="F205" s="8">
        <v>72.5</v>
      </c>
      <c r="G205" s="11">
        <v>49686.43</v>
      </c>
      <c r="H205" s="8">
        <v>0.0</v>
      </c>
      <c r="I205" s="11">
        <v>0.0</v>
      </c>
      <c r="J205" s="8" t="s">
        <v>4174</v>
      </c>
      <c r="K205" s="8">
        <v>330.0</v>
      </c>
      <c r="L205" s="11">
        <v>13569.6</v>
      </c>
      <c r="M205" s="8" t="s">
        <v>6119</v>
      </c>
      <c r="N205" s="8" t="s">
        <v>83</v>
      </c>
      <c r="O205" s="8" t="s">
        <v>6215</v>
      </c>
      <c r="P205" s="11">
        <v>95.0</v>
      </c>
      <c r="Q205" s="11">
        <v>65138.65</v>
      </c>
      <c r="S205" s="16" t="str">
        <f t="shared" si="1"/>
        <v>CXG-0325</v>
      </c>
      <c r="T205" s="16" t="str">
        <f t="shared" si="2"/>
        <v>03/2025</v>
      </c>
      <c r="U205" s="10" t="s">
        <v>785</v>
      </c>
      <c r="V205" s="43">
        <v>41140.0</v>
      </c>
      <c r="W205" s="8">
        <v>685.67</v>
      </c>
      <c r="X205" s="8">
        <v>0.34</v>
      </c>
      <c r="Y205" s="16" t="str">
        <f t="shared" si="3"/>
        <v>Descarregado</v>
      </c>
      <c r="Z205" s="8" t="s">
        <v>3309</v>
      </c>
      <c r="AA205" s="14">
        <f>SUMIFS(PagFreteIndividal!E:E,PagFreteIndividal!B:B,A:A)+AC205</f>
        <v>13569.6</v>
      </c>
      <c r="AB205" s="14">
        <f t="shared" si="4"/>
        <v>0</v>
      </c>
      <c r="AC205" s="14"/>
    </row>
    <row r="206">
      <c r="A206" s="10" t="s">
        <v>4603</v>
      </c>
      <c r="B206" s="13">
        <v>45732.0</v>
      </c>
      <c r="C206" s="8" t="s">
        <v>3313</v>
      </c>
      <c r="D206" s="8">
        <v>59860.0</v>
      </c>
      <c r="E206" s="8">
        <v>997.67</v>
      </c>
      <c r="F206" s="8">
        <v>71.3</v>
      </c>
      <c r="G206" s="11">
        <v>71133.87</v>
      </c>
      <c r="H206" s="8">
        <v>0.0</v>
      </c>
      <c r="I206" s="11">
        <v>0.0</v>
      </c>
      <c r="J206" s="8" t="s">
        <v>4604</v>
      </c>
      <c r="K206" s="8">
        <v>330.0</v>
      </c>
      <c r="L206" s="11">
        <v>19753.8</v>
      </c>
      <c r="M206" s="8" t="s">
        <v>6119</v>
      </c>
      <c r="N206" s="8" t="s">
        <v>83</v>
      </c>
      <c r="O206" s="8" t="s">
        <v>6215</v>
      </c>
      <c r="P206" s="11">
        <v>95.0</v>
      </c>
      <c r="Q206" s="11">
        <v>94398.65</v>
      </c>
      <c r="S206" s="16" t="str">
        <f t="shared" si="1"/>
        <v>CXG-0325</v>
      </c>
      <c r="T206" s="16" t="str">
        <f t="shared" si="2"/>
        <v>03/2025</v>
      </c>
      <c r="U206" s="10" t="s">
        <v>795</v>
      </c>
      <c r="V206" s="43">
        <v>59620.0</v>
      </c>
      <c r="W206" s="8">
        <v>993.67</v>
      </c>
      <c r="X206" s="8">
        <v>-4.0</v>
      </c>
      <c r="Y206" s="16" t="str">
        <f t="shared" si="3"/>
        <v>Descarregado</v>
      </c>
      <c r="Z206" s="8" t="s">
        <v>3314</v>
      </c>
      <c r="AA206" s="14">
        <f>SUMIFS(PagFreteIndividal!E:E,PagFreteIndividal!B:B,A:A)+AC206</f>
        <v>19753.8</v>
      </c>
      <c r="AB206" s="14">
        <f t="shared" si="4"/>
        <v>0</v>
      </c>
      <c r="AC206" s="14"/>
    </row>
    <row r="207">
      <c r="A207" s="10" t="s">
        <v>6299</v>
      </c>
      <c r="B207" s="13">
        <v>45734.0</v>
      </c>
      <c r="C207" s="8" t="s">
        <v>3332</v>
      </c>
      <c r="D207" s="8">
        <v>73220.0</v>
      </c>
      <c r="E207" s="8">
        <v>1220.33</v>
      </c>
      <c r="F207" s="8">
        <v>80.0</v>
      </c>
      <c r="G207" s="11">
        <v>97626.4</v>
      </c>
      <c r="H207" s="8">
        <v>0.0</v>
      </c>
      <c r="I207" s="11">
        <v>0.0</v>
      </c>
      <c r="J207" s="8" t="s">
        <v>6169</v>
      </c>
      <c r="K207" s="8">
        <v>100.0</v>
      </c>
      <c r="L207" s="11">
        <v>7322.0</v>
      </c>
      <c r="M207" s="8" t="s">
        <v>6119</v>
      </c>
      <c r="N207" s="8" t="s">
        <v>65</v>
      </c>
      <c r="O207" s="8" t="s">
        <v>6262</v>
      </c>
      <c r="P207" s="11">
        <v>90.0</v>
      </c>
      <c r="Q207" s="11">
        <v>109829.7</v>
      </c>
      <c r="S207" s="16" t="str">
        <f t="shared" si="1"/>
        <v>CXG-0325</v>
      </c>
      <c r="T207" s="16" t="str">
        <f t="shared" si="2"/>
        <v>03/2025</v>
      </c>
      <c r="U207" s="10" t="s">
        <v>818</v>
      </c>
      <c r="V207" s="43">
        <v>73220.0</v>
      </c>
      <c r="W207" s="8">
        <v>1220.33</v>
      </c>
      <c r="X207" s="8">
        <v>0.0</v>
      </c>
      <c r="Y207" s="16" t="str">
        <f t="shared" si="3"/>
        <v>Descarregado</v>
      </c>
      <c r="Z207" s="8" t="s">
        <v>3302</v>
      </c>
      <c r="AA207" s="14">
        <f>SUMIFS(PagFreteIndividal!E:E,PagFreteIndividal!B:B,A:A)+AC207</f>
        <v>7322</v>
      </c>
      <c r="AB207" s="14">
        <f t="shared" si="4"/>
        <v>0</v>
      </c>
      <c r="AC207" s="32">
        <v>7322.0</v>
      </c>
    </row>
    <row r="208">
      <c r="A208" s="10" t="s">
        <v>6300</v>
      </c>
      <c r="B208" s="13">
        <v>45734.0</v>
      </c>
      <c r="C208" s="8" t="s">
        <v>3332</v>
      </c>
      <c r="D208" s="8">
        <v>71840.0</v>
      </c>
      <c r="E208" s="8">
        <v>1197.33</v>
      </c>
      <c r="F208" s="8">
        <v>80.0</v>
      </c>
      <c r="G208" s="11">
        <v>95786.4</v>
      </c>
      <c r="H208" s="8">
        <v>0.0</v>
      </c>
      <c r="I208" s="11">
        <v>0.0</v>
      </c>
      <c r="J208" s="8" t="s">
        <v>6176</v>
      </c>
      <c r="K208" s="8">
        <v>100.0</v>
      </c>
      <c r="L208" s="11">
        <v>7184.0</v>
      </c>
      <c r="M208" s="8" t="s">
        <v>6119</v>
      </c>
      <c r="N208" s="8" t="s">
        <v>23</v>
      </c>
      <c r="O208" s="8" t="s">
        <v>6235</v>
      </c>
      <c r="P208" s="11">
        <v>89.0</v>
      </c>
      <c r="Q208" s="11">
        <v>106562.37</v>
      </c>
      <c r="S208" s="16" t="str">
        <f t="shared" si="1"/>
        <v>CXG-0325</v>
      </c>
      <c r="T208" s="16" t="str">
        <f t="shared" si="2"/>
        <v>03/2025</v>
      </c>
      <c r="U208" s="10" t="s">
        <v>818</v>
      </c>
      <c r="V208" s="43">
        <v>71840.0</v>
      </c>
      <c r="W208" s="8">
        <v>1197.33</v>
      </c>
      <c r="X208" s="8">
        <v>0.0</v>
      </c>
      <c r="Y208" s="16" t="str">
        <f t="shared" si="3"/>
        <v>Descarregado</v>
      </c>
      <c r="Z208" s="8" t="s">
        <v>3302</v>
      </c>
      <c r="AA208" s="14">
        <f>SUMIFS(PagFreteIndividal!E:E,PagFreteIndividal!B:B,A:A)+AC208</f>
        <v>7184</v>
      </c>
      <c r="AB208" s="14">
        <f t="shared" si="4"/>
        <v>0</v>
      </c>
      <c r="AC208" s="32">
        <v>7184.0</v>
      </c>
    </row>
    <row r="209">
      <c r="A209" s="10" t="s">
        <v>4962</v>
      </c>
      <c r="B209" s="13">
        <v>45731.0</v>
      </c>
      <c r="C209" s="8" t="s">
        <v>3308</v>
      </c>
      <c r="D209" s="8">
        <v>45700.0</v>
      </c>
      <c r="E209" s="8">
        <v>761.67</v>
      </c>
      <c r="F209" s="8">
        <v>72.5</v>
      </c>
      <c r="G209" s="11">
        <v>55221.08</v>
      </c>
      <c r="H209" s="8">
        <v>0.0</v>
      </c>
      <c r="I209" s="11">
        <v>0.0</v>
      </c>
      <c r="J209" s="8" t="s">
        <v>4963</v>
      </c>
      <c r="K209" s="8">
        <v>330.0</v>
      </c>
      <c r="L209" s="11">
        <v>15081.0</v>
      </c>
      <c r="M209" s="8" t="s">
        <v>6119</v>
      </c>
      <c r="N209" s="8" t="s">
        <v>130</v>
      </c>
      <c r="O209" s="8" t="s">
        <v>6284</v>
      </c>
      <c r="P209" s="11">
        <v>96.5</v>
      </c>
      <c r="Q209" s="11">
        <v>73516.6</v>
      </c>
      <c r="S209" s="16" t="str">
        <f t="shared" si="1"/>
        <v>CXG-0325</v>
      </c>
      <c r="T209" s="16" t="str">
        <f t="shared" si="2"/>
        <v>03/2025</v>
      </c>
      <c r="U209" s="10" t="s">
        <v>785</v>
      </c>
      <c r="V209" s="43">
        <v>45710.0</v>
      </c>
      <c r="W209" s="8">
        <v>761.83</v>
      </c>
      <c r="X209" s="8">
        <v>0.16</v>
      </c>
      <c r="Y209" s="16" t="str">
        <f t="shared" si="3"/>
        <v>Descarregado</v>
      </c>
      <c r="Z209" s="8" t="s">
        <v>3309</v>
      </c>
      <c r="AA209" s="14">
        <f>SUMIFS(PagFreteIndividal!E:E,PagFreteIndividal!B:B,A:A)+AC209</f>
        <v>15081</v>
      </c>
      <c r="AB209" s="14">
        <f t="shared" si="4"/>
        <v>0</v>
      </c>
      <c r="AC209" s="14"/>
    </row>
    <row r="210">
      <c r="A210" s="10" t="s">
        <v>6301</v>
      </c>
      <c r="B210" s="13">
        <v>45735.0</v>
      </c>
      <c r="C210" s="8" t="s">
        <v>3332</v>
      </c>
      <c r="D210" s="8">
        <v>58460.0</v>
      </c>
      <c r="E210" s="8">
        <v>974.33</v>
      </c>
      <c r="F210" s="8">
        <v>80.0</v>
      </c>
      <c r="G210" s="11">
        <v>77946.4</v>
      </c>
      <c r="H210" s="8">
        <v>0.0</v>
      </c>
      <c r="I210" s="11">
        <v>0.0</v>
      </c>
      <c r="J210" s="8" t="s">
        <v>6129</v>
      </c>
      <c r="K210" s="8">
        <v>160.0</v>
      </c>
      <c r="L210" s="11">
        <v>9353.6</v>
      </c>
      <c r="M210" s="8" t="s">
        <v>6119</v>
      </c>
      <c r="N210" s="8" t="s">
        <v>27</v>
      </c>
      <c r="O210" s="8" t="s">
        <v>6242</v>
      </c>
      <c r="P210" s="11">
        <v>96.0</v>
      </c>
      <c r="Q210" s="11">
        <v>93535.68</v>
      </c>
      <c r="S210" s="16" t="str">
        <f t="shared" si="1"/>
        <v>CXG-0325</v>
      </c>
      <c r="T210" s="16" t="str">
        <f t="shared" si="2"/>
        <v>03/2025</v>
      </c>
      <c r="U210" s="10" t="s">
        <v>818</v>
      </c>
      <c r="V210" s="43">
        <v>58460.0</v>
      </c>
      <c r="W210" s="8">
        <v>974.33</v>
      </c>
      <c r="X210" s="8">
        <v>0.0</v>
      </c>
      <c r="Y210" s="16" t="str">
        <f t="shared" si="3"/>
        <v>Descarregado</v>
      </c>
      <c r="Z210" s="8" t="s">
        <v>3302</v>
      </c>
      <c r="AA210" s="14">
        <f>SUMIFS(PagFreteIndividal!E:E,PagFreteIndividal!B:B,A:A)+AC210</f>
        <v>9353.6</v>
      </c>
      <c r="AB210" s="14">
        <f t="shared" si="4"/>
        <v>0</v>
      </c>
      <c r="AC210" s="32">
        <v>9353.6</v>
      </c>
    </row>
    <row r="211">
      <c r="A211" s="10" t="s">
        <v>6302</v>
      </c>
      <c r="B211" s="13">
        <v>45736.0</v>
      </c>
      <c r="C211" s="8" t="s">
        <v>3322</v>
      </c>
      <c r="D211" s="8">
        <v>47660.0</v>
      </c>
      <c r="E211" s="8">
        <v>794.33</v>
      </c>
      <c r="F211" s="8">
        <v>79.0</v>
      </c>
      <c r="G211" s="11">
        <v>62752.07</v>
      </c>
      <c r="H211" s="8">
        <v>0.0</v>
      </c>
      <c r="I211" s="11">
        <v>0.0</v>
      </c>
      <c r="J211" s="8" t="s">
        <v>3324</v>
      </c>
      <c r="K211" s="8">
        <v>0.0</v>
      </c>
      <c r="L211" s="11">
        <v>0.0</v>
      </c>
      <c r="M211" s="8" t="s">
        <v>6119</v>
      </c>
      <c r="N211" s="8" t="s">
        <v>121</v>
      </c>
      <c r="O211" s="8" t="s">
        <v>6164</v>
      </c>
      <c r="P211" s="11">
        <v>81.0</v>
      </c>
      <c r="Q211" s="11">
        <v>64340.73</v>
      </c>
      <c r="S211" s="16" t="str">
        <f t="shared" si="1"/>
        <v>CXG-0325</v>
      </c>
      <c r="T211" s="16" t="str">
        <f t="shared" si="2"/>
        <v>03/2025</v>
      </c>
      <c r="U211" s="10" t="s">
        <v>755</v>
      </c>
      <c r="V211" s="43">
        <v>47660.0</v>
      </c>
      <c r="W211" s="8">
        <v>794.33</v>
      </c>
      <c r="X211" s="8">
        <v>0.0</v>
      </c>
      <c r="Y211" s="16" t="str">
        <f t="shared" si="3"/>
        <v>Descarregado</v>
      </c>
      <c r="Z211" s="8" t="s">
        <v>3324</v>
      </c>
      <c r="AA211" s="14">
        <f>SUMIFS(PagFreteIndividal!E:E,PagFreteIndividal!B:B,A:A)+AC211</f>
        <v>0</v>
      </c>
      <c r="AB211" s="14">
        <f t="shared" si="4"/>
        <v>0</v>
      </c>
      <c r="AC211" s="14"/>
    </row>
    <row r="212">
      <c r="A212" s="10" t="s">
        <v>4919</v>
      </c>
      <c r="B212" s="13">
        <v>45731.0</v>
      </c>
      <c r="C212" s="8" t="s">
        <v>3308</v>
      </c>
      <c r="D212" s="8">
        <v>59220.0</v>
      </c>
      <c r="E212" s="8">
        <v>987.0</v>
      </c>
      <c r="F212" s="8">
        <v>72.5</v>
      </c>
      <c r="G212" s="11">
        <v>71557.5</v>
      </c>
      <c r="H212" s="8">
        <v>0.0</v>
      </c>
      <c r="I212" s="11">
        <v>0.0</v>
      </c>
      <c r="J212" s="8" t="s">
        <v>4920</v>
      </c>
      <c r="K212" s="8">
        <v>330.0</v>
      </c>
      <c r="L212" s="11">
        <v>19542.6</v>
      </c>
      <c r="M212" s="8" t="s">
        <v>6119</v>
      </c>
      <c r="N212" s="8" t="s">
        <v>130</v>
      </c>
      <c r="O212" s="8" t="s">
        <v>6123</v>
      </c>
      <c r="P212" s="11">
        <v>83.0</v>
      </c>
      <c r="Q212" s="11">
        <v>81823.89</v>
      </c>
      <c r="S212" s="16" t="str">
        <f t="shared" si="1"/>
        <v>CXG-0325</v>
      </c>
      <c r="T212" s="16" t="str">
        <f t="shared" si="2"/>
        <v>03/2025</v>
      </c>
      <c r="U212" s="10" t="s">
        <v>785</v>
      </c>
      <c r="V212" s="43">
        <v>59150.0</v>
      </c>
      <c r="W212" s="8">
        <v>985.83</v>
      </c>
      <c r="X212" s="8">
        <v>-1.17</v>
      </c>
      <c r="Y212" s="16" t="str">
        <f t="shared" si="3"/>
        <v>Descarregado</v>
      </c>
      <c r="Z212" s="8" t="s">
        <v>3309</v>
      </c>
      <c r="AA212" s="14">
        <f>SUMIFS(PagFreteIndividal!E:E,PagFreteIndividal!B:B,A:A)+AC212</f>
        <v>19542.6</v>
      </c>
      <c r="AB212" s="14">
        <f t="shared" si="4"/>
        <v>0</v>
      </c>
      <c r="AC212" s="14"/>
    </row>
    <row r="213">
      <c r="A213" s="10" t="s">
        <v>4743</v>
      </c>
      <c r="B213" s="13">
        <v>45734.0</v>
      </c>
      <c r="C213" s="8" t="s">
        <v>3308</v>
      </c>
      <c r="D213" s="8">
        <v>75280.0</v>
      </c>
      <c r="E213" s="8">
        <v>1254.67</v>
      </c>
      <c r="F213" s="8">
        <v>79.0</v>
      </c>
      <c r="G213" s="11">
        <v>99118.93</v>
      </c>
      <c r="H213" s="8">
        <v>0.0</v>
      </c>
      <c r="I213" s="11">
        <v>0.0</v>
      </c>
      <c r="J213" s="8" t="s">
        <v>4744</v>
      </c>
      <c r="K213" s="8">
        <v>170.0</v>
      </c>
      <c r="L213" s="11">
        <v>12797.6</v>
      </c>
      <c r="M213" s="8" t="s">
        <v>6119</v>
      </c>
      <c r="N213" s="8" t="s">
        <v>102</v>
      </c>
      <c r="O213" s="8" t="s">
        <v>6303</v>
      </c>
      <c r="P213" s="11">
        <v>94.0</v>
      </c>
      <c r="Q213" s="11">
        <v>117938.98</v>
      </c>
      <c r="S213" s="16" t="str">
        <f t="shared" si="1"/>
        <v>CXG-0325</v>
      </c>
      <c r="T213" s="16" t="str">
        <f t="shared" si="2"/>
        <v>03/2025</v>
      </c>
      <c r="U213" s="10" t="s">
        <v>755</v>
      </c>
      <c r="V213" s="43">
        <v>75280.0</v>
      </c>
      <c r="W213" s="8">
        <v>1254.67</v>
      </c>
      <c r="X213" s="8">
        <v>0.0</v>
      </c>
      <c r="Y213" s="16" t="str">
        <f t="shared" si="3"/>
        <v>Descarregado</v>
      </c>
      <c r="Z213" s="8" t="s">
        <v>3309</v>
      </c>
      <c r="AA213" s="14">
        <f>SUMIFS(PagFreteIndividal!E:E,PagFreteIndividal!B:B,A:A)+AC213</f>
        <v>12797.6</v>
      </c>
      <c r="AB213" s="14">
        <f t="shared" si="4"/>
        <v>0</v>
      </c>
      <c r="AC213" s="14"/>
    </row>
    <row r="214">
      <c r="A214" s="10" t="s">
        <v>6304</v>
      </c>
      <c r="B214" s="13">
        <v>45737.0</v>
      </c>
      <c r="C214" s="8" t="s">
        <v>3332</v>
      </c>
      <c r="D214" s="8">
        <v>74440.0</v>
      </c>
      <c r="E214" s="8">
        <v>1240.67</v>
      </c>
      <c r="F214" s="8">
        <v>80.0</v>
      </c>
      <c r="G214" s="11">
        <v>99253.6</v>
      </c>
      <c r="H214" s="8">
        <v>0.0</v>
      </c>
      <c r="I214" s="11">
        <v>0.0</v>
      </c>
      <c r="J214" s="8" t="s">
        <v>6176</v>
      </c>
      <c r="K214" s="8">
        <v>160.0</v>
      </c>
      <c r="L214" s="11">
        <v>11910.4</v>
      </c>
      <c r="M214" s="8" t="s">
        <v>6119</v>
      </c>
      <c r="N214" s="8" t="s">
        <v>83</v>
      </c>
      <c r="O214" s="8" t="s">
        <v>6215</v>
      </c>
      <c r="P214" s="11">
        <v>95.0</v>
      </c>
      <c r="Q214" s="11">
        <v>117895.0</v>
      </c>
      <c r="S214" s="16" t="str">
        <f t="shared" si="1"/>
        <v>CXG-0325</v>
      </c>
      <c r="T214" s="16" t="str">
        <f t="shared" si="2"/>
        <v>03/2025</v>
      </c>
      <c r="U214" s="10" t="s">
        <v>839</v>
      </c>
      <c r="V214" s="43">
        <v>74460.0</v>
      </c>
      <c r="W214" s="8">
        <v>1241.0</v>
      </c>
      <c r="X214" s="8">
        <v>0.33</v>
      </c>
      <c r="Y214" s="16" t="str">
        <f t="shared" si="3"/>
        <v>Descarregado</v>
      </c>
      <c r="Z214" s="8" t="s">
        <v>3302</v>
      </c>
      <c r="AA214" s="14">
        <f>SUMIFS(PagFreteIndividal!E:E,PagFreteIndividal!B:B,A:A)+AC214</f>
        <v>11910.4</v>
      </c>
      <c r="AB214" s="14">
        <f t="shared" si="4"/>
        <v>0</v>
      </c>
      <c r="AC214" s="32">
        <v>11910.4</v>
      </c>
    </row>
    <row r="215">
      <c r="A215" s="10" t="s">
        <v>6305</v>
      </c>
      <c r="B215" s="13">
        <v>45737.0</v>
      </c>
      <c r="C215" s="8" t="s">
        <v>3332</v>
      </c>
      <c r="D215" s="8">
        <v>75440.0</v>
      </c>
      <c r="E215" s="8">
        <v>1257.33</v>
      </c>
      <c r="F215" s="8">
        <v>80.0</v>
      </c>
      <c r="G215" s="11">
        <v>100586.4</v>
      </c>
      <c r="H215" s="8">
        <v>0.0</v>
      </c>
      <c r="I215" s="11">
        <v>0.0</v>
      </c>
      <c r="J215" s="8" t="s">
        <v>6154</v>
      </c>
      <c r="K215" s="8">
        <v>160.0</v>
      </c>
      <c r="L215" s="11">
        <v>12070.4</v>
      </c>
      <c r="M215" s="8" t="s">
        <v>6119</v>
      </c>
      <c r="N215" s="8" t="s">
        <v>83</v>
      </c>
      <c r="O215" s="8" t="s">
        <v>6215</v>
      </c>
      <c r="P215" s="11">
        <v>95.0</v>
      </c>
      <c r="Q215" s="11">
        <v>119446.35</v>
      </c>
      <c r="S215" s="16" t="str">
        <f t="shared" si="1"/>
        <v>CXG-0325</v>
      </c>
      <c r="T215" s="16" t="str">
        <f t="shared" si="2"/>
        <v>03/2025</v>
      </c>
      <c r="U215" s="10" t="s">
        <v>839</v>
      </c>
      <c r="V215" s="43">
        <v>75440.0</v>
      </c>
      <c r="W215" s="8">
        <v>1257.33</v>
      </c>
      <c r="X215" s="8">
        <v>0.0</v>
      </c>
      <c r="Y215" s="16" t="str">
        <f t="shared" si="3"/>
        <v>Descarregado</v>
      </c>
      <c r="Z215" s="8" t="s">
        <v>3302</v>
      </c>
      <c r="AA215" s="14">
        <f>SUMIFS(PagFreteIndividal!E:E,PagFreteIndividal!B:B,A:A)+AC215</f>
        <v>12070.4</v>
      </c>
      <c r="AB215" s="14">
        <f t="shared" si="4"/>
        <v>0</v>
      </c>
      <c r="AC215" s="32">
        <v>12070.4</v>
      </c>
    </row>
    <row r="216">
      <c r="A216" s="10" t="s">
        <v>6306</v>
      </c>
      <c r="B216" s="13">
        <v>45737.0</v>
      </c>
      <c r="C216" s="8" t="s">
        <v>3332</v>
      </c>
      <c r="D216" s="8">
        <v>66780.0</v>
      </c>
      <c r="E216" s="8">
        <v>1113.0</v>
      </c>
      <c r="F216" s="8">
        <v>80.0</v>
      </c>
      <c r="G216" s="11">
        <v>89040.0</v>
      </c>
      <c r="H216" s="8">
        <v>0.0</v>
      </c>
      <c r="I216" s="11">
        <v>0.0</v>
      </c>
      <c r="J216" s="8" t="s">
        <v>6307</v>
      </c>
      <c r="K216" s="8">
        <v>100.0</v>
      </c>
      <c r="L216" s="11">
        <v>6678.0</v>
      </c>
      <c r="M216" s="8" t="s">
        <v>6119</v>
      </c>
      <c r="N216" s="8" t="s">
        <v>97</v>
      </c>
      <c r="O216" s="8" t="s">
        <v>6126</v>
      </c>
      <c r="P216" s="11">
        <v>93.0</v>
      </c>
      <c r="Q216" s="11">
        <v>103509.0</v>
      </c>
      <c r="S216" s="16" t="str">
        <f t="shared" si="1"/>
        <v>CXG-0325</v>
      </c>
      <c r="T216" s="16" t="str">
        <f t="shared" si="2"/>
        <v>03/2025</v>
      </c>
      <c r="U216" s="10" t="s">
        <v>864</v>
      </c>
      <c r="V216" s="43">
        <v>66780.0</v>
      </c>
      <c r="W216" s="8">
        <v>1113.0</v>
      </c>
      <c r="X216" s="8">
        <v>0.0</v>
      </c>
      <c r="Y216" s="16" t="str">
        <f t="shared" si="3"/>
        <v>Descarregado</v>
      </c>
      <c r="Z216" s="8" t="s">
        <v>3302</v>
      </c>
      <c r="AA216" s="14">
        <f>SUMIFS(PagFreteIndividal!E:E,PagFreteIndividal!B:B,A:A)+AC216</f>
        <v>6678</v>
      </c>
      <c r="AB216" s="14">
        <f t="shared" si="4"/>
        <v>0</v>
      </c>
      <c r="AC216" s="32">
        <v>6678.0</v>
      </c>
    </row>
    <row r="217">
      <c r="A217" s="10" t="s">
        <v>6308</v>
      </c>
      <c r="B217" s="13">
        <v>45737.0</v>
      </c>
      <c r="C217" s="8" t="s">
        <v>3332</v>
      </c>
      <c r="D217" s="8">
        <v>72740.0</v>
      </c>
      <c r="E217" s="8">
        <v>1212.33</v>
      </c>
      <c r="F217" s="8">
        <v>80.0</v>
      </c>
      <c r="G217" s="11">
        <v>96986.4</v>
      </c>
      <c r="H217" s="8">
        <v>0.0</v>
      </c>
      <c r="I217" s="11">
        <v>0.0</v>
      </c>
      <c r="J217" s="8" t="s">
        <v>6240</v>
      </c>
      <c r="K217" s="8">
        <v>60.0</v>
      </c>
      <c r="L217" s="11">
        <v>4364.4</v>
      </c>
      <c r="M217" s="8" t="s">
        <v>6119</v>
      </c>
      <c r="N217" s="8" t="s">
        <v>25</v>
      </c>
      <c r="O217" s="8" t="s">
        <v>6196</v>
      </c>
      <c r="P217" s="11">
        <v>92.0</v>
      </c>
      <c r="Q217" s="11">
        <v>111780.0</v>
      </c>
      <c r="S217" s="16" t="str">
        <f t="shared" si="1"/>
        <v>CXG-0325</v>
      </c>
      <c r="T217" s="16" t="str">
        <f t="shared" si="2"/>
        <v>03/2025</v>
      </c>
      <c r="U217" s="10" t="s">
        <v>755</v>
      </c>
      <c r="V217" s="43">
        <v>72900.0</v>
      </c>
      <c r="W217" s="8">
        <v>1215.0</v>
      </c>
      <c r="X217" s="8">
        <v>2.67</v>
      </c>
      <c r="Y217" s="16" t="str">
        <f t="shared" si="3"/>
        <v>Descarregado</v>
      </c>
      <c r="Z217" s="8" t="s">
        <v>3302</v>
      </c>
      <c r="AA217" s="14">
        <f>SUMIFS(PagFreteIndividal!E:E,PagFreteIndividal!B:B,A:A)+AC217</f>
        <v>4364.4</v>
      </c>
      <c r="AB217" s="14">
        <f t="shared" si="4"/>
        <v>0</v>
      </c>
      <c r="AC217" s="32">
        <v>4364.4</v>
      </c>
    </row>
    <row r="218">
      <c r="A218" s="10" t="s">
        <v>6309</v>
      </c>
      <c r="B218" s="13">
        <v>45737.0</v>
      </c>
      <c r="C218" s="8" t="s">
        <v>3332</v>
      </c>
      <c r="D218" s="8">
        <v>71400.0</v>
      </c>
      <c r="E218" s="8">
        <v>1190.0</v>
      </c>
      <c r="F218" s="8">
        <v>80.0</v>
      </c>
      <c r="G218" s="11">
        <v>95200.0</v>
      </c>
      <c r="H218" s="8">
        <v>0.0</v>
      </c>
      <c r="I218" s="11">
        <v>0.0</v>
      </c>
      <c r="J218" s="8" t="s">
        <v>4337</v>
      </c>
      <c r="K218" s="8">
        <v>140.0</v>
      </c>
      <c r="L218" s="11">
        <v>9996.0</v>
      </c>
      <c r="M218" s="8" t="s">
        <v>6119</v>
      </c>
      <c r="N218" s="8" t="s">
        <v>39</v>
      </c>
      <c r="O218" s="8" t="s">
        <v>6310</v>
      </c>
      <c r="P218" s="11">
        <v>97.0</v>
      </c>
      <c r="Q218" s="11">
        <v>115446.49</v>
      </c>
      <c r="S218" s="16" t="str">
        <f t="shared" si="1"/>
        <v>CXG-0325</v>
      </c>
      <c r="T218" s="16" t="str">
        <f t="shared" si="2"/>
        <v>03/2025</v>
      </c>
      <c r="U218" s="10" t="s">
        <v>864</v>
      </c>
      <c r="V218" s="43">
        <v>71410.0</v>
      </c>
      <c r="W218" s="8">
        <v>1190.17</v>
      </c>
      <c r="X218" s="8">
        <v>0.17</v>
      </c>
      <c r="Y218" s="16" t="str">
        <f t="shared" si="3"/>
        <v>Descarregado</v>
      </c>
      <c r="Z218" s="8" t="s">
        <v>3302</v>
      </c>
      <c r="AA218" s="14">
        <f>SUMIFS(PagFreteIndividal!E:E,PagFreteIndividal!B:B,A:A)+AC218</f>
        <v>9996</v>
      </c>
      <c r="AB218" s="14">
        <f t="shared" si="4"/>
        <v>0</v>
      </c>
      <c r="AC218" s="32">
        <v>9996.0</v>
      </c>
    </row>
    <row r="219">
      <c r="A219" s="10" t="s">
        <v>6311</v>
      </c>
      <c r="B219" s="13">
        <v>45737.0</v>
      </c>
      <c r="C219" s="8" t="s">
        <v>3332</v>
      </c>
      <c r="D219" s="8">
        <v>70580.0</v>
      </c>
      <c r="E219" s="8">
        <v>1176.33</v>
      </c>
      <c r="F219" s="8">
        <v>80.0</v>
      </c>
      <c r="G219" s="11">
        <v>94106.4</v>
      </c>
      <c r="H219" s="8">
        <v>0.0</v>
      </c>
      <c r="I219" s="11">
        <v>0.0</v>
      </c>
      <c r="J219" s="8" t="s">
        <v>6201</v>
      </c>
      <c r="K219" s="8">
        <v>150.0</v>
      </c>
      <c r="L219" s="11">
        <v>10587.0</v>
      </c>
      <c r="M219" s="8" t="s">
        <v>6119</v>
      </c>
      <c r="N219" s="8" t="s">
        <v>127</v>
      </c>
      <c r="O219" s="8" t="s">
        <v>6173</v>
      </c>
      <c r="P219" s="11">
        <v>100.0</v>
      </c>
      <c r="Q219" s="11">
        <v>116583.0</v>
      </c>
      <c r="S219" s="16" t="str">
        <f t="shared" si="1"/>
        <v>CXG-0325</v>
      </c>
      <c r="T219" s="16" t="str">
        <f t="shared" si="2"/>
        <v>03/2025</v>
      </c>
      <c r="U219" s="10" t="s">
        <v>864</v>
      </c>
      <c r="V219" s="43">
        <v>69950.0</v>
      </c>
      <c r="W219" s="8">
        <v>1165.83</v>
      </c>
      <c r="X219" s="8">
        <v>-10.5</v>
      </c>
      <c r="Y219" s="16" t="str">
        <f t="shared" si="3"/>
        <v>Descarregado</v>
      </c>
      <c r="Z219" s="8" t="s">
        <v>3302</v>
      </c>
      <c r="AA219" s="14">
        <f>SUMIFS(PagFreteIndividal!E:E,PagFreteIndividal!B:B,A:A)+AC219</f>
        <v>10587</v>
      </c>
      <c r="AB219" s="14">
        <f t="shared" si="4"/>
        <v>0</v>
      </c>
      <c r="AC219" s="32">
        <v>10587.0</v>
      </c>
    </row>
    <row r="220">
      <c r="A220" s="10" t="s">
        <v>6312</v>
      </c>
      <c r="B220" s="13">
        <v>45737.0</v>
      </c>
      <c r="C220" s="8" t="s">
        <v>3332</v>
      </c>
      <c r="D220" s="8">
        <v>52080.0</v>
      </c>
      <c r="E220" s="8">
        <v>868.0</v>
      </c>
      <c r="F220" s="8">
        <v>80.0</v>
      </c>
      <c r="G220" s="11">
        <v>69440.0</v>
      </c>
      <c r="H220" s="8">
        <v>0.0</v>
      </c>
      <c r="I220" s="11">
        <v>0.0</v>
      </c>
      <c r="J220" s="8" t="s">
        <v>6169</v>
      </c>
      <c r="K220" s="8">
        <v>160.0</v>
      </c>
      <c r="L220" s="11">
        <v>8332.8</v>
      </c>
      <c r="M220" s="8" t="s">
        <v>6119</v>
      </c>
      <c r="N220" s="8" t="s">
        <v>83</v>
      </c>
      <c r="O220" s="8" t="s">
        <v>6215</v>
      </c>
      <c r="P220" s="11">
        <v>95.0</v>
      </c>
      <c r="Q220" s="11">
        <v>82523.65</v>
      </c>
      <c r="S220" s="16" t="str">
        <f t="shared" si="1"/>
        <v>CXG-0325</v>
      </c>
      <c r="T220" s="16" t="str">
        <f t="shared" si="2"/>
        <v>03/2025</v>
      </c>
      <c r="U220" s="10" t="s">
        <v>839</v>
      </c>
      <c r="V220" s="43">
        <v>52120.0</v>
      </c>
      <c r="W220" s="8">
        <v>868.67</v>
      </c>
      <c r="X220" s="8">
        <v>0.67</v>
      </c>
      <c r="Y220" s="16" t="str">
        <f t="shared" si="3"/>
        <v>Descarregado</v>
      </c>
      <c r="Z220" s="8" t="s">
        <v>3302</v>
      </c>
      <c r="AA220" s="14">
        <f>SUMIFS(PagFreteIndividal!E:E,PagFreteIndividal!B:B,A:A)+AC220</f>
        <v>8332.8</v>
      </c>
      <c r="AB220" s="14">
        <f t="shared" si="4"/>
        <v>0</v>
      </c>
      <c r="AC220" s="32">
        <v>8332.8</v>
      </c>
    </row>
    <row r="221">
      <c r="A221" s="10" t="s">
        <v>6313</v>
      </c>
      <c r="B221" s="13">
        <v>45737.0</v>
      </c>
      <c r="C221" s="8" t="s">
        <v>3332</v>
      </c>
      <c r="D221" s="8">
        <v>20920.0</v>
      </c>
      <c r="E221" s="8">
        <v>348.67</v>
      </c>
      <c r="F221" s="8">
        <v>80.0</v>
      </c>
      <c r="G221" s="11">
        <v>27893.6</v>
      </c>
      <c r="H221" s="8">
        <v>0.0</v>
      </c>
      <c r="I221" s="11">
        <v>0.0</v>
      </c>
      <c r="J221" s="8" t="s">
        <v>6169</v>
      </c>
      <c r="K221" s="8">
        <v>160.0</v>
      </c>
      <c r="L221" s="11">
        <v>3347.2</v>
      </c>
      <c r="M221" s="8" t="s">
        <v>6119</v>
      </c>
      <c r="N221" s="8" t="s">
        <v>83</v>
      </c>
      <c r="O221" s="8" t="s">
        <v>6215</v>
      </c>
      <c r="P221" s="11">
        <v>95.0</v>
      </c>
      <c r="Q221" s="11">
        <v>33123.65</v>
      </c>
      <c r="S221" s="16" t="str">
        <f t="shared" si="1"/>
        <v>CXG-0325</v>
      </c>
      <c r="T221" s="16" t="str">
        <f t="shared" si="2"/>
        <v>03/2025</v>
      </c>
      <c r="U221" s="10" t="s">
        <v>755</v>
      </c>
      <c r="V221" s="43">
        <v>20920.0</v>
      </c>
      <c r="W221" s="8">
        <v>348.67</v>
      </c>
      <c r="X221" s="8">
        <v>0.0</v>
      </c>
      <c r="Y221" s="16" t="str">
        <f t="shared" si="3"/>
        <v>Descarregado</v>
      </c>
      <c r="Z221" s="8" t="s">
        <v>3302</v>
      </c>
      <c r="AA221" s="14">
        <f>SUMIFS(PagFreteIndividal!E:E,PagFreteIndividal!B:B,A:A)+AC221</f>
        <v>3347.2</v>
      </c>
      <c r="AB221" s="14">
        <f t="shared" si="4"/>
        <v>0</v>
      </c>
      <c r="AC221" s="32">
        <v>3347.2</v>
      </c>
    </row>
    <row r="222">
      <c r="A222" s="10" t="s">
        <v>4607</v>
      </c>
      <c r="B222" s="13">
        <v>45738.0</v>
      </c>
      <c r="C222" s="8" t="s">
        <v>3338</v>
      </c>
      <c r="D222" s="8">
        <v>42200.0</v>
      </c>
      <c r="E222" s="8">
        <v>703.33</v>
      </c>
      <c r="F222" s="8">
        <v>80.0</v>
      </c>
      <c r="G222" s="11">
        <v>56266.4</v>
      </c>
      <c r="H222" s="8">
        <v>0.0</v>
      </c>
      <c r="I222" s="11">
        <v>0.0</v>
      </c>
      <c r="J222" s="8" t="s">
        <v>4608</v>
      </c>
      <c r="K222" s="8">
        <v>160.0</v>
      </c>
      <c r="L222" s="11">
        <v>6752.0</v>
      </c>
      <c r="M222" s="8" t="s">
        <v>6119</v>
      </c>
      <c r="N222" s="8" t="s">
        <v>83</v>
      </c>
      <c r="O222" s="8" t="s">
        <v>6215</v>
      </c>
      <c r="P222" s="11">
        <v>95.0</v>
      </c>
      <c r="Q222" s="11">
        <v>66626.35</v>
      </c>
      <c r="S222" s="16" t="str">
        <f t="shared" si="1"/>
        <v>CXG-0325</v>
      </c>
      <c r="T222" s="16" t="str">
        <f t="shared" si="2"/>
        <v>03/2025</v>
      </c>
      <c r="U222" s="10" t="s">
        <v>755</v>
      </c>
      <c r="V222" s="43">
        <v>42080.0</v>
      </c>
      <c r="W222" s="8">
        <v>701.33</v>
      </c>
      <c r="X222" s="8">
        <v>-2.0</v>
      </c>
      <c r="Y222" s="16" t="str">
        <f t="shared" si="3"/>
        <v>Descarregado</v>
      </c>
      <c r="Z222" s="8" t="s">
        <v>3320</v>
      </c>
      <c r="AA222" s="14">
        <f>SUMIFS(PagFreteIndividal!E:E,PagFreteIndividal!B:B,A:A)+AC222</f>
        <v>6752</v>
      </c>
      <c r="AB222" s="14">
        <f t="shared" si="4"/>
        <v>0</v>
      </c>
      <c r="AC222" s="14"/>
    </row>
    <row r="223">
      <c r="A223" s="10" t="s">
        <v>4611</v>
      </c>
      <c r="B223" s="13">
        <v>45738.0</v>
      </c>
      <c r="C223" s="8" t="s">
        <v>3338</v>
      </c>
      <c r="D223" s="8">
        <v>41660.0</v>
      </c>
      <c r="E223" s="8">
        <v>694.33</v>
      </c>
      <c r="F223" s="8">
        <v>80.0</v>
      </c>
      <c r="G223" s="11">
        <v>55546.4</v>
      </c>
      <c r="H223" s="8">
        <v>0.0</v>
      </c>
      <c r="I223" s="11">
        <v>0.0</v>
      </c>
      <c r="J223" s="8" t="s">
        <v>4612</v>
      </c>
      <c r="K223" s="8">
        <v>160.0</v>
      </c>
      <c r="L223" s="11">
        <v>6665.6</v>
      </c>
      <c r="M223" s="8" t="s">
        <v>6119</v>
      </c>
      <c r="N223" s="8" t="s">
        <v>105</v>
      </c>
      <c r="O223" s="8" t="s">
        <v>6222</v>
      </c>
      <c r="P223" s="11">
        <v>98.0</v>
      </c>
      <c r="Q223" s="11">
        <v>68077.66</v>
      </c>
      <c r="R223" s="8" t="s">
        <v>6295</v>
      </c>
      <c r="S223" s="16" t="str">
        <f t="shared" si="1"/>
        <v>CXG-0325</v>
      </c>
      <c r="T223" s="16" t="str">
        <f t="shared" si="2"/>
        <v>03/2025</v>
      </c>
      <c r="U223" s="10" t="s">
        <v>755</v>
      </c>
      <c r="V223" s="43">
        <v>41680.0</v>
      </c>
      <c r="W223" s="8">
        <v>694.67</v>
      </c>
      <c r="X223" s="8">
        <v>0.34</v>
      </c>
      <c r="Y223" s="16" t="str">
        <f t="shared" si="3"/>
        <v>Descarregado</v>
      </c>
      <c r="Z223" s="8" t="s">
        <v>3320</v>
      </c>
      <c r="AA223" s="14">
        <f>SUMIFS(PagFreteIndividal!E:E,PagFreteIndividal!B:B,A:A)+AC223</f>
        <v>6665.6</v>
      </c>
      <c r="AB223" s="14">
        <f t="shared" si="4"/>
        <v>0</v>
      </c>
      <c r="AC223" s="14"/>
    </row>
    <row r="224">
      <c r="A224" s="10" t="s">
        <v>6314</v>
      </c>
      <c r="B224" s="13">
        <v>45738.0</v>
      </c>
      <c r="C224" s="8" t="s">
        <v>3332</v>
      </c>
      <c r="D224" s="8">
        <v>72000.0</v>
      </c>
      <c r="E224" s="8">
        <v>1200.0</v>
      </c>
      <c r="F224" s="8">
        <v>80.0</v>
      </c>
      <c r="G224" s="11">
        <v>96000.0</v>
      </c>
      <c r="H224" s="8">
        <v>0.0</v>
      </c>
      <c r="I224" s="11">
        <v>0.0</v>
      </c>
      <c r="J224" s="8" t="s">
        <v>6158</v>
      </c>
      <c r="K224" s="8">
        <v>180.0</v>
      </c>
      <c r="L224" s="11">
        <v>12960.0</v>
      </c>
      <c r="M224" s="8" t="s">
        <v>6119</v>
      </c>
      <c r="N224" s="8" t="s">
        <v>130</v>
      </c>
      <c r="O224" s="8" t="s">
        <v>6284</v>
      </c>
      <c r="P224" s="11">
        <v>96.5</v>
      </c>
      <c r="Q224" s="11">
        <v>115397.6</v>
      </c>
      <c r="S224" s="16" t="str">
        <f t="shared" si="1"/>
        <v>CXG-0325</v>
      </c>
      <c r="T224" s="16" t="str">
        <f t="shared" si="2"/>
        <v>03/2025</v>
      </c>
      <c r="U224" s="10" t="s">
        <v>835</v>
      </c>
      <c r="V224" s="43">
        <v>71750.0</v>
      </c>
      <c r="W224" s="8">
        <v>1195.83</v>
      </c>
      <c r="X224" s="8">
        <v>-4.17</v>
      </c>
      <c r="Y224" s="16" t="str">
        <f t="shared" si="3"/>
        <v>Descarregado</v>
      </c>
      <c r="Z224" s="8" t="s">
        <v>3302</v>
      </c>
      <c r="AA224" s="14">
        <f>SUMIFS(PagFreteIndividal!E:E,PagFreteIndividal!B:B,A:A)+AC224</f>
        <v>12960</v>
      </c>
      <c r="AB224" s="14">
        <f t="shared" si="4"/>
        <v>0</v>
      </c>
      <c r="AC224" s="32">
        <v>12960.0</v>
      </c>
    </row>
    <row r="225">
      <c r="A225" s="10" t="s">
        <v>6315</v>
      </c>
      <c r="B225" s="13">
        <v>45738.0</v>
      </c>
      <c r="C225" s="8" t="s">
        <v>3332</v>
      </c>
      <c r="D225" s="8">
        <v>68340.0</v>
      </c>
      <c r="E225" s="8">
        <v>1139.0</v>
      </c>
      <c r="F225" s="8">
        <v>80.0</v>
      </c>
      <c r="G225" s="11">
        <v>91120.0</v>
      </c>
      <c r="H225" s="8">
        <v>0.0</v>
      </c>
      <c r="I225" s="11">
        <v>0.0</v>
      </c>
      <c r="J225" s="8" t="s">
        <v>6316</v>
      </c>
      <c r="K225" s="8">
        <v>180.0</v>
      </c>
      <c r="L225" s="11">
        <v>12301.2</v>
      </c>
      <c r="M225" s="8" t="s">
        <v>6119</v>
      </c>
      <c r="N225" s="8" t="s">
        <v>130</v>
      </c>
      <c r="O225" s="8" t="s">
        <v>6284</v>
      </c>
      <c r="P225" s="11">
        <v>96.5</v>
      </c>
      <c r="Q225" s="11">
        <v>109655.85</v>
      </c>
      <c r="S225" s="16" t="str">
        <f t="shared" si="1"/>
        <v>CXG-0325</v>
      </c>
      <c r="T225" s="16" t="str">
        <f t="shared" si="2"/>
        <v>03/2025</v>
      </c>
      <c r="U225" s="10" t="s">
        <v>835</v>
      </c>
      <c r="V225" s="43">
        <v>68180.0</v>
      </c>
      <c r="W225" s="8">
        <v>1136.33</v>
      </c>
      <c r="X225" s="8">
        <v>-2.67</v>
      </c>
      <c r="Y225" s="16" t="str">
        <f t="shared" si="3"/>
        <v>Descarregado</v>
      </c>
      <c r="Z225" s="8" t="s">
        <v>3302</v>
      </c>
      <c r="AA225" s="14">
        <f>SUMIFS(PagFreteIndividal!E:E,PagFreteIndividal!B:B,A:A)+AC225</f>
        <v>12301.2</v>
      </c>
      <c r="AB225" s="14">
        <f t="shared" si="4"/>
        <v>0</v>
      </c>
      <c r="AC225" s="32">
        <v>12301.2</v>
      </c>
    </row>
    <row r="226">
      <c r="A226" s="10" t="s">
        <v>6317</v>
      </c>
      <c r="B226" s="13">
        <v>45738.0</v>
      </c>
      <c r="C226" s="8" t="s">
        <v>3332</v>
      </c>
      <c r="D226" s="8">
        <v>72260.0</v>
      </c>
      <c r="E226" s="8">
        <v>1204.33</v>
      </c>
      <c r="F226" s="8">
        <v>80.0</v>
      </c>
      <c r="G226" s="11">
        <v>96346.4</v>
      </c>
      <c r="H226" s="8">
        <v>0.0</v>
      </c>
      <c r="I226" s="11">
        <v>0.0</v>
      </c>
      <c r="J226" s="8" t="s">
        <v>6240</v>
      </c>
      <c r="K226" s="8">
        <v>160.0</v>
      </c>
      <c r="L226" s="11">
        <v>11561.6</v>
      </c>
      <c r="M226" s="8" t="s">
        <v>6119</v>
      </c>
      <c r="N226" s="8" t="s">
        <v>105</v>
      </c>
      <c r="O226" s="8" t="s">
        <v>6222</v>
      </c>
      <c r="P226" s="11">
        <v>98.0</v>
      </c>
      <c r="Q226" s="11">
        <v>117698.0</v>
      </c>
      <c r="R226" s="8" t="s">
        <v>6295</v>
      </c>
      <c r="S226" s="16" t="str">
        <f t="shared" si="1"/>
        <v>CXG-0325</v>
      </c>
      <c r="T226" s="16" t="str">
        <f t="shared" si="2"/>
        <v>03/2025</v>
      </c>
      <c r="U226" s="10" t="s">
        <v>755</v>
      </c>
      <c r="V226" s="43">
        <v>72060.0</v>
      </c>
      <c r="W226" s="8">
        <v>1201.0</v>
      </c>
      <c r="X226" s="8">
        <v>-3.33</v>
      </c>
      <c r="Y226" s="16" t="str">
        <f t="shared" si="3"/>
        <v>Descarregado</v>
      </c>
      <c r="Z226" s="8" t="s">
        <v>3302</v>
      </c>
      <c r="AA226" s="14">
        <f>SUMIFS(PagFreteIndividal!E:E,PagFreteIndividal!B:B,A:A)+AC226</f>
        <v>11561.6</v>
      </c>
      <c r="AB226" s="14">
        <f t="shared" si="4"/>
        <v>0</v>
      </c>
      <c r="AC226" s="32">
        <v>11561.6</v>
      </c>
    </row>
    <row r="227">
      <c r="A227" s="10" t="s">
        <v>6318</v>
      </c>
      <c r="B227" s="13">
        <v>45739.0</v>
      </c>
      <c r="C227" s="8" t="s">
        <v>3332</v>
      </c>
      <c r="D227" s="8">
        <v>68800.0</v>
      </c>
      <c r="E227" s="8">
        <v>1146.67</v>
      </c>
      <c r="F227" s="8">
        <v>70.0</v>
      </c>
      <c r="G227" s="11">
        <v>80266.9</v>
      </c>
      <c r="H227" s="8">
        <v>0.0</v>
      </c>
      <c r="I227" s="11">
        <v>0.0</v>
      </c>
      <c r="J227" s="8" t="s">
        <v>6129</v>
      </c>
      <c r="K227" s="8">
        <v>170.0</v>
      </c>
      <c r="L227" s="11">
        <v>11696.0</v>
      </c>
      <c r="M227" s="8" t="s">
        <v>6119</v>
      </c>
      <c r="N227" s="8" t="s">
        <v>27</v>
      </c>
      <c r="O227" s="8" t="s">
        <v>6242</v>
      </c>
      <c r="P227" s="11">
        <v>68.0</v>
      </c>
      <c r="Q227" s="11">
        <v>77973.56</v>
      </c>
      <c r="S227" s="16" t="str">
        <f t="shared" si="1"/>
        <v>CXG-0325</v>
      </c>
      <c r="T227" s="16" t="str">
        <f t="shared" si="2"/>
        <v>03/2025</v>
      </c>
      <c r="U227" s="10" t="s">
        <v>864</v>
      </c>
      <c r="V227" s="43">
        <v>68800.0</v>
      </c>
      <c r="W227" s="8">
        <v>1146.67</v>
      </c>
      <c r="X227" s="8">
        <v>0.0</v>
      </c>
      <c r="Y227" s="16" t="str">
        <f t="shared" si="3"/>
        <v>Descarregado</v>
      </c>
      <c r="Z227" s="8" t="s">
        <v>3302</v>
      </c>
      <c r="AA227" s="14">
        <f>SUMIFS(PagFreteIndividal!E:E,PagFreteIndividal!B:B,A:A)+AC227</f>
        <v>11696</v>
      </c>
      <c r="AB227" s="14">
        <f t="shared" si="4"/>
        <v>0</v>
      </c>
      <c r="AC227" s="32">
        <v>11696.0</v>
      </c>
    </row>
    <row r="228">
      <c r="A228" s="10" t="s">
        <v>6319</v>
      </c>
      <c r="B228" s="13">
        <v>45739.0</v>
      </c>
      <c r="C228" s="8" t="s">
        <v>3332</v>
      </c>
      <c r="D228" s="8">
        <v>66380.0</v>
      </c>
      <c r="E228" s="8">
        <v>1106.33</v>
      </c>
      <c r="F228" s="8">
        <v>80.0</v>
      </c>
      <c r="G228" s="11">
        <v>88506.4</v>
      </c>
      <c r="H228" s="8">
        <v>0.0</v>
      </c>
      <c r="I228" s="11">
        <v>0.0</v>
      </c>
      <c r="J228" s="8" t="s">
        <v>6307</v>
      </c>
      <c r="K228" s="8">
        <v>180.0</v>
      </c>
      <c r="L228" s="11">
        <v>11948.4</v>
      </c>
      <c r="M228" s="8" t="s">
        <v>6119</v>
      </c>
      <c r="N228" s="8" t="s">
        <v>102</v>
      </c>
      <c r="O228" s="8" t="s">
        <v>6303</v>
      </c>
      <c r="P228" s="11">
        <v>100.0</v>
      </c>
      <c r="Q228" s="11">
        <v>110633.0</v>
      </c>
      <c r="S228" s="16" t="str">
        <f t="shared" si="1"/>
        <v>CXG-0325</v>
      </c>
      <c r="T228" s="16" t="str">
        <f t="shared" si="2"/>
        <v>03/2025</v>
      </c>
      <c r="U228" s="10" t="s">
        <v>755</v>
      </c>
      <c r="V228" s="43">
        <v>66380.0</v>
      </c>
      <c r="W228" s="8">
        <v>1106.33</v>
      </c>
      <c r="X228" s="8">
        <v>0.0</v>
      </c>
      <c r="Y228" s="16" t="str">
        <f t="shared" si="3"/>
        <v>Descarregado</v>
      </c>
      <c r="Z228" s="8" t="s">
        <v>3302</v>
      </c>
      <c r="AA228" s="14">
        <f>SUMIFS(PagFreteIndividal!E:E,PagFreteIndividal!B:B,A:A)+AC228</f>
        <v>11948.4</v>
      </c>
      <c r="AB228" s="14">
        <f t="shared" si="4"/>
        <v>0</v>
      </c>
      <c r="AC228" s="32">
        <v>11948.4</v>
      </c>
    </row>
    <row r="229">
      <c r="A229" s="10" t="s">
        <v>6320</v>
      </c>
      <c r="B229" s="13">
        <v>45741.0</v>
      </c>
      <c r="C229" s="8" t="s">
        <v>3332</v>
      </c>
      <c r="D229" s="8">
        <v>71940.0</v>
      </c>
      <c r="E229" s="8">
        <v>1199.0</v>
      </c>
      <c r="F229" s="8">
        <v>83.5</v>
      </c>
      <c r="G229" s="11">
        <v>100116.5</v>
      </c>
      <c r="H229" s="8">
        <v>0.0</v>
      </c>
      <c r="I229" s="11">
        <v>0.0</v>
      </c>
      <c r="J229" s="8" t="s">
        <v>6176</v>
      </c>
      <c r="K229" s="8">
        <v>100.0</v>
      </c>
      <c r="L229" s="11">
        <v>7194.0</v>
      </c>
      <c r="M229" s="8" t="s">
        <v>6119</v>
      </c>
      <c r="N229" s="8" t="s">
        <v>180</v>
      </c>
      <c r="O229" s="8" t="s">
        <v>6321</v>
      </c>
      <c r="P229" s="11">
        <v>92.0</v>
      </c>
      <c r="Q229" s="11">
        <v>110400.0</v>
      </c>
      <c r="S229" s="16" t="str">
        <f t="shared" si="1"/>
        <v>CXG-0325</v>
      </c>
      <c r="T229" s="16" t="str">
        <f t="shared" si="2"/>
        <v>03/2025</v>
      </c>
      <c r="U229" s="10" t="s">
        <v>849</v>
      </c>
      <c r="V229" s="43">
        <v>72000.0</v>
      </c>
      <c r="W229" s="8">
        <v>1200.0</v>
      </c>
      <c r="X229" s="8">
        <v>1.0</v>
      </c>
      <c r="Y229" s="16" t="str">
        <f t="shared" si="3"/>
        <v>Descarregado</v>
      </c>
      <c r="Z229" s="8" t="s">
        <v>3302</v>
      </c>
      <c r="AA229" s="14">
        <f>SUMIFS(PagFreteIndividal!E:E,PagFreteIndividal!B:B,A:A)+AC229</f>
        <v>7194</v>
      </c>
      <c r="AB229" s="14">
        <f t="shared" si="4"/>
        <v>0</v>
      </c>
      <c r="AC229" s="32">
        <v>7194.0</v>
      </c>
    </row>
    <row r="230">
      <c r="A230" s="10" t="s">
        <v>6322</v>
      </c>
      <c r="B230" s="13">
        <v>45741.0</v>
      </c>
      <c r="C230" s="8" t="s">
        <v>3332</v>
      </c>
      <c r="D230" s="8">
        <v>77820.0</v>
      </c>
      <c r="E230" s="8">
        <v>1297.0</v>
      </c>
      <c r="F230" s="8">
        <v>83.5</v>
      </c>
      <c r="G230" s="11">
        <v>108299.5</v>
      </c>
      <c r="H230" s="8">
        <v>0.0</v>
      </c>
      <c r="I230" s="11">
        <v>0.0</v>
      </c>
      <c r="J230" s="8" t="s">
        <v>6150</v>
      </c>
      <c r="K230" s="8">
        <v>180.0</v>
      </c>
      <c r="L230" s="11">
        <v>14007.6</v>
      </c>
      <c r="M230" s="8" t="s">
        <v>6119</v>
      </c>
      <c r="N230" s="8" t="s">
        <v>130</v>
      </c>
      <c r="O230" s="8" t="s">
        <v>6284</v>
      </c>
      <c r="P230" s="11">
        <v>96.5</v>
      </c>
      <c r="Q230" s="11">
        <v>125305.25</v>
      </c>
      <c r="S230" s="16" t="str">
        <f t="shared" si="1"/>
        <v>CXG-0325</v>
      </c>
      <c r="T230" s="16" t="str">
        <f t="shared" si="2"/>
        <v>03/2025</v>
      </c>
      <c r="U230" s="10" t="s">
        <v>849</v>
      </c>
      <c r="V230" s="43">
        <v>77910.0</v>
      </c>
      <c r="W230" s="8">
        <v>1298.5</v>
      </c>
      <c r="X230" s="8">
        <v>1.5</v>
      </c>
      <c r="Y230" s="16" t="str">
        <f t="shared" si="3"/>
        <v>Descarregado</v>
      </c>
      <c r="Z230" s="8" t="s">
        <v>3302</v>
      </c>
      <c r="AA230" s="14">
        <f>SUMIFS(PagFreteIndividal!E:E,PagFreteIndividal!B:B,A:A)+AC230</f>
        <v>14007.6</v>
      </c>
      <c r="AB230" s="14">
        <f t="shared" si="4"/>
        <v>0</v>
      </c>
      <c r="AC230" s="32">
        <v>14007.6</v>
      </c>
    </row>
    <row r="231">
      <c r="A231" s="10" t="s">
        <v>6323</v>
      </c>
      <c r="B231" s="13">
        <v>45741.0</v>
      </c>
      <c r="C231" s="8" t="s">
        <v>3332</v>
      </c>
      <c r="D231" s="8">
        <v>71020.0</v>
      </c>
      <c r="E231" s="8">
        <v>1183.67</v>
      </c>
      <c r="F231" s="8">
        <v>83.5</v>
      </c>
      <c r="G231" s="11">
        <v>98836.45</v>
      </c>
      <c r="H231" s="8">
        <v>0.0</v>
      </c>
      <c r="I231" s="11">
        <v>0.0</v>
      </c>
      <c r="J231" s="8" t="s">
        <v>6145</v>
      </c>
      <c r="K231" s="8">
        <v>180.0</v>
      </c>
      <c r="L231" s="11">
        <v>12783.6</v>
      </c>
      <c r="M231" s="8" t="s">
        <v>6119</v>
      </c>
      <c r="N231" s="8" t="s">
        <v>130</v>
      </c>
      <c r="O231" s="8" t="s">
        <v>6284</v>
      </c>
      <c r="P231" s="11">
        <v>96.5</v>
      </c>
      <c r="Q231" s="11">
        <v>114159.5</v>
      </c>
      <c r="S231" s="16" t="str">
        <f t="shared" si="1"/>
        <v>CXG-0325</v>
      </c>
      <c r="T231" s="16" t="str">
        <f t="shared" si="2"/>
        <v>03/2025</v>
      </c>
      <c r="U231" s="10" t="s">
        <v>849</v>
      </c>
      <c r="V231" s="43">
        <v>70980.0</v>
      </c>
      <c r="W231" s="8">
        <v>1183.0</v>
      </c>
      <c r="X231" s="8">
        <v>-0.67</v>
      </c>
      <c r="Y231" s="16" t="str">
        <f t="shared" si="3"/>
        <v>Descarregado</v>
      </c>
      <c r="Z231" s="8" t="s">
        <v>3302</v>
      </c>
      <c r="AA231" s="14">
        <f>SUMIFS(PagFreteIndividal!E:E,PagFreteIndividal!B:B,A:A)+AC231</f>
        <v>12783.6</v>
      </c>
      <c r="AB231" s="14">
        <f t="shared" si="4"/>
        <v>0</v>
      </c>
      <c r="AC231" s="32">
        <v>12783.6</v>
      </c>
    </row>
    <row r="232">
      <c r="A232" s="10" t="s">
        <v>6324</v>
      </c>
      <c r="B232" s="13">
        <v>45742.0</v>
      </c>
      <c r="C232" s="8" t="s">
        <v>3332</v>
      </c>
      <c r="D232" s="8">
        <v>72840.0</v>
      </c>
      <c r="E232" s="8">
        <v>1214.0</v>
      </c>
      <c r="F232" s="8">
        <v>83.5</v>
      </c>
      <c r="G232" s="11">
        <v>101369.0</v>
      </c>
      <c r="H232" s="8">
        <v>0.0</v>
      </c>
      <c r="I232" s="11">
        <v>0.0</v>
      </c>
      <c r="J232" s="8" t="s">
        <v>6154</v>
      </c>
      <c r="K232" s="8">
        <v>190.0</v>
      </c>
      <c r="L232" s="11">
        <v>13839.6</v>
      </c>
      <c r="M232" s="8" t="s">
        <v>6119</v>
      </c>
      <c r="N232" s="8" t="s">
        <v>102</v>
      </c>
      <c r="O232" s="8" t="s">
        <v>6303</v>
      </c>
      <c r="P232" s="11">
        <v>100.0</v>
      </c>
      <c r="Q232" s="11">
        <v>121400.0</v>
      </c>
      <c r="S232" s="16" t="str">
        <f t="shared" si="1"/>
        <v>CXG-0325</v>
      </c>
      <c r="T232" s="16" t="str">
        <f t="shared" si="2"/>
        <v>03/2025</v>
      </c>
      <c r="U232" s="10" t="s">
        <v>849</v>
      </c>
      <c r="V232" s="43">
        <v>72840.0</v>
      </c>
      <c r="W232" s="8">
        <v>1214.0</v>
      </c>
      <c r="X232" s="8">
        <v>0.0</v>
      </c>
      <c r="Y232" s="16" t="str">
        <f t="shared" si="3"/>
        <v>Descarregado</v>
      </c>
      <c r="Z232" s="8" t="s">
        <v>3302</v>
      </c>
      <c r="AA232" s="14">
        <f>SUMIFS(PagFreteIndividal!E:E,PagFreteIndividal!B:B,A:A)+AC232</f>
        <v>13839.6</v>
      </c>
      <c r="AB232" s="14">
        <f t="shared" si="4"/>
        <v>0</v>
      </c>
      <c r="AC232" s="32">
        <v>13839.6</v>
      </c>
    </row>
    <row r="233">
      <c r="A233" s="10" t="s">
        <v>6325</v>
      </c>
      <c r="B233" s="13">
        <v>45742.0</v>
      </c>
      <c r="C233" s="8" t="s">
        <v>3332</v>
      </c>
      <c r="D233" s="8">
        <v>74240.0</v>
      </c>
      <c r="E233" s="8">
        <v>1237.33</v>
      </c>
      <c r="F233" s="8">
        <v>83.5</v>
      </c>
      <c r="G233" s="11">
        <v>103317.06</v>
      </c>
      <c r="H233" s="8">
        <v>0.0</v>
      </c>
      <c r="I233" s="11">
        <v>0.0</v>
      </c>
      <c r="J233" s="8" t="s">
        <v>6201</v>
      </c>
      <c r="K233" s="8">
        <v>100.0</v>
      </c>
      <c r="L233" s="11">
        <v>7424.0</v>
      </c>
      <c r="M233" s="8" t="s">
        <v>6119</v>
      </c>
      <c r="N233" s="8" t="s">
        <v>180</v>
      </c>
      <c r="O233" s="8" t="s">
        <v>6321</v>
      </c>
      <c r="P233" s="11">
        <v>92.0</v>
      </c>
      <c r="Q233" s="11">
        <v>114018.36</v>
      </c>
      <c r="S233" s="16" t="str">
        <f t="shared" si="1"/>
        <v>CXG-0325</v>
      </c>
      <c r="T233" s="16" t="str">
        <f t="shared" si="2"/>
        <v>03/2025</v>
      </c>
      <c r="U233" s="10" t="s">
        <v>849</v>
      </c>
      <c r="V233" s="43">
        <v>74360.0</v>
      </c>
      <c r="W233" s="8">
        <v>1239.33</v>
      </c>
      <c r="X233" s="8">
        <v>2.0</v>
      </c>
      <c r="Y233" s="16" t="str">
        <f t="shared" si="3"/>
        <v>Descarregado</v>
      </c>
      <c r="Z233" s="8" t="s">
        <v>3302</v>
      </c>
      <c r="AA233" s="14">
        <f>SUMIFS(PagFreteIndividal!E:E,PagFreteIndividal!B:B,A:A)+AC233</f>
        <v>7424</v>
      </c>
      <c r="AB233" s="14">
        <f t="shared" si="4"/>
        <v>0</v>
      </c>
      <c r="AC233" s="32">
        <v>7424.0</v>
      </c>
    </row>
    <row r="234">
      <c r="A234" s="10" t="s">
        <v>6326</v>
      </c>
      <c r="B234" s="13">
        <v>45742.0</v>
      </c>
      <c r="C234" s="8" t="s">
        <v>3332</v>
      </c>
      <c r="D234" s="8">
        <v>76460.0</v>
      </c>
      <c r="E234" s="8">
        <v>1274.33</v>
      </c>
      <c r="F234" s="8">
        <v>83.5</v>
      </c>
      <c r="G234" s="11">
        <v>106406.56</v>
      </c>
      <c r="H234" s="8">
        <v>0.0</v>
      </c>
      <c r="I234" s="11">
        <v>0.0</v>
      </c>
      <c r="J234" s="8" t="s">
        <v>4337</v>
      </c>
      <c r="K234" s="8">
        <v>140.0</v>
      </c>
      <c r="L234" s="11">
        <v>10704.4</v>
      </c>
      <c r="M234" s="8" t="s">
        <v>6119</v>
      </c>
      <c r="N234" s="8" t="s">
        <v>39</v>
      </c>
      <c r="O234" s="8" t="s">
        <v>6310</v>
      </c>
      <c r="P234" s="11">
        <v>97.0</v>
      </c>
      <c r="Q234" s="11">
        <v>123820.5</v>
      </c>
      <c r="S234" s="16" t="str">
        <f t="shared" si="1"/>
        <v>CXG-0325</v>
      </c>
      <c r="T234" s="16" t="str">
        <f t="shared" si="2"/>
        <v>03/2025</v>
      </c>
      <c r="U234" s="10" t="s">
        <v>849</v>
      </c>
      <c r="V234" s="43">
        <v>76590.0</v>
      </c>
      <c r="W234" s="8">
        <v>1276.5</v>
      </c>
      <c r="X234" s="8">
        <v>2.17</v>
      </c>
      <c r="Y234" s="16" t="str">
        <f t="shared" si="3"/>
        <v>Descarregado</v>
      </c>
      <c r="Z234" s="8" t="s">
        <v>3302</v>
      </c>
      <c r="AA234" s="14">
        <f>SUMIFS(PagFreteIndividal!E:E,PagFreteIndividal!B:B,A:A)+AC234</f>
        <v>10704.4</v>
      </c>
      <c r="AB234" s="14">
        <f t="shared" si="4"/>
        <v>0</v>
      </c>
      <c r="AC234" s="32">
        <v>10704.4</v>
      </c>
    </row>
    <row r="235">
      <c r="A235" s="10" t="s">
        <v>4629</v>
      </c>
      <c r="B235" s="13">
        <v>45735.0</v>
      </c>
      <c r="C235" s="8" t="s">
        <v>3308</v>
      </c>
      <c r="D235" s="8">
        <v>41760.0</v>
      </c>
      <c r="E235" s="8">
        <v>696.0</v>
      </c>
      <c r="F235" s="8">
        <v>80.0</v>
      </c>
      <c r="G235" s="11">
        <v>55680.0</v>
      </c>
      <c r="H235" s="8">
        <v>0.0</v>
      </c>
      <c r="I235" s="11">
        <v>0.0</v>
      </c>
      <c r="J235" s="8" t="s">
        <v>4630</v>
      </c>
      <c r="K235" s="8">
        <v>55.0</v>
      </c>
      <c r="L235" s="11">
        <v>2296.8</v>
      </c>
      <c r="M235" s="8" t="s">
        <v>6119</v>
      </c>
      <c r="N235" s="8" t="s">
        <v>25</v>
      </c>
      <c r="O235" s="8" t="s">
        <v>6196</v>
      </c>
      <c r="P235" s="11">
        <v>91.5</v>
      </c>
      <c r="Q235" s="11">
        <v>63684.0</v>
      </c>
      <c r="S235" s="16" t="str">
        <f t="shared" si="1"/>
        <v>CXG-0325</v>
      </c>
      <c r="T235" s="16" t="str">
        <f t="shared" si="2"/>
        <v>03/2025</v>
      </c>
      <c r="U235" s="10" t="s">
        <v>755</v>
      </c>
      <c r="V235" s="43">
        <v>41760.0</v>
      </c>
      <c r="W235" s="8">
        <v>696.0</v>
      </c>
      <c r="X235" s="8">
        <v>0.0</v>
      </c>
      <c r="Y235" s="16" t="str">
        <f t="shared" si="3"/>
        <v>Descarregado</v>
      </c>
      <c r="Z235" s="8" t="s">
        <v>3309</v>
      </c>
      <c r="AA235" s="14">
        <f>SUMIFS(PagFreteIndividal!E:E,PagFreteIndividal!B:B,A:A)+AC235</f>
        <v>2296.8</v>
      </c>
      <c r="AB235" s="14">
        <f t="shared" si="4"/>
        <v>0</v>
      </c>
      <c r="AC235" s="14"/>
    </row>
    <row r="236">
      <c r="A236" s="10" t="s">
        <v>6327</v>
      </c>
      <c r="B236" s="13">
        <v>45743.0</v>
      </c>
      <c r="C236" s="8" t="s">
        <v>3332</v>
      </c>
      <c r="D236" s="8">
        <v>77720.0</v>
      </c>
      <c r="E236" s="8">
        <v>1295.33</v>
      </c>
      <c r="F236" s="8">
        <v>85.0</v>
      </c>
      <c r="G236" s="11">
        <v>110103.05</v>
      </c>
      <c r="H236" s="8">
        <v>0.0</v>
      </c>
      <c r="I236" s="11">
        <v>0.0</v>
      </c>
      <c r="J236" s="8" t="s">
        <v>6129</v>
      </c>
      <c r="K236" s="8">
        <v>140.0</v>
      </c>
      <c r="L236" s="11">
        <v>10880.8</v>
      </c>
      <c r="M236" s="8" t="s">
        <v>6119</v>
      </c>
      <c r="N236" s="8" t="s">
        <v>89</v>
      </c>
      <c r="O236" s="8" t="s">
        <v>6253</v>
      </c>
      <c r="P236" s="11">
        <v>96.0</v>
      </c>
      <c r="Q236" s="11">
        <v>124351.68</v>
      </c>
      <c r="S236" s="16" t="str">
        <f t="shared" si="1"/>
        <v>CXG-0325</v>
      </c>
      <c r="T236" s="16" t="str">
        <f t="shared" si="2"/>
        <v>03/2025</v>
      </c>
      <c r="U236" s="10" t="s">
        <v>847</v>
      </c>
      <c r="V236" s="43">
        <v>77720.0</v>
      </c>
      <c r="W236" s="8">
        <v>1295.33</v>
      </c>
      <c r="X236" s="8">
        <v>0.0</v>
      </c>
      <c r="Y236" s="16" t="str">
        <f t="shared" si="3"/>
        <v>Descarregado</v>
      </c>
      <c r="Z236" s="8" t="s">
        <v>3302</v>
      </c>
      <c r="AA236" s="14">
        <f>SUMIFS(PagFreteIndividal!E:E,PagFreteIndividal!B:B,A:A)+AC236</f>
        <v>10880.8</v>
      </c>
      <c r="AB236" s="14">
        <f t="shared" si="4"/>
        <v>0</v>
      </c>
      <c r="AC236" s="32">
        <v>10880.8</v>
      </c>
    </row>
    <row r="237">
      <c r="A237" s="10" t="s">
        <v>6328</v>
      </c>
      <c r="B237" s="13">
        <v>45744.0</v>
      </c>
      <c r="C237" s="8" t="s">
        <v>3332</v>
      </c>
      <c r="D237" s="8">
        <v>35200.0</v>
      </c>
      <c r="E237" s="8">
        <v>586.67</v>
      </c>
      <c r="F237" s="8">
        <v>85.0</v>
      </c>
      <c r="G237" s="11">
        <v>49866.95</v>
      </c>
      <c r="H237" s="8">
        <v>0.0</v>
      </c>
      <c r="I237" s="11">
        <v>0.0</v>
      </c>
      <c r="J237" s="8" t="s">
        <v>6255</v>
      </c>
      <c r="K237" s="8">
        <v>140.0</v>
      </c>
      <c r="L237" s="11">
        <v>4928.0</v>
      </c>
      <c r="M237" s="8" t="s">
        <v>6119</v>
      </c>
      <c r="N237" s="8" t="s">
        <v>39</v>
      </c>
      <c r="O237" s="8" t="s">
        <v>6310</v>
      </c>
      <c r="P237" s="11">
        <v>97.0</v>
      </c>
      <c r="Q237" s="11">
        <v>56842.0</v>
      </c>
      <c r="S237" s="16" t="str">
        <f t="shared" si="1"/>
        <v>CXG-0325</v>
      </c>
      <c r="T237" s="16" t="str">
        <f t="shared" si="2"/>
        <v>03/2025</v>
      </c>
      <c r="U237" s="10" t="s">
        <v>847</v>
      </c>
      <c r="V237" s="43">
        <v>35160.0</v>
      </c>
      <c r="W237" s="8">
        <v>586.0</v>
      </c>
      <c r="X237" s="8">
        <v>-0.67</v>
      </c>
      <c r="Y237" s="16" t="str">
        <f t="shared" si="3"/>
        <v>Descarregado</v>
      </c>
      <c r="Z237" s="8" t="s">
        <v>3302</v>
      </c>
      <c r="AA237" s="14">
        <f>SUMIFS(PagFreteIndividal!E:E,PagFreteIndividal!B:B,A:A)+AC237</f>
        <v>4928</v>
      </c>
      <c r="AB237" s="14">
        <f t="shared" si="4"/>
        <v>0</v>
      </c>
      <c r="AC237" s="32">
        <v>4928.0</v>
      </c>
    </row>
    <row r="238">
      <c r="A238" s="10" t="s">
        <v>6329</v>
      </c>
      <c r="B238" s="13">
        <v>45745.0</v>
      </c>
      <c r="C238" s="8" t="s">
        <v>3322</v>
      </c>
      <c r="D238" s="8">
        <v>57300.0</v>
      </c>
      <c r="E238" s="8">
        <v>955.0</v>
      </c>
      <c r="F238" s="8">
        <v>83.0</v>
      </c>
      <c r="G238" s="11">
        <v>79265.0</v>
      </c>
      <c r="H238" s="8">
        <v>0.0</v>
      </c>
      <c r="I238" s="11">
        <v>0.0</v>
      </c>
      <c r="J238" s="8" t="s">
        <v>3324</v>
      </c>
      <c r="K238" s="8">
        <v>0.0</v>
      </c>
      <c r="L238" s="11">
        <v>0.0</v>
      </c>
      <c r="M238" s="8" t="s">
        <v>6119</v>
      </c>
      <c r="N238" s="8" t="s">
        <v>105</v>
      </c>
      <c r="O238" s="8" t="s">
        <v>6222</v>
      </c>
      <c r="P238" s="11">
        <v>86.0</v>
      </c>
      <c r="Q238" s="11">
        <v>82130.0</v>
      </c>
      <c r="S238" s="16" t="str">
        <f t="shared" si="1"/>
        <v>CXG-0325</v>
      </c>
      <c r="T238" s="16" t="str">
        <f t="shared" si="2"/>
        <v>03/2025</v>
      </c>
      <c r="U238" s="10" t="s">
        <v>812</v>
      </c>
      <c r="V238" s="43">
        <v>57300.0</v>
      </c>
      <c r="W238" s="8">
        <v>955.0</v>
      </c>
      <c r="X238" s="8">
        <v>0.0</v>
      </c>
      <c r="Y238" s="16" t="str">
        <f t="shared" si="3"/>
        <v>Descarregado</v>
      </c>
      <c r="Z238" s="8" t="s">
        <v>3324</v>
      </c>
      <c r="AA238" s="14">
        <f>SUMIFS(PagFreteIndividal!E:E,PagFreteIndividal!B:B,A:A)+AC238</f>
        <v>0</v>
      </c>
      <c r="AB238" s="14">
        <f t="shared" si="4"/>
        <v>0</v>
      </c>
      <c r="AC238" s="14"/>
    </row>
    <row r="239">
      <c r="A239" s="10" t="s">
        <v>6330</v>
      </c>
      <c r="B239" s="13">
        <v>45745.0</v>
      </c>
      <c r="C239" s="8" t="s">
        <v>3322</v>
      </c>
      <c r="D239" s="8">
        <v>57580.0</v>
      </c>
      <c r="E239" s="8">
        <v>959.67</v>
      </c>
      <c r="F239" s="8">
        <v>83.0</v>
      </c>
      <c r="G239" s="11">
        <v>79652.61</v>
      </c>
      <c r="H239" s="8">
        <v>0.0</v>
      </c>
      <c r="I239" s="11">
        <v>0.0</v>
      </c>
      <c r="J239" s="8" t="s">
        <v>3324</v>
      </c>
      <c r="K239" s="8">
        <v>0.0</v>
      </c>
      <c r="L239" s="11">
        <v>0.0</v>
      </c>
      <c r="M239" s="8" t="s">
        <v>6119</v>
      </c>
      <c r="N239" s="8" t="s">
        <v>105</v>
      </c>
      <c r="O239" s="8" t="s">
        <v>6222</v>
      </c>
      <c r="P239" s="11">
        <v>86.0</v>
      </c>
      <c r="Q239" s="11">
        <v>82531.62</v>
      </c>
      <c r="S239" s="16" t="str">
        <f t="shared" si="1"/>
        <v>CXG-0325</v>
      </c>
      <c r="T239" s="16" t="str">
        <f t="shared" si="2"/>
        <v>03/2025</v>
      </c>
      <c r="U239" s="10" t="s">
        <v>812</v>
      </c>
      <c r="V239" s="43">
        <v>57580.0</v>
      </c>
      <c r="W239" s="8">
        <v>959.67</v>
      </c>
      <c r="X239" s="8">
        <v>0.0</v>
      </c>
      <c r="Y239" s="16" t="str">
        <f t="shared" si="3"/>
        <v>Descarregado</v>
      </c>
      <c r="Z239" s="8" t="s">
        <v>3324</v>
      </c>
      <c r="AA239" s="14">
        <f>SUMIFS(PagFreteIndividal!E:E,PagFreteIndividal!B:B,A:A)+AC239</f>
        <v>0</v>
      </c>
      <c r="AB239" s="14">
        <f t="shared" si="4"/>
        <v>0</v>
      </c>
      <c r="AC239" s="14"/>
    </row>
    <row r="240">
      <c r="A240" s="10" t="s">
        <v>6331</v>
      </c>
      <c r="B240" s="13">
        <v>45745.0</v>
      </c>
      <c r="C240" s="8" t="s">
        <v>3332</v>
      </c>
      <c r="D240" s="8">
        <v>69030.0</v>
      </c>
      <c r="E240" s="8">
        <v>1150.5</v>
      </c>
      <c r="F240" s="8">
        <v>83.5</v>
      </c>
      <c r="G240" s="11">
        <v>96066.75</v>
      </c>
      <c r="H240" s="8">
        <v>0.0</v>
      </c>
      <c r="I240" s="11">
        <v>0.0</v>
      </c>
      <c r="J240" s="8" t="s">
        <v>6228</v>
      </c>
      <c r="K240" s="8">
        <v>170.0</v>
      </c>
      <c r="L240" s="11">
        <v>11735.1</v>
      </c>
      <c r="M240" s="8" t="s">
        <v>6119</v>
      </c>
      <c r="N240" s="8" t="s">
        <v>188</v>
      </c>
      <c r="O240" s="8" t="s">
        <v>6332</v>
      </c>
      <c r="P240" s="11">
        <v>99.5</v>
      </c>
      <c r="Q240" s="11">
        <v>114474.75</v>
      </c>
      <c r="S240" s="16" t="str">
        <f t="shared" si="1"/>
        <v>CXG-0325</v>
      </c>
      <c r="T240" s="16" t="str">
        <f t="shared" si="2"/>
        <v>03/2025</v>
      </c>
      <c r="U240" s="10" t="s">
        <v>825</v>
      </c>
      <c r="V240" s="43">
        <v>69030.0</v>
      </c>
      <c r="W240" s="8">
        <v>1150.5</v>
      </c>
      <c r="X240" s="8">
        <v>0.0</v>
      </c>
      <c r="Y240" s="16" t="str">
        <f t="shared" si="3"/>
        <v>Descarregado</v>
      </c>
      <c r="Z240" s="8" t="s">
        <v>3302</v>
      </c>
      <c r="AA240" s="14">
        <f>SUMIFS(PagFreteIndividal!E:E,PagFreteIndividal!B:B,A:A)+AC240</f>
        <v>11735.1</v>
      </c>
      <c r="AB240" s="14">
        <f t="shared" si="4"/>
        <v>0</v>
      </c>
      <c r="AC240" s="32">
        <v>11735.1</v>
      </c>
    </row>
    <row r="241">
      <c r="A241" s="10" t="s">
        <v>6333</v>
      </c>
      <c r="B241" s="13">
        <v>45745.0</v>
      </c>
      <c r="C241" s="8" t="s">
        <v>3332</v>
      </c>
      <c r="D241" s="8">
        <v>74320.0</v>
      </c>
      <c r="E241" s="8">
        <v>1238.67</v>
      </c>
      <c r="F241" s="8">
        <v>83.5</v>
      </c>
      <c r="G241" s="11">
        <v>103428.95</v>
      </c>
      <c r="H241" s="8">
        <v>0.0</v>
      </c>
      <c r="I241" s="11">
        <v>0.0</v>
      </c>
      <c r="J241" s="8" t="s">
        <v>6169</v>
      </c>
      <c r="K241" s="8">
        <v>100.0</v>
      </c>
      <c r="L241" s="11">
        <v>7432.0</v>
      </c>
      <c r="M241" s="8" t="s">
        <v>6119</v>
      </c>
      <c r="N241" s="8" t="s">
        <v>180</v>
      </c>
      <c r="O241" s="8" t="s">
        <v>6321</v>
      </c>
      <c r="P241" s="11">
        <v>92.0</v>
      </c>
      <c r="Q241" s="11">
        <v>114080.0</v>
      </c>
      <c r="S241" s="16" t="str">
        <f t="shared" si="1"/>
        <v>CXG-0325</v>
      </c>
      <c r="T241" s="16" t="str">
        <f t="shared" si="2"/>
        <v>03/2025</v>
      </c>
      <c r="U241" s="10" t="s">
        <v>849</v>
      </c>
      <c r="V241" s="43">
        <v>74400.0</v>
      </c>
      <c r="W241" s="8">
        <v>1240.0</v>
      </c>
      <c r="X241" s="8">
        <v>1.33</v>
      </c>
      <c r="Y241" s="16" t="str">
        <f t="shared" si="3"/>
        <v>Descarregado</v>
      </c>
      <c r="Z241" s="8" t="s">
        <v>3302</v>
      </c>
      <c r="AA241" s="14">
        <f>SUMIFS(PagFreteIndividal!E:E,PagFreteIndividal!B:B,A:A)+AC241</f>
        <v>7432</v>
      </c>
      <c r="AB241" s="14">
        <f t="shared" si="4"/>
        <v>0</v>
      </c>
      <c r="AC241" s="32">
        <v>7432.0</v>
      </c>
    </row>
    <row r="242">
      <c r="A242" s="10" t="s">
        <v>6334</v>
      </c>
      <c r="B242" s="13">
        <v>45748.0</v>
      </c>
      <c r="C242" s="8" t="s">
        <v>3340</v>
      </c>
      <c r="D242" s="8">
        <v>76060.0</v>
      </c>
      <c r="E242" s="8">
        <v>1267.67</v>
      </c>
      <c r="F242" s="8">
        <v>85.0</v>
      </c>
      <c r="G242" s="11">
        <v>107751.95</v>
      </c>
      <c r="H242" s="8">
        <v>0.0</v>
      </c>
      <c r="I242" s="11">
        <v>0.0</v>
      </c>
      <c r="J242" s="8" t="s">
        <v>6176</v>
      </c>
      <c r="K242" s="8">
        <v>160.0</v>
      </c>
      <c r="L242" s="11">
        <v>12169.6</v>
      </c>
      <c r="M242" s="8" t="s">
        <v>6119</v>
      </c>
      <c r="N242" s="8" t="s">
        <v>194</v>
      </c>
      <c r="O242" s="8" t="s">
        <v>6335</v>
      </c>
      <c r="P242" s="11">
        <v>102.0</v>
      </c>
      <c r="Q242" s="11">
        <v>129302.34</v>
      </c>
      <c r="S242" s="16" t="str">
        <f t="shared" si="1"/>
        <v>CXG-0425</v>
      </c>
      <c r="T242" s="16" t="str">
        <f t="shared" si="2"/>
        <v>04/2025</v>
      </c>
      <c r="U242" s="10" t="s">
        <v>843</v>
      </c>
      <c r="V242" s="43">
        <v>76060.0</v>
      </c>
      <c r="W242" s="8">
        <v>1267.67</v>
      </c>
      <c r="X242" s="8">
        <v>0.0</v>
      </c>
      <c r="Y242" s="16" t="str">
        <f t="shared" si="3"/>
        <v>Descarregado</v>
      </c>
      <c r="Z242" s="8" t="s">
        <v>3302</v>
      </c>
      <c r="AA242" s="14">
        <f>SUMIFS(PagFreteIndividal!E:E,PagFreteIndividal!B:B,A:A)+AC242</f>
        <v>12169.6</v>
      </c>
      <c r="AB242" s="14">
        <f t="shared" si="4"/>
        <v>0</v>
      </c>
      <c r="AC242" s="32">
        <v>12169.6</v>
      </c>
    </row>
    <row r="243">
      <c r="A243" s="10" t="s">
        <v>6336</v>
      </c>
      <c r="B243" s="13">
        <v>45748.0</v>
      </c>
      <c r="C243" s="8" t="s">
        <v>3340</v>
      </c>
      <c r="D243" s="8">
        <v>74640.0</v>
      </c>
      <c r="E243" s="8">
        <v>1244.0</v>
      </c>
      <c r="F243" s="8">
        <v>85.0</v>
      </c>
      <c r="G243" s="11">
        <v>105740.0</v>
      </c>
      <c r="H243" s="8">
        <v>0.0</v>
      </c>
      <c r="I243" s="11">
        <v>0.0</v>
      </c>
      <c r="J243" s="8" t="s">
        <v>6152</v>
      </c>
      <c r="K243" s="8">
        <v>160.0</v>
      </c>
      <c r="L243" s="11">
        <v>11942.4</v>
      </c>
      <c r="M243" s="8" t="s">
        <v>6119</v>
      </c>
      <c r="N243" s="8" t="s">
        <v>99</v>
      </c>
      <c r="O243" s="8" t="s">
        <v>6337</v>
      </c>
      <c r="P243" s="11">
        <v>100.0</v>
      </c>
      <c r="Q243" s="11">
        <v>124033.0</v>
      </c>
      <c r="S243" s="16" t="str">
        <f t="shared" si="1"/>
        <v>CXG-0425</v>
      </c>
      <c r="T243" s="16" t="str">
        <f t="shared" si="2"/>
        <v>04/2025</v>
      </c>
      <c r="U243" s="10" t="s">
        <v>843</v>
      </c>
      <c r="V243" s="43">
        <v>74420.0</v>
      </c>
      <c r="W243" s="8">
        <v>1240.33</v>
      </c>
      <c r="X243" s="8">
        <v>-3.67</v>
      </c>
      <c r="Y243" s="16" t="str">
        <f t="shared" si="3"/>
        <v>Descarregado</v>
      </c>
      <c r="Z243" s="8" t="s">
        <v>3302</v>
      </c>
      <c r="AA243" s="14">
        <f>SUMIFS(PagFreteIndividal!E:E,PagFreteIndividal!B:B,A:A)+AC243</f>
        <v>11942.4</v>
      </c>
      <c r="AB243" s="14">
        <f t="shared" si="4"/>
        <v>0</v>
      </c>
      <c r="AC243" s="32">
        <v>11942.4</v>
      </c>
    </row>
    <row r="244">
      <c r="A244" s="10" t="s">
        <v>6338</v>
      </c>
      <c r="B244" s="13">
        <v>45748.0</v>
      </c>
      <c r="C244" s="8" t="s">
        <v>3340</v>
      </c>
      <c r="D244" s="8">
        <v>74160.0</v>
      </c>
      <c r="E244" s="8">
        <v>1236.0</v>
      </c>
      <c r="F244" s="8">
        <v>85.0</v>
      </c>
      <c r="G244" s="11">
        <v>105060.0</v>
      </c>
      <c r="H244" s="8">
        <v>0.0</v>
      </c>
      <c r="I244" s="11">
        <v>0.0</v>
      </c>
      <c r="J244" s="8" t="s">
        <v>6154</v>
      </c>
      <c r="K244" s="8">
        <v>160.0</v>
      </c>
      <c r="L244" s="11">
        <v>11865.6</v>
      </c>
      <c r="M244" s="8" t="s">
        <v>6119</v>
      </c>
      <c r="N244" s="8" t="s">
        <v>27</v>
      </c>
      <c r="O244" s="8" t="s">
        <v>6339</v>
      </c>
      <c r="P244" s="11">
        <v>100.0</v>
      </c>
      <c r="Q244" s="11">
        <v>123600.0</v>
      </c>
      <c r="S244" s="16" t="str">
        <f t="shared" si="1"/>
        <v>CXG-0425</v>
      </c>
      <c r="T244" s="16" t="str">
        <f t="shared" si="2"/>
        <v>04/2025</v>
      </c>
      <c r="U244" s="10" t="s">
        <v>843</v>
      </c>
      <c r="V244" s="43">
        <v>74160.0</v>
      </c>
      <c r="W244" s="8">
        <v>1236.0</v>
      </c>
      <c r="X244" s="8">
        <v>0.0</v>
      </c>
      <c r="Y244" s="16" t="str">
        <f t="shared" si="3"/>
        <v>Descarregado</v>
      </c>
      <c r="Z244" s="8" t="s">
        <v>3302</v>
      </c>
      <c r="AA244" s="14">
        <f>SUMIFS(PagFreteIndividal!E:E,PagFreteIndividal!B:B,A:A)+AC244</f>
        <v>11865.6</v>
      </c>
      <c r="AB244" s="14">
        <f t="shared" si="4"/>
        <v>0</v>
      </c>
      <c r="AC244" s="32">
        <v>11865.6</v>
      </c>
    </row>
    <row r="245">
      <c r="A245" s="10" t="s">
        <v>6340</v>
      </c>
      <c r="B245" s="13">
        <v>45748.0</v>
      </c>
      <c r="C245" s="8" t="s">
        <v>3340</v>
      </c>
      <c r="D245" s="8">
        <v>30000.0</v>
      </c>
      <c r="E245" s="8">
        <v>500.0</v>
      </c>
      <c r="F245" s="8">
        <v>85.0</v>
      </c>
      <c r="G245" s="11">
        <v>42500.0</v>
      </c>
      <c r="H245" s="8">
        <v>0.0</v>
      </c>
      <c r="I245" s="11">
        <v>0.0</v>
      </c>
      <c r="J245" s="8" t="s">
        <v>6341</v>
      </c>
      <c r="K245" s="8">
        <v>120.0</v>
      </c>
      <c r="L245" s="11">
        <v>3600.0</v>
      </c>
      <c r="M245" s="8" t="s">
        <v>6119</v>
      </c>
      <c r="N245" s="8" t="s">
        <v>79</v>
      </c>
      <c r="O245" s="8" t="s">
        <v>6342</v>
      </c>
      <c r="P245" s="11">
        <v>95.0</v>
      </c>
      <c r="Q245" s="11">
        <v>47500.0</v>
      </c>
      <c r="S245" s="16" t="str">
        <f t="shared" si="1"/>
        <v>CXG-0425</v>
      </c>
      <c r="T245" s="16" t="str">
        <f t="shared" si="2"/>
        <v>04/2025</v>
      </c>
      <c r="U245" s="10" t="s">
        <v>763</v>
      </c>
      <c r="V245" s="43">
        <v>30000.0</v>
      </c>
      <c r="W245" s="8">
        <v>500.0</v>
      </c>
      <c r="X245" s="8">
        <v>0.0</v>
      </c>
      <c r="Y245" s="16" t="str">
        <f t="shared" si="3"/>
        <v>Descarregado</v>
      </c>
      <c r="Z245" s="8" t="s">
        <v>3302</v>
      </c>
      <c r="AA245" s="14">
        <f>SUMIFS(PagFreteIndividal!E:E,PagFreteIndividal!B:B,A:A)+AC245</f>
        <v>3600</v>
      </c>
      <c r="AB245" s="14">
        <f t="shared" si="4"/>
        <v>0</v>
      </c>
      <c r="AC245" s="32">
        <v>3600.0</v>
      </c>
    </row>
    <row r="246">
      <c r="A246" s="10" t="s">
        <v>4539</v>
      </c>
      <c r="B246" s="13">
        <v>45736.0</v>
      </c>
      <c r="C246" s="8" t="s">
        <v>3308</v>
      </c>
      <c r="D246" s="8">
        <v>45900.0</v>
      </c>
      <c r="E246" s="8">
        <v>765.0</v>
      </c>
      <c r="F246" s="8">
        <v>80.0</v>
      </c>
      <c r="G246" s="11">
        <v>61200.0</v>
      </c>
      <c r="H246" s="8">
        <v>0.0</v>
      </c>
      <c r="I246" s="11">
        <v>0.0</v>
      </c>
      <c r="J246" s="8" t="s">
        <v>4540</v>
      </c>
      <c r="K246" s="8">
        <v>180.0</v>
      </c>
      <c r="L246" s="11">
        <v>8262.0</v>
      </c>
      <c r="M246" s="8" t="s">
        <v>6119</v>
      </c>
      <c r="N246" s="8" t="s">
        <v>130</v>
      </c>
      <c r="O246" s="8" t="s">
        <v>6284</v>
      </c>
      <c r="P246" s="11">
        <v>96.5</v>
      </c>
      <c r="Q246" s="11">
        <v>73790.66</v>
      </c>
      <c r="S246" s="16" t="str">
        <f t="shared" si="1"/>
        <v>CXG-0325</v>
      </c>
      <c r="T246" s="16" t="str">
        <f t="shared" si="2"/>
        <v>03/2025</v>
      </c>
      <c r="U246" s="10" t="s">
        <v>755</v>
      </c>
      <c r="V246" s="43">
        <v>45880.0</v>
      </c>
      <c r="W246" s="8">
        <v>764.67</v>
      </c>
      <c r="X246" s="8">
        <v>-0.33</v>
      </c>
      <c r="Y246" s="16" t="str">
        <f t="shared" si="3"/>
        <v>Descarregado</v>
      </c>
      <c r="Z246" s="8" t="s">
        <v>3309</v>
      </c>
      <c r="AA246" s="14">
        <f>SUMIFS(PagFreteIndividal!E:E,PagFreteIndividal!B:B,A:A)+AC246</f>
        <v>8262</v>
      </c>
      <c r="AB246" s="14">
        <f t="shared" si="4"/>
        <v>0</v>
      </c>
      <c r="AC246" s="14"/>
    </row>
    <row r="247">
      <c r="A247" s="10" t="s">
        <v>6343</v>
      </c>
      <c r="B247" s="13">
        <v>45749.0</v>
      </c>
      <c r="C247" s="8" t="s">
        <v>3322</v>
      </c>
      <c r="D247" s="8">
        <v>61660.0</v>
      </c>
      <c r="E247" s="8">
        <v>1027.67</v>
      </c>
      <c r="F247" s="8">
        <v>85.0</v>
      </c>
      <c r="G247" s="11">
        <v>87351.95</v>
      </c>
      <c r="H247" s="8">
        <v>0.0</v>
      </c>
      <c r="I247" s="11">
        <v>0.0</v>
      </c>
      <c r="J247" s="8" t="s">
        <v>4111</v>
      </c>
      <c r="K247" s="8">
        <v>0.0</v>
      </c>
      <c r="L247" s="11">
        <v>0.0</v>
      </c>
      <c r="M247" s="8" t="s">
        <v>6119</v>
      </c>
      <c r="N247" s="8" t="s">
        <v>168</v>
      </c>
      <c r="O247" s="8" t="s">
        <v>6248</v>
      </c>
      <c r="P247" s="11">
        <v>87.0</v>
      </c>
      <c r="Q247" s="11">
        <v>89407.29</v>
      </c>
      <c r="S247" s="16" t="str">
        <f t="shared" si="1"/>
        <v>CXG-0425</v>
      </c>
      <c r="T247" s="16" t="str">
        <f t="shared" si="2"/>
        <v>04/2025</v>
      </c>
      <c r="U247" s="10" t="s">
        <v>843</v>
      </c>
      <c r="V247" s="43">
        <v>61660.0</v>
      </c>
      <c r="W247" s="8">
        <v>1027.67</v>
      </c>
      <c r="X247" s="8">
        <v>0.0</v>
      </c>
      <c r="Y247" s="16" t="str">
        <f t="shared" si="3"/>
        <v>Descarregado</v>
      </c>
      <c r="Z247" s="8" t="s">
        <v>3324</v>
      </c>
      <c r="AA247" s="14">
        <f>SUMIFS(PagFreteIndividal!E:E,PagFreteIndividal!B:B,A:A)+AC247</f>
        <v>0</v>
      </c>
      <c r="AB247" s="14">
        <f t="shared" si="4"/>
        <v>0</v>
      </c>
      <c r="AC247" s="14"/>
    </row>
    <row r="248">
      <c r="A248" s="10" t="s">
        <v>6344</v>
      </c>
      <c r="B248" s="13">
        <v>45749.0</v>
      </c>
      <c r="C248" s="8" t="s">
        <v>3340</v>
      </c>
      <c r="D248" s="8">
        <v>72560.0</v>
      </c>
      <c r="E248" s="8">
        <v>1209.33</v>
      </c>
      <c r="F248" s="8">
        <v>85.0</v>
      </c>
      <c r="G248" s="11">
        <v>102793.05</v>
      </c>
      <c r="H248" s="8">
        <v>0.0</v>
      </c>
      <c r="I248" s="11">
        <v>0.0</v>
      </c>
      <c r="J248" s="8" t="s">
        <v>6345</v>
      </c>
      <c r="K248" s="8">
        <v>150.0</v>
      </c>
      <c r="L248" s="11">
        <v>10884.0</v>
      </c>
      <c r="M248" s="8" t="s">
        <v>6119</v>
      </c>
      <c r="N248" s="8" t="s">
        <v>51</v>
      </c>
      <c r="O248" s="8" t="s">
        <v>6346</v>
      </c>
      <c r="P248" s="11">
        <v>96.0</v>
      </c>
      <c r="Q248" s="11">
        <v>116095.68</v>
      </c>
      <c r="S248" s="16" t="str">
        <f t="shared" si="1"/>
        <v>CXG-0425</v>
      </c>
      <c r="T248" s="16" t="str">
        <f t="shared" si="2"/>
        <v>04/2025</v>
      </c>
      <c r="U248" s="10" t="s">
        <v>843</v>
      </c>
      <c r="V248" s="43">
        <v>72560.0</v>
      </c>
      <c r="W248" s="8">
        <v>1209.33</v>
      </c>
      <c r="X248" s="8">
        <v>0.0</v>
      </c>
      <c r="Y248" s="16" t="str">
        <f t="shared" si="3"/>
        <v>Descarregado</v>
      </c>
      <c r="Z248" s="8" t="s">
        <v>3302</v>
      </c>
      <c r="AA248" s="14">
        <f>SUMIFS(PagFreteIndividal!E:E,PagFreteIndividal!B:B,A:A)+AC248</f>
        <v>10884</v>
      </c>
      <c r="AB248" s="14">
        <f t="shared" si="4"/>
        <v>0</v>
      </c>
      <c r="AC248" s="32">
        <v>10884.0</v>
      </c>
    </row>
    <row r="249">
      <c r="A249" s="10" t="s">
        <v>6347</v>
      </c>
      <c r="B249" s="13">
        <v>45749.0</v>
      </c>
      <c r="C249" s="8" t="s">
        <v>3340</v>
      </c>
      <c r="D249" s="8">
        <v>71380.0</v>
      </c>
      <c r="E249" s="8">
        <v>1189.67</v>
      </c>
      <c r="F249" s="8">
        <v>85.0</v>
      </c>
      <c r="G249" s="11">
        <v>101121.95</v>
      </c>
      <c r="H249" s="8">
        <v>0.0</v>
      </c>
      <c r="I249" s="11">
        <v>0.0</v>
      </c>
      <c r="J249" s="8" t="s">
        <v>6201</v>
      </c>
      <c r="K249" s="8">
        <v>150.0</v>
      </c>
      <c r="L249" s="11">
        <v>10707.0</v>
      </c>
      <c r="M249" s="8" t="s">
        <v>6119</v>
      </c>
      <c r="N249" s="8" t="s">
        <v>127</v>
      </c>
      <c r="O249" s="8" t="s">
        <v>6173</v>
      </c>
      <c r="P249" s="11">
        <v>102.0</v>
      </c>
      <c r="Q249" s="11">
        <v>121346.34</v>
      </c>
      <c r="S249" s="16" t="str">
        <f t="shared" si="1"/>
        <v>CXG-0425</v>
      </c>
      <c r="T249" s="16" t="str">
        <f t="shared" si="2"/>
        <v>04/2025</v>
      </c>
      <c r="U249" s="10" t="s">
        <v>843</v>
      </c>
      <c r="V249" s="43">
        <v>71380.0</v>
      </c>
      <c r="W249" s="8">
        <v>1189.67</v>
      </c>
      <c r="X249" s="8">
        <v>0.0</v>
      </c>
      <c r="Y249" s="16" t="str">
        <f t="shared" si="3"/>
        <v>Descarregado</v>
      </c>
      <c r="Z249" s="8" t="s">
        <v>3302</v>
      </c>
      <c r="AA249" s="14">
        <f>SUMIFS(PagFreteIndividal!E:E,PagFreteIndividal!B:B,A:A)+AC249</f>
        <v>10707</v>
      </c>
      <c r="AB249" s="14">
        <f t="shared" si="4"/>
        <v>0</v>
      </c>
      <c r="AC249" s="32">
        <v>10707.0</v>
      </c>
    </row>
    <row r="250">
      <c r="A250" s="10" t="s">
        <v>6348</v>
      </c>
      <c r="B250" s="13">
        <v>45749.0</v>
      </c>
      <c r="C250" s="8" t="s">
        <v>3340</v>
      </c>
      <c r="D250" s="8">
        <v>74620.0</v>
      </c>
      <c r="E250" s="8">
        <v>1243.67</v>
      </c>
      <c r="F250" s="8">
        <v>85.0</v>
      </c>
      <c r="G250" s="11">
        <v>105711.95</v>
      </c>
      <c r="H250" s="8">
        <v>0.0</v>
      </c>
      <c r="I250" s="11">
        <v>0.0</v>
      </c>
      <c r="J250" s="8" t="s">
        <v>6129</v>
      </c>
      <c r="K250" s="8">
        <v>150.0</v>
      </c>
      <c r="L250" s="11">
        <v>11193.0</v>
      </c>
      <c r="M250" s="8" t="s">
        <v>6119</v>
      </c>
      <c r="N250" s="8" t="s">
        <v>51</v>
      </c>
      <c r="O250" s="8" t="s">
        <v>6346</v>
      </c>
      <c r="P250" s="11">
        <v>97.75</v>
      </c>
      <c r="Q250" s="11">
        <v>121568.74</v>
      </c>
      <c r="S250" s="16" t="str">
        <f t="shared" si="1"/>
        <v>CXG-0425</v>
      </c>
      <c r="T250" s="16" t="str">
        <f t="shared" si="2"/>
        <v>04/2025</v>
      </c>
      <c r="U250" s="10" t="s">
        <v>843</v>
      </c>
      <c r="V250" s="43">
        <v>74620.0</v>
      </c>
      <c r="W250" s="8">
        <v>1243.67</v>
      </c>
      <c r="X250" s="8">
        <v>0.0</v>
      </c>
      <c r="Y250" s="16" t="str">
        <f t="shared" si="3"/>
        <v>Descarregado</v>
      </c>
      <c r="Z250" s="8" t="s">
        <v>3302</v>
      </c>
      <c r="AA250" s="14">
        <f>SUMIFS(PagFreteIndividal!E:E,PagFreteIndividal!B:B,A:A)+AC250</f>
        <v>11193</v>
      </c>
      <c r="AB250" s="14">
        <f t="shared" si="4"/>
        <v>0</v>
      </c>
      <c r="AC250" s="32">
        <v>11193.0</v>
      </c>
    </row>
    <row r="251">
      <c r="A251" s="10" t="s">
        <v>6349</v>
      </c>
      <c r="B251" s="13">
        <v>45752.0</v>
      </c>
      <c r="C251" s="8" t="s">
        <v>3340</v>
      </c>
      <c r="D251" s="8">
        <v>77290.0</v>
      </c>
      <c r="E251" s="8">
        <v>1288.17</v>
      </c>
      <c r="F251" s="8">
        <v>85.0</v>
      </c>
      <c r="G251" s="11">
        <v>109494.45</v>
      </c>
      <c r="H251" s="8">
        <v>0.0</v>
      </c>
      <c r="I251" s="11">
        <v>0.0</v>
      </c>
      <c r="J251" s="8" t="s">
        <v>6152</v>
      </c>
      <c r="K251" s="8">
        <v>120.0</v>
      </c>
      <c r="L251" s="11">
        <v>9274.8</v>
      </c>
      <c r="M251" s="8" t="s">
        <v>6119</v>
      </c>
      <c r="N251" s="8" t="s">
        <v>192</v>
      </c>
      <c r="O251" s="8" t="s">
        <v>6350</v>
      </c>
      <c r="P251" s="11">
        <v>96.0</v>
      </c>
      <c r="Q251" s="11">
        <v>123664.32</v>
      </c>
      <c r="S251" s="16" t="str">
        <f t="shared" si="1"/>
        <v>CXG-0425</v>
      </c>
      <c r="T251" s="16" t="str">
        <f t="shared" si="2"/>
        <v>04/2025</v>
      </c>
      <c r="U251" s="10" t="s">
        <v>763</v>
      </c>
      <c r="V251" s="43">
        <v>77290.0</v>
      </c>
      <c r="W251" s="8">
        <v>1288.17</v>
      </c>
      <c r="X251" s="8">
        <v>0.0</v>
      </c>
      <c r="Y251" s="16" t="str">
        <f t="shared" si="3"/>
        <v>Descarregado</v>
      </c>
      <c r="Z251" s="8" t="s">
        <v>3302</v>
      </c>
      <c r="AA251" s="14">
        <f>SUMIFS(PagFreteIndividal!E:E,PagFreteIndividal!B:B,A:A)+AC251</f>
        <v>9274.8</v>
      </c>
      <c r="AB251" s="14">
        <f t="shared" si="4"/>
        <v>0</v>
      </c>
      <c r="AC251" s="32">
        <v>9274.8</v>
      </c>
    </row>
    <row r="252">
      <c r="A252" s="10" t="s">
        <v>6351</v>
      </c>
      <c r="B252" s="13">
        <v>45752.0</v>
      </c>
      <c r="C252" s="8" t="s">
        <v>3340</v>
      </c>
      <c r="D252" s="8">
        <v>75260.0</v>
      </c>
      <c r="E252" s="8">
        <v>1254.33</v>
      </c>
      <c r="F252" s="8">
        <v>85.0</v>
      </c>
      <c r="G252" s="11">
        <v>106618.05</v>
      </c>
      <c r="H252" s="8">
        <v>0.0</v>
      </c>
      <c r="I252" s="11">
        <v>0.0</v>
      </c>
      <c r="J252" s="8" t="s">
        <v>6129</v>
      </c>
      <c r="K252" s="8">
        <v>160.0</v>
      </c>
      <c r="L252" s="11">
        <v>12041.6</v>
      </c>
      <c r="M252" s="8" t="s">
        <v>6119</v>
      </c>
      <c r="N252" s="8" t="s">
        <v>19</v>
      </c>
      <c r="O252" s="8" t="s">
        <v>6352</v>
      </c>
      <c r="P252" s="11">
        <v>100.0</v>
      </c>
      <c r="Q252" s="11">
        <v>125433.0</v>
      </c>
      <c r="S252" s="16" t="str">
        <f t="shared" si="1"/>
        <v>CXG-0425</v>
      </c>
      <c r="T252" s="16" t="str">
        <f t="shared" si="2"/>
        <v>04/2025</v>
      </c>
      <c r="U252" s="10" t="s">
        <v>843</v>
      </c>
      <c r="V252" s="43">
        <v>75260.0</v>
      </c>
      <c r="W252" s="8">
        <v>1254.33</v>
      </c>
      <c r="X252" s="8">
        <v>0.0</v>
      </c>
      <c r="Y252" s="16" t="str">
        <f t="shared" si="3"/>
        <v>Descarregado</v>
      </c>
      <c r="Z252" s="8" t="s">
        <v>3302</v>
      </c>
      <c r="AA252" s="14">
        <f>SUMIFS(PagFreteIndividal!E:E,PagFreteIndividal!B:B,A:A)+AC252</f>
        <v>12041.6</v>
      </c>
      <c r="AB252" s="14">
        <f t="shared" si="4"/>
        <v>0</v>
      </c>
      <c r="AC252" s="32">
        <v>12041.6</v>
      </c>
    </row>
    <row r="253">
      <c r="A253" s="10" t="s">
        <v>5005</v>
      </c>
      <c r="B253" s="13">
        <v>45737.0</v>
      </c>
      <c r="C253" s="8" t="s">
        <v>3308</v>
      </c>
      <c r="D253" s="8">
        <v>40760.0</v>
      </c>
      <c r="E253" s="8">
        <v>679.33</v>
      </c>
      <c r="F253" s="8">
        <v>80.0</v>
      </c>
      <c r="G253" s="11">
        <v>54346.4</v>
      </c>
      <c r="H253" s="8">
        <v>0.0</v>
      </c>
      <c r="I253" s="11">
        <v>0.0</v>
      </c>
      <c r="J253" s="8" t="s">
        <v>5006</v>
      </c>
      <c r="K253" s="8">
        <v>130.0</v>
      </c>
      <c r="L253" s="11">
        <v>5298.8</v>
      </c>
      <c r="M253" s="8" t="s">
        <v>6119</v>
      </c>
      <c r="N253" s="8" t="s">
        <v>65</v>
      </c>
      <c r="O253" s="8" t="s">
        <v>6262</v>
      </c>
      <c r="P253" s="11">
        <v>90.0</v>
      </c>
      <c r="Q253" s="11">
        <v>61350.3</v>
      </c>
      <c r="S253" s="16" t="str">
        <f t="shared" si="1"/>
        <v>CXG-0325</v>
      </c>
      <c r="T253" s="16" t="str">
        <f t="shared" si="2"/>
        <v>03/2025</v>
      </c>
      <c r="U253" s="10" t="s">
        <v>755</v>
      </c>
      <c r="V253" s="43">
        <v>40900.0</v>
      </c>
      <c r="W253" s="8">
        <v>681.67</v>
      </c>
      <c r="X253" s="8">
        <v>2.34</v>
      </c>
      <c r="Y253" s="16" t="str">
        <f t="shared" si="3"/>
        <v>Descarregado</v>
      </c>
      <c r="Z253" s="8" t="s">
        <v>3309</v>
      </c>
      <c r="AA253" s="14">
        <f>SUMIFS(PagFreteIndividal!E:E,PagFreteIndividal!B:B,A:A)+AC253</f>
        <v>5298.8</v>
      </c>
      <c r="AB253" s="14">
        <f t="shared" si="4"/>
        <v>0</v>
      </c>
      <c r="AC253" s="14"/>
    </row>
    <row r="254">
      <c r="A254" s="10" t="s">
        <v>4669</v>
      </c>
      <c r="B254" s="13">
        <v>45743.0</v>
      </c>
      <c r="C254" s="8" t="s">
        <v>3308</v>
      </c>
      <c r="D254" s="8">
        <v>15940.0</v>
      </c>
      <c r="E254" s="8">
        <v>265.67</v>
      </c>
      <c r="F254" s="8">
        <v>85.0</v>
      </c>
      <c r="G254" s="11">
        <v>22581.95</v>
      </c>
      <c r="H254" s="8">
        <v>0.0</v>
      </c>
      <c r="I254" s="11">
        <v>0.0</v>
      </c>
      <c r="J254" s="8" t="s">
        <v>4508</v>
      </c>
      <c r="K254" s="8">
        <v>160.0</v>
      </c>
      <c r="L254" s="11">
        <v>2550.4</v>
      </c>
      <c r="M254" s="8" t="s">
        <v>6119</v>
      </c>
      <c r="N254" s="8" t="s">
        <v>83</v>
      </c>
      <c r="O254" s="8" t="s">
        <v>6353</v>
      </c>
      <c r="P254" s="11">
        <v>98.0</v>
      </c>
      <c r="Q254" s="11">
        <v>26329.66</v>
      </c>
      <c r="S254" s="16" t="str">
        <f t="shared" si="1"/>
        <v>CXG-0325</v>
      </c>
      <c r="T254" s="16" t="str">
        <f t="shared" si="2"/>
        <v>03/2025</v>
      </c>
      <c r="U254" s="10" t="s">
        <v>860</v>
      </c>
      <c r="V254" s="43">
        <v>16120.0</v>
      </c>
      <c r="W254" s="8">
        <v>268.67</v>
      </c>
      <c r="X254" s="8">
        <v>3.0</v>
      </c>
      <c r="Y254" s="16" t="str">
        <f t="shared" si="3"/>
        <v>Descarregado</v>
      </c>
      <c r="Z254" s="8" t="s">
        <v>3309</v>
      </c>
      <c r="AA254" s="14">
        <f>SUMIFS(PagFreteIndividal!E:E,PagFreteIndividal!B:B,A:A)+AC254</f>
        <v>2550.4</v>
      </c>
      <c r="AB254" s="14">
        <f t="shared" si="4"/>
        <v>0</v>
      </c>
      <c r="AC254" s="14"/>
    </row>
    <row r="255">
      <c r="A255" s="10" t="s">
        <v>6354</v>
      </c>
      <c r="B255" s="13">
        <v>45754.0</v>
      </c>
      <c r="C255" s="8" t="s">
        <v>3340</v>
      </c>
      <c r="D255" s="8">
        <v>74680.0</v>
      </c>
      <c r="E255" s="8">
        <v>1244.67</v>
      </c>
      <c r="F255" s="8">
        <v>85.0</v>
      </c>
      <c r="G255" s="11">
        <v>105796.95</v>
      </c>
      <c r="H255" s="8">
        <v>0.0</v>
      </c>
      <c r="I255" s="11">
        <v>0.0</v>
      </c>
      <c r="J255" s="8" t="s">
        <v>4337</v>
      </c>
      <c r="K255" s="8">
        <v>160.0</v>
      </c>
      <c r="L255" s="11">
        <v>11948.8</v>
      </c>
      <c r="M255" s="8" t="s">
        <v>6119</v>
      </c>
      <c r="N255" s="8" t="s">
        <v>102</v>
      </c>
      <c r="O255" s="8" t="s">
        <v>6303</v>
      </c>
      <c r="P255" s="11">
        <v>100.0</v>
      </c>
      <c r="Q255" s="11">
        <v>124467.0</v>
      </c>
      <c r="S255" s="16" t="str">
        <f t="shared" si="1"/>
        <v>CXG-0425</v>
      </c>
      <c r="T255" s="16" t="str">
        <f t="shared" si="2"/>
        <v>04/2025</v>
      </c>
      <c r="U255" s="10" t="s">
        <v>843</v>
      </c>
      <c r="V255" s="43">
        <v>74680.0</v>
      </c>
      <c r="W255" s="8">
        <v>1244.67</v>
      </c>
      <c r="X255" s="8">
        <v>0.0</v>
      </c>
      <c r="Y255" s="16" t="str">
        <f t="shared" si="3"/>
        <v>Descarregado</v>
      </c>
      <c r="Z255" s="8" t="s">
        <v>3302</v>
      </c>
      <c r="AA255" s="14">
        <f>SUMIFS(PagFreteIndividal!E:E,PagFreteIndividal!B:B,A:A)+AC255</f>
        <v>11948.8</v>
      </c>
      <c r="AB255" s="14">
        <f t="shared" si="4"/>
        <v>0</v>
      </c>
      <c r="AC255" s="32">
        <v>11948.8</v>
      </c>
    </row>
    <row r="256">
      <c r="A256" s="10" t="s">
        <v>4476</v>
      </c>
      <c r="B256" s="13">
        <v>45749.0</v>
      </c>
      <c r="C256" s="8" t="s">
        <v>3308</v>
      </c>
      <c r="D256" s="8">
        <v>57680.0</v>
      </c>
      <c r="E256" s="8">
        <v>961.33</v>
      </c>
      <c r="F256" s="8">
        <v>85.0</v>
      </c>
      <c r="G256" s="11">
        <v>81713.05</v>
      </c>
      <c r="H256" s="8">
        <v>0.0</v>
      </c>
      <c r="I256" s="11">
        <v>0.0</v>
      </c>
      <c r="J256" s="8" t="s">
        <v>4477</v>
      </c>
      <c r="K256" s="8">
        <v>150.0</v>
      </c>
      <c r="L256" s="11">
        <v>8652.0</v>
      </c>
      <c r="M256" s="8" t="s">
        <v>6119</v>
      </c>
      <c r="N256" s="8" t="s">
        <v>89</v>
      </c>
      <c r="O256" s="8" t="s">
        <v>6253</v>
      </c>
      <c r="P256" s="11">
        <v>97.0</v>
      </c>
      <c r="Q256" s="11">
        <v>93200.51</v>
      </c>
      <c r="S256" s="16" t="str">
        <f t="shared" si="1"/>
        <v>CXG-0425</v>
      </c>
      <c r="T256" s="16" t="str">
        <f t="shared" si="2"/>
        <v>04/2025</v>
      </c>
      <c r="U256" s="10" t="s">
        <v>843</v>
      </c>
      <c r="V256" s="43">
        <v>57650.0</v>
      </c>
      <c r="W256" s="8">
        <v>960.83</v>
      </c>
      <c r="X256" s="8">
        <v>-0.5</v>
      </c>
      <c r="Y256" s="16" t="str">
        <f t="shared" si="3"/>
        <v>Descarregado</v>
      </c>
      <c r="Z256" s="8" t="s">
        <v>3309</v>
      </c>
      <c r="AA256" s="14">
        <f>SUMIFS(PagFreteIndividal!E:E,PagFreteIndividal!B:B,A:A)+AC256</f>
        <v>8652</v>
      </c>
      <c r="AB256" s="14">
        <f t="shared" si="4"/>
        <v>0</v>
      </c>
      <c r="AC256" s="14"/>
    </row>
    <row r="257">
      <c r="A257" s="10" t="s">
        <v>6355</v>
      </c>
      <c r="B257" s="13">
        <v>45756.0</v>
      </c>
      <c r="C257" s="8" t="s">
        <v>3340</v>
      </c>
      <c r="D257" s="8">
        <v>73400.0</v>
      </c>
      <c r="E257" s="8">
        <v>1223.33</v>
      </c>
      <c r="F257" s="8">
        <v>85.0</v>
      </c>
      <c r="G257" s="11">
        <v>103983.05</v>
      </c>
      <c r="H257" s="8">
        <v>0.0</v>
      </c>
      <c r="I257" s="11">
        <v>0.0</v>
      </c>
      <c r="J257" s="8" t="s">
        <v>6152</v>
      </c>
      <c r="K257" s="8">
        <v>160.0</v>
      </c>
      <c r="L257" s="11">
        <v>11744.0</v>
      </c>
      <c r="M257" s="8" t="s">
        <v>6119</v>
      </c>
      <c r="N257" s="8" t="s">
        <v>102</v>
      </c>
      <c r="O257" s="8" t="s">
        <v>6303</v>
      </c>
      <c r="P257" s="11">
        <v>100.0</v>
      </c>
      <c r="Q257" s="11">
        <v>122483.0</v>
      </c>
      <c r="S257" s="16" t="str">
        <f t="shared" si="1"/>
        <v>CXG-0425</v>
      </c>
      <c r="T257" s="16" t="str">
        <f t="shared" si="2"/>
        <v>04/2025</v>
      </c>
      <c r="U257" s="10" t="s">
        <v>843</v>
      </c>
      <c r="V257" s="43">
        <v>73490.0</v>
      </c>
      <c r="W257" s="8">
        <v>1224.83</v>
      </c>
      <c r="X257" s="8">
        <v>1.5</v>
      </c>
      <c r="Y257" s="16" t="str">
        <f t="shared" si="3"/>
        <v>Descarregado</v>
      </c>
      <c r="Z257" s="8" t="s">
        <v>3302</v>
      </c>
      <c r="AA257" s="14">
        <f>SUMIFS(PagFreteIndividal!E:E,PagFreteIndividal!B:B,A:A)+AC257</f>
        <v>11744</v>
      </c>
      <c r="AB257" s="14">
        <f t="shared" si="4"/>
        <v>0</v>
      </c>
      <c r="AC257" s="32">
        <v>11744.0</v>
      </c>
    </row>
    <row r="258">
      <c r="A258" s="10" t="s">
        <v>6356</v>
      </c>
      <c r="B258" s="13">
        <v>45756.0</v>
      </c>
      <c r="C258" s="8" t="s">
        <v>3340</v>
      </c>
      <c r="D258" s="8">
        <v>74480.0</v>
      </c>
      <c r="E258" s="8">
        <v>1241.33</v>
      </c>
      <c r="F258" s="8">
        <v>85.0</v>
      </c>
      <c r="G258" s="11">
        <v>105513.05</v>
      </c>
      <c r="H258" s="8">
        <v>0.0</v>
      </c>
      <c r="I258" s="11">
        <v>0.0</v>
      </c>
      <c r="J258" s="8" t="s">
        <v>6154</v>
      </c>
      <c r="K258" s="8">
        <v>90.0</v>
      </c>
      <c r="L258" s="11">
        <v>6703.2</v>
      </c>
      <c r="M258" s="8" t="s">
        <v>6119</v>
      </c>
      <c r="N258" s="8" t="s">
        <v>81</v>
      </c>
      <c r="O258" s="8" t="s">
        <v>6357</v>
      </c>
      <c r="P258" s="11">
        <v>93.5</v>
      </c>
      <c r="Q258" s="11">
        <v>116064.36</v>
      </c>
      <c r="S258" s="16" t="str">
        <f t="shared" si="1"/>
        <v>CXG-0425</v>
      </c>
      <c r="T258" s="16" t="str">
        <f t="shared" si="2"/>
        <v>04/2025</v>
      </c>
      <c r="U258" s="10" t="s">
        <v>763</v>
      </c>
      <c r="V258" s="43">
        <v>74480.0</v>
      </c>
      <c r="W258" s="8">
        <v>1241.33</v>
      </c>
      <c r="X258" s="8">
        <v>0.0</v>
      </c>
      <c r="Y258" s="16" t="str">
        <f t="shared" si="3"/>
        <v>Descarregado</v>
      </c>
      <c r="Z258" s="8" t="s">
        <v>3302</v>
      </c>
      <c r="AA258" s="14">
        <f>SUMIFS(PagFreteIndividal!E:E,PagFreteIndividal!B:B,A:A)+AC258</f>
        <v>6703.2</v>
      </c>
      <c r="AB258" s="14">
        <f t="shared" si="4"/>
        <v>0</v>
      </c>
      <c r="AC258" s="32">
        <v>6703.2</v>
      </c>
    </row>
    <row r="259">
      <c r="A259" s="10" t="s">
        <v>4471</v>
      </c>
      <c r="B259" s="13">
        <v>45752.0</v>
      </c>
      <c r="C259" s="8" t="s">
        <v>3308</v>
      </c>
      <c r="D259" s="8">
        <v>56640.0</v>
      </c>
      <c r="E259" s="8">
        <v>944.0</v>
      </c>
      <c r="F259" s="8">
        <v>85.0</v>
      </c>
      <c r="G259" s="11">
        <v>80240.0</v>
      </c>
      <c r="H259" s="8">
        <v>0.0</v>
      </c>
      <c r="I259" s="11">
        <v>0.0</v>
      </c>
      <c r="J259" s="8" t="s">
        <v>4364</v>
      </c>
      <c r="K259" s="8">
        <v>150.0</v>
      </c>
      <c r="L259" s="11">
        <v>8496.0</v>
      </c>
      <c r="M259" s="8" t="s">
        <v>6119</v>
      </c>
      <c r="N259" s="8" t="s">
        <v>51</v>
      </c>
      <c r="O259" s="8" t="s">
        <v>6346</v>
      </c>
      <c r="P259" s="11">
        <v>97.75</v>
      </c>
      <c r="Q259" s="11">
        <v>92276.0</v>
      </c>
      <c r="S259" s="16" t="str">
        <f t="shared" si="1"/>
        <v>CXG-0425</v>
      </c>
      <c r="T259" s="16" t="str">
        <f t="shared" si="2"/>
        <v>04/2025</v>
      </c>
      <c r="U259" s="10" t="s">
        <v>843</v>
      </c>
      <c r="V259" s="43">
        <v>56640.0</v>
      </c>
      <c r="W259" s="8">
        <v>944.0</v>
      </c>
      <c r="X259" s="8">
        <v>0.0</v>
      </c>
      <c r="Y259" s="16" t="str">
        <f t="shared" si="3"/>
        <v>Descarregado</v>
      </c>
      <c r="Z259" s="8" t="s">
        <v>3309</v>
      </c>
      <c r="AA259" s="14">
        <f>SUMIFS(PagFreteIndividal!E:E,PagFreteIndividal!B:B,A:A)+AC259</f>
        <v>8496</v>
      </c>
      <c r="AB259" s="14">
        <f t="shared" si="4"/>
        <v>0</v>
      </c>
      <c r="AC259" s="14"/>
    </row>
    <row r="260">
      <c r="A260" s="10" t="s">
        <v>6358</v>
      </c>
      <c r="B260" s="13">
        <v>45757.0</v>
      </c>
      <c r="C260" s="8" t="s">
        <v>3340</v>
      </c>
      <c r="D260" s="8">
        <v>73740.0</v>
      </c>
      <c r="E260" s="8">
        <v>1229.0</v>
      </c>
      <c r="F260" s="8">
        <v>85.0</v>
      </c>
      <c r="G260" s="11">
        <v>104465.0</v>
      </c>
      <c r="H260" s="8">
        <v>0.0</v>
      </c>
      <c r="I260" s="11">
        <v>0.0</v>
      </c>
      <c r="J260" s="8" t="s">
        <v>6169</v>
      </c>
      <c r="K260" s="8">
        <v>130.0</v>
      </c>
      <c r="L260" s="11">
        <v>9586.2</v>
      </c>
      <c r="M260" s="8" t="s">
        <v>6119</v>
      </c>
      <c r="N260" s="8" t="s">
        <v>127</v>
      </c>
      <c r="O260" s="8" t="s">
        <v>6173</v>
      </c>
      <c r="P260" s="11">
        <v>102.0</v>
      </c>
      <c r="Q260" s="11">
        <v>123692.34</v>
      </c>
      <c r="S260" s="16" t="str">
        <f t="shared" si="1"/>
        <v>CXG-0425</v>
      </c>
      <c r="T260" s="16" t="str">
        <f t="shared" si="2"/>
        <v>04/2025</v>
      </c>
      <c r="U260" s="10" t="s">
        <v>843</v>
      </c>
      <c r="V260" s="43">
        <v>72760.0</v>
      </c>
      <c r="W260" s="8">
        <v>1212.67</v>
      </c>
      <c r="X260" s="8">
        <v>-16.33</v>
      </c>
      <c r="Y260" s="16" t="str">
        <f t="shared" si="3"/>
        <v>Descarregado</v>
      </c>
      <c r="Z260" s="8" t="s">
        <v>3302</v>
      </c>
      <c r="AA260" s="14">
        <f>SUMIFS(PagFreteIndividal!E:E,PagFreteIndividal!B:B,A:A)+AC260</f>
        <v>9586.2</v>
      </c>
      <c r="AB260" s="14">
        <f t="shared" si="4"/>
        <v>0</v>
      </c>
      <c r="AC260" s="32">
        <v>9586.2</v>
      </c>
    </row>
    <row r="261">
      <c r="A261" s="10" t="s">
        <v>6359</v>
      </c>
      <c r="B261" s="13">
        <v>45757.0</v>
      </c>
      <c r="C261" s="8" t="s">
        <v>3340</v>
      </c>
      <c r="D261" s="8">
        <v>71850.0</v>
      </c>
      <c r="E261" s="8">
        <v>1197.5</v>
      </c>
      <c r="F261" s="8">
        <v>85.0</v>
      </c>
      <c r="G261" s="11">
        <v>101787.5</v>
      </c>
      <c r="H261" s="8">
        <v>0.0</v>
      </c>
      <c r="I261" s="11">
        <v>0.0</v>
      </c>
      <c r="J261" s="8" t="s">
        <v>6132</v>
      </c>
      <c r="K261" s="8">
        <v>90.0</v>
      </c>
      <c r="L261" s="11">
        <v>6466.5</v>
      </c>
      <c r="M261" s="8" t="s">
        <v>6119</v>
      </c>
      <c r="N261" s="8" t="s">
        <v>97</v>
      </c>
      <c r="O261" s="8" t="s">
        <v>6360</v>
      </c>
      <c r="P261" s="11">
        <v>92.0</v>
      </c>
      <c r="Q261" s="11">
        <v>110982.36</v>
      </c>
      <c r="S261" s="16" t="str">
        <f t="shared" si="1"/>
        <v>CXG-0425</v>
      </c>
      <c r="T261" s="16" t="str">
        <f t="shared" si="2"/>
        <v>04/2025</v>
      </c>
      <c r="U261" s="10" t="s">
        <v>763</v>
      </c>
      <c r="V261" s="43">
        <v>72380.0</v>
      </c>
      <c r="W261" s="8">
        <v>1206.33</v>
      </c>
      <c r="X261" s="8">
        <v>8.83</v>
      </c>
      <c r="Y261" s="16" t="str">
        <f t="shared" si="3"/>
        <v>Descarregado</v>
      </c>
      <c r="Z261" s="8" t="s">
        <v>3302</v>
      </c>
      <c r="AA261" s="14">
        <f>SUMIFS(PagFreteIndividal!E:E,PagFreteIndividal!B:B,A:A)+AC261</f>
        <v>6466.5</v>
      </c>
      <c r="AB261" s="14">
        <f t="shared" si="4"/>
        <v>0</v>
      </c>
      <c r="AC261" s="32">
        <v>6466.5</v>
      </c>
    </row>
    <row r="262">
      <c r="A262" s="10" t="s">
        <v>5296</v>
      </c>
      <c r="B262" s="13">
        <v>45752.0</v>
      </c>
      <c r="C262" s="8" t="s">
        <v>3308</v>
      </c>
      <c r="D262" s="8">
        <v>64120.0</v>
      </c>
      <c r="E262" s="8">
        <v>1068.67</v>
      </c>
      <c r="F262" s="8">
        <v>85.0</v>
      </c>
      <c r="G262" s="11">
        <v>90836.95</v>
      </c>
      <c r="H262" s="8">
        <v>0.0</v>
      </c>
      <c r="I262" s="11">
        <v>0.0</v>
      </c>
      <c r="J262" s="8" t="s">
        <v>5297</v>
      </c>
      <c r="K262" s="8">
        <v>150.0</v>
      </c>
      <c r="L262" s="11">
        <v>9618.0</v>
      </c>
      <c r="M262" s="8" t="s">
        <v>6119</v>
      </c>
      <c r="N262" s="8" t="s">
        <v>51</v>
      </c>
      <c r="O262" s="8" t="s">
        <v>6346</v>
      </c>
      <c r="P262" s="11">
        <v>97.75</v>
      </c>
      <c r="Q262" s="11">
        <v>104103.75</v>
      </c>
      <c r="S262" s="16" t="str">
        <f t="shared" si="1"/>
        <v>CXG-0425</v>
      </c>
      <c r="T262" s="16" t="str">
        <f t="shared" si="2"/>
        <v>04/2025</v>
      </c>
      <c r="U262" s="10" t="s">
        <v>843</v>
      </c>
      <c r="V262" s="43">
        <v>63900.0</v>
      </c>
      <c r="W262" s="8">
        <v>1065.0</v>
      </c>
      <c r="X262" s="8">
        <v>-3.67</v>
      </c>
      <c r="Y262" s="16" t="str">
        <f t="shared" si="3"/>
        <v>Descarregado</v>
      </c>
      <c r="Z262" s="8" t="s">
        <v>3309</v>
      </c>
      <c r="AA262" s="14">
        <f>SUMIFS(PagFreteIndividal!E:E,PagFreteIndividal!B:B,A:A)+AC262</f>
        <v>9618</v>
      </c>
      <c r="AB262" s="14">
        <f t="shared" si="4"/>
        <v>0</v>
      </c>
      <c r="AC262" s="14"/>
    </row>
    <row r="263">
      <c r="A263" s="10" t="s">
        <v>6361</v>
      </c>
      <c r="B263" s="13">
        <v>45758.0</v>
      </c>
      <c r="C263" s="8" t="s">
        <v>3340</v>
      </c>
      <c r="D263" s="8">
        <v>73520.0</v>
      </c>
      <c r="E263" s="8">
        <v>1225.33</v>
      </c>
      <c r="F263" s="8">
        <v>85.0</v>
      </c>
      <c r="G263" s="11">
        <v>104153.05</v>
      </c>
      <c r="H263" s="8">
        <v>0.0</v>
      </c>
      <c r="I263" s="11">
        <v>0.0</v>
      </c>
      <c r="J263" s="8" t="s">
        <v>6345</v>
      </c>
      <c r="K263" s="8">
        <v>120.0</v>
      </c>
      <c r="L263" s="11">
        <v>8822.4</v>
      </c>
      <c r="M263" s="8" t="s">
        <v>6119</v>
      </c>
      <c r="N263" s="8" t="s">
        <v>86</v>
      </c>
      <c r="O263" s="8" t="s">
        <v>6292</v>
      </c>
      <c r="P263" s="11">
        <v>95.0</v>
      </c>
      <c r="Q263" s="11">
        <v>115520.0</v>
      </c>
      <c r="S263" s="16" t="str">
        <f t="shared" si="1"/>
        <v>CXG-0425</v>
      </c>
      <c r="T263" s="16" t="str">
        <f t="shared" si="2"/>
        <v>04/2025</v>
      </c>
      <c r="U263" s="10" t="s">
        <v>843</v>
      </c>
      <c r="V263" s="43">
        <v>72960.0</v>
      </c>
      <c r="W263" s="8">
        <v>1216.0</v>
      </c>
      <c r="X263" s="8">
        <v>-9.33</v>
      </c>
      <c r="Y263" s="16" t="str">
        <f t="shared" si="3"/>
        <v>Descarregado</v>
      </c>
      <c r="Z263" s="8" t="s">
        <v>3302</v>
      </c>
      <c r="AA263" s="14">
        <f>SUMIFS(PagFreteIndividal!E:E,PagFreteIndividal!B:B,A:A)+AC263</f>
        <v>8822.4</v>
      </c>
      <c r="AB263" s="14">
        <f t="shared" si="4"/>
        <v>0</v>
      </c>
      <c r="AC263" s="32">
        <v>8822.4</v>
      </c>
    </row>
    <row r="264">
      <c r="A264" s="10" t="s">
        <v>6362</v>
      </c>
      <c r="B264" s="13">
        <v>45760.0</v>
      </c>
      <c r="C264" s="8" t="s">
        <v>3340</v>
      </c>
      <c r="D264" s="8">
        <v>72360.0</v>
      </c>
      <c r="E264" s="8">
        <v>1206.0</v>
      </c>
      <c r="F264" s="8">
        <v>85.0</v>
      </c>
      <c r="G264" s="11">
        <v>102510.0</v>
      </c>
      <c r="H264" s="8">
        <v>0.0</v>
      </c>
      <c r="I264" s="11">
        <v>0.0</v>
      </c>
      <c r="J264" s="8" t="s">
        <v>6132</v>
      </c>
      <c r="K264" s="8">
        <v>160.0</v>
      </c>
      <c r="L264" s="11">
        <v>11577.6</v>
      </c>
      <c r="M264" s="8" t="s">
        <v>6119</v>
      </c>
      <c r="N264" s="8" t="s">
        <v>102</v>
      </c>
      <c r="O264" s="8" t="s">
        <v>6303</v>
      </c>
      <c r="P264" s="11">
        <v>100.0</v>
      </c>
      <c r="Q264" s="11">
        <v>120367.0</v>
      </c>
      <c r="S264" s="16" t="str">
        <f t="shared" si="1"/>
        <v>CXG-0425</v>
      </c>
      <c r="T264" s="16" t="str">
        <f t="shared" si="2"/>
        <v>04/2025</v>
      </c>
      <c r="U264" s="10" t="s">
        <v>763</v>
      </c>
      <c r="V264" s="43">
        <v>72220.0</v>
      </c>
      <c r="W264" s="8">
        <v>1203.67</v>
      </c>
      <c r="X264" s="8">
        <v>-2.33</v>
      </c>
      <c r="Y264" s="16" t="str">
        <f t="shared" si="3"/>
        <v>Descarregado</v>
      </c>
      <c r="Z264" s="8" t="s">
        <v>3302</v>
      </c>
      <c r="AA264" s="14">
        <f>SUMIFS(PagFreteIndividal!E:E,PagFreteIndividal!B:B,A:A)+AC264</f>
        <v>11577.6</v>
      </c>
      <c r="AB264" s="14">
        <f t="shared" si="4"/>
        <v>0</v>
      </c>
      <c r="AC264" s="32">
        <v>11577.6</v>
      </c>
    </row>
    <row r="265">
      <c r="A265" s="10" t="s">
        <v>5360</v>
      </c>
      <c r="B265" s="13">
        <v>45755.0</v>
      </c>
      <c r="C265" s="8" t="s">
        <v>3308</v>
      </c>
      <c r="D265" s="8">
        <v>71860.0</v>
      </c>
      <c r="E265" s="8">
        <v>1197.67</v>
      </c>
      <c r="F265" s="8">
        <v>85.0</v>
      </c>
      <c r="G265" s="11">
        <v>101801.95</v>
      </c>
      <c r="H265" s="8">
        <v>0.0</v>
      </c>
      <c r="I265" s="11">
        <v>0.0</v>
      </c>
      <c r="J265" s="8" t="s">
        <v>5361</v>
      </c>
      <c r="K265" s="8">
        <v>160.0</v>
      </c>
      <c r="L265" s="11">
        <v>11497.6</v>
      </c>
      <c r="M265" s="8" t="s">
        <v>6119</v>
      </c>
      <c r="N265" s="8" t="s">
        <v>51</v>
      </c>
      <c r="O265" s="8" t="s">
        <v>6346</v>
      </c>
      <c r="P265" s="11">
        <v>97.75</v>
      </c>
      <c r="Q265" s="11">
        <v>117072.24</v>
      </c>
      <c r="S265" s="16" t="str">
        <f t="shared" si="1"/>
        <v>CXG-0425</v>
      </c>
      <c r="T265" s="16" t="str">
        <f t="shared" si="2"/>
        <v>04/2025</v>
      </c>
      <c r="U265" s="10" t="s">
        <v>843</v>
      </c>
      <c r="V265" s="43">
        <v>71860.0</v>
      </c>
      <c r="W265" s="8">
        <v>1197.67</v>
      </c>
      <c r="X265" s="8">
        <v>0.0</v>
      </c>
      <c r="Y265" s="16" t="str">
        <f t="shared" si="3"/>
        <v>Descarregado</v>
      </c>
      <c r="Z265" s="8" t="s">
        <v>3309</v>
      </c>
      <c r="AA265" s="14">
        <f>SUMIFS(PagFreteIndividal!E:E,PagFreteIndividal!B:B,A:A)+AC265</f>
        <v>11497.6</v>
      </c>
      <c r="AB265" s="14">
        <f t="shared" si="4"/>
        <v>0</v>
      </c>
      <c r="AC265" s="14"/>
    </row>
    <row r="266">
      <c r="A266" s="10" t="s">
        <v>6363</v>
      </c>
      <c r="B266" s="13">
        <v>45760.0</v>
      </c>
      <c r="C266" s="8" t="s">
        <v>3340</v>
      </c>
      <c r="D266" s="8">
        <v>75720.0</v>
      </c>
      <c r="E266" s="8">
        <v>1262.0</v>
      </c>
      <c r="F266" s="8">
        <v>85.0</v>
      </c>
      <c r="G266" s="11">
        <v>107270.0</v>
      </c>
      <c r="H266" s="8">
        <v>0.0</v>
      </c>
      <c r="I266" s="11">
        <v>0.0</v>
      </c>
      <c r="J266" s="8" t="s">
        <v>6152</v>
      </c>
      <c r="K266" s="8">
        <v>120.0</v>
      </c>
      <c r="L266" s="11">
        <v>9086.4</v>
      </c>
      <c r="M266" s="8" t="s">
        <v>6119</v>
      </c>
      <c r="N266" s="8" t="s">
        <v>79</v>
      </c>
      <c r="O266" s="8" t="s">
        <v>6342</v>
      </c>
      <c r="P266" s="11">
        <v>95.0</v>
      </c>
      <c r="Q266" s="11">
        <v>119890.0</v>
      </c>
      <c r="S266" s="16" t="str">
        <f t="shared" si="1"/>
        <v>CXG-0425</v>
      </c>
      <c r="T266" s="16" t="str">
        <f t="shared" si="2"/>
        <v>04/2025</v>
      </c>
      <c r="U266" s="10" t="s">
        <v>763</v>
      </c>
      <c r="V266" s="43">
        <v>75720.0</v>
      </c>
      <c r="W266" s="8">
        <v>1262.0</v>
      </c>
      <c r="X266" s="8">
        <v>0.0</v>
      </c>
      <c r="Y266" s="16" t="str">
        <f t="shared" si="3"/>
        <v>Descarregado</v>
      </c>
      <c r="Z266" s="8" t="s">
        <v>3302</v>
      </c>
      <c r="AA266" s="14">
        <f>SUMIFS(PagFreteIndividal!E:E,PagFreteIndividal!B:B,A:A)+AC266</f>
        <v>9086.4</v>
      </c>
      <c r="AB266" s="14">
        <f t="shared" si="4"/>
        <v>0</v>
      </c>
      <c r="AC266" s="32">
        <v>9086.4</v>
      </c>
    </row>
    <row r="267">
      <c r="A267" s="10" t="s">
        <v>4467</v>
      </c>
      <c r="B267" s="13">
        <v>45757.0</v>
      </c>
      <c r="C267" s="8" t="s">
        <v>3308</v>
      </c>
      <c r="D267" s="8">
        <v>49740.0</v>
      </c>
      <c r="E267" s="8">
        <v>829.0</v>
      </c>
      <c r="F267" s="8">
        <v>85.0</v>
      </c>
      <c r="G267" s="11">
        <v>70465.0</v>
      </c>
      <c r="H267" s="8">
        <v>0.0</v>
      </c>
      <c r="I267" s="11">
        <v>0.0</v>
      </c>
      <c r="J267" s="8" t="s">
        <v>4111</v>
      </c>
      <c r="K267" s="8">
        <v>150.0</v>
      </c>
      <c r="L267" s="11">
        <v>7461.0</v>
      </c>
      <c r="M267" s="8" t="s">
        <v>6119</v>
      </c>
      <c r="N267" s="8" t="s">
        <v>51</v>
      </c>
      <c r="O267" s="8" t="s">
        <v>6346</v>
      </c>
      <c r="P267" s="11">
        <v>96.0</v>
      </c>
      <c r="Q267" s="11">
        <v>79584.0</v>
      </c>
      <c r="S267" s="16" t="str">
        <f t="shared" si="1"/>
        <v>CXG-0425</v>
      </c>
      <c r="T267" s="16" t="str">
        <f t="shared" si="2"/>
        <v>04/2025</v>
      </c>
      <c r="U267" s="10" t="s">
        <v>843</v>
      </c>
      <c r="V267" s="43">
        <v>49740.0</v>
      </c>
      <c r="W267" s="8">
        <v>829.0</v>
      </c>
      <c r="X267" s="8">
        <v>0.0</v>
      </c>
      <c r="Y267" s="16" t="str">
        <f t="shared" si="3"/>
        <v>Descarregado</v>
      </c>
      <c r="Z267" s="8" t="s">
        <v>3309</v>
      </c>
      <c r="AA267" s="14">
        <f>SUMIFS(PagFreteIndividal!E:E,PagFreteIndividal!B:B,A:A)+AC267</f>
        <v>7461</v>
      </c>
      <c r="AB267" s="14">
        <f t="shared" si="4"/>
        <v>0</v>
      </c>
      <c r="AC267" s="14"/>
    </row>
    <row r="268">
      <c r="A268" s="10" t="s">
        <v>6364</v>
      </c>
      <c r="B268" s="13">
        <v>45762.0</v>
      </c>
      <c r="C268" s="8" t="s">
        <v>3340</v>
      </c>
      <c r="D268" s="8">
        <v>74500.0</v>
      </c>
      <c r="E268" s="8">
        <v>1241.67</v>
      </c>
      <c r="F268" s="8">
        <v>85.0</v>
      </c>
      <c r="G268" s="11">
        <v>105541.95</v>
      </c>
      <c r="H268" s="8">
        <v>0.0</v>
      </c>
      <c r="I268" s="11">
        <v>0.0</v>
      </c>
      <c r="J268" s="8" t="s">
        <v>6152</v>
      </c>
      <c r="K268" s="8">
        <v>160.0</v>
      </c>
      <c r="L268" s="11">
        <v>11920.0</v>
      </c>
      <c r="M268" s="8" t="s">
        <v>6119</v>
      </c>
      <c r="N268" s="8" t="s">
        <v>121</v>
      </c>
      <c r="O268" s="8" t="s">
        <v>6365</v>
      </c>
      <c r="P268" s="11">
        <v>97.75</v>
      </c>
      <c r="Q268" s="11">
        <v>121373.24</v>
      </c>
      <c r="S268" s="16" t="str">
        <f t="shared" si="1"/>
        <v>CXG-0425</v>
      </c>
      <c r="T268" s="16" t="str">
        <f t="shared" si="2"/>
        <v>04/2025</v>
      </c>
      <c r="U268" s="10" t="s">
        <v>862</v>
      </c>
      <c r="V268" s="43">
        <v>74500.0</v>
      </c>
      <c r="W268" s="8">
        <v>1241.67</v>
      </c>
      <c r="X268" s="8">
        <v>0.0</v>
      </c>
      <c r="Y268" s="16" t="str">
        <f t="shared" si="3"/>
        <v>Descarregado</v>
      </c>
      <c r="Z268" s="8" t="s">
        <v>3302</v>
      </c>
      <c r="AA268" s="14">
        <f>SUMIFS(PagFreteIndividal!E:E,PagFreteIndividal!B:B,A:A)+AC268</f>
        <v>11920</v>
      </c>
      <c r="AB268" s="14">
        <f t="shared" si="4"/>
        <v>0</v>
      </c>
      <c r="AC268" s="32">
        <v>11920.0</v>
      </c>
    </row>
    <row r="269">
      <c r="A269" s="10" t="s">
        <v>6366</v>
      </c>
      <c r="B269" s="13">
        <v>45762.0</v>
      </c>
      <c r="C269" s="8" t="s">
        <v>3340</v>
      </c>
      <c r="D269" s="8">
        <v>74120.0</v>
      </c>
      <c r="E269" s="8">
        <v>1235.33</v>
      </c>
      <c r="F269" s="8">
        <v>85.0</v>
      </c>
      <c r="G269" s="11">
        <v>105003.05</v>
      </c>
      <c r="H269" s="8">
        <v>0.0</v>
      </c>
      <c r="I269" s="11">
        <v>0.0</v>
      </c>
      <c r="J269" s="8" t="s">
        <v>4337</v>
      </c>
      <c r="K269" s="8">
        <v>140.0</v>
      </c>
      <c r="L269" s="11">
        <v>10376.8</v>
      </c>
      <c r="M269" s="8" t="s">
        <v>6119</v>
      </c>
      <c r="N269" s="8" t="s">
        <v>57</v>
      </c>
      <c r="O269" s="8" t="s">
        <v>6367</v>
      </c>
      <c r="P269" s="11">
        <v>96.0</v>
      </c>
      <c r="Q269" s="11">
        <v>118591.68</v>
      </c>
      <c r="S269" s="16" t="str">
        <f t="shared" si="1"/>
        <v>CXG-0425</v>
      </c>
      <c r="T269" s="16" t="str">
        <f t="shared" si="2"/>
        <v>04/2025</v>
      </c>
      <c r="U269" s="10" t="s">
        <v>862</v>
      </c>
      <c r="V269" s="43">
        <v>74120.0</v>
      </c>
      <c r="W269" s="8">
        <v>1235.33</v>
      </c>
      <c r="X269" s="8">
        <v>0.0</v>
      </c>
      <c r="Y269" s="16" t="str">
        <f t="shared" si="3"/>
        <v>Descarregado</v>
      </c>
      <c r="Z269" s="8" t="s">
        <v>3302</v>
      </c>
      <c r="AA269" s="14">
        <f>SUMIFS(PagFreteIndividal!E:E,PagFreteIndividal!B:B,A:A)+AC269</f>
        <v>10376.8</v>
      </c>
      <c r="AB269" s="14">
        <f t="shared" si="4"/>
        <v>0</v>
      </c>
      <c r="AC269" s="32">
        <v>10376.8</v>
      </c>
    </row>
    <row r="270">
      <c r="A270" s="10" t="s">
        <v>6368</v>
      </c>
      <c r="B270" s="13">
        <v>45763.0</v>
      </c>
      <c r="C270" s="8" t="s">
        <v>3322</v>
      </c>
      <c r="D270" s="8">
        <v>18820.0</v>
      </c>
      <c r="E270" s="8">
        <v>313.67</v>
      </c>
      <c r="F270" s="8">
        <v>85.0</v>
      </c>
      <c r="G270" s="11">
        <v>26661.95</v>
      </c>
      <c r="H270" s="8">
        <v>0.0</v>
      </c>
      <c r="I270" s="11">
        <v>0.0</v>
      </c>
      <c r="J270" s="8" t="s">
        <v>3324</v>
      </c>
      <c r="K270" s="8">
        <v>0.0</v>
      </c>
      <c r="L270" s="11">
        <v>0.0</v>
      </c>
      <c r="M270" s="8" t="s">
        <v>6119</v>
      </c>
      <c r="N270" s="8" t="s">
        <v>198</v>
      </c>
      <c r="O270" s="8" t="s">
        <v>6369</v>
      </c>
      <c r="P270" s="11">
        <v>85.0</v>
      </c>
      <c r="Q270" s="11">
        <v>26661.95</v>
      </c>
      <c r="S270" s="16" t="str">
        <f t="shared" si="1"/>
        <v>CXG-0425</v>
      </c>
      <c r="T270" s="16" t="str">
        <f t="shared" si="2"/>
        <v>04/2025</v>
      </c>
      <c r="U270" s="10" t="s">
        <v>862</v>
      </c>
      <c r="V270" s="43">
        <v>18820.0</v>
      </c>
      <c r="W270" s="8">
        <v>313.67</v>
      </c>
      <c r="X270" s="8">
        <v>0.0</v>
      </c>
      <c r="Y270" s="16" t="str">
        <f t="shared" si="3"/>
        <v>Descarregado</v>
      </c>
      <c r="Z270" s="8" t="s">
        <v>3324</v>
      </c>
      <c r="AA270" s="14">
        <f>SUMIFS(PagFreteIndividal!E:E,PagFreteIndividal!B:B,A:A)+AC270</f>
        <v>0</v>
      </c>
      <c r="AB270" s="14">
        <f t="shared" si="4"/>
        <v>0</v>
      </c>
      <c r="AC270" s="14"/>
    </row>
    <row r="271">
      <c r="A271" s="10" t="s">
        <v>4421</v>
      </c>
      <c r="B271" s="13">
        <v>45758.0</v>
      </c>
      <c r="C271" s="8" t="s">
        <v>3308</v>
      </c>
      <c r="D271" s="8">
        <v>50300.0</v>
      </c>
      <c r="E271" s="8">
        <v>838.33</v>
      </c>
      <c r="F271" s="8">
        <v>85.0</v>
      </c>
      <c r="G271" s="11">
        <v>71258.05</v>
      </c>
      <c r="H271" s="8">
        <v>0.0</v>
      </c>
      <c r="I271" s="11">
        <v>0.0</v>
      </c>
      <c r="J271" s="8" t="s">
        <v>4422</v>
      </c>
      <c r="K271" s="8">
        <v>160.0</v>
      </c>
      <c r="L271" s="11">
        <v>8048.0</v>
      </c>
      <c r="M271" s="8" t="s">
        <v>6119</v>
      </c>
      <c r="N271" s="8" t="s">
        <v>102</v>
      </c>
      <c r="O271" s="8" t="s">
        <v>6303</v>
      </c>
      <c r="P271" s="11">
        <v>100.0</v>
      </c>
      <c r="Q271" s="11">
        <v>84017.0</v>
      </c>
      <c r="S271" s="16" t="str">
        <f t="shared" si="1"/>
        <v>CXG-0425</v>
      </c>
      <c r="T271" s="16" t="str">
        <f t="shared" si="2"/>
        <v>04/2025</v>
      </c>
      <c r="U271" s="10" t="s">
        <v>843</v>
      </c>
      <c r="V271" s="43">
        <v>50410.0</v>
      </c>
      <c r="W271" s="8">
        <v>840.17</v>
      </c>
      <c r="X271" s="8">
        <v>1.84</v>
      </c>
      <c r="Y271" s="16" t="str">
        <f t="shared" si="3"/>
        <v>Descarregado</v>
      </c>
      <c r="Z271" s="8" t="s">
        <v>3309</v>
      </c>
      <c r="AA271" s="14">
        <f>SUMIFS(PagFreteIndividal!E:E,PagFreteIndividal!B:B,A:A)+AC271</f>
        <v>8048</v>
      </c>
      <c r="AB271" s="14">
        <f t="shared" si="4"/>
        <v>0</v>
      </c>
      <c r="AC271" s="14"/>
    </row>
    <row r="272">
      <c r="A272" s="10" t="s">
        <v>6370</v>
      </c>
      <c r="B272" s="13">
        <v>45763.0</v>
      </c>
      <c r="C272" s="8" t="s">
        <v>3340</v>
      </c>
      <c r="D272" s="8">
        <v>66920.0</v>
      </c>
      <c r="E272" s="8">
        <v>1115.33</v>
      </c>
      <c r="F272" s="8">
        <v>85.0</v>
      </c>
      <c r="G272" s="11">
        <v>94803.05</v>
      </c>
      <c r="H272" s="8">
        <v>0.0</v>
      </c>
      <c r="I272" s="11">
        <v>0.0</v>
      </c>
      <c r="J272" s="8" t="s">
        <v>6132</v>
      </c>
      <c r="K272" s="8">
        <v>140.0</v>
      </c>
      <c r="L272" s="11">
        <v>9368.8</v>
      </c>
      <c r="M272" s="8" t="s">
        <v>6119</v>
      </c>
      <c r="N272" s="8" t="s">
        <v>89</v>
      </c>
      <c r="O272" s="8" t="s">
        <v>6253</v>
      </c>
      <c r="P272" s="11">
        <v>96.5</v>
      </c>
      <c r="Q272" s="11">
        <v>107629.35</v>
      </c>
      <c r="S272" s="16" t="str">
        <f t="shared" si="1"/>
        <v>CXG-0425</v>
      </c>
      <c r="T272" s="16" t="str">
        <f t="shared" si="2"/>
        <v>04/2025</v>
      </c>
      <c r="U272" s="10" t="s">
        <v>862</v>
      </c>
      <c r="V272" s="43">
        <v>66920.0</v>
      </c>
      <c r="W272" s="8">
        <v>1115.33</v>
      </c>
      <c r="X272" s="8">
        <v>0.0</v>
      </c>
      <c r="Y272" s="16" t="str">
        <f t="shared" si="3"/>
        <v>Descarregado</v>
      </c>
      <c r="Z272" s="8" t="s">
        <v>3302</v>
      </c>
      <c r="AA272" s="14">
        <f>SUMIFS(PagFreteIndividal!E:E,PagFreteIndividal!B:B,A:A)+AC272</f>
        <v>9368.8</v>
      </c>
      <c r="AB272" s="14">
        <f t="shared" si="4"/>
        <v>0</v>
      </c>
      <c r="AC272" s="32">
        <v>9368.8</v>
      </c>
    </row>
    <row r="273">
      <c r="A273" s="10" t="s">
        <v>6371</v>
      </c>
      <c r="B273" s="13">
        <v>45763.0</v>
      </c>
      <c r="C273" s="8" t="s">
        <v>3322</v>
      </c>
      <c r="D273" s="8">
        <v>70880.0</v>
      </c>
      <c r="E273" s="8">
        <v>1181.33</v>
      </c>
      <c r="F273" s="8">
        <v>85.0</v>
      </c>
      <c r="G273" s="11">
        <v>100413.05</v>
      </c>
      <c r="H273" s="8">
        <v>0.0</v>
      </c>
      <c r="I273" s="11">
        <v>0.0</v>
      </c>
      <c r="J273" s="8" t="s">
        <v>3324</v>
      </c>
      <c r="K273" s="8">
        <v>0.0</v>
      </c>
      <c r="L273" s="11">
        <v>0.0</v>
      </c>
      <c r="M273" s="8" t="s">
        <v>6119</v>
      </c>
      <c r="N273" s="8" t="s">
        <v>198</v>
      </c>
      <c r="O273" s="8" t="s">
        <v>6369</v>
      </c>
      <c r="P273" s="11">
        <v>85.0</v>
      </c>
      <c r="Q273" s="11">
        <v>100413.05</v>
      </c>
      <c r="S273" s="16" t="str">
        <f t="shared" si="1"/>
        <v>CXG-0425</v>
      </c>
      <c r="T273" s="16" t="str">
        <f t="shared" si="2"/>
        <v>04/2025</v>
      </c>
      <c r="U273" s="10" t="s">
        <v>862</v>
      </c>
      <c r="V273" s="43">
        <v>70880.0</v>
      </c>
      <c r="W273" s="8">
        <v>1181.33</v>
      </c>
      <c r="X273" s="8">
        <v>0.0</v>
      </c>
      <c r="Y273" s="16" t="str">
        <f t="shared" si="3"/>
        <v>Descarregado</v>
      </c>
      <c r="Z273" s="8" t="s">
        <v>3324</v>
      </c>
      <c r="AA273" s="14">
        <f>SUMIFS(PagFreteIndividal!E:E,PagFreteIndividal!B:B,A:A)+AC273</f>
        <v>0</v>
      </c>
      <c r="AB273" s="14">
        <f t="shared" si="4"/>
        <v>0</v>
      </c>
      <c r="AC273" s="14"/>
    </row>
    <row r="274">
      <c r="A274" s="10" t="s">
        <v>6372</v>
      </c>
      <c r="B274" s="13">
        <v>45764.0</v>
      </c>
      <c r="C274" s="8" t="s">
        <v>3322</v>
      </c>
      <c r="D274" s="8">
        <v>62780.0</v>
      </c>
      <c r="E274" s="8">
        <v>1046.33</v>
      </c>
      <c r="F274" s="8">
        <v>85.0</v>
      </c>
      <c r="G274" s="11">
        <v>88938.05</v>
      </c>
      <c r="H274" s="8">
        <v>0.0</v>
      </c>
      <c r="I274" s="11">
        <v>0.0</v>
      </c>
      <c r="J274" s="8" t="s">
        <v>3324</v>
      </c>
      <c r="K274" s="8">
        <v>0.0</v>
      </c>
      <c r="L274" s="11">
        <v>0.0</v>
      </c>
      <c r="M274" s="8" t="s">
        <v>6119</v>
      </c>
      <c r="N274" s="8" t="s">
        <v>63</v>
      </c>
      <c r="O274" s="8" t="s">
        <v>6373</v>
      </c>
      <c r="P274" s="11">
        <v>85.5</v>
      </c>
      <c r="Q274" s="11">
        <v>89461.22</v>
      </c>
      <c r="S274" s="16" t="str">
        <f t="shared" si="1"/>
        <v>CXG-0425</v>
      </c>
      <c r="T274" s="16" t="str">
        <f t="shared" si="2"/>
        <v>04/2025</v>
      </c>
      <c r="U274" s="10" t="s">
        <v>862</v>
      </c>
      <c r="V274" s="43">
        <v>62780.0</v>
      </c>
      <c r="W274" s="8">
        <v>1046.33</v>
      </c>
      <c r="X274" s="8">
        <v>0.0</v>
      </c>
      <c r="Y274" s="16" t="str">
        <f t="shared" si="3"/>
        <v>Descarregado</v>
      </c>
      <c r="Z274" s="8" t="s">
        <v>3324</v>
      </c>
      <c r="AA274" s="14">
        <f>SUMIFS(PagFreteIndividal!E:E,PagFreteIndividal!B:B,A:A)+AC274</f>
        <v>0</v>
      </c>
      <c r="AB274" s="14">
        <f t="shared" si="4"/>
        <v>0</v>
      </c>
      <c r="AC274" s="14"/>
    </row>
    <row r="275">
      <c r="A275" s="10" t="s">
        <v>6374</v>
      </c>
      <c r="B275" s="13">
        <v>45764.0</v>
      </c>
      <c r="C275" s="8" t="s">
        <v>3340</v>
      </c>
      <c r="D275" s="8">
        <v>70120.0</v>
      </c>
      <c r="E275" s="8">
        <v>1168.67</v>
      </c>
      <c r="F275" s="8">
        <v>85.0</v>
      </c>
      <c r="G275" s="11">
        <v>99336.95</v>
      </c>
      <c r="H275" s="8">
        <v>0.0</v>
      </c>
      <c r="I275" s="11">
        <v>0.0</v>
      </c>
      <c r="J275" s="8" t="s">
        <v>6154</v>
      </c>
      <c r="K275" s="8">
        <v>140.0</v>
      </c>
      <c r="L275" s="11">
        <v>9816.8</v>
      </c>
      <c r="M275" s="8" t="s">
        <v>6119</v>
      </c>
      <c r="N275" s="8" t="s">
        <v>127</v>
      </c>
      <c r="O275" s="8" t="s">
        <v>6173</v>
      </c>
      <c r="P275" s="11">
        <v>100.0</v>
      </c>
      <c r="Q275" s="11">
        <v>116867.0</v>
      </c>
      <c r="S275" s="16" t="str">
        <f t="shared" si="1"/>
        <v>CXG-0425</v>
      </c>
      <c r="T275" s="16" t="str">
        <f t="shared" si="2"/>
        <v>04/2025</v>
      </c>
      <c r="U275" s="10" t="s">
        <v>862</v>
      </c>
      <c r="V275" s="43">
        <v>70120.0</v>
      </c>
      <c r="W275" s="8">
        <v>1168.67</v>
      </c>
      <c r="X275" s="8">
        <v>0.0</v>
      </c>
      <c r="Y275" s="16" t="str">
        <f t="shared" si="3"/>
        <v>Descarregado</v>
      </c>
      <c r="Z275" s="8" t="s">
        <v>3302</v>
      </c>
      <c r="AA275" s="14">
        <f>SUMIFS(PagFreteIndividal!E:E,PagFreteIndividal!B:B,A:A)+AC275</f>
        <v>9816.8</v>
      </c>
      <c r="AB275" s="14">
        <f t="shared" si="4"/>
        <v>0</v>
      </c>
      <c r="AC275" s="32">
        <v>9816.8</v>
      </c>
    </row>
    <row r="276">
      <c r="A276" s="10" t="s">
        <v>6375</v>
      </c>
      <c r="B276" s="13">
        <v>45769.0</v>
      </c>
      <c r="C276" s="8" t="s">
        <v>3340</v>
      </c>
      <c r="D276" s="8">
        <v>74080.0</v>
      </c>
      <c r="E276" s="8">
        <v>1234.67</v>
      </c>
      <c r="F276" s="8">
        <v>85.0</v>
      </c>
      <c r="G276" s="11">
        <v>104946.95</v>
      </c>
      <c r="H276" s="8">
        <v>0.0</v>
      </c>
      <c r="I276" s="11">
        <v>0.0</v>
      </c>
      <c r="J276" s="8" t="s">
        <v>6150</v>
      </c>
      <c r="K276" s="8">
        <v>90.0</v>
      </c>
      <c r="L276" s="11">
        <v>6667.2</v>
      </c>
      <c r="M276" s="8" t="s">
        <v>6119</v>
      </c>
      <c r="N276" s="8" t="s">
        <v>81</v>
      </c>
      <c r="O276" s="8" t="s">
        <v>6376</v>
      </c>
      <c r="P276" s="11">
        <v>93.0</v>
      </c>
      <c r="Q276" s="11">
        <v>114824.31</v>
      </c>
      <c r="S276" s="16" t="str">
        <f t="shared" si="1"/>
        <v>CXG-0425</v>
      </c>
      <c r="T276" s="16" t="str">
        <f t="shared" si="2"/>
        <v>04/2025</v>
      </c>
      <c r="U276" s="10" t="s">
        <v>843</v>
      </c>
      <c r="V276" s="43">
        <v>74080.0</v>
      </c>
      <c r="W276" s="8">
        <v>1234.67</v>
      </c>
      <c r="X276" s="8">
        <v>0.0</v>
      </c>
      <c r="Y276" s="16" t="str">
        <f t="shared" si="3"/>
        <v>Descarregado</v>
      </c>
      <c r="Z276" s="8" t="s">
        <v>3302</v>
      </c>
      <c r="AA276" s="14">
        <f>SUMIFS(PagFreteIndividal!E:E,PagFreteIndividal!B:B,A:A)+AC276</f>
        <v>6667.2</v>
      </c>
      <c r="AB276" s="14">
        <f t="shared" si="4"/>
        <v>0</v>
      </c>
      <c r="AC276" s="32">
        <v>6667.2</v>
      </c>
    </row>
    <row r="277">
      <c r="A277" s="10" t="s">
        <v>6377</v>
      </c>
      <c r="B277" s="13">
        <v>45769.0</v>
      </c>
      <c r="C277" s="8" t="s">
        <v>3340</v>
      </c>
      <c r="D277" s="8">
        <v>74020.0</v>
      </c>
      <c r="E277" s="8">
        <v>1233.67</v>
      </c>
      <c r="F277" s="8">
        <v>85.0</v>
      </c>
      <c r="G277" s="11">
        <v>104861.95</v>
      </c>
      <c r="H277" s="8">
        <v>0.0</v>
      </c>
      <c r="I277" s="11">
        <v>0.0</v>
      </c>
      <c r="J277" s="8" t="s">
        <v>6152</v>
      </c>
      <c r="K277" s="8">
        <v>160.0</v>
      </c>
      <c r="L277" s="11">
        <v>11843.2</v>
      </c>
      <c r="M277" s="8" t="s">
        <v>6119</v>
      </c>
      <c r="N277" s="8" t="s">
        <v>99</v>
      </c>
      <c r="O277" s="8" t="s">
        <v>6337</v>
      </c>
      <c r="P277" s="11">
        <v>98.0</v>
      </c>
      <c r="Q277" s="11">
        <v>120409.66</v>
      </c>
      <c r="S277" s="16" t="str">
        <f t="shared" si="1"/>
        <v>CXG-0425</v>
      </c>
      <c r="T277" s="16" t="str">
        <f t="shared" si="2"/>
        <v>04/2025</v>
      </c>
      <c r="U277" s="10" t="s">
        <v>843</v>
      </c>
      <c r="V277" s="43">
        <v>73720.0</v>
      </c>
      <c r="W277" s="8">
        <v>1228.67</v>
      </c>
      <c r="X277" s="8">
        <v>-5.0</v>
      </c>
      <c r="Y277" s="16" t="str">
        <f t="shared" si="3"/>
        <v>Descarregado</v>
      </c>
      <c r="Z277" s="8" t="s">
        <v>3302</v>
      </c>
      <c r="AA277" s="14">
        <f>SUMIFS(PagFreteIndividal!E:E,PagFreteIndividal!B:B,A:A)+AC277</f>
        <v>11843.2</v>
      </c>
      <c r="AB277" s="14">
        <f t="shared" si="4"/>
        <v>0</v>
      </c>
      <c r="AC277" s="32">
        <v>11843.2</v>
      </c>
    </row>
    <row r="278">
      <c r="A278" s="10" t="s">
        <v>6378</v>
      </c>
      <c r="B278" s="13">
        <v>45769.0</v>
      </c>
      <c r="C278" s="8" t="s">
        <v>3340</v>
      </c>
      <c r="D278" s="8">
        <v>69440.0</v>
      </c>
      <c r="E278" s="8">
        <v>1157.33</v>
      </c>
      <c r="F278" s="8">
        <v>85.0</v>
      </c>
      <c r="G278" s="11">
        <v>98373.05</v>
      </c>
      <c r="H278" s="8">
        <v>0.0</v>
      </c>
      <c r="I278" s="11">
        <v>0.0</v>
      </c>
      <c r="J278" s="8" t="s">
        <v>6132</v>
      </c>
      <c r="K278" s="8">
        <v>100.0</v>
      </c>
      <c r="L278" s="11">
        <v>6944.0</v>
      </c>
      <c r="M278" s="8" t="s">
        <v>6119</v>
      </c>
      <c r="N278" s="8" t="s">
        <v>23</v>
      </c>
      <c r="O278" s="8" t="s">
        <v>6379</v>
      </c>
      <c r="P278" s="11">
        <v>92.5</v>
      </c>
      <c r="Q278" s="11">
        <v>106837.5</v>
      </c>
      <c r="S278" s="16" t="str">
        <f t="shared" si="1"/>
        <v>CXG-0425</v>
      </c>
      <c r="T278" s="16" t="str">
        <f t="shared" si="2"/>
        <v>04/2025</v>
      </c>
      <c r="U278" s="10" t="s">
        <v>843</v>
      </c>
      <c r="V278" s="43">
        <v>69300.0</v>
      </c>
      <c r="W278" s="8">
        <v>1155.0</v>
      </c>
      <c r="X278" s="8">
        <v>-2.33</v>
      </c>
      <c r="Y278" s="16" t="str">
        <f t="shared" si="3"/>
        <v>Descarregado</v>
      </c>
      <c r="Z278" s="8" t="s">
        <v>3302</v>
      </c>
      <c r="AA278" s="14">
        <f>SUMIFS(PagFreteIndividal!E:E,PagFreteIndividal!B:B,A:A)+AC278</f>
        <v>6944</v>
      </c>
      <c r="AB278" s="14">
        <f t="shared" si="4"/>
        <v>0</v>
      </c>
      <c r="AC278" s="32">
        <v>6944.0</v>
      </c>
    </row>
    <row r="279">
      <c r="A279" s="10" t="s">
        <v>6380</v>
      </c>
      <c r="B279" s="13">
        <v>45769.0</v>
      </c>
      <c r="C279" s="8" t="s">
        <v>3340</v>
      </c>
      <c r="D279" s="8">
        <v>69020.0</v>
      </c>
      <c r="E279" s="8">
        <v>1150.33</v>
      </c>
      <c r="F279" s="8">
        <v>85.0</v>
      </c>
      <c r="G279" s="11">
        <v>97778.05</v>
      </c>
      <c r="H279" s="8">
        <v>0.0</v>
      </c>
      <c r="I279" s="11">
        <v>0.0</v>
      </c>
      <c r="J279" s="8" t="s">
        <v>6145</v>
      </c>
      <c r="K279" s="8">
        <v>160.0</v>
      </c>
      <c r="L279" s="11">
        <v>11043.2</v>
      </c>
      <c r="M279" s="8" t="s">
        <v>6119</v>
      </c>
      <c r="N279" s="8" t="s">
        <v>27</v>
      </c>
      <c r="O279" s="8" t="s">
        <v>6381</v>
      </c>
      <c r="P279" s="11">
        <v>97.0</v>
      </c>
      <c r="Q279" s="11">
        <v>111582.01</v>
      </c>
      <c r="S279" s="16" t="str">
        <f t="shared" si="1"/>
        <v>CXG-0425</v>
      </c>
      <c r="T279" s="16" t="str">
        <f t="shared" si="2"/>
        <v>04/2025</v>
      </c>
      <c r="U279" s="10" t="s">
        <v>843</v>
      </c>
      <c r="V279" s="43">
        <v>69020.0</v>
      </c>
      <c r="W279" s="8">
        <v>1150.33</v>
      </c>
      <c r="X279" s="8">
        <v>0.0</v>
      </c>
      <c r="Y279" s="16" t="str">
        <f t="shared" si="3"/>
        <v>Descarregado</v>
      </c>
      <c r="Z279" s="8" t="s">
        <v>3302</v>
      </c>
      <c r="AA279" s="14">
        <f>SUMIFS(PagFreteIndividal!E:E,PagFreteIndividal!B:B,A:A)+AC279</f>
        <v>11043.2</v>
      </c>
      <c r="AB279" s="14">
        <f t="shared" si="4"/>
        <v>0</v>
      </c>
      <c r="AC279" s="32">
        <v>11043.2</v>
      </c>
    </row>
    <row r="280">
      <c r="A280" s="10" t="s">
        <v>6382</v>
      </c>
      <c r="B280" s="13">
        <v>45770.0</v>
      </c>
      <c r="C280" s="8" t="s">
        <v>3340</v>
      </c>
      <c r="D280" s="8">
        <v>73600.0</v>
      </c>
      <c r="E280" s="8">
        <v>1226.67</v>
      </c>
      <c r="F280" s="8">
        <v>85.0</v>
      </c>
      <c r="G280" s="11">
        <v>104266.95</v>
      </c>
      <c r="H280" s="8">
        <v>0.0</v>
      </c>
      <c r="I280" s="11">
        <v>0.0</v>
      </c>
      <c r="J280" s="8" t="s">
        <v>6129</v>
      </c>
      <c r="K280" s="8">
        <v>160.0</v>
      </c>
      <c r="L280" s="11">
        <v>11776.0</v>
      </c>
      <c r="M280" s="8" t="s">
        <v>6119</v>
      </c>
      <c r="N280" s="8" t="s">
        <v>27</v>
      </c>
      <c r="O280" s="8" t="s">
        <v>6381</v>
      </c>
      <c r="P280" s="11">
        <v>97.0</v>
      </c>
      <c r="Q280" s="11">
        <v>118986.99</v>
      </c>
      <c r="S280" s="16" t="str">
        <f t="shared" si="1"/>
        <v>CXG-0425</v>
      </c>
      <c r="T280" s="16" t="str">
        <f t="shared" si="2"/>
        <v>04/2025</v>
      </c>
      <c r="U280" s="10" t="s">
        <v>843</v>
      </c>
      <c r="V280" s="43">
        <v>73600.0</v>
      </c>
      <c r="W280" s="8">
        <v>1226.67</v>
      </c>
      <c r="X280" s="8">
        <v>0.0</v>
      </c>
      <c r="Y280" s="16" t="str">
        <f t="shared" si="3"/>
        <v>Descarregado</v>
      </c>
      <c r="Z280" s="8" t="s">
        <v>3302</v>
      </c>
      <c r="AA280" s="14">
        <f>SUMIFS(PagFreteIndividal!E:E,PagFreteIndividal!B:B,A:A)+AC280</f>
        <v>11776</v>
      </c>
      <c r="AB280" s="14">
        <f t="shared" si="4"/>
        <v>0</v>
      </c>
      <c r="AC280" s="32">
        <v>11776.0</v>
      </c>
    </row>
    <row r="281">
      <c r="A281" s="10" t="s">
        <v>6383</v>
      </c>
      <c r="B281" s="13">
        <v>45770.0</v>
      </c>
      <c r="C281" s="8" t="s">
        <v>3322</v>
      </c>
      <c r="D281" s="8">
        <v>58000.0</v>
      </c>
      <c r="E281" s="8">
        <v>966.67</v>
      </c>
      <c r="F281" s="8">
        <v>85.0</v>
      </c>
      <c r="G281" s="11">
        <v>82166.95</v>
      </c>
      <c r="H281" s="8">
        <v>0.0</v>
      </c>
      <c r="I281" s="11">
        <v>0.0</v>
      </c>
      <c r="J281" s="8" t="s">
        <v>3324</v>
      </c>
      <c r="K281" s="8">
        <v>0.0</v>
      </c>
      <c r="L281" s="11">
        <v>0.0</v>
      </c>
      <c r="M281" s="8" t="s">
        <v>6119</v>
      </c>
      <c r="N281" s="8" t="s">
        <v>198</v>
      </c>
      <c r="O281" s="8" t="s">
        <v>6369</v>
      </c>
      <c r="P281" s="11">
        <v>85.0</v>
      </c>
      <c r="Q281" s="11">
        <v>82166.95</v>
      </c>
      <c r="S281" s="16" t="str">
        <f t="shared" si="1"/>
        <v>CXG-0425</v>
      </c>
      <c r="T281" s="16" t="str">
        <f t="shared" si="2"/>
        <v>04/2025</v>
      </c>
      <c r="U281" s="10" t="s">
        <v>862</v>
      </c>
      <c r="V281" s="43">
        <v>58000.0</v>
      </c>
      <c r="W281" s="8">
        <v>966.67</v>
      </c>
      <c r="X281" s="8">
        <v>0.0</v>
      </c>
      <c r="Y281" s="16" t="str">
        <f t="shared" si="3"/>
        <v>Descarregado</v>
      </c>
      <c r="Z281" s="8" t="s">
        <v>3324</v>
      </c>
      <c r="AA281" s="14">
        <f>SUMIFS(PagFreteIndividal!E:E,PagFreteIndividal!B:B,A:A)+AC281</f>
        <v>0</v>
      </c>
      <c r="AB281" s="14">
        <f t="shared" si="4"/>
        <v>0</v>
      </c>
      <c r="AC281" s="14"/>
    </row>
    <row r="282">
      <c r="A282" s="10" t="s">
        <v>6384</v>
      </c>
      <c r="B282" s="13">
        <v>45770.0</v>
      </c>
      <c r="C282" s="8" t="s">
        <v>3322</v>
      </c>
      <c r="D282" s="8">
        <v>74240.0</v>
      </c>
      <c r="E282" s="8">
        <v>1237.33</v>
      </c>
      <c r="F282" s="8">
        <v>85.0</v>
      </c>
      <c r="G282" s="11">
        <v>105173.05</v>
      </c>
      <c r="H282" s="8">
        <v>0.0</v>
      </c>
      <c r="I282" s="11">
        <v>0.0</v>
      </c>
      <c r="J282" s="8" t="s">
        <v>3324</v>
      </c>
      <c r="K282" s="8">
        <v>0.0</v>
      </c>
      <c r="L282" s="11">
        <v>0.0</v>
      </c>
      <c r="M282" s="8" t="s">
        <v>6119</v>
      </c>
      <c r="N282" s="8" t="s">
        <v>204</v>
      </c>
      <c r="O282" s="8" t="s">
        <v>6385</v>
      </c>
      <c r="P282" s="11">
        <v>85.0</v>
      </c>
      <c r="Q282" s="11">
        <v>105173.05</v>
      </c>
      <c r="S282" s="16" t="str">
        <f t="shared" si="1"/>
        <v>CXG-0425</v>
      </c>
      <c r="T282" s="16" t="str">
        <f t="shared" si="2"/>
        <v>04/2025</v>
      </c>
      <c r="U282" s="10" t="s">
        <v>862</v>
      </c>
      <c r="V282" s="43">
        <v>74240.0</v>
      </c>
      <c r="W282" s="8">
        <v>1237.33</v>
      </c>
      <c r="X282" s="8">
        <v>0.0</v>
      </c>
      <c r="Y282" s="16" t="str">
        <f t="shared" si="3"/>
        <v>Descarregado</v>
      </c>
      <c r="Z282" s="8" t="s">
        <v>3324</v>
      </c>
      <c r="AA282" s="14">
        <f>SUMIFS(PagFreteIndividal!E:E,PagFreteIndividal!B:B,A:A)+AC282</f>
        <v>0</v>
      </c>
      <c r="AB282" s="14">
        <f t="shared" si="4"/>
        <v>0</v>
      </c>
      <c r="AC282" s="14"/>
    </row>
    <row r="283">
      <c r="A283" s="10" t="s">
        <v>6386</v>
      </c>
      <c r="B283" s="13">
        <v>45771.0</v>
      </c>
      <c r="C283" s="8" t="s">
        <v>3340</v>
      </c>
      <c r="D283" s="8">
        <v>67520.0</v>
      </c>
      <c r="E283" s="8">
        <v>1125.33</v>
      </c>
      <c r="F283" s="8">
        <v>85.0</v>
      </c>
      <c r="G283" s="11">
        <v>95653.05</v>
      </c>
      <c r="H283" s="8">
        <v>0.0</v>
      </c>
      <c r="I283" s="11">
        <v>0.0</v>
      </c>
      <c r="J283" s="8" t="s">
        <v>6158</v>
      </c>
      <c r="K283" s="8">
        <v>100.0</v>
      </c>
      <c r="L283" s="11">
        <v>6752.0</v>
      </c>
      <c r="M283" s="8" t="s">
        <v>6119</v>
      </c>
      <c r="N283" s="8" t="s">
        <v>23</v>
      </c>
      <c r="O283" s="8" t="s">
        <v>6379</v>
      </c>
      <c r="P283" s="11">
        <v>92.5</v>
      </c>
      <c r="Q283" s="11">
        <v>103893.23</v>
      </c>
      <c r="S283" s="16" t="str">
        <f t="shared" si="1"/>
        <v>CXG-0425</v>
      </c>
      <c r="T283" s="16" t="str">
        <f t="shared" si="2"/>
        <v>04/2025</v>
      </c>
      <c r="U283" s="10" t="s">
        <v>862</v>
      </c>
      <c r="V283" s="43">
        <v>67390.0</v>
      </c>
      <c r="W283" s="8">
        <v>1123.17</v>
      </c>
      <c r="X283" s="8">
        <v>-2.16</v>
      </c>
      <c r="Y283" s="16" t="str">
        <f t="shared" si="3"/>
        <v>Descarregado</v>
      </c>
      <c r="Z283" s="8" t="s">
        <v>3302</v>
      </c>
      <c r="AA283" s="14">
        <f>SUMIFS(PagFreteIndividal!E:E,PagFreteIndividal!B:B,A:A)+AC283</f>
        <v>6752</v>
      </c>
      <c r="AB283" s="14">
        <f t="shared" si="4"/>
        <v>0</v>
      </c>
      <c r="AC283" s="32">
        <v>6752.0</v>
      </c>
    </row>
    <row r="284">
      <c r="A284" s="10" t="s">
        <v>6387</v>
      </c>
      <c r="B284" s="13">
        <v>45771.0</v>
      </c>
      <c r="C284" s="8" t="s">
        <v>3340</v>
      </c>
      <c r="D284" s="8">
        <v>68940.0</v>
      </c>
      <c r="E284" s="8">
        <v>1149.0</v>
      </c>
      <c r="F284" s="8">
        <v>85.0</v>
      </c>
      <c r="G284" s="11">
        <v>97665.0</v>
      </c>
      <c r="H284" s="8">
        <v>0.0</v>
      </c>
      <c r="I284" s="11">
        <v>0.0</v>
      </c>
      <c r="J284" s="8" t="s">
        <v>6176</v>
      </c>
      <c r="K284" s="8">
        <v>150.0</v>
      </c>
      <c r="L284" s="11">
        <v>10341.0</v>
      </c>
      <c r="M284" s="8" t="s">
        <v>6119</v>
      </c>
      <c r="N284" s="8" t="s">
        <v>57</v>
      </c>
      <c r="O284" s="8" t="s">
        <v>6367</v>
      </c>
      <c r="P284" s="11">
        <v>96.0</v>
      </c>
      <c r="Q284" s="11">
        <v>110304.0</v>
      </c>
      <c r="S284" s="34" t="str">
        <f t="shared" si="1"/>
        <v>CXG-0425</v>
      </c>
      <c r="T284" s="34" t="str">
        <f t="shared" si="2"/>
        <v>04/2025</v>
      </c>
      <c r="U284" s="10" t="s">
        <v>862</v>
      </c>
      <c r="V284" s="43">
        <v>68940.0</v>
      </c>
      <c r="W284" s="8">
        <v>1149.0</v>
      </c>
      <c r="X284" s="8">
        <v>0.0</v>
      </c>
      <c r="Y284" s="34" t="str">
        <f t="shared" si="3"/>
        <v>Descarregado</v>
      </c>
      <c r="Z284" s="8" t="s">
        <v>3302</v>
      </c>
      <c r="AA284" s="59">
        <f>SUMIFS(PagFreteIndividal!E:E,PagFreteIndividal!B:B,A:A)+AC284</f>
        <v>10341</v>
      </c>
      <c r="AB284" s="59">
        <f t="shared" si="4"/>
        <v>0</v>
      </c>
      <c r="AC284" s="32">
        <v>10341.0</v>
      </c>
    </row>
    <row r="285">
      <c r="A285" s="10" t="s">
        <v>6388</v>
      </c>
      <c r="B285" s="13">
        <v>45771.0</v>
      </c>
      <c r="C285" s="8" t="s">
        <v>3340</v>
      </c>
      <c r="D285" s="8">
        <v>67260.0</v>
      </c>
      <c r="E285" s="8">
        <v>1121.0</v>
      </c>
      <c r="F285" s="8">
        <v>85.0</v>
      </c>
      <c r="G285" s="11">
        <v>95285.0</v>
      </c>
      <c r="H285" s="8">
        <v>0.0</v>
      </c>
      <c r="I285" s="11">
        <v>0.0</v>
      </c>
      <c r="J285" s="8" t="s">
        <v>6201</v>
      </c>
      <c r="K285" s="8">
        <v>160.0</v>
      </c>
      <c r="L285" s="11">
        <v>10761.6</v>
      </c>
      <c r="M285" s="8" t="s">
        <v>6119</v>
      </c>
      <c r="N285" s="8" t="s">
        <v>206</v>
      </c>
      <c r="O285" s="8" t="s">
        <v>6389</v>
      </c>
      <c r="P285" s="11">
        <v>98.0</v>
      </c>
      <c r="Q285" s="11">
        <v>109792.34</v>
      </c>
      <c r="S285" s="34" t="str">
        <f t="shared" si="1"/>
        <v>CXG-0425</v>
      </c>
      <c r="T285" s="34" t="str">
        <f t="shared" si="2"/>
        <v>04/2025</v>
      </c>
      <c r="U285" s="10" t="s">
        <v>862</v>
      </c>
      <c r="V285" s="43">
        <v>67220.0</v>
      </c>
      <c r="W285" s="8">
        <v>1120.33</v>
      </c>
      <c r="X285" s="8">
        <v>-0.67</v>
      </c>
      <c r="Y285" s="34" t="str">
        <f t="shared" si="3"/>
        <v>Descarregado</v>
      </c>
      <c r="Z285" s="8" t="s">
        <v>3302</v>
      </c>
      <c r="AA285" s="59">
        <f>SUMIFS(PagFreteIndividal!E:E,PagFreteIndividal!B:B,A:A)+AC285</f>
        <v>10761.6</v>
      </c>
      <c r="AB285" s="59">
        <f t="shared" si="4"/>
        <v>0</v>
      </c>
      <c r="AC285" s="32">
        <v>10761.6</v>
      </c>
    </row>
    <row r="286">
      <c r="A286" s="10" t="s">
        <v>6390</v>
      </c>
      <c r="B286" s="13">
        <v>45771.0</v>
      </c>
      <c r="C286" s="8" t="s">
        <v>3340</v>
      </c>
      <c r="D286" s="8">
        <v>52880.0</v>
      </c>
      <c r="E286" s="8">
        <v>881.33</v>
      </c>
      <c r="F286" s="8">
        <v>85.0</v>
      </c>
      <c r="G286" s="11">
        <v>74913.05</v>
      </c>
      <c r="H286" s="8">
        <v>0.0</v>
      </c>
      <c r="I286" s="11">
        <v>0.0</v>
      </c>
      <c r="J286" s="8" t="s">
        <v>6169</v>
      </c>
      <c r="K286" s="8">
        <v>160.0</v>
      </c>
      <c r="L286" s="11">
        <v>8460.8</v>
      </c>
      <c r="M286" s="8" t="s">
        <v>6119</v>
      </c>
      <c r="N286" s="8" t="s">
        <v>135</v>
      </c>
      <c r="O286" s="8" t="s">
        <v>6391</v>
      </c>
      <c r="P286" s="11">
        <v>98.0</v>
      </c>
      <c r="Q286" s="11">
        <v>86370.34</v>
      </c>
      <c r="S286" s="34" t="str">
        <f t="shared" si="1"/>
        <v>CXG-0425</v>
      </c>
      <c r="T286" s="34" t="str">
        <f t="shared" si="2"/>
        <v>04/2025</v>
      </c>
      <c r="U286" s="10" t="s">
        <v>862</v>
      </c>
      <c r="V286" s="43">
        <v>52880.0</v>
      </c>
      <c r="W286" s="8">
        <v>881.33</v>
      </c>
      <c r="X286" s="8">
        <v>0.0</v>
      </c>
      <c r="Y286" s="34" t="str">
        <f t="shared" si="3"/>
        <v>Descarregado</v>
      </c>
      <c r="Z286" s="8" t="s">
        <v>3302</v>
      </c>
      <c r="AA286" s="59">
        <f>SUMIFS(PagFreteIndividal!E:E,PagFreteIndividal!B:B,A:A)+AC286</f>
        <v>8460.8</v>
      </c>
      <c r="AB286" s="59">
        <f t="shared" si="4"/>
        <v>0</v>
      </c>
      <c r="AC286" s="32">
        <v>8460.8</v>
      </c>
    </row>
    <row r="287">
      <c r="A287" s="25" t="s">
        <v>6392</v>
      </c>
      <c r="B287" s="24">
        <v>45782.0</v>
      </c>
      <c r="C287" s="23" t="s">
        <v>3343</v>
      </c>
      <c r="D287" s="60">
        <v>68220.0</v>
      </c>
      <c r="E287" s="60">
        <v>1137.0</v>
      </c>
      <c r="F287" s="60">
        <v>72.5</v>
      </c>
      <c r="G287" s="26">
        <v>82432.5</v>
      </c>
      <c r="H287" s="60">
        <v>0.0</v>
      </c>
      <c r="I287" s="26">
        <v>0.0</v>
      </c>
      <c r="J287" s="23" t="s">
        <v>6316</v>
      </c>
      <c r="K287" s="60">
        <v>260.0</v>
      </c>
      <c r="L287" s="26">
        <v>17737.2</v>
      </c>
      <c r="M287" s="23" t="s">
        <v>6119</v>
      </c>
      <c r="N287" s="23" t="s">
        <v>206</v>
      </c>
      <c r="O287" s="23" t="s">
        <v>6393</v>
      </c>
      <c r="P287" s="26">
        <v>95.0</v>
      </c>
      <c r="Q287" s="26">
        <v>108015.0</v>
      </c>
      <c r="R287" s="61"/>
      <c r="S287" s="34" t="str">
        <f t="shared" si="1"/>
        <v>CXG-0525</v>
      </c>
      <c r="T287" s="34" t="str">
        <f t="shared" si="2"/>
        <v>05/2025</v>
      </c>
      <c r="U287" s="25" t="s">
        <v>816</v>
      </c>
      <c r="V287" s="62">
        <v>68220.0</v>
      </c>
      <c r="W287" s="60">
        <v>1137.0</v>
      </c>
      <c r="X287" s="60">
        <v>0.0</v>
      </c>
      <c r="Y287" s="34" t="str">
        <f t="shared" si="3"/>
        <v>Descarregado</v>
      </c>
      <c r="Z287" s="23" t="s">
        <v>3302</v>
      </c>
      <c r="AA287" s="59">
        <f>SUMIFS(PagFreteIndividal!E:E,PagFreteIndividal!B:B,A:A)+AC287</f>
        <v>17737.2</v>
      </c>
      <c r="AB287" s="59">
        <f t="shared" si="4"/>
        <v>0</v>
      </c>
      <c r="AC287" s="63">
        <v>17737.2</v>
      </c>
    </row>
    <row r="288">
      <c r="A288" s="25" t="s">
        <v>6394</v>
      </c>
      <c r="B288" s="24">
        <v>45782.0</v>
      </c>
      <c r="C288" s="23" t="s">
        <v>3343</v>
      </c>
      <c r="D288" s="60">
        <v>75320.0</v>
      </c>
      <c r="E288" s="60">
        <v>1255.33</v>
      </c>
      <c r="F288" s="60">
        <v>72.5</v>
      </c>
      <c r="G288" s="26">
        <v>91011.43</v>
      </c>
      <c r="H288" s="60">
        <v>0.0</v>
      </c>
      <c r="I288" s="26">
        <v>0.0</v>
      </c>
      <c r="J288" s="23" t="s">
        <v>6129</v>
      </c>
      <c r="K288" s="60">
        <v>250.0</v>
      </c>
      <c r="L288" s="26">
        <v>18830.0</v>
      </c>
      <c r="M288" s="23" t="s">
        <v>6119</v>
      </c>
      <c r="N288" s="23" t="s">
        <v>23</v>
      </c>
      <c r="O288" s="23" t="s">
        <v>6379</v>
      </c>
      <c r="P288" s="26">
        <v>92.5</v>
      </c>
      <c r="Q288" s="26">
        <v>115810.0</v>
      </c>
      <c r="R288" s="61"/>
      <c r="S288" s="34" t="str">
        <f t="shared" si="1"/>
        <v>CXG-0525</v>
      </c>
      <c r="T288" s="34" t="str">
        <f t="shared" si="2"/>
        <v>05/2025</v>
      </c>
      <c r="U288" s="25" t="s">
        <v>816</v>
      </c>
      <c r="V288" s="62">
        <v>75120.0</v>
      </c>
      <c r="W288" s="60">
        <v>1252.0</v>
      </c>
      <c r="X288" s="60">
        <v>-3.33</v>
      </c>
      <c r="Y288" s="34" t="str">
        <f t="shared" si="3"/>
        <v>Descarregado</v>
      </c>
      <c r="Z288" s="23" t="s">
        <v>3302</v>
      </c>
      <c r="AA288" s="59">
        <f>SUMIFS(PagFreteIndividal!E:E,PagFreteIndividal!B:B,A:A)+AC288</f>
        <v>18830</v>
      </c>
      <c r="AB288" s="59">
        <f t="shared" si="4"/>
        <v>0</v>
      </c>
      <c r="AC288" s="63">
        <v>18830.0</v>
      </c>
    </row>
    <row r="289">
      <c r="A289" s="25" t="s">
        <v>6395</v>
      </c>
      <c r="B289" s="24">
        <v>45782.0</v>
      </c>
      <c r="C289" s="23" t="s">
        <v>3343</v>
      </c>
      <c r="D289" s="60">
        <v>75480.0</v>
      </c>
      <c r="E289" s="60">
        <v>1258.0</v>
      </c>
      <c r="F289" s="60">
        <v>72.5</v>
      </c>
      <c r="G289" s="26">
        <v>91205.0</v>
      </c>
      <c r="H289" s="60">
        <v>0.0</v>
      </c>
      <c r="I289" s="26">
        <v>0.0</v>
      </c>
      <c r="J289" s="23" t="s">
        <v>6396</v>
      </c>
      <c r="K289" s="60">
        <v>240.0</v>
      </c>
      <c r="L289" s="26">
        <v>18115.2</v>
      </c>
      <c r="M289" s="23" t="s">
        <v>6119</v>
      </c>
      <c r="N289" s="23" t="s">
        <v>81</v>
      </c>
      <c r="O289" s="23" t="s">
        <v>6397</v>
      </c>
      <c r="P289" s="26">
        <v>93.0</v>
      </c>
      <c r="Q289" s="26">
        <v>116994.0</v>
      </c>
      <c r="R289" s="61"/>
      <c r="S289" s="34" t="str">
        <f t="shared" si="1"/>
        <v>CXG-0525</v>
      </c>
      <c r="T289" s="34" t="str">
        <f t="shared" si="2"/>
        <v>05/2025</v>
      </c>
      <c r="U289" s="25" t="s">
        <v>816</v>
      </c>
      <c r="V289" s="62">
        <v>75480.0</v>
      </c>
      <c r="W289" s="60">
        <v>1258.0</v>
      </c>
      <c r="X289" s="60">
        <v>0.0</v>
      </c>
      <c r="Y289" s="34" t="str">
        <f t="shared" si="3"/>
        <v>Descarregado</v>
      </c>
      <c r="Z289" s="23" t="s">
        <v>3302</v>
      </c>
      <c r="AA289" s="59">
        <f>SUMIFS(PagFreteIndividal!E:E,PagFreteIndividal!B:B,A:A)+AC289</f>
        <v>18115.2</v>
      </c>
      <c r="AB289" s="59">
        <f t="shared" si="4"/>
        <v>0</v>
      </c>
      <c r="AC289" s="63">
        <v>18115.2</v>
      </c>
    </row>
    <row r="290">
      <c r="A290" s="25" t="s">
        <v>6398</v>
      </c>
      <c r="B290" s="24">
        <v>45782.0</v>
      </c>
      <c r="C290" s="23" t="s">
        <v>3343</v>
      </c>
      <c r="D290" s="60">
        <v>74360.0</v>
      </c>
      <c r="E290" s="60">
        <v>1239.33</v>
      </c>
      <c r="F290" s="60">
        <v>72.5</v>
      </c>
      <c r="G290" s="26">
        <v>89851.43</v>
      </c>
      <c r="H290" s="60">
        <v>0.0</v>
      </c>
      <c r="I290" s="26">
        <v>0.0</v>
      </c>
      <c r="J290" s="23" t="s">
        <v>6152</v>
      </c>
      <c r="K290" s="60">
        <v>250.0</v>
      </c>
      <c r="L290" s="26">
        <v>18590.0</v>
      </c>
      <c r="M290" s="23" t="s">
        <v>6119</v>
      </c>
      <c r="N290" s="23" t="s">
        <v>23</v>
      </c>
      <c r="O290" s="23" t="s">
        <v>6379</v>
      </c>
      <c r="P290" s="26">
        <v>92.5</v>
      </c>
      <c r="Q290" s="26">
        <v>114391.98</v>
      </c>
      <c r="R290" s="61"/>
      <c r="S290" s="34" t="str">
        <f t="shared" si="1"/>
        <v>CXG-0525</v>
      </c>
      <c r="T290" s="34" t="str">
        <f t="shared" si="2"/>
        <v>05/2025</v>
      </c>
      <c r="U290" s="25" t="s">
        <v>816</v>
      </c>
      <c r="V290" s="62">
        <v>74200.0</v>
      </c>
      <c r="W290" s="60">
        <v>1236.67</v>
      </c>
      <c r="X290" s="60">
        <v>-2.66</v>
      </c>
      <c r="Y290" s="34" t="str">
        <f t="shared" si="3"/>
        <v>Descarregado</v>
      </c>
      <c r="Z290" s="23" t="s">
        <v>3302</v>
      </c>
      <c r="AA290" s="59">
        <f>SUMIFS(PagFreteIndividal!E:E,PagFreteIndividal!B:B,A:A)+AC290</f>
        <v>18590</v>
      </c>
      <c r="AB290" s="59">
        <f t="shared" si="4"/>
        <v>0</v>
      </c>
      <c r="AC290" s="63">
        <v>18590.0</v>
      </c>
    </row>
    <row r="291">
      <c r="A291" s="10" t="s">
        <v>4110</v>
      </c>
      <c r="B291" s="13">
        <v>45760.0</v>
      </c>
      <c r="C291" s="8" t="s">
        <v>3308</v>
      </c>
      <c r="D291" s="8">
        <v>50340.0</v>
      </c>
      <c r="E291" s="8">
        <v>839.0</v>
      </c>
      <c r="F291" s="8">
        <v>85.0</v>
      </c>
      <c r="G291" s="11">
        <v>71315.0</v>
      </c>
      <c r="H291" s="8">
        <v>0.0</v>
      </c>
      <c r="I291" s="11">
        <v>0.0</v>
      </c>
      <c r="J291" s="8" t="s">
        <v>4111</v>
      </c>
      <c r="K291" s="8">
        <v>100.0</v>
      </c>
      <c r="L291" s="11">
        <v>5034.0</v>
      </c>
      <c r="M291" s="8" t="s">
        <v>6119</v>
      </c>
      <c r="N291" s="8" t="s">
        <v>23</v>
      </c>
      <c r="O291" s="8" t="s">
        <v>6379</v>
      </c>
      <c r="P291" s="11">
        <v>92.5</v>
      </c>
      <c r="Q291" s="11">
        <v>77792.5</v>
      </c>
      <c r="S291" s="16" t="str">
        <f t="shared" si="1"/>
        <v>CXG-0425</v>
      </c>
      <c r="T291" s="16" t="str">
        <f t="shared" si="2"/>
        <v>04/2025</v>
      </c>
      <c r="U291" s="10" t="s">
        <v>763</v>
      </c>
      <c r="V291" s="43">
        <v>50460.0</v>
      </c>
      <c r="W291" s="8">
        <v>841.0</v>
      </c>
      <c r="X291" s="8">
        <v>2.0</v>
      </c>
      <c r="Y291" s="16" t="str">
        <f t="shared" si="3"/>
        <v>Descarregado</v>
      </c>
      <c r="Z291" s="8" t="s">
        <v>3309</v>
      </c>
      <c r="AA291" s="14">
        <f>SUMIFS(PagFreteIndividal!E:E,PagFreteIndividal!B:B,A:A)+AC291</f>
        <v>5034</v>
      </c>
      <c r="AB291" s="14">
        <f t="shared" si="4"/>
        <v>0</v>
      </c>
      <c r="AC291" s="14"/>
    </row>
    <row r="292">
      <c r="A292" s="10" t="s">
        <v>6399</v>
      </c>
      <c r="B292" s="13">
        <v>45783.0</v>
      </c>
      <c r="C292" s="8" t="s">
        <v>3343</v>
      </c>
      <c r="D292" s="8">
        <v>72260.0</v>
      </c>
      <c r="E292" s="8">
        <v>1204.33</v>
      </c>
      <c r="F292" s="8">
        <v>72.5</v>
      </c>
      <c r="G292" s="11">
        <v>87313.93</v>
      </c>
      <c r="H292" s="8">
        <v>0.0</v>
      </c>
      <c r="I292" s="11">
        <v>0.0</v>
      </c>
      <c r="J292" s="8" t="s">
        <v>6201</v>
      </c>
      <c r="K292" s="8">
        <v>250.0</v>
      </c>
      <c r="L292" s="11">
        <v>18065.0</v>
      </c>
      <c r="M292" s="8" t="s">
        <v>6119</v>
      </c>
      <c r="N292" s="8" t="s">
        <v>23</v>
      </c>
      <c r="O292" s="8" t="s">
        <v>6379</v>
      </c>
      <c r="P292" s="11">
        <v>92.5</v>
      </c>
      <c r="Q292" s="11">
        <v>111246.98</v>
      </c>
      <c r="S292" s="16" t="str">
        <f t="shared" si="1"/>
        <v>CXG-0525</v>
      </c>
      <c r="T292" s="16" t="str">
        <f t="shared" si="2"/>
        <v>05/2025</v>
      </c>
      <c r="U292" s="10" t="s">
        <v>816</v>
      </c>
      <c r="V292" s="43">
        <v>72160.0</v>
      </c>
      <c r="W292" s="8">
        <v>1202.67</v>
      </c>
      <c r="X292" s="8">
        <v>-1.66</v>
      </c>
      <c r="Y292" s="16" t="str">
        <f t="shared" si="3"/>
        <v>Descarregado</v>
      </c>
      <c r="Z292" s="8" t="s">
        <v>3302</v>
      </c>
      <c r="AA292" s="14">
        <f>SUMIFS(PagFreteIndividal!E:E,PagFreteIndividal!B:B,A:A)+AC292</f>
        <v>18065</v>
      </c>
      <c r="AB292" s="14">
        <f t="shared" si="4"/>
        <v>0</v>
      </c>
      <c r="AC292" s="32">
        <v>18065.0</v>
      </c>
    </row>
    <row r="293">
      <c r="A293" s="10" t="s">
        <v>6400</v>
      </c>
      <c r="B293" s="13">
        <v>45784.0</v>
      </c>
      <c r="C293" s="8" t="s">
        <v>3343</v>
      </c>
      <c r="D293" s="8">
        <v>70780.0</v>
      </c>
      <c r="E293" s="8">
        <v>1179.67</v>
      </c>
      <c r="F293" s="8">
        <v>70.8</v>
      </c>
      <c r="G293" s="11">
        <v>83520.64</v>
      </c>
      <c r="H293" s="8">
        <v>0.0</v>
      </c>
      <c r="I293" s="11">
        <v>0.0</v>
      </c>
      <c r="J293" s="8" t="s">
        <v>6154</v>
      </c>
      <c r="K293" s="8">
        <v>250.0</v>
      </c>
      <c r="L293" s="11">
        <v>17695.0</v>
      </c>
      <c r="M293" s="8" t="s">
        <v>6119</v>
      </c>
      <c r="N293" s="8" t="s">
        <v>23</v>
      </c>
      <c r="O293" s="8" t="s">
        <v>6379</v>
      </c>
      <c r="P293" s="11">
        <v>92.5</v>
      </c>
      <c r="Q293" s="11">
        <v>109119.48</v>
      </c>
      <c r="S293" s="16" t="str">
        <f t="shared" si="1"/>
        <v>CXG-0525</v>
      </c>
      <c r="T293" s="16" t="str">
        <f t="shared" si="2"/>
        <v>05/2025</v>
      </c>
      <c r="U293" s="10" t="s">
        <v>823</v>
      </c>
      <c r="V293" s="43">
        <v>70780.0</v>
      </c>
      <c r="W293" s="8">
        <v>1179.67</v>
      </c>
      <c r="X293" s="8">
        <v>0.0</v>
      </c>
      <c r="Y293" s="16" t="str">
        <f t="shared" si="3"/>
        <v>Descarregado</v>
      </c>
      <c r="Z293" s="8" t="s">
        <v>3302</v>
      </c>
      <c r="AA293" s="14">
        <f>SUMIFS(PagFreteIndividal!E:E,PagFreteIndividal!B:B,A:A)+AC293</f>
        <v>17695</v>
      </c>
      <c r="AB293" s="14">
        <f t="shared" si="4"/>
        <v>0</v>
      </c>
      <c r="AC293" s="32">
        <v>17695.0</v>
      </c>
    </row>
    <row r="294">
      <c r="A294" s="10" t="s">
        <v>4676</v>
      </c>
      <c r="B294" s="13">
        <v>45784.0</v>
      </c>
      <c r="C294" s="8" t="s">
        <v>3335</v>
      </c>
      <c r="D294" s="8">
        <v>51200.0</v>
      </c>
      <c r="E294" s="8">
        <v>853.33</v>
      </c>
      <c r="F294" s="8">
        <v>70.0</v>
      </c>
      <c r="G294" s="11">
        <v>59733.1</v>
      </c>
      <c r="H294" s="8">
        <v>0.0</v>
      </c>
      <c r="I294" s="11">
        <v>0.0</v>
      </c>
      <c r="J294" s="8" t="s">
        <v>4674</v>
      </c>
      <c r="K294" s="8">
        <v>260.0</v>
      </c>
      <c r="L294" s="11">
        <v>13312.0</v>
      </c>
      <c r="M294" s="8" t="s">
        <v>6119</v>
      </c>
      <c r="N294" s="8" t="s">
        <v>51</v>
      </c>
      <c r="O294" s="8" t="s">
        <v>6401</v>
      </c>
      <c r="P294" s="11">
        <v>91.0</v>
      </c>
      <c r="Q294" s="11">
        <v>77653.03</v>
      </c>
      <c r="S294" s="16" t="str">
        <f t="shared" si="1"/>
        <v>CXG-0525</v>
      </c>
      <c r="T294" s="16" t="str">
        <f t="shared" si="2"/>
        <v>05/2025</v>
      </c>
      <c r="U294" s="10" t="s">
        <v>816</v>
      </c>
      <c r="V294" s="43">
        <v>51200.0</v>
      </c>
      <c r="W294" s="8">
        <v>853.33</v>
      </c>
      <c r="X294" s="8">
        <v>0.0</v>
      </c>
      <c r="Y294" s="16" t="str">
        <f t="shared" si="3"/>
        <v>Descarregado</v>
      </c>
      <c r="Z294" s="8" t="s">
        <v>3336</v>
      </c>
      <c r="AA294" s="14">
        <f>SUMIFS(PagFreteIndividal!E:E,PagFreteIndividal!B:B,A:A)+AC294</f>
        <v>13312</v>
      </c>
      <c r="AB294" s="14">
        <f t="shared" si="4"/>
        <v>0</v>
      </c>
      <c r="AC294" s="14"/>
    </row>
    <row r="295">
      <c r="A295" s="10" t="s">
        <v>4673</v>
      </c>
      <c r="B295" s="13">
        <v>45786.0</v>
      </c>
      <c r="C295" s="8" t="s">
        <v>3335</v>
      </c>
      <c r="D295" s="8">
        <v>61420.0</v>
      </c>
      <c r="E295" s="8">
        <v>1023.67</v>
      </c>
      <c r="F295" s="8">
        <v>70.0</v>
      </c>
      <c r="G295" s="11">
        <v>71656.9</v>
      </c>
      <c r="H295" s="8">
        <v>0.0</v>
      </c>
      <c r="I295" s="11">
        <v>0.0</v>
      </c>
      <c r="J295" s="8" t="s">
        <v>4674</v>
      </c>
      <c r="K295" s="8">
        <v>260.0</v>
      </c>
      <c r="L295" s="11">
        <v>15969.2</v>
      </c>
      <c r="M295" s="8" t="s">
        <v>6119</v>
      </c>
      <c r="N295" s="8" t="s">
        <v>51</v>
      </c>
      <c r="O295" s="8" t="s">
        <v>6401</v>
      </c>
      <c r="P295" s="11">
        <v>91.0</v>
      </c>
      <c r="Q295" s="11">
        <v>93153.97</v>
      </c>
      <c r="S295" s="16" t="str">
        <f t="shared" si="1"/>
        <v>CXG-0525</v>
      </c>
      <c r="T295" s="16" t="str">
        <f t="shared" si="2"/>
        <v>05/2025</v>
      </c>
      <c r="U295" s="10" t="s">
        <v>816</v>
      </c>
      <c r="V295" s="43">
        <v>61420.0</v>
      </c>
      <c r="W295" s="8">
        <v>1023.67</v>
      </c>
      <c r="X295" s="8">
        <v>0.0</v>
      </c>
      <c r="Y295" s="16" t="str">
        <f t="shared" si="3"/>
        <v>Descarregado</v>
      </c>
      <c r="Z295" s="8" t="s">
        <v>3336</v>
      </c>
      <c r="AA295" s="14">
        <f>SUMIFS(PagFreteIndividal!E:E,PagFreteIndividal!B:B,A:A)+AC295</f>
        <v>15969.2</v>
      </c>
      <c r="AB295" s="14">
        <f t="shared" si="4"/>
        <v>0</v>
      </c>
      <c r="AC295" s="14"/>
    </row>
    <row r="296">
      <c r="A296" s="10" t="s">
        <v>4363</v>
      </c>
      <c r="B296" s="13">
        <v>45762.0</v>
      </c>
      <c r="C296" s="8" t="s">
        <v>3308</v>
      </c>
      <c r="D296" s="8">
        <v>55160.0</v>
      </c>
      <c r="E296" s="8">
        <v>919.33</v>
      </c>
      <c r="F296" s="8">
        <v>85.0</v>
      </c>
      <c r="G296" s="11">
        <v>78143.05</v>
      </c>
      <c r="H296" s="8">
        <v>0.0</v>
      </c>
      <c r="I296" s="11">
        <v>0.0</v>
      </c>
      <c r="J296" s="8" t="s">
        <v>4364</v>
      </c>
      <c r="K296" s="8">
        <v>105.0</v>
      </c>
      <c r="L296" s="11">
        <v>5791.8</v>
      </c>
      <c r="M296" s="8" t="s">
        <v>6119</v>
      </c>
      <c r="N296" s="8" t="s">
        <v>23</v>
      </c>
      <c r="O296" s="8" t="s">
        <v>6379</v>
      </c>
      <c r="P296" s="11">
        <v>92.5</v>
      </c>
      <c r="Q296" s="11">
        <v>85069.48</v>
      </c>
      <c r="S296" s="16" t="str">
        <f t="shared" si="1"/>
        <v>CXG-0425</v>
      </c>
      <c r="T296" s="16" t="str">
        <f t="shared" si="2"/>
        <v>04/2025</v>
      </c>
      <c r="U296" s="10" t="s">
        <v>862</v>
      </c>
      <c r="V296" s="43">
        <v>55180.0</v>
      </c>
      <c r="W296" s="8">
        <v>919.67</v>
      </c>
      <c r="X296" s="8">
        <v>0.34</v>
      </c>
      <c r="Y296" s="16" t="str">
        <f t="shared" si="3"/>
        <v>Descarregado</v>
      </c>
      <c r="Z296" s="8" t="s">
        <v>3309</v>
      </c>
      <c r="AA296" s="14">
        <f>SUMIFS(PagFreteIndividal!E:E,PagFreteIndividal!B:B,A:A)+AC296</f>
        <v>5791.8</v>
      </c>
      <c r="AB296" s="14">
        <f t="shared" si="4"/>
        <v>0</v>
      </c>
      <c r="AC296" s="14"/>
    </row>
    <row r="297">
      <c r="A297" s="10" t="s">
        <v>6402</v>
      </c>
      <c r="B297" s="13">
        <v>45789.0</v>
      </c>
      <c r="C297" s="8" t="s">
        <v>3343</v>
      </c>
      <c r="D297" s="8">
        <v>76140.0</v>
      </c>
      <c r="E297" s="8">
        <v>1269.0</v>
      </c>
      <c r="F297" s="8">
        <v>70.8</v>
      </c>
      <c r="G297" s="11">
        <v>89845.2</v>
      </c>
      <c r="H297" s="8">
        <v>0.0</v>
      </c>
      <c r="I297" s="11">
        <v>0.0</v>
      </c>
      <c r="J297" s="8" t="s">
        <v>6152</v>
      </c>
      <c r="K297" s="8">
        <v>270.0</v>
      </c>
      <c r="L297" s="11">
        <v>20557.8</v>
      </c>
      <c r="M297" s="8" t="s">
        <v>6119</v>
      </c>
      <c r="N297" s="8" t="s">
        <v>73</v>
      </c>
      <c r="O297" s="8" t="s">
        <v>6403</v>
      </c>
      <c r="P297" s="11">
        <v>91.0</v>
      </c>
      <c r="Q297" s="11">
        <v>115084.97</v>
      </c>
      <c r="S297" s="16" t="str">
        <f t="shared" si="1"/>
        <v>CXG-0525</v>
      </c>
      <c r="T297" s="16" t="str">
        <f t="shared" si="2"/>
        <v>05/2025</v>
      </c>
      <c r="U297" s="10" t="s">
        <v>823</v>
      </c>
      <c r="V297" s="43">
        <v>75880.0</v>
      </c>
      <c r="W297" s="8">
        <v>1264.67</v>
      </c>
      <c r="X297" s="8">
        <v>-4.33</v>
      </c>
      <c r="Y297" s="16" t="str">
        <f t="shared" si="3"/>
        <v>Descarregado</v>
      </c>
      <c r="Z297" s="8" t="s">
        <v>3302</v>
      </c>
      <c r="AA297" s="14">
        <f>SUMIFS(PagFreteIndividal!E:E,PagFreteIndividal!B:B,A:A)+AC297</f>
        <v>20557.8</v>
      </c>
      <c r="AB297" s="14">
        <f t="shared" si="4"/>
        <v>0</v>
      </c>
      <c r="AC297" s="32">
        <v>20557.8</v>
      </c>
    </row>
    <row r="298">
      <c r="A298" s="10" t="s">
        <v>6404</v>
      </c>
      <c r="B298" s="13">
        <v>45789.0</v>
      </c>
      <c r="C298" s="8" t="s">
        <v>3343</v>
      </c>
      <c r="D298" s="8">
        <v>70640.0</v>
      </c>
      <c r="E298" s="8">
        <v>1177.33</v>
      </c>
      <c r="F298" s="8">
        <v>70.8</v>
      </c>
      <c r="G298" s="11">
        <v>83354.96</v>
      </c>
      <c r="H298" s="8">
        <v>0.0</v>
      </c>
      <c r="I298" s="11">
        <v>0.0</v>
      </c>
      <c r="J298" s="8" t="s">
        <v>6132</v>
      </c>
      <c r="K298" s="8">
        <v>270.0</v>
      </c>
      <c r="L298" s="11">
        <v>19072.8</v>
      </c>
      <c r="M298" s="8" t="s">
        <v>6119</v>
      </c>
      <c r="N298" s="8" t="s">
        <v>73</v>
      </c>
      <c r="O298" s="8" t="s">
        <v>6403</v>
      </c>
      <c r="P298" s="11">
        <v>91.0</v>
      </c>
      <c r="Q298" s="11">
        <v>106288.0</v>
      </c>
      <c r="S298" s="16" t="str">
        <f t="shared" si="1"/>
        <v>CXG-0525</v>
      </c>
      <c r="T298" s="16" t="str">
        <f t="shared" si="2"/>
        <v>05/2025</v>
      </c>
      <c r="U298" s="10" t="s">
        <v>823</v>
      </c>
      <c r="V298" s="43">
        <v>70080.0</v>
      </c>
      <c r="W298" s="8">
        <v>1168.0</v>
      </c>
      <c r="X298" s="8">
        <v>-9.33</v>
      </c>
      <c r="Y298" s="16" t="str">
        <f t="shared" si="3"/>
        <v>Descarregado</v>
      </c>
      <c r="Z298" s="8" t="s">
        <v>3302</v>
      </c>
      <c r="AA298" s="14">
        <f>SUMIFS(PagFreteIndividal!E:E,PagFreteIndividal!B:B,A:A)+AC298</f>
        <v>19072.8</v>
      </c>
      <c r="AB298" s="14">
        <f t="shared" si="4"/>
        <v>0</v>
      </c>
      <c r="AC298" s="32">
        <v>19072.8</v>
      </c>
    </row>
    <row r="299">
      <c r="A299" s="10" t="s">
        <v>6405</v>
      </c>
      <c r="B299" s="13">
        <v>45789.0</v>
      </c>
      <c r="C299" s="8" t="s">
        <v>3343</v>
      </c>
      <c r="D299" s="8">
        <v>77780.0</v>
      </c>
      <c r="E299" s="8">
        <v>1296.33</v>
      </c>
      <c r="F299" s="8">
        <v>70.8</v>
      </c>
      <c r="G299" s="11">
        <v>91780.16</v>
      </c>
      <c r="H299" s="8">
        <v>0.0</v>
      </c>
      <c r="I299" s="11">
        <v>0.0</v>
      </c>
      <c r="J299" s="8" t="s">
        <v>6396</v>
      </c>
      <c r="K299" s="8">
        <v>260.0</v>
      </c>
      <c r="L299" s="11">
        <v>20222.8</v>
      </c>
      <c r="M299" s="8" t="s">
        <v>6119</v>
      </c>
      <c r="N299" s="8" t="s">
        <v>86</v>
      </c>
      <c r="O299" s="8" t="s">
        <v>6406</v>
      </c>
      <c r="P299" s="11">
        <v>91.0</v>
      </c>
      <c r="Q299" s="11">
        <v>117966.03</v>
      </c>
      <c r="S299" s="16" t="str">
        <f t="shared" si="1"/>
        <v>CXG-0525</v>
      </c>
      <c r="T299" s="16" t="str">
        <f t="shared" si="2"/>
        <v>05/2025</v>
      </c>
      <c r="U299" s="10" t="s">
        <v>823</v>
      </c>
      <c r="V299" s="43">
        <v>77780.0</v>
      </c>
      <c r="W299" s="8">
        <v>1296.33</v>
      </c>
      <c r="X299" s="8">
        <v>0.0</v>
      </c>
      <c r="Y299" s="16" t="str">
        <f t="shared" si="3"/>
        <v>Descarregado</v>
      </c>
      <c r="Z299" s="8" t="s">
        <v>3302</v>
      </c>
      <c r="AA299" s="14">
        <f>SUMIFS(PagFreteIndividal!E:E,PagFreteIndividal!B:B,A:A)+AC299</f>
        <v>20222.8</v>
      </c>
      <c r="AB299" s="14">
        <f t="shared" si="4"/>
        <v>0</v>
      </c>
      <c r="AC299" s="32">
        <v>20222.8</v>
      </c>
    </row>
    <row r="300">
      <c r="A300" s="10" t="s">
        <v>6407</v>
      </c>
      <c r="B300" s="13">
        <v>45789.0</v>
      </c>
      <c r="C300" s="8" t="s">
        <v>3343</v>
      </c>
      <c r="D300" s="8">
        <v>70380.0</v>
      </c>
      <c r="E300" s="8">
        <v>1173.0</v>
      </c>
      <c r="F300" s="8">
        <v>68.5</v>
      </c>
      <c r="G300" s="11">
        <v>80350.5</v>
      </c>
      <c r="H300" s="8">
        <v>0.0</v>
      </c>
      <c r="I300" s="11">
        <v>0.0</v>
      </c>
      <c r="J300" s="8" t="s">
        <v>6154</v>
      </c>
      <c r="K300" s="8">
        <v>270.0</v>
      </c>
      <c r="L300" s="11">
        <v>19002.6</v>
      </c>
      <c r="M300" s="8" t="s">
        <v>6119</v>
      </c>
      <c r="N300" s="8" t="s">
        <v>208</v>
      </c>
      <c r="O300" s="8" t="s">
        <v>6408</v>
      </c>
      <c r="P300" s="11">
        <v>90.0</v>
      </c>
      <c r="Q300" s="11">
        <v>105570.0</v>
      </c>
      <c r="S300" s="16" t="str">
        <f t="shared" si="1"/>
        <v>CXG-0525</v>
      </c>
      <c r="T300" s="16" t="str">
        <f t="shared" si="2"/>
        <v>05/2025</v>
      </c>
      <c r="U300" s="10" t="s">
        <v>814</v>
      </c>
      <c r="V300" s="43">
        <v>70380.0</v>
      </c>
      <c r="W300" s="8">
        <v>1173.0</v>
      </c>
      <c r="X300" s="8">
        <v>0.0</v>
      </c>
      <c r="Y300" s="16" t="str">
        <f t="shared" si="3"/>
        <v>Descarregado</v>
      </c>
      <c r="Z300" s="8" t="s">
        <v>3302</v>
      </c>
      <c r="AA300" s="14">
        <f>SUMIFS(PagFreteIndividal!E:E,PagFreteIndividal!B:B,A:A)+AC300</f>
        <v>19002.6</v>
      </c>
      <c r="AB300" s="14">
        <f t="shared" si="4"/>
        <v>0</v>
      </c>
      <c r="AC300" s="32">
        <v>19002.6</v>
      </c>
    </row>
    <row r="301">
      <c r="A301" s="10" t="s">
        <v>6409</v>
      </c>
      <c r="B301" s="13">
        <v>45790.0</v>
      </c>
      <c r="C301" s="8" t="s">
        <v>3343</v>
      </c>
      <c r="D301" s="8">
        <v>72860.0</v>
      </c>
      <c r="E301" s="8">
        <v>1214.33</v>
      </c>
      <c r="F301" s="8">
        <v>70.8</v>
      </c>
      <c r="G301" s="11">
        <v>85974.56</v>
      </c>
      <c r="H301" s="8">
        <v>0.0</v>
      </c>
      <c r="I301" s="11">
        <v>0.0</v>
      </c>
      <c r="J301" s="8" t="s">
        <v>6201</v>
      </c>
      <c r="K301" s="8">
        <v>250.0</v>
      </c>
      <c r="L301" s="11">
        <v>18215.0</v>
      </c>
      <c r="M301" s="8" t="s">
        <v>6119</v>
      </c>
      <c r="N301" s="8" t="s">
        <v>23</v>
      </c>
      <c r="O301" s="8" t="s">
        <v>6379</v>
      </c>
      <c r="P301" s="11">
        <v>92.5</v>
      </c>
      <c r="Q301" s="11">
        <v>112264.48</v>
      </c>
      <c r="S301" s="16" t="str">
        <f t="shared" si="1"/>
        <v>CXG-0525</v>
      </c>
      <c r="T301" s="16" t="str">
        <f t="shared" si="2"/>
        <v>05/2025</v>
      </c>
      <c r="U301" s="10" t="s">
        <v>823</v>
      </c>
      <c r="V301" s="43">
        <v>72820.0</v>
      </c>
      <c r="W301" s="8">
        <v>1213.67</v>
      </c>
      <c r="X301" s="8">
        <v>-0.66</v>
      </c>
      <c r="Y301" s="16" t="str">
        <f t="shared" si="3"/>
        <v>Descarregado</v>
      </c>
      <c r="Z301" s="8" t="s">
        <v>3302</v>
      </c>
      <c r="AA301" s="14">
        <f>SUMIFS(PagFreteIndividal!E:E,PagFreteIndividal!B:B,A:A)+AC301</f>
        <v>18215</v>
      </c>
      <c r="AB301" s="14">
        <f t="shared" si="4"/>
        <v>0</v>
      </c>
      <c r="AC301" s="32">
        <v>18215.0</v>
      </c>
    </row>
    <row r="302">
      <c r="A302" s="10" t="s">
        <v>6410</v>
      </c>
      <c r="B302" s="13">
        <v>45790.0</v>
      </c>
      <c r="C302" s="8" t="s">
        <v>3343</v>
      </c>
      <c r="D302" s="8">
        <v>66060.0</v>
      </c>
      <c r="E302" s="8">
        <v>1101.0</v>
      </c>
      <c r="F302" s="8">
        <v>70.8</v>
      </c>
      <c r="G302" s="11">
        <v>77950.8</v>
      </c>
      <c r="H302" s="8">
        <v>0.0</v>
      </c>
      <c r="I302" s="11">
        <v>0.0</v>
      </c>
      <c r="J302" s="8" t="s">
        <v>6411</v>
      </c>
      <c r="K302" s="8">
        <v>250.0</v>
      </c>
      <c r="L302" s="11">
        <v>16515.0</v>
      </c>
      <c r="M302" s="8" t="s">
        <v>6119</v>
      </c>
      <c r="N302" s="8" t="s">
        <v>23</v>
      </c>
      <c r="O302" s="8" t="s">
        <v>6412</v>
      </c>
      <c r="P302" s="11">
        <v>88.5</v>
      </c>
      <c r="Q302" s="11">
        <v>97143.8</v>
      </c>
      <c r="S302" s="16" t="str">
        <f t="shared" si="1"/>
        <v>CXG-0525</v>
      </c>
      <c r="T302" s="16" t="str">
        <f t="shared" si="2"/>
        <v>05/2025</v>
      </c>
      <c r="U302" s="10" t="s">
        <v>823</v>
      </c>
      <c r="V302" s="43">
        <v>65860.0</v>
      </c>
      <c r="W302" s="8">
        <v>1097.67</v>
      </c>
      <c r="X302" s="8">
        <v>-3.33</v>
      </c>
      <c r="Y302" s="16" t="str">
        <f t="shared" si="3"/>
        <v>Descarregado</v>
      </c>
      <c r="Z302" s="8" t="s">
        <v>3302</v>
      </c>
      <c r="AA302" s="14">
        <f>SUMIFS(PagFreteIndividal!E:E,PagFreteIndividal!B:B,A:A)+AC302</f>
        <v>16515</v>
      </c>
      <c r="AB302" s="14">
        <f t="shared" si="4"/>
        <v>0</v>
      </c>
      <c r="AC302" s="32">
        <v>16515.0</v>
      </c>
    </row>
    <row r="303">
      <c r="A303" s="10" t="s">
        <v>4400</v>
      </c>
      <c r="B303" s="13">
        <v>45763.0</v>
      </c>
      <c r="C303" s="8" t="s">
        <v>3308</v>
      </c>
      <c r="D303" s="8">
        <v>45180.0</v>
      </c>
      <c r="E303" s="8">
        <v>753.0</v>
      </c>
      <c r="F303" s="8">
        <v>85.0</v>
      </c>
      <c r="G303" s="11">
        <v>64005.0</v>
      </c>
      <c r="H303" s="8">
        <v>0.0</v>
      </c>
      <c r="I303" s="11">
        <v>0.0</v>
      </c>
      <c r="J303" s="8" t="s">
        <v>4401</v>
      </c>
      <c r="K303" s="8">
        <v>150.0</v>
      </c>
      <c r="L303" s="11">
        <v>6777.0</v>
      </c>
      <c r="M303" s="8" t="s">
        <v>6119</v>
      </c>
      <c r="N303" s="8" t="s">
        <v>57</v>
      </c>
      <c r="O303" s="8" t="s">
        <v>6367</v>
      </c>
      <c r="P303" s="11">
        <v>96.0</v>
      </c>
      <c r="Q303" s="11">
        <v>72288.0</v>
      </c>
      <c r="S303" s="16" t="str">
        <f t="shared" si="1"/>
        <v>CXG-0425</v>
      </c>
      <c r="T303" s="16" t="str">
        <f t="shared" si="2"/>
        <v>04/2025</v>
      </c>
      <c r="U303" s="10" t="s">
        <v>862</v>
      </c>
      <c r="V303" s="43">
        <v>45180.0</v>
      </c>
      <c r="W303" s="8">
        <v>753.0</v>
      </c>
      <c r="X303" s="8">
        <v>0.0</v>
      </c>
      <c r="Y303" s="16" t="str">
        <f t="shared" si="3"/>
        <v>Descarregado</v>
      </c>
      <c r="Z303" s="8" t="s">
        <v>3309</v>
      </c>
      <c r="AA303" s="14">
        <f>SUMIFS(PagFreteIndividal!E:E,PagFreteIndividal!B:B,A:A)+AC303</f>
        <v>6777</v>
      </c>
      <c r="AB303" s="14">
        <f t="shared" si="4"/>
        <v>0</v>
      </c>
      <c r="AC303" s="14"/>
    </row>
    <row r="304">
      <c r="A304" s="10" t="s">
        <v>6413</v>
      </c>
      <c r="B304" s="13">
        <v>45793.0</v>
      </c>
      <c r="C304" s="8" t="s">
        <v>3343</v>
      </c>
      <c r="D304" s="8">
        <v>73420.0</v>
      </c>
      <c r="E304" s="8">
        <v>1223.67</v>
      </c>
      <c r="F304" s="8">
        <v>70.0</v>
      </c>
      <c r="G304" s="11">
        <v>85656.9</v>
      </c>
      <c r="H304" s="8">
        <v>0.0</v>
      </c>
      <c r="I304" s="11">
        <v>0.0</v>
      </c>
      <c r="J304" s="8" t="s">
        <v>6201</v>
      </c>
      <c r="K304" s="8">
        <v>250.0</v>
      </c>
      <c r="L304" s="11">
        <v>18355.0</v>
      </c>
      <c r="M304" s="8" t="s">
        <v>6119</v>
      </c>
      <c r="N304" s="8" t="s">
        <v>23</v>
      </c>
      <c r="O304" s="8" t="s">
        <v>6412</v>
      </c>
      <c r="P304" s="11">
        <v>88.5</v>
      </c>
      <c r="Q304" s="11">
        <v>106848.71</v>
      </c>
      <c r="S304" s="16" t="str">
        <f t="shared" si="1"/>
        <v>CXG-0525</v>
      </c>
      <c r="T304" s="16" t="str">
        <f t="shared" si="2"/>
        <v>05/2025</v>
      </c>
      <c r="U304" s="10" t="s">
        <v>823</v>
      </c>
      <c r="V304" s="43">
        <v>72440.0</v>
      </c>
      <c r="W304" s="8">
        <v>1207.33</v>
      </c>
      <c r="X304" s="8">
        <v>-16.34</v>
      </c>
      <c r="Y304" s="16" t="str">
        <f t="shared" si="3"/>
        <v>Descarregado</v>
      </c>
      <c r="Z304" s="8" t="s">
        <v>3302</v>
      </c>
      <c r="AA304" s="14">
        <f>SUMIFS(PagFreteIndividal!E:E,PagFreteIndividal!B:B,A:A)+AC304</f>
        <v>18355</v>
      </c>
      <c r="AB304" s="14">
        <f t="shared" si="4"/>
        <v>0</v>
      </c>
      <c r="AC304" s="32">
        <v>18355.0</v>
      </c>
    </row>
    <row r="305">
      <c r="A305" s="10" t="s">
        <v>6414</v>
      </c>
      <c r="B305" s="13">
        <v>45794.0</v>
      </c>
      <c r="C305" s="8" t="s">
        <v>3343</v>
      </c>
      <c r="D305" s="8">
        <v>69600.0</v>
      </c>
      <c r="E305" s="8">
        <v>1160.0</v>
      </c>
      <c r="F305" s="8">
        <v>70.0</v>
      </c>
      <c r="G305" s="11">
        <v>81200.0</v>
      </c>
      <c r="H305" s="8">
        <v>0.0</v>
      </c>
      <c r="I305" s="11">
        <v>0.0</v>
      </c>
      <c r="J305" s="8" t="s">
        <v>6154</v>
      </c>
      <c r="K305" s="8">
        <v>270.0</v>
      </c>
      <c r="L305" s="11">
        <v>18792.0</v>
      </c>
      <c r="M305" s="8" t="s">
        <v>6119</v>
      </c>
      <c r="N305" s="8" t="s">
        <v>73</v>
      </c>
      <c r="O305" s="8" t="s">
        <v>6403</v>
      </c>
      <c r="P305" s="11">
        <v>91.0</v>
      </c>
      <c r="Q305" s="11">
        <v>105999.53</v>
      </c>
      <c r="S305" s="16" t="str">
        <f t="shared" si="1"/>
        <v>CXG-0525</v>
      </c>
      <c r="T305" s="16" t="str">
        <f t="shared" si="2"/>
        <v>05/2025</v>
      </c>
      <c r="U305" s="10" t="s">
        <v>823</v>
      </c>
      <c r="V305" s="43">
        <v>69890.0</v>
      </c>
      <c r="W305" s="8">
        <v>1164.83</v>
      </c>
      <c r="X305" s="8">
        <v>4.83</v>
      </c>
      <c r="Y305" s="16" t="str">
        <f t="shared" si="3"/>
        <v>Descarregado</v>
      </c>
      <c r="Z305" s="8" t="s">
        <v>3302</v>
      </c>
      <c r="AA305" s="14">
        <f>SUMIFS(PagFreteIndividal!E:E,PagFreteIndividal!B:B,A:A)+AC305</f>
        <v>18792</v>
      </c>
      <c r="AB305" s="14">
        <f t="shared" si="4"/>
        <v>0</v>
      </c>
      <c r="AC305" s="32">
        <v>18792.0</v>
      </c>
    </row>
    <row r="306">
      <c r="A306" s="25" t="s">
        <v>4761</v>
      </c>
      <c r="B306" s="24">
        <v>45783.0</v>
      </c>
      <c r="C306" s="23" t="s">
        <v>3308</v>
      </c>
      <c r="D306" s="60">
        <v>69340.0</v>
      </c>
      <c r="E306" s="60">
        <v>1155.67</v>
      </c>
      <c r="F306" s="60">
        <v>72.5</v>
      </c>
      <c r="G306" s="26">
        <v>83786.08</v>
      </c>
      <c r="H306" s="60">
        <v>0.0</v>
      </c>
      <c r="I306" s="26">
        <v>0.0</v>
      </c>
      <c r="J306" s="23" t="s">
        <v>4762</v>
      </c>
      <c r="K306" s="60">
        <v>260.0</v>
      </c>
      <c r="L306" s="26">
        <v>18028.4</v>
      </c>
      <c r="M306" s="23" t="s">
        <v>6119</v>
      </c>
      <c r="N306" s="23" t="s">
        <v>135</v>
      </c>
      <c r="O306" s="23" t="s">
        <v>6415</v>
      </c>
      <c r="P306" s="26">
        <v>96.0</v>
      </c>
      <c r="Q306" s="26">
        <v>110944.32</v>
      </c>
      <c r="R306" s="61"/>
      <c r="S306" s="34" t="str">
        <f t="shared" si="1"/>
        <v>CXG-0525</v>
      </c>
      <c r="T306" s="34" t="str">
        <f t="shared" si="2"/>
        <v>05/2025</v>
      </c>
      <c r="U306" s="25" t="s">
        <v>816</v>
      </c>
      <c r="V306" s="62">
        <v>69340.0</v>
      </c>
      <c r="W306" s="60">
        <v>1155.67</v>
      </c>
      <c r="X306" s="60">
        <v>0.0</v>
      </c>
      <c r="Y306" s="34" t="str">
        <f t="shared" si="3"/>
        <v>Descarregado</v>
      </c>
      <c r="Z306" s="23" t="s">
        <v>3309</v>
      </c>
      <c r="AA306" s="59">
        <f>SUMIFS(PagFreteIndividal!E:E,PagFreteIndividal!B:B,A:A)+AC306</f>
        <v>18028.4</v>
      </c>
      <c r="AB306" s="59">
        <f t="shared" si="4"/>
        <v>0</v>
      </c>
      <c r="AC306" s="64"/>
    </row>
    <row r="307">
      <c r="A307" s="10" t="s">
        <v>6416</v>
      </c>
      <c r="B307" s="13">
        <v>45795.0</v>
      </c>
      <c r="C307" s="8" t="s">
        <v>3343</v>
      </c>
      <c r="D307" s="8">
        <v>73600.0</v>
      </c>
      <c r="E307" s="8">
        <v>1226.67</v>
      </c>
      <c r="F307" s="8">
        <v>66.0</v>
      </c>
      <c r="G307" s="11">
        <v>80960.22</v>
      </c>
      <c r="H307" s="8">
        <v>0.0</v>
      </c>
      <c r="I307" s="11">
        <v>0.0</v>
      </c>
      <c r="J307" s="8" t="s">
        <v>6396</v>
      </c>
      <c r="K307" s="8">
        <v>300.0</v>
      </c>
      <c r="L307" s="11">
        <v>22080.0</v>
      </c>
      <c r="M307" s="8" t="s">
        <v>6119</v>
      </c>
      <c r="N307" s="8" t="s">
        <v>86</v>
      </c>
      <c r="O307" s="8" t="s">
        <v>6406</v>
      </c>
      <c r="P307" s="11">
        <v>91.0</v>
      </c>
      <c r="Q307" s="11">
        <v>111353.97</v>
      </c>
      <c r="S307" s="16" t="str">
        <f t="shared" si="1"/>
        <v>CXG-0525</v>
      </c>
      <c r="T307" s="16" t="str">
        <f t="shared" si="2"/>
        <v>05/2025</v>
      </c>
      <c r="U307" s="10" t="s">
        <v>758</v>
      </c>
      <c r="V307" s="43">
        <v>73420.0</v>
      </c>
      <c r="W307" s="8">
        <v>1223.67</v>
      </c>
      <c r="X307" s="8">
        <v>-3.0</v>
      </c>
      <c r="Y307" s="16" t="str">
        <f t="shared" si="3"/>
        <v>Descarregado</v>
      </c>
      <c r="Z307" s="8" t="s">
        <v>3302</v>
      </c>
      <c r="AA307" s="14">
        <f>SUMIFS(PagFreteIndividal!E:E,PagFreteIndividal!B:B,A:A)+AC307</f>
        <v>22080</v>
      </c>
      <c r="AB307" s="14">
        <f t="shared" si="4"/>
        <v>0</v>
      </c>
      <c r="AC307" s="32">
        <v>22080.0</v>
      </c>
    </row>
    <row r="308">
      <c r="A308" s="10" t="s">
        <v>4690</v>
      </c>
      <c r="B308" s="13">
        <v>45795.0</v>
      </c>
      <c r="C308" s="8" t="s">
        <v>3316</v>
      </c>
      <c r="D308" s="8">
        <v>60960.0</v>
      </c>
      <c r="E308" s="8">
        <v>1016.0</v>
      </c>
      <c r="F308" s="8">
        <v>66.5</v>
      </c>
      <c r="G308" s="11">
        <v>67564.0</v>
      </c>
      <c r="H308" s="8">
        <v>0.0</v>
      </c>
      <c r="I308" s="11">
        <v>0.0</v>
      </c>
      <c r="J308" s="8" t="s">
        <v>4691</v>
      </c>
      <c r="K308" s="8">
        <v>300.0</v>
      </c>
      <c r="L308" s="11">
        <v>18288.0</v>
      </c>
      <c r="M308" s="8" t="s">
        <v>6119</v>
      </c>
      <c r="N308" s="8" t="s">
        <v>73</v>
      </c>
      <c r="O308" s="8" t="s">
        <v>6403</v>
      </c>
      <c r="P308" s="11">
        <v>91.0</v>
      </c>
      <c r="Q308" s="11">
        <v>92880.97</v>
      </c>
      <c r="S308" s="16" t="str">
        <f t="shared" si="1"/>
        <v>CXG-0525</v>
      </c>
      <c r="T308" s="16" t="str">
        <f t="shared" si="2"/>
        <v>05/2025</v>
      </c>
      <c r="U308" s="10" t="s">
        <v>823</v>
      </c>
      <c r="V308" s="43">
        <v>61240.0</v>
      </c>
      <c r="W308" s="8">
        <v>1020.67</v>
      </c>
      <c r="X308" s="8">
        <v>4.67</v>
      </c>
      <c r="Y308" s="16" t="str">
        <f t="shared" si="3"/>
        <v>Descarregado</v>
      </c>
      <c r="Z308" s="8" t="s">
        <v>3317</v>
      </c>
      <c r="AA308" s="14">
        <f>SUMIFS(PagFreteIndividal!E:E,PagFreteIndividal!B:B,A:A)+AC308</f>
        <v>18288</v>
      </c>
      <c r="AB308" s="14">
        <f t="shared" si="4"/>
        <v>0</v>
      </c>
      <c r="AC308" s="14"/>
    </row>
    <row r="309">
      <c r="A309" s="10" t="s">
        <v>6417</v>
      </c>
      <c r="B309" s="13">
        <v>45795.0</v>
      </c>
      <c r="C309" s="8" t="s">
        <v>3343</v>
      </c>
      <c r="D309" s="8">
        <v>67680.0</v>
      </c>
      <c r="E309" s="8">
        <v>1128.0</v>
      </c>
      <c r="F309" s="8">
        <v>66.5</v>
      </c>
      <c r="G309" s="11">
        <v>75012.0</v>
      </c>
      <c r="H309" s="8">
        <v>0.0</v>
      </c>
      <c r="I309" s="11">
        <v>0.0</v>
      </c>
      <c r="J309" s="8" t="s">
        <v>6132</v>
      </c>
      <c r="K309" s="8">
        <v>300.0</v>
      </c>
      <c r="L309" s="11">
        <v>20304.0</v>
      </c>
      <c r="M309" s="8" t="s">
        <v>6119</v>
      </c>
      <c r="N309" s="8" t="s">
        <v>176</v>
      </c>
      <c r="O309" s="8" t="s">
        <v>6418</v>
      </c>
      <c r="P309" s="11">
        <v>88.5</v>
      </c>
      <c r="Q309" s="11">
        <v>99828.0</v>
      </c>
      <c r="S309" s="16" t="str">
        <f t="shared" si="1"/>
        <v>CXG-0525</v>
      </c>
      <c r="T309" s="16" t="str">
        <f t="shared" si="2"/>
        <v>05/2025</v>
      </c>
      <c r="U309" s="10" t="s">
        <v>823</v>
      </c>
      <c r="V309" s="43">
        <v>67680.0</v>
      </c>
      <c r="W309" s="8">
        <v>1128.0</v>
      </c>
      <c r="X309" s="8">
        <v>0.0</v>
      </c>
      <c r="Y309" s="16" t="str">
        <f t="shared" si="3"/>
        <v>Descarregado</v>
      </c>
      <c r="Z309" s="8" t="s">
        <v>3302</v>
      </c>
      <c r="AA309" s="14">
        <f>SUMIFS(PagFreteIndividal!E:E,PagFreteIndividal!B:B,A:A)+AC309</f>
        <v>20304</v>
      </c>
      <c r="AB309" s="14">
        <f t="shared" si="4"/>
        <v>0</v>
      </c>
      <c r="AC309" s="32">
        <v>20304.0</v>
      </c>
    </row>
    <row r="310">
      <c r="A310" s="10" t="s">
        <v>6419</v>
      </c>
      <c r="B310" s="13">
        <v>45795.0</v>
      </c>
      <c r="C310" s="8" t="s">
        <v>3343</v>
      </c>
      <c r="D310" s="8">
        <v>74100.0</v>
      </c>
      <c r="E310" s="8">
        <v>1235.0</v>
      </c>
      <c r="F310" s="8">
        <v>66.5</v>
      </c>
      <c r="G310" s="11">
        <v>82127.5</v>
      </c>
      <c r="H310" s="8">
        <v>0.0</v>
      </c>
      <c r="I310" s="11">
        <v>0.0</v>
      </c>
      <c r="J310" s="8" t="s">
        <v>6152</v>
      </c>
      <c r="K310" s="8">
        <v>300.0</v>
      </c>
      <c r="L310" s="11">
        <v>22230.0</v>
      </c>
      <c r="M310" s="8" t="s">
        <v>6119</v>
      </c>
      <c r="N310" s="8" t="s">
        <v>73</v>
      </c>
      <c r="O310" s="8" t="s">
        <v>6403</v>
      </c>
      <c r="P310" s="11">
        <v>91.0</v>
      </c>
      <c r="Q310" s="11">
        <v>112900.97</v>
      </c>
      <c r="S310" s="16" t="str">
        <f t="shared" si="1"/>
        <v>CXG-0525</v>
      </c>
      <c r="T310" s="16" t="str">
        <f t="shared" si="2"/>
        <v>05/2025</v>
      </c>
      <c r="U310" s="10" t="s">
        <v>823</v>
      </c>
      <c r="V310" s="43">
        <v>74440.0</v>
      </c>
      <c r="W310" s="8">
        <v>1240.67</v>
      </c>
      <c r="X310" s="8">
        <v>5.67</v>
      </c>
      <c r="Y310" s="16" t="str">
        <f t="shared" si="3"/>
        <v>Descarregado</v>
      </c>
      <c r="Z310" s="8" t="s">
        <v>3302</v>
      </c>
      <c r="AA310" s="14">
        <f>SUMIFS(PagFreteIndividal!E:E,PagFreteIndividal!B:B,A:A)+AC310</f>
        <v>22230</v>
      </c>
      <c r="AB310" s="14">
        <f t="shared" si="4"/>
        <v>0</v>
      </c>
      <c r="AC310" s="32">
        <v>22230.0</v>
      </c>
    </row>
    <row r="311">
      <c r="A311" s="10" t="s">
        <v>6420</v>
      </c>
      <c r="B311" s="13">
        <v>45796.0</v>
      </c>
      <c r="C311" s="8" t="s">
        <v>3343</v>
      </c>
      <c r="D311" s="8">
        <v>67640.0</v>
      </c>
      <c r="E311" s="8">
        <v>1127.33</v>
      </c>
      <c r="F311" s="8">
        <v>66.0</v>
      </c>
      <c r="G311" s="11">
        <v>74403.78</v>
      </c>
      <c r="H311" s="8">
        <v>0.0</v>
      </c>
      <c r="I311" s="11">
        <v>0.0</v>
      </c>
      <c r="J311" s="8" t="s">
        <v>6411</v>
      </c>
      <c r="K311" s="8">
        <v>270.0</v>
      </c>
      <c r="L311" s="11">
        <v>18262.8</v>
      </c>
      <c r="M311" s="8" t="s">
        <v>6119</v>
      </c>
      <c r="N311" s="8" t="s">
        <v>23</v>
      </c>
      <c r="O311" s="8" t="s">
        <v>6412</v>
      </c>
      <c r="P311" s="11">
        <v>88.5</v>
      </c>
      <c r="Q311" s="11">
        <v>99989.96</v>
      </c>
      <c r="S311" s="16" t="str">
        <f t="shared" si="1"/>
        <v>CXG-0525</v>
      </c>
      <c r="T311" s="16" t="str">
        <f t="shared" si="2"/>
        <v>05/2025</v>
      </c>
      <c r="U311" s="10" t="s">
        <v>758</v>
      </c>
      <c r="V311" s="43">
        <v>67790.0</v>
      </c>
      <c r="W311" s="8">
        <v>1129.83</v>
      </c>
      <c r="X311" s="8">
        <v>2.5</v>
      </c>
      <c r="Y311" s="16" t="str">
        <f t="shared" si="3"/>
        <v>Descarregado</v>
      </c>
      <c r="Z311" s="8" t="s">
        <v>3302</v>
      </c>
      <c r="AA311" s="14">
        <f>SUMIFS(PagFreteIndividal!E:E,PagFreteIndividal!B:B,A:A)+AC311</f>
        <v>18262.8</v>
      </c>
      <c r="AB311" s="14">
        <f t="shared" si="4"/>
        <v>0</v>
      </c>
      <c r="AC311" s="32">
        <v>18262.8</v>
      </c>
    </row>
    <row r="312">
      <c r="A312" s="10" t="s">
        <v>6421</v>
      </c>
      <c r="B312" s="13">
        <v>45800.0</v>
      </c>
      <c r="C312" s="8" t="s">
        <v>3343</v>
      </c>
      <c r="D312" s="8">
        <v>75140.0</v>
      </c>
      <c r="E312" s="8">
        <v>1252.33</v>
      </c>
      <c r="F312" s="8">
        <v>64.5</v>
      </c>
      <c r="G312" s="11">
        <v>80775.29</v>
      </c>
      <c r="H312" s="8">
        <v>0.0</v>
      </c>
      <c r="I312" s="11">
        <v>0.0</v>
      </c>
      <c r="J312" s="8" t="s">
        <v>6154</v>
      </c>
      <c r="K312" s="8">
        <v>280.0</v>
      </c>
      <c r="L312" s="11">
        <v>21039.2</v>
      </c>
      <c r="M312" s="8" t="s">
        <v>6119</v>
      </c>
      <c r="N312" s="8" t="s">
        <v>23</v>
      </c>
      <c r="O312" s="8" t="s">
        <v>6412</v>
      </c>
      <c r="P312" s="11">
        <v>88.0</v>
      </c>
      <c r="Q312" s="11">
        <v>109677.04</v>
      </c>
      <c r="S312" s="16" t="str">
        <f t="shared" si="1"/>
        <v>CXG-0525</v>
      </c>
      <c r="T312" s="16" t="str">
        <f t="shared" si="2"/>
        <v>05/2025</v>
      </c>
      <c r="U312" s="10" t="s">
        <v>799</v>
      </c>
      <c r="V312" s="43">
        <v>74780.0</v>
      </c>
      <c r="W312" s="8">
        <v>1246.33</v>
      </c>
      <c r="X312" s="8">
        <v>-6.0</v>
      </c>
      <c r="Y312" s="16" t="str">
        <f t="shared" si="3"/>
        <v>Descarregado</v>
      </c>
      <c r="Z312" s="8" t="s">
        <v>3302</v>
      </c>
      <c r="AA312" s="14">
        <f>SUMIFS(PagFreteIndividal!E:E,PagFreteIndividal!B:B,A:A)+AC312</f>
        <v>21039.2</v>
      </c>
      <c r="AB312" s="14">
        <f t="shared" si="4"/>
        <v>0</v>
      </c>
      <c r="AC312" s="32">
        <v>21039.2</v>
      </c>
    </row>
    <row r="313">
      <c r="A313" s="10" t="s">
        <v>6422</v>
      </c>
      <c r="B313" s="13">
        <v>45800.0</v>
      </c>
      <c r="C313" s="8" t="s">
        <v>3343</v>
      </c>
      <c r="D313" s="8">
        <v>69360.0</v>
      </c>
      <c r="E313" s="8">
        <v>1156.0</v>
      </c>
      <c r="F313" s="8">
        <v>65.0</v>
      </c>
      <c r="G313" s="11">
        <v>75140.0</v>
      </c>
      <c r="H313" s="8">
        <v>0.0</v>
      </c>
      <c r="I313" s="11">
        <v>0.0</v>
      </c>
      <c r="J313" s="8" t="s">
        <v>6201</v>
      </c>
      <c r="K313" s="8">
        <v>280.0</v>
      </c>
      <c r="L313" s="11">
        <v>19420.8</v>
      </c>
      <c r="M313" s="8" t="s">
        <v>6119</v>
      </c>
      <c r="N313" s="8" t="s">
        <v>23</v>
      </c>
      <c r="O313" s="8" t="s">
        <v>6412</v>
      </c>
      <c r="P313" s="11">
        <v>88.0</v>
      </c>
      <c r="Q313" s="11">
        <v>101596.0</v>
      </c>
      <c r="S313" s="16" t="str">
        <f t="shared" si="1"/>
        <v>CXG-0525</v>
      </c>
      <c r="T313" s="16" t="str">
        <f t="shared" si="2"/>
        <v>05/2025</v>
      </c>
      <c r="U313" s="10" t="s">
        <v>814</v>
      </c>
      <c r="V313" s="43">
        <v>69270.0</v>
      </c>
      <c r="W313" s="8">
        <v>1154.5</v>
      </c>
      <c r="X313" s="8">
        <v>-1.5</v>
      </c>
      <c r="Y313" s="16" t="str">
        <f t="shared" si="3"/>
        <v>Descarregado</v>
      </c>
      <c r="Z313" s="8" t="s">
        <v>3302</v>
      </c>
      <c r="AA313" s="14">
        <f>SUMIFS(PagFreteIndividal!E:E,PagFreteIndividal!B:B,A:A)+AC313</f>
        <v>19420.8</v>
      </c>
      <c r="AB313" s="14">
        <f t="shared" si="4"/>
        <v>0</v>
      </c>
      <c r="AC313" s="32">
        <v>19420.8</v>
      </c>
    </row>
    <row r="314">
      <c r="A314" s="10" t="s">
        <v>6423</v>
      </c>
      <c r="B314" s="13">
        <v>45801.0</v>
      </c>
      <c r="C314" s="8" t="s">
        <v>3343</v>
      </c>
      <c r="D314" s="8">
        <v>76780.0</v>
      </c>
      <c r="E314" s="8">
        <v>1279.67</v>
      </c>
      <c r="F314" s="8">
        <v>64.5</v>
      </c>
      <c r="G314" s="11">
        <v>82538.72</v>
      </c>
      <c r="H314" s="8">
        <v>0.0</v>
      </c>
      <c r="I314" s="11">
        <v>0.0</v>
      </c>
      <c r="J314" s="8" t="s">
        <v>6152</v>
      </c>
      <c r="K314" s="8">
        <v>280.0</v>
      </c>
      <c r="L314" s="11">
        <v>21498.4</v>
      </c>
      <c r="M314" s="8" t="s">
        <v>6119</v>
      </c>
      <c r="N314" s="8" t="s">
        <v>27</v>
      </c>
      <c r="O314" s="8" t="s">
        <v>6381</v>
      </c>
      <c r="P314" s="11">
        <v>87.0</v>
      </c>
      <c r="Q314" s="11">
        <v>111331.29</v>
      </c>
      <c r="S314" s="16" t="str">
        <f t="shared" si="1"/>
        <v>CXG-0525</v>
      </c>
      <c r="T314" s="16" t="str">
        <f t="shared" si="2"/>
        <v>05/2025</v>
      </c>
      <c r="U314" s="10" t="s">
        <v>799</v>
      </c>
      <c r="V314" s="43">
        <v>76780.0</v>
      </c>
      <c r="W314" s="8">
        <v>1279.67</v>
      </c>
      <c r="X314" s="8">
        <v>0.0</v>
      </c>
      <c r="Y314" s="16" t="str">
        <f t="shared" si="3"/>
        <v>Descarregado</v>
      </c>
      <c r="Z314" s="8" t="s">
        <v>3302</v>
      </c>
      <c r="AA314" s="14">
        <f>SUMIFS(PagFreteIndividal!E:E,PagFreteIndividal!B:B,A:A)+AC314</f>
        <v>21498.4</v>
      </c>
      <c r="AB314" s="14">
        <f t="shared" si="4"/>
        <v>0</v>
      </c>
      <c r="AC314" s="32">
        <v>21498.4</v>
      </c>
    </row>
    <row r="315">
      <c r="A315" s="10" t="s">
        <v>6424</v>
      </c>
      <c r="B315" s="13">
        <v>45803.0</v>
      </c>
      <c r="C315" s="8" t="s">
        <v>3343</v>
      </c>
      <c r="D315" s="8">
        <v>71340.0</v>
      </c>
      <c r="E315" s="8">
        <v>1189.0</v>
      </c>
      <c r="F315" s="8">
        <v>64.5</v>
      </c>
      <c r="G315" s="11">
        <v>76690.5</v>
      </c>
      <c r="H315" s="8">
        <v>0.0</v>
      </c>
      <c r="I315" s="11">
        <v>0.0</v>
      </c>
      <c r="J315" s="8" t="s">
        <v>6132</v>
      </c>
      <c r="K315" s="8">
        <v>280.0</v>
      </c>
      <c r="L315" s="11">
        <v>19975.2</v>
      </c>
      <c r="M315" s="8" t="s">
        <v>6119</v>
      </c>
      <c r="N315" s="8" t="s">
        <v>23</v>
      </c>
      <c r="O315" s="8" t="s">
        <v>6412</v>
      </c>
      <c r="P315" s="11">
        <v>88.0</v>
      </c>
      <c r="Q315" s="11">
        <v>104382.96</v>
      </c>
      <c r="S315" s="16" t="str">
        <f t="shared" si="1"/>
        <v>CXG-0525</v>
      </c>
      <c r="T315" s="16" t="str">
        <f t="shared" si="2"/>
        <v>05/2025</v>
      </c>
      <c r="U315" s="10" t="s">
        <v>799</v>
      </c>
      <c r="V315" s="43">
        <v>71170.0</v>
      </c>
      <c r="W315" s="8">
        <v>1186.17</v>
      </c>
      <c r="X315" s="8">
        <v>-2.83</v>
      </c>
      <c r="Y315" s="16" t="str">
        <f t="shared" si="3"/>
        <v>Descarregado</v>
      </c>
      <c r="Z315" s="8" t="s">
        <v>3302</v>
      </c>
      <c r="AA315" s="14">
        <f>SUMIFS(PagFreteIndividal!E:E,PagFreteIndividal!B:B,A:A)+AC315</f>
        <v>19975.2</v>
      </c>
      <c r="AB315" s="14">
        <f t="shared" si="4"/>
        <v>0</v>
      </c>
      <c r="AC315" s="32">
        <v>19975.2</v>
      </c>
    </row>
    <row r="316">
      <c r="A316" s="10" t="s">
        <v>4917</v>
      </c>
      <c r="B316" s="13">
        <v>45788.0</v>
      </c>
      <c r="C316" s="8" t="s">
        <v>3308</v>
      </c>
      <c r="D316" s="8">
        <v>88400.0</v>
      </c>
      <c r="E316" s="8">
        <v>1473.33</v>
      </c>
      <c r="F316" s="8">
        <v>69.5</v>
      </c>
      <c r="G316" s="11">
        <v>102396.44</v>
      </c>
      <c r="H316" s="8">
        <v>0.0</v>
      </c>
      <c r="I316" s="11">
        <v>0.0</v>
      </c>
      <c r="J316" s="8" t="s">
        <v>4898</v>
      </c>
      <c r="K316" s="8">
        <v>300.0</v>
      </c>
      <c r="L316" s="11">
        <v>26520.0</v>
      </c>
      <c r="M316" s="8" t="s">
        <v>6119</v>
      </c>
      <c r="N316" s="8" t="s">
        <v>73</v>
      </c>
      <c r="O316" s="8" t="s">
        <v>6403</v>
      </c>
      <c r="P316" s="11">
        <v>91.0</v>
      </c>
      <c r="Q316" s="11">
        <v>133163.03</v>
      </c>
      <c r="S316" s="16" t="str">
        <f t="shared" si="1"/>
        <v>CXG-0525</v>
      </c>
      <c r="T316" s="16" t="str">
        <f t="shared" si="2"/>
        <v>05/2025</v>
      </c>
      <c r="U316" s="10" t="s">
        <v>852</v>
      </c>
      <c r="V316" s="43">
        <v>87800.0</v>
      </c>
      <c r="W316" s="8">
        <v>1463.33</v>
      </c>
      <c r="X316" s="8">
        <v>-10.0</v>
      </c>
      <c r="Y316" s="16" t="str">
        <f t="shared" si="3"/>
        <v>Descarregado</v>
      </c>
      <c r="Z316" s="8" t="s">
        <v>3309</v>
      </c>
      <c r="AA316" s="14">
        <f>SUMIFS(PagFreteIndividal!E:E,PagFreteIndividal!B:B,A:A)+AC316</f>
        <v>26520</v>
      </c>
      <c r="AB316" s="14">
        <f t="shared" si="4"/>
        <v>0</v>
      </c>
      <c r="AC316" s="14"/>
    </row>
    <row r="317">
      <c r="A317" s="10" t="s">
        <v>6425</v>
      </c>
      <c r="B317" s="13">
        <v>45804.0</v>
      </c>
      <c r="C317" s="8" t="s">
        <v>3343</v>
      </c>
      <c r="D317" s="8">
        <v>71760.0</v>
      </c>
      <c r="E317" s="8">
        <v>1196.0</v>
      </c>
      <c r="F317" s="8">
        <v>63.5</v>
      </c>
      <c r="G317" s="11">
        <v>75946.0</v>
      </c>
      <c r="H317" s="8">
        <v>0.0</v>
      </c>
      <c r="I317" s="11">
        <v>0.0</v>
      </c>
      <c r="J317" s="8" t="s">
        <v>6145</v>
      </c>
      <c r="K317" s="8">
        <v>280.0</v>
      </c>
      <c r="L317" s="11">
        <v>20092.8</v>
      </c>
      <c r="M317" s="8" t="s">
        <v>6119</v>
      </c>
      <c r="N317" s="8" t="s">
        <v>27</v>
      </c>
      <c r="O317" s="8" t="s">
        <v>6426</v>
      </c>
      <c r="P317" s="11">
        <v>85.0</v>
      </c>
      <c r="Q317" s="11">
        <v>101660.0</v>
      </c>
      <c r="S317" s="16" t="str">
        <f t="shared" si="1"/>
        <v>CXG-0525</v>
      </c>
      <c r="T317" s="16" t="str">
        <f t="shared" si="2"/>
        <v>05/2025</v>
      </c>
      <c r="U317" s="10" t="s">
        <v>871</v>
      </c>
      <c r="V317" s="43">
        <v>71760.0</v>
      </c>
      <c r="W317" s="8">
        <v>1196.0</v>
      </c>
      <c r="X317" s="8">
        <v>0.0</v>
      </c>
      <c r="Y317" s="16" t="str">
        <f t="shared" si="3"/>
        <v>Descarregado</v>
      </c>
      <c r="Z317" s="8" t="s">
        <v>3302</v>
      </c>
      <c r="AA317" s="14">
        <f>SUMIFS(PagFreteIndividal!E:E,PagFreteIndividal!B:B,A:A)+AC317</f>
        <v>20092.8</v>
      </c>
      <c r="AB317" s="14">
        <f t="shared" si="4"/>
        <v>0</v>
      </c>
      <c r="AC317" s="32">
        <v>20092.8</v>
      </c>
    </row>
    <row r="318">
      <c r="A318" s="10" t="s">
        <v>6427</v>
      </c>
      <c r="B318" s="13">
        <v>45804.0</v>
      </c>
      <c r="C318" s="8" t="s">
        <v>3343</v>
      </c>
      <c r="D318" s="8">
        <v>69260.0</v>
      </c>
      <c r="E318" s="8">
        <v>1154.33</v>
      </c>
      <c r="F318" s="8">
        <v>63.5</v>
      </c>
      <c r="G318" s="11">
        <v>73299.96</v>
      </c>
      <c r="H318" s="8">
        <v>0.0</v>
      </c>
      <c r="I318" s="11">
        <v>0.0</v>
      </c>
      <c r="J318" s="8" t="s">
        <v>6428</v>
      </c>
      <c r="K318" s="8">
        <v>280.0</v>
      </c>
      <c r="L318" s="11">
        <v>19392.8</v>
      </c>
      <c r="M318" s="8" t="s">
        <v>6119</v>
      </c>
      <c r="N318" s="8" t="s">
        <v>23</v>
      </c>
      <c r="O318" s="8" t="s">
        <v>6412</v>
      </c>
      <c r="P318" s="11">
        <v>88.0</v>
      </c>
      <c r="Q318" s="11">
        <v>101522.96</v>
      </c>
      <c r="S318" s="16" t="str">
        <f t="shared" si="1"/>
        <v>CXG-0525</v>
      </c>
      <c r="T318" s="16" t="str">
        <f t="shared" si="2"/>
        <v>05/2025</v>
      </c>
      <c r="U318" s="10" t="s">
        <v>799</v>
      </c>
      <c r="V318" s="43">
        <v>69220.0</v>
      </c>
      <c r="W318" s="8">
        <v>1153.67</v>
      </c>
      <c r="X318" s="8">
        <v>-0.66</v>
      </c>
      <c r="Y318" s="16" t="str">
        <f t="shared" si="3"/>
        <v>Descarregado</v>
      </c>
      <c r="Z318" s="8" t="s">
        <v>3302</v>
      </c>
      <c r="AA318" s="14">
        <f>SUMIFS(PagFreteIndividal!E:E,PagFreteIndividal!B:B,A:A)+AC318</f>
        <v>19392.8</v>
      </c>
      <c r="AB318" s="14">
        <f t="shared" si="4"/>
        <v>0</v>
      </c>
      <c r="AC318" s="32">
        <v>19392.8</v>
      </c>
    </row>
    <row r="319">
      <c r="A319" s="10" t="s">
        <v>6429</v>
      </c>
      <c r="B319" s="13">
        <v>45804.0</v>
      </c>
      <c r="C319" s="8" t="s">
        <v>3343</v>
      </c>
      <c r="D319" s="8">
        <v>75840.0</v>
      </c>
      <c r="E319" s="8">
        <v>1264.0</v>
      </c>
      <c r="F319" s="8">
        <v>63.5</v>
      </c>
      <c r="G319" s="11">
        <v>80264.0</v>
      </c>
      <c r="H319" s="8">
        <v>0.0</v>
      </c>
      <c r="I319" s="11">
        <v>0.0</v>
      </c>
      <c r="J319" s="8" t="s">
        <v>4337</v>
      </c>
      <c r="K319" s="8">
        <v>280.0</v>
      </c>
      <c r="L319" s="11">
        <v>21235.2</v>
      </c>
      <c r="M319" s="8" t="s">
        <v>6119</v>
      </c>
      <c r="N319" s="8" t="s">
        <v>23</v>
      </c>
      <c r="O319" s="8" t="s">
        <v>6412</v>
      </c>
      <c r="P319" s="11">
        <v>88.0</v>
      </c>
      <c r="Q319" s="11">
        <v>111173.04</v>
      </c>
      <c r="S319" s="16" t="str">
        <f t="shared" si="1"/>
        <v>CXG-0525</v>
      </c>
      <c r="T319" s="16" t="str">
        <f t="shared" si="2"/>
        <v>05/2025</v>
      </c>
      <c r="U319" s="10" t="s">
        <v>799</v>
      </c>
      <c r="V319" s="43">
        <v>75800.0</v>
      </c>
      <c r="W319" s="8">
        <v>1263.33</v>
      </c>
      <c r="X319" s="8">
        <v>-0.67</v>
      </c>
      <c r="Y319" s="16" t="str">
        <f t="shared" si="3"/>
        <v>Descarregado</v>
      </c>
      <c r="Z319" s="8" t="s">
        <v>3302</v>
      </c>
      <c r="AA319" s="14">
        <f>SUMIFS(PagFreteIndividal!E:E,PagFreteIndividal!B:B,A:A)+AC319</f>
        <v>21235.2</v>
      </c>
      <c r="AB319" s="14">
        <f t="shared" si="4"/>
        <v>0</v>
      </c>
      <c r="AC319" s="32">
        <v>21235.2</v>
      </c>
    </row>
    <row r="320">
      <c r="A320" s="10" t="s">
        <v>6430</v>
      </c>
      <c r="B320" s="13">
        <v>45806.0</v>
      </c>
      <c r="C320" s="8" t="s">
        <v>3343</v>
      </c>
      <c r="D320" s="8">
        <v>50881.0</v>
      </c>
      <c r="E320" s="8">
        <v>848.02</v>
      </c>
      <c r="F320" s="8">
        <v>60.5</v>
      </c>
      <c r="G320" s="11">
        <v>51305.21</v>
      </c>
      <c r="H320" s="8">
        <v>0.0</v>
      </c>
      <c r="I320" s="11">
        <v>0.0</v>
      </c>
      <c r="J320" s="8" t="s">
        <v>6152</v>
      </c>
      <c r="K320" s="8">
        <v>320.0</v>
      </c>
      <c r="L320" s="11">
        <v>16281.92</v>
      </c>
      <c r="M320" s="8" t="s">
        <v>6119</v>
      </c>
      <c r="N320" s="8" t="s">
        <v>208</v>
      </c>
      <c r="O320" s="8" t="s">
        <v>6408</v>
      </c>
      <c r="P320" s="11">
        <v>87.0</v>
      </c>
      <c r="Q320" s="11">
        <v>73777.74</v>
      </c>
      <c r="S320" s="16" t="str">
        <f t="shared" si="1"/>
        <v>CXG-0525</v>
      </c>
      <c r="T320" s="16" t="str">
        <f t="shared" si="2"/>
        <v>05/2025</v>
      </c>
      <c r="U320" s="10" t="s">
        <v>873</v>
      </c>
      <c r="V320" s="43">
        <v>50881.0</v>
      </c>
      <c r="W320" s="8">
        <v>848.02</v>
      </c>
      <c r="X320" s="8">
        <v>0.0</v>
      </c>
      <c r="Y320" s="16" t="str">
        <f t="shared" si="3"/>
        <v>Descarregado</v>
      </c>
      <c r="Z320" s="8" t="s">
        <v>3302</v>
      </c>
      <c r="AA320" s="14">
        <f>SUMIFS(PagFreteIndividal!E:E,PagFreteIndividal!B:B,A:A)+AC320</f>
        <v>16281.92</v>
      </c>
      <c r="AB320" s="14">
        <f t="shared" si="4"/>
        <v>0</v>
      </c>
      <c r="AC320" s="32">
        <v>16281.92</v>
      </c>
    </row>
    <row r="321">
      <c r="A321" s="10" t="s">
        <v>6431</v>
      </c>
      <c r="B321" s="13">
        <v>45806.0</v>
      </c>
      <c r="C321" s="8" t="s">
        <v>3343</v>
      </c>
      <c r="D321" s="8">
        <v>73840.0</v>
      </c>
      <c r="E321" s="8">
        <v>1230.67</v>
      </c>
      <c r="F321" s="8">
        <v>62.0</v>
      </c>
      <c r="G321" s="11">
        <v>76301.54</v>
      </c>
      <c r="H321" s="8">
        <v>0.0</v>
      </c>
      <c r="I321" s="11">
        <v>0.0</v>
      </c>
      <c r="J321" s="8" t="s">
        <v>6201</v>
      </c>
      <c r="K321" s="8">
        <v>320.0</v>
      </c>
      <c r="L321" s="11">
        <v>23628.8</v>
      </c>
      <c r="M321" s="8" t="s">
        <v>6119</v>
      </c>
      <c r="N321" s="8" t="s">
        <v>73</v>
      </c>
      <c r="O321" s="8" t="s">
        <v>6432</v>
      </c>
      <c r="P321" s="11">
        <v>90.0</v>
      </c>
      <c r="Q321" s="11">
        <v>109680.3</v>
      </c>
      <c r="S321" s="16" t="str">
        <f t="shared" si="1"/>
        <v>CXG-0525</v>
      </c>
      <c r="T321" s="16" t="str">
        <f t="shared" si="2"/>
        <v>05/2025</v>
      </c>
      <c r="U321" s="10" t="s">
        <v>814</v>
      </c>
      <c r="V321" s="43">
        <v>73120.0</v>
      </c>
      <c r="W321" s="8">
        <v>1218.67</v>
      </c>
      <c r="X321" s="8">
        <v>-12.0</v>
      </c>
      <c r="Y321" s="16" t="str">
        <f t="shared" si="3"/>
        <v>Descarregado</v>
      </c>
      <c r="Z321" s="8" t="s">
        <v>3302</v>
      </c>
      <c r="AA321" s="14">
        <f>SUMIFS(PagFreteIndividal!E:E,PagFreteIndividal!B:B,A:A)+AC321</f>
        <v>23628.8</v>
      </c>
      <c r="AB321" s="14">
        <f t="shared" si="4"/>
        <v>0</v>
      </c>
      <c r="AC321" s="32">
        <v>23628.8</v>
      </c>
    </row>
    <row r="322">
      <c r="A322" s="10" t="s">
        <v>6433</v>
      </c>
      <c r="B322" s="13">
        <v>45807.0</v>
      </c>
      <c r="C322" s="8" t="s">
        <v>3343</v>
      </c>
      <c r="D322" s="8">
        <v>51540.0</v>
      </c>
      <c r="E322" s="8">
        <v>859.0</v>
      </c>
      <c r="F322" s="8">
        <v>60.5</v>
      </c>
      <c r="G322" s="11">
        <v>51969.5</v>
      </c>
      <c r="H322" s="8">
        <v>0.0</v>
      </c>
      <c r="I322" s="11">
        <v>0.0</v>
      </c>
      <c r="J322" s="8" t="s">
        <v>6154</v>
      </c>
      <c r="K322" s="8">
        <v>350.0</v>
      </c>
      <c r="L322" s="11">
        <v>18039.0</v>
      </c>
      <c r="M322" s="8" t="s">
        <v>6119</v>
      </c>
      <c r="N322" s="8" t="s">
        <v>73</v>
      </c>
      <c r="O322" s="8" t="s">
        <v>6432</v>
      </c>
      <c r="P322" s="11">
        <v>90.0</v>
      </c>
      <c r="Q322" s="11">
        <v>77460.3</v>
      </c>
      <c r="S322" s="16" t="str">
        <f t="shared" si="1"/>
        <v>CXG-0525</v>
      </c>
      <c r="T322" s="16" t="str">
        <f t="shared" si="2"/>
        <v>05/2025</v>
      </c>
      <c r="U322" s="10" t="s">
        <v>873</v>
      </c>
      <c r="V322" s="43">
        <v>51640.0</v>
      </c>
      <c r="W322" s="8">
        <v>860.67</v>
      </c>
      <c r="X322" s="8">
        <v>1.67</v>
      </c>
      <c r="Y322" s="16" t="str">
        <f t="shared" si="3"/>
        <v>Descarregado</v>
      </c>
      <c r="Z322" s="8" t="s">
        <v>3302</v>
      </c>
      <c r="AA322" s="14">
        <f>SUMIFS(PagFreteIndividal!E:E,PagFreteIndividal!B:B,A:A)+AC322</f>
        <v>18039</v>
      </c>
      <c r="AB322" s="14">
        <f t="shared" si="4"/>
        <v>0</v>
      </c>
      <c r="AC322" s="32">
        <v>18039.0</v>
      </c>
    </row>
    <row r="323">
      <c r="A323" s="10" t="s">
        <v>4697</v>
      </c>
      <c r="B323" s="13">
        <v>45793.0</v>
      </c>
      <c r="C323" s="8" t="s">
        <v>3308</v>
      </c>
      <c r="D323" s="8">
        <v>46840.0</v>
      </c>
      <c r="E323" s="8">
        <v>780.67</v>
      </c>
      <c r="F323" s="8">
        <v>70.0</v>
      </c>
      <c r="G323" s="11">
        <v>54646.9</v>
      </c>
      <c r="H323" s="8">
        <v>0.0</v>
      </c>
      <c r="I323" s="11">
        <v>0.0</v>
      </c>
      <c r="J323" s="8" t="s">
        <v>4698</v>
      </c>
      <c r="K323" s="8">
        <v>270.0</v>
      </c>
      <c r="L323" s="11">
        <v>12646.8</v>
      </c>
      <c r="M323" s="8" t="s">
        <v>6119</v>
      </c>
      <c r="N323" s="8" t="s">
        <v>176</v>
      </c>
      <c r="O323" s="8" t="s">
        <v>6434</v>
      </c>
      <c r="P323" s="11">
        <v>91.5</v>
      </c>
      <c r="Q323" s="11">
        <v>71431.3</v>
      </c>
      <c r="S323" s="16" t="str">
        <f t="shared" si="1"/>
        <v>CXG-0525</v>
      </c>
      <c r="T323" s="16" t="str">
        <f t="shared" si="2"/>
        <v>05/2025</v>
      </c>
      <c r="U323" s="10" t="s">
        <v>823</v>
      </c>
      <c r="V323" s="43">
        <v>46840.0</v>
      </c>
      <c r="W323" s="8">
        <v>780.67</v>
      </c>
      <c r="X323" s="8">
        <v>0.0</v>
      </c>
      <c r="Y323" s="16" t="str">
        <f t="shared" si="3"/>
        <v>Descarregado</v>
      </c>
      <c r="Z323" s="8" t="s">
        <v>3309</v>
      </c>
      <c r="AA323" s="14">
        <f>SUMIFS(PagFreteIndividal!E:E,PagFreteIndividal!B:B,A:A)+AC323</f>
        <v>12646.8</v>
      </c>
      <c r="AB323" s="14">
        <f t="shared" si="4"/>
        <v>0</v>
      </c>
      <c r="AC323" s="14"/>
    </row>
    <row r="324">
      <c r="A324" s="10" t="s">
        <v>4956</v>
      </c>
      <c r="B324" s="13">
        <v>45794.0</v>
      </c>
      <c r="C324" s="8" t="s">
        <v>3308</v>
      </c>
      <c r="D324" s="8">
        <v>71300.0</v>
      </c>
      <c r="E324" s="8">
        <v>1188.33</v>
      </c>
      <c r="F324" s="8">
        <v>66.0</v>
      </c>
      <c r="G324" s="11">
        <v>78429.78</v>
      </c>
      <c r="H324" s="8">
        <v>0.0</v>
      </c>
      <c r="I324" s="11">
        <v>0.0</v>
      </c>
      <c r="J324" s="8" t="s">
        <v>4957</v>
      </c>
      <c r="K324" s="8">
        <v>280.0</v>
      </c>
      <c r="L324" s="11">
        <v>19964.0</v>
      </c>
      <c r="M324" s="8" t="s">
        <v>6119</v>
      </c>
      <c r="N324" s="8" t="s">
        <v>27</v>
      </c>
      <c r="O324" s="8" t="s">
        <v>6381</v>
      </c>
      <c r="P324" s="11">
        <v>88.0</v>
      </c>
      <c r="Q324" s="11">
        <v>104573.04</v>
      </c>
      <c r="S324" s="16" t="str">
        <f t="shared" si="1"/>
        <v>CXG-0525</v>
      </c>
      <c r="T324" s="16" t="str">
        <f t="shared" si="2"/>
        <v>05/2025</v>
      </c>
      <c r="U324" s="10" t="s">
        <v>758</v>
      </c>
      <c r="V324" s="43">
        <v>71300.0</v>
      </c>
      <c r="W324" s="8">
        <v>1188.33</v>
      </c>
      <c r="X324" s="8">
        <v>0.0</v>
      </c>
      <c r="Y324" s="16" t="str">
        <f t="shared" si="3"/>
        <v>Descarregado</v>
      </c>
      <c r="Z324" s="8" t="s">
        <v>3309</v>
      </c>
      <c r="AA324" s="14">
        <f>SUMIFS(PagFreteIndividal!E:E,PagFreteIndividal!B:B,A:A)+AC324</f>
        <v>19964</v>
      </c>
      <c r="AB324" s="14">
        <f t="shared" si="4"/>
        <v>0</v>
      </c>
      <c r="AC324" s="14"/>
    </row>
    <row r="325">
      <c r="A325" s="10" t="s">
        <v>4209</v>
      </c>
      <c r="B325" s="13">
        <v>45803.0</v>
      </c>
      <c r="C325" s="8" t="s">
        <v>3308</v>
      </c>
      <c r="D325" s="8">
        <v>53780.0</v>
      </c>
      <c r="E325" s="8">
        <v>896.33</v>
      </c>
      <c r="F325" s="8">
        <v>64.5</v>
      </c>
      <c r="G325" s="11">
        <v>57813.29</v>
      </c>
      <c r="H325" s="8">
        <v>0.0</v>
      </c>
      <c r="I325" s="11">
        <v>0.0</v>
      </c>
      <c r="J325" s="8" t="s">
        <v>4108</v>
      </c>
      <c r="K325" s="8">
        <v>300.0</v>
      </c>
      <c r="L325" s="11">
        <v>16134.0</v>
      </c>
      <c r="M325" s="8" t="s">
        <v>6119</v>
      </c>
      <c r="N325" s="8" t="s">
        <v>73</v>
      </c>
      <c r="O325" s="8" t="s">
        <v>6432</v>
      </c>
      <c r="P325" s="11">
        <v>90.0</v>
      </c>
      <c r="Q325" s="11">
        <v>80610.3</v>
      </c>
      <c r="S325" s="16" t="str">
        <f t="shared" si="1"/>
        <v>CXG-0525</v>
      </c>
      <c r="T325" s="16" t="str">
        <f t="shared" si="2"/>
        <v>05/2025</v>
      </c>
      <c r="U325" s="10" t="s">
        <v>799</v>
      </c>
      <c r="V325" s="43">
        <v>53740.0</v>
      </c>
      <c r="W325" s="8">
        <v>895.67</v>
      </c>
      <c r="X325" s="8">
        <v>-0.66</v>
      </c>
      <c r="Y325" s="16" t="str">
        <f t="shared" si="3"/>
        <v>Descarregado</v>
      </c>
      <c r="Z325" s="8" t="s">
        <v>3309</v>
      </c>
      <c r="AA325" s="14">
        <f>SUMIFS(PagFreteIndividal!E:E,PagFreteIndividal!B:B,A:A)+AC325</f>
        <v>16134</v>
      </c>
      <c r="AB325" s="14">
        <f t="shared" si="4"/>
        <v>0</v>
      </c>
      <c r="AC325" s="14"/>
    </row>
    <row r="326">
      <c r="A326" s="10" t="s">
        <v>6435</v>
      </c>
      <c r="B326" s="13">
        <v>45811.0</v>
      </c>
      <c r="C326" s="8" t="s">
        <v>3346</v>
      </c>
      <c r="D326" s="8">
        <v>75920.0</v>
      </c>
      <c r="E326" s="8">
        <v>1265.33</v>
      </c>
      <c r="F326" s="8">
        <v>62.0</v>
      </c>
      <c r="G326" s="11">
        <v>78450.46</v>
      </c>
      <c r="H326" s="8">
        <v>0.0</v>
      </c>
      <c r="I326" s="11">
        <v>0.0</v>
      </c>
      <c r="J326" s="8" t="s">
        <v>6129</v>
      </c>
      <c r="K326" s="8">
        <v>330.0</v>
      </c>
      <c r="L326" s="11">
        <v>25053.6</v>
      </c>
      <c r="M326" s="8" t="s">
        <v>6119</v>
      </c>
      <c r="N326" s="8" t="s">
        <v>73</v>
      </c>
      <c r="O326" s="8" t="s">
        <v>6432</v>
      </c>
      <c r="P326" s="11">
        <v>90.0</v>
      </c>
      <c r="Q326" s="11">
        <v>112680.0</v>
      </c>
      <c r="S326" s="16" t="str">
        <f t="shared" si="1"/>
        <v>CXG-0625</v>
      </c>
      <c r="T326" s="16" t="str">
        <f t="shared" si="2"/>
        <v>06/2025</v>
      </c>
      <c r="U326" s="10" t="s">
        <v>879</v>
      </c>
      <c r="V326" s="43">
        <v>75120.0</v>
      </c>
      <c r="W326" s="8">
        <v>1252.0</v>
      </c>
      <c r="X326" s="8">
        <v>-13.33</v>
      </c>
      <c r="Y326" s="16" t="str">
        <f t="shared" si="3"/>
        <v>Descarregado</v>
      </c>
      <c r="Z326" s="8" t="s">
        <v>3302</v>
      </c>
      <c r="AA326" s="14">
        <f>SUMIFS(PagFreteIndividal!E:E,PagFreteIndividal!B:B,A:A)+AC326</f>
        <v>25053.6</v>
      </c>
      <c r="AB326" s="14">
        <f t="shared" si="4"/>
        <v>0</v>
      </c>
      <c r="AC326" s="32">
        <v>25053.6</v>
      </c>
    </row>
    <row r="327">
      <c r="A327" s="10" t="s">
        <v>6436</v>
      </c>
      <c r="B327" s="13">
        <v>45811.0</v>
      </c>
      <c r="C327" s="8" t="s">
        <v>3346</v>
      </c>
      <c r="D327" s="8">
        <v>69560.0</v>
      </c>
      <c r="E327" s="8">
        <v>1159.33</v>
      </c>
      <c r="F327" s="8">
        <v>62.0</v>
      </c>
      <c r="G327" s="11">
        <v>71878.46</v>
      </c>
      <c r="H327" s="8">
        <v>0.0</v>
      </c>
      <c r="I327" s="11">
        <v>0.0</v>
      </c>
      <c r="J327" s="8" t="s">
        <v>6125</v>
      </c>
      <c r="K327" s="8">
        <v>330.0</v>
      </c>
      <c r="L327" s="11">
        <v>22954.8</v>
      </c>
      <c r="M327" s="8" t="s">
        <v>6119</v>
      </c>
      <c r="N327" s="8" t="s">
        <v>73</v>
      </c>
      <c r="O327" s="8" t="s">
        <v>6432</v>
      </c>
      <c r="P327" s="11">
        <v>90.0</v>
      </c>
      <c r="Q327" s="11">
        <v>103695.3</v>
      </c>
      <c r="S327" s="16" t="str">
        <f t="shared" si="1"/>
        <v>CXG-0625</v>
      </c>
      <c r="T327" s="16" t="str">
        <f t="shared" si="2"/>
        <v>06/2025</v>
      </c>
      <c r="U327" s="10" t="s">
        <v>879</v>
      </c>
      <c r="V327" s="43">
        <v>69130.0</v>
      </c>
      <c r="W327" s="8">
        <v>1152.17</v>
      </c>
      <c r="X327" s="8">
        <v>-7.16</v>
      </c>
      <c r="Y327" s="16" t="str">
        <f t="shared" si="3"/>
        <v>Descarregado</v>
      </c>
      <c r="Z327" s="8" t="s">
        <v>3302</v>
      </c>
      <c r="AA327" s="14">
        <f>SUMIFS(PagFreteIndividal!E:E,PagFreteIndividal!B:B,A:A)+AC327</f>
        <v>22954.8</v>
      </c>
      <c r="AB327" s="14">
        <f t="shared" si="4"/>
        <v>0</v>
      </c>
      <c r="AC327" s="32">
        <v>22954.8</v>
      </c>
    </row>
    <row r="328">
      <c r="A328" s="10" t="s">
        <v>4326</v>
      </c>
      <c r="B328" s="13">
        <v>45808.0</v>
      </c>
      <c r="C328" s="8" t="s">
        <v>3308</v>
      </c>
      <c r="D328" s="8">
        <v>63300.0</v>
      </c>
      <c r="E328" s="8">
        <v>1055.0</v>
      </c>
      <c r="F328" s="8">
        <v>63.0</v>
      </c>
      <c r="G328" s="11">
        <v>66465.0</v>
      </c>
      <c r="H328" s="8">
        <v>0.0</v>
      </c>
      <c r="I328" s="11">
        <v>0.0</v>
      </c>
      <c r="J328" s="8" t="s">
        <v>4327</v>
      </c>
      <c r="K328" s="8">
        <v>340.0</v>
      </c>
      <c r="L328" s="11">
        <v>21522.0</v>
      </c>
      <c r="M328" s="8" t="s">
        <v>6119</v>
      </c>
      <c r="N328" s="8" t="s">
        <v>121</v>
      </c>
      <c r="O328" s="8" t="s">
        <v>6437</v>
      </c>
      <c r="P328" s="11">
        <v>80.0</v>
      </c>
      <c r="Q328" s="11">
        <v>84266.4</v>
      </c>
      <c r="R328" s="8" t="s">
        <v>6438</v>
      </c>
      <c r="S328" s="16" t="str">
        <f t="shared" si="1"/>
        <v>CXG-0525</v>
      </c>
      <c r="T328" s="16" t="str">
        <f t="shared" si="2"/>
        <v>05/2025</v>
      </c>
      <c r="U328" s="10" t="s">
        <v>875</v>
      </c>
      <c r="V328" s="43">
        <v>63200.0</v>
      </c>
      <c r="W328" s="8">
        <v>1053.33</v>
      </c>
      <c r="X328" s="8">
        <v>-1.67</v>
      </c>
      <c r="Y328" s="16" t="str">
        <f t="shared" si="3"/>
        <v>Descarregado</v>
      </c>
      <c r="Z328" s="8" t="s">
        <v>3309</v>
      </c>
      <c r="AA328" s="14">
        <f>SUMIFS(PagFreteIndividal!E:E,PagFreteIndividal!B:B,A:A)+AC328</f>
        <v>21522</v>
      </c>
      <c r="AB328" s="14">
        <f t="shared" si="4"/>
        <v>0</v>
      </c>
      <c r="AC328" s="14"/>
    </row>
    <row r="329">
      <c r="A329" s="10" t="s">
        <v>6439</v>
      </c>
      <c r="B329" s="13">
        <v>45812.0</v>
      </c>
      <c r="C329" s="8" t="s">
        <v>3346</v>
      </c>
      <c r="D329" s="8">
        <v>72350.0</v>
      </c>
      <c r="E329" s="8">
        <v>1205.83</v>
      </c>
      <c r="F329" s="8">
        <v>57.5</v>
      </c>
      <c r="G329" s="11">
        <v>69335.23</v>
      </c>
      <c r="H329" s="8">
        <v>0.0</v>
      </c>
      <c r="I329" s="11">
        <v>0.0</v>
      </c>
      <c r="J329" s="8" t="s">
        <v>6145</v>
      </c>
      <c r="K329" s="8">
        <v>310.0</v>
      </c>
      <c r="L329" s="11">
        <v>22428.5</v>
      </c>
      <c r="M329" s="8" t="s">
        <v>6119</v>
      </c>
      <c r="N329" s="8" t="s">
        <v>23</v>
      </c>
      <c r="O329" s="8" t="s">
        <v>6440</v>
      </c>
      <c r="P329" s="11">
        <v>84.0</v>
      </c>
      <c r="Q329" s="11">
        <v>101276.28</v>
      </c>
      <c r="S329" s="16" t="str">
        <f t="shared" si="1"/>
        <v>CXG-0625</v>
      </c>
      <c r="T329" s="16" t="str">
        <f t="shared" si="2"/>
        <v>06/2025</v>
      </c>
      <c r="U329" s="10" t="s">
        <v>877</v>
      </c>
      <c r="V329" s="43">
        <v>72340.0</v>
      </c>
      <c r="W329" s="8">
        <v>1205.67</v>
      </c>
      <c r="X329" s="8">
        <v>-0.16</v>
      </c>
      <c r="Y329" s="16" t="str">
        <f t="shared" si="3"/>
        <v>Descarregado</v>
      </c>
      <c r="Z329" s="8" t="s">
        <v>3302</v>
      </c>
      <c r="AA329" s="14">
        <f>SUMIFS(PagFreteIndividal!E:E,PagFreteIndividal!B:B,A:A)+AC329</f>
        <v>22428.5</v>
      </c>
      <c r="AB329" s="14">
        <f t="shared" si="4"/>
        <v>0</v>
      </c>
      <c r="AC329" s="32">
        <v>22428.5</v>
      </c>
    </row>
    <row r="330">
      <c r="A330" s="10" t="s">
        <v>6441</v>
      </c>
      <c r="B330" s="13">
        <v>45812.0</v>
      </c>
      <c r="C330" s="8" t="s">
        <v>3346</v>
      </c>
      <c r="D330" s="8">
        <v>74430.0</v>
      </c>
      <c r="E330" s="8">
        <v>1240.5</v>
      </c>
      <c r="F330" s="8">
        <v>57.5</v>
      </c>
      <c r="G330" s="11">
        <v>71328.75</v>
      </c>
      <c r="H330" s="8">
        <v>0.0</v>
      </c>
      <c r="I330" s="11">
        <v>0.0</v>
      </c>
      <c r="J330" s="8" t="s">
        <v>4337</v>
      </c>
      <c r="K330" s="8">
        <v>310.0</v>
      </c>
      <c r="L330" s="11">
        <v>23073.3</v>
      </c>
      <c r="M330" s="8" t="s">
        <v>6119</v>
      </c>
      <c r="N330" s="8" t="s">
        <v>23</v>
      </c>
      <c r="O330" s="8" t="s">
        <v>6440</v>
      </c>
      <c r="P330" s="11">
        <v>84.0</v>
      </c>
      <c r="Q330" s="11">
        <v>104523.72</v>
      </c>
      <c r="S330" s="16" t="str">
        <f t="shared" si="1"/>
        <v>CXG-0625</v>
      </c>
      <c r="T330" s="16" t="str">
        <f t="shared" si="2"/>
        <v>06/2025</v>
      </c>
      <c r="U330" s="10" t="s">
        <v>877</v>
      </c>
      <c r="V330" s="43">
        <v>74660.0</v>
      </c>
      <c r="W330" s="8">
        <v>1244.33</v>
      </c>
      <c r="X330" s="8">
        <v>3.83</v>
      </c>
      <c r="Y330" s="16" t="str">
        <f t="shared" si="3"/>
        <v>Descarregado</v>
      </c>
      <c r="Z330" s="8" t="s">
        <v>3302</v>
      </c>
      <c r="AA330" s="14">
        <f>SUMIFS(PagFreteIndividal!E:E,PagFreteIndividal!B:B,A:A)+AC330</f>
        <v>23073.3</v>
      </c>
      <c r="AB330" s="14">
        <f t="shared" si="4"/>
        <v>0</v>
      </c>
      <c r="AC330" s="32">
        <v>23073.3</v>
      </c>
    </row>
    <row r="331">
      <c r="A331" s="10" t="s">
        <v>4164</v>
      </c>
      <c r="B331" s="13">
        <v>45808.0</v>
      </c>
      <c r="C331" s="8" t="s">
        <v>3308</v>
      </c>
      <c r="D331" s="8">
        <v>45640.0</v>
      </c>
      <c r="E331" s="8">
        <v>760.67</v>
      </c>
      <c r="F331" s="8">
        <v>60.5</v>
      </c>
      <c r="G331" s="11">
        <v>46020.54</v>
      </c>
      <c r="H331" s="8">
        <v>0.0</v>
      </c>
      <c r="I331" s="11">
        <v>0.0</v>
      </c>
      <c r="J331" s="8" t="s">
        <v>4165</v>
      </c>
      <c r="K331" s="8">
        <v>340.0</v>
      </c>
      <c r="L331" s="11">
        <v>15517.6</v>
      </c>
      <c r="M331" s="8" t="s">
        <v>6119</v>
      </c>
      <c r="N331" s="8" t="s">
        <v>73</v>
      </c>
      <c r="O331" s="8" t="s">
        <v>6432</v>
      </c>
      <c r="P331" s="11">
        <v>90.0</v>
      </c>
      <c r="Q331" s="11">
        <v>68550.3</v>
      </c>
      <c r="S331" s="16" t="str">
        <f t="shared" si="1"/>
        <v>CXG-0525</v>
      </c>
      <c r="T331" s="16" t="str">
        <f t="shared" si="2"/>
        <v>05/2025</v>
      </c>
      <c r="U331" s="10" t="s">
        <v>873</v>
      </c>
      <c r="V331" s="43">
        <v>45700.0</v>
      </c>
      <c r="W331" s="8">
        <v>761.67</v>
      </c>
      <c r="X331" s="8">
        <v>1.0</v>
      </c>
      <c r="Y331" s="16" t="str">
        <f t="shared" si="3"/>
        <v>Descarregado</v>
      </c>
      <c r="Z331" s="8" t="s">
        <v>3309</v>
      </c>
      <c r="AA331" s="14">
        <f>SUMIFS(PagFreteIndividal!E:E,PagFreteIndividal!B:B,A:A)+AC331</f>
        <v>15517.6</v>
      </c>
      <c r="AB331" s="14">
        <f t="shared" si="4"/>
        <v>0</v>
      </c>
      <c r="AC331" s="14"/>
    </row>
    <row r="332">
      <c r="A332" s="10" t="s">
        <v>4244</v>
      </c>
      <c r="B332" s="13">
        <v>45810.0</v>
      </c>
      <c r="C332" s="8" t="s">
        <v>3308</v>
      </c>
      <c r="D332" s="8">
        <v>51480.0</v>
      </c>
      <c r="E332" s="8">
        <v>858.0</v>
      </c>
      <c r="F332" s="8">
        <v>63.0</v>
      </c>
      <c r="G332" s="11">
        <v>54054.0</v>
      </c>
      <c r="H332" s="8">
        <v>0.0</v>
      </c>
      <c r="I332" s="11">
        <v>0.0</v>
      </c>
      <c r="J332" s="8" t="s">
        <v>4245</v>
      </c>
      <c r="K332" s="8">
        <v>340.0</v>
      </c>
      <c r="L332" s="11">
        <v>17503.2</v>
      </c>
      <c r="M332" s="8" t="s">
        <v>6119</v>
      </c>
      <c r="N332" s="8" t="s">
        <v>73</v>
      </c>
      <c r="O332" s="8" t="s">
        <v>6432</v>
      </c>
      <c r="P332" s="11">
        <v>90.0</v>
      </c>
      <c r="Q332" s="11">
        <v>76905.0</v>
      </c>
      <c r="S332" s="16" t="str">
        <f t="shared" si="1"/>
        <v>CXG-0625</v>
      </c>
      <c r="T332" s="16" t="str">
        <f t="shared" si="2"/>
        <v>06/2025</v>
      </c>
      <c r="U332" s="10" t="s">
        <v>875</v>
      </c>
      <c r="V332" s="43">
        <v>51270.0</v>
      </c>
      <c r="W332" s="8">
        <v>854.5</v>
      </c>
      <c r="X332" s="8">
        <v>-3.5</v>
      </c>
      <c r="Y332" s="16" t="str">
        <f t="shared" si="3"/>
        <v>Descarregado</v>
      </c>
      <c r="Z332" s="8" t="s">
        <v>3309</v>
      </c>
      <c r="AA332" s="14">
        <f>SUMIFS(PagFreteIndividal!E:E,PagFreteIndividal!B:B,A:A)+AC332</f>
        <v>17503.2</v>
      </c>
      <c r="AB332" s="14">
        <f t="shared" si="4"/>
        <v>0</v>
      </c>
      <c r="AC332" s="14"/>
    </row>
    <row r="333">
      <c r="A333" s="10" t="s">
        <v>4146</v>
      </c>
      <c r="B333" s="13">
        <v>45812.0</v>
      </c>
      <c r="C333" s="8" t="s">
        <v>3308</v>
      </c>
      <c r="D333" s="8">
        <v>58180.0</v>
      </c>
      <c r="E333" s="8">
        <v>969.67</v>
      </c>
      <c r="F333" s="8">
        <v>60.5</v>
      </c>
      <c r="G333" s="11">
        <v>58665.04</v>
      </c>
      <c r="H333" s="8">
        <v>0.0</v>
      </c>
      <c r="I333" s="11">
        <v>0.0</v>
      </c>
      <c r="J333" s="8" t="s">
        <v>4147</v>
      </c>
      <c r="K333" s="8">
        <v>280.0</v>
      </c>
      <c r="L333" s="11">
        <v>16290.4</v>
      </c>
      <c r="M333" s="8" t="s">
        <v>6119</v>
      </c>
      <c r="N333" s="8" t="s">
        <v>23</v>
      </c>
      <c r="O333" s="8" t="s">
        <v>6440</v>
      </c>
      <c r="P333" s="11">
        <v>81.0</v>
      </c>
      <c r="Q333" s="11">
        <v>78543.27</v>
      </c>
      <c r="S333" s="16" t="str">
        <f t="shared" si="1"/>
        <v>CXG-0625</v>
      </c>
      <c r="T333" s="16" t="str">
        <f t="shared" si="2"/>
        <v>06/2025</v>
      </c>
      <c r="U333" s="10" t="s">
        <v>881</v>
      </c>
      <c r="V333" s="43">
        <v>58180.0</v>
      </c>
      <c r="W333" s="8">
        <v>969.67</v>
      </c>
      <c r="X333" s="8">
        <v>0.0</v>
      </c>
      <c r="Y333" s="16" t="str">
        <f t="shared" si="3"/>
        <v>Descarregado</v>
      </c>
      <c r="Z333" s="8" t="s">
        <v>3309</v>
      </c>
      <c r="AA333" s="14">
        <f>SUMIFS(PagFreteIndividal!E:E,PagFreteIndividal!B:B,A:A)+AC333</f>
        <v>16290.4</v>
      </c>
      <c r="AB333" s="14">
        <f t="shared" si="4"/>
        <v>0</v>
      </c>
      <c r="AC333" s="14"/>
    </row>
    <row r="334">
      <c r="A334" s="10" t="s">
        <v>4379</v>
      </c>
      <c r="B334" s="13">
        <v>45812.0</v>
      </c>
      <c r="C334" s="8" t="s">
        <v>3308</v>
      </c>
      <c r="D334" s="8">
        <v>65200.0</v>
      </c>
      <c r="E334" s="8">
        <v>1086.67</v>
      </c>
      <c r="F334" s="8">
        <v>53.5</v>
      </c>
      <c r="G334" s="11">
        <v>58136.85</v>
      </c>
      <c r="H334" s="8">
        <v>0.0</v>
      </c>
      <c r="I334" s="11">
        <v>0.0</v>
      </c>
      <c r="J334" s="8" t="s">
        <v>4380</v>
      </c>
      <c r="K334" s="8">
        <v>380.0</v>
      </c>
      <c r="L334" s="11">
        <v>24776.0</v>
      </c>
      <c r="M334" s="8" t="s">
        <v>6119</v>
      </c>
      <c r="N334" s="8" t="s">
        <v>206</v>
      </c>
      <c r="O334" s="8" t="s">
        <v>6442</v>
      </c>
      <c r="P334" s="11">
        <v>81.0</v>
      </c>
      <c r="Q334" s="11">
        <v>88020.27</v>
      </c>
      <c r="R334" s="8" t="s">
        <v>6438</v>
      </c>
      <c r="S334" s="16" t="str">
        <f t="shared" si="1"/>
        <v>CXG-0625</v>
      </c>
      <c r="T334" s="16" t="str">
        <f t="shared" si="2"/>
        <v>06/2025</v>
      </c>
      <c r="U334" s="10" t="s">
        <v>805</v>
      </c>
      <c r="V334" s="43">
        <v>65200.0</v>
      </c>
      <c r="W334" s="8">
        <v>1086.67</v>
      </c>
      <c r="X334" s="8">
        <v>0.0</v>
      </c>
      <c r="Y334" s="16" t="str">
        <f t="shared" si="3"/>
        <v>Descarregado</v>
      </c>
      <c r="Z334" s="8" t="s">
        <v>3309</v>
      </c>
      <c r="AA334" s="14">
        <f>SUMIFS(PagFreteIndividal!E:E,PagFreteIndividal!B:B,A:A)+AC334</f>
        <v>24776</v>
      </c>
      <c r="AB334" s="14">
        <f t="shared" si="4"/>
        <v>0</v>
      </c>
      <c r="AC334" s="14"/>
    </row>
    <row r="335">
      <c r="A335" s="10" t="s">
        <v>4173</v>
      </c>
      <c r="B335" s="13">
        <v>45813.0</v>
      </c>
      <c r="C335" s="8" t="s">
        <v>3308</v>
      </c>
      <c r="D335" s="8">
        <v>48670.0</v>
      </c>
      <c r="E335" s="8">
        <v>811.17</v>
      </c>
      <c r="F335" s="8">
        <v>60.5</v>
      </c>
      <c r="G335" s="11">
        <v>49075.79</v>
      </c>
      <c r="H335" s="8">
        <v>0.0</v>
      </c>
      <c r="I335" s="11">
        <v>0.0</v>
      </c>
      <c r="J335" s="8" t="s">
        <v>4174</v>
      </c>
      <c r="K335" s="8">
        <v>310.0</v>
      </c>
      <c r="L335" s="11">
        <v>15087.7</v>
      </c>
      <c r="M335" s="8" t="s">
        <v>6119</v>
      </c>
      <c r="N335" s="8" t="s">
        <v>86</v>
      </c>
      <c r="O335" s="8" t="s">
        <v>6406</v>
      </c>
      <c r="P335" s="11">
        <v>86.0</v>
      </c>
      <c r="Q335" s="11">
        <v>70319.62</v>
      </c>
      <c r="S335" s="16" t="str">
        <f t="shared" si="1"/>
        <v>CXG-0625</v>
      </c>
      <c r="T335" s="16" t="str">
        <f t="shared" si="2"/>
        <v>06/2025</v>
      </c>
      <c r="U335" s="10" t="s">
        <v>881</v>
      </c>
      <c r="V335" s="43">
        <v>49060.0</v>
      </c>
      <c r="W335" s="8">
        <v>817.67</v>
      </c>
      <c r="X335" s="8">
        <v>6.5</v>
      </c>
      <c r="Y335" s="16" t="str">
        <f t="shared" si="3"/>
        <v>Descarregado</v>
      </c>
      <c r="Z335" s="8" t="s">
        <v>3309</v>
      </c>
      <c r="AA335" s="14">
        <f>SUMIFS(PagFreteIndividal!E:E,PagFreteIndividal!B:B,A:A)+AC335</f>
        <v>15087.7</v>
      </c>
      <c r="AB335" s="14">
        <f t="shared" si="4"/>
        <v>0</v>
      </c>
      <c r="AC335" s="14"/>
    </row>
    <row r="336">
      <c r="A336" s="10" t="s">
        <v>5072</v>
      </c>
      <c r="B336" s="13">
        <v>45813.0</v>
      </c>
      <c r="C336" s="8" t="s">
        <v>3308</v>
      </c>
      <c r="D336" s="8">
        <v>63400.0</v>
      </c>
      <c r="E336" s="8">
        <v>1056.67</v>
      </c>
      <c r="F336" s="8">
        <v>57.5</v>
      </c>
      <c r="G336" s="11">
        <v>60758.53</v>
      </c>
      <c r="H336" s="8">
        <v>0.0</v>
      </c>
      <c r="I336" s="11">
        <v>0.0</v>
      </c>
      <c r="J336" s="8" t="s">
        <v>4762</v>
      </c>
      <c r="K336" s="8">
        <v>330.0</v>
      </c>
      <c r="L336" s="11">
        <v>20922.0</v>
      </c>
      <c r="M336" s="8" t="s">
        <v>6119</v>
      </c>
      <c r="N336" s="8" t="s">
        <v>211</v>
      </c>
      <c r="O336" s="8" t="s">
        <v>6443</v>
      </c>
      <c r="P336" s="11">
        <v>81.0</v>
      </c>
      <c r="Q336" s="11">
        <v>85617.0</v>
      </c>
      <c r="R336" s="8" t="s">
        <v>6444</v>
      </c>
      <c r="S336" s="16" t="str">
        <f t="shared" si="1"/>
        <v>CXG-0625</v>
      </c>
      <c r="T336" s="16" t="str">
        <f t="shared" si="2"/>
        <v>06/2025</v>
      </c>
      <c r="U336" s="10" t="s">
        <v>877</v>
      </c>
      <c r="V336" s="43">
        <v>63420.0</v>
      </c>
      <c r="W336" s="8">
        <v>1057.0</v>
      </c>
      <c r="X336" s="8">
        <v>0.33</v>
      </c>
      <c r="Y336" s="16" t="str">
        <f t="shared" si="3"/>
        <v>Descarregado</v>
      </c>
      <c r="Z336" s="8" t="s">
        <v>3309</v>
      </c>
      <c r="AA336" s="14">
        <f>SUMIFS(PagFreteIndividal!E:E,PagFreteIndividal!B:B,A:A)+AC336</f>
        <v>20922</v>
      </c>
      <c r="AB336" s="14">
        <f t="shared" si="4"/>
        <v>0</v>
      </c>
      <c r="AC336" s="14"/>
    </row>
    <row r="337">
      <c r="A337" s="10" t="s">
        <v>4842</v>
      </c>
      <c r="B337" s="13">
        <v>45813.0</v>
      </c>
      <c r="C337" s="8" t="s">
        <v>3308</v>
      </c>
      <c r="D337" s="8">
        <v>43400.0</v>
      </c>
      <c r="E337" s="8">
        <v>723.33</v>
      </c>
      <c r="F337" s="8">
        <v>60.0</v>
      </c>
      <c r="G337" s="11">
        <v>43399.8</v>
      </c>
      <c r="H337" s="8">
        <v>0.0</v>
      </c>
      <c r="I337" s="11">
        <v>0.0</v>
      </c>
      <c r="J337" s="8" t="s">
        <v>4843</v>
      </c>
      <c r="K337" s="8">
        <v>320.0</v>
      </c>
      <c r="L337" s="11">
        <v>13888.0</v>
      </c>
      <c r="M337" s="8" t="s">
        <v>6119</v>
      </c>
      <c r="N337" s="8" t="s">
        <v>73</v>
      </c>
      <c r="O337" s="8" t="s">
        <v>6445</v>
      </c>
      <c r="P337" s="11">
        <v>84.0</v>
      </c>
      <c r="Q337" s="11">
        <v>60774.0</v>
      </c>
      <c r="S337" s="16" t="str">
        <f t="shared" si="1"/>
        <v>CXG-0625</v>
      </c>
      <c r="T337" s="16" t="str">
        <f t="shared" si="2"/>
        <v>06/2025</v>
      </c>
      <c r="U337" s="10" t="s">
        <v>814</v>
      </c>
      <c r="V337" s="43">
        <v>43410.0</v>
      </c>
      <c r="W337" s="8">
        <v>723.5</v>
      </c>
      <c r="X337" s="8">
        <v>0.17</v>
      </c>
      <c r="Y337" s="16" t="str">
        <f t="shared" si="3"/>
        <v>Descarregado</v>
      </c>
      <c r="Z337" s="8" t="s">
        <v>3309</v>
      </c>
      <c r="AA337" s="14">
        <f>SUMIFS(PagFreteIndividal!E:E,PagFreteIndividal!B:B,A:A)+AC337</f>
        <v>13888</v>
      </c>
      <c r="AB337" s="14">
        <f t="shared" si="4"/>
        <v>0</v>
      </c>
      <c r="AC337" s="14"/>
    </row>
    <row r="338">
      <c r="A338" s="10" t="s">
        <v>6446</v>
      </c>
      <c r="B338" s="13">
        <v>45814.0</v>
      </c>
      <c r="C338" s="8" t="s">
        <v>3346</v>
      </c>
      <c r="D338" s="8">
        <v>74240.0</v>
      </c>
      <c r="E338" s="8">
        <v>1237.33</v>
      </c>
      <c r="F338" s="8">
        <v>58.5</v>
      </c>
      <c r="G338" s="11">
        <v>72383.8</v>
      </c>
      <c r="H338" s="8">
        <v>0.0</v>
      </c>
      <c r="I338" s="11">
        <v>0.0</v>
      </c>
      <c r="J338" s="8" t="s">
        <v>6152</v>
      </c>
      <c r="K338" s="8">
        <v>300.0</v>
      </c>
      <c r="L338" s="11">
        <v>22272.0</v>
      </c>
      <c r="M338" s="8" t="s">
        <v>6119</v>
      </c>
      <c r="N338" s="8" t="s">
        <v>138</v>
      </c>
      <c r="O338" s="8" t="s">
        <v>6447</v>
      </c>
      <c r="P338" s="11">
        <v>80.0</v>
      </c>
      <c r="Q338" s="11">
        <v>98826.4</v>
      </c>
      <c r="S338" s="16" t="str">
        <f t="shared" si="1"/>
        <v>CXG-0625</v>
      </c>
      <c r="T338" s="16" t="str">
        <f t="shared" si="2"/>
        <v>06/2025</v>
      </c>
      <c r="U338" s="10" t="s">
        <v>814</v>
      </c>
      <c r="V338" s="43">
        <v>74120.0</v>
      </c>
      <c r="W338" s="8">
        <v>1235.33</v>
      </c>
      <c r="X338" s="8">
        <v>-2.0</v>
      </c>
      <c r="Y338" s="16" t="str">
        <f t="shared" si="3"/>
        <v>Descarregado</v>
      </c>
      <c r="Z338" s="8" t="s">
        <v>3302</v>
      </c>
      <c r="AA338" s="14">
        <f>SUMIFS(PagFreteIndividal!E:E,PagFreteIndividal!B:B,A:A)+AC338</f>
        <v>22272</v>
      </c>
      <c r="AB338" s="14">
        <f t="shared" si="4"/>
        <v>0</v>
      </c>
      <c r="AC338" s="32">
        <v>22272.0</v>
      </c>
    </row>
    <row r="339">
      <c r="A339" s="10" t="s">
        <v>4113</v>
      </c>
      <c r="B339" s="13">
        <v>45814.0</v>
      </c>
      <c r="C339" s="8" t="s">
        <v>3308</v>
      </c>
      <c r="D339" s="8">
        <v>53470.0</v>
      </c>
      <c r="E339" s="8">
        <v>891.17</v>
      </c>
      <c r="F339" s="8">
        <v>58.5</v>
      </c>
      <c r="G339" s="11">
        <v>52133.45</v>
      </c>
      <c r="H339" s="8">
        <v>0.0</v>
      </c>
      <c r="I339" s="11">
        <v>0.0</v>
      </c>
      <c r="J339" s="8" t="s">
        <v>4114</v>
      </c>
      <c r="K339" s="8">
        <v>315.0</v>
      </c>
      <c r="L339" s="11">
        <v>16843.05</v>
      </c>
      <c r="M339" s="8" t="s">
        <v>6119</v>
      </c>
      <c r="N339" s="8" t="s">
        <v>105</v>
      </c>
      <c r="O339" s="8" t="s">
        <v>6208</v>
      </c>
      <c r="P339" s="11">
        <v>81.0</v>
      </c>
      <c r="Q339" s="11">
        <v>72197.73</v>
      </c>
      <c r="S339" s="16" t="str">
        <f t="shared" si="1"/>
        <v>CXG-0625</v>
      </c>
      <c r="T339" s="16" t="str">
        <f t="shared" si="2"/>
        <v>06/2025</v>
      </c>
      <c r="U339" s="10" t="s">
        <v>877</v>
      </c>
      <c r="V339" s="43">
        <v>53480.0</v>
      </c>
      <c r="W339" s="8">
        <v>891.33</v>
      </c>
      <c r="X339" s="8">
        <v>0.16</v>
      </c>
      <c r="Y339" s="16" t="str">
        <f t="shared" si="3"/>
        <v>Descarregado</v>
      </c>
      <c r="Z339" s="8" t="s">
        <v>3309</v>
      </c>
      <c r="AA339" s="14">
        <f>SUMIFS(PagFreteIndividal!E:E,PagFreteIndividal!B:B,A:A)+AC339</f>
        <v>16843.05</v>
      </c>
      <c r="AB339" s="14">
        <f t="shared" si="4"/>
        <v>0</v>
      </c>
      <c r="AC339" s="14"/>
    </row>
    <row r="340">
      <c r="A340" s="10" t="s">
        <v>4640</v>
      </c>
      <c r="B340" s="13">
        <v>45814.0</v>
      </c>
      <c r="C340" s="8" t="s">
        <v>3308</v>
      </c>
      <c r="D340" s="8">
        <v>45620.0</v>
      </c>
      <c r="E340" s="8">
        <v>760.33</v>
      </c>
      <c r="F340" s="8">
        <v>58.5</v>
      </c>
      <c r="G340" s="11">
        <v>44479.31</v>
      </c>
      <c r="H340" s="8">
        <v>0.0</v>
      </c>
      <c r="I340" s="11">
        <v>0.0</v>
      </c>
      <c r="J340" s="8" t="s">
        <v>4174</v>
      </c>
      <c r="K340" s="8">
        <v>315.0</v>
      </c>
      <c r="L340" s="11">
        <v>14370.3</v>
      </c>
      <c r="M340" s="8" t="s">
        <v>6119</v>
      </c>
      <c r="N340" s="8" t="s">
        <v>105</v>
      </c>
      <c r="O340" s="8" t="s">
        <v>6208</v>
      </c>
      <c r="P340" s="11">
        <v>81.0</v>
      </c>
      <c r="Q340" s="11">
        <v>61776.27</v>
      </c>
      <c r="S340" s="16" t="str">
        <f t="shared" si="1"/>
        <v>CXG-0625</v>
      </c>
      <c r="T340" s="16" t="str">
        <f t="shared" si="2"/>
        <v>06/2025</v>
      </c>
      <c r="U340" s="10" t="s">
        <v>877</v>
      </c>
      <c r="V340" s="43">
        <v>45760.0</v>
      </c>
      <c r="W340" s="8">
        <v>762.67</v>
      </c>
      <c r="X340" s="8">
        <v>2.34</v>
      </c>
      <c r="Y340" s="16" t="str">
        <f t="shared" si="3"/>
        <v>Descarregado</v>
      </c>
      <c r="Z340" s="8" t="s">
        <v>3309</v>
      </c>
      <c r="AA340" s="14">
        <f>SUMIFS(PagFreteIndividal!E:E,PagFreteIndividal!B:B,A:A)+AC340</f>
        <v>14370.3</v>
      </c>
      <c r="AB340" s="14">
        <f t="shared" si="4"/>
        <v>0</v>
      </c>
      <c r="AC340" s="14"/>
    </row>
    <row r="341">
      <c r="A341" s="10" t="s">
        <v>6448</v>
      </c>
      <c r="B341" s="13">
        <v>45815.0</v>
      </c>
      <c r="C341" s="8" t="s">
        <v>3346</v>
      </c>
      <c r="D341" s="8">
        <v>68200.0</v>
      </c>
      <c r="E341" s="8">
        <v>1136.67</v>
      </c>
      <c r="F341" s="8">
        <v>58.5</v>
      </c>
      <c r="G341" s="11">
        <v>66495.2</v>
      </c>
      <c r="H341" s="8">
        <v>0.0</v>
      </c>
      <c r="I341" s="11">
        <v>0.0</v>
      </c>
      <c r="J341" s="8" t="s">
        <v>6154</v>
      </c>
      <c r="K341" s="8">
        <v>310.0</v>
      </c>
      <c r="L341" s="11">
        <v>21142.0</v>
      </c>
      <c r="M341" s="8" t="s">
        <v>6119</v>
      </c>
      <c r="N341" s="8" t="s">
        <v>86</v>
      </c>
      <c r="O341" s="8" t="s">
        <v>6406</v>
      </c>
      <c r="P341" s="11">
        <v>86.0</v>
      </c>
      <c r="Q341" s="11">
        <v>96893.62</v>
      </c>
      <c r="S341" s="16" t="str">
        <f t="shared" si="1"/>
        <v>CXG-0625</v>
      </c>
      <c r="T341" s="16" t="str">
        <f t="shared" si="2"/>
        <v>06/2025</v>
      </c>
      <c r="U341" s="10" t="s">
        <v>877</v>
      </c>
      <c r="V341" s="43">
        <v>67600.0</v>
      </c>
      <c r="W341" s="8">
        <v>1126.67</v>
      </c>
      <c r="X341" s="8">
        <v>-10.0</v>
      </c>
      <c r="Y341" s="16" t="str">
        <f t="shared" si="3"/>
        <v>Descarregado</v>
      </c>
      <c r="Z341" s="8" t="s">
        <v>3302</v>
      </c>
      <c r="AA341" s="14">
        <f>SUMIFS(PagFreteIndividal!E:E,PagFreteIndividal!B:B,A:A)+AC341</f>
        <v>21142</v>
      </c>
      <c r="AB341" s="14">
        <f t="shared" si="4"/>
        <v>0</v>
      </c>
      <c r="AC341" s="32">
        <v>21142.0</v>
      </c>
    </row>
    <row r="342">
      <c r="A342" s="10" t="s">
        <v>6449</v>
      </c>
      <c r="B342" s="13">
        <v>45817.0</v>
      </c>
      <c r="C342" s="8" t="s">
        <v>3346</v>
      </c>
      <c r="D342" s="8">
        <v>68960.0</v>
      </c>
      <c r="E342" s="8">
        <v>1149.33</v>
      </c>
      <c r="F342" s="8">
        <v>57.5</v>
      </c>
      <c r="G342" s="11">
        <v>66086.48</v>
      </c>
      <c r="H342" s="8">
        <v>0.0</v>
      </c>
      <c r="I342" s="11">
        <v>0.0</v>
      </c>
      <c r="J342" s="8" t="s">
        <v>6428</v>
      </c>
      <c r="K342" s="8">
        <v>300.0</v>
      </c>
      <c r="L342" s="11">
        <v>20688.0</v>
      </c>
      <c r="M342" s="8" t="s">
        <v>6119</v>
      </c>
      <c r="N342" s="8" t="s">
        <v>23</v>
      </c>
      <c r="O342" s="8" t="s">
        <v>6440</v>
      </c>
      <c r="P342" s="11">
        <v>81.0</v>
      </c>
      <c r="Q342" s="11">
        <v>93095.73</v>
      </c>
      <c r="S342" s="16" t="str">
        <f t="shared" si="1"/>
        <v>CXG-0625</v>
      </c>
      <c r="T342" s="16" t="str">
        <f t="shared" si="2"/>
        <v>06/2025</v>
      </c>
      <c r="U342" s="10" t="s">
        <v>814</v>
      </c>
      <c r="V342" s="43">
        <v>68960.0</v>
      </c>
      <c r="W342" s="8">
        <v>1149.33</v>
      </c>
      <c r="X342" s="8">
        <v>0.0</v>
      </c>
      <c r="Y342" s="16" t="str">
        <f t="shared" si="3"/>
        <v>Descarregado</v>
      </c>
      <c r="Z342" s="8" t="s">
        <v>3302</v>
      </c>
      <c r="AA342" s="14">
        <f>SUMIFS(PagFreteIndividal!E:E,PagFreteIndividal!B:B,A:A)+AC342</f>
        <v>20688</v>
      </c>
      <c r="AB342" s="14">
        <f t="shared" si="4"/>
        <v>0</v>
      </c>
      <c r="AC342" s="32">
        <v>20688.0</v>
      </c>
    </row>
    <row r="343">
      <c r="A343" s="10" t="s">
        <v>6450</v>
      </c>
      <c r="B343" s="13">
        <v>45817.0</v>
      </c>
      <c r="C343" s="8" t="s">
        <v>3346</v>
      </c>
      <c r="D343" s="8">
        <v>73980.0</v>
      </c>
      <c r="E343" s="8">
        <v>1233.0</v>
      </c>
      <c r="F343" s="8">
        <v>57.5</v>
      </c>
      <c r="G343" s="11">
        <v>70897.5</v>
      </c>
      <c r="H343" s="8">
        <v>0.0</v>
      </c>
      <c r="I343" s="11">
        <v>0.0</v>
      </c>
      <c r="J343" s="8" t="s">
        <v>6145</v>
      </c>
      <c r="K343" s="8">
        <v>300.0</v>
      </c>
      <c r="L343" s="11">
        <v>22194.0</v>
      </c>
      <c r="M343" s="8" t="s">
        <v>6119</v>
      </c>
      <c r="N343" s="8" t="s">
        <v>27</v>
      </c>
      <c r="O343" s="8" t="s">
        <v>6426</v>
      </c>
      <c r="P343" s="11">
        <v>81.0</v>
      </c>
      <c r="Q343" s="11">
        <v>99873.0</v>
      </c>
      <c r="S343" s="16" t="str">
        <f t="shared" si="1"/>
        <v>CXG-0625</v>
      </c>
      <c r="T343" s="16" t="str">
        <f t="shared" si="2"/>
        <v>06/2025</v>
      </c>
      <c r="U343" s="10" t="s">
        <v>814</v>
      </c>
      <c r="V343" s="43">
        <v>73980.0</v>
      </c>
      <c r="W343" s="8">
        <v>1233.0</v>
      </c>
      <c r="X343" s="8">
        <v>0.0</v>
      </c>
      <c r="Y343" s="16" t="str">
        <f t="shared" si="3"/>
        <v>Descarregado</v>
      </c>
      <c r="Z343" s="8" t="s">
        <v>3302</v>
      </c>
      <c r="AA343" s="14">
        <f>SUMIFS(PagFreteIndividal!E:E,PagFreteIndividal!B:B,A:A)+AC343</f>
        <v>22194</v>
      </c>
      <c r="AB343" s="14">
        <f t="shared" si="4"/>
        <v>0</v>
      </c>
      <c r="AC343" s="32">
        <v>22194.0</v>
      </c>
    </row>
    <row r="344">
      <c r="A344" s="10" t="s">
        <v>6451</v>
      </c>
      <c r="B344" s="13">
        <v>45817.0</v>
      </c>
      <c r="C344" s="8" t="s">
        <v>3346</v>
      </c>
      <c r="D344" s="8">
        <v>74280.0</v>
      </c>
      <c r="E344" s="8">
        <v>1238.0</v>
      </c>
      <c r="F344" s="8">
        <v>57.5</v>
      </c>
      <c r="G344" s="11">
        <v>71185.0</v>
      </c>
      <c r="H344" s="8">
        <v>0.0</v>
      </c>
      <c r="I344" s="11">
        <v>0.0</v>
      </c>
      <c r="J344" s="8" t="s">
        <v>4337</v>
      </c>
      <c r="K344" s="8">
        <v>300.0</v>
      </c>
      <c r="L344" s="11">
        <v>22284.0</v>
      </c>
      <c r="M344" s="8" t="s">
        <v>6119</v>
      </c>
      <c r="N344" s="8" t="s">
        <v>23</v>
      </c>
      <c r="O344" s="8" t="s">
        <v>6440</v>
      </c>
      <c r="P344" s="11">
        <v>81.0</v>
      </c>
      <c r="Q344" s="11">
        <v>100345.23</v>
      </c>
      <c r="S344" s="16" t="str">
        <f t="shared" si="1"/>
        <v>CXG-0625</v>
      </c>
      <c r="T344" s="16" t="str">
        <f t="shared" si="2"/>
        <v>06/2025</v>
      </c>
      <c r="U344" s="10" t="s">
        <v>814</v>
      </c>
      <c r="V344" s="43">
        <v>74330.0</v>
      </c>
      <c r="W344" s="8">
        <v>1238.83</v>
      </c>
      <c r="X344" s="8">
        <v>0.83</v>
      </c>
      <c r="Y344" s="16" t="str">
        <f t="shared" si="3"/>
        <v>Descarregado</v>
      </c>
      <c r="Z344" s="8" t="s">
        <v>3302</v>
      </c>
      <c r="AA344" s="14">
        <f>SUMIFS(PagFreteIndividal!E:E,PagFreteIndividal!B:B,A:A)+AC344</f>
        <v>22284</v>
      </c>
      <c r="AB344" s="14">
        <f t="shared" si="4"/>
        <v>0</v>
      </c>
      <c r="AC344" s="32">
        <v>22284.0</v>
      </c>
    </row>
    <row r="345">
      <c r="A345" s="10" t="s">
        <v>6452</v>
      </c>
      <c r="B345" s="13">
        <v>45817.0</v>
      </c>
      <c r="C345" s="8" t="s">
        <v>3346</v>
      </c>
      <c r="D345" s="8">
        <v>62180.0</v>
      </c>
      <c r="E345" s="8">
        <v>1036.33</v>
      </c>
      <c r="F345" s="8">
        <v>58.5</v>
      </c>
      <c r="G345" s="11">
        <v>60625.31</v>
      </c>
      <c r="H345" s="8">
        <v>0.0</v>
      </c>
      <c r="I345" s="11">
        <v>0.0</v>
      </c>
      <c r="J345" s="8" t="s">
        <v>6125</v>
      </c>
      <c r="K345" s="8">
        <v>280.0</v>
      </c>
      <c r="L345" s="11">
        <v>17410.4</v>
      </c>
      <c r="M345" s="8" t="s">
        <v>6119</v>
      </c>
      <c r="N345" s="8" t="s">
        <v>130</v>
      </c>
      <c r="O345" s="8" t="s">
        <v>6453</v>
      </c>
      <c r="P345" s="11">
        <v>83.0</v>
      </c>
      <c r="Q345" s="11">
        <v>85905.0</v>
      </c>
      <c r="S345" s="16" t="str">
        <f t="shared" si="1"/>
        <v>CXG-0625</v>
      </c>
      <c r="T345" s="16" t="str">
        <f t="shared" si="2"/>
        <v>06/2025</v>
      </c>
      <c r="U345" s="10" t="s">
        <v>877</v>
      </c>
      <c r="V345" s="43">
        <v>62100.0</v>
      </c>
      <c r="W345" s="8">
        <v>1035.0</v>
      </c>
      <c r="X345" s="8">
        <v>-1.33</v>
      </c>
      <c r="Y345" s="16" t="str">
        <f t="shared" si="3"/>
        <v>Descarregado</v>
      </c>
      <c r="Z345" s="8" t="s">
        <v>3302</v>
      </c>
      <c r="AA345" s="14">
        <f>SUMIFS(PagFreteIndividal!E:E,PagFreteIndividal!B:B,A:A)+AC345</f>
        <v>17410.4</v>
      </c>
      <c r="AB345" s="14">
        <f t="shared" si="4"/>
        <v>0</v>
      </c>
      <c r="AC345" s="32">
        <v>17410.4</v>
      </c>
    </row>
    <row r="346">
      <c r="A346" s="10" t="s">
        <v>6454</v>
      </c>
      <c r="B346" s="13">
        <v>45817.0</v>
      </c>
      <c r="C346" s="8" t="s">
        <v>3346</v>
      </c>
      <c r="D346" s="8">
        <v>75760.0</v>
      </c>
      <c r="E346" s="8">
        <v>1262.67</v>
      </c>
      <c r="F346" s="8">
        <v>58.5</v>
      </c>
      <c r="G346" s="11">
        <v>73866.2</v>
      </c>
      <c r="H346" s="8">
        <v>0.0</v>
      </c>
      <c r="I346" s="11">
        <v>0.0</v>
      </c>
      <c r="J346" s="8" t="s">
        <v>6129</v>
      </c>
      <c r="K346" s="8">
        <v>280.0</v>
      </c>
      <c r="L346" s="11">
        <v>21212.8</v>
      </c>
      <c r="M346" s="8" t="s">
        <v>6119</v>
      </c>
      <c r="N346" s="8" t="s">
        <v>130</v>
      </c>
      <c r="O346" s="8" t="s">
        <v>6453</v>
      </c>
      <c r="P346" s="11">
        <v>83.0</v>
      </c>
      <c r="Q346" s="11">
        <v>104731.89</v>
      </c>
      <c r="S346" s="16" t="str">
        <f t="shared" si="1"/>
        <v>CXG-0625</v>
      </c>
      <c r="T346" s="16" t="str">
        <f t="shared" si="2"/>
        <v>06/2025</v>
      </c>
      <c r="U346" s="10" t="s">
        <v>877</v>
      </c>
      <c r="V346" s="43">
        <v>75710.0</v>
      </c>
      <c r="W346" s="8">
        <v>1261.83</v>
      </c>
      <c r="X346" s="8">
        <v>-0.84</v>
      </c>
      <c r="Y346" s="16" t="str">
        <f t="shared" si="3"/>
        <v>Descarregado</v>
      </c>
      <c r="Z346" s="8" t="s">
        <v>3302</v>
      </c>
      <c r="AA346" s="14">
        <f>SUMIFS(PagFreteIndividal!E:E,PagFreteIndividal!B:B,A:A)+AC346</f>
        <v>21212.8</v>
      </c>
      <c r="AB346" s="14">
        <f t="shared" si="4"/>
        <v>0</v>
      </c>
      <c r="AC346" s="32">
        <v>21212.8</v>
      </c>
    </row>
    <row r="347">
      <c r="A347" s="10" t="s">
        <v>4137</v>
      </c>
      <c r="B347" s="13">
        <v>45814.0</v>
      </c>
      <c r="C347" s="8" t="s">
        <v>3308</v>
      </c>
      <c r="D347" s="8">
        <v>59490.0</v>
      </c>
      <c r="E347" s="8">
        <v>991.5</v>
      </c>
      <c r="F347" s="8">
        <v>58.5</v>
      </c>
      <c r="G347" s="11">
        <v>58002.75</v>
      </c>
      <c r="H347" s="8">
        <v>0.0</v>
      </c>
      <c r="I347" s="11">
        <v>0.0</v>
      </c>
      <c r="J347" s="8" t="s">
        <v>4138</v>
      </c>
      <c r="K347" s="8">
        <v>315.0</v>
      </c>
      <c r="L347" s="11">
        <v>18739.35</v>
      </c>
      <c r="M347" s="8" t="s">
        <v>6119</v>
      </c>
      <c r="N347" s="8" t="s">
        <v>51</v>
      </c>
      <c r="O347" s="8" t="s">
        <v>6455</v>
      </c>
      <c r="P347" s="11">
        <v>81.0</v>
      </c>
      <c r="Q347" s="11">
        <v>80311.5</v>
      </c>
      <c r="S347" s="16" t="str">
        <f t="shared" si="1"/>
        <v>CXG-0625</v>
      </c>
      <c r="T347" s="16" t="str">
        <f t="shared" si="2"/>
        <v>06/2025</v>
      </c>
      <c r="U347" s="10" t="s">
        <v>877</v>
      </c>
      <c r="V347" s="43">
        <v>59490.0</v>
      </c>
      <c r="W347" s="8">
        <v>991.5</v>
      </c>
      <c r="X347" s="8">
        <v>0.0</v>
      </c>
      <c r="Y347" s="16" t="str">
        <f t="shared" si="3"/>
        <v>Descarregado</v>
      </c>
      <c r="Z347" s="8" t="s">
        <v>3309</v>
      </c>
      <c r="AA347" s="14">
        <f>SUMIFS(PagFreteIndividal!E:E,PagFreteIndividal!B:B,A:A)+AC347</f>
        <v>18739.35</v>
      </c>
      <c r="AB347" s="14">
        <f t="shared" si="4"/>
        <v>0</v>
      </c>
      <c r="AC347" s="14"/>
    </row>
    <row r="348">
      <c r="A348" s="10" t="s">
        <v>6456</v>
      </c>
      <c r="B348" s="13">
        <v>45820.0</v>
      </c>
      <c r="C348" s="8" t="s">
        <v>3346</v>
      </c>
      <c r="D348" s="8">
        <v>70520.0</v>
      </c>
      <c r="E348" s="8">
        <v>1175.33</v>
      </c>
      <c r="F348" s="8">
        <v>58.5</v>
      </c>
      <c r="G348" s="11">
        <v>68756.8</v>
      </c>
      <c r="H348" s="8">
        <v>0.0</v>
      </c>
      <c r="I348" s="11">
        <v>0.0</v>
      </c>
      <c r="J348" s="8" t="s">
        <v>6152</v>
      </c>
      <c r="K348" s="8">
        <v>320.0</v>
      </c>
      <c r="L348" s="11">
        <v>22566.4</v>
      </c>
      <c r="M348" s="8" t="s">
        <v>6119</v>
      </c>
      <c r="N348" s="8" t="s">
        <v>73</v>
      </c>
      <c r="O348" s="8" t="s">
        <v>6445</v>
      </c>
      <c r="P348" s="11">
        <v>84.0</v>
      </c>
      <c r="Q348" s="11">
        <v>98616.0</v>
      </c>
      <c r="S348" s="16" t="str">
        <f t="shared" si="1"/>
        <v>CXG-0625</v>
      </c>
      <c r="T348" s="16" t="str">
        <f t="shared" si="2"/>
        <v>06/2025</v>
      </c>
      <c r="U348" s="10" t="s">
        <v>877</v>
      </c>
      <c r="V348" s="43">
        <v>70440.0</v>
      </c>
      <c r="W348" s="8">
        <v>1174.0</v>
      </c>
      <c r="X348" s="8">
        <v>-1.33</v>
      </c>
      <c r="Y348" s="16" t="str">
        <f t="shared" si="3"/>
        <v>Descarregado</v>
      </c>
      <c r="Z348" s="8" t="s">
        <v>3302</v>
      </c>
      <c r="AA348" s="14">
        <f>SUMIFS(PagFreteIndividal!E:E,PagFreteIndividal!B:B,A:A)+AC348</f>
        <v>22566.4</v>
      </c>
      <c r="AB348" s="14">
        <f t="shared" si="4"/>
        <v>0</v>
      </c>
      <c r="AC348" s="32">
        <v>22566.4</v>
      </c>
    </row>
    <row r="349">
      <c r="A349" s="10" t="s">
        <v>6457</v>
      </c>
      <c r="B349" s="13">
        <v>45820.0</v>
      </c>
      <c r="C349" s="8" t="s">
        <v>3346</v>
      </c>
      <c r="D349" s="8">
        <v>67240.0</v>
      </c>
      <c r="E349" s="8">
        <v>1120.67</v>
      </c>
      <c r="F349" s="8">
        <v>58.5</v>
      </c>
      <c r="G349" s="11">
        <v>65559.2</v>
      </c>
      <c r="H349" s="8">
        <v>0.0</v>
      </c>
      <c r="I349" s="11">
        <v>0.0</v>
      </c>
      <c r="J349" s="8" t="s">
        <v>6132</v>
      </c>
      <c r="K349" s="8">
        <v>300.0</v>
      </c>
      <c r="L349" s="11">
        <v>20172.0</v>
      </c>
      <c r="M349" s="8" t="s">
        <v>6119</v>
      </c>
      <c r="N349" s="8" t="s">
        <v>27</v>
      </c>
      <c r="O349" s="8" t="s">
        <v>6426</v>
      </c>
      <c r="P349" s="11">
        <v>81.0</v>
      </c>
      <c r="Q349" s="11">
        <v>90774.27</v>
      </c>
      <c r="S349" s="16" t="str">
        <f t="shared" si="1"/>
        <v>CXG-0625</v>
      </c>
      <c r="T349" s="16" t="str">
        <f t="shared" si="2"/>
        <v>06/2025</v>
      </c>
      <c r="U349" s="10" t="s">
        <v>873</v>
      </c>
      <c r="V349" s="43">
        <v>67240.0</v>
      </c>
      <c r="W349" s="8">
        <v>1120.67</v>
      </c>
      <c r="X349" s="8">
        <v>0.0</v>
      </c>
      <c r="Y349" s="16" t="str">
        <f t="shared" si="3"/>
        <v>Descarregado</v>
      </c>
      <c r="Z349" s="8" t="s">
        <v>3302</v>
      </c>
      <c r="AA349" s="14">
        <f>SUMIFS(PagFreteIndividal!E:E,PagFreteIndividal!B:B,A:A)+AC349</f>
        <v>20172</v>
      </c>
      <c r="AB349" s="14">
        <f t="shared" si="4"/>
        <v>0</v>
      </c>
      <c r="AC349" s="32">
        <v>20172.0</v>
      </c>
    </row>
    <row r="350">
      <c r="A350" s="10" t="s">
        <v>6458</v>
      </c>
      <c r="B350" s="13">
        <v>45820.0</v>
      </c>
      <c r="C350" s="8" t="s">
        <v>3346</v>
      </c>
      <c r="D350" s="8">
        <v>70060.0</v>
      </c>
      <c r="E350" s="8">
        <v>1167.67</v>
      </c>
      <c r="F350" s="8">
        <v>58.5</v>
      </c>
      <c r="G350" s="11">
        <v>68308.7</v>
      </c>
      <c r="H350" s="8">
        <v>0.0</v>
      </c>
      <c r="I350" s="11">
        <v>0.0</v>
      </c>
      <c r="J350" s="8" t="s">
        <v>6176</v>
      </c>
      <c r="K350" s="8">
        <v>320.0</v>
      </c>
      <c r="L350" s="11">
        <v>22419.2</v>
      </c>
      <c r="M350" s="8" t="s">
        <v>6119</v>
      </c>
      <c r="N350" s="8" t="s">
        <v>73</v>
      </c>
      <c r="O350" s="8" t="s">
        <v>6445</v>
      </c>
      <c r="P350" s="11">
        <v>84.0</v>
      </c>
      <c r="Q350" s="11">
        <v>97692.0</v>
      </c>
      <c r="S350" s="16" t="str">
        <f t="shared" si="1"/>
        <v>CXG-0625</v>
      </c>
      <c r="T350" s="16" t="str">
        <f t="shared" si="2"/>
        <v>06/2025</v>
      </c>
      <c r="U350" s="10" t="s">
        <v>873</v>
      </c>
      <c r="V350" s="43">
        <v>69780.0</v>
      </c>
      <c r="W350" s="8">
        <v>1163.0</v>
      </c>
      <c r="X350" s="8">
        <v>-4.67</v>
      </c>
      <c r="Y350" s="16" t="str">
        <f t="shared" si="3"/>
        <v>Descarregado</v>
      </c>
      <c r="Z350" s="8" t="s">
        <v>3302</v>
      </c>
      <c r="AA350" s="14">
        <f>SUMIFS(PagFreteIndividal!E:E,PagFreteIndividal!B:B,A:A)+AC350</f>
        <v>22419.2</v>
      </c>
      <c r="AB350" s="14">
        <f t="shared" si="4"/>
        <v>0</v>
      </c>
      <c r="AC350" s="32">
        <v>22419.2</v>
      </c>
    </row>
    <row r="351">
      <c r="A351" s="10" t="s">
        <v>6459</v>
      </c>
      <c r="B351" s="13">
        <v>45820.0</v>
      </c>
      <c r="C351" s="8" t="s">
        <v>3346</v>
      </c>
      <c r="D351" s="8">
        <v>68980.0</v>
      </c>
      <c r="E351" s="8">
        <v>1149.67</v>
      </c>
      <c r="F351" s="8">
        <v>58.5</v>
      </c>
      <c r="G351" s="11">
        <v>67255.7</v>
      </c>
      <c r="H351" s="8">
        <v>0.0</v>
      </c>
      <c r="I351" s="11">
        <v>0.0</v>
      </c>
      <c r="J351" s="8" t="s">
        <v>6201</v>
      </c>
      <c r="K351" s="8">
        <v>320.0</v>
      </c>
      <c r="L351" s="11">
        <v>22073.6</v>
      </c>
      <c r="M351" s="8" t="s">
        <v>6119</v>
      </c>
      <c r="N351" s="8" t="s">
        <v>73</v>
      </c>
      <c r="O351" s="8" t="s">
        <v>6445</v>
      </c>
      <c r="P351" s="11">
        <v>84.0</v>
      </c>
      <c r="Q351" s="11">
        <v>96656.28</v>
      </c>
      <c r="S351" s="16" t="str">
        <f t="shared" si="1"/>
        <v>CXG-0625</v>
      </c>
      <c r="T351" s="16" t="str">
        <f t="shared" si="2"/>
        <v>06/2025</v>
      </c>
      <c r="U351" s="10" t="s">
        <v>873</v>
      </c>
      <c r="V351" s="43">
        <v>69040.0</v>
      </c>
      <c r="W351" s="8">
        <v>1150.67</v>
      </c>
      <c r="X351" s="8">
        <v>1.0</v>
      </c>
      <c r="Y351" s="16" t="str">
        <f t="shared" si="3"/>
        <v>Descarregado</v>
      </c>
      <c r="Z351" s="8" t="s">
        <v>3302</v>
      </c>
      <c r="AA351" s="14">
        <f>SUMIFS(PagFreteIndividal!E:E,PagFreteIndividal!B:B,A:A)+AC351</f>
        <v>22073.6</v>
      </c>
      <c r="AB351" s="14">
        <f t="shared" si="4"/>
        <v>0</v>
      </c>
      <c r="AC351" s="32">
        <v>22073.6</v>
      </c>
    </row>
    <row r="352">
      <c r="A352" s="10" t="s">
        <v>6460</v>
      </c>
      <c r="B352" s="13">
        <v>45822.0</v>
      </c>
      <c r="C352" s="8" t="s">
        <v>3346</v>
      </c>
      <c r="D352" s="8">
        <v>72860.0</v>
      </c>
      <c r="E352" s="8">
        <v>1214.33</v>
      </c>
      <c r="F352" s="8">
        <v>58.5</v>
      </c>
      <c r="G352" s="11">
        <v>71038.3</v>
      </c>
      <c r="H352" s="8">
        <v>0.0</v>
      </c>
      <c r="I352" s="11">
        <v>0.0</v>
      </c>
      <c r="J352" s="8" t="s">
        <v>6145</v>
      </c>
      <c r="K352" s="8">
        <v>300.0</v>
      </c>
      <c r="L352" s="11">
        <v>21858.0</v>
      </c>
      <c r="M352" s="8" t="s">
        <v>6119</v>
      </c>
      <c r="N352" s="8" t="s">
        <v>27</v>
      </c>
      <c r="O352" s="8" t="s">
        <v>6426</v>
      </c>
      <c r="P352" s="11">
        <v>81.0</v>
      </c>
      <c r="Q352" s="11">
        <v>98360.73</v>
      </c>
      <c r="S352" s="16" t="str">
        <f t="shared" si="1"/>
        <v>CXG-0625</v>
      </c>
      <c r="T352" s="16" t="str">
        <f t="shared" si="2"/>
        <v>06/2025</v>
      </c>
      <c r="U352" s="10" t="s">
        <v>877</v>
      </c>
      <c r="V352" s="43">
        <v>72860.0</v>
      </c>
      <c r="W352" s="8">
        <v>1214.33</v>
      </c>
      <c r="X352" s="8">
        <v>0.0</v>
      </c>
      <c r="Y352" s="16" t="str">
        <f t="shared" si="3"/>
        <v>Descarregado</v>
      </c>
      <c r="Z352" s="8" t="s">
        <v>3302</v>
      </c>
      <c r="AA352" s="14">
        <f>SUMIFS(PagFreteIndividal!E:E,PagFreteIndividal!B:B,A:A)+AC352</f>
        <v>21858</v>
      </c>
      <c r="AB352" s="14">
        <f t="shared" si="4"/>
        <v>0</v>
      </c>
      <c r="AC352" s="32">
        <v>21858.0</v>
      </c>
    </row>
    <row r="353">
      <c r="A353" s="10" t="s">
        <v>6461</v>
      </c>
      <c r="B353" s="13">
        <v>45822.0</v>
      </c>
      <c r="C353" s="8" t="s">
        <v>3346</v>
      </c>
      <c r="D353" s="8">
        <v>67960.0</v>
      </c>
      <c r="E353" s="8">
        <v>1132.67</v>
      </c>
      <c r="F353" s="8">
        <v>58.5</v>
      </c>
      <c r="G353" s="11">
        <v>66261.2</v>
      </c>
      <c r="H353" s="8">
        <v>0.0</v>
      </c>
      <c r="I353" s="11">
        <v>0.0</v>
      </c>
      <c r="J353" s="8" t="s">
        <v>6462</v>
      </c>
      <c r="K353" s="8">
        <v>290.0</v>
      </c>
      <c r="L353" s="11">
        <v>19708.4</v>
      </c>
      <c r="M353" s="8" t="s">
        <v>6119</v>
      </c>
      <c r="N353" s="8" t="s">
        <v>138</v>
      </c>
      <c r="O353" s="8" t="s">
        <v>6447</v>
      </c>
      <c r="P353" s="11">
        <v>80.0</v>
      </c>
      <c r="Q353" s="11">
        <v>90773.6</v>
      </c>
      <c r="S353" s="16" t="str">
        <f t="shared" si="1"/>
        <v>CXG-0625</v>
      </c>
      <c r="T353" s="16" t="str">
        <f t="shared" si="2"/>
        <v>06/2025</v>
      </c>
      <c r="U353" s="10" t="s">
        <v>877</v>
      </c>
      <c r="V353" s="43">
        <v>68080.0</v>
      </c>
      <c r="W353" s="8">
        <v>1134.67</v>
      </c>
      <c r="X353" s="8">
        <v>2.0</v>
      </c>
      <c r="Y353" s="16" t="str">
        <f t="shared" si="3"/>
        <v>Descarregado</v>
      </c>
      <c r="Z353" s="8" t="s">
        <v>3302</v>
      </c>
      <c r="AA353" s="14">
        <f>SUMIFS(PagFreteIndividal!E:E,PagFreteIndividal!B:B,A:A)+AC353</f>
        <v>19708.4</v>
      </c>
      <c r="AB353" s="14">
        <f t="shared" si="4"/>
        <v>0</v>
      </c>
      <c r="AC353" s="32">
        <v>19708.4</v>
      </c>
    </row>
    <row r="354">
      <c r="A354" s="10" t="s">
        <v>6463</v>
      </c>
      <c r="B354" s="13">
        <v>45822.0</v>
      </c>
      <c r="C354" s="8" t="s">
        <v>3346</v>
      </c>
      <c r="D354" s="8">
        <v>70020.0</v>
      </c>
      <c r="E354" s="8">
        <v>1167.0</v>
      </c>
      <c r="F354" s="8">
        <v>58.5</v>
      </c>
      <c r="G354" s="11">
        <v>68269.5</v>
      </c>
      <c r="H354" s="8">
        <v>0.0</v>
      </c>
      <c r="I354" s="11">
        <v>0.0</v>
      </c>
      <c r="J354" s="8" t="s">
        <v>6464</v>
      </c>
      <c r="K354" s="8">
        <v>290.0</v>
      </c>
      <c r="L354" s="11">
        <v>20305.8</v>
      </c>
      <c r="M354" s="8" t="s">
        <v>6119</v>
      </c>
      <c r="N354" s="8" t="s">
        <v>138</v>
      </c>
      <c r="O354" s="8" t="s">
        <v>6447</v>
      </c>
      <c r="P354" s="11">
        <v>80.0</v>
      </c>
      <c r="Q354" s="11">
        <v>93413.6</v>
      </c>
      <c r="S354" s="16" t="str">
        <f t="shared" si="1"/>
        <v>CXG-0625</v>
      </c>
      <c r="T354" s="16" t="str">
        <f t="shared" si="2"/>
        <v>06/2025</v>
      </c>
      <c r="U354" s="10" t="s">
        <v>877</v>
      </c>
      <c r="V354" s="43">
        <v>70060.0</v>
      </c>
      <c r="W354" s="8">
        <v>1167.67</v>
      </c>
      <c r="X354" s="8">
        <v>0.67</v>
      </c>
      <c r="Y354" s="16" t="str">
        <f t="shared" si="3"/>
        <v>Descarregado</v>
      </c>
      <c r="Z354" s="8" t="s">
        <v>3302</v>
      </c>
      <c r="AA354" s="14">
        <f>SUMIFS(PagFreteIndividal!E:E,PagFreteIndividal!B:B,A:A)+AC354</f>
        <v>20305.8</v>
      </c>
      <c r="AB354" s="14">
        <f t="shared" si="4"/>
        <v>0</v>
      </c>
      <c r="AC354" s="32">
        <v>20305.8</v>
      </c>
    </row>
    <row r="355">
      <c r="A355" s="10" t="s">
        <v>6465</v>
      </c>
      <c r="B355" s="13">
        <v>45823.0</v>
      </c>
      <c r="C355" s="8" t="s">
        <v>3311</v>
      </c>
      <c r="D355" s="8">
        <v>60280.0</v>
      </c>
      <c r="E355" s="8">
        <v>1004.67</v>
      </c>
      <c r="F355" s="8">
        <v>59.0</v>
      </c>
      <c r="G355" s="11">
        <v>59275.53</v>
      </c>
      <c r="H355" s="8">
        <v>0.0</v>
      </c>
      <c r="I355" s="11">
        <v>0.0</v>
      </c>
      <c r="J355" s="8" t="s">
        <v>6466</v>
      </c>
      <c r="K355" s="8">
        <v>300.0</v>
      </c>
      <c r="L355" s="11">
        <v>18084.0</v>
      </c>
      <c r="M355" s="8" t="s">
        <v>6119</v>
      </c>
      <c r="N355" s="8" t="s">
        <v>135</v>
      </c>
      <c r="O355" s="8" t="s">
        <v>6415</v>
      </c>
      <c r="P355" s="11">
        <v>79.0</v>
      </c>
      <c r="Q355" s="11">
        <v>79368.93</v>
      </c>
      <c r="R355" s="8" t="s">
        <v>6467</v>
      </c>
      <c r="S355" s="16" t="str">
        <f t="shared" si="1"/>
        <v>CXG-0625</v>
      </c>
      <c r="T355" s="16" t="str">
        <f t="shared" si="2"/>
        <v>06/2025</v>
      </c>
      <c r="U355" s="10" t="s">
        <v>814</v>
      </c>
      <c r="V355" s="43">
        <v>60280.0</v>
      </c>
      <c r="W355" s="8">
        <v>1004.67</v>
      </c>
      <c r="X355" s="8">
        <v>0.0</v>
      </c>
      <c r="Y355" s="16" t="str">
        <f t="shared" si="3"/>
        <v>Descarregado</v>
      </c>
      <c r="Z355" s="8" t="s">
        <v>3306</v>
      </c>
      <c r="AA355" s="14">
        <f>SUMIFS(PagFreteIndividal!E:E,PagFreteIndividal!B:B,A:A)+AC355</f>
        <v>18084</v>
      </c>
      <c r="AB355" s="14">
        <f t="shared" si="4"/>
        <v>0</v>
      </c>
      <c r="AC355" s="32">
        <v>18084.0</v>
      </c>
    </row>
    <row r="356">
      <c r="A356" s="10" t="s">
        <v>6468</v>
      </c>
      <c r="B356" s="13">
        <v>45824.0</v>
      </c>
      <c r="C356" s="8" t="s">
        <v>3311</v>
      </c>
      <c r="D356" s="8">
        <v>59460.0</v>
      </c>
      <c r="E356" s="8">
        <v>991.0</v>
      </c>
      <c r="F356" s="8">
        <v>59.0</v>
      </c>
      <c r="G356" s="11">
        <v>58469.0</v>
      </c>
      <c r="H356" s="8">
        <v>0.0</v>
      </c>
      <c r="I356" s="11">
        <v>0.0</v>
      </c>
      <c r="J356" s="8" t="s">
        <v>4290</v>
      </c>
      <c r="K356" s="8">
        <v>300.0</v>
      </c>
      <c r="L356" s="11">
        <v>17838.0</v>
      </c>
      <c r="M356" s="8" t="s">
        <v>6119</v>
      </c>
      <c r="N356" s="8" t="s">
        <v>51</v>
      </c>
      <c r="O356" s="8" t="s">
        <v>6455</v>
      </c>
      <c r="P356" s="11">
        <v>79.0</v>
      </c>
      <c r="Q356" s="11">
        <v>78289.0</v>
      </c>
      <c r="R356" s="8" t="s">
        <v>6469</v>
      </c>
      <c r="S356" s="16" t="str">
        <f t="shared" si="1"/>
        <v>CXG-0625</v>
      </c>
      <c r="T356" s="16" t="str">
        <f t="shared" si="2"/>
        <v>06/2025</v>
      </c>
      <c r="U356" s="10" t="s">
        <v>814</v>
      </c>
      <c r="V356" s="43">
        <v>59460.0</v>
      </c>
      <c r="W356" s="8">
        <v>991.0</v>
      </c>
      <c r="X356" s="8">
        <v>0.0</v>
      </c>
      <c r="Y356" s="16" t="str">
        <f t="shared" si="3"/>
        <v>Descarregado</v>
      </c>
      <c r="Z356" s="8" t="s">
        <v>3306</v>
      </c>
      <c r="AA356" s="14">
        <f>SUMIFS(PagFreteIndividal!E:E,PagFreteIndividal!B:B,A:A)+AC356</f>
        <v>17838</v>
      </c>
      <c r="AB356" s="14">
        <f t="shared" si="4"/>
        <v>0</v>
      </c>
      <c r="AC356" s="32">
        <v>17838.0</v>
      </c>
    </row>
    <row r="357">
      <c r="A357" s="10" t="s">
        <v>6470</v>
      </c>
      <c r="B357" s="13">
        <v>45824.0</v>
      </c>
      <c r="C357" s="8" t="s">
        <v>3346</v>
      </c>
      <c r="D357" s="8">
        <v>69440.0</v>
      </c>
      <c r="E357" s="8">
        <v>1157.33</v>
      </c>
      <c r="F357" s="8">
        <v>58.5</v>
      </c>
      <c r="G357" s="11">
        <v>67703.8</v>
      </c>
      <c r="H357" s="8">
        <v>0.0</v>
      </c>
      <c r="I357" s="11">
        <v>0.0</v>
      </c>
      <c r="J357" s="8" t="s">
        <v>6428</v>
      </c>
      <c r="K357" s="8">
        <v>290.0</v>
      </c>
      <c r="L357" s="11">
        <v>20137.6</v>
      </c>
      <c r="M357" s="8" t="s">
        <v>6119</v>
      </c>
      <c r="N357" s="8" t="s">
        <v>138</v>
      </c>
      <c r="O357" s="8" t="s">
        <v>6447</v>
      </c>
      <c r="P357" s="11">
        <v>80.0</v>
      </c>
      <c r="Q357" s="11">
        <v>92666.4</v>
      </c>
      <c r="S357" s="16" t="str">
        <f t="shared" si="1"/>
        <v>CXG-0625</v>
      </c>
      <c r="T357" s="16" t="str">
        <f t="shared" si="2"/>
        <v>06/2025</v>
      </c>
      <c r="U357" s="10" t="s">
        <v>877</v>
      </c>
      <c r="V357" s="43">
        <v>69500.0</v>
      </c>
      <c r="W357" s="8">
        <v>1158.33</v>
      </c>
      <c r="X357" s="8">
        <v>1.0</v>
      </c>
      <c r="Y357" s="16" t="str">
        <f t="shared" si="3"/>
        <v>Descarregado</v>
      </c>
      <c r="Z357" s="8" t="s">
        <v>3302</v>
      </c>
      <c r="AA357" s="14">
        <f>SUMIFS(PagFreteIndividal!E:E,PagFreteIndividal!B:B,A:A)+AC357</f>
        <v>20137.6</v>
      </c>
      <c r="AB357" s="14">
        <f t="shared" si="4"/>
        <v>0</v>
      </c>
      <c r="AC357" s="32">
        <v>20137.6</v>
      </c>
    </row>
    <row r="358">
      <c r="A358" s="10" t="s">
        <v>6471</v>
      </c>
      <c r="B358" s="13">
        <v>45824.0</v>
      </c>
      <c r="C358" s="8" t="s">
        <v>3346</v>
      </c>
      <c r="D358" s="8">
        <v>73200.0</v>
      </c>
      <c r="E358" s="8">
        <v>1220.0</v>
      </c>
      <c r="F358" s="8">
        <v>58.5</v>
      </c>
      <c r="G358" s="11">
        <v>71370.0</v>
      </c>
      <c r="H358" s="8">
        <v>0.0</v>
      </c>
      <c r="I358" s="11">
        <v>0.0</v>
      </c>
      <c r="J358" s="8" t="s">
        <v>4337</v>
      </c>
      <c r="K358" s="8">
        <v>290.0</v>
      </c>
      <c r="L358" s="11">
        <v>21228.0</v>
      </c>
      <c r="M358" s="8" t="s">
        <v>6119</v>
      </c>
      <c r="N358" s="8" t="s">
        <v>138</v>
      </c>
      <c r="O358" s="8" t="s">
        <v>6447</v>
      </c>
      <c r="P358" s="11">
        <v>80.0</v>
      </c>
      <c r="Q358" s="11">
        <v>97626.4</v>
      </c>
      <c r="S358" s="16" t="str">
        <f t="shared" si="1"/>
        <v>CXG-0625</v>
      </c>
      <c r="T358" s="16" t="str">
        <f t="shared" si="2"/>
        <v>06/2025</v>
      </c>
      <c r="U358" s="10" t="s">
        <v>877</v>
      </c>
      <c r="V358" s="43">
        <v>73220.0</v>
      </c>
      <c r="W358" s="8">
        <v>1220.33</v>
      </c>
      <c r="X358" s="8">
        <v>0.33</v>
      </c>
      <c r="Y358" s="16" t="str">
        <f t="shared" si="3"/>
        <v>Descarregado</v>
      </c>
      <c r="Z358" s="8" t="s">
        <v>3302</v>
      </c>
      <c r="AA358" s="14">
        <f>SUMIFS(PagFreteIndividal!E:E,PagFreteIndividal!B:B,A:A)+AC358</f>
        <v>21228</v>
      </c>
      <c r="AB358" s="14">
        <f t="shared" si="4"/>
        <v>0</v>
      </c>
      <c r="AC358" s="32">
        <v>21228.0</v>
      </c>
    </row>
    <row r="359">
      <c r="A359" s="10" t="s">
        <v>4158</v>
      </c>
      <c r="B359" s="13">
        <v>45815.0</v>
      </c>
      <c r="C359" s="8" t="s">
        <v>3308</v>
      </c>
      <c r="D359" s="8">
        <v>51203.0</v>
      </c>
      <c r="E359" s="8">
        <v>853.38</v>
      </c>
      <c r="F359" s="8">
        <v>58.5</v>
      </c>
      <c r="G359" s="11">
        <v>49922.73</v>
      </c>
      <c r="H359" s="8">
        <v>0.0</v>
      </c>
      <c r="I359" s="11">
        <v>0.0</v>
      </c>
      <c r="J359" s="8" t="s">
        <v>4159</v>
      </c>
      <c r="K359" s="8">
        <v>310.0</v>
      </c>
      <c r="L359" s="11">
        <v>15872.93</v>
      </c>
      <c r="M359" s="8" t="s">
        <v>6119</v>
      </c>
      <c r="N359" s="8" t="s">
        <v>121</v>
      </c>
      <c r="O359" s="8" t="s">
        <v>6437</v>
      </c>
      <c r="P359" s="11">
        <v>80.0</v>
      </c>
      <c r="Q359" s="11">
        <v>68586.4</v>
      </c>
      <c r="R359" s="8" t="s">
        <v>6438</v>
      </c>
      <c r="S359" s="16" t="str">
        <f t="shared" si="1"/>
        <v>CXG-0625</v>
      </c>
      <c r="T359" s="16" t="str">
        <f t="shared" si="2"/>
        <v>06/2025</v>
      </c>
      <c r="U359" s="10" t="s">
        <v>873</v>
      </c>
      <c r="V359" s="43">
        <v>51440.0</v>
      </c>
      <c r="W359" s="8">
        <v>857.33</v>
      </c>
      <c r="X359" s="8">
        <v>3.95</v>
      </c>
      <c r="Y359" s="16" t="str">
        <f t="shared" si="3"/>
        <v>Descarregado</v>
      </c>
      <c r="Z359" s="8" t="s">
        <v>3309</v>
      </c>
      <c r="AA359" s="14">
        <f>SUMIFS(PagFreteIndividal!E:E,PagFreteIndividal!B:B,A:A)+AC359</f>
        <v>15872.93</v>
      </c>
      <c r="AB359" s="14">
        <f t="shared" si="4"/>
        <v>0</v>
      </c>
      <c r="AC359" s="14"/>
    </row>
    <row r="360">
      <c r="A360" s="10" t="s">
        <v>6472</v>
      </c>
      <c r="B360" s="13">
        <v>45824.0</v>
      </c>
      <c r="C360" s="8" t="s">
        <v>3346</v>
      </c>
      <c r="D360" s="8">
        <v>74300.0</v>
      </c>
      <c r="E360" s="8">
        <v>1238.33</v>
      </c>
      <c r="F360" s="8">
        <v>58.5</v>
      </c>
      <c r="G360" s="11">
        <v>72442.3</v>
      </c>
      <c r="H360" s="8">
        <v>0.0</v>
      </c>
      <c r="I360" s="11">
        <v>0.0</v>
      </c>
      <c r="J360" s="8" t="s">
        <v>6473</v>
      </c>
      <c r="K360" s="8">
        <v>290.0</v>
      </c>
      <c r="L360" s="11">
        <v>21547.0</v>
      </c>
      <c r="M360" s="8" t="s">
        <v>6119</v>
      </c>
      <c r="N360" s="8" t="s">
        <v>138</v>
      </c>
      <c r="O360" s="8" t="s">
        <v>6447</v>
      </c>
      <c r="P360" s="11">
        <v>80.0</v>
      </c>
      <c r="Q360" s="11">
        <v>99120.0</v>
      </c>
      <c r="S360" s="16" t="str">
        <f t="shared" si="1"/>
        <v>CXG-0625</v>
      </c>
      <c r="T360" s="16" t="str">
        <f t="shared" si="2"/>
        <v>06/2025</v>
      </c>
      <c r="U360" s="10" t="s">
        <v>877</v>
      </c>
      <c r="V360" s="43">
        <v>74340.0</v>
      </c>
      <c r="W360" s="8">
        <v>1239.0</v>
      </c>
      <c r="X360" s="8">
        <v>0.67</v>
      </c>
      <c r="Y360" s="16" t="str">
        <f t="shared" si="3"/>
        <v>Descarregado</v>
      </c>
      <c r="Z360" s="8" t="s">
        <v>3302</v>
      </c>
      <c r="AA360" s="14">
        <f>SUMIFS(PagFreteIndividal!E:E,PagFreteIndividal!B:B,A:A)+AC360</f>
        <v>21547</v>
      </c>
      <c r="AB360" s="14">
        <f t="shared" si="4"/>
        <v>0</v>
      </c>
      <c r="AC360" s="32">
        <v>21547.0</v>
      </c>
    </row>
    <row r="361">
      <c r="A361" s="10" t="s">
        <v>6474</v>
      </c>
      <c r="B361" s="13">
        <v>45824.0</v>
      </c>
      <c r="C361" s="8" t="s">
        <v>3346</v>
      </c>
      <c r="D361" s="8">
        <v>70520.0</v>
      </c>
      <c r="E361" s="8">
        <v>1175.33</v>
      </c>
      <c r="F361" s="8">
        <v>59.0</v>
      </c>
      <c r="G361" s="11">
        <v>69344.47</v>
      </c>
      <c r="H361" s="8">
        <v>0.0</v>
      </c>
      <c r="I361" s="11">
        <v>0.0</v>
      </c>
      <c r="J361" s="8" t="s">
        <v>6154</v>
      </c>
      <c r="K361" s="8">
        <v>290.0</v>
      </c>
      <c r="L361" s="11">
        <v>20450.8</v>
      </c>
      <c r="M361" s="8" t="s">
        <v>6119</v>
      </c>
      <c r="N361" s="8" t="s">
        <v>138</v>
      </c>
      <c r="O361" s="8" t="s">
        <v>6447</v>
      </c>
      <c r="P361" s="11">
        <v>80.0</v>
      </c>
      <c r="Q361" s="11">
        <v>94053.6</v>
      </c>
      <c r="S361" s="16" t="str">
        <f t="shared" si="1"/>
        <v>CXG-0625</v>
      </c>
      <c r="T361" s="16" t="str">
        <f t="shared" si="2"/>
        <v>06/2025</v>
      </c>
      <c r="U361" s="10" t="s">
        <v>814</v>
      </c>
      <c r="V361" s="43">
        <v>70540.0</v>
      </c>
      <c r="W361" s="8">
        <v>1175.67</v>
      </c>
      <c r="X361" s="8">
        <v>0.34</v>
      </c>
      <c r="Y361" s="16" t="str">
        <f t="shared" si="3"/>
        <v>Descarregado</v>
      </c>
      <c r="Z361" s="8" t="s">
        <v>3302</v>
      </c>
      <c r="AA361" s="14">
        <f>SUMIFS(PagFreteIndividal!E:E,PagFreteIndividal!B:B,A:A)+AC361</f>
        <v>20450.8</v>
      </c>
      <c r="AB361" s="14">
        <f t="shared" si="4"/>
        <v>0</v>
      </c>
      <c r="AC361" s="32">
        <v>20450.8</v>
      </c>
    </row>
    <row r="362">
      <c r="A362" s="10" t="s">
        <v>6475</v>
      </c>
      <c r="B362" s="13">
        <v>45824.0</v>
      </c>
      <c r="C362" s="8" t="s">
        <v>3346</v>
      </c>
      <c r="D362" s="8">
        <v>72340.0</v>
      </c>
      <c r="E362" s="8">
        <v>1205.67</v>
      </c>
      <c r="F362" s="8">
        <v>58.0</v>
      </c>
      <c r="G362" s="11">
        <v>69928.86</v>
      </c>
      <c r="H362" s="8">
        <v>0.0</v>
      </c>
      <c r="I362" s="11">
        <v>0.0</v>
      </c>
      <c r="J362" s="8" t="s">
        <v>6129</v>
      </c>
      <c r="K362" s="8">
        <v>320.0</v>
      </c>
      <c r="L362" s="11">
        <v>23148.8</v>
      </c>
      <c r="M362" s="8" t="s">
        <v>6119</v>
      </c>
      <c r="N362" s="8" t="s">
        <v>135</v>
      </c>
      <c r="O362" s="8" t="s">
        <v>6415</v>
      </c>
      <c r="P362" s="11">
        <v>78.5</v>
      </c>
      <c r="Q362" s="11">
        <v>95010.91</v>
      </c>
      <c r="R362" s="8" t="s">
        <v>6469</v>
      </c>
      <c r="S362" s="16" t="str">
        <f t="shared" si="1"/>
        <v>CXG-0625</v>
      </c>
      <c r="T362" s="16" t="str">
        <f t="shared" si="2"/>
        <v>06/2025</v>
      </c>
      <c r="U362" s="10" t="s">
        <v>884</v>
      </c>
      <c r="V362" s="43">
        <v>72620.0</v>
      </c>
      <c r="W362" s="8">
        <v>1210.33</v>
      </c>
      <c r="X362" s="8">
        <v>4.66</v>
      </c>
      <c r="Y362" s="16" t="str">
        <f t="shared" si="3"/>
        <v>Descarregado</v>
      </c>
      <c r="Z362" s="8" t="s">
        <v>3302</v>
      </c>
      <c r="AA362" s="14">
        <f>SUMIFS(PagFreteIndividal!E:E,PagFreteIndividal!B:B,A:A)+AC362</f>
        <v>23148.8</v>
      </c>
      <c r="AB362" s="14">
        <f t="shared" si="4"/>
        <v>0</v>
      </c>
      <c r="AC362" s="32">
        <v>23148.8</v>
      </c>
    </row>
    <row r="363">
      <c r="A363" s="10" t="s">
        <v>6476</v>
      </c>
      <c r="B363" s="13">
        <v>45824.0</v>
      </c>
      <c r="C363" s="8" t="s">
        <v>3346</v>
      </c>
      <c r="D363" s="8">
        <v>62890.0</v>
      </c>
      <c r="E363" s="8">
        <v>1048.17</v>
      </c>
      <c r="F363" s="8">
        <v>58.0</v>
      </c>
      <c r="G363" s="11">
        <v>60793.86</v>
      </c>
      <c r="H363" s="8">
        <v>0.0</v>
      </c>
      <c r="I363" s="11">
        <v>0.0</v>
      </c>
      <c r="J363" s="8" t="s">
        <v>6125</v>
      </c>
      <c r="K363" s="8">
        <v>320.0</v>
      </c>
      <c r="L363" s="11">
        <v>20124.8</v>
      </c>
      <c r="M363" s="8" t="s">
        <v>6119</v>
      </c>
      <c r="N363" s="8" t="s">
        <v>135</v>
      </c>
      <c r="O363" s="8" t="s">
        <v>6415</v>
      </c>
      <c r="P363" s="11">
        <v>78.5</v>
      </c>
      <c r="Q363" s="11">
        <v>82542.75</v>
      </c>
      <c r="R363" s="8" t="s">
        <v>6477</v>
      </c>
      <c r="S363" s="16" t="str">
        <f t="shared" si="1"/>
        <v>CXG-0625</v>
      </c>
      <c r="T363" s="16" t="str">
        <f t="shared" si="2"/>
        <v>06/2025</v>
      </c>
      <c r="U363" s="10" t="s">
        <v>884</v>
      </c>
      <c r="V363" s="43">
        <v>63090.0</v>
      </c>
      <c r="W363" s="8">
        <v>1051.5</v>
      </c>
      <c r="X363" s="8">
        <v>3.33</v>
      </c>
      <c r="Y363" s="16" t="str">
        <f t="shared" si="3"/>
        <v>Descarregado</v>
      </c>
      <c r="Z363" s="8" t="s">
        <v>3302</v>
      </c>
      <c r="AA363" s="14">
        <f>SUMIFS(PagFreteIndividal!E:E,PagFreteIndividal!B:B,A:A)+AC363</f>
        <v>20124.8</v>
      </c>
      <c r="AB363" s="14">
        <f t="shared" si="4"/>
        <v>0</v>
      </c>
      <c r="AC363" s="32">
        <v>20124.8</v>
      </c>
    </row>
    <row r="364">
      <c r="A364" s="10" t="s">
        <v>4794</v>
      </c>
      <c r="B364" s="13">
        <v>45815.0</v>
      </c>
      <c r="C364" s="8" t="s">
        <v>3308</v>
      </c>
      <c r="D364" s="8">
        <v>52576.0</v>
      </c>
      <c r="E364" s="8">
        <v>876.27</v>
      </c>
      <c r="F364" s="8">
        <v>58.5</v>
      </c>
      <c r="G364" s="11">
        <v>51261.8</v>
      </c>
      <c r="H364" s="8">
        <v>0.0</v>
      </c>
      <c r="I364" s="11">
        <v>0.0</v>
      </c>
      <c r="J364" s="8" t="s">
        <v>4159</v>
      </c>
      <c r="K364" s="8">
        <v>310.0</v>
      </c>
      <c r="L364" s="11">
        <v>16298.56</v>
      </c>
      <c r="M364" s="8" t="s">
        <v>6119</v>
      </c>
      <c r="N364" s="8" t="s">
        <v>73</v>
      </c>
      <c r="O364" s="8" t="s">
        <v>6445</v>
      </c>
      <c r="P364" s="11">
        <v>84.0</v>
      </c>
      <c r="Q364" s="11">
        <v>74312.28</v>
      </c>
      <c r="S364" s="16" t="str">
        <f t="shared" si="1"/>
        <v>CXG-0625</v>
      </c>
      <c r="T364" s="16" t="str">
        <f t="shared" si="2"/>
        <v>06/2025</v>
      </c>
      <c r="U364" s="10" t="s">
        <v>873</v>
      </c>
      <c r="V364" s="43">
        <v>53080.0</v>
      </c>
      <c r="W364" s="8">
        <v>884.67</v>
      </c>
      <c r="X364" s="8">
        <v>8.4</v>
      </c>
      <c r="Y364" s="16" t="str">
        <f t="shared" si="3"/>
        <v>Descarregado</v>
      </c>
      <c r="Z364" s="8" t="s">
        <v>3309</v>
      </c>
      <c r="AA364" s="14">
        <f>SUMIFS(PagFreteIndividal!E:E,PagFreteIndividal!B:B,A:A)+AC364</f>
        <v>16298.56</v>
      </c>
      <c r="AB364" s="14">
        <f t="shared" si="4"/>
        <v>0</v>
      </c>
      <c r="AC364" s="14"/>
    </row>
    <row r="365">
      <c r="A365" s="10" t="s">
        <v>6478</v>
      </c>
      <c r="B365" s="13">
        <v>45826.0</v>
      </c>
      <c r="C365" s="8" t="s">
        <v>3346</v>
      </c>
      <c r="D365" s="8">
        <v>70040.0</v>
      </c>
      <c r="E365" s="8">
        <v>1167.33</v>
      </c>
      <c r="F365" s="8">
        <v>57.5</v>
      </c>
      <c r="G365" s="11">
        <v>67121.48</v>
      </c>
      <c r="H365" s="8">
        <v>0.0</v>
      </c>
      <c r="I365" s="11">
        <v>0.0</v>
      </c>
      <c r="J365" s="8" t="s">
        <v>6152</v>
      </c>
      <c r="K365" s="8">
        <v>300.0</v>
      </c>
      <c r="L365" s="11">
        <v>21012.0</v>
      </c>
      <c r="M365" s="8" t="s">
        <v>6119</v>
      </c>
      <c r="N365" s="8" t="s">
        <v>27</v>
      </c>
      <c r="O365" s="8" t="s">
        <v>6426</v>
      </c>
      <c r="P365" s="11">
        <v>81.0</v>
      </c>
      <c r="Q365" s="11">
        <v>94553.73</v>
      </c>
      <c r="S365" s="16" t="str">
        <f t="shared" si="1"/>
        <v>CXG-0625</v>
      </c>
      <c r="T365" s="16" t="str">
        <f t="shared" si="2"/>
        <v>06/2025</v>
      </c>
      <c r="U365" s="10" t="s">
        <v>877</v>
      </c>
      <c r="V365" s="43">
        <v>70040.0</v>
      </c>
      <c r="W365" s="8">
        <v>1167.33</v>
      </c>
      <c r="X365" s="8">
        <v>0.0</v>
      </c>
      <c r="Y365" s="16" t="str">
        <f t="shared" si="3"/>
        <v>Descarregado</v>
      </c>
      <c r="Z365" s="8" t="s">
        <v>3302</v>
      </c>
      <c r="AA365" s="14">
        <f>SUMIFS(PagFreteIndividal!E:E,PagFreteIndividal!B:B,A:A)+AC365</f>
        <v>21012</v>
      </c>
      <c r="AB365" s="14">
        <f t="shared" si="4"/>
        <v>0</v>
      </c>
      <c r="AC365" s="32">
        <v>21012.0</v>
      </c>
    </row>
    <row r="366">
      <c r="A366" s="10" t="s">
        <v>6479</v>
      </c>
      <c r="B366" s="13">
        <v>45826.0</v>
      </c>
      <c r="C366" s="8" t="s">
        <v>3346</v>
      </c>
      <c r="D366" s="8">
        <v>74800.0</v>
      </c>
      <c r="E366" s="8">
        <v>1246.67</v>
      </c>
      <c r="F366" s="8">
        <v>57.5</v>
      </c>
      <c r="G366" s="11">
        <v>71683.52</v>
      </c>
      <c r="H366" s="8">
        <v>0.0</v>
      </c>
      <c r="I366" s="11">
        <v>0.0</v>
      </c>
      <c r="J366" s="8" t="s">
        <v>6176</v>
      </c>
      <c r="K366" s="8">
        <v>300.0</v>
      </c>
      <c r="L366" s="11">
        <v>22440.0</v>
      </c>
      <c r="M366" s="8" t="s">
        <v>6119</v>
      </c>
      <c r="N366" s="8" t="s">
        <v>23</v>
      </c>
      <c r="O366" s="8" t="s">
        <v>6440</v>
      </c>
      <c r="P366" s="11">
        <v>81.0</v>
      </c>
      <c r="Q366" s="11">
        <v>101088.0</v>
      </c>
      <c r="S366" s="16" t="str">
        <f t="shared" si="1"/>
        <v>CXG-0625</v>
      </c>
      <c r="T366" s="16" t="str">
        <f t="shared" si="2"/>
        <v>06/2025</v>
      </c>
      <c r="U366" s="10" t="s">
        <v>877</v>
      </c>
      <c r="V366" s="43">
        <v>74880.0</v>
      </c>
      <c r="W366" s="8">
        <v>1248.0</v>
      </c>
      <c r="X366" s="8">
        <v>1.33</v>
      </c>
      <c r="Y366" s="16" t="str">
        <f t="shared" si="3"/>
        <v>Descarregado</v>
      </c>
      <c r="Z366" s="8" t="s">
        <v>3302</v>
      </c>
      <c r="AA366" s="14">
        <f>SUMIFS(PagFreteIndividal!E:E,PagFreteIndividal!B:B,A:A)+AC366</f>
        <v>22440</v>
      </c>
      <c r="AB366" s="14">
        <f t="shared" si="4"/>
        <v>0</v>
      </c>
      <c r="AC366" s="32">
        <v>22440.0</v>
      </c>
    </row>
    <row r="367">
      <c r="A367" s="10" t="s">
        <v>6480</v>
      </c>
      <c r="B367" s="13">
        <v>45826.0</v>
      </c>
      <c r="C367" s="8" t="s">
        <v>3346</v>
      </c>
      <c r="D367" s="8">
        <v>75520.0</v>
      </c>
      <c r="E367" s="8">
        <v>1258.67</v>
      </c>
      <c r="F367" s="8">
        <v>58.0</v>
      </c>
      <c r="G367" s="11">
        <v>73002.86</v>
      </c>
      <c r="H367" s="8">
        <v>0.0</v>
      </c>
      <c r="I367" s="11">
        <v>0.0</v>
      </c>
      <c r="J367" s="8" t="s">
        <v>6132</v>
      </c>
      <c r="K367" s="8">
        <v>320.0</v>
      </c>
      <c r="L367" s="11">
        <v>24166.4</v>
      </c>
      <c r="M367" s="8" t="s">
        <v>6119</v>
      </c>
      <c r="N367" s="8" t="s">
        <v>51</v>
      </c>
      <c r="O367" s="8" t="s">
        <v>6455</v>
      </c>
      <c r="P367" s="11">
        <v>79.0</v>
      </c>
      <c r="Q367" s="11">
        <v>99592.93</v>
      </c>
      <c r="S367" s="16" t="str">
        <f t="shared" si="1"/>
        <v>CXG-0625</v>
      </c>
      <c r="T367" s="16" t="str">
        <f t="shared" si="2"/>
        <v>06/2025</v>
      </c>
      <c r="U367" s="10" t="s">
        <v>884</v>
      </c>
      <c r="V367" s="43">
        <v>75640.0</v>
      </c>
      <c r="W367" s="8">
        <v>1260.67</v>
      </c>
      <c r="X367" s="8">
        <v>2.0</v>
      </c>
      <c r="Y367" s="16" t="str">
        <f t="shared" si="3"/>
        <v>Descarregado</v>
      </c>
      <c r="Z367" s="8" t="s">
        <v>3302</v>
      </c>
      <c r="AA367" s="14">
        <f>SUMIFS(PagFreteIndividal!E:E,PagFreteIndividal!B:B,A:A)+AC367</f>
        <v>24166.4</v>
      </c>
      <c r="AB367" s="14">
        <f t="shared" si="4"/>
        <v>0</v>
      </c>
      <c r="AC367" s="32">
        <v>24166.4</v>
      </c>
    </row>
    <row r="368">
      <c r="A368" s="10" t="s">
        <v>6481</v>
      </c>
      <c r="B368" s="13">
        <v>45826.0</v>
      </c>
      <c r="C368" s="8" t="s">
        <v>3346</v>
      </c>
      <c r="D368" s="8">
        <v>73700.0</v>
      </c>
      <c r="E368" s="8">
        <v>1228.33</v>
      </c>
      <c r="F368" s="8">
        <v>58.0</v>
      </c>
      <c r="G368" s="11">
        <v>71243.14</v>
      </c>
      <c r="H368" s="8">
        <v>0.0</v>
      </c>
      <c r="I368" s="11">
        <v>0.0</v>
      </c>
      <c r="J368" s="8" t="s">
        <v>6201</v>
      </c>
      <c r="K368" s="8">
        <v>320.0</v>
      </c>
      <c r="L368" s="11">
        <v>23584.0</v>
      </c>
      <c r="M368" s="8" t="s">
        <v>6119</v>
      </c>
      <c r="N368" s="8" t="s">
        <v>51</v>
      </c>
      <c r="O368" s="8" t="s">
        <v>6455</v>
      </c>
      <c r="P368" s="11">
        <v>79.0</v>
      </c>
      <c r="Q368" s="11">
        <v>96696.0</v>
      </c>
      <c r="R368" s="8" t="s">
        <v>6438</v>
      </c>
      <c r="S368" s="16" t="str">
        <f t="shared" si="1"/>
        <v>CXG-0625</v>
      </c>
      <c r="T368" s="16" t="str">
        <f t="shared" si="2"/>
        <v>06/2025</v>
      </c>
      <c r="U368" s="10" t="s">
        <v>884</v>
      </c>
      <c r="V368" s="43">
        <v>73440.0</v>
      </c>
      <c r="W368" s="8">
        <v>1224.0</v>
      </c>
      <c r="X368" s="8">
        <v>-4.33</v>
      </c>
      <c r="Y368" s="16" t="str">
        <f t="shared" si="3"/>
        <v>Descarregado</v>
      </c>
      <c r="Z368" s="8" t="s">
        <v>3302</v>
      </c>
      <c r="AA368" s="14">
        <f>SUMIFS(PagFreteIndividal!E:E,PagFreteIndividal!B:B,A:A)+AC368</f>
        <v>23584</v>
      </c>
      <c r="AB368" s="14">
        <f t="shared" si="4"/>
        <v>0</v>
      </c>
      <c r="AC368" s="32">
        <v>23584.0</v>
      </c>
    </row>
    <row r="369">
      <c r="A369" s="10" t="s">
        <v>6482</v>
      </c>
      <c r="B369" s="13">
        <v>45827.0</v>
      </c>
      <c r="C369" s="8" t="s">
        <v>3346</v>
      </c>
      <c r="D369" s="8">
        <v>71960.0</v>
      </c>
      <c r="E369" s="8">
        <v>1199.33</v>
      </c>
      <c r="F369" s="8">
        <v>55.5</v>
      </c>
      <c r="G369" s="11">
        <v>66562.82</v>
      </c>
      <c r="H369" s="8">
        <v>0.0</v>
      </c>
      <c r="I369" s="11">
        <v>0.0</v>
      </c>
      <c r="J369" s="8" t="s">
        <v>6145</v>
      </c>
      <c r="K369" s="8">
        <v>320.0</v>
      </c>
      <c r="L369" s="11">
        <v>23027.2</v>
      </c>
      <c r="M369" s="8" t="s">
        <v>6119</v>
      </c>
      <c r="N369" s="8" t="s">
        <v>138</v>
      </c>
      <c r="O369" s="8" t="s">
        <v>6447</v>
      </c>
      <c r="P369" s="11">
        <v>80.0</v>
      </c>
      <c r="Q369" s="11">
        <v>95280.0</v>
      </c>
      <c r="S369" s="16" t="str">
        <f t="shared" si="1"/>
        <v>CXG-0625</v>
      </c>
      <c r="T369" s="16" t="str">
        <f t="shared" si="2"/>
        <v>06/2025</v>
      </c>
      <c r="U369" s="10" t="s">
        <v>886</v>
      </c>
      <c r="V369" s="43">
        <v>71460.0</v>
      </c>
      <c r="W369" s="8">
        <v>1191.0</v>
      </c>
      <c r="X369" s="8">
        <v>-8.33</v>
      </c>
      <c r="Y369" s="16" t="str">
        <f t="shared" si="3"/>
        <v>Descarregado</v>
      </c>
      <c r="Z369" s="8" t="s">
        <v>3302</v>
      </c>
      <c r="AA369" s="14">
        <f>SUMIFS(PagFreteIndividal!E:E,PagFreteIndividal!B:B,A:A)+AC369</f>
        <v>23027.2</v>
      </c>
      <c r="AB369" s="14">
        <f t="shared" si="4"/>
        <v>0</v>
      </c>
      <c r="AC369" s="32">
        <v>23027.2</v>
      </c>
    </row>
    <row r="370">
      <c r="A370" s="10" t="s">
        <v>6483</v>
      </c>
      <c r="B370" s="13">
        <v>45831.0</v>
      </c>
      <c r="C370" s="8" t="s">
        <v>3346</v>
      </c>
      <c r="D370" s="8">
        <v>65740.0</v>
      </c>
      <c r="E370" s="8">
        <v>1095.67</v>
      </c>
      <c r="F370" s="8">
        <v>55.5</v>
      </c>
      <c r="G370" s="11">
        <v>60809.69</v>
      </c>
      <c r="H370" s="8">
        <v>0.0</v>
      </c>
      <c r="I370" s="11">
        <v>0.0</v>
      </c>
      <c r="J370" s="8" t="s">
        <v>6428</v>
      </c>
      <c r="K370" s="8">
        <v>290.0</v>
      </c>
      <c r="L370" s="11">
        <v>19064.6</v>
      </c>
      <c r="M370" s="8" t="s">
        <v>6119</v>
      </c>
      <c r="N370" s="8" t="s">
        <v>138</v>
      </c>
      <c r="O370" s="8" t="s">
        <v>6447</v>
      </c>
      <c r="P370" s="11">
        <v>80.0</v>
      </c>
      <c r="Q370" s="11">
        <v>87760.0</v>
      </c>
      <c r="S370" s="16" t="str">
        <f t="shared" si="1"/>
        <v>CXG-0625</v>
      </c>
      <c r="T370" s="16" t="str">
        <f t="shared" si="2"/>
        <v>06/2025</v>
      </c>
      <c r="U370" s="10" t="s">
        <v>814</v>
      </c>
      <c r="V370" s="43">
        <v>65820.0</v>
      </c>
      <c r="W370" s="8">
        <v>1097.0</v>
      </c>
      <c r="X370" s="8">
        <v>1.33</v>
      </c>
      <c r="Y370" s="16" t="str">
        <f t="shared" si="3"/>
        <v>Descarregado</v>
      </c>
      <c r="Z370" s="8" t="s">
        <v>3302</v>
      </c>
      <c r="AA370" s="14">
        <f>SUMIFS(PagFreteIndividal!E:E,PagFreteIndividal!B:B,A:A)+AC370</f>
        <v>19064.6</v>
      </c>
      <c r="AB370" s="14">
        <f t="shared" si="4"/>
        <v>0</v>
      </c>
      <c r="AC370" s="32">
        <v>19064.6</v>
      </c>
    </row>
    <row r="371">
      <c r="A371" s="10" t="s">
        <v>6484</v>
      </c>
      <c r="B371" s="13">
        <v>45831.0</v>
      </c>
      <c r="C371" s="8" t="s">
        <v>3346</v>
      </c>
      <c r="D371" s="8">
        <v>73080.0</v>
      </c>
      <c r="E371" s="8">
        <v>1218.0</v>
      </c>
      <c r="F371" s="8">
        <v>55.5</v>
      </c>
      <c r="G371" s="11">
        <v>67599.0</v>
      </c>
      <c r="H371" s="8">
        <v>0.0</v>
      </c>
      <c r="I371" s="11">
        <v>0.0</v>
      </c>
      <c r="J371" s="8" t="s">
        <v>6152</v>
      </c>
      <c r="K371" s="8">
        <v>300.0</v>
      </c>
      <c r="L371" s="11">
        <v>21924.0</v>
      </c>
      <c r="M371" s="8" t="s">
        <v>6119</v>
      </c>
      <c r="N371" s="8" t="s">
        <v>27</v>
      </c>
      <c r="O371" s="8" t="s">
        <v>6426</v>
      </c>
      <c r="P371" s="11">
        <v>81.0</v>
      </c>
      <c r="Q371" s="11">
        <v>98658.0</v>
      </c>
      <c r="S371" s="16" t="str">
        <f t="shared" si="1"/>
        <v>CXG-0625</v>
      </c>
      <c r="T371" s="16" t="str">
        <f t="shared" si="2"/>
        <v>06/2025</v>
      </c>
      <c r="U371" s="10" t="s">
        <v>814</v>
      </c>
      <c r="V371" s="43">
        <v>73080.0</v>
      </c>
      <c r="W371" s="8">
        <v>1218.0</v>
      </c>
      <c r="X371" s="8">
        <v>0.0</v>
      </c>
      <c r="Y371" s="16" t="str">
        <f t="shared" si="3"/>
        <v>Descarregado</v>
      </c>
      <c r="Z371" s="8" t="s">
        <v>3302</v>
      </c>
      <c r="AA371" s="14">
        <f>SUMIFS(PagFreteIndividal!E:E,PagFreteIndividal!B:B,A:A)+AC371</f>
        <v>21924</v>
      </c>
      <c r="AB371" s="14">
        <f t="shared" si="4"/>
        <v>0</v>
      </c>
      <c r="AC371" s="32">
        <v>21924.0</v>
      </c>
    </row>
    <row r="372">
      <c r="A372" s="10" t="s">
        <v>6485</v>
      </c>
      <c r="B372" s="13">
        <v>45831.0</v>
      </c>
      <c r="C372" s="8" t="s">
        <v>3346</v>
      </c>
      <c r="D372" s="8">
        <v>74700.0</v>
      </c>
      <c r="E372" s="8">
        <v>1245.0</v>
      </c>
      <c r="F372" s="8">
        <v>55.5</v>
      </c>
      <c r="G372" s="11">
        <v>69097.5</v>
      </c>
      <c r="H372" s="8">
        <v>0.0</v>
      </c>
      <c r="I372" s="11">
        <v>0.0</v>
      </c>
      <c r="J372" s="8" t="s">
        <v>4337</v>
      </c>
      <c r="K372" s="8">
        <v>300.0</v>
      </c>
      <c r="L372" s="11">
        <v>22410.0</v>
      </c>
      <c r="M372" s="8" t="s">
        <v>6119</v>
      </c>
      <c r="N372" s="8" t="s">
        <v>23</v>
      </c>
      <c r="O372" s="8" t="s">
        <v>6440</v>
      </c>
      <c r="P372" s="11">
        <v>81.0</v>
      </c>
      <c r="Q372" s="11">
        <v>101007.0</v>
      </c>
      <c r="S372" s="16" t="str">
        <f t="shared" si="1"/>
        <v>CXG-0625</v>
      </c>
      <c r="T372" s="16" t="str">
        <f t="shared" si="2"/>
        <v>06/2025</v>
      </c>
      <c r="U372" s="10" t="s">
        <v>814</v>
      </c>
      <c r="V372" s="43">
        <v>74820.0</v>
      </c>
      <c r="W372" s="8">
        <v>1247.0</v>
      </c>
      <c r="X372" s="8">
        <v>2.0</v>
      </c>
      <c r="Y372" s="16" t="str">
        <f t="shared" si="3"/>
        <v>Descarregado</v>
      </c>
      <c r="Z372" s="8" t="s">
        <v>3302</v>
      </c>
      <c r="AA372" s="14">
        <f>SUMIFS(PagFreteIndividal!E:E,PagFreteIndividal!B:B,A:A)+AC372</f>
        <v>22410</v>
      </c>
      <c r="AB372" s="14">
        <f t="shared" si="4"/>
        <v>0</v>
      </c>
      <c r="AC372" s="32">
        <v>22410.0</v>
      </c>
    </row>
    <row r="373">
      <c r="A373" s="10" t="s">
        <v>6486</v>
      </c>
      <c r="B373" s="13">
        <v>45831.0</v>
      </c>
      <c r="C373" s="8" t="s">
        <v>3346</v>
      </c>
      <c r="D373" s="8">
        <v>74780.0</v>
      </c>
      <c r="E373" s="8">
        <v>1246.33</v>
      </c>
      <c r="F373" s="8">
        <v>56.5</v>
      </c>
      <c r="G373" s="11">
        <v>70417.65</v>
      </c>
      <c r="H373" s="8">
        <v>0.0</v>
      </c>
      <c r="I373" s="11">
        <v>0.0</v>
      </c>
      <c r="J373" s="8" t="s">
        <v>6176</v>
      </c>
      <c r="K373" s="8">
        <v>300.0</v>
      </c>
      <c r="L373" s="11">
        <v>22434.0</v>
      </c>
      <c r="M373" s="8" t="s">
        <v>6119</v>
      </c>
      <c r="N373" s="8" t="s">
        <v>23</v>
      </c>
      <c r="O373" s="8" t="s">
        <v>6440</v>
      </c>
      <c r="P373" s="11">
        <v>81.0</v>
      </c>
      <c r="Q373" s="11">
        <v>100845.0</v>
      </c>
      <c r="S373" s="16" t="str">
        <f t="shared" si="1"/>
        <v>CXG-0625</v>
      </c>
      <c r="T373" s="16" t="str">
        <f t="shared" si="2"/>
        <v>06/2025</v>
      </c>
      <c r="U373" s="10" t="s">
        <v>877</v>
      </c>
      <c r="V373" s="43">
        <v>74700.0</v>
      </c>
      <c r="W373" s="8">
        <v>1245.0</v>
      </c>
      <c r="X373" s="8">
        <v>-1.33</v>
      </c>
      <c r="Y373" s="16" t="str">
        <f t="shared" si="3"/>
        <v>Descarregado</v>
      </c>
      <c r="Z373" s="8" t="s">
        <v>3302</v>
      </c>
      <c r="AA373" s="14">
        <f>SUMIFS(PagFreteIndividal!E:E,PagFreteIndividal!B:B,A:A)+AC373</f>
        <v>22434</v>
      </c>
      <c r="AB373" s="14">
        <f t="shared" si="4"/>
        <v>0</v>
      </c>
      <c r="AC373" s="32">
        <v>22434.0</v>
      </c>
    </row>
    <row r="374">
      <c r="A374" s="10" t="s">
        <v>6487</v>
      </c>
      <c r="B374" s="13">
        <v>45831.0</v>
      </c>
      <c r="C374" s="8" t="s">
        <v>3346</v>
      </c>
      <c r="D374" s="8">
        <v>65970.0</v>
      </c>
      <c r="E374" s="8">
        <v>1099.5</v>
      </c>
      <c r="F374" s="8">
        <v>57.5</v>
      </c>
      <c r="G374" s="11">
        <v>63221.25</v>
      </c>
      <c r="H374" s="8">
        <v>0.0</v>
      </c>
      <c r="I374" s="11">
        <v>0.0</v>
      </c>
      <c r="J374" s="8" t="s">
        <v>6462</v>
      </c>
      <c r="K374" s="8">
        <v>280.0</v>
      </c>
      <c r="L374" s="11">
        <v>18471.6</v>
      </c>
      <c r="M374" s="8" t="s">
        <v>6119</v>
      </c>
      <c r="N374" s="8" t="s">
        <v>23</v>
      </c>
      <c r="O374" s="8" t="s">
        <v>6440</v>
      </c>
      <c r="P374" s="11">
        <v>80.0</v>
      </c>
      <c r="Q374" s="11">
        <v>88160.0</v>
      </c>
      <c r="S374" s="16" t="str">
        <f t="shared" si="1"/>
        <v>CXG-0625</v>
      </c>
      <c r="T374" s="16" t="str">
        <f t="shared" si="2"/>
        <v>06/2025</v>
      </c>
      <c r="U374" s="10" t="s">
        <v>877</v>
      </c>
      <c r="V374" s="43">
        <v>66120.0</v>
      </c>
      <c r="W374" s="8">
        <v>1102.0</v>
      </c>
      <c r="X374" s="8">
        <v>2.5</v>
      </c>
      <c r="Y374" s="16" t="str">
        <f t="shared" si="3"/>
        <v>Descarregado</v>
      </c>
      <c r="Z374" s="8" t="s">
        <v>3302</v>
      </c>
      <c r="AA374" s="14">
        <f>SUMIFS(PagFreteIndividal!E:E,PagFreteIndividal!B:B,A:A)+AC374</f>
        <v>18471.6</v>
      </c>
      <c r="AB374" s="14">
        <f t="shared" si="4"/>
        <v>0</v>
      </c>
      <c r="AC374" s="32">
        <v>18471.6</v>
      </c>
    </row>
    <row r="375">
      <c r="A375" s="10" t="s">
        <v>6488</v>
      </c>
      <c r="B375" s="13">
        <v>45832.0</v>
      </c>
      <c r="C375" s="8" t="s">
        <v>3346</v>
      </c>
      <c r="D375" s="8">
        <v>72400.0</v>
      </c>
      <c r="E375" s="8">
        <v>1206.67</v>
      </c>
      <c r="F375" s="8">
        <v>55.5</v>
      </c>
      <c r="G375" s="11">
        <v>66970.19</v>
      </c>
      <c r="H375" s="8">
        <v>0.0</v>
      </c>
      <c r="I375" s="11">
        <v>0.0</v>
      </c>
      <c r="J375" s="8" t="s">
        <v>6169</v>
      </c>
      <c r="K375" s="8">
        <v>320.0</v>
      </c>
      <c r="L375" s="11">
        <v>23168.0</v>
      </c>
      <c r="M375" s="8" t="s">
        <v>6119</v>
      </c>
      <c r="N375" s="8" t="s">
        <v>138</v>
      </c>
      <c r="O375" s="8" t="s">
        <v>6447</v>
      </c>
      <c r="P375" s="11">
        <v>80.0</v>
      </c>
      <c r="Q375" s="11">
        <v>96293.6</v>
      </c>
      <c r="S375" s="16" t="str">
        <f t="shared" si="1"/>
        <v>CXG-0625</v>
      </c>
      <c r="T375" s="16" t="str">
        <f t="shared" si="2"/>
        <v>06/2025</v>
      </c>
      <c r="U375" s="10" t="s">
        <v>886</v>
      </c>
      <c r="V375" s="43">
        <v>72220.0</v>
      </c>
      <c r="W375" s="8">
        <v>1203.67</v>
      </c>
      <c r="X375" s="8">
        <v>-3.0</v>
      </c>
      <c r="Y375" s="16" t="str">
        <f t="shared" si="3"/>
        <v>Descarregado</v>
      </c>
      <c r="Z375" s="8" t="s">
        <v>3302</v>
      </c>
      <c r="AA375" s="14">
        <f>SUMIFS(PagFreteIndividal!E:E,PagFreteIndividal!B:B,A:A)+AC375</f>
        <v>23168</v>
      </c>
      <c r="AB375" s="14">
        <f t="shared" si="4"/>
        <v>0</v>
      </c>
      <c r="AC375" s="32">
        <v>23168.0</v>
      </c>
    </row>
    <row r="376">
      <c r="A376" s="10" t="s">
        <v>6489</v>
      </c>
      <c r="B376" s="13">
        <v>45832.0</v>
      </c>
      <c r="C376" s="8" t="s">
        <v>3346</v>
      </c>
      <c r="D376" s="8">
        <v>62400.0</v>
      </c>
      <c r="E376" s="8">
        <v>1040.0</v>
      </c>
      <c r="F376" s="8">
        <v>55.5</v>
      </c>
      <c r="G376" s="11">
        <v>57720.0</v>
      </c>
      <c r="H376" s="8">
        <v>0.0</v>
      </c>
      <c r="I376" s="11">
        <v>0.0</v>
      </c>
      <c r="J376" s="8" t="s">
        <v>6490</v>
      </c>
      <c r="K376" s="8">
        <v>320.0</v>
      </c>
      <c r="L376" s="11">
        <v>19968.0</v>
      </c>
      <c r="M376" s="8" t="s">
        <v>6119</v>
      </c>
      <c r="N376" s="8" t="s">
        <v>138</v>
      </c>
      <c r="O376" s="8" t="s">
        <v>6447</v>
      </c>
      <c r="P376" s="11">
        <v>80.0</v>
      </c>
      <c r="Q376" s="11">
        <v>83120.0</v>
      </c>
      <c r="S376" s="16" t="str">
        <f t="shared" si="1"/>
        <v>CXG-0625</v>
      </c>
      <c r="T376" s="16" t="str">
        <f t="shared" si="2"/>
        <v>06/2025</v>
      </c>
      <c r="U376" s="10" t="s">
        <v>886</v>
      </c>
      <c r="V376" s="43">
        <v>62340.0</v>
      </c>
      <c r="W376" s="8">
        <v>1039.0</v>
      </c>
      <c r="X376" s="8">
        <v>-1.0</v>
      </c>
      <c r="Y376" s="16" t="str">
        <f t="shared" si="3"/>
        <v>Descarregado</v>
      </c>
      <c r="Z376" s="8" t="s">
        <v>3302</v>
      </c>
      <c r="AA376" s="14">
        <f>SUMIFS(PagFreteIndividal!E:E,PagFreteIndividal!B:B,A:A)+AC376</f>
        <v>19968</v>
      </c>
      <c r="AB376" s="14">
        <f t="shared" si="4"/>
        <v>0</v>
      </c>
      <c r="AC376" s="32">
        <v>19968.0</v>
      </c>
    </row>
    <row r="377">
      <c r="A377" s="10" t="s">
        <v>6491</v>
      </c>
      <c r="B377" s="13">
        <v>45833.0</v>
      </c>
      <c r="C377" s="8" t="s">
        <v>3346</v>
      </c>
      <c r="D377" s="8">
        <v>71100.0</v>
      </c>
      <c r="E377" s="8">
        <v>1185.0</v>
      </c>
      <c r="F377" s="8">
        <v>56.5</v>
      </c>
      <c r="G377" s="11">
        <v>66952.5</v>
      </c>
      <c r="H377" s="8">
        <v>0.0</v>
      </c>
      <c r="I377" s="11">
        <v>0.0</v>
      </c>
      <c r="J377" s="8" t="s">
        <v>6201</v>
      </c>
      <c r="K377" s="8">
        <v>300.0</v>
      </c>
      <c r="L377" s="11">
        <v>21330.0</v>
      </c>
      <c r="M377" s="8" t="s">
        <v>6119</v>
      </c>
      <c r="N377" s="8" t="s">
        <v>23</v>
      </c>
      <c r="O377" s="8" t="s">
        <v>6440</v>
      </c>
      <c r="P377" s="11">
        <v>80.0</v>
      </c>
      <c r="Q377" s="11">
        <v>94440.0</v>
      </c>
      <c r="S377" s="16" t="str">
        <f t="shared" si="1"/>
        <v>CXG-0625</v>
      </c>
      <c r="T377" s="16" t="str">
        <f t="shared" si="2"/>
        <v>06/2025</v>
      </c>
      <c r="U377" s="10" t="s">
        <v>877</v>
      </c>
      <c r="V377" s="43">
        <v>70830.0</v>
      </c>
      <c r="W377" s="8">
        <v>1180.5</v>
      </c>
      <c r="X377" s="8">
        <v>-4.5</v>
      </c>
      <c r="Y377" s="16" t="str">
        <f t="shared" si="3"/>
        <v>Descarregado</v>
      </c>
      <c r="Z377" s="8" t="s">
        <v>3302</v>
      </c>
      <c r="AA377" s="14">
        <f>SUMIFS(PagFreteIndividal!E:E,PagFreteIndividal!B:B,A:A)+AC377</f>
        <v>21330</v>
      </c>
      <c r="AB377" s="14">
        <f t="shared" si="4"/>
        <v>0</v>
      </c>
      <c r="AC377" s="32">
        <v>21330.0</v>
      </c>
    </row>
    <row r="378">
      <c r="A378" s="10" t="s">
        <v>6492</v>
      </c>
      <c r="B378" s="13">
        <v>45834.0</v>
      </c>
      <c r="C378" s="8" t="s">
        <v>3346</v>
      </c>
      <c r="D378" s="8">
        <v>69980.0</v>
      </c>
      <c r="E378" s="8">
        <v>1166.33</v>
      </c>
      <c r="F378" s="8">
        <v>55.5</v>
      </c>
      <c r="G378" s="11">
        <v>64731.32</v>
      </c>
      <c r="H378" s="8">
        <v>0.0</v>
      </c>
      <c r="I378" s="11">
        <v>0.0</v>
      </c>
      <c r="J378" s="8" t="s">
        <v>6132</v>
      </c>
      <c r="K378" s="8">
        <v>320.0</v>
      </c>
      <c r="L378" s="11">
        <v>22393.6</v>
      </c>
      <c r="M378" s="8" t="s">
        <v>6119</v>
      </c>
      <c r="N378" s="8" t="s">
        <v>23</v>
      </c>
      <c r="O378" s="8" t="s">
        <v>6440</v>
      </c>
      <c r="P378" s="11">
        <v>79.0</v>
      </c>
      <c r="Q378" s="11">
        <v>91916.5</v>
      </c>
      <c r="S378" s="16" t="str">
        <f t="shared" si="1"/>
        <v>CXG-0625</v>
      </c>
      <c r="T378" s="16" t="str">
        <f t="shared" si="2"/>
        <v>06/2025</v>
      </c>
      <c r="U378" s="10" t="s">
        <v>886</v>
      </c>
      <c r="V378" s="43">
        <v>69810.0</v>
      </c>
      <c r="W378" s="8">
        <v>1163.5</v>
      </c>
      <c r="X378" s="8">
        <v>-2.83</v>
      </c>
      <c r="Y378" s="16" t="str">
        <f t="shared" si="3"/>
        <v>Descarregado</v>
      </c>
      <c r="Z378" s="8" t="s">
        <v>3302</v>
      </c>
      <c r="AA378" s="14">
        <f>SUMIFS(PagFreteIndividal!E:E,PagFreteIndividal!B:B,A:A)+AC378</f>
        <v>22393.6</v>
      </c>
      <c r="AB378" s="14">
        <f t="shared" si="4"/>
        <v>0</v>
      </c>
      <c r="AC378" s="32">
        <v>22393.6</v>
      </c>
    </row>
    <row r="379">
      <c r="A379" s="10" t="s">
        <v>6493</v>
      </c>
      <c r="B379" s="13">
        <v>45834.0</v>
      </c>
      <c r="C379" s="8" t="s">
        <v>3346</v>
      </c>
      <c r="D379" s="8">
        <v>73220.0</v>
      </c>
      <c r="E379" s="8">
        <v>1220.33</v>
      </c>
      <c r="F379" s="8">
        <v>56.5</v>
      </c>
      <c r="G379" s="11">
        <v>68948.65</v>
      </c>
      <c r="H379" s="8">
        <v>0.0</v>
      </c>
      <c r="I379" s="11">
        <v>0.0</v>
      </c>
      <c r="J379" s="8" t="s">
        <v>6152</v>
      </c>
      <c r="K379" s="8">
        <v>300.0</v>
      </c>
      <c r="L379" s="11">
        <v>21966.0</v>
      </c>
      <c r="M379" s="8" t="s">
        <v>6119</v>
      </c>
      <c r="N379" s="8" t="s">
        <v>27</v>
      </c>
      <c r="O379" s="8" t="s">
        <v>6494</v>
      </c>
      <c r="P379" s="11">
        <v>81.0</v>
      </c>
      <c r="Q379" s="11">
        <v>98846.73</v>
      </c>
      <c r="S379" s="16" t="str">
        <f t="shared" si="1"/>
        <v>CXG-0625</v>
      </c>
      <c r="T379" s="16" t="str">
        <f t="shared" si="2"/>
        <v>06/2025</v>
      </c>
      <c r="U379" s="10" t="s">
        <v>877</v>
      </c>
      <c r="V379" s="43">
        <v>73220.0</v>
      </c>
      <c r="W379" s="8">
        <v>1220.33</v>
      </c>
      <c r="X379" s="8">
        <v>0.0</v>
      </c>
      <c r="Y379" s="16" t="str">
        <f t="shared" si="3"/>
        <v>Descarregado</v>
      </c>
      <c r="Z379" s="8" t="s">
        <v>3302</v>
      </c>
      <c r="AA379" s="14">
        <f>SUMIFS(PagFreteIndividal!E:E,PagFreteIndividal!B:B,A:A)+AC379</f>
        <v>21966</v>
      </c>
      <c r="AB379" s="14">
        <f t="shared" si="4"/>
        <v>0</v>
      </c>
      <c r="AC379" s="32">
        <v>21966.0</v>
      </c>
    </row>
    <row r="380">
      <c r="A380" s="10" t="s">
        <v>6495</v>
      </c>
      <c r="B380" s="13">
        <v>45835.0</v>
      </c>
      <c r="C380" s="8" t="s">
        <v>3346</v>
      </c>
      <c r="D380" s="8">
        <v>72420.0</v>
      </c>
      <c r="E380" s="8">
        <v>1207.0</v>
      </c>
      <c r="F380" s="8">
        <v>56.5</v>
      </c>
      <c r="G380" s="11">
        <v>68195.5</v>
      </c>
      <c r="H380" s="8">
        <v>0.0</v>
      </c>
      <c r="I380" s="11">
        <v>0.0</v>
      </c>
      <c r="J380" s="8" t="s">
        <v>6150</v>
      </c>
      <c r="K380" s="8">
        <v>300.0</v>
      </c>
      <c r="L380" s="11">
        <v>21726.0</v>
      </c>
      <c r="M380" s="8" t="s">
        <v>6119</v>
      </c>
      <c r="N380" s="8" t="s">
        <v>138</v>
      </c>
      <c r="O380" s="8" t="s">
        <v>6447</v>
      </c>
      <c r="P380" s="11">
        <v>80.0</v>
      </c>
      <c r="Q380" s="11">
        <v>96933.6</v>
      </c>
      <c r="S380" s="16" t="str">
        <f t="shared" si="1"/>
        <v>CXG-0625</v>
      </c>
      <c r="T380" s="16" t="str">
        <f t="shared" si="2"/>
        <v>06/2025</v>
      </c>
      <c r="U380" s="10" t="s">
        <v>877</v>
      </c>
      <c r="V380" s="43">
        <v>72700.0</v>
      </c>
      <c r="W380" s="8">
        <v>1211.67</v>
      </c>
      <c r="X380" s="8">
        <v>4.67</v>
      </c>
      <c r="Y380" s="16" t="str">
        <f t="shared" si="3"/>
        <v>Descarregado</v>
      </c>
      <c r="Z380" s="8" t="s">
        <v>3302</v>
      </c>
      <c r="AA380" s="14">
        <f>SUMIFS(PagFreteIndividal!E:E,PagFreteIndividal!B:B,A:A)+AC380</f>
        <v>21726</v>
      </c>
      <c r="AB380" s="14">
        <f t="shared" si="4"/>
        <v>0</v>
      </c>
      <c r="AC380" s="32">
        <v>21726.0</v>
      </c>
    </row>
    <row r="381">
      <c r="A381" s="10" t="s">
        <v>6496</v>
      </c>
      <c r="B381" s="13">
        <v>45835.0</v>
      </c>
      <c r="C381" s="8" t="s">
        <v>3346</v>
      </c>
      <c r="D381" s="8">
        <v>72760.0</v>
      </c>
      <c r="E381" s="8">
        <v>1212.67</v>
      </c>
      <c r="F381" s="8">
        <v>56.5</v>
      </c>
      <c r="G381" s="11">
        <v>68515.86</v>
      </c>
      <c r="H381" s="8">
        <v>0.0</v>
      </c>
      <c r="I381" s="11">
        <v>0.0</v>
      </c>
      <c r="J381" s="8" t="s">
        <v>6464</v>
      </c>
      <c r="K381" s="8">
        <v>290.0</v>
      </c>
      <c r="L381" s="11">
        <v>21100.4</v>
      </c>
      <c r="M381" s="8" t="s">
        <v>6119</v>
      </c>
      <c r="N381" s="8" t="s">
        <v>138</v>
      </c>
      <c r="O381" s="8" t="s">
        <v>6447</v>
      </c>
      <c r="P381" s="11">
        <v>80.0</v>
      </c>
      <c r="Q381" s="11">
        <v>96666.4</v>
      </c>
      <c r="S381" s="16" t="str">
        <f t="shared" si="1"/>
        <v>CXG-0625</v>
      </c>
      <c r="T381" s="16" t="str">
        <f t="shared" si="2"/>
        <v>06/2025</v>
      </c>
      <c r="U381" s="10" t="s">
        <v>877</v>
      </c>
      <c r="V381" s="43">
        <v>72500.0</v>
      </c>
      <c r="W381" s="8">
        <v>1208.33</v>
      </c>
      <c r="X381" s="8">
        <v>-4.34</v>
      </c>
      <c r="Y381" s="16" t="str">
        <f t="shared" si="3"/>
        <v>Descarregado</v>
      </c>
      <c r="Z381" s="8" t="s">
        <v>3302</v>
      </c>
      <c r="AA381" s="14">
        <f>SUMIFS(PagFreteIndividal!E:E,PagFreteIndividal!B:B,A:A)+AC381</f>
        <v>21100.4</v>
      </c>
      <c r="AB381" s="14">
        <f t="shared" si="4"/>
        <v>0</v>
      </c>
      <c r="AC381" s="32">
        <v>21100.4</v>
      </c>
    </row>
    <row r="382">
      <c r="A382" s="10" t="s">
        <v>6497</v>
      </c>
      <c r="B382" s="13">
        <v>45835.0</v>
      </c>
      <c r="C382" s="8" t="s">
        <v>3346</v>
      </c>
      <c r="D382" s="8">
        <v>75040.0</v>
      </c>
      <c r="E382" s="8">
        <v>1250.67</v>
      </c>
      <c r="F382" s="8">
        <v>55.5</v>
      </c>
      <c r="G382" s="11">
        <v>69412.19</v>
      </c>
      <c r="H382" s="8">
        <v>0.0</v>
      </c>
      <c r="I382" s="11">
        <v>0.0</v>
      </c>
      <c r="J382" s="8" t="s">
        <v>6176</v>
      </c>
      <c r="K382" s="8">
        <v>290.0</v>
      </c>
      <c r="L382" s="11">
        <v>21761.6</v>
      </c>
      <c r="M382" s="8" t="s">
        <v>6119</v>
      </c>
      <c r="N382" s="8" t="s">
        <v>138</v>
      </c>
      <c r="O382" s="8" t="s">
        <v>6447</v>
      </c>
      <c r="P382" s="11">
        <v>80.0</v>
      </c>
      <c r="Q382" s="11">
        <v>100400.0</v>
      </c>
      <c r="S382" s="16" t="str">
        <f t="shared" si="1"/>
        <v>CXG-0625</v>
      </c>
      <c r="T382" s="16" t="str">
        <f t="shared" si="2"/>
        <v>06/2025</v>
      </c>
      <c r="U382" s="10" t="s">
        <v>814</v>
      </c>
      <c r="V382" s="43">
        <v>75300.0</v>
      </c>
      <c r="W382" s="8">
        <v>1255.0</v>
      </c>
      <c r="X382" s="8">
        <v>4.33</v>
      </c>
      <c r="Y382" s="16" t="str">
        <f t="shared" si="3"/>
        <v>Descarregado</v>
      </c>
      <c r="Z382" s="8" t="s">
        <v>3302</v>
      </c>
      <c r="AA382" s="14">
        <f>SUMIFS(PagFreteIndividal!E:E,PagFreteIndividal!B:B,A:A)+AC382</f>
        <v>21761.6</v>
      </c>
      <c r="AB382" s="14">
        <f t="shared" si="4"/>
        <v>0</v>
      </c>
      <c r="AC382" s="32">
        <v>21761.6</v>
      </c>
    </row>
    <row r="383">
      <c r="A383" s="10" t="s">
        <v>5463</v>
      </c>
      <c r="B383" s="13">
        <v>45819.0</v>
      </c>
      <c r="C383" s="8" t="s">
        <v>3308</v>
      </c>
      <c r="D383" s="8">
        <v>60400.0</v>
      </c>
      <c r="E383" s="8">
        <v>1006.67</v>
      </c>
      <c r="F383" s="8">
        <v>58.5</v>
      </c>
      <c r="G383" s="11">
        <v>58890.2</v>
      </c>
      <c r="H383" s="8">
        <v>0.0</v>
      </c>
      <c r="I383" s="11">
        <v>0.0</v>
      </c>
      <c r="J383" s="8" t="s">
        <v>5464</v>
      </c>
      <c r="K383" s="8">
        <v>310.0</v>
      </c>
      <c r="L383" s="11">
        <v>18724.0</v>
      </c>
      <c r="M383" s="8" t="s">
        <v>6119</v>
      </c>
      <c r="N383" s="8" t="s">
        <v>208</v>
      </c>
      <c r="O383" s="8" t="s">
        <v>6408</v>
      </c>
      <c r="P383" s="11">
        <v>81.0</v>
      </c>
      <c r="Q383" s="11">
        <v>81540.27</v>
      </c>
      <c r="S383" s="16" t="str">
        <f t="shared" si="1"/>
        <v>CXG-0625</v>
      </c>
      <c r="T383" s="16" t="str">
        <f t="shared" si="2"/>
        <v>06/2025</v>
      </c>
      <c r="U383" s="10" t="s">
        <v>877</v>
      </c>
      <c r="V383" s="43">
        <v>60400.0</v>
      </c>
      <c r="W383" s="8">
        <v>1006.67</v>
      </c>
      <c r="X383" s="8">
        <v>0.0</v>
      </c>
      <c r="Y383" s="16" t="str">
        <f t="shared" si="3"/>
        <v>Descarregado</v>
      </c>
      <c r="Z383" s="8" t="s">
        <v>3309</v>
      </c>
      <c r="AA383" s="14">
        <f>SUMIFS(PagFreteIndividal!E:E,PagFreteIndividal!B:B,A:A)+AC383</f>
        <v>18724</v>
      </c>
      <c r="AB383" s="14">
        <f t="shared" si="4"/>
        <v>0</v>
      </c>
      <c r="AC383" s="14"/>
    </row>
    <row r="384">
      <c r="A384" s="10" t="s">
        <v>6498</v>
      </c>
      <c r="B384" s="13">
        <v>45838.0</v>
      </c>
      <c r="C384" s="8" t="s">
        <v>3346</v>
      </c>
      <c r="D384" s="8">
        <v>70020.0</v>
      </c>
      <c r="E384" s="8">
        <v>1167.0</v>
      </c>
      <c r="F384" s="8">
        <v>58.3</v>
      </c>
      <c r="G384" s="11">
        <v>68036.1</v>
      </c>
      <c r="H384" s="8">
        <v>0.0</v>
      </c>
      <c r="I384" s="11">
        <v>0.0</v>
      </c>
      <c r="J384" s="8" t="s">
        <v>6462</v>
      </c>
      <c r="K384" s="8">
        <v>310.0</v>
      </c>
      <c r="L384" s="11">
        <v>21706.2</v>
      </c>
      <c r="M384" s="8" t="s">
        <v>6119</v>
      </c>
      <c r="N384" s="8" t="s">
        <v>73</v>
      </c>
      <c r="O384" s="8" t="s">
        <v>6499</v>
      </c>
      <c r="P384" s="11">
        <v>81.5</v>
      </c>
      <c r="Q384" s="11">
        <v>94839.11</v>
      </c>
      <c r="S384" s="16" t="str">
        <f t="shared" si="1"/>
        <v>CXG-0625</v>
      </c>
      <c r="T384" s="16" t="str">
        <f t="shared" si="2"/>
        <v>06/2025</v>
      </c>
      <c r="U384" s="10" t="s">
        <v>888</v>
      </c>
      <c r="V384" s="43">
        <v>69820.0</v>
      </c>
      <c r="W384" s="8">
        <v>1163.67</v>
      </c>
      <c r="X384" s="8">
        <v>-3.33</v>
      </c>
      <c r="Y384" s="16" t="str">
        <f t="shared" si="3"/>
        <v>Descarregado</v>
      </c>
      <c r="Z384" s="8" t="s">
        <v>3302</v>
      </c>
      <c r="AA384" s="14">
        <f>SUMIFS(PagFreteIndividal!E:E,PagFreteIndividal!B:B,A:A)+AC384</f>
        <v>21706.2</v>
      </c>
      <c r="AB384" s="14">
        <f t="shared" si="4"/>
        <v>0</v>
      </c>
      <c r="AC384" s="32">
        <v>21706.2</v>
      </c>
    </row>
    <row r="385">
      <c r="A385" s="10" t="s">
        <v>6500</v>
      </c>
      <c r="B385" s="13">
        <v>45838.0</v>
      </c>
      <c r="C385" s="8" t="s">
        <v>3346</v>
      </c>
      <c r="D385" s="8">
        <v>73940.0</v>
      </c>
      <c r="E385" s="8">
        <v>1232.33</v>
      </c>
      <c r="F385" s="8">
        <v>58.3</v>
      </c>
      <c r="G385" s="11">
        <v>71844.84</v>
      </c>
      <c r="H385" s="8">
        <v>0.0</v>
      </c>
      <c r="I385" s="11">
        <v>0.0</v>
      </c>
      <c r="J385" s="8" t="s">
        <v>6201</v>
      </c>
      <c r="K385" s="8">
        <v>310.0</v>
      </c>
      <c r="L385" s="11">
        <v>22921.4</v>
      </c>
      <c r="M385" s="8" t="s">
        <v>6119</v>
      </c>
      <c r="N385" s="8" t="s">
        <v>73</v>
      </c>
      <c r="O385" s="8" t="s">
        <v>6499</v>
      </c>
      <c r="P385" s="11">
        <v>81.5</v>
      </c>
      <c r="Q385" s="11">
        <v>100095.86</v>
      </c>
      <c r="S385" s="16" t="str">
        <f t="shared" si="1"/>
        <v>CXG-0625</v>
      </c>
      <c r="T385" s="16" t="str">
        <f t="shared" si="2"/>
        <v>06/2025</v>
      </c>
      <c r="U385" s="10" t="s">
        <v>888</v>
      </c>
      <c r="V385" s="43">
        <v>73690.0</v>
      </c>
      <c r="W385" s="8">
        <v>1228.17</v>
      </c>
      <c r="X385" s="8">
        <v>-4.16</v>
      </c>
      <c r="Y385" s="16" t="str">
        <f t="shared" si="3"/>
        <v>Descarregado</v>
      </c>
      <c r="Z385" s="8" t="s">
        <v>3302</v>
      </c>
      <c r="AA385" s="14">
        <f>SUMIFS(PagFreteIndividal!E:E,PagFreteIndividal!B:B,A:A)+AC385</f>
        <v>22921.4</v>
      </c>
      <c r="AB385" s="14">
        <f t="shared" si="4"/>
        <v>0</v>
      </c>
      <c r="AC385" s="32">
        <v>22921.4</v>
      </c>
    </row>
    <row r="386">
      <c r="A386" s="10" t="s">
        <v>6501</v>
      </c>
      <c r="B386" s="13">
        <v>45838.0</v>
      </c>
      <c r="C386" s="8" t="s">
        <v>3346</v>
      </c>
      <c r="D386" s="8">
        <v>74120.0</v>
      </c>
      <c r="E386" s="8">
        <v>1235.33</v>
      </c>
      <c r="F386" s="8">
        <v>58.8</v>
      </c>
      <c r="G386" s="11">
        <v>72637.4</v>
      </c>
      <c r="H386" s="8">
        <v>0.0</v>
      </c>
      <c r="I386" s="11">
        <v>0.0</v>
      </c>
      <c r="J386" s="8" t="s">
        <v>6169</v>
      </c>
      <c r="K386" s="8">
        <v>310.0</v>
      </c>
      <c r="L386" s="11">
        <v>22977.2</v>
      </c>
      <c r="M386" s="8" t="s">
        <v>6119</v>
      </c>
      <c r="N386" s="8" t="s">
        <v>83</v>
      </c>
      <c r="O386" s="8" t="s">
        <v>6502</v>
      </c>
      <c r="P386" s="11">
        <v>82.0</v>
      </c>
      <c r="Q386" s="11">
        <v>99083.06</v>
      </c>
      <c r="S386" s="16" t="str">
        <f t="shared" si="1"/>
        <v>CXG-0625</v>
      </c>
      <c r="T386" s="16" t="str">
        <f t="shared" si="2"/>
        <v>06/2025</v>
      </c>
      <c r="U386" s="10" t="s">
        <v>888</v>
      </c>
      <c r="V386" s="43">
        <v>72500.0</v>
      </c>
      <c r="W386" s="8">
        <v>1208.33</v>
      </c>
      <c r="X386" s="8">
        <v>-27.0</v>
      </c>
      <c r="Y386" s="16" t="str">
        <f t="shared" si="3"/>
        <v>Descarregado</v>
      </c>
      <c r="Z386" s="8" t="s">
        <v>3302</v>
      </c>
      <c r="AA386" s="14">
        <f>SUMIFS(PagFreteIndividal!E:E,PagFreteIndividal!B:B,A:A)+AC386</f>
        <v>22977.2</v>
      </c>
      <c r="AB386" s="14">
        <f t="shared" si="4"/>
        <v>0</v>
      </c>
      <c r="AC386" s="32">
        <v>22977.2</v>
      </c>
    </row>
    <row r="387">
      <c r="A387" s="10" t="s">
        <v>6503</v>
      </c>
      <c r="B387" s="13">
        <v>45838.0</v>
      </c>
      <c r="C387" s="8" t="s">
        <v>3346</v>
      </c>
      <c r="D387" s="8">
        <v>66200.0</v>
      </c>
      <c r="E387" s="8">
        <v>1103.33</v>
      </c>
      <c r="F387" s="8">
        <v>58.8</v>
      </c>
      <c r="G387" s="11">
        <v>64875.8</v>
      </c>
      <c r="H387" s="8">
        <v>0.0</v>
      </c>
      <c r="I387" s="11">
        <v>0.0</v>
      </c>
      <c r="J387" s="8" t="s">
        <v>6490</v>
      </c>
      <c r="K387" s="8">
        <v>310.0</v>
      </c>
      <c r="L387" s="11">
        <v>20522.0</v>
      </c>
      <c r="M387" s="8" t="s">
        <v>6119</v>
      </c>
      <c r="N387" s="8" t="s">
        <v>83</v>
      </c>
      <c r="O387" s="8" t="s">
        <v>6502</v>
      </c>
      <c r="P387" s="11">
        <v>82.0</v>
      </c>
      <c r="Q387" s="11">
        <v>89954.0</v>
      </c>
      <c r="S387" s="16" t="str">
        <f t="shared" si="1"/>
        <v>CXG-0625</v>
      </c>
      <c r="T387" s="16" t="str">
        <f t="shared" si="2"/>
        <v>06/2025</v>
      </c>
      <c r="U387" s="10" t="s">
        <v>888</v>
      </c>
      <c r="V387" s="43">
        <v>65820.0</v>
      </c>
      <c r="W387" s="8">
        <v>1097.0</v>
      </c>
      <c r="X387" s="8">
        <v>-6.33</v>
      </c>
      <c r="Y387" s="16" t="str">
        <f t="shared" si="3"/>
        <v>Descarregado</v>
      </c>
      <c r="Z387" s="8" t="s">
        <v>3302</v>
      </c>
      <c r="AA387" s="14">
        <f>SUMIFS(PagFreteIndividal!E:E,PagFreteIndividal!B:B,A:A)+AC387</f>
        <v>20522</v>
      </c>
      <c r="AB387" s="14">
        <f t="shared" si="4"/>
        <v>0</v>
      </c>
      <c r="AC387" s="32">
        <v>20522.0</v>
      </c>
    </row>
    <row r="388">
      <c r="A388" s="10" t="s">
        <v>6504</v>
      </c>
      <c r="B388" s="13">
        <v>45840.0</v>
      </c>
      <c r="C388" s="8" t="s">
        <v>3349</v>
      </c>
      <c r="D388" s="8">
        <v>79260.0</v>
      </c>
      <c r="E388" s="8">
        <v>1321.0</v>
      </c>
      <c r="F388" s="8">
        <v>58.3</v>
      </c>
      <c r="G388" s="11">
        <v>77014.3</v>
      </c>
      <c r="H388" s="8">
        <v>0.0</v>
      </c>
      <c r="I388" s="11">
        <v>0.0</v>
      </c>
      <c r="J388" s="8" t="s">
        <v>6176</v>
      </c>
      <c r="K388" s="8">
        <v>310.0</v>
      </c>
      <c r="L388" s="11">
        <v>24570.6</v>
      </c>
      <c r="M388" s="8" t="s">
        <v>6119</v>
      </c>
      <c r="N388" s="8" t="s">
        <v>73</v>
      </c>
      <c r="O388" s="8" t="s">
        <v>6499</v>
      </c>
      <c r="P388" s="11">
        <v>81.5</v>
      </c>
      <c r="Q388" s="11">
        <v>107593.86</v>
      </c>
      <c r="S388" s="16" t="str">
        <f t="shared" si="1"/>
        <v>CXG-0725</v>
      </c>
      <c r="T388" s="16" t="str">
        <f t="shared" si="2"/>
        <v>07/2025</v>
      </c>
      <c r="U388" s="10" t="s">
        <v>888</v>
      </c>
      <c r="V388" s="43">
        <v>79210.0</v>
      </c>
      <c r="W388" s="8">
        <v>1320.17</v>
      </c>
      <c r="X388" s="8">
        <v>-0.83</v>
      </c>
      <c r="Y388" s="16" t="str">
        <f t="shared" si="3"/>
        <v>Descarregado</v>
      </c>
      <c r="Z388" s="8" t="s">
        <v>3302</v>
      </c>
      <c r="AA388" s="14">
        <f>SUMIFS(PagFreteIndividal!E:E,PagFreteIndividal!B:B,A:A)+AC388</f>
        <v>24570.6</v>
      </c>
      <c r="AB388" s="14">
        <f t="shared" si="4"/>
        <v>0</v>
      </c>
      <c r="AC388" s="32">
        <v>24570.6</v>
      </c>
    </row>
    <row r="389">
      <c r="A389" s="10" t="s">
        <v>4868</v>
      </c>
      <c r="B389" s="13">
        <v>45824.0</v>
      </c>
      <c r="C389" s="8" t="s">
        <v>3308</v>
      </c>
      <c r="D389" s="8">
        <v>48920.0</v>
      </c>
      <c r="E389" s="8">
        <v>815.33</v>
      </c>
      <c r="F389" s="8">
        <v>59.0</v>
      </c>
      <c r="G389" s="11">
        <v>48104.47</v>
      </c>
      <c r="H389" s="8">
        <v>0.0</v>
      </c>
      <c r="I389" s="11">
        <v>0.0</v>
      </c>
      <c r="J389" s="8" t="s">
        <v>4843</v>
      </c>
      <c r="K389" s="8">
        <v>310.0</v>
      </c>
      <c r="L389" s="11">
        <v>15165.2</v>
      </c>
      <c r="M389" s="8" t="s">
        <v>6119</v>
      </c>
      <c r="N389" s="8" t="s">
        <v>213</v>
      </c>
      <c r="O389" s="8" t="s">
        <v>6505</v>
      </c>
      <c r="P389" s="11">
        <v>79.0</v>
      </c>
      <c r="Q389" s="11">
        <v>64411.07</v>
      </c>
      <c r="S389" s="16" t="str">
        <f t="shared" si="1"/>
        <v>CXG-0625</v>
      </c>
      <c r="T389" s="16" t="str">
        <f t="shared" si="2"/>
        <v>06/2025</v>
      </c>
      <c r="U389" s="10" t="s">
        <v>814</v>
      </c>
      <c r="V389" s="43">
        <v>48920.0</v>
      </c>
      <c r="W389" s="8">
        <v>815.33</v>
      </c>
      <c r="X389" s="8">
        <v>0.0</v>
      </c>
      <c r="Y389" s="16" t="str">
        <f t="shared" si="3"/>
        <v>Descarregado</v>
      </c>
      <c r="Z389" s="8" t="s">
        <v>3309</v>
      </c>
      <c r="AA389" s="14">
        <f>SUMIFS(PagFreteIndividal!E:E,PagFreteIndividal!B:B,A:A)+AC389</f>
        <v>15165.2</v>
      </c>
      <c r="AB389" s="14">
        <f t="shared" si="4"/>
        <v>0</v>
      </c>
      <c r="AC389" s="14"/>
    </row>
    <row r="390">
      <c r="A390" s="10" t="s">
        <v>6506</v>
      </c>
      <c r="B390" s="13">
        <v>45841.0</v>
      </c>
      <c r="C390" s="8" t="s">
        <v>3349</v>
      </c>
      <c r="D390" s="8">
        <v>77980.0</v>
      </c>
      <c r="E390" s="8">
        <v>1299.67</v>
      </c>
      <c r="F390" s="8">
        <v>58.3</v>
      </c>
      <c r="G390" s="11">
        <v>75770.76</v>
      </c>
      <c r="H390" s="8">
        <v>0.0</v>
      </c>
      <c r="I390" s="11">
        <v>0.0</v>
      </c>
      <c r="J390" s="8" t="s">
        <v>6132</v>
      </c>
      <c r="K390" s="8">
        <v>310.0</v>
      </c>
      <c r="L390" s="11">
        <v>24173.8</v>
      </c>
      <c r="M390" s="8" t="s">
        <v>6119</v>
      </c>
      <c r="N390" s="8" t="s">
        <v>73</v>
      </c>
      <c r="O390" s="8" t="s">
        <v>6499</v>
      </c>
      <c r="P390" s="11">
        <v>81.5</v>
      </c>
      <c r="Q390" s="11">
        <v>105868.5</v>
      </c>
      <c r="S390" s="16" t="str">
        <f t="shared" si="1"/>
        <v>CXG-0725</v>
      </c>
      <c r="T390" s="16" t="str">
        <f t="shared" si="2"/>
        <v>07/2025</v>
      </c>
      <c r="U390" s="10" t="s">
        <v>888</v>
      </c>
      <c r="V390" s="43">
        <v>77940.0</v>
      </c>
      <c r="W390" s="8">
        <v>1299.0</v>
      </c>
      <c r="X390" s="8">
        <v>-0.67</v>
      </c>
      <c r="Y390" s="16" t="str">
        <f t="shared" si="3"/>
        <v>Descarregado</v>
      </c>
      <c r="Z390" s="8" t="s">
        <v>3302</v>
      </c>
      <c r="AA390" s="14">
        <f>SUMIFS(PagFreteIndividal!E:E,PagFreteIndividal!B:B,A:A)+AC390</f>
        <v>24173.8</v>
      </c>
      <c r="AB390" s="14">
        <f t="shared" si="4"/>
        <v>0</v>
      </c>
      <c r="AC390" s="32">
        <v>24173.8</v>
      </c>
    </row>
    <row r="391">
      <c r="A391" s="10" t="s">
        <v>6507</v>
      </c>
      <c r="B391" s="13">
        <v>45841.0</v>
      </c>
      <c r="C391" s="8" t="s">
        <v>3349</v>
      </c>
      <c r="D391" s="8">
        <v>76780.0</v>
      </c>
      <c r="E391" s="8">
        <v>1279.67</v>
      </c>
      <c r="F391" s="8">
        <v>58.3</v>
      </c>
      <c r="G391" s="11">
        <v>74604.76</v>
      </c>
      <c r="H391" s="8">
        <v>0.0</v>
      </c>
      <c r="I391" s="11">
        <v>0.0</v>
      </c>
      <c r="J391" s="8" t="s">
        <v>6145</v>
      </c>
      <c r="K391" s="8">
        <v>310.0</v>
      </c>
      <c r="L391" s="11">
        <v>23801.8</v>
      </c>
      <c r="M391" s="8" t="s">
        <v>6119</v>
      </c>
      <c r="N391" s="8" t="s">
        <v>73</v>
      </c>
      <c r="O391" s="8" t="s">
        <v>6499</v>
      </c>
      <c r="P391" s="11">
        <v>81.5</v>
      </c>
      <c r="Q391" s="11">
        <v>103641.11</v>
      </c>
      <c r="S391" s="16" t="str">
        <f t="shared" si="1"/>
        <v>CXG-0725</v>
      </c>
      <c r="T391" s="16" t="str">
        <f t="shared" si="2"/>
        <v>07/2025</v>
      </c>
      <c r="U391" s="10" t="s">
        <v>888</v>
      </c>
      <c r="V391" s="43">
        <v>76300.0</v>
      </c>
      <c r="W391" s="8">
        <v>1271.67</v>
      </c>
      <c r="X391" s="8">
        <v>-8.0</v>
      </c>
      <c r="Y391" s="16" t="str">
        <f t="shared" si="3"/>
        <v>Descarregado</v>
      </c>
      <c r="Z391" s="8" t="s">
        <v>3302</v>
      </c>
      <c r="AA391" s="14">
        <f>SUMIFS(PagFreteIndividal!E:E,PagFreteIndividal!B:B,A:A)+AC391</f>
        <v>23801.8</v>
      </c>
      <c r="AB391" s="14">
        <f t="shared" si="4"/>
        <v>0</v>
      </c>
      <c r="AC391" s="32">
        <v>23801.8</v>
      </c>
    </row>
    <row r="392">
      <c r="A392" s="10" t="s">
        <v>6508</v>
      </c>
      <c r="B392" s="13">
        <v>45841.0</v>
      </c>
      <c r="C392" s="8" t="s">
        <v>3349</v>
      </c>
      <c r="D392" s="8">
        <v>79740.0</v>
      </c>
      <c r="E392" s="8">
        <v>1329.0</v>
      </c>
      <c r="F392" s="8">
        <v>58.3</v>
      </c>
      <c r="G392" s="11">
        <v>77480.7</v>
      </c>
      <c r="H392" s="8">
        <v>0.0</v>
      </c>
      <c r="I392" s="11">
        <v>0.0</v>
      </c>
      <c r="J392" s="8" t="s">
        <v>6158</v>
      </c>
      <c r="K392" s="8">
        <v>310.0</v>
      </c>
      <c r="L392" s="11">
        <v>24719.4</v>
      </c>
      <c r="M392" s="8" t="s">
        <v>6119</v>
      </c>
      <c r="N392" s="8" t="s">
        <v>73</v>
      </c>
      <c r="O392" s="8" t="s">
        <v>6499</v>
      </c>
      <c r="P392" s="11">
        <v>81.5</v>
      </c>
      <c r="Q392" s="11">
        <v>107960.61</v>
      </c>
      <c r="S392" s="16" t="str">
        <f t="shared" si="1"/>
        <v>CXG-0725</v>
      </c>
      <c r="T392" s="16" t="str">
        <f t="shared" si="2"/>
        <v>07/2025</v>
      </c>
      <c r="U392" s="10" t="s">
        <v>888</v>
      </c>
      <c r="V392" s="43">
        <v>79480.0</v>
      </c>
      <c r="W392" s="8">
        <v>1324.67</v>
      </c>
      <c r="X392" s="8">
        <v>-4.33</v>
      </c>
      <c r="Y392" s="16" t="str">
        <f t="shared" si="3"/>
        <v>Descarregado</v>
      </c>
      <c r="Z392" s="8" t="s">
        <v>3302</v>
      </c>
      <c r="AA392" s="14">
        <f>SUMIFS(PagFreteIndividal!E:E,PagFreteIndividal!B:B,A:A)+AC392</f>
        <v>24719.4</v>
      </c>
      <c r="AB392" s="14">
        <f t="shared" si="4"/>
        <v>0</v>
      </c>
      <c r="AC392" s="32">
        <v>24719.4</v>
      </c>
    </row>
    <row r="393">
      <c r="A393" s="10" t="s">
        <v>6509</v>
      </c>
      <c r="B393" s="13">
        <v>45841.0</v>
      </c>
      <c r="C393" s="8" t="s">
        <v>3349</v>
      </c>
      <c r="D393" s="8">
        <v>77800.0</v>
      </c>
      <c r="E393" s="8">
        <v>1296.67</v>
      </c>
      <c r="F393" s="8">
        <v>58.3</v>
      </c>
      <c r="G393" s="11">
        <v>75595.86</v>
      </c>
      <c r="H393" s="8">
        <v>0.0</v>
      </c>
      <c r="I393" s="11">
        <v>0.0</v>
      </c>
      <c r="J393" s="8" t="s">
        <v>6464</v>
      </c>
      <c r="K393" s="8">
        <v>310.0</v>
      </c>
      <c r="L393" s="11">
        <v>24118.0</v>
      </c>
      <c r="M393" s="8" t="s">
        <v>6119</v>
      </c>
      <c r="N393" s="8" t="s">
        <v>83</v>
      </c>
      <c r="O393" s="8" t="s">
        <v>6502</v>
      </c>
      <c r="P393" s="11">
        <v>82.0</v>
      </c>
      <c r="Q393" s="11">
        <v>105670.94</v>
      </c>
      <c r="S393" s="16" t="str">
        <f t="shared" si="1"/>
        <v>CXG-0725</v>
      </c>
      <c r="T393" s="16" t="str">
        <f t="shared" si="2"/>
        <v>07/2025</v>
      </c>
      <c r="U393" s="10" t="s">
        <v>888</v>
      </c>
      <c r="V393" s="43">
        <v>77320.0</v>
      </c>
      <c r="W393" s="8">
        <v>1288.67</v>
      </c>
      <c r="X393" s="8">
        <v>-8.0</v>
      </c>
      <c r="Y393" s="16" t="str">
        <f t="shared" si="3"/>
        <v>Descarregado</v>
      </c>
      <c r="Z393" s="8" t="s">
        <v>3302</v>
      </c>
      <c r="AA393" s="14">
        <f>SUMIFS(PagFreteIndividal!E:E,PagFreteIndividal!B:B,A:A)+AC393</f>
        <v>24118</v>
      </c>
      <c r="AB393" s="14">
        <f t="shared" si="4"/>
        <v>0</v>
      </c>
      <c r="AC393" s="32">
        <v>24118.0</v>
      </c>
    </row>
    <row r="394">
      <c r="A394" s="10" t="s">
        <v>6510</v>
      </c>
      <c r="B394" s="13">
        <v>45841.0</v>
      </c>
      <c r="C394" s="8" t="s">
        <v>3349</v>
      </c>
      <c r="D394" s="8">
        <v>72880.0</v>
      </c>
      <c r="E394" s="8">
        <v>1214.67</v>
      </c>
      <c r="F394" s="8">
        <v>58.3</v>
      </c>
      <c r="G394" s="11">
        <v>70815.26</v>
      </c>
      <c r="H394" s="8">
        <v>0.0</v>
      </c>
      <c r="I394" s="11">
        <v>0.0</v>
      </c>
      <c r="J394" s="8" t="s">
        <v>6428</v>
      </c>
      <c r="K394" s="8">
        <v>310.0</v>
      </c>
      <c r="L394" s="11">
        <v>22592.8</v>
      </c>
      <c r="M394" s="8" t="s">
        <v>6119</v>
      </c>
      <c r="N394" s="8" t="s">
        <v>83</v>
      </c>
      <c r="O394" s="8" t="s">
        <v>6502</v>
      </c>
      <c r="P394" s="11">
        <v>82.0</v>
      </c>
      <c r="Q394" s="11">
        <v>99356.94</v>
      </c>
      <c r="S394" s="16" t="str">
        <f t="shared" si="1"/>
        <v>CXG-0725</v>
      </c>
      <c r="T394" s="16" t="str">
        <f t="shared" si="2"/>
        <v>07/2025</v>
      </c>
      <c r="U394" s="10" t="s">
        <v>888</v>
      </c>
      <c r="V394" s="43">
        <v>72700.0</v>
      </c>
      <c r="W394" s="8">
        <v>1211.67</v>
      </c>
      <c r="X394" s="8">
        <v>-3.0</v>
      </c>
      <c r="Y394" s="16" t="str">
        <f t="shared" si="3"/>
        <v>Descarregado</v>
      </c>
      <c r="Z394" s="8" t="s">
        <v>3302</v>
      </c>
      <c r="AA394" s="14">
        <f>SUMIFS(PagFreteIndividal!E:E,PagFreteIndividal!B:B,A:A)+AC394</f>
        <v>22592.8</v>
      </c>
      <c r="AB394" s="14">
        <f t="shared" si="4"/>
        <v>0</v>
      </c>
      <c r="AC394" s="32">
        <v>22592.8</v>
      </c>
    </row>
    <row r="395">
      <c r="A395" s="10" t="s">
        <v>4167</v>
      </c>
      <c r="B395" s="13">
        <v>45824.0</v>
      </c>
      <c r="C395" s="8" t="s">
        <v>3308</v>
      </c>
      <c r="D395" s="8">
        <v>63260.0</v>
      </c>
      <c r="E395" s="8">
        <v>1054.33</v>
      </c>
      <c r="F395" s="8">
        <v>59.0</v>
      </c>
      <c r="G395" s="11">
        <v>62205.47</v>
      </c>
      <c r="H395" s="8">
        <v>0.0</v>
      </c>
      <c r="I395" s="11">
        <v>0.0</v>
      </c>
      <c r="J395" s="8" t="s">
        <v>4168</v>
      </c>
      <c r="K395" s="8">
        <v>310.0</v>
      </c>
      <c r="L395" s="11">
        <v>19610.6</v>
      </c>
      <c r="M395" s="8" t="s">
        <v>6119</v>
      </c>
      <c r="N395" s="8" t="s">
        <v>130</v>
      </c>
      <c r="O395" s="8" t="s">
        <v>6453</v>
      </c>
      <c r="P395" s="11">
        <v>83.0</v>
      </c>
      <c r="Q395" s="11">
        <v>87288.61</v>
      </c>
      <c r="S395" s="16" t="str">
        <f t="shared" si="1"/>
        <v>CXG-0625</v>
      </c>
      <c r="T395" s="16" t="str">
        <f t="shared" si="2"/>
        <v>06/2025</v>
      </c>
      <c r="U395" s="10" t="s">
        <v>814</v>
      </c>
      <c r="V395" s="43">
        <v>63100.0</v>
      </c>
      <c r="W395" s="8">
        <v>1051.67</v>
      </c>
      <c r="X395" s="8">
        <v>-2.66</v>
      </c>
      <c r="Y395" s="16" t="str">
        <f t="shared" si="3"/>
        <v>Descarregado</v>
      </c>
      <c r="Z395" s="8" t="s">
        <v>3309</v>
      </c>
      <c r="AA395" s="14">
        <f>SUMIFS(PagFreteIndividal!E:E,PagFreteIndividal!B:B,A:A)+AC395</f>
        <v>19610.6</v>
      </c>
      <c r="AB395" s="14">
        <f t="shared" si="4"/>
        <v>0</v>
      </c>
      <c r="AC395" s="14"/>
    </row>
    <row r="396">
      <c r="A396" s="10" t="s">
        <v>4211</v>
      </c>
      <c r="B396" s="13">
        <v>45837.0</v>
      </c>
      <c r="C396" s="8" t="s">
        <v>3308</v>
      </c>
      <c r="D396" s="8">
        <v>49780.0</v>
      </c>
      <c r="E396" s="8">
        <v>829.67</v>
      </c>
      <c r="F396" s="8">
        <v>57.5</v>
      </c>
      <c r="G396" s="11">
        <v>47706.03</v>
      </c>
      <c r="H396" s="8">
        <v>0.0</v>
      </c>
      <c r="I396" s="11">
        <v>0.0</v>
      </c>
      <c r="J396" s="8" t="s">
        <v>4212</v>
      </c>
      <c r="K396" s="8">
        <v>310.0</v>
      </c>
      <c r="L396" s="11">
        <v>15431.8</v>
      </c>
      <c r="M396" s="8" t="s">
        <v>6119</v>
      </c>
      <c r="N396" s="8" t="s">
        <v>27</v>
      </c>
      <c r="O396" s="8" t="s">
        <v>6494</v>
      </c>
      <c r="P396" s="11">
        <v>80.0</v>
      </c>
      <c r="Q396" s="11">
        <v>66373.6</v>
      </c>
      <c r="S396" s="16" t="str">
        <f t="shared" si="1"/>
        <v>CXG-0625</v>
      </c>
      <c r="T396" s="16" t="str">
        <f t="shared" si="2"/>
        <v>06/2025</v>
      </c>
      <c r="U396" s="10" t="s">
        <v>877</v>
      </c>
      <c r="V396" s="43">
        <v>49780.0</v>
      </c>
      <c r="W396" s="8">
        <v>829.67</v>
      </c>
      <c r="X396" s="8">
        <v>0.0</v>
      </c>
      <c r="Y396" s="16" t="str">
        <f t="shared" si="3"/>
        <v>Descarregado</v>
      </c>
      <c r="Z396" s="8" t="s">
        <v>3309</v>
      </c>
      <c r="AA396" s="14">
        <f>SUMIFS(PagFreteIndividal!E:E,PagFreteIndividal!B:B,A:A)+AC396</f>
        <v>15431.8</v>
      </c>
      <c r="AB396" s="14">
        <f t="shared" si="4"/>
        <v>0</v>
      </c>
      <c r="AC396" s="14"/>
    </row>
    <row r="397">
      <c r="A397" s="10" t="s">
        <v>5199</v>
      </c>
      <c r="B397" s="13">
        <v>45841.0</v>
      </c>
      <c r="C397" s="8" t="s">
        <v>3308</v>
      </c>
      <c r="D397" s="8">
        <v>75300.0</v>
      </c>
      <c r="E397" s="8">
        <v>1255.0</v>
      </c>
      <c r="F397" s="8">
        <v>54.0</v>
      </c>
      <c r="G397" s="11">
        <v>67770.0</v>
      </c>
      <c r="H397" s="8">
        <v>0.0</v>
      </c>
      <c r="I397" s="11">
        <v>0.0</v>
      </c>
      <c r="J397" s="8" t="s">
        <v>5200</v>
      </c>
      <c r="K397" s="8">
        <v>320.0</v>
      </c>
      <c r="L397" s="11">
        <v>24096.0</v>
      </c>
      <c r="M397" s="8" t="s">
        <v>6119</v>
      </c>
      <c r="N397" s="8" t="s">
        <v>83</v>
      </c>
      <c r="O397" s="8" t="s">
        <v>6502</v>
      </c>
      <c r="P397" s="11">
        <v>82.0</v>
      </c>
      <c r="Q397" s="11">
        <v>102855.06</v>
      </c>
      <c r="S397" s="16" t="str">
        <f t="shared" si="1"/>
        <v>CXG-0725</v>
      </c>
      <c r="T397" s="16" t="str">
        <f t="shared" si="2"/>
        <v>07/2025</v>
      </c>
      <c r="U397" s="10" t="s">
        <v>890</v>
      </c>
      <c r="V397" s="43">
        <v>75260.0</v>
      </c>
      <c r="W397" s="8">
        <v>1254.33</v>
      </c>
      <c r="X397" s="8">
        <v>-0.67</v>
      </c>
      <c r="Y397" s="16" t="str">
        <f t="shared" si="3"/>
        <v>Descarregado</v>
      </c>
      <c r="Z397" s="8" t="s">
        <v>3309</v>
      </c>
      <c r="AA397" s="14">
        <f>SUMIFS(PagFreteIndividal!E:E,PagFreteIndividal!B:B,A:A)+AC397</f>
        <v>24096</v>
      </c>
      <c r="AB397" s="14">
        <f t="shared" si="4"/>
        <v>0</v>
      </c>
      <c r="AC397" s="14"/>
    </row>
    <row r="398">
      <c r="A398" s="10" t="s">
        <v>6511</v>
      </c>
      <c r="B398" s="13">
        <v>45842.0</v>
      </c>
      <c r="C398" s="8" t="s">
        <v>3349</v>
      </c>
      <c r="D398" s="8">
        <v>78200.0</v>
      </c>
      <c r="E398" s="8">
        <v>1303.33</v>
      </c>
      <c r="F398" s="8">
        <v>58.3</v>
      </c>
      <c r="G398" s="11">
        <v>75984.14</v>
      </c>
      <c r="H398" s="8">
        <v>0.0</v>
      </c>
      <c r="I398" s="11">
        <v>0.0</v>
      </c>
      <c r="J398" s="8" t="s">
        <v>6129</v>
      </c>
      <c r="K398" s="8">
        <v>310.0</v>
      </c>
      <c r="L398" s="11">
        <v>24242.0</v>
      </c>
      <c r="M398" s="8" t="s">
        <v>6119</v>
      </c>
      <c r="N398" s="8" t="s">
        <v>73</v>
      </c>
      <c r="O398" s="8" t="s">
        <v>6499</v>
      </c>
      <c r="P398" s="11">
        <v>81.5</v>
      </c>
      <c r="Q398" s="11">
        <v>106058.4</v>
      </c>
      <c r="S398" s="16" t="str">
        <f t="shared" si="1"/>
        <v>CXG-0725</v>
      </c>
      <c r="T398" s="16" t="str">
        <f t="shared" si="2"/>
        <v>07/2025</v>
      </c>
      <c r="U398" s="10" t="s">
        <v>888</v>
      </c>
      <c r="V398" s="43">
        <v>78080.0</v>
      </c>
      <c r="W398" s="8">
        <v>1301.33</v>
      </c>
      <c r="X398" s="8">
        <v>-2.0</v>
      </c>
      <c r="Y398" s="16" t="str">
        <f t="shared" si="3"/>
        <v>Descarregado</v>
      </c>
      <c r="Z398" s="8" t="s">
        <v>3302</v>
      </c>
      <c r="AA398" s="14">
        <f>SUMIFS(PagFreteIndividal!E:E,PagFreteIndividal!B:B,A:A)+AC398</f>
        <v>24242</v>
      </c>
      <c r="AB398" s="14">
        <f t="shared" si="4"/>
        <v>0</v>
      </c>
      <c r="AC398" s="32">
        <v>24242.0</v>
      </c>
    </row>
    <row r="399">
      <c r="A399" s="10" t="s">
        <v>6512</v>
      </c>
      <c r="B399" s="13">
        <v>45842.0</v>
      </c>
      <c r="C399" s="8" t="s">
        <v>3349</v>
      </c>
      <c r="D399" s="8">
        <v>74020.0</v>
      </c>
      <c r="E399" s="8">
        <v>1233.67</v>
      </c>
      <c r="F399" s="8">
        <v>58.3</v>
      </c>
      <c r="G399" s="11">
        <v>71922.96</v>
      </c>
      <c r="H399" s="8">
        <v>0.0</v>
      </c>
      <c r="I399" s="11">
        <v>0.0</v>
      </c>
      <c r="J399" s="8" t="s">
        <v>6125</v>
      </c>
      <c r="K399" s="8">
        <v>310.0</v>
      </c>
      <c r="L399" s="11">
        <v>22946.2</v>
      </c>
      <c r="M399" s="8" t="s">
        <v>6119</v>
      </c>
      <c r="N399" s="8" t="s">
        <v>73</v>
      </c>
      <c r="O399" s="8" t="s">
        <v>6499</v>
      </c>
      <c r="P399" s="11">
        <v>81.5</v>
      </c>
      <c r="Q399" s="11">
        <v>100218.11</v>
      </c>
      <c r="S399" s="16" t="str">
        <f t="shared" si="1"/>
        <v>CXG-0725</v>
      </c>
      <c r="T399" s="16" t="str">
        <f t="shared" si="2"/>
        <v>07/2025</v>
      </c>
      <c r="U399" s="10" t="s">
        <v>888</v>
      </c>
      <c r="V399" s="43">
        <v>73780.0</v>
      </c>
      <c r="W399" s="8">
        <v>1229.67</v>
      </c>
      <c r="X399" s="8">
        <v>-4.0</v>
      </c>
      <c r="Y399" s="16" t="str">
        <f t="shared" si="3"/>
        <v>Descarregado</v>
      </c>
      <c r="Z399" s="8" t="s">
        <v>3302</v>
      </c>
      <c r="AA399" s="14">
        <f>SUMIFS(PagFreteIndividal!E:E,PagFreteIndividal!B:B,A:A)+AC399</f>
        <v>22946.2</v>
      </c>
      <c r="AB399" s="14">
        <f t="shared" si="4"/>
        <v>0</v>
      </c>
      <c r="AC399" s="32">
        <v>22946.2</v>
      </c>
    </row>
    <row r="400">
      <c r="A400" s="10" t="s">
        <v>4197</v>
      </c>
      <c r="B400" s="13">
        <v>45842.0</v>
      </c>
      <c r="C400" s="8" t="s">
        <v>3308</v>
      </c>
      <c r="D400" s="8">
        <v>54380.0</v>
      </c>
      <c r="E400" s="8">
        <v>906.33</v>
      </c>
      <c r="F400" s="8">
        <v>54.0</v>
      </c>
      <c r="G400" s="11">
        <v>48941.82</v>
      </c>
      <c r="H400" s="8">
        <v>0.0</v>
      </c>
      <c r="I400" s="11">
        <v>0.0</v>
      </c>
      <c r="J400" s="8" t="s">
        <v>4198</v>
      </c>
      <c r="K400" s="8">
        <v>325.0</v>
      </c>
      <c r="L400" s="11">
        <v>17673.5</v>
      </c>
      <c r="M400" s="8" t="s">
        <v>6119</v>
      </c>
      <c r="N400" s="8" t="s">
        <v>138</v>
      </c>
      <c r="O400" s="8" t="s">
        <v>6447</v>
      </c>
      <c r="P400" s="11">
        <v>80.0</v>
      </c>
      <c r="Q400" s="11">
        <v>72320.0</v>
      </c>
      <c r="S400" s="16" t="str">
        <f t="shared" si="1"/>
        <v>CXG-0725</v>
      </c>
      <c r="T400" s="16" t="str">
        <f t="shared" si="2"/>
        <v>07/2025</v>
      </c>
      <c r="U400" s="10" t="s">
        <v>890</v>
      </c>
      <c r="V400" s="43">
        <v>54240.0</v>
      </c>
      <c r="W400" s="8">
        <v>904.0</v>
      </c>
      <c r="X400" s="8">
        <v>-2.33</v>
      </c>
      <c r="Y400" s="16" t="str">
        <f t="shared" si="3"/>
        <v>Descarregado</v>
      </c>
      <c r="Z400" s="8" t="s">
        <v>3309</v>
      </c>
      <c r="AA400" s="14">
        <f>SUMIFS(PagFreteIndividal!E:E,PagFreteIndividal!B:B,A:A)+AC400</f>
        <v>17673.5</v>
      </c>
      <c r="AB400" s="14">
        <f t="shared" si="4"/>
        <v>0</v>
      </c>
      <c r="AC400" s="14"/>
    </row>
    <row r="401">
      <c r="A401" s="10" t="s">
        <v>4992</v>
      </c>
      <c r="B401" s="13">
        <v>45842.0</v>
      </c>
      <c r="C401" s="8" t="s">
        <v>3308</v>
      </c>
      <c r="D401" s="8">
        <v>46340.0</v>
      </c>
      <c r="E401" s="8">
        <v>772.33</v>
      </c>
      <c r="F401" s="8">
        <v>54.0</v>
      </c>
      <c r="G401" s="11">
        <v>41705.82</v>
      </c>
      <c r="H401" s="8">
        <v>0.0</v>
      </c>
      <c r="I401" s="11">
        <v>0.0</v>
      </c>
      <c r="J401" s="8" t="s">
        <v>4993</v>
      </c>
      <c r="K401" s="8">
        <v>325.0</v>
      </c>
      <c r="L401" s="11">
        <v>15060.5</v>
      </c>
      <c r="M401" s="8" t="s">
        <v>6119</v>
      </c>
      <c r="N401" s="8" t="s">
        <v>138</v>
      </c>
      <c r="O401" s="8" t="s">
        <v>6447</v>
      </c>
      <c r="P401" s="11">
        <v>80.0</v>
      </c>
      <c r="Q401" s="11">
        <v>62133.6</v>
      </c>
      <c r="S401" s="16" t="str">
        <f t="shared" si="1"/>
        <v>CXG-0725</v>
      </c>
      <c r="T401" s="16" t="str">
        <f t="shared" si="2"/>
        <v>07/2025</v>
      </c>
      <c r="U401" s="10" t="s">
        <v>890</v>
      </c>
      <c r="V401" s="43">
        <v>46600.0</v>
      </c>
      <c r="W401" s="8">
        <v>776.67</v>
      </c>
      <c r="X401" s="8">
        <v>4.34</v>
      </c>
      <c r="Y401" s="16" t="str">
        <f t="shared" si="3"/>
        <v>Descarregado</v>
      </c>
      <c r="Z401" s="8" t="s">
        <v>3309</v>
      </c>
      <c r="AA401" s="14">
        <f>SUMIFS(PagFreteIndividal!E:E,PagFreteIndividal!B:B,A:A)+AC401</f>
        <v>15060.5</v>
      </c>
      <c r="AB401" s="14">
        <f t="shared" si="4"/>
        <v>0</v>
      </c>
      <c r="AC401" s="14"/>
    </row>
    <row r="402">
      <c r="A402" s="10" t="s">
        <v>5015</v>
      </c>
      <c r="B402" s="13">
        <v>45842.0</v>
      </c>
      <c r="C402" s="8" t="s">
        <v>3308</v>
      </c>
      <c r="D402" s="8">
        <v>51080.0</v>
      </c>
      <c r="E402" s="8">
        <v>851.33</v>
      </c>
      <c r="F402" s="8">
        <v>54.0</v>
      </c>
      <c r="G402" s="11">
        <v>45971.82</v>
      </c>
      <c r="H402" s="8">
        <v>0.0</v>
      </c>
      <c r="I402" s="11">
        <v>0.0</v>
      </c>
      <c r="J402" s="8" t="s">
        <v>5016</v>
      </c>
      <c r="K402" s="8">
        <v>325.0</v>
      </c>
      <c r="L402" s="11">
        <v>16601.0</v>
      </c>
      <c r="M402" s="8" t="s">
        <v>6119</v>
      </c>
      <c r="N402" s="8" t="s">
        <v>138</v>
      </c>
      <c r="O402" s="8" t="s">
        <v>6447</v>
      </c>
      <c r="P402" s="11">
        <v>80.0</v>
      </c>
      <c r="Q402" s="11">
        <v>68240.0</v>
      </c>
      <c r="S402" s="16" t="str">
        <f t="shared" si="1"/>
        <v>CXG-0725</v>
      </c>
      <c r="T402" s="16" t="str">
        <f t="shared" si="2"/>
        <v>07/2025</v>
      </c>
      <c r="U402" s="10" t="s">
        <v>890</v>
      </c>
      <c r="V402" s="43">
        <v>51180.0</v>
      </c>
      <c r="W402" s="8">
        <v>853.0</v>
      </c>
      <c r="X402" s="8">
        <v>1.67</v>
      </c>
      <c r="Y402" s="16" t="str">
        <f t="shared" si="3"/>
        <v>Descarregado</v>
      </c>
      <c r="Z402" s="8" t="s">
        <v>3309</v>
      </c>
      <c r="AA402" s="14">
        <f>SUMIFS(PagFreteIndividal!E:E,PagFreteIndividal!B:B,A:A)+AC402</f>
        <v>16601</v>
      </c>
      <c r="AB402" s="14">
        <f t="shared" si="4"/>
        <v>0</v>
      </c>
      <c r="AC402" s="14"/>
    </row>
    <row r="403">
      <c r="A403" s="10" t="s">
        <v>4785</v>
      </c>
      <c r="B403" s="13">
        <v>45843.0</v>
      </c>
      <c r="C403" s="8" t="s">
        <v>3308</v>
      </c>
      <c r="D403" s="8">
        <v>55370.0</v>
      </c>
      <c r="E403" s="8">
        <v>922.83</v>
      </c>
      <c r="F403" s="8">
        <v>54.5</v>
      </c>
      <c r="G403" s="11">
        <v>50294.24</v>
      </c>
      <c r="H403" s="8">
        <v>0.0</v>
      </c>
      <c r="I403" s="11">
        <v>0.0</v>
      </c>
      <c r="J403" s="8" t="s">
        <v>4257</v>
      </c>
      <c r="K403" s="8">
        <v>330.0</v>
      </c>
      <c r="L403" s="11">
        <v>18272.1</v>
      </c>
      <c r="M403" s="8" t="s">
        <v>6119</v>
      </c>
      <c r="N403" s="8" t="s">
        <v>23</v>
      </c>
      <c r="O403" s="8" t="s">
        <v>6513</v>
      </c>
      <c r="P403" s="11">
        <v>78.5</v>
      </c>
      <c r="Q403" s="11">
        <v>72233.35</v>
      </c>
      <c r="S403" s="16" t="str">
        <f t="shared" si="1"/>
        <v>CXG-0725</v>
      </c>
      <c r="T403" s="16" t="str">
        <f t="shared" si="2"/>
        <v>07/2025</v>
      </c>
      <c r="U403" s="10" t="s">
        <v>894</v>
      </c>
      <c r="V403" s="43">
        <v>55210.0</v>
      </c>
      <c r="W403" s="8">
        <v>920.17</v>
      </c>
      <c r="X403" s="8">
        <v>-2.66</v>
      </c>
      <c r="Y403" s="16" t="str">
        <f t="shared" si="3"/>
        <v>Descarregado</v>
      </c>
      <c r="Z403" s="8" t="s">
        <v>3309</v>
      </c>
      <c r="AA403" s="14">
        <f>SUMIFS(PagFreteIndividal!E:E,PagFreteIndividal!B:B,A:A)+AC403</f>
        <v>18272.1</v>
      </c>
      <c r="AB403" s="14">
        <f t="shared" si="4"/>
        <v>0</v>
      </c>
      <c r="AC403" s="14"/>
    </row>
    <row r="404">
      <c r="A404" s="10" t="s">
        <v>4715</v>
      </c>
      <c r="B404" s="13">
        <v>45844.0</v>
      </c>
      <c r="C404" s="8" t="s">
        <v>3308</v>
      </c>
      <c r="D404" s="8">
        <v>54100.0</v>
      </c>
      <c r="E404" s="8">
        <v>901.67</v>
      </c>
      <c r="F404" s="8">
        <v>54.5</v>
      </c>
      <c r="G404" s="11">
        <v>49141.02</v>
      </c>
      <c r="H404" s="8">
        <v>0.0</v>
      </c>
      <c r="I404" s="11">
        <v>0.0</v>
      </c>
      <c r="J404" s="8" t="s">
        <v>4716</v>
      </c>
      <c r="K404" s="8">
        <v>330.0</v>
      </c>
      <c r="L404" s="11">
        <v>17853.0</v>
      </c>
      <c r="M404" s="8" t="s">
        <v>6119</v>
      </c>
      <c r="N404" s="8" t="s">
        <v>23</v>
      </c>
      <c r="O404" s="8" t="s">
        <v>6513</v>
      </c>
      <c r="P404" s="11">
        <v>78.5</v>
      </c>
      <c r="Q404" s="11">
        <v>70518.91</v>
      </c>
      <c r="S404" s="16" t="str">
        <f t="shared" si="1"/>
        <v>CXG-0725</v>
      </c>
      <c r="T404" s="16" t="str">
        <f t="shared" si="2"/>
        <v>07/2025</v>
      </c>
      <c r="U404" s="10" t="s">
        <v>894</v>
      </c>
      <c r="V404" s="43">
        <v>53900.0</v>
      </c>
      <c r="W404" s="8">
        <v>898.33</v>
      </c>
      <c r="X404" s="8">
        <v>-3.34</v>
      </c>
      <c r="Y404" s="16" t="str">
        <f t="shared" si="3"/>
        <v>Descarregado</v>
      </c>
      <c r="Z404" s="8" t="s">
        <v>3309</v>
      </c>
      <c r="AA404" s="14">
        <f>SUMIFS(PagFreteIndividal!E:E,PagFreteIndividal!B:B,A:A)+AC404</f>
        <v>17853</v>
      </c>
      <c r="AB404" s="14">
        <f t="shared" si="4"/>
        <v>0</v>
      </c>
      <c r="AC404" s="14"/>
    </row>
    <row r="405">
      <c r="A405" s="10" t="s">
        <v>4436</v>
      </c>
      <c r="B405" s="13">
        <v>45844.0</v>
      </c>
      <c r="C405" s="8" t="s">
        <v>3308</v>
      </c>
      <c r="D405" s="8">
        <v>49070.0</v>
      </c>
      <c r="E405" s="8">
        <v>817.83</v>
      </c>
      <c r="F405" s="8">
        <v>54.5</v>
      </c>
      <c r="G405" s="11">
        <v>44571.74</v>
      </c>
      <c r="H405" s="8">
        <v>0.0</v>
      </c>
      <c r="I405" s="11">
        <v>0.0</v>
      </c>
      <c r="J405" s="8" t="s">
        <v>4437</v>
      </c>
      <c r="K405" s="8">
        <v>330.0</v>
      </c>
      <c r="L405" s="11">
        <v>16193.1</v>
      </c>
      <c r="M405" s="8" t="s">
        <v>6119</v>
      </c>
      <c r="N405" s="8" t="s">
        <v>23</v>
      </c>
      <c r="O405" s="8" t="s">
        <v>6513</v>
      </c>
      <c r="P405" s="11">
        <v>78.5</v>
      </c>
      <c r="Q405" s="11">
        <v>63912.35</v>
      </c>
      <c r="S405" s="16" t="str">
        <f t="shared" si="1"/>
        <v>CXG-0725</v>
      </c>
      <c r="T405" s="16" t="str">
        <f t="shared" si="2"/>
        <v>07/2025</v>
      </c>
      <c r="U405" s="10" t="s">
        <v>894</v>
      </c>
      <c r="V405" s="43">
        <v>48850.0</v>
      </c>
      <c r="W405" s="8">
        <v>814.17</v>
      </c>
      <c r="X405" s="8">
        <v>-3.66</v>
      </c>
      <c r="Y405" s="16" t="str">
        <f t="shared" si="3"/>
        <v>Descarregado</v>
      </c>
      <c r="Z405" s="8" t="s">
        <v>3309</v>
      </c>
      <c r="AA405" s="14">
        <f>SUMIFS(PagFreteIndividal!E:E,PagFreteIndividal!B:B,A:A)+AC405</f>
        <v>16193.1</v>
      </c>
      <c r="AB405" s="14">
        <f t="shared" si="4"/>
        <v>0</v>
      </c>
      <c r="AC405" s="14"/>
    </row>
    <row r="406">
      <c r="A406" s="10" t="s">
        <v>4179</v>
      </c>
      <c r="B406" s="13">
        <v>45844.0</v>
      </c>
      <c r="C406" s="8" t="s">
        <v>3308</v>
      </c>
      <c r="D406" s="8">
        <v>35430.0</v>
      </c>
      <c r="E406" s="8">
        <v>590.5</v>
      </c>
      <c r="F406" s="8">
        <v>54.5</v>
      </c>
      <c r="G406" s="11">
        <v>32182.25</v>
      </c>
      <c r="H406" s="8">
        <v>0.0</v>
      </c>
      <c r="I406" s="11">
        <v>0.0</v>
      </c>
      <c r="J406" s="8" t="s">
        <v>4180</v>
      </c>
      <c r="K406" s="8">
        <v>330.0</v>
      </c>
      <c r="L406" s="11">
        <v>11691.9</v>
      </c>
      <c r="M406" s="8" t="s">
        <v>6119</v>
      </c>
      <c r="N406" s="8" t="s">
        <v>23</v>
      </c>
      <c r="O406" s="8" t="s">
        <v>6513</v>
      </c>
      <c r="P406" s="11">
        <v>78.5</v>
      </c>
      <c r="Q406" s="11">
        <v>46066.16</v>
      </c>
      <c r="S406" s="16" t="str">
        <f t="shared" si="1"/>
        <v>CXG-0725</v>
      </c>
      <c r="T406" s="16" t="str">
        <f t="shared" si="2"/>
        <v>07/2025</v>
      </c>
      <c r="U406" s="10" t="s">
        <v>894</v>
      </c>
      <c r="V406" s="43">
        <v>35210.0</v>
      </c>
      <c r="W406" s="8">
        <v>586.83</v>
      </c>
      <c r="X406" s="8">
        <v>-3.67</v>
      </c>
      <c r="Y406" s="16" t="str">
        <f t="shared" si="3"/>
        <v>Descarregado</v>
      </c>
      <c r="Z406" s="8" t="s">
        <v>3309</v>
      </c>
      <c r="AA406" s="14">
        <f>SUMIFS(PagFreteIndividal!E:E,PagFreteIndividal!B:B,A:A)+AC406</f>
        <v>11691.9</v>
      </c>
      <c r="AB406" s="14">
        <f t="shared" si="4"/>
        <v>0</v>
      </c>
      <c r="AC406" s="14"/>
    </row>
    <row r="407">
      <c r="A407" s="10" t="s">
        <v>6514</v>
      </c>
      <c r="B407" s="13">
        <v>45845.0</v>
      </c>
      <c r="C407" s="8" t="s">
        <v>3349</v>
      </c>
      <c r="D407" s="8">
        <v>75940.0</v>
      </c>
      <c r="E407" s="8">
        <v>1265.67</v>
      </c>
      <c r="F407" s="8">
        <v>58.4</v>
      </c>
      <c r="G407" s="11">
        <v>73915.13</v>
      </c>
      <c r="H407" s="8">
        <v>0.0</v>
      </c>
      <c r="I407" s="11">
        <v>0.0</v>
      </c>
      <c r="J407" s="8" t="s">
        <v>6154</v>
      </c>
      <c r="K407" s="8">
        <v>310.0</v>
      </c>
      <c r="L407" s="11">
        <v>23541.4</v>
      </c>
      <c r="M407" s="8" t="s">
        <v>6119</v>
      </c>
      <c r="N407" s="8" t="s">
        <v>61</v>
      </c>
      <c r="O407" s="8" t="s">
        <v>6515</v>
      </c>
      <c r="P407" s="11">
        <v>81.0</v>
      </c>
      <c r="Q407" s="11">
        <v>102276.27</v>
      </c>
      <c r="S407" s="16" t="str">
        <f t="shared" si="1"/>
        <v>CXG-0725</v>
      </c>
      <c r="T407" s="16" t="str">
        <f t="shared" si="2"/>
        <v>07/2025</v>
      </c>
      <c r="U407" s="10" t="s">
        <v>888</v>
      </c>
      <c r="V407" s="43">
        <v>75760.0</v>
      </c>
      <c r="W407" s="8">
        <v>1262.67</v>
      </c>
      <c r="X407" s="8">
        <v>-3.0</v>
      </c>
      <c r="Y407" s="16" t="str">
        <f t="shared" si="3"/>
        <v>Descarregado</v>
      </c>
      <c r="Z407" s="8" t="s">
        <v>3302</v>
      </c>
      <c r="AA407" s="14">
        <f>SUMIFS(PagFreteIndividal!E:E,PagFreteIndividal!B:B,A:A)+AC407</f>
        <v>23541.4</v>
      </c>
      <c r="AB407" s="14">
        <f t="shared" si="4"/>
        <v>0</v>
      </c>
      <c r="AC407" s="32">
        <v>23541.4</v>
      </c>
    </row>
    <row r="408">
      <c r="A408" s="10" t="s">
        <v>4829</v>
      </c>
      <c r="B408" s="13">
        <v>45845.0</v>
      </c>
      <c r="C408" s="8" t="s">
        <v>3316</v>
      </c>
      <c r="D408" s="8">
        <v>79160.0</v>
      </c>
      <c r="E408" s="8">
        <v>1319.33</v>
      </c>
      <c r="F408" s="8">
        <v>56.0</v>
      </c>
      <c r="G408" s="11">
        <v>73882.48</v>
      </c>
      <c r="H408" s="8">
        <v>0.0</v>
      </c>
      <c r="I408" s="11">
        <v>0.0</v>
      </c>
      <c r="J408" s="8" t="s">
        <v>4691</v>
      </c>
      <c r="K408" s="8">
        <v>330.0</v>
      </c>
      <c r="L408" s="11">
        <v>26122.8</v>
      </c>
      <c r="M408" s="8" t="s">
        <v>6119</v>
      </c>
      <c r="N408" s="8" t="s">
        <v>73</v>
      </c>
      <c r="O408" s="8" t="s">
        <v>6516</v>
      </c>
      <c r="P408" s="11">
        <v>80.0</v>
      </c>
      <c r="Q408" s="11">
        <v>105613.6</v>
      </c>
      <c r="S408" s="16" t="str">
        <f t="shared" si="1"/>
        <v>CXG-0725</v>
      </c>
      <c r="T408" s="16" t="str">
        <f t="shared" si="2"/>
        <v>07/2025</v>
      </c>
      <c r="U408" s="10" t="s">
        <v>888</v>
      </c>
      <c r="V408" s="43">
        <v>79210.0</v>
      </c>
      <c r="W408" s="8">
        <v>1320.17</v>
      </c>
      <c r="X408" s="8">
        <v>0.84</v>
      </c>
      <c r="Y408" s="16" t="str">
        <f t="shared" si="3"/>
        <v>Descarregado</v>
      </c>
      <c r="Z408" s="8" t="s">
        <v>3317</v>
      </c>
      <c r="AA408" s="14">
        <f>SUMIFS(PagFreteIndividal!E:E,PagFreteIndividal!B:B,A:A)+AC408</f>
        <v>26122.8</v>
      </c>
      <c r="AB408" s="14">
        <f t="shared" si="4"/>
        <v>0</v>
      </c>
      <c r="AC408" s="14"/>
    </row>
    <row r="409">
      <c r="A409" s="10" t="s">
        <v>6517</v>
      </c>
      <c r="B409" s="13">
        <v>45845.0</v>
      </c>
      <c r="C409" s="8" t="s">
        <v>3349</v>
      </c>
      <c r="D409" s="8">
        <v>75020.0</v>
      </c>
      <c r="E409" s="8">
        <v>1250.33</v>
      </c>
      <c r="F409" s="8">
        <v>58.4</v>
      </c>
      <c r="G409" s="11">
        <v>73019.27</v>
      </c>
      <c r="H409" s="8">
        <v>0.0</v>
      </c>
      <c r="I409" s="11">
        <v>0.0</v>
      </c>
      <c r="J409" s="8" t="s">
        <v>4337</v>
      </c>
      <c r="K409" s="8">
        <v>310.0</v>
      </c>
      <c r="L409" s="11">
        <v>23256.2</v>
      </c>
      <c r="M409" s="8" t="s">
        <v>6119</v>
      </c>
      <c r="N409" s="8" t="s">
        <v>61</v>
      </c>
      <c r="O409" s="8" t="s">
        <v>6515</v>
      </c>
      <c r="P409" s="11">
        <v>81.0</v>
      </c>
      <c r="Q409" s="11">
        <v>101088.0</v>
      </c>
      <c r="S409" s="16" t="str">
        <f t="shared" si="1"/>
        <v>CXG-0725</v>
      </c>
      <c r="T409" s="16" t="str">
        <f t="shared" si="2"/>
        <v>07/2025</v>
      </c>
      <c r="U409" s="10" t="s">
        <v>888</v>
      </c>
      <c r="V409" s="43">
        <v>74880.0</v>
      </c>
      <c r="W409" s="8">
        <v>1248.0</v>
      </c>
      <c r="X409" s="8">
        <v>-2.33</v>
      </c>
      <c r="Y409" s="16" t="str">
        <f t="shared" si="3"/>
        <v>Descarregado</v>
      </c>
      <c r="Z409" s="8" t="s">
        <v>3302</v>
      </c>
      <c r="AA409" s="14">
        <f>SUMIFS(PagFreteIndividal!E:E,PagFreteIndividal!B:B,A:A)+AC409</f>
        <v>23256.2</v>
      </c>
      <c r="AB409" s="14">
        <f t="shared" si="4"/>
        <v>0</v>
      </c>
      <c r="AC409" s="32">
        <v>23256.2</v>
      </c>
    </row>
    <row r="410">
      <c r="A410" s="10" t="s">
        <v>6518</v>
      </c>
      <c r="B410" s="13">
        <v>45845.0</v>
      </c>
      <c r="C410" s="8" t="s">
        <v>3349</v>
      </c>
      <c r="D410" s="8">
        <v>75080.0</v>
      </c>
      <c r="E410" s="8">
        <v>1251.33</v>
      </c>
      <c r="F410" s="8">
        <v>58.4</v>
      </c>
      <c r="G410" s="11">
        <v>73077.67</v>
      </c>
      <c r="H410" s="8">
        <v>0.0</v>
      </c>
      <c r="I410" s="11">
        <v>0.0</v>
      </c>
      <c r="J410" s="8" t="s">
        <v>5483</v>
      </c>
      <c r="K410" s="8">
        <v>310.0</v>
      </c>
      <c r="L410" s="11">
        <v>23274.8</v>
      </c>
      <c r="M410" s="8" t="s">
        <v>6119</v>
      </c>
      <c r="N410" s="8" t="s">
        <v>61</v>
      </c>
      <c r="O410" s="8" t="s">
        <v>6515</v>
      </c>
      <c r="P410" s="11">
        <v>81.0</v>
      </c>
      <c r="Q410" s="11">
        <v>100858.77</v>
      </c>
      <c r="S410" s="16" t="str">
        <f t="shared" si="1"/>
        <v>CXG-0725</v>
      </c>
      <c r="T410" s="16" t="str">
        <f t="shared" si="2"/>
        <v>07/2025</v>
      </c>
      <c r="U410" s="10" t="s">
        <v>888</v>
      </c>
      <c r="V410" s="43">
        <v>74710.0</v>
      </c>
      <c r="W410" s="8">
        <v>1245.17</v>
      </c>
      <c r="X410" s="8">
        <v>-6.16</v>
      </c>
      <c r="Y410" s="16" t="str">
        <f t="shared" si="3"/>
        <v>Descarregado</v>
      </c>
      <c r="Z410" s="8" t="s">
        <v>3302</v>
      </c>
      <c r="AA410" s="14">
        <f>SUMIFS(PagFreteIndividal!E:E,PagFreteIndividal!B:B,A:A)+AC410</f>
        <v>23274.8</v>
      </c>
      <c r="AB410" s="14">
        <f t="shared" si="4"/>
        <v>0</v>
      </c>
      <c r="AC410" s="32">
        <v>23274.8</v>
      </c>
    </row>
    <row r="411">
      <c r="A411" s="10" t="s">
        <v>6519</v>
      </c>
      <c r="B411" s="13">
        <v>45845.0</v>
      </c>
      <c r="C411" s="8" t="s">
        <v>3349</v>
      </c>
      <c r="D411" s="8">
        <v>76060.0</v>
      </c>
      <c r="E411" s="8">
        <v>1267.67</v>
      </c>
      <c r="F411" s="8">
        <v>58.4</v>
      </c>
      <c r="G411" s="11">
        <v>74031.93</v>
      </c>
      <c r="H411" s="8">
        <v>0.0</v>
      </c>
      <c r="I411" s="11">
        <v>0.0</v>
      </c>
      <c r="J411" s="8" t="s">
        <v>6152</v>
      </c>
      <c r="K411" s="8">
        <v>310.0</v>
      </c>
      <c r="L411" s="11">
        <v>23578.6</v>
      </c>
      <c r="M411" s="8" t="s">
        <v>6119</v>
      </c>
      <c r="N411" s="8" t="s">
        <v>61</v>
      </c>
      <c r="O411" s="8" t="s">
        <v>6515</v>
      </c>
      <c r="P411" s="11">
        <v>81.0</v>
      </c>
      <c r="Q411" s="11">
        <v>102465.0</v>
      </c>
      <c r="S411" s="16" t="str">
        <f t="shared" si="1"/>
        <v>CXG-0725</v>
      </c>
      <c r="T411" s="16" t="str">
        <f t="shared" si="2"/>
        <v>07/2025</v>
      </c>
      <c r="U411" s="10" t="s">
        <v>888</v>
      </c>
      <c r="V411" s="43">
        <v>75900.0</v>
      </c>
      <c r="W411" s="8">
        <v>1265.0</v>
      </c>
      <c r="X411" s="8">
        <v>-2.67</v>
      </c>
      <c r="Y411" s="16" t="str">
        <f t="shared" si="3"/>
        <v>Descarregado</v>
      </c>
      <c r="Z411" s="8" t="s">
        <v>3302</v>
      </c>
      <c r="AA411" s="14">
        <f>SUMIFS(PagFreteIndividal!E:E,PagFreteIndividal!B:B,A:A)+AC411</f>
        <v>23578.6</v>
      </c>
      <c r="AB411" s="14">
        <f t="shared" si="4"/>
        <v>0</v>
      </c>
      <c r="AC411" s="32">
        <v>23578.6</v>
      </c>
    </row>
    <row r="412">
      <c r="A412" s="10" t="s">
        <v>6520</v>
      </c>
      <c r="B412" s="13">
        <v>45846.0</v>
      </c>
      <c r="C412" s="8" t="s">
        <v>3349</v>
      </c>
      <c r="D412" s="8">
        <v>74960.0</v>
      </c>
      <c r="E412" s="8">
        <v>1249.33</v>
      </c>
      <c r="F412" s="8">
        <v>57.4</v>
      </c>
      <c r="G412" s="11">
        <v>71711.54</v>
      </c>
      <c r="H412" s="8">
        <v>0.0</v>
      </c>
      <c r="I412" s="11">
        <v>0.0</v>
      </c>
      <c r="J412" s="8" t="s">
        <v>6201</v>
      </c>
      <c r="K412" s="8">
        <v>310.0</v>
      </c>
      <c r="L412" s="11">
        <v>23237.6</v>
      </c>
      <c r="M412" s="8" t="s">
        <v>6119</v>
      </c>
      <c r="N412" s="8" t="s">
        <v>73</v>
      </c>
      <c r="O412" s="8" t="s">
        <v>6516</v>
      </c>
      <c r="P412" s="11">
        <v>80.0</v>
      </c>
      <c r="Q412" s="11">
        <v>99920.0</v>
      </c>
      <c r="S412" s="16" t="str">
        <f t="shared" si="1"/>
        <v>CXG-0725</v>
      </c>
      <c r="T412" s="16" t="str">
        <f t="shared" si="2"/>
        <v>07/2025</v>
      </c>
      <c r="U412" s="10" t="s">
        <v>888</v>
      </c>
      <c r="V412" s="43">
        <v>74940.0</v>
      </c>
      <c r="W412" s="8">
        <v>1249.0</v>
      </c>
      <c r="X412" s="8">
        <v>-0.33</v>
      </c>
      <c r="Y412" s="16" t="str">
        <f t="shared" si="3"/>
        <v>Descarregado</v>
      </c>
      <c r="Z412" s="8" t="s">
        <v>3302</v>
      </c>
      <c r="AA412" s="14">
        <f>SUMIFS(PagFreteIndividal!E:E,PagFreteIndividal!B:B,A:A)+AC412</f>
        <v>23237.6</v>
      </c>
      <c r="AB412" s="14">
        <f t="shared" si="4"/>
        <v>0</v>
      </c>
      <c r="AC412" s="32">
        <v>23237.6</v>
      </c>
    </row>
    <row r="413">
      <c r="A413" s="10" t="s">
        <v>6521</v>
      </c>
      <c r="B413" s="13">
        <v>45846.0</v>
      </c>
      <c r="C413" s="8" t="s">
        <v>3349</v>
      </c>
      <c r="D413" s="8">
        <v>74940.0</v>
      </c>
      <c r="E413" s="8">
        <v>1249.0</v>
      </c>
      <c r="F413" s="8">
        <v>57.4</v>
      </c>
      <c r="G413" s="11">
        <v>71692.6</v>
      </c>
      <c r="H413" s="8">
        <v>0.0</v>
      </c>
      <c r="I413" s="11">
        <v>0.0</v>
      </c>
      <c r="J413" s="8" t="s">
        <v>6462</v>
      </c>
      <c r="K413" s="8">
        <v>310.0</v>
      </c>
      <c r="L413" s="11">
        <v>23231.4</v>
      </c>
      <c r="M413" s="8" t="s">
        <v>6119</v>
      </c>
      <c r="N413" s="8" t="s">
        <v>73</v>
      </c>
      <c r="O413" s="8" t="s">
        <v>6516</v>
      </c>
      <c r="P413" s="11">
        <v>80.0</v>
      </c>
      <c r="Q413" s="11">
        <v>99826.4</v>
      </c>
      <c r="S413" s="16" t="str">
        <f t="shared" si="1"/>
        <v>CXG-0725</v>
      </c>
      <c r="T413" s="16" t="str">
        <f t="shared" si="2"/>
        <v>07/2025</v>
      </c>
      <c r="U413" s="10" t="s">
        <v>888</v>
      </c>
      <c r="V413" s="43">
        <v>74870.0</v>
      </c>
      <c r="W413" s="8">
        <v>1247.83</v>
      </c>
      <c r="X413" s="8">
        <v>-1.17</v>
      </c>
      <c r="Y413" s="16" t="str">
        <f t="shared" si="3"/>
        <v>Descarregado</v>
      </c>
      <c r="Z413" s="8" t="s">
        <v>3302</v>
      </c>
      <c r="AA413" s="14">
        <f>SUMIFS(PagFreteIndividal!E:E,PagFreteIndividal!B:B,A:A)+AC413</f>
        <v>23231.4</v>
      </c>
      <c r="AB413" s="14">
        <f t="shared" si="4"/>
        <v>0</v>
      </c>
      <c r="AC413" s="32">
        <v>23231.4</v>
      </c>
    </row>
    <row r="414">
      <c r="A414" s="10" t="s">
        <v>6522</v>
      </c>
      <c r="B414" s="13">
        <v>45847.0</v>
      </c>
      <c r="C414" s="8" t="s">
        <v>3349</v>
      </c>
      <c r="D414" s="8">
        <v>79520.0</v>
      </c>
      <c r="E414" s="8">
        <v>1325.33</v>
      </c>
      <c r="F414" s="8">
        <v>58.4</v>
      </c>
      <c r="G414" s="11">
        <v>77399.27</v>
      </c>
      <c r="H414" s="8">
        <v>0.0</v>
      </c>
      <c r="I414" s="11">
        <v>0.0</v>
      </c>
      <c r="J414" s="8" t="s">
        <v>6176</v>
      </c>
      <c r="K414" s="8">
        <v>310.0</v>
      </c>
      <c r="L414" s="11">
        <v>24651.2</v>
      </c>
      <c r="M414" s="8" t="s">
        <v>6119</v>
      </c>
      <c r="N414" s="8" t="s">
        <v>61</v>
      </c>
      <c r="O414" s="8" t="s">
        <v>6515</v>
      </c>
      <c r="P414" s="11">
        <v>81.0</v>
      </c>
      <c r="Q414" s="11">
        <v>107298.27</v>
      </c>
      <c r="S414" s="16" t="str">
        <f t="shared" si="1"/>
        <v>CXG-0725</v>
      </c>
      <c r="T414" s="16" t="str">
        <f t="shared" si="2"/>
        <v>07/2025</v>
      </c>
      <c r="U414" s="10" t="s">
        <v>888</v>
      </c>
      <c r="V414" s="43">
        <v>79480.0</v>
      </c>
      <c r="W414" s="8">
        <v>1324.67</v>
      </c>
      <c r="X414" s="8">
        <v>-0.66</v>
      </c>
      <c r="Y414" s="16" t="str">
        <f t="shared" si="3"/>
        <v>Descarregado</v>
      </c>
      <c r="Z414" s="8" t="s">
        <v>3302</v>
      </c>
      <c r="AA414" s="14">
        <f>SUMIFS(PagFreteIndividal!E:E,PagFreteIndividal!B:B,A:A)+AC414</f>
        <v>24651.2</v>
      </c>
      <c r="AB414" s="14">
        <f t="shared" si="4"/>
        <v>0</v>
      </c>
      <c r="AC414" s="32">
        <v>24651.2</v>
      </c>
    </row>
    <row r="415">
      <c r="A415" s="10" t="s">
        <v>6523</v>
      </c>
      <c r="B415" s="13">
        <v>45847.0</v>
      </c>
      <c r="C415" s="8" t="s">
        <v>3349</v>
      </c>
      <c r="D415" s="8">
        <v>77860.0</v>
      </c>
      <c r="E415" s="8">
        <v>1297.67</v>
      </c>
      <c r="F415" s="8">
        <v>57.4</v>
      </c>
      <c r="G415" s="11">
        <v>74486.26</v>
      </c>
      <c r="H415" s="8">
        <v>0.0</v>
      </c>
      <c r="I415" s="11">
        <v>0.0</v>
      </c>
      <c r="J415" s="8" t="s">
        <v>6129</v>
      </c>
      <c r="K415" s="8">
        <v>310.0</v>
      </c>
      <c r="L415" s="11">
        <v>24136.6</v>
      </c>
      <c r="M415" s="8" t="s">
        <v>6119</v>
      </c>
      <c r="N415" s="8" t="s">
        <v>86</v>
      </c>
      <c r="O415" s="8" t="s">
        <v>6524</v>
      </c>
      <c r="P415" s="11">
        <v>80.0</v>
      </c>
      <c r="Q415" s="11">
        <v>103813.6</v>
      </c>
      <c r="S415" s="16" t="str">
        <f t="shared" si="1"/>
        <v>CXG-0725</v>
      </c>
      <c r="T415" s="16" t="str">
        <f t="shared" si="2"/>
        <v>07/2025</v>
      </c>
      <c r="U415" s="10" t="s">
        <v>888</v>
      </c>
      <c r="V415" s="43">
        <v>77860.0</v>
      </c>
      <c r="W415" s="8">
        <v>1297.67</v>
      </c>
      <c r="X415" s="8">
        <v>0.0</v>
      </c>
      <c r="Y415" s="16" t="str">
        <f t="shared" si="3"/>
        <v>Descarregado</v>
      </c>
      <c r="Z415" s="8" t="s">
        <v>3302</v>
      </c>
      <c r="AA415" s="14">
        <f>SUMIFS(PagFreteIndividal!E:E,PagFreteIndividal!B:B,A:A)+AC415</f>
        <v>24136.6</v>
      </c>
      <c r="AB415" s="14">
        <f t="shared" si="4"/>
        <v>0</v>
      </c>
      <c r="AC415" s="32">
        <v>24136.6</v>
      </c>
    </row>
    <row r="416">
      <c r="A416" s="10" t="s">
        <v>6525</v>
      </c>
      <c r="B416" s="13">
        <v>45847.0</v>
      </c>
      <c r="C416" s="8" t="s">
        <v>3349</v>
      </c>
      <c r="D416" s="8">
        <v>78100.0</v>
      </c>
      <c r="E416" s="8">
        <v>1301.67</v>
      </c>
      <c r="F416" s="8">
        <v>57.4</v>
      </c>
      <c r="G416" s="11">
        <v>74715.86</v>
      </c>
      <c r="H416" s="8">
        <v>0.0</v>
      </c>
      <c r="I416" s="11">
        <v>0.0</v>
      </c>
      <c r="J416" s="8" t="s">
        <v>6145</v>
      </c>
      <c r="K416" s="8">
        <v>310.0</v>
      </c>
      <c r="L416" s="11">
        <v>24211.0</v>
      </c>
      <c r="M416" s="8" t="s">
        <v>6119</v>
      </c>
      <c r="N416" s="8" t="s">
        <v>73</v>
      </c>
      <c r="O416" s="8" t="s">
        <v>6516</v>
      </c>
      <c r="P416" s="11">
        <v>80.0</v>
      </c>
      <c r="Q416" s="11">
        <v>103933.6</v>
      </c>
      <c r="S416" s="16" t="str">
        <f t="shared" si="1"/>
        <v>CXG-0725</v>
      </c>
      <c r="T416" s="16" t="str">
        <f t="shared" si="2"/>
        <v>07/2025</v>
      </c>
      <c r="U416" s="10" t="s">
        <v>888</v>
      </c>
      <c r="V416" s="43">
        <v>77950.0</v>
      </c>
      <c r="W416" s="8">
        <v>1299.17</v>
      </c>
      <c r="X416" s="8">
        <v>-2.5</v>
      </c>
      <c r="Y416" s="16" t="str">
        <f t="shared" si="3"/>
        <v>Descarregado</v>
      </c>
      <c r="Z416" s="8" t="s">
        <v>3302</v>
      </c>
      <c r="AA416" s="14">
        <f>SUMIFS(PagFreteIndividal!E:E,PagFreteIndividal!B:B,A:A)+AC416</f>
        <v>24211</v>
      </c>
      <c r="AB416" s="14">
        <f t="shared" si="4"/>
        <v>0</v>
      </c>
      <c r="AC416" s="32">
        <v>24211.0</v>
      </c>
    </row>
    <row r="417">
      <c r="A417" s="10" t="s">
        <v>6526</v>
      </c>
      <c r="B417" s="13">
        <v>45847.0</v>
      </c>
      <c r="C417" s="8" t="s">
        <v>3349</v>
      </c>
      <c r="D417" s="8">
        <v>79920.0</v>
      </c>
      <c r="E417" s="8">
        <v>1332.0</v>
      </c>
      <c r="F417" s="8">
        <v>57.4</v>
      </c>
      <c r="G417" s="11">
        <v>76456.8</v>
      </c>
      <c r="H417" s="8">
        <v>0.0</v>
      </c>
      <c r="I417" s="11">
        <v>0.0</v>
      </c>
      <c r="J417" s="8" t="s">
        <v>6158</v>
      </c>
      <c r="K417" s="8">
        <v>310.0</v>
      </c>
      <c r="L417" s="11">
        <v>24775.2</v>
      </c>
      <c r="M417" s="8" t="s">
        <v>6119</v>
      </c>
      <c r="N417" s="8" t="s">
        <v>73</v>
      </c>
      <c r="O417" s="8" t="s">
        <v>6516</v>
      </c>
      <c r="P417" s="11">
        <v>80.0</v>
      </c>
      <c r="Q417" s="11">
        <v>106586.4</v>
      </c>
      <c r="S417" s="16" t="str">
        <f t="shared" si="1"/>
        <v>CXG-0725</v>
      </c>
      <c r="T417" s="16" t="str">
        <f t="shared" si="2"/>
        <v>07/2025</v>
      </c>
      <c r="U417" s="10" t="s">
        <v>888</v>
      </c>
      <c r="V417" s="43">
        <v>79940.0</v>
      </c>
      <c r="W417" s="8">
        <v>1332.33</v>
      </c>
      <c r="X417" s="8">
        <v>0.33</v>
      </c>
      <c r="Y417" s="16" t="str">
        <f t="shared" si="3"/>
        <v>Descarregado</v>
      </c>
      <c r="Z417" s="8" t="s">
        <v>3302</v>
      </c>
      <c r="AA417" s="14">
        <f>SUMIFS(PagFreteIndividal!E:E,PagFreteIndividal!B:B,A:A)+AC417</f>
        <v>24775.2</v>
      </c>
      <c r="AB417" s="14">
        <f t="shared" si="4"/>
        <v>0</v>
      </c>
      <c r="AC417" s="32">
        <v>24775.2</v>
      </c>
    </row>
    <row r="418">
      <c r="A418" s="10" t="s">
        <v>5228</v>
      </c>
      <c r="B418" s="13">
        <v>45844.0</v>
      </c>
      <c r="C418" s="8" t="s">
        <v>3308</v>
      </c>
      <c r="D418" s="8">
        <v>74860.0</v>
      </c>
      <c r="E418" s="8">
        <v>1247.67</v>
      </c>
      <c r="F418" s="8">
        <v>54.0</v>
      </c>
      <c r="G418" s="11">
        <v>67374.18</v>
      </c>
      <c r="H418" s="8">
        <v>0.0</v>
      </c>
      <c r="I418" s="11">
        <v>0.0</v>
      </c>
      <c r="J418" s="8" t="s">
        <v>5209</v>
      </c>
      <c r="K418" s="8">
        <v>330.0</v>
      </c>
      <c r="L418" s="11">
        <v>24703.8</v>
      </c>
      <c r="M418" s="8" t="s">
        <v>6119</v>
      </c>
      <c r="N418" s="8" t="s">
        <v>83</v>
      </c>
      <c r="O418" s="8" t="s">
        <v>6502</v>
      </c>
      <c r="P418" s="11">
        <v>82.0</v>
      </c>
      <c r="Q418" s="11">
        <v>102035.06</v>
      </c>
      <c r="S418" s="16" t="str">
        <f t="shared" si="1"/>
        <v>CXG-0725</v>
      </c>
      <c r="T418" s="16" t="str">
        <f t="shared" si="2"/>
        <v>07/2025</v>
      </c>
      <c r="U418" s="10" t="s">
        <v>890</v>
      </c>
      <c r="V418" s="43">
        <v>74660.0</v>
      </c>
      <c r="W418" s="8">
        <v>1244.33</v>
      </c>
      <c r="X418" s="8">
        <v>-3.34</v>
      </c>
      <c r="Y418" s="16" t="str">
        <f t="shared" si="3"/>
        <v>Descarregado</v>
      </c>
      <c r="Z418" s="8" t="s">
        <v>3309</v>
      </c>
      <c r="AA418" s="14">
        <f>SUMIFS(PagFreteIndividal!E:E,PagFreteIndividal!B:B,A:A)+AC418</f>
        <v>24703.8</v>
      </c>
      <c r="AB418" s="14">
        <f t="shared" si="4"/>
        <v>0</v>
      </c>
      <c r="AC418" s="14"/>
    </row>
    <row r="419">
      <c r="A419" s="10" t="s">
        <v>6527</v>
      </c>
      <c r="B419" s="13">
        <v>45848.0</v>
      </c>
      <c r="C419" s="8" t="s">
        <v>3349</v>
      </c>
      <c r="D419" s="8">
        <v>64440.0</v>
      </c>
      <c r="E419" s="8">
        <v>1074.0</v>
      </c>
      <c r="F419" s="8">
        <v>57.4</v>
      </c>
      <c r="G419" s="11">
        <v>61647.6</v>
      </c>
      <c r="H419" s="8">
        <v>0.0</v>
      </c>
      <c r="I419" s="11">
        <v>0.0</v>
      </c>
      <c r="J419" s="8" t="s">
        <v>6528</v>
      </c>
      <c r="K419" s="8">
        <v>310.0</v>
      </c>
      <c r="L419" s="11">
        <v>19976.4</v>
      </c>
      <c r="M419" s="8" t="s">
        <v>6119</v>
      </c>
      <c r="N419" s="8" t="s">
        <v>138</v>
      </c>
      <c r="O419" s="8" t="s">
        <v>6447</v>
      </c>
      <c r="P419" s="11">
        <v>80.0</v>
      </c>
      <c r="Q419" s="11">
        <v>85786.4</v>
      </c>
      <c r="S419" s="16" t="str">
        <f t="shared" si="1"/>
        <v>CXG-0725</v>
      </c>
      <c r="T419" s="16" t="str">
        <f t="shared" si="2"/>
        <v>07/2025</v>
      </c>
      <c r="U419" s="10" t="s">
        <v>888</v>
      </c>
      <c r="V419" s="43">
        <v>64340.0</v>
      </c>
      <c r="W419" s="8">
        <v>1072.33</v>
      </c>
      <c r="X419" s="8">
        <v>-1.67</v>
      </c>
      <c r="Y419" s="16" t="str">
        <f t="shared" si="3"/>
        <v>Descarregado</v>
      </c>
      <c r="Z419" s="8" t="s">
        <v>3302</v>
      </c>
      <c r="AA419" s="14">
        <f>SUMIFS(PagFreteIndividal!E:E,PagFreteIndividal!B:B,A:A)+AC419</f>
        <v>19976.4</v>
      </c>
      <c r="AB419" s="14">
        <f t="shared" si="4"/>
        <v>0</v>
      </c>
      <c r="AC419" s="32">
        <v>19976.4</v>
      </c>
    </row>
    <row r="420">
      <c r="A420" s="10" t="s">
        <v>6529</v>
      </c>
      <c r="B420" s="13">
        <v>45848.0</v>
      </c>
      <c r="C420" s="8" t="s">
        <v>3349</v>
      </c>
      <c r="D420" s="8">
        <v>75340.0</v>
      </c>
      <c r="E420" s="8">
        <v>1255.67</v>
      </c>
      <c r="F420" s="8">
        <v>55.9</v>
      </c>
      <c r="G420" s="11">
        <v>70191.95</v>
      </c>
      <c r="H420" s="8">
        <v>0.0</v>
      </c>
      <c r="I420" s="11">
        <v>0.0</v>
      </c>
      <c r="J420" s="8" t="s">
        <v>6169</v>
      </c>
      <c r="K420" s="8">
        <v>310.0</v>
      </c>
      <c r="L420" s="11">
        <v>23355.4</v>
      </c>
      <c r="M420" s="8" t="s">
        <v>6119</v>
      </c>
      <c r="N420" s="8" t="s">
        <v>23</v>
      </c>
      <c r="O420" s="8" t="s">
        <v>6513</v>
      </c>
      <c r="P420" s="11">
        <v>78.5</v>
      </c>
      <c r="Q420" s="11">
        <v>98464.91</v>
      </c>
      <c r="S420" s="16" t="str">
        <f t="shared" si="1"/>
        <v>CXG-0725</v>
      </c>
      <c r="T420" s="16" t="str">
        <f t="shared" si="2"/>
        <v>07/2025</v>
      </c>
      <c r="U420" s="10" t="s">
        <v>888</v>
      </c>
      <c r="V420" s="43">
        <v>75260.0</v>
      </c>
      <c r="W420" s="8">
        <v>1254.33</v>
      </c>
      <c r="X420" s="8">
        <v>-1.34</v>
      </c>
      <c r="Y420" s="16" t="str">
        <f t="shared" si="3"/>
        <v>Descarregado</v>
      </c>
      <c r="Z420" s="8" t="s">
        <v>3302</v>
      </c>
      <c r="AA420" s="14">
        <f>SUMIFS(PagFreteIndividal!E:E,PagFreteIndividal!B:B,A:A)+AC420</f>
        <v>23355.4</v>
      </c>
      <c r="AB420" s="14">
        <f t="shared" si="4"/>
        <v>0</v>
      </c>
      <c r="AC420" s="32">
        <v>23355.4</v>
      </c>
    </row>
    <row r="421">
      <c r="A421" s="10" t="s">
        <v>5162</v>
      </c>
      <c r="B421" s="13">
        <v>45844.0</v>
      </c>
      <c r="C421" s="8" t="s">
        <v>3308</v>
      </c>
      <c r="D421" s="8">
        <v>60260.0</v>
      </c>
      <c r="E421" s="8">
        <v>1004.33</v>
      </c>
      <c r="F421" s="8">
        <v>54.5</v>
      </c>
      <c r="G421" s="11">
        <v>54735.99</v>
      </c>
      <c r="H421" s="8">
        <v>0.0</v>
      </c>
      <c r="I421" s="11">
        <v>0.0</v>
      </c>
      <c r="J421" s="8" t="s">
        <v>5163</v>
      </c>
      <c r="K421" s="8">
        <v>330.0</v>
      </c>
      <c r="L421" s="11">
        <v>19885.8</v>
      </c>
      <c r="M421" s="8" t="s">
        <v>6119</v>
      </c>
      <c r="N421" s="8" t="s">
        <v>83</v>
      </c>
      <c r="O421" s="8" t="s">
        <v>6502</v>
      </c>
      <c r="P421" s="11">
        <v>82.0</v>
      </c>
      <c r="Q421" s="11">
        <v>82109.06</v>
      </c>
      <c r="S421" s="16" t="str">
        <f t="shared" si="1"/>
        <v>CXG-0725</v>
      </c>
      <c r="T421" s="16" t="str">
        <f t="shared" si="2"/>
        <v>07/2025</v>
      </c>
      <c r="U421" s="10" t="s">
        <v>890</v>
      </c>
      <c r="V421" s="43">
        <v>60080.0</v>
      </c>
      <c r="W421" s="8">
        <v>1001.33</v>
      </c>
      <c r="X421" s="8">
        <v>-3.0</v>
      </c>
      <c r="Y421" s="16" t="str">
        <f t="shared" si="3"/>
        <v>Descarregado</v>
      </c>
      <c r="Z421" s="8" t="s">
        <v>3309</v>
      </c>
      <c r="AA421" s="14">
        <f>SUMIFS(PagFreteIndividal!E:E,PagFreteIndividal!B:B,A:A)+AC421</f>
        <v>19885.8</v>
      </c>
      <c r="AB421" s="14">
        <f t="shared" si="4"/>
        <v>0</v>
      </c>
      <c r="AC421" s="14"/>
    </row>
    <row r="422">
      <c r="A422" s="10" t="s">
        <v>5205</v>
      </c>
      <c r="B422" s="13">
        <v>45844.0</v>
      </c>
      <c r="C422" s="8" t="s">
        <v>3308</v>
      </c>
      <c r="D422" s="8">
        <v>70640.0</v>
      </c>
      <c r="E422" s="8">
        <v>1177.33</v>
      </c>
      <c r="F422" s="8">
        <v>54.5</v>
      </c>
      <c r="G422" s="11">
        <v>64164.49</v>
      </c>
      <c r="H422" s="8">
        <v>0.0</v>
      </c>
      <c r="I422" s="11">
        <v>0.0</v>
      </c>
      <c r="J422" s="8" t="s">
        <v>5206</v>
      </c>
      <c r="K422" s="8">
        <v>330.0</v>
      </c>
      <c r="L422" s="11">
        <v>23311.2</v>
      </c>
      <c r="M422" s="8" t="s">
        <v>6119</v>
      </c>
      <c r="N422" s="8" t="s">
        <v>83</v>
      </c>
      <c r="O422" s="8" t="s">
        <v>6502</v>
      </c>
      <c r="P422" s="11">
        <v>82.0</v>
      </c>
      <c r="Q422" s="11">
        <v>96268.0</v>
      </c>
      <c r="S422" s="16" t="str">
        <f t="shared" si="1"/>
        <v>CXG-0725</v>
      </c>
      <c r="T422" s="16" t="str">
        <f t="shared" si="2"/>
        <v>07/2025</v>
      </c>
      <c r="U422" s="10" t="s">
        <v>890</v>
      </c>
      <c r="V422" s="43">
        <v>70440.0</v>
      </c>
      <c r="W422" s="8">
        <v>1174.0</v>
      </c>
      <c r="X422" s="8">
        <v>-3.33</v>
      </c>
      <c r="Y422" s="16" t="str">
        <f t="shared" si="3"/>
        <v>Descarregado</v>
      </c>
      <c r="Z422" s="8" t="s">
        <v>3309</v>
      </c>
      <c r="AA422" s="14">
        <f>SUMIFS(PagFreteIndividal!E:E,PagFreteIndividal!B:B,A:A)+AC422</f>
        <v>23311.2</v>
      </c>
      <c r="AB422" s="14">
        <f t="shared" si="4"/>
        <v>0</v>
      </c>
      <c r="AC422" s="14"/>
    </row>
    <row r="423">
      <c r="A423" s="10" t="s">
        <v>4906</v>
      </c>
      <c r="B423" s="13">
        <v>45848.0</v>
      </c>
      <c r="C423" s="8" t="s">
        <v>3308</v>
      </c>
      <c r="D423" s="8">
        <v>67760.0</v>
      </c>
      <c r="E423" s="8">
        <v>1129.33</v>
      </c>
      <c r="F423" s="8">
        <v>54.5</v>
      </c>
      <c r="G423" s="11">
        <v>61548.49</v>
      </c>
      <c r="H423" s="8">
        <v>0.0</v>
      </c>
      <c r="I423" s="11">
        <v>0.0</v>
      </c>
      <c r="J423" s="8" t="s">
        <v>4832</v>
      </c>
      <c r="K423" s="8">
        <v>325.0</v>
      </c>
      <c r="L423" s="11">
        <v>22022.0</v>
      </c>
      <c r="M423" s="8" t="s">
        <v>6119</v>
      </c>
      <c r="N423" s="8" t="s">
        <v>37</v>
      </c>
      <c r="O423" s="8" t="s">
        <v>6530</v>
      </c>
      <c r="P423" s="11">
        <v>76.0</v>
      </c>
      <c r="Q423" s="11">
        <v>85702.92</v>
      </c>
      <c r="R423" s="8" t="s">
        <v>6531</v>
      </c>
      <c r="S423" s="16" t="str">
        <f t="shared" si="1"/>
        <v>CXG-0725</v>
      </c>
      <c r="T423" s="16" t="str">
        <f t="shared" si="2"/>
        <v>07/2025</v>
      </c>
      <c r="U423" s="10" t="s">
        <v>890</v>
      </c>
      <c r="V423" s="43">
        <v>67660.0</v>
      </c>
      <c r="W423" s="8">
        <v>1127.67</v>
      </c>
      <c r="X423" s="8">
        <v>-1.66</v>
      </c>
      <c r="Y423" s="16" t="str">
        <f t="shared" si="3"/>
        <v>Descarregado</v>
      </c>
      <c r="Z423" s="8" t="s">
        <v>3309</v>
      </c>
      <c r="AA423" s="14">
        <f>SUMIFS(PagFreteIndividal!E:E,PagFreteIndividal!B:B,A:A)+AC423</f>
        <v>22022</v>
      </c>
      <c r="AB423" s="14">
        <f t="shared" si="4"/>
        <v>0</v>
      </c>
      <c r="AC423" s="14"/>
    </row>
    <row r="424">
      <c r="A424" s="10" t="s">
        <v>5056</v>
      </c>
      <c r="B424" s="13">
        <v>45848.0</v>
      </c>
      <c r="C424" s="8" t="s">
        <v>3308</v>
      </c>
      <c r="D424" s="8">
        <v>57640.0</v>
      </c>
      <c r="E424" s="8">
        <v>960.67</v>
      </c>
      <c r="F424" s="8">
        <v>56.2</v>
      </c>
      <c r="G424" s="11">
        <v>53989.65</v>
      </c>
      <c r="H424" s="8">
        <v>0.0</v>
      </c>
      <c r="I424" s="11">
        <v>0.0</v>
      </c>
      <c r="J424" s="8" t="s">
        <v>5057</v>
      </c>
      <c r="K424" s="8">
        <v>330.0</v>
      </c>
      <c r="L424" s="11">
        <v>19021.2</v>
      </c>
      <c r="M424" s="8" t="s">
        <v>6119</v>
      </c>
      <c r="N424" s="8" t="s">
        <v>73</v>
      </c>
      <c r="O424" s="8" t="s">
        <v>6516</v>
      </c>
      <c r="P424" s="11">
        <v>80.0</v>
      </c>
      <c r="Q424" s="11">
        <v>77080.0</v>
      </c>
      <c r="S424" s="16" t="str">
        <f t="shared" si="1"/>
        <v>CXG-0725</v>
      </c>
      <c r="T424" s="16" t="str">
        <f t="shared" si="2"/>
        <v>07/2025</v>
      </c>
      <c r="U424" s="10" t="s">
        <v>888</v>
      </c>
      <c r="V424" s="43">
        <v>57810.0</v>
      </c>
      <c r="W424" s="8">
        <v>963.5</v>
      </c>
      <c r="X424" s="8">
        <v>2.83</v>
      </c>
      <c r="Y424" s="16" t="str">
        <f t="shared" si="3"/>
        <v>Descarregado</v>
      </c>
      <c r="Z424" s="8" t="s">
        <v>3309</v>
      </c>
      <c r="AA424" s="14">
        <f>SUMIFS(PagFreteIndividal!E:E,PagFreteIndividal!B:B,A:A)+AC424</f>
        <v>19021.2</v>
      </c>
      <c r="AB424" s="14">
        <f t="shared" si="4"/>
        <v>0</v>
      </c>
      <c r="AC424" s="14"/>
    </row>
    <row r="425">
      <c r="A425" s="10" t="s">
        <v>4265</v>
      </c>
      <c r="B425" s="13">
        <v>45848.0</v>
      </c>
      <c r="C425" s="8" t="s">
        <v>3308</v>
      </c>
      <c r="D425" s="8">
        <v>59120.0</v>
      </c>
      <c r="E425" s="8">
        <v>985.33</v>
      </c>
      <c r="F425" s="8">
        <v>53.19</v>
      </c>
      <c r="G425" s="11">
        <v>52409.7</v>
      </c>
      <c r="H425" s="8">
        <v>0.0</v>
      </c>
      <c r="I425" s="11">
        <v>0.0</v>
      </c>
      <c r="J425" s="8" t="s">
        <v>4266</v>
      </c>
      <c r="K425" s="8">
        <v>330.0</v>
      </c>
      <c r="L425" s="11">
        <v>19509.6</v>
      </c>
      <c r="M425" s="8" t="s">
        <v>6119</v>
      </c>
      <c r="N425" s="8" t="s">
        <v>51</v>
      </c>
      <c r="O425" s="8" t="s">
        <v>6532</v>
      </c>
      <c r="P425" s="11">
        <v>77.0</v>
      </c>
      <c r="Q425" s="11">
        <v>75870.41</v>
      </c>
      <c r="R425" s="8" t="s">
        <v>6533</v>
      </c>
      <c r="S425" s="16" t="str">
        <f t="shared" si="1"/>
        <v>CXG-0725</v>
      </c>
      <c r="T425" s="16" t="str">
        <f t="shared" si="2"/>
        <v>07/2025</v>
      </c>
      <c r="U425" s="10" t="s">
        <v>888</v>
      </c>
      <c r="V425" s="43">
        <v>59120.0</v>
      </c>
      <c r="W425" s="8">
        <v>985.33</v>
      </c>
      <c r="X425" s="8">
        <v>0.0</v>
      </c>
      <c r="Y425" s="16" t="str">
        <f t="shared" si="3"/>
        <v>Descarregado</v>
      </c>
      <c r="Z425" s="8" t="s">
        <v>3309</v>
      </c>
      <c r="AA425" s="14">
        <f>SUMIFS(PagFreteIndividal!E:E,PagFreteIndividal!B:B,A:A)+AC425</f>
        <v>19509.6</v>
      </c>
      <c r="AB425" s="14">
        <f t="shared" si="4"/>
        <v>0</v>
      </c>
      <c r="AC425" s="14"/>
    </row>
    <row r="426">
      <c r="A426" s="10" t="s">
        <v>6534</v>
      </c>
      <c r="B426" s="13">
        <v>45850.0</v>
      </c>
      <c r="C426" s="8" t="s">
        <v>3349</v>
      </c>
      <c r="D426" s="8">
        <v>73400.0</v>
      </c>
      <c r="E426" s="8">
        <v>1223.33</v>
      </c>
      <c r="F426" s="8">
        <v>57.4</v>
      </c>
      <c r="G426" s="11">
        <v>70219.14</v>
      </c>
      <c r="H426" s="8">
        <v>0.0</v>
      </c>
      <c r="I426" s="11">
        <v>0.0</v>
      </c>
      <c r="J426" s="8" t="s">
        <v>6428</v>
      </c>
      <c r="K426" s="8">
        <v>310.0</v>
      </c>
      <c r="L426" s="11">
        <v>22754.0</v>
      </c>
      <c r="M426" s="8" t="s">
        <v>6119</v>
      </c>
      <c r="N426" s="8" t="s">
        <v>73</v>
      </c>
      <c r="O426" s="8" t="s">
        <v>6516</v>
      </c>
      <c r="P426" s="11">
        <v>80.0</v>
      </c>
      <c r="Q426" s="11">
        <v>96480.0</v>
      </c>
      <c r="S426" s="16" t="str">
        <f t="shared" si="1"/>
        <v>CXG-0725</v>
      </c>
      <c r="T426" s="16" t="str">
        <f t="shared" si="2"/>
        <v>07/2025</v>
      </c>
      <c r="U426" s="10" t="s">
        <v>888</v>
      </c>
      <c r="V426" s="43">
        <v>72360.0</v>
      </c>
      <c r="W426" s="8">
        <v>1206.0</v>
      </c>
      <c r="X426" s="8">
        <v>-17.33</v>
      </c>
      <c r="Y426" s="16" t="str">
        <f t="shared" si="3"/>
        <v>Descarregado</v>
      </c>
      <c r="Z426" s="8" t="s">
        <v>3302</v>
      </c>
      <c r="AA426" s="14">
        <f>SUMIFS(PagFreteIndividal!E:E,PagFreteIndividal!B:B,A:A)+AC426</f>
        <v>22754</v>
      </c>
      <c r="AB426" s="14">
        <f t="shared" si="4"/>
        <v>0</v>
      </c>
      <c r="AC426" s="32">
        <v>22754.0</v>
      </c>
    </row>
    <row r="427">
      <c r="A427" s="10" t="s">
        <v>5143</v>
      </c>
      <c r="B427" s="13">
        <v>45849.0</v>
      </c>
      <c r="C427" s="8" t="s">
        <v>3308</v>
      </c>
      <c r="D427" s="8">
        <v>62520.0</v>
      </c>
      <c r="E427" s="8">
        <v>1042.0</v>
      </c>
      <c r="F427" s="8">
        <v>56.2</v>
      </c>
      <c r="G427" s="11">
        <v>58560.4</v>
      </c>
      <c r="H427" s="8">
        <v>0.0</v>
      </c>
      <c r="I427" s="11">
        <v>0.0</v>
      </c>
      <c r="J427" s="8" t="s">
        <v>5078</v>
      </c>
      <c r="K427" s="8">
        <v>330.0</v>
      </c>
      <c r="L427" s="11">
        <v>20631.6</v>
      </c>
      <c r="M427" s="8" t="s">
        <v>6119</v>
      </c>
      <c r="N427" s="8" t="s">
        <v>73</v>
      </c>
      <c r="O427" s="8" t="s">
        <v>6516</v>
      </c>
      <c r="P427" s="11">
        <v>80.0</v>
      </c>
      <c r="Q427" s="11">
        <v>83293.6</v>
      </c>
      <c r="S427" s="16" t="str">
        <f t="shared" si="1"/>
        <v>CXG-0725</v>
      </c>
      <c r="T427" s="16" t="str">
        <f t="shared" si="2"/>
        <v>07/2025</v>
      </c>
      <c r="U427" s="10" t="s">
        <v>888</v>
      </c>
      <c r="V427" s="43">
        <v>62470.0</v>
      </c>
      <c r="W427" s="8">
        <v>1041.17</v>
      </c>
      <c r="X427" s="8">
        <v>-0.83</v>
      </c>
      <c r="Y427" s="16" t="str">
        <f t="shared" si="3"/>
        <v>Descarregado</v>
      </c>
      <c r="Z427" s="8" t="s">
        <v>3309</v>
      </c>
      <c r="AA427" s="14">
        <f>SUMIFS(PagFreteIndividal!E:E,PagFreteIndividal!B:B,A:A)+AC427</f>
        <v>20631.6</v>
      </c>
      <c r="AB427" s="14">
        <f t="shared" si="4"/>
        <v>0</v>
      </c>
      <c r="AC427" s="14"/>
    </row>
    <row r="428">
      <c r="A428" s="10" t="s">
        <v>6535</v>
      </c>
      <c r="B428" s="13">
        <v>45851.0</v>
      </c>
      <c r="C428" s="8" t="s">
        <v>3349</v>
      </c>
      <c r="D428" s="8">
        <v>73620.0</v>
      </c>
      <c r="E428" s="8">
        <v>1227.0</v>
      </c>
      <c r="F428" s="8">
        <v>57.4</v>
      </c>
      <c r="G428" s="11">
        <v>70429.8</v>
      </c>
      <c r="H428" s="8">
        <v>0.0</v>
      </c>
      <c r="I428" s="11">
        <v>0.0</v>
      </c>
      <c r="J428" s="8" t="s">
        <v>6152</v>
      </c>
      <c r="K428" s="8">
        <v>310.0</v>
      </c>
      <c r="L428" s="11">
        <v>22822.2</v>
      </c>
      <c r="M428" s="8" t="s">
        <v>6119</v>
      </c>
      <c r="N428" s="8" t="s">
        <v>73</v>
      </c>
      <c r="O428" s="8" t="s">
        <v>6516</v>
      </c>
      <c r="P428" s="11">
        <v>80.0</v>
      </c>
      <c r="Q428" s="11">
        <v>97986.4</v>
      </c>
      <c r="S428" s="16" t="str">
        <f t="shared" si="1"/>
        <v>CXG-0725</v>
      </c>
      <c r="T428" s="16" t="str">
        <f t="shared" si="2"/>
        <v>07/2025</v>
      </c>
      <c r="U428" s="10" t="s">
        <v>888</v>
      </c>
      <c r="V428" s="43">
        <v>73490.0</v>
      </c>
      <c r="W428" s="8">
        <v>1224.83</v>
      </c>
      <c r="X428" s="8">
        <v>-2.17</v>
      </c>
      <c r="Y428" s="16" t="str">
        <f t="shared" si="3"/>
        <v>Descarregado</v>
      </c>
      <c r="Z428" s="8" t="s">
        <v>3302</v>
      </c>
      <c r="AA428" s="14">
        <f>SUMIFS(PagFreteIndividal!E:E,PagFreteIndividal!B:B,A:A)+AC428</f>
        <v>22822.2</v>
      </c>
      <c r="AB428" s="14">
        <f t="shared" si="4"/>
        <v>0</v>
      </c>
      <c r="AC428" s="32">
        <v>22822.2</v>
      </c>
    </row>
    <row r="429">
      <c r="A429" s="10" t="s">
        <v>6536</v>
      </c>
      <c r="B429" s="13">
        <v>45851.0</v>
      </c>
      <c r="C429" s="8" t="s">
        <v>3349</v>
      </c>
      <c r="D429" s="8">
        <v>75760.0</v>
      </c>
      <c r="E429" s="8">
        <v>1262.67</v>
      </c>
      <c r="F429" s="8">
        <v>57.4</v>
      </c>
      <c r="G429" s="11">
        <v>72477.26</v>
      </c>
      <c r="H429" s="8">
        <v>0.0</v>
      </c>
      <c r="I429" s="11">
        <v>0.0</v>
      </c>
      <c r="J429" s="8" t="s">
        <v>6154</v>
      </c>
      <c r="K429" s="8">
        <v>310.0</v>
      </c>
      <c r="L429" s="11">
        <v>23485.6</v>
      </c>
      <c r="M429" s="8" t="s">
        <v>6119</v>
      </c>
      <c r="N429" s="8" t="s">
        <v>73</v>
      </c>
      <c r="O429" s="8" t="s">
        <v>6516</v>
      </c>
      <c r="P429" s="11">
        <v>80.0</v>
      </c>
      <c r="Q429" s="11">
        <v>100773.6</v>
      </c>
      <c r="S429" s="16" t="str">
        <f t="shared" si="1"/>
        <v>CXG-0725</v>
      </c>
      <c r="T429" s="16" t="str">
        <f t="shared" si="2"/>
        <v>07/2025</v>
      </c>
      <c r="U429" s="10" t="s">
        <v>888</v>
      </c>
      <c r="V429" s="43">
        <v>75580.0</v>
      </c>
      <c r="W429" s="8">
        <v>1259.67</v>
      </c>
      <c r="X429" s="8">
        <v>-3.0</v>
      </c>
      <c r="Y429" s="16" t="str">
        <f t="shared" si="3"/>
        <v>Descarregado</v>
      </c>
      <c r="Z429" s="8" t="s">
        <v>3302</v>
      </c>
      <c r="AA429" s="14">
        <f>SUMIFS(PagFreteIndividal!E:E,PagFreteIndividal!B:B,A:A)+AC429</f>
        <v>23485.6</v>
      </c>
      <c r="AB429" s="14">
        <f t="shared" si="4"/>
        <v>0</v>
      </c>
      <c r="AC429" s="32">
        <v>23485.6</v>
      </c>
    </row>
    <row r="430">
      <c r="A430" s="10" t="s">
        <v>6537</v>
      </c>
      <c r="B430" s="13">
        <v>45852.0</v>
      </c>
      <c r="C430" s="8" t="s">
        <v>3349</v>
      </c>
      <c r="D430" s="8">
        <v>74320.0</v>
      </c>
      <c r="E430" s="8">
        <v>1238.67</v>
      </c>
      <c r="F430" s="8">
        <v>57.4</v>
      </c>
      <c r="G430" s="11">
        <v>71099.66</v>
      </c>
      <c r="H430" s="8">
        <v>0.0</v>
      </c>
      <c r="I430" s="11">
        <v>0.0</v>
      </c>
      <c r="J430" s="8" t="s">
        <v>6201</v>
      </c>
      <c r="K430" s="8">
        <v>310.0</v>
      </c>
      <c r="L430" s="11">
        <v>23039.2</v>
      </c>
      <c r="M430" s="8" t="s">
        <v>6119</v>
      </c>
      <c r="N430" s="8" t="s">
        <v>73</v>
      </c>
      <c r="O430" s="8" t="s">
        <v>6516</v>
      </c>
      <c r="P430" s="11">
        <v>80.0</v>
      </c>
      <c r="Q430" s="11">
        <v>98880.0</v>
      </c>
      <c r="S430" s="16" t="str">
        <f t="shared" si="1"/>
        <v>CXG-0725</v>
      </c>
      <c r="T430" s="16" t="str">
        <f t="shared" si="2"/>
        <v>07/2025</v>
      </c>
      <c r="U430" s="10" t="s">
        <v>888</v>
      </c>
      <c r="V430" s="43">
        <v>74160.0</v>
      </c>
      <c r="W430" s="8">
        <v>1236.0</v>
      </c>
      <c r="X430" s="8">
        <v>-2.67</v>
      </c>
      <c r="Y430" s="16" t="str">
        <f t="shared" si="3"/>
        <v>Descarregado</v>
      </c>
      <c r="Z430" s="8" t="s">
        <v>3302</v>
      </c>
      <c r="AA430" s="14">
        <f>SUMIFS(PagFreteIndividal!E:E,PagFreteIndividal!B:B,A:A)+AC430</f>
        <v>23039.2</v>
      </c>
      <c r="AB430" s="14">
        <f t="shared" si="4"/>
        <v>0</v>
      </c>
      <c r="AC430" s="32">
        <v>23039.2</v>
      </c>
    </row>
    <row r="431">
      <c r="A431" s="10" t="s">
        <v>4853</v>
      </c>
      <c r="B431" s="13">
        <v>45850.0</v>
      </c>
      <c r="C431" s="8" t="s">
        <v>3308</v>
      </c>
      <c r="D431" s="8">
        <v>60580.0</v>
      </c>
      <c r="E431" s="8">
        <v>1009.67</v>
      </c>
      <c r="F431" s="8">
        <v>55.19</v>
      </c>
      <c r="G431" s="11">
        <v>55723.69</v>
      </c>
      <c r="H431" s="8">
        <v>0.0</v>
      </c>
      <c r="I431" s="11">
        <v>0.0</v>
      </c>
      <c r="J431" s="8" t="s">
        <v>4257</v>
      </c>
      <c r="K431" s="8">
        <v>330.0</v>
      </c>
      <c r="L431" s="11">
        <v>19991.4</v>
      </c>
      <c r="M431" s="8" t="s">
        <v>6119</v>
      </c>
      <c r="N431" s="8" t="s">
        <v>213</v>
      </c>
      <c r="O431" s="8" t="s">
        <v>6505</v>
      </c>
      <c r="P431" s="11">
        <v>79.0</v>
      </c>
      <c r="Q431" s="11">
        <v>79763.93</v>
      </c>
      <c r="R431" s="8" t="s">
        <v>6538</v>
      </c>
      <c r="S431" s="16" t="str">
        <f t="shared" si="1"/>
        <v>CXG-0725</v>
      </c>
      <c r="T431" s="16" t="str">
        <f t="shared" si="2"/>
        <v>07/2025</v>
      </c>
      <c r="U431" s="10" t="s">
        <v>888</v>
      </c>
      <c r="V431" s="43">
        <v>60580.0</v>
      </c>
      <c r="W431" s="8">
        <v>1009.67</v>
      </c>
      <c r="X431" s="8">
        <v>0.0</v>
      </c>
      <c r="Y431" s="16" t="str">
        <f t="shared" si="3"/>
        <v>Descarregado</v>
      </c>
      <c r="Z431" s="8" t="s">
        <v>3309</v>
      </c>
      <c r="AA431" s="14">
        <f>SUMIFS(PagFreteIndividal!E:E,PagFreteIndividal!B:B,A:A)+AC431</f>
        <v>19991.4</v>
      </c>
      <c r="AB431" s="14">
        <f t="shared" si="4"/>
        <v>0</v>
      </c>
      <c r="AC431" s="14"/>
    </row>
    <row r="432">
      <c r="A432" s="10" t="s">
        <v>6539</v>
      </c>
      <c r="B432" s="13">
        <v>45852.0</v>
      </c>
      <c r="C432" s="8" t="s">
        <v>3349</v>
      </c>
      <c r="D432" s="8">
        <v>78500.0</v>
      </c>
      <c r="E432" s="8">
        <v>1308.33</v>
      </c>
      <c r="F432" s="8">
        <v>57.4</v>
      </c>
      <c r="G432" s="11">
        <v>75098.14</v>
      </c>
      <c r="H432" s="8">
        <v>0.0</v>
      </c>
      <c r="I432" s="11">
        <v>0.0</v>
      </c>
      <c r="J432" s="8" t="s">
        <v>6240</v>
      </c>
      <c r="K432" s="8">
        <v>310.0</v>
      </c>
      <c r="L432" s="11">
        <v>24335.0</v>
      </c>
      <c r="M432" s="8" t="s">
        <v>6119</v>
      </c>
      <c r="N432" s="8" t="s">
        <v>73</v>
      </c>
      <c r="O432" s="8" t="s">
        <v>6516</v>
      </c>
      <c r="P432" s="11">
        <v>80.0</v>
      </c>
      <c r="Q432" s="11">
        <v>104493.6</v>
      </c>
      <c r="S432" s="16" t="str">
        <f t="shared" si="1"/>
        <v>CXG-0725</v>
      </c>
      <c r="T432" s="16" t="str">
        <f t="shared" si="2"/>
        <v>07/2025</v>
      </c>
      <c r="U432" s="10" t="s">
        <v>888</v>
      </c>
      <c r="V432" s="43">
        <v>78370.0</v>
      </c>
      <c r="W432" s="8">
        <v>1306.17</v>
      </c>
      <c r="X432" s="8">
        <v>-2.16</v>
      </c>
      <c r="Y432" s="16" t="str">
        <f t="shared" si="3"/>
        <v>Descarregado</v>
      </c>
      <c r="Z432" s="8" t="s">
        <v>3302</v>
      </c>
      <c r="AA432" s="14">
        <f>SUMIFS(PagFreteIndividal!E:E,PagFreteIndividal!B:B,A:A)+AC432</f>
        <v>24335</v>
      </c>
      <c r="AB432" s="14">
        <f t="shared" si="4"/>
        <v>0</v>
      </c>
      <c r="AC432" s="32">
        <v>24335.0</v>
      </c>
    </row>
    <row r="433">
      <c r="A433" s="10" t="s">
        <v>6540</v>
      </c>
      <c r="B433" s="13">
        <v>45852.0</v>
      </c>
      <c r="C433" s="8" t="s">
        <v>3349</v>
      </c>
      <c r="D433" s="8">
        <v>76300.0</v>
      </c>
      <c r="E433" s="8">
        <v>1271.67</v>
      </c>
      <c r="F433" s="8">
        <v>57.4</v>
      </c>
      <c r="G433" s="11">
        <v>72993.86</v>
      </c>
      <c r="H433" s="8">
        <v>0.0</v>
      </c>
      <c r="I433" s="11">
        <v>0.0</v>
      </c>
      <c r="J433" s="8" t="s">
        <v>4337</v>
      </c>
      <c r="K433" s="8">
        <v>310.0</v>
      </c>
      <c r="L433" s="11">
        <v>23653.0</v>
      </c>
      <c r="M433" s="8" t="s">
        <v>6119</v>
      </c>
      <c r="N433" s="8" t="s">
        <v>73</v>
      </c>
      <c r="O433" s="8" t="s">
        <v>6516</v>
      </c>
      <c r="P433" s="11">
        <v>80.0</v>
      </c>
      <c r="Q433" s="11">
        <v>101613.6</v>
      </c>
      <c r="S433" s="16" t="str">
        <f t="shared" si="1"/>
        <v>CXG-0725</v>
      </c>
      <c r="T433" s="16" t="str">
        <f t="shared" si="2"/>
        <v>07/2025</v>
      </c>
      <c r="U433" s="10" t="s">
        <v>888</v>
      </c>
      <c r="V433" s="43">
        <v>76210.0</v>
      </c>
      <c r="W433" s="8">
        <v>1270.17</v>
      </c>
      <c r="X433" s="8">
        <v>-1.5</v>
      </c>
      <c r="Y433" s="16" t="str">
        <f t="shared" si="3"/>
        <v>Descarregado</v>
      </c>
      <c r="Z433" s="8" t="s">
        <v>3302</v>
      </c>
      <c r="AA433" s="14">
        <f>SUMIFS(PagFreteIndividal!E:E,PagFreteIndividal!B:B,A:A)+AC433</f>
        <v>23653</v>
      </c>
      <c r="AB433" s="14">
        <f t="shared" si="4"/>
        <v>0</v>
      </c>
      <c r="AC433" s="32">
        <v>23653.0</v>
      </c>
    </row>
    <row r="434">
      <c r="A434" s="10" t="s">
        <v>6541</v>
      </c>
      <c r="B434" s="13">
        <v>45852.0</v>
      </c>
      <c r="C434" s="8" t="s">
        <v>3349</v>
      </c>
      <c r="D434" s="8">
        <v>78060.0</v>
      </c>
      <c r="E434" s="8">
        <v>1301.0</v>
      </c>
      <c r="F434" s="8">
        <v>57.4</v>
      </c>
      <c r="G434" s="11">
        <v>74677.4</v>
      </c>
      <c r="H434" s="8">
        <v>0.0</v>
      </c>
      <c r="I434" s="11">
        <v>0.0</v>
      </c>
      <c r="J434" s="8" t="s">
        <v>6473</v>
      </c>
      <c r="K434" s="8">
        <v>310.0</v>
      </c>
      <c r="L434" s="11">
        <v>24198.6</v>
      </c>
      <c r="M434" s="8" t="s">
        <v>6119</v>
      </c>
      <c r="N434" s="8" t="s">
        <v>73</v>
      </c>
      <c r="O434" s="8" t="s">
        <v>6516</v>
      </c>
      <c r="P434" s="11">
        <v>80.0</v>
      </c>
      <c r="Q434" s="11">
        <v>103680.0</v>
      </c>
      <c r="S434" s="16" t="str">
        <f t="shared" si="1"/>
        <v>CXG-0725</v>
      </c>
      <c r="T434" s="16" t="str">
        <f t="shared" si="2"/>
        <v>07/2025</v>
      </c>
      <c r="U434" s="10" t="s">
        <v>888</v>
      </c>
      <c r="V434" s="43">
        <v>77760.0</v>
      </c>
      <c r="W434" s="8">
        <v>1296.0</v>
      </c>
      <c r="X434" s="8">
        <v>-5.0</v>
      </c>
      <c r="Y434" s="16" t="str">
        <f t="shared" si="3"/>
        <v>Descarregado</v>
      </c>
      <c r="Z434" s="8" t="s">
        <v>3302</v>
      </c>
      <c r="AA434" s="14">
        <f>SUMIFS(PagFreteIndividal!E:E,PagFreteIndividal!B:B,A:A)+AC434</f>
        <v>24198.6</v>
      </c>
      <c r="AB434" s="14">
        <f t="shared" si="4"/>
        <v>0</v>
      </c>
      <c r="AC434" s="32">
        <v>24198.6</v>
      </c>
    </row>
    <row r="435">
      <c r="A435" s="10" t="s">
        <v>6542</v>
      </c>
      <c r="B435" s="13">
        <v>45852.0</v>
      </c>
      <c r="C435" s="8" t="s">
        <v>3349</v>
      </c>
      <c r="D435" s="8">
        <v>74400.0</v>
      </c>
      <c r="E435" s="8">
        <v>1240.0</v>
      </c>
      <c r="F435" s="8">
        <v>57.4</v>
      </c>
      <c r="G435" s="11">
        <v>71176.0</v>
      </c>
      <c r="H435" s="8">
        <v>0.0</v>
      </c>
      <c r="I435" s="11">
        <v>0.0</v>
      </c>
      <c r="J435" s="8" t="s">
        <v>6462</v>
      </c>
      <c r="K435" s="8">
        <v>310.0</v>
      </c>
      <c r="L435" s="11">
        <v>23064.0</v>
      </c>
      <c r="M435" s="8" t="s">
        <v>6119</v>
      </c>
      <c r="N435" s="8" t="s">
        <v>73</v>
      </c>
      <c r="O435" s="8" t="s">
        <v>6516</v>
      </c>
      <c r="P435" s="11">
        <v>80.0</v>
      </c>
      <c r="Q435" s="11">
        <v>98706.4</v>
      </c>
      <c r="S435" s="16" t="str">
        <f t="shared" si="1"/>
        <v>CXG-0725</v>
      </c>
      <c r="T435" s="16" t="str">
        <f t="shared" si="2"/>
        <v>07/2025</v>
      </c>
      <c r="U435" s="10" t="s">
        <v>888</v>
      </c>
      <c r="V435" s="43">
        <v>74030.0</v>
      </c>
      <c r="W435" s="8">
        <v>1233.83</v>
      </c>
      <c r="X435" s="8">
        <v>-6.17</v>
      </c>
      <c r="Y435" s="16" t="str">
        <f t="shared" si="3"/>
        <v>Descarregado</v>
      </c>
      <c r="Z435" s="8" t="s">
        <v>3302</v>
      </c>
      <c r="AA435" s="14">
        <f>SUMIFS(PagFreteIndividal!E:E,PagFreteIndividal!B:B,A:A)+AC435</f>
        <v>23064</v>
      </c>
      <c r="AB435" s="14">
        <f t="shared" si="4"/>
        <v>0</v>
      </c>
      <c r="AC435" s="32">
        <v>23064.0</v>
      </c>
    </row>
    <row r="436">
      <c r="A436" s="10" t="s">
        <v>6543</v>
      </c>
      <c r="B436" s="13">
        <v>45852.0</v>
      </c>
      <c r="C436" s="8" t="s">
        <v>3349</v>
      </c>
      <c r="D436" s="8">
        <v>78380.0</v>
      </c>
      <c r="E436" s="8">
        <v>1306.33</v>
      </c>
      <c r="F436" s="8">
        <v>57.4</v>
      </c>
      <c r="G436" s="11">
        <v>74983.34</v>
      </c>
      <c r="H436" s="8">
        <v>0.0</v>
      </c>
      <c r="I436" s="11">
        <v>0.0</v>
      </c>
      <c r="J436" s="8" t="s">
        <v>6129</v>
      </c>
      <c r="K436" s="8">
        <v>310.0</v>
      </c>
      <c r="L436" s="11">
        <v>24297.8</v>
      </c>
      <c r="M436" s="8" t="s">
        <v>6119</v>
      </c>
      <c r="N436" s="8" t="s">
        <v>73</v>
      </c>
      <c r="O436" s="8" t="s">
        <v>6516</v>
      </c>
      <c r="P436" s="11">
        <v>80.0</v>
      </c>
      <c r="Q436" s="11">
        <v>104520.0</v>
      </c>
      <c r="S436" s="16" t="str">
        <f t="shared" si="1"/>
        <v>CXG-0725</v>
      </c>
      <c r="T436" s="16" t="str">
        <f t="shared" si="2"/>
        <v>07/2025</v>
      </c>
      <c r="U436" s="10" t="s">
        <v>888</v>
      </c>
      <c r="V436" s="43">
        <v>78390.0</v>
      </c>
      <c r="W436" s="8">
        <v>1306.5</v>
      </c>
      <c r="X436" s="8">
        <v>0.17</v>
      </c>
      <c r="Y436" s="16" t="str">
        <f t="shared" si="3"/>
        <v>Descarregado</v>
      </c>
      <c r="Z436" s="8" t="s">
        <v>3302</v>
      </c>
      <c r="AA436" s="14">
        <f>SUMIFS(PagFreteIndividal!E:E,PagFreteIndividal!B:B,A:A)+AC436</f>
        <v>24297.8</v>
      </c>
      <c r="AB436" s="14">
        <f t="shared" si="4"/>
        <v>0</v>
      </c>
      <c r="AC436" s="32">
        <v>24297.8</v>
      </c>
    </row>
    <row r="437">
      <c r="A437" s="10" t="s">
        <v>6544</v>
      </c>
      <c r="B437" s="13">
        <v>45852.0</v>
      </c>
      <c r="C437" s="8" t="s">
        <v>3349</v>
      </c>
      <c r="D437" s="8">
        <v>78060.0</v>
      </c>
      <c r="E437" s="8">
        <v>1301.0</v>
      </c>
      <c r="F437" s="8">
        <v>57.4</v>
      </c>
      <c r="G437" s="11">
        <v>74677.4</v>
      </c>
      <c r="H437" s="8">
        <v>0.0</v>
      </c>
      <c r="I437" s="11">
        <v>0.0</v>
      </c>
      <c r="J437" s="8" t="s">
        <v>6176</v>
      </c>
      <c r="K437" s="8">
        <v>310.0</v>
      </c>
      <c r="L437" s="11">
        <v>24198.6</v>
      </c>
      <c r="M437" s="8" t="s">
        <v>6119</v>
      </c>
      <c r="N437" s="8" t="s">
        <v>73</v>
      </c>
      <c r="O437" s="8" t="s">
        <v>6516</v>
      </c>
      <c r="P437" s="11">
        <v>80.0</v>
      </c>
      <c r="Q437" s="11">
        <v>104066.4</v>
      </c>
      <c r="S437" s="16" t="str">
        <f t="shared" si="1"/>
        <v>CXG-0725</v>
      </c>
      <c r="T437" s="16" t="str">
        <f t="shared" si="2"/>
        <v>07/2025</v>
      </c>
      <c r="U437" s="10" t="s">
        <v>888</v>
      </c>
      <c r="V437" s="43">
        <v>78050.0</v>
      </c>
      <c r="W437" s="8">
        <v>1300.83</v>
      </c>
      <c r="X437" s="8">
        <v>-0.17</v>
      </c>
      <c r="Y437" s="16" t="str">
        <f t="shared" si="3"/>
        <v>Descarregado</v>
      </c>
      <c r="Z437" s="8" t="s">
        <v>3302</v>
      </c>
      <c r="AA437" s="14">
        <f>SUMIFS(PagFreteIndividal!E:E,PagFreteIndividal!B:B,A:A)+AC437</f>
        <v>24198.6</v>
      </c>
      <c r="AB437" s="14">
        <f t="shared" si="4"/>
        <v>0</v>
      </c>
      <c r="AC437" s="32">
        <v>24198.6</v>
      </c>
    </row>
    <row r="438">
      <c r="A438" s="10" t="s">
        <v>6545</v>
      </c>
      <c r="B438" s="13">
        <v>45852.0</v>
      </c>
      <c r="C438" s="8" t="s">
        <v>3349</v>
      </c>
      <c r="D438" s="8">
        <v>77280.0</v>
      </c>
      <c r="E438" s="8">
        <v>1288.0</v>
      </c>
      <c r="F438" s="8">
        <v>57.4</v>
      </c>
      <c r="G438" s="11">
        <v>73931.2</v>
      </c>
      <c r="H438" s="8">
        <v>0.0</v>
      </c>
      <c r="I438" s="11">
        <v>0.0</v>
      </c>
      <c r="J438" s="8" t="s">
        <v>6145</v>
      </c>
      <c r="K438" s="8">
        <v>310.0</v>
      </c>
      <c r="L438" s="11">
        <v>23956.8</v>
      </c>
      <c r="M438" s="8" t="s">
        <v>6119</v>
      </c>
      <c r="N438" s="8" t="s">
        <v>73</v>
      </c>
      <c r="O438" s="8" t="s">
        <v>6516</v>
      </c>
      <c r="P438" s="11">
        <v>80.0</v>
      </c>
      <c r="Q438" s="11">
        <v>102346.4</v>
      </c>
      <c r="S438" s="16" t="str">
        <f t="shared" si="1"/>
        <v>CXG-0725</v>
      </c>
      <c r="T438" s="16" t="str">
        <f t="shared" si="2"/>
        <v>07/2025</v>
      </c>
      <c r="U438" s="10" t="s">
        <v>888</v>
      </c>
      <c r="V438" s="43">
        <v>76760.0</v>
      </c>
      <c r="W438" s="8">
        <v>1279.33</v>
      </c>
      <c r="X438" s="8">
        <v>-8.67</v>
      </c>
      <c r="Y438" s="16" t="str">
        <f t="shared" si="3"/>
        <v>Descarregado</v>
      </c>
      <c r="Z438" s="8" t="s">
        <v>3302</v>
      </c>
      <c r="AA438" s="14">
        <f>SUMIFS(PagFreteIndividal!E:E,PagFreteIndividal!B:B,A:A)+AC438</f>
        <v>23956.8</v>
      </c>
      <c r="AB438" s="14">
        <f t="shared" si="4"/>
        <v>0</v>
      </c>
      <c r="AC438" s="32">
        <v>23956.8</v>
      </c>
    </row>
    <row r="439">
      <c r="A439" s="10" t="s">
        <v>6546</v>
      </c>
      <c r="B439" s="13">
        <v>45852.0</v>
      </c>
      <c r="C439" s="8" t="s">
        <v>3349</v>
      </c>
      <c r="D439" s="8">
        <v>78220.0</v>
      </c>
      <c r="E439" s="8">
        <v>1303.67</v>
      </c>
      <c r="F439" s="8">
        <v>57.4</v>
      </c>
      <c r="G439" s="11">
        <v>74830.66</v>
      </c>
      <c r="H439" s="8">
        <v>0.0</v>
      </c>
      <c r="I439" s="11">
        <v>0.0</v>
      </c>
      <c r="J439" s="8" t="s">
        <v>6158</v>
      </c>
      <c r="K439" s="8">
        <v>310.0</v>
      </c>
      <c r="L439" s="11">
        <v>24248.2</v>
      </c>
      <c r="M439" s="8" t="s">
        <v>6119</v>
      </c>
      <c r="N439" s="8" t="s">
        <v>73</v>
      </c>
      <c r="O439" s="8" t="s">
        <v>6516</v>
      </c>
      <c r="P439" s="11">
        <v>80.0</v>
      </c>
      <c r="Q439" s="11">
        <v>104333.6</v>
      </c>
      <c r="S439" s="16" t="str">
        <f t="shared" si="1"/>
        <v>CXG-0725</v>
      </c>
      <c r="T439" s="16" t="str">
        <f t="shared" si="2"/>
        <v>07/2025</v>
      </c>
      <c r="U439" s="10" t="s">
        <v>888</v>
      </c>
      <c r="V439" s="43">
        <v>78250.0</v>
      </c>
      <c r="W439" s="8">
        <v>1304.17</v>
      </c>
      <c r="X439" s="8">
        <v>0.5</v>
      </c>
      <c r="Y439" s="16" t="str">
        <f t="shared" si="3"/>
        <v>Descarregado</v>
      </c>
      <c r="Z439" s="8" t="s">
        <v>3302</v>
      </c>
      <c r="AA439" s="14">
        <f>SUMIFS(PagFreteIndividal!E:E,PagFreteIndividal!B:B,A:A)+AC439</f>
        <v>24248.2</v>
      </c>
      <c r="AB439" s="14">
        <f t="shared" si="4"/>
        <v>0</v>
      </c>
      <c r="AC439" s="32">
        <v>24248.2</v>
      </c>
    </row>
    <row r="440">
      <c r="A440" s="10" t="s">
        <v>4850</v>
      </c>
      <c r="B440" s="13">
        <v>45850.0</v>
      </c>
      <c r="C440" s="8" t="s">
        <v>3308</v>
      </c>
      <c r="D440" s="8">
        <v>60460.0</v>
      </c>
      <c r="E440" s="8">
        <v>1007.67</v>
      </c>
      <c r="F440" s="8">
        <v>55.19</v>
      </c>
      <c r="G440" s="11">
        <v>55613.31</v>
      </c>
      <c r="H440" s="8">
        <v>0.0</v>
      </c>
      <c r="I440" s="11">
        <v>0.0</v>
      </c>
      <c r="J440" s="8" t="s">
        <v>4716</v>
      </c>
      <c r="K440" s="8">
        <v>330.0</v>
      </c>
      <c r="L440" s="11">
        <v>19951.8</v>
      </c>
      <c r="M440" s="8" t="s">
        <v>6119</v>
      </c>
      <c r="N440" s="8" t="s">
        <v>213</v>
      </c>
      <c r="O440" s="8" t="s">
        <v>6505</v>
      </c>
      <c r="P440" s="11">
        <v>79.0</v>
      </c>
      <c r="Q440" s="11">
        <v>79605.93</v>
      </c>
      <c r="R440" s="8" t="s">
        <v>6547</v>
      </c>
      <c r="S440" s="16" t="str">
        <f t="shared" si="1"/>
        <v>CXG-0725</v>
      </c>
      <c r="T440" s="16" t="str">
        <f t="shared" si="2"/>
        <v>07/2025</v>
      </c>
      <c r="U440" s="10" t="s">
        <v>888</v>
      </c>
      <c r="V440" s="43">
        <v>60460.0</v>
      </c>
      <c r="W440" s="8">
        <v>1007.67</v>
      </c>
      <c r="X440" s="8">
        <v>0.0</v>
      </c>
      <c r="Y440" s="16" t="str">
        <f t="shared" si="3"/>
        <v>Descarregado</v>
      </c>
      <c r="Z440" s="8" t="s">
        <v>3309</v>
      </c>
      <c r="AA440" s="14">
        <f>SUMIFS(PagFreteIndividal!E:E,PagFreteIndividal!B:B,A:A)+AC440</f>
        <v>19951.8</v>
      </c>
      <c r="AB440" s="14">
        <f t="shared" si="4"/>
        <v>0</v>
      </c>
      <c r="AC440" s="14"/>
    </row>
    <row r="441">
      <c r="A441" s="10" t="s">
        <v>4872</v>
      </c>
      <c r="B441" s="13">
        <v>45852.0</v>
      </c>
      <c r="C441" s="8" t="s">
        <v>3316</v>
      </c>
      <c r="D441" s="8">
        <v>78380.0</v>
      </c>
      <c r="E441" s="8">
        <v>1306.33</v>
      </c>
      <c r="F441" s="8">
        <v>56.19</v>
      </c>
      <c r="G441" s="11">
        <v>73402.68</v>
      </c>
      <c r="H441" s="8">
        <v>0.0</v>
      </c>
      <c r="I441" s="11">
        <v>0.0</v>
      </c>
      <c r="J441" s="8" t="s">
        <v>4873</v>
      </c>
      <c r="K441" s="8">
        <v>330.0</v>
      </c>
      <c r="L441" s="11">
        <v>25865.4</v>
      </c>
      <c r="M441" s="8" t="s">
        <v>6119</v>
      </c>
      <c r="N441" s="8" t="s">
        <v>73</v>
      </c>
      <c r="O441" s="8" t="s">
        <v>6516</v>
      </c>
      <c r="P441" s="11">
        <v>80.0</v>
      </c>
      <c r="Q441" s="11">
        <v>104466.4</v>
      </c>
      <c r="S441" s="16" t="str">
        <f t="shared" si="1"/>
        <v>CXG-0725</v>
      </c>
      <c r="T441" s="16" t="str">
        <f t="shared" si="2"/>
        <v>07/2025</v>
      </c>
      <c r="U441" s="10" t="s">
        <v>888</v>
      </c>
      <c r="V441" s="43">
        <v>78350.0</v>
      </c>
      <c r="W441" s="8">
        <v>1305.83</v>
      </c>
      <c r="X441" s="8">
        <v>-0.5</v>
      </c>
      <c r="Y441" s="16" t="str">
        <f t="shared" si="3"/>
        <v>Descarregado</v>
      </c>
      <c r="Z441" s="8" t="s">
        <v>3317</v>
      </c>
      <c r="AA441" s="14">
        <f>SUMIFS(PagFreteIndividal!E:E,PagFreteIndividal!B:B,A:A)+AC441</f>
        <v>25865.4</v>
      </c>
      <c r="AB441" s="14">
        <f t="shared" si="4"/>
        <v>0</v>
      </c>
      <c r="AC441" s="14"/>
    </row>
    <row r="442">
      <c r="A442" s="10" t="s">
        <v>6548</v>
      </c>
      <c r="B442" s="13">
        <v>45853.0</v>
      </c>
      <c r="C442" s="8" t="s">
        <v>3349</v>
      </c>
      <c r="D442" s="8">
        <v>78700.0</v>
      </c>
      <c r="E442" s="8">
        <v>1311.67</v>
      </c>
      <c r="F442" s="8">
        <v>57.4</v>
      </c>
      <c r="G442" s="11">
        <v>75289.86</v>
      </c>
      <c r="H442" s="8">
        <v>0.0</v>
      </c>
      <c r="I442" s="11">
        <v>0.0</v>
      </c>
      <c r="J442" s="8" t="s">
        <v>6228</v>
      </c>
      <c r="K442" s="8">
        <v>310.0</v>
      </c>
      <c r="L442" s="11">
        <v>24397.0</v>
      </c>
      <c r="M442" s="8" t="s">
        <v>6119</v>
      </c>
      <c r="N442" s="8" t="s">
        <v>73</v>
      </c>
      <c r="O442" s="8" t="s">
        <v>6516</v>
      </c>
      <c r="P442" s="11">
        <v>80.0</v>
      </c>
      <c r="Q442" s="11">
        <v>104720.0</v>
      </c>
      <c r="S442" s="16" t="str">
        <f t="shared" si="1"/>
        <v>CXG-0725</v>
      </c>
      <c r="T442" s="16" t="str">
        <f t="shared" si="2"/>
        <v>07/2025</v>
      </c>
      <c r="U442" s="10" t="s">
        <v>888</v>
      </c>
      <c r="V442" s="43">
        <v>78540.0</v>
      </c>
      <c r="W442" s="8">
        <v>1309.0</v>
      </c>
      <c r="X442" s="8">
        <v>-2.67</v>
      </c>
      <c r="Y442" s="16" t="str">
        <f t="shared" si="3"/>
        <v>Descarregado</v>
      </c>
      <c r="Z442" s="8" t="s">
        <v>3302</v>
      </c>
      <c r="AA442" s="14">
        <f>SUMIFS(PagFreteIndividal!E:E,PagFreteIndividal!B:B,A:A)+AC442</f>
        <v>24397</v>
      </c>
      <c r="AB442" s="14">
        <f t="shared" si="4"/>
        <v>0</v>
      </c>
      <c r="AC442" s="32">
        <v>24397.0</v>
      </c>
    </row>
    <row r="443">
      <c r="A443" s="10" t="s">
        <v>4875</v>
      </c>
      <c r="B443" s="13">
        <v>45853.0</v>
      </c>
      <c r="C443" s="8" t="s">
        <v>3316</v>
      </c>
      <c r="D443" s="8">
        <v>63100.0</v>
      </c>
      <c r="E443" s="8">
        <v>1051.67</v>
      </c>
      <c r="F443" s="8">
        <v>56.2</v>
      </c>
      <c r="G443" s="11">
        <v>59103.85</v>
      </c>
      <c r="H443" s="8">
        <v>0.0</v>
      </c>
      <c r="I443" s="11">
        <v>0.0</v>
      </c>
      <c r="J443" s="8" t="s">
        <v>4691</v>
      </c>
      <c r="K443" s="8">
        <v>330.0</v>
      </c>
      <c r="L443" s="11">
        <v>20823.0</v>
      </c>
      <c r="M443" s="8" t="s">
        <v>6119</v>
      </c>
      <c r="N443" s="8" t="s">
        <v>73</v>
      </c>
      <c r="O443" s="8" t="s">
        <v>6516</v>
      </c>
      <c r="P443" s="11">
        <v>80.0</v>
      </c>
      <c r="Q443" s="11">
        <v>84360.0</v>
      </c>
      <c r="S443" s="16" t="str">
        <f t="shared" si="1"/>
        <v>CXG-0725</v>
      </c>
      <c r="T443" s="16" t="str">
        <f t="shared" si="2"/>
        <v>07/2025</v>
      </c>
      <c r="U443" s="10" t="s">
        <v>888</v>
      </c>
      <c r="V443" s="43">
        <v>63270.0</v>
      </c>
      <c r="W443" s="8">
        <v>1054.5</v>
      </c>
      <c r="X443" s="8">
        <v>2.83</v>
      </c>
      <c r="Y443" s="16" t="str">
        <f t="shared" si="3"/>
        <v>Descarregado</v>
      </c>
      <c r="Z443" s="8" t="s">
        <v>3317</v>
      </c>
      <c r="AA443" s="14">
        <f>SUMIFS(PagFreteIndividal!E:E,PagFreteIndividal!B:B,A:A)+AC443</f>
        <v>20823</v>
      </c>
      <c r="AB443" s="14">
        <f t="shared" si="4"/>
        <v>0</v>
      </c>
      <c r="AC443" s="14"/>
    </row>
    <row r="444">
      <c r="A444" s="10" t="s">
        <v>6549</v>
      </c>
      <c r="B444" s="13">
        <v>45854.0</v>
      </c>
      <c r="C444" s="8" t="s">
        <v>3349</v>
      </c>
      <c r="D444" s="8">
        <v>74060.0</v>
      </c>
      <c r="E444" s="8">
        <v>1234.33</v>
      </c>
      <c r="F444" s="8">
        <v>57.4</v>
      </c>
      <c r="G444" s="11">
        <v>70850.54</v>
      </c>
      <c r="H444" s="8">
        <v>0.0</v>
      </c>
      <c r="I444" s="11">
        <v>0.0</v>
      </c>
      <c r="J444" s="8" t="s">
        <v>5483</v>
      </c>
      <c r="K444" s="8">
        <v>310.0</v>
      </c>
      <c r="L444" s="11">
        <v>22958.6</v>
      </c>
      <c r="M444" s="8" t="s">
        <v>6119</v>
      </c>
      <c r="N444" s="8" t="s">
        <v>73</v>
      </c>
      <c r="O444" s="8" t="s">
        <v>6516</v>
      </c>
      <c r="P444" s="11">
        <v>80.0</v>
      </c>
      <c r="Q444" s="11">
        <v>98506.4</v>
      </c>
      <c r="S444" s="16" t="str">
        <f t="shared" si="1"/>
        <v>CXG-0725</v>
      </c>
      <c r="T444" s="16" t="str">
        <f t="shared" si="2"/>
        <v>07/2025</v>
      </c>
      <c r="U444" s="10" t="s">
        <v>888</v>
      </c>
      <c r="V444" s="43">
        <v>73880.0</v>
      </c>
      <c r="W444" s="8">
        <v>1231.33</v>
      </c>
      <c r="X444" s="8">
        <v>-3.0</v>
      </c>
      <c r="Y444" s="16" t="str">
        <f t="shared" si="3"/>
        <v>Descarregado</v>
      </c>
      <c r="Z444" s="8" t="s">
        <v>3302</v>
      </c>
      <c r="AA444" s="14">
        <f>SUMIFS(PagFreteIndividal!E:E,PagFreteIndividal!B:B,A:A)+AC444</f>
        <v>22958.6</v>
      </c>
      <c r="AB444" s="14">
        <f t="shared" si="4"/>
        <v>0</v>
      </c>
      <c r="AC444" s="32">
        <v>22958.6</v>
      </c>
    </row>
    <row r="445">
      <c r="A445" s="10" t="s">
        <v>6550</v>
      </c>
      <c r="B445" s="13">
        <v>45854.0</v>
      </c>
      <c r="C445" s="8" t="s">
        <v>3349</v>
      </c>
      <c r="D445" s="8">
        <v>75220.0</v>
      </c>
      <c r="E445" s="8">
        <v>1253.67</v>
      </c>
      <c r="F445" s="8">
        <v>57.4</v>
      </c>
      <c r="G445" s="11">
        <v>71960.66</v>
      </c>
      <c r="H445" s="8">
        <v>0.0</v>
      </c>
      <c r="I445" s="11">
        <v>0.0</v>
      </c>
      <c r="J445" s="8" t="s">
        <v>6464</v>
      </c>
      <c r="K445" s="8">
        <v>310.0</v>
      </c>
      <c r="L445" s="11">
        <v>23318.2</v>
      </c>
      <c r="M445" s="8" t="s">
        <v>6119</v>
      </c>
      <c r="N445" s="8" t="s">
        <v>73</v>
      </c>
      <c r="O445" s="8" t="s">
        <v>6516</v>
      </c>
      <c r="P445" s="11">
        <v>80.0</v>
      </c>
      <c r="Q445" s="11">
        <v>100066.4</v>
      </c>
      <c r="S445" s="16" t="str">
        <f t="shared" si="1"/>
        <v>CXG-0725</v>
      </c>
      <c r="T445" s="16" t="str">
        <f t="shared" si="2"/>
        <v>07/2025</v>
      </c>
      <c r="U445" s="10" t="s">
        <v>888</v>
      </c>
      <c r="V445" s="43">
        <v>75050.0</v>
      </c>
      <c r="W445" s="8">
        <v>1250.83</v>
      </c>
      <c r="X445" s="8">
        <v>-2.84</v>
      </c>
      <c r="Y445" s="16" t="str">
        <f t="shared" si="3"/>
        <v>Descarregado</v>
      </c>
      <c r="Z445" s="8" t="s">
        <v>3302</v>
      </c>
      <c r="AA445" s="14">
        <f>SUMIFS(PagFreteIndividal!E:E,PagFreteIndividal!B:B,A:A)+AC445</f>
        <v>23318.2</v>
      </c>
      <c r="AB445" s="14">
        <f t="shared" si="4"/>
        <v>0</v>
      </c>
      <c r="AC445" s="32">
        <v>23318.2</v>
      </c>
    </row>
    <row r="446">
      <c r="A446" s="10" t="s">
        <v>5208</v>
      </c>
      <c r="B446" s="13">
        <v>45851.0</v>
      </c>
      <c r="C446" s="8" t="s">
        <v>3308</v>
      </c>
      <c r="D446" s="8">
        <v>73840.0</v>
      </c>
      <c r="E446" s="8">
        <v>1230.67</v>
      </c>
      <c r="F446" s="8">
        <v>53.2</v>
      </c>
      <c r="G446" s="11">
        <v>65471.64</v>
      </c>
      <c r="H446" s="8">
        <v>0.0</v>
      </c>
      <c r="I446" s="11">
        <v>0.0</v>
      </c>
      <c r="J446" s="8" t="s">
        <v>5209</v>
      </c>
      <c r="K446" s="8">
        <v>330.0</v>
      </c>
      <c r="L446" s="11">
        <v>24367.2</v>
      </c>
      <c r="M446" s="8" t="s">
        <v>6119</v>
      </c>
      <c r="N446" s="8" t="s">
        <v>63</v>
      </c>
      <c r="O446" s="8" t="s">
        <v>6551</v>
      </c>
      <c r="P446" s="11">
        <v>77.0</v>
      </c>
      <c r="Q446" s="11">
        <v>94581.41</v>
      </c>
      <c r="R446" s="8" t="s">
        <v>6552</v>
      </c>
      <c r="S446" s="16" t="str">
        <f t="shared" si="1"/>
        <v>CXG-0725</v>
      </c>
      <c r="T446" s="16" t="str">
        <f t="shared" si="2"/>
        <v>07/2025</v>
      </c>
      <c r="U446" s="10" t="s">
        <v>888</v>
      </c>
      <c r="V446" s="43">
        <v>73700.0</v>
      </c>
      <c r="W446" s="8">
        <v>1228.33</v>
      </c>
      <c r="X446" s="8">
        <v>-2.34</v>
      </c>
      <c r="Y446" s="16" t="str">
        <f t="shared" si="3"/>
        <v>Descarregado</v>
      </c>
      <c r="Z446" s="8" t="s">
        <v>3309</v>
      </c>
      <c r="AA446" s="14">
        <f>SUMIFS(PagFreteIndividal!E:E,PagFreteIndividal!B:B,A:A)+AC446</f>
        <v>24367.2</v>
      </c>
      <c r="AB446" s="14">
        <f t="shared" si="4"/>
        <v>0</v>
      </c>
      <c r="AC446" s="14"/>
    </row>
    <row r="447">
      <c r="A447" s="10" t="s">
        <v>6553</v>
      </c>
      <c r="B447" s="13">
        <v>45855.0</v>
      </c>
      <c r="C447" s="8" t="s">
        <v>3349</v>
      </c>
      <c r="D447" s="8">
        <v>73460.0</v>
      </c>
      <c r="E447" s="8">
        <v>1224.33</v>
      </c>
      <c r="F447" s="8">
        <v>57.4</v>
      </c>
      <c r="G447" s="11">
        <v>70276.54</v>
      </c>
      <c r="H447" s="8">
        <v>0.0</v>
      </c>
      <c r="I447" s="11">
        <v>0.0</v>
      </c>
      <c r="J447" s="8" t="s">
        <v>6169</v>
      </c>
      <c r="K447" s="8">
        <v>310.0</v>
      </c>
      <c r="L447" s="11">
        <v>22772.6</v>
      </c>
      <c r="M447" s="8" t="s">
        <v>6119</v>
      </c>
      <c r="N447" s="8" t="s">
        <v>73</v>
      </c>
      <c r="O447" s="8" t="s">
        <v>6516</v>
      </c>
      <c r="P447" s="11">
        <v>80.0</v>
      </c>
      <c r="Q447" s="11">
        <v>97893.6</v>
      </c>
      <c r="S447" s="16" t="str">
        <f t="shared" si="1"/>
        <v>CXG-0725</v>
      </c>
      <c r="T447" s="16" t="str">
        <f t="shared" si="2"/>
        <v>07/2025</v>
      </c>
      <c r="U447" s="10" t="s">
        <v>888</v>
      </c>
      <c r="V447" s="43">
        <v>73420.0</v>
      </c>
      <c r="W447" s="8">
        <v>1223.67</v>
      </c>
      <c r="X447" s="8">
        <v>-0.66</v>
      </c>
      <c r="Y447" s="16" t="str">
        <f t="shared" si="3"/>
        <v>Descarregado</v>
      </c>
      <c r="Z447" s="8" t="s">
        <v>3302</v>
      </c>
      <c r="AA447" s="14">
        <f>SUMIFS(PagFreteIndividal!E:E,PagFreteIndividal!B:B,A:A)+AC447</f>
        <v>22772.6</v>
      </c>
      <c r="AB447" s="14">
        <f t="shared" si="4"/>
        <v>0</v>
      </c>
      <c r="AC447" s="32">
        <v>22772.6</v>
      </c>
    </row>
    <row r="448">
      <c r="A448" s="10" t="s">
        <v>6554</v>
      </c>
      <c r="B448" s="13">
        <v>45855.0</v>
      </c>
      <c r="C448" s="8" t="s">
        <v>3349</v>
      </c>
      <c r="D448" s="8">
        <v>65220.0</v>
      </c>
      <c r="E448" s="8">
        <v>1087.0</v>
      </c>
      <c r="F448" s="8">
        <v>57.4</v>
      </c>
      <c r="G448" s="11">
        <v>62393.8</v>
      </c>
      <c r="H448" s="8">
        <v>0.0</v>
      </c>
      <c r="I448" s="11">
        <v>0.0</v>
      </c>
      <c r="J448" s="8" t="s">
        <v>6490</v>
      </c>
      <c r="K448" s="8">
        <v>310.0</v>
      </c>
      <c r="L448" s="11">
        <v>20218.2</v>
      </c>
      <c r="M448" s="8" t="s">
        <v>6119</v>
      </c>
      <c r="N448" s="8" t="s">
        <v>73</v>
      </c>
      <c r="O448" s="8" t="s">
        <v>6516</v>
      </c>
      <c r="P448" s="11">
        <v>80.0</v>
      </c>
      <c r="Q448" s="11">
        <v>86893.6</v>
      </c>
      <c r="S448" s="16" t="str">
        <f t="shared" si="1"/>
        <v>CXG-0725</v>
      </c>
      <c r="T448" s="16" t="str">
        <f t="shared" si="2"/>
        <v>07/2025</v>
      </c>
      <c r="U448" s="10" t="s">
        <v>888</v>
      </c>
      <c r="V448" s="43">
        <v>65170.0</v>
      </c>
      <c r="W448" s="8">
        <v>1086.17</v>
      </c>
      <c r="X448" s="8">
        <v>-0.83</v>
      </c>
      <c r="Y448" s="16" t="str">
        <f t="shared" si="3"/>
        <v>Descarregado</v>
      </c>
      <c r="Z448" s="8" t="s">
        <v>3302</v>
      </c>
      <c r="AA448" s="14">
        <f>SUMIFS(PagFreteIndividal!E:E,PagFreteIndividal!B:B,A:A)+AC448</f>
        <v>20218.2</v>
      </c>
      <c r="AB448" s="14">
        <f t="shared" si="4"/>
        <v>0</v>
      </c>
      <c r="AC448" s="32">
        <v>20218.2</v>
      </c>
    </row>
    <row r="449">
      <c r="A449" s="10" t="s">
        <v>4894</v>
      </c>
      <c r="B449" s="13">
        <v>45856.0</v>
      </c>
      <c r="C449" s="8" t="s">
        <v>3316</v>
      </c>
      <c r="D449" s="8">
        <v>79580.0</v>
      </c>
      <c r="E449" s="8">
        <v>1326.33</v>
      </c>
      <c r="F449" s="8">
        <v>56.1</v>
      </c>
      <c r="G449" s="11">
        <v>74407.11</v>
      </c>
      <c r="H449" s="8">
        <v>0.0</v>
      </c>
      <c r="I449" s="11">
        <v>0.0</v>
      </c>
      <c r="J449" s="8" t="s">
        <v>4895</v>
      </c>
      <c r="K449" s="8">
        <v>330.0</v>
      </c>
      <c r="L449" s="11">
        <v>26261.4</v>
      </c>
      <c r="M449" s="8" t="s">
        <v>6119</v>
      </c>
      <c r="N449" s="8" t="s">
        <v>73</v>
      </c>
      <c r="O449" s="8" t="s">
        <v>6516</v>
      </c>
      <c r="P449" s="11">
        <v>80.0</v>
      </c>
      <c r="Q449" s="11">
        <v>106080.0</v>
      </c>
      <c r="S449" s="16" t="str">
        <f t="shared" si="1"/>
        <v>CXG-0725</v>
      </c>
      <c r="T449" s="16" t="str">
        <f t="shared" si="2"/>
        <v>07/2025</v>
      </c>
      <c r="U449" s="10" t="s">
        <v>888</v>
      </c>
      <c r="V449" s="43">
        <v>79560.0</v>
      </c>
      <c r="W449" s="8">
        <v>1326.0</v>
      </c>
      <c r="X449" s="8">
        <v>-0.33</v>
      </c>
      <c r="Y449" s="16" t="str">
        <f t="shared" si="3"/>
        <v>Descarregado</v>
      </c>
      <c r="Z449" s="8" t="s">
        <v>3317</v>
      </c>
      <c r="AA449" s="14">
        <f>SUMIFS(PagFreteIndividal!E:E,PagFreteIndividal!B:B,A:A)+AC449</f>
        <v>26261.4</v>
      </c>
      <c r="AB449" s="14">
        <f t="shared" si="4"/>
        <v>0</v>
      </c>
      <c r="AC449" s="14"/>
    </row>
    <row r="450">
      <c r="A450" s="10" t="s">
        <v>5230</v>
      </c>
      <c r="B450" s="13">
        <v>45852.0</v>
      </c>
      <c r="C450" s="8" t="s">
        <v>3308</v>
      </c>
      <c r="D450" s="8">
        <v>72060.0</v>
      </c>
      <c r="E450" s="8">
        <v>1201.0</v>
      </c>
      <c r="F450" s="8">
        <v>53.2</v>
      </c>
      <c r="G450" s="11">
        <v>63893.2</v>
      </c>
      <c r="H450" s="8">
        <v>0.0</v>
      </c>
      <c r="I450" s="11">
        <v>0.0</v>
      </c>
      <c r="J450" s="8" t="s">
        <v>5206</v>
      </c>
      <c r="K450" s="8">
        <v>330.0</v>
      </c>
      <c r="L450" s="11">
        <v>23779.8</v>
      </c>
      <c r="M450" s="8" t="s">
        <v>6119</v>
      </c>
      <c r="N450" s="8" t="s">
        <v>63</v>
      </c>
      <c r="O450" s="8" t="s">
        <v>6551</v>
      </c>
      <c r="P450" s="11">
        <v>77.0</v>
      </c>
      <c r="Q450" s="11">
        <v>92400.0</v>
      </c>
      <c r="R450" s="8" t="s">
        <v>6555</v>
      </c>
      <c r="S450" s="16" t="str">
        <f t="shared" si="1"/>
        <v>CXG-0725</v>
      </c>
      <c r="T450" s="16" t="str">
        <f t="shared" si="2"/>
        <v>07/2025</v>
      </c>
      <c r="U450" s="10" t="s">
        <v>888</v>
      </c>
      <c r="V450" s="43">
        <v>72000.0</v>
      </c>
      <c r="W450" s="8">
        <v>1200.0</v>
      </c>
      <c r="X450" s="8">
        <v>-1.0</v>
      </c>
      <c r="Y450" s="16" t="str">
        <f t="shared" si="3"/>
        <v>Descarregado</v>
      </c>
      <c r="Z450" s="8" t="s">
        <v>3309</v>
      </c>
      <c r="AA450" s="14">
        <f>SUMIFS(PagFreteIndividal!E:E,PagFreteIndividal!B:B,A:A)+AC450</f>
        <v>23779.8</v>
      </c>
      <c r="AB450" s="14">
        <f t="shared" si="4"/>
        <v>0</v>
      </c>
      <c r="AC450" s="14"/>
    </row>
    <row r="451">
      <c r="A451" s="10" t="s">
        <v>6556</v>
      </c>
      <c r="B451" s="13">
        <v>45856.0</v>
      </c>
      <c r="C451" s="8" t="s">
        <v>3349</v>
      </c>
      <c r="D451" s="8">
        <v>76060.0</v>
      </c>
      <c r="E451" s="8">
        <v>1267.67</v>
      </c>
      <c r="F451" s="8">
        <v>56.4</v>
      </c>
      <c r="G451" s="11">
        <v>71496.59</v>
      </c>
      <c r="H451" s="8">
        <v>0.0</v>
      </c>
      <c r="I451" s="11">
        <v>0.0</v>
      </c>
      <c r="J451" s="8" t="s">
        <v>6152</v>
      </c>
      <c r="K451" s="8">
        <v>310.0</v>
      </c>
      <c r="L451" s="11">
        <v>23578.6</v>
      </c>
      <c r="M451" s="8" t="s">
        <v>6119</v>
      </c>
      <c r="N451" s="8" t="s">
        <v>23</v>
      </c>
      <c r="O451" s="8" t="s">
        <v>6513</v>
      </c>
      <c r="P451" s="11">
        <v>79.0</v>
      </c>
      <c r="Q451" s="11">
        <v>99948.43</v>
      </c>
      <c r="S451" s="16" t="str">
        <f t="shared" si="1"/>
        <v>CXG-0725</v>
      </c>
      <c r="T451" s="16" t="str">
        <f t="shared" si="2"/>
        <v>07/2025</v>
      </c>
      <c r="U451" s="10" t="s">
        <v>888</v>
      </c>
      <c r="V451" s="43">
        <v>75910.0</v>
      </c>
      <c r="W451" s="8">
        <v>1265.17</v>
      </c>
      <c r="X451" s="8">
        <v>-2.5</v>
      </c>
      <c r="Y451" s="16" t="str">
        <f t="shared" si="3"/>
        <v>Descarregado</v>
      </c>
      <c r="Z451" s="8" t="s">
        <v>3302</v>
      </c>
      <c r="AA451" s="14">
        <f>SUMIFS(PagFreteIndividal!E:E,PagFreteIndividal!B:B,A:A)+AC451</f>
        <v>23578.6</v>
      </c>
      <c r="AB451" s="14">
        <f t="shared" si="4"/>
        <v>0</v>
      </c>
      <c r="AC451" s="32">
        <v>23578.6</v>
      </c>
    </row>
    <row r="452">
      <c r="A452" s="10" t="s">
        <v>6557</v>
      </c>
      <c r="B452" s="13">
        <v>45856.0</v>
      </c>
      <c r="C452" s="8" t="s">
        <v>3349</v>
      </c>
      <c r="D452" s="8">
        <v>75160.0</v>
      </c>
      <c r="E452" s="8">
        <v>1252.67</v>
      </c>
      <c r="F452" s="8">
        <v>56.4</v>
      </c>
      <c r="G452" s="11">
        <v>70650.59</v>
      </c>
      <c r="H452" s="8">
        <v>0.0</v>
      </c>
      <c r="I452" s="11">
        <v>0.0</v>
      </c>
      <c r="J452" s="8" t="s">
        <v>6154</v>
      </c>
      <c r="K452" s="8">
        <v>310.0</v>
      </c>
      <c r="L452" s="11">
        <v>23299.6</v>
      </c>
      <c r="M452" s="8" t="s">
        <v>6119</v>
      </c>
      <c r="N452" s="8" t="s">
        <v>95</v>
      </c>
      <c r="O452" s="8" t="s">
        <v>6558</v>
      </c>
      <c r="P452" s="11">
        <v>79.0</v>
      </c>
      <c r="Q452" s="11">
        <v>98697.07</v>
      </c>
      <c r="S452" s="16" t="str">
        <f t="shared" si="1"/>
        <v>CXG-0725</v>
      </c>
      <c r="T452" s="16" t="str">
        <f t="shared" si="2"/>
        <v>07/2025</v>
      </c>
      <c r="U452" s="10" t="s">
        <v>888</v>
      </c>
      <c r="V452" s="43">
        <v>74960.0</v>
      </c>
      <c r="W452" s="8">
        <v>1249.33</v>
      </c>
      <c r="X452" s="8">
        <v>-3.34</v>
      </c>
      <c r="Y452" s="16" t="str">
        <f t="shared" si="3"/>
        <v>Descarregado</v>
      </c>
      <c r="Z452" s="8" t="s">
        <v>3302</v>
      </c>
      <c r="AA452" s="14">
        <f>SUMIFS(PagFreteIndividal!E:E,PagFreteIndividal!B:B,A:A)+AC452</f>
        <v>23299.6</v>
      </c>
      <c r="AB452" s="14">
        <f t="shared" si="4"/>
        <v>0</v>
      </c>
      <c r="AC452" s="32">
        <v>23299.6</v>
      </c>
    </row>
    <row r="453">
      <c r="A453" s="10" t="s">
        <v>6559</v>
      </c>
      <c r="B453" s="13">
        <v>45857.0</v>
      </c>
      <c r="C453" s="8" t="s">
        <v>3349</v>
      </c>
      <c r="D453" s="8">
        <v>76700.0</v>
      </c>
      <c r="E453" s="8">
        <v>1278.33</v>
      </c>
      <c r="F453" s="8">
        <v>57.4</v>
      </c>
      <c r="G453" s="11">
        <v>73376.14</v>
      </c>
      <c r="H453" s="8">
        <v>0.0</v>
      </c>
      <c r="I453" s="11">
        <v>0.0</v>
      </c>
      <c r="J453" s="8" t="s">
        <v>6129</v>
      </c>
      <c r="K453" s="8">
        <v>310.0</v>
      </c>
      <c r="L453" s="11">
        <v>23777.0</v>
      </c>
      <c r="M453" s="8" t="s">
        <v>6119</v>
      </c>
      <c r="N453" s="8" t="s">
        <v>138</v>
      </c>
      <c r="O453" s="8" t="s">
        <v>6447</v>
      </c>
      <c r="P453" s="11">
        <v>80.0</v>
      </c>
      <c r="Q453" s="11">
        <v>102293.6</v>
      </c>
      <c r="S453" s="16" t="str">
        <f t="shared" si="1"/>
        <v>CXG-0725</v>
      </c>
      <c r="T453" s="16" t="str">
        <f t="shared" si="2"/>
        <v>07/2025</v>
      </c>
      <c r="U453" s="10" t="s">
        <v>888</v>
      </c>
      <c r="V453" s="43">
        <v>76720.0</v>
      </c>
      <c r="W453" s="8">
        <v>1278.67</v>
      </c>
      <c r="X453" s="8">
        <v>0.34</v>
      </c>
      <c r="Y453" s="16" t="str">
        <f t="shared" si="3"/>
        <v>Descarregado</v>
      </c>
      <c r="Z453" s="8" t="s">
        <v>3302</v>
      </c>
      <c r="AA453" s="14">
        <f>SUMIFS(PagFreteIndividal!E:E,PagFreteIndividal!B:B,A:A)+AC453</f>
        <v>23777</v>
      </c>
      <c r="AB453" s="14">
        <f t="shared" si="4"/>
        <v>0</v>
      </c>
      <c r="AC453" s="32">
        <v>23777.0</v>
      </c>
    </row>
    <row r="454">
      <c r="A454" s="10" t="s">
        <v>5130</v>
      </c>
      <c r="B454" s="13">
        <v>45852.0</v>
      </c>
      <c r="C454" s="8" t="s">
        <v>3308</v>
      </c>
      <c r="D454" s="8">
        <v>62240.0</v>
      </c>
      <c r="E454" s="8">
        <v>1037.33</v>
      </c>
      <c r="F454" s="8">
        <v>58.2</v>
      </c>
      <c r="G454" s="11">
        <v>60372.61</v>
      </c>
      <c r="H454" s="8">
        <v>0.0</v>
      </c>
      <c r="I454" s="11">
        <v>0.0</v>
      </c>
      <c r="J454" s="8" t="s">
        <v>5131</v>
      </c>
      <c r="K454" s="8">
        <v>330.0</v>
      </c>
      <c r="L454" s="11">
        <v>20539.2</v>
      </c>
      <c r="M454" s="8" t="s">
        <v>6119</v>
      </c>
      <c r="N454" s="8" t="s">
        <v>83</v>
      </c>
      <c r="O454" s="8" t="s">
        <v>6502</v>
      </c>
      <c r="P454" s="11">
        <v>82.0</v>
      </c>
      <c r="Q454" s="11">
        <v>84815.06</v>
      </c>
      <c r="S454" s="16" t="str">
        <f t="shared" si="1"/>
        <v>CXG-0725</v>
      </c>
      <c r="T454" s="16" t="str">
        <f t="shared" si="2"/>
        <v>07/2025</v>
      </c>
      <c r="U454" s="10" t="s">
        <v>888</v>
      </c>
      <c r="V454" s="43">
        <v>62060.0</v>
      </c>
      <c r="W454" s="8">
        <v>1034.33</v>
      </c>
      <c r="X454" s="8">
        <v>-3.0</v>
      </c>
      <c r="Y454" s="16" t="str">
        <f t="shared" si="3"/>
        <v>Descarregado</v>
      </c>
      <c r="Z454" s="8" t="s">
        <v>3309</v>
      </c>
      <c r="AA454" s="14">
        <f>SUMIFS(PagFreteIndividal!E:E,PagFreteIndividal!B:B,A:A)+AC454</f>
        <v>20539.2</v>
      </c>
      <c r="AB454" s="14">
        <f t="shared" si="4"/>
        <v>0</v>
      </c>
      <c r="AC454" s="14"/>
    </row>
    <row r="455">
      <c r="A455" s="10" t="s">
        <v>6560</v>
      </c>
      <c r="B455" s="13">
        <v>45857.0</v>
      </c>
      <c r="C455" s="8" t="s">
        <v>3349</v>
      </c>
      <c r="D455" s="8">
        <v>72520.0</v>
      </c>
      <c r="E455" s="8">
        <v>1208.67</v>
      </c>
      <c r="F455" s="8">
        <v>56.4</v>
      </c>
      <c r="G455" s="11">
        <v>68168.99</v>
      </c>
      <c r="H455" s="8">
        <v>0.0</v>
      </c>
      <c r="I455" s="11">
        <v>0.0</v>
      </c>
      <c r="J455" s="8" t="s">
        <v>6428</v>
      </c>
      <c r="K455" s="8">
        <v>310.0</v>
      </c>
      <c r="L455" s="11">
        <v>22481.2</v>
      </c>
      <c r="M455" s="8" t="s">
        <v>6119</v>
      </c>
      <c r="N455" s="8" t="s">
        <v>23</v>
      </c>
      <c r="O455" s="8" t="s">
        <v>6513</v>
      </c>
      <c r="P455" s="11">
        <v>79.0</v>
      </c>
      <c r="Q455" s="11">
        <v>94642.0</v>
      </c>
      <c r="S455" s="16" t="str">
        <f t="shared" si="1"/>
        <v>CXG-0725</v>
      </c>
      <c r="T455" s="16" t="str">
        <f t="shared" si="2"/>
        <v>07/2025</v>
      </c>
      <c r="U455" s="10" t="s">
        <v>888</v>
      </c>
      <c r="V455" s="43">
        <v>71880.0</v>
      </c>
      <c r="W455" s="8">
        <v>1198.0</v>
      </c>
      <c r="X455" s="8">
        <v>-10.67</v>
      </c>
      <c r="Y455" s="16" t="str">
        <f t="shared" si="3"/>
        <v>Descarregado</v>
      </c>
      <c r="Z455" s="8" t="s">
        <v>3302</v>
      </c>
      <c r="AA455" s="14">
        <f>SUMIFS(PagFreteIndividal!E:E,PagFreteIndividal!B:B,A:A)+AC455</f>
        <v>22481.2</v>
      </c>
      <c r="AB455" s="14">
        <f t="shared" si="4"/>
        <v>0</v>
      </c>
      <c r="AC455" s="32">
        <v>22481.2</v>
      </c>
    </row>
    <row r="456">
      <c r="A456" s="10" t="s">
        <v>6561</v>
      </c>
      <c r="B456" s="13">
        <v>45857.0</v>
      </c>
      <c r="C456" s="8" t="s">
        <v>3349</v>
      </c>
      <c r="D456" s="8">
        <v>73240.0</v>
      </c>
      <c r="E456" s="8">
        <v>1220.67</v>
      </c>
      <c r="F456" s="8">
        <v>57.4</v>
      </c>
      <c r="G456" s="11">
        <v>70066.46</v>
      </c>
      <c r="H456" s="8">
        <v>0.0</v>
      </c>
      <c r="I456" s="11">
        <v>0.0</v>
      </c>
      <c r="J456" s="8" t="s">
        <v>6201</v>
      </c>
      <c r="K456" s="8">
        <v>310.0</v>
      </c>
      <c r="L456" s="11">
        <v>22704.4</v>
      </c>
      <c r="M456" s="8" t="s">
        <v>6119</v>
      </c>
      <c r="N456" s="8" t="s">
        <v>138</v>
      </c>
      <c r="O456" s="8" t="s">
        <v>6447</v>
      </c>
      <c r="P456" s="11">
        <v>80.0</v>
      </c>
      <c r="Q456" s="11">
        <v>97066.4</v>
      </c>
      <c r="S456" s="16" t="str">
        <f t="shared" si="1"/>
        <v>CXG-0725</v>
      </c>
      <c r="T456" s="16" t="str">
        <f t="shared" si="2"/>
        <v>07/2025</v>
      </c>
      <c r="U456" s="10" t="s">
        <v>888</v>
      </c>
      <c r="V456" s="43">
        <v>72800.0</v>
      </c>
      <c r="W456" s="8">
        <v>1213.33</v>
      </c>
      <c r="X456" s="8">
        <v>-7.34</v>
      </c>
      <c r="Y456" s="16" t="str">
        <f t="shared" si="3"/>
        <v>Descarregado</v>
      </c>
      <c r="Z456" s="8" t="s">
        <v>3302</v>
      </c>
      <c r="AA456" s="14">
        <f>SUMIFS(PagFreteIndividal!E:E,PagFreteIndividal!B:B,A:A)+AC456</f>
        <v>22704.4</v>
      </c>
      <c r="AB456" s="14">
        <f t="shared" si="4"/>
        <v>0</v>
      </c>
      <c r="AC456" s="32">
        <v>22704.4</v>
      </c>
    </row>
    <row r="457">
      <c r="A457" s="10" t="s">
        <v>6562</v>
      </c>
      <c r="B457" s="13">
        <v>45858.0</v>
      </c>
      <c r="C457" s="8" t="s">
        <v>3349</v>
      </c>
      <c r="D457" s="8">
        <v>79080.0</v>
      </c>
      <c r="E457" s="8">
        <v>1318.0</v>
      </c>
      <c r="F457" s="8">
        <v>57.4</v>
      </c>
      <c r="G457" s="11">
        <v>75653.2</v>
      </c>
      <c r="H457" s="8">
        <v>0.0</v>
      </c>
      <c r="I457" s="11">
        <v>0.0</v>
      </c>
      <c r="J457" s="8" t="s">
        <v>6176</v>
      </c>
      <c r="K457" s="8">
        <v>310.0</v>
      </c>
      <c r="L457" s="11">
        <v>24514.8</v>
      </c>
      <c r="M457" s="8" t="s">
        <v>6119</v>
      </c>
      <c r="N457" s="8" t="s">
        <v>73</v>
      </c>
      <c r="O457" s="8" t="s">
        <v>6516</v>
      </c>
      <c r="P457" s="11">
        <v>80.0</v>
      </c>
      <c r="Q457" s="11">
        <v>105493.6</v>
      </c>
      <c r="S457" s="16" t="str">
        <f t="shared" si="1"/>
        <v>CXG-0725</v>
      </c>
      <c r="T457" s="16" t="str">
        <f t="shared" si="2"/>
        <v>07/2025</v>
      </c>
      <c r="U457" s="10" t="s">
        <v>888</v>
      </c>
      <c r="V457" s="43">
        <v>79120.0</v>
      </c>
      <c r="W457" s="8">
        <v>1318.67</v>
      </c>
      <c r="X457" s="8">
        <v>0.67</v>
      </c>
      <c r="Y457" s="16" t="str">
        <f t="shared" si="3"/>
        <v>Descarregado</v>
      </c>
      <c r="Z457" s="8" t="s">
        <v>3302</v>
      </c>
      <c r="AA457" s="14">
        <f>SUMIFS(PagFreteIndividal!E:E,PagFreteIndividal!B:B,A:A)+AC457</f>
        <v>24514.8</v>
      </c>
      <c r="AB457" s="14">
        <f t="shared" si="4"/>
        <v>0</v>
      </c>
      <c r="AC457" s="32">
        <v>24514.8</v>
      </c>
    </row>
    <row r="458">
      <c r="A458" s="10" t="s">
        <v>6563</v>
      </c>
      <c r="B458" s="13">
        <v>45858.0</v>
      </c>
      <c r="C458" s="8" t="s">
        <v>3349</v>
      </c>
      <c r="D458" s="8">
        <v>78740.0</v>
      </c>
      <c r="E458" s="8">
        <v>1312.33</v>
      </c>
      <c r="F458" s="8">
        <v>57.4</v>
      </c>
      <c r="G458" s="11">
        <v>75327.74</v>
      </c>
      <c r="H458" s="8">
        <v>0.0</v>
      </c>
      <c r="I458" s="11">
        <v>0.0</v>
      </c>
      <c r="J458" s="8" t="s">
        <v>6158</v>
      </c>
      <c r="K458" s="8">
        <v>310.0</v>
      </c>
      <c r="L458" s="11">
        <v>24409.4</v>
      </c>
      <c r="M458" s="8" t="s">
        <v>6119</v>
      </c>
      <c r="N458" s="8" t="s">
        <v>73</v>
      </c>
      <c r="O458" s="8" t="s">
        <v>6516</v>
      </c>
      <c r="P458" s="11">
        <v>80.0</v>
      </c>
      <c r="Q458" s="11">
        <v>105133.6</v>
      </c>
      <c r="S458" s="16" t="str">
        <f t="shared" si="1"/>
        <v>CXG-0725</v>
      </c>
      <c r="T458" s="16" t="str">
        <f t="shared" si="2"/>
        <v>07/2025</v>
      </c>
      <c r="U458" s="10" t="s">
        <v>888</v>
      </c>
      <c r="V458" s="43">
        <v>78850.0</v>
      </c>
      <c r="W458" s="8">
        <v>1314.17</v>
      </c>
      <c r="X458" s="8">
        <v>1.84</v>
      </c>
      <c r="Y458" s="16" t="str">
        <f t="shared" si="3"/>
        <v>Descarregado</v>
      </c>
      <c r="Z458" s="8" t="s">
        <v>3302</v>
      </c>
      <c r="AA458" s="14">
        <f>SUMIFS(PagFreteIndividal!E:E,PagFreteIndividal!B:B,A:A)+AC458</f>
        <v>24409.4</v>
      </c>
      <c r="AB458" s="14">
        <f t="shared" si="4"/>
        <v>0</v>
      </c>
      <c r="AC458" s="32">
        <v>24409.4</v>
      </c>
    </row>
    <row r="459">
      <c r="A459" s="10" t="s">
        <v>6564</v>
      </c>
      <c r="B459" s="13">
        <v>45858.0</v>
      </c>
      <c r="C459" s="8" t="s">
        <v>3349</v>
      </c>
      <c r="D459" s="8">
        <v>77960.0</v>
      </c>
      <c r="E459" s="8">
        <v>1299.33</v>
      </c>
      <c r="F459" s="8">
        <v>57.4</v>
      </c>
      <c r="G459" s="11">
        <v>74581.54</v>
      </c>
      <c r="H459" s="8">
        <v>0.0</v>
      </c>
      <c r="I459" s="11">
        <v>0.0</v>
      </c>
      <c r="J459" s="8" t="s">
        <v>6145</v>
      </c>
      <c r="K459" s="8">
        <v>310.0</v>
      </c>
      <c r="L459" s="11">
        <v>24167.6</v>
      </c>
      <c r="M459" s="8" t="s">
        <v>6119</v>
      </c>
      <c r="N459" s="8" t="s">
        <v>73</v>
      </c>
      <c r="O459" s="8" t="s">
        <v>6516</v>
      </c>
      <c r="P459" s="11">
        <v>80.0</v>
      </c>
      <c r="Q459" s="11">
        <v>103813.6</v>
      </c>
      <c r="S459" s="16" t="str">
        <f t="shared" si="1"/>
        <v>CXG-0725</v>
      </c>
      <c r="T459" s="16" t="str">
        <f t="shared" si="2"/>
        <v>07/2025</v>
      </c>
      <c r="U459" s="10" t="s">
        <v>888</v>
      </c>
      <c r="V459" s="43">
        <v>77860.0</v>
      </c>
      <c r="W459" s="8">
        <v>1297.67</v>
      </c>
      <c r="X459" s="8">
        <v>-1.66</v>
      </c>
      <c r="Y459" s="16" t="str">
        <f t="shared" si="3"/>
        <v>Descarregado</v>
      </c>
      <c r="Z459" s="8" t="s">
        <v>3302</v>
      </c>
      <c r="AA459" s="14">
        <f>SUMIFS(PagFreteIndividal!E:E,PagFreteIndividal!B:B,A:A)+AC459</f>
        <v>24167.6</v>
      </c>
      <c r="AB459" s="14">
        <f t="shared" si="4"/>
        <v>0</v>
      </c>
      <c r="AC459" s="32">
        <v>24167.6</v>
      </c>
    </row>
    <row r="460">
      <c r="A460" s="10" t="s">
        <v>6565</v>
      </c>
      <c r="B460" s="13">
        <v>45859.0</v>
      </c>
      <c r="C460" s="8" t="s">
        <v>3349</v>
      </c>
      <c r="D460" s="8">
        <v>82400.0</v>
      </c>
      <c r="E460" s="8">
        <v>1373.33</v>
      </c>
      <c r="F460" s="8">
        <v>57.4</v>
      </c>
      <c r="G460" s="11">
        <v>78829.14</v>
      </c>
      <c r="H460" s="8">
        <v>0.0</v>
      </c>
      <c r="I460" s="11">
        <v>0.0</v>
      </c>
      <c r="J460" s="8" t="s">
        <v>6240</v>
      </c>
      <c r="K460" s="8">
        <v>310.0</v>
      </c>
      <c r="L460" s="11">
        <v>25544.0</v>
      </c>
      <c r="M460" s="8" t="s">
        <v>6119</v>
      </c>
      <c r="N460" s="8" t="s">
        <v>73</v>
      </c>
      <c r="O460" s="8" t="s">
        <v>6516</v>
      </c>
      <c r="P460" s="11">
        <v>80.0</v>
      </c>
      <c r="Q460" s="11">
        <v>109906.4</v>
      </c>
      <c r="S460" s="16" t="str">
        <f t="shared" si="1"/>
        <v>CXG-0725</v>
      </c>
      <c r="T460" s="16" t="str">
        <f t="shared" si="2"/>
        <v>07/2025</v>
      </c>
      <c r="U460" s="10" t="s">
        <v>888</v>
      </c>
      <c r="V460" s="43">
        <v>82430.0</v>
      </c>
      <c r="W460" s="8">
        <v>1373.83</v>
      </c>
      <c r="X460" s="8">
        <v>0.5</v>
      </c>
      <c r="Y460" s="16" t="str">
        <f t="shared" si="3"/>
        <v>Descarregado</v>
      </c>
      <c r="Z460" s="8" t="s">
        <v>3302</v>
      </c>
      <c r="AA460" s="14">
        <f>SUMIFS(PagFreteIndividal!E:E,PagFreteIndividal!B:B,A:A)+AC460</f>
        <v>25544</v>
      </c>
      <c r="AB460" s="14">
        <f t="shared" si="4"/>
        <v>0</v>
      </c>
      <c r="AC460" s="32">
        <v>25544.0</v>
      </c>
    </row>
    <row r="461">
      <c r="A461" s="10" t="s">
        <v>4910</v>
      </c>
      <c r="B461" s="13">
        <v>45859.0</v>
      </c>
      <c r="C461" s="8" t="s">
        <v>3316</v>
      </c>
      <c r="D461" s="8">
        <v>77500.0</v>
      </c>
      <c r="E461" s="8">
        <v>1291.67</v>
      </c>
      <c r="F461" s="8">
        <v>56.1</v>
      </c>
      <c r="G461" s="11">
        <v>72462.69</v>
      </c>
      <c r="H461" s="8">
        <v>0.0</v>
      </c>
      <c r="I461" s="11">
        <v>0.0</v>
      </c>
      <c r="J461" s="8" t="s">
        <v>4873</v>
      </c>
      <c r="K461" s="8">
        <v>330.0</v>
      </c>
      <c r="L461" s="11">
        <v>25575.0</v>
      </c>
      <c r="M461" s="8" t="s">
        <v>6119</v>
      </c>
      <c r="N461" s="8" t="s">
        <v>73</v>
      </c>
      <c r="O461" s="8" t="s">
        <v>6516</v>
      </c>
      <c r="P461" s="11">
        <v>80.0</v>
      </c>
      <c r="Q461" s="11">
        <v>103200.0</v>
      </c>
      <c r="S461" s="16" t="str">
        <f t="shared" si="1"/>
        <v>CXG-0725</v>
      </c>
      <c r="T461" s="16" t="str">
        <f t="shared" si="2"/>
        <v>07/2025</v>
      </c>
      <c r="U461" s="10" t="s">
        <v>888</v>
      </c>
      <c r="V461" s="43">
        <v>77400.0</v>
      </c>
      <c r="W461" s="8">
        <v>1290.0</v>
      </c>
      <c r="X461" s="8">
        <v>-1.67</v>
      </c>
      <c r="Y461" s="16" t="str">
        <f t="shared" si="3"/>
        <v>Descarregado</v>
      </c>
      <c r="Z461" s="8" t="s">
        <v>3317</v>
      </c>
      <c r="AA461" s="14">
        <f>SUMIFS(PagFreteIndividal!E:E,PagFreteIndividal!B:B,A:A)+AC461</f>
        <v>25575</v>
      </c>
      <c r="AB461" s="14">
        <f t="shared" si="4"/>
        <v>0</v>
      </c>
      <c r="AC461" s="14"/>
    </row>
    <row r="462">
      <c r="A462" s="10" t="s">
        <v>6566</v>
      </c>
      <c r="B462" s="13">
        <v>45859.0</v>
      </c>
      <c r="C462" s="8" t="s">
        <v>3349</v>
      </c>
      <c r="D462" s="8">
        <v>72860.0</v>
      </c>
      <c r="E462" s="8">
        <v>1214.33</v>
      </c>
      <c r="F462" s="8">
        <v>57.4</v>
      </c>
      <c r="G462" s="11">
        <v>69702.54</v>
      </c>
      <c r="H462" s="8">
        <v>0.0</v>
      </c>
      <c r="I462" s="11">
        <v>0.0</v>
      </c>
      <c r="J462" s="8" t="s">
        <v>6462</v>
      </c>
      <c r="K462" s="8">
        <v>310.0</v>
      </c>
      <c r="L462" s="11">
        <v>22586.6</v>
      </c>
      <c r="M462" s="8" t="s">
        <v>6119</v>
      </c>
      <c r="N462" s="8" t="s">
        <v>138</v>
      </c>
      <c r="O462" s="8" t="s">
        <v>6447</v>
      </c>
      <c r="P462" s="11">
        <v>80.0</v>
      </c>
      <c r="Q462" s="11">
        <v>96346.4</v>
      </c>
      <c r="S462" s="16" t="str">
        <f t="shared" si="1"/>
        <v>CXG-0725</v>
      </c>
      <c r="T462" s="16" t="str">
        <f t="shared" si="2"/>
        <v>07/2025</v>
      </c>
      <c r="U462" s="10" t="s">
        <v>888</v>
      </c>
      <c r="V462" s="43">
        <v>72260.0</v>
      </c>
      <c r="W462" s="8">
        <v>1204.33</v>
      </c>
      <c r="X462" s="8">
        <v>-10.0</v>
      </c>
      <c r="Y462" s="16" t="str">
        <f t="shared" si="3"/>
        <v>Descarregado</v>
      </c>
      <c r="Z462" s="8" t="s">
        <v>3302</v>
      </c>
      <c r="AA462" s="14">
        <f>SUMIFS(PagFreteIndividal!E:E,PagFreteIndividal!B:B,A:A)+AC462</f>
        <v>22586.6</v>
      </c>
      <c r="AB462" s="14">
        <f t="shared" si="4"/>
        <v>0</v>
      </c>
      <c r="AC462" s="32">
        <v>22586.6</v>
      </c>
    </row>
    <row r="463">
      <c r="A463" s="10" t="s">
        <v>6567</v>
      </c>
      <c r="B463" s="13">
        <v>45859.0</v>
      </c>
      <c r="C463" s="8" t="s">
        <v>3349</v>
      </c>
      <c r="D463" s="8">
        <v>75640.0</v>
      </c>
      <c r="E463" s="8">
        <v>1260.67</v>
      </c>
      <c r="F463" s="8">
        <v>57.4</v>
      </c>
      <c r="G463" s="11">
        <v>72362.46</v>
      </c>
      <c r="H463" s="8">
        <v>0.0</v>
      </c>
      <c r="I463" s="11">
        <v>0.0</v>
      </c>
      <c r="J463" s="8" t="s">
        <v>6132</v>
      </c>
      <c r="K463" s="8">
        <v>310.0</v>
      </c>
      <c r="L463" s="11">
        <v>23448.4</v>
      </c>
      <c r="M463" s="8" t="s">
        <v>6119</v>
      </c>
      <c r="N463" s="8" t="s">
        <v>73</v>
      </c>
      <c r="O463" s="8" t="s">
        <v>6516</v>
      </c>
      <c r="P463" s="11">
        <v>80.0</v>
      </c>
      <c r="Q463" s="11">
        <v>100933.6</v>
      </c>
      <c r="S463" s="16" t="str">
        <f t="shared" si="1"/>
        <v>CXG-0725</v>
      </c>
      <c r="T463" s="16" t="str">
        <f t="shared" si="2"/>
        <v>07/2025</v>
      </c>
      <c r="U463" s="10" t="s">
        <v>888</v>
      </c>
      <c r="V463" s="43">
        <v>75700.0</v>
      </c>
      <c r="W463" s="8">
        <v>1261.67</v>
      </c>
      <c r="X463" s="8">
        <v>1.0</v>
      </c>
      <c r="Y463" s="16" t="str">
        <f t="shared" si="3"/>
        <v>Descarregado</v>
      </c>
      <c r="Z463" s="8" t="s">
        <v>3302</v>
      </c>
      <c r="AA463" s="14">
        <f>SUMIFS(PagFreteIndividal!E:E,PagFreteIndividal!B:B,A:A)+AC463</f>
        <v>23448.4</v>
      </c>
      <c r="AB463" s="14">
        <f t="shared" si="4"/>
        <v>0</v>
      </c>
      <c r="AC463" s="32">
        <v>23448.4</v>
      </c>
    </row>
    <row r="464">
      <c r="A464" s="10" t="s">
        <v>6568</v>
      </c>
      <c r="B464" s="13">
        <v>45859.0</v>
      </c>
      <c r="C464" s="8" t="s">
        <v>3349</v>
      </c>
      <c r="D464" s="8">
        <v>77640.0</v>
      </c>
      <c r="E464" s="8">
        <v>1294.0</v>
      </c>
      <c r="F464" s="8">
        <v>57.5</v>
      </c>
      <c r="G464" s="11">
        <v>74405.0</v>
      </c>
      <c r="H464" s="8">
        <v>0.0</v>
      </c>
      <c r="I464" s="11">
        <v>0.0</v>
      </c>
      <c r="J464" s="8" t="s">
        <v>6473</v>
      </c>
      <c r="K464" s="8">
        <v>310.0</v>
      </c>
      <c r="L464" s="11">
        <v>24068.4</v>
      </c>
      <c r="M464" s="8" t="s">
        <v>6119</v>
      </c>
      <c r="N464" s="8" t="s">
        <v>73</v>
      </c>
      <c r="O464" s="8" t="s">
        <v>6516</v>
      </c>
      <c r="P464" s="11">
        <v>80.0</v>
      </c>
      <c r="Q464" s="11">
        <v>103520.0</v>
      </c>
      <c r="S464" s="16" t="str">
        <f t="shared" si="1"/>
        <v>CXG-0725</v>
      </c>
      <c r="T464" s="16" t="str">
        <f t="shared" si="2"/>
        <v>07/2025</v>
      </c>
      <c r="U464" s="10" t="s">
        <v>888</v>
      </c>
      <c r="V464" s="43">
        <v>77640.0</v>
      </c>
      <c r="W464" s="8">
        <v>1294.0</v>
      </c>
      <c r="X464" s="8">
        <v>0.0</v>
      </c>
      <c r="Y464" s="16" t="str">
        <f t="shared" si="3"/>
        <v>Descarregado</v>
      </c>
      <c r="Z464" s="8" t="s">
        <v>3302</v>
      </c>
      <c r="AA464" s="14">
        <f>SUMIFS(PagFreteIndividal!E:E,PagFreteIndividal!B:B,A:A)+AC464</f>
        <v>24068.4</v>
      </c>
      <c r="AB464" s="14">
        <f t="shared" si="4"/>
        <v>0</v>
      </c>
      <c r="AC464" s="32">
        <v>24068.4</v>
      </c>
    </row>
    <row r="465">
      <c r="A465" s="10" t="s">
        <v>6569</v>
      </c>
      <c r="B465" s="13">
        <v>45859.0</v>
      </c>
      <c r="C465" s="8" t="s">
        <v>3349</v>
      </c>
      <c r="D465" s="8">
        <v>76280.0</v>
      </c>
      <c r="E465" s="8">
        <v>1271.33</v>
      </c>
      <c r="F465" s="8">
        <v>57.4</v>
      </c>
      <c r="G465" s="11">
        <v>72974.34</v>
      </c>
      <c r="H465" s="8">
        <v>0.0</v>
      </c>
      <c r="I465" s="11">
        <v>0.0</v>
      </c>
      <c r="J465" s="8" t="s">
        <v>4337</v>
      </c>
      <c r="K465" s="8">
        <v>310.0</v>
      </c>
      <c r="L465" s="11">
        <v>23646.8</v>
      </c>
      <c r="M465" s="8" t="s">
        <v>6119</v>
      </c>
      <c r="N465" s="8" t="s">
        <v>73</v>
      </c>
      <c r="O465" s="8" t="s">
        <v>6516</v>
      </c>
      <c r="P465" s="11">
        <v>80.0</v>
      </c>
      <c r="Q465" s="11">
        <v>101840.0</v>
      </c>
      <c r="S465" s="16" t="str">
        <f t="shared" si="1"/>
        <v>CXG-0725</v>
      </c>
      <c r="T465" s="16" t="str">
        <f t="shared" si="2"/>
        <v>07/2025</v>
      </c>
      <c r="U465" s="10" t="s">
        <v>888</v>
      </c>
      <c r="V465" s="43">
        <v>76380.0</v>
      </c>
      <c r="W465" s="8">
        <v>1273.0</v>
      </c>
      <c r="X465" s="8">
        <v>1.67</v>
      </c>
      <c r="Y465" s="16" t="str">
        <f t="shared" si="3"/>
        <v>Descarregado</v>
      </c>
      <c r="Z465" s="8" t="s">
        <v>3302</v>
      </c>
      <c r="AA465" s="14">
        <f>SUMIFS(PagFreteIndividal!E:E,PagFreteIndividal!B:B,A:A)+AC465</f>
        <v>23646.8</v>
      </c>
      <c r="AB465" s="14">
        <f t="shared" si="4"/>
        <v>0</v>
      </c>
      <c r="AC465" s="32">
        <v>23646.8</v>
      </c>
    </row>
    <row r="466">
      <c r="A466" s="10" t="s">
        <v>4831</v>
      </c>
      <c r="B466" s="13">
        <v>45854.0</v>
      </c>
      <c r="C466" s="8" t="s">
        <v>3308</v>
      </c>
      <c r="D466" s="8">
        <v>72060.0</v>
      </c>
      <c r="E466" s="8">
        <v>1201.0</v>
      </c>
      <c r="F466" s="8">
        <v>58.2</v>
      </c>
      <c r="G466" s="11">
        <v>69898.2</v>
      </c>
      <c r="H466" s="8">
        <v>0.0</v>
      </c>
      <c r="I466" s="11">
        <v>0.0</v>
      </c>
      <c r="J466" s="8" t="s">
        <v>4832</v>
      </c>
      <c r="K466" s="8">
        <v>330.0</v>
      </c>
      <c r="L466" s="11">
        <v>23779.8</v>
      </c>
      <c r="M466" s="8" t="s">
        <v>6119</v>
      </c>
      <c r="N466" s="8" t="s">
        <v>83</v>
      </c>
      <c r="O466" s="8" t="s">
        <v>6502</v>
      </c>
      <c r="P466" s="11">
        <v>82.0</v>
      </c>
      <c r="Q466" s="11">
        <v>98345.06</v>
      </c>
      <c r="S466" s="16" t="str">
        <f t="shared" si="1"/>
        <v>CXG-0725</v>
      </c>
      <c r="T466" s="16" t="str">
        <f t="shared" si="2"/>
        <v>07/2025</v>
      </c>
      <c r="U466" s="10" t="s">
        <v>888</v>
      </c>
      <c r="V466" s="43">
        <v>71960.0</v>
      </c>
      <c r="W466" s="8">
        <v>1199.33</v>
      </c>
      <c r="X466" s="8">
        <v>-1.67</v>
      </c>
      <c r="Y466" s="16" t="str">
        <f t="shared" si="3"/>
        <v>Descarregado</v>
      </c>
      <c r="Z466" s="8" t="s">
        <v>3309</v>
      </c>
      <c r="AA466" s="14">
        <f>SUMIFS(PagFreteIndividal!E:E,PagFreteIndividal!B:B,A:A)+AC466</f>
        <v>23779.8</v>
      </c>
      <c r="AB466" s="14">
        <f t="shared" si="4"/>
        <v>0</v>
      </c>
      <c r="AC466" s="14"/>
    </row>
    <row r="467">
      <c r="A467" s="10" t="s">
        <v>4847</v>
      </c>
      <c r="B467" s="13">
        <v>45856.0</v>
      </c>
      <c r="C467" s="8" t="s">
        <v>3308</v>
      </c>
      <c r="D467" s="8">
        <v>63420.0</v>
      </c>
      <c r="E467" s="8">
        <v>1057.0</v>
      </c>
      <c r="F467" s="8">
        <v>56.1</v>
      </c>
      <c r="G467" s="11">
        <v>59297.7</v>
      </c>
      <c r="H467" s="8">
        <v>0.0</v>
      </c>
      <c r="I467" s="11">
        <v>0.0</v>
      </c>
      <c r="J467" s="8" t="s">
        <v>4848</v>
      </c>
      <c r="K467" s="8">
        <v>330.0</v>
      </c>
      <c r="L467" s="11">
        <v>20928.6</v>
      </c>
      <c r="M467" s="8" t="s">
        <v>6119</v>
      </c>
      <c r="N467" s="8" t="s">
        <v>73</v>
      </c>
      <c r="O467" s="8" t="s">
        <v>6516</v>
      </c>
      <c r="P467" s="11">
        <v>80.0</v>
      </c>
      <c r="Q467" s="11">
        <v>84293.6</v>
      </c>
      <c r="S467" s="16" t="str">
        <f t="shared" si="1"/>
        <v>CXG-0725</v>
      </c>
      <c r="T467" s="16" t="str">
        <f t="shared" si="2"/>
        <v>07/2025</v>
      </c>
      <c r="U467" s="10" t="s">
        <v>888</v>
      </c>
      <c r="V467" s="43">
        <v>63220.0</v>
      </c>
      <c r="W467" s="8">
        <v>1053.67</v>
      </c>
      <c r="X467" s="8">
        <v>-3.33</v>
      </c>
      <c r="Y467" s="16" t="str">
        <f t="shared" si="3"/>
        <v>Descarregado</v>
      </c>
      <c r="Z467" s="8" t="s">
        <v>3309</v>
      </c>
      <c r="AA467" s="14">
        <f>SUMIFS(PagFreteIndividal!E:E,PagFreteIndividal!B:B,A:A)+AC467</f>
        <v>20928.6</v>
      </c>
      <c r="AB467" s="14">
        <f t="shared" si="4"/>
        <v>0</v>
      </c>
      <c r="AC467" s="14"/>
    </row>
    <row r="468">
      <c r="A468" s="10" t="s">
        <v>5221</v>
      </c>
      <c r="B468" s="13">
        <v>45857.0</v>
      </c>
      <c r="C468" s="8" t="s">
        <v>3308</v>
      </c>
      <c r="D468" s="8">
        <v>74420.0</v>
      </c>
      <c r="E468" s="8">
        <v>1240.33</v>
      </c>
      <c r="F468" s="8">
        <v>54.1</v>
      </c>
      <c r="G468" s="11">
        <v>67101.85</v>
      </c>
      <c r="H468" s="8">
        <v>0.0</v>
      </c>
      <c r="I468" s="11">
        <v>0.0</v>
      </c>
      <c r="J468" s="8" t="s">
        <v>5209</v>
      </c>
      <c r="K468" s="8">
        <v>330.0</v>
      </c>
      <c r="L468" s="11">
        <v>24558.6</v>
      </c>
      <c r="M468" s="8" t="s">
        <v>6119</v>
      </c>
      <c r="N468" s="8" t="s">
        <v>51</v>
      </c>
      <c r="O468" s="8" t="s">
        <v>6532</v>
      </c>
      <c r="P468" s="11">
        <v>78.0</v>
      </c>
      <c r="Q468" s="11">
        <v>96745.74</v>
      </c>
      <c r="R468" s="8" t="s">
        <v>6570</v>
      </c>
      <c r="S468" s="16" t="str">
        <f t="shared" si="1"/>
        <v>CXG-0725</v>
      </c>
      <c r="T468" s="16" t="str">
        <f t="shared" si="2"/>
        <v>07/2025</v>
      </c>
      <c r="U468" s="10" t="s">
        <v>888</v>
      </c>
      <c r="V468" s="43">
        <v>74420.0</v>
      </c>
      <c r="W468" s="8">
        <v>1240.33</v>
      </c>
      <c r="X468" s="8">
        <v>0.0</v>
      </c>
      <c r="Y468" s="16" t="str">
        <f t="shared" si="3"/>
        <v>Descarregado</v>
      </c>
      <c r="Z468" s="8" t="s">
        <v>3309</v>
      </c>
      <c r="AA468" s="14">
        <f>SUMIFS(PagFreteIndividal!E:E,PagFreteIndividal!B:B,A:A)+AC468</f>
        <v>24558.6</v>
      </c>
      <c r="AB468" s="14">
        <f t="shared" si="4"/>
        <v>0</v>
      </c>
      <c r="AC468" s="14"/>
    </row>
    <row r="469">
      <c r="A469" s="10" t="s">
        <v>4997</v>
      </c>
      <c r="B469" s="13">
        <v>45860.0</v>
      </c>
      <c r="C469" s="8" t="s">
        <v>3308</v>
      </c>
      <c r="D469" s="8">
        <v>61400.0</v>
      </c>
      <c r="E469" s="8">
        <v>1023.33</v>
      </c>
      <c r="F469" s="8">
        <v>55.1</v>
      </c>
      <c r="G469" s="11">
        <v>56385.48</v>
      </c>
      <c r="H469" s="8">
        <v>0.0</v>
      </c>
      <c r="I469" s="11">
        <v>0.0</v>
      </c>
      <c r="J469" s="8" t="s">
        <v>4998</v>
      </c>
      <c r="K469" s="8">
        <v>330.0</v>
      </c>
      <c r="L469" s="11">
        <v>20262.0</v>
      </c>
      <c r="M469" s="8" t="s">
        <v>6119</v>
      </c>
      <c r="N469" s="8" t="s">
        <v>23</v>
      </c>
      <c r="O469" s="8" t="s">
        <v>6513</v>
      </c>
      <c r="P469" s="11">
        <v>79.0</v>
      </c>
      <c r="Q469" s="11">
        <v>80724.57</v>
      </c>
      <c r="S469" s="16" t="str">
        <f t="shared" si="1"/>
        <v>CXG-0725</v>
      </c>
      <c r="T469" s="16" t="str">
        <f t="shared" si="2"/>
        <v>07/2025</v>
      </c>
      <c r="U469" s="10" t="s">
        <v>888</v>
      </c>
      <c r="V469" s="43">
        <v>61310.0</v>
      </c>
      <c r="W469" s="8">
        <v>1021.83</v>
      </c>
      <c r="X469" s="8">
        <v>-1.5</v>
      </c>
      <c r="Y469" s="16" t="str">
        <f t="shared" si="3"/>
        <v>Descarregado</v>
      </c>
      <c r="Z469" s="8" t="s">
        <v>3309</v>
      </c>
      <c r="AA469" s="14">
        <f>SUMIFS(PagFreteIndividal!E:E,PagFreteIndividal!B:B,A:A)+AC469</f>
        <v>20262</v>
      </c>
      <c r="AB469" s="14">
        <f t="shared" si="4"/>
        <v>0</v>
      </c>
      <c r="AC469" s="14"/>
    </row>
    <row r="470">
      <c r="A470" s="10" t="s">
        <v>6571</v>
      </c>
      <c r="B470" s="13">
        <v>45861.0</v>
      </c>
      <c r="C470" s="8" t="s">
        <v>3349</v>
      </c>
      <c r="D470" s="8">
        <v>76460.0</v>
      </c>
      <c r="E470" s="8">
        <v>1274.33</v>
      </c>
      <c r="F470" s="8">
        <v>57.4</v>
      </c>
      <c r="G470" s="11">
        <v>73146.54</v>
      </c>
      <c r="H470" s="8">
        <v>0.0</v>
      </c>
      <c r="I470" s="11">
        <v>0.0</v>
      </c>
      <c r="J470" s="8" t="s">
        <v>6129</v>
      </c>
      <c r="K470" s="8">
        <v>310.0</v>
      </c>
      <c r="L470" s="11">
        <v>23702.6</v>
      </c>
      <c r="M470" s="8" t="s">
        <v>6119</v>
      </c>
      <c r="N470" s="8" t="s">
        <v>138</v>
      </c>
      <c r="O470" s="8" t="s">
        <v>6447</v>
      </c>
      <c r="P470" s="11">
        <v>80.0</v>
      </c>
      <c r="Q470" s="11">
        <v>101786.4</v>
      </c>
      <c r="S470" s="16" t="str">
        <f t="shared" si="1"/>
        <v>CXG-0725</v>
      </c>
      <c r="T470" s="16" t="str">
        <f t="shared" si="2"/>
        <v>07/2025</v>
      </c>
      <c r="U470" s="10" t="s">
        <v>888</v>
      </c>
      <c r="V470" s="43">
        <v>76340.0</v>
      </c>
      <c r="W470" s="8">
        <v>1272.33</v>
      </c>
      <c r="X470" s="8">
        <v>-2.0</v>
      </c>
      <c r="Y470" s="16" t="str">
        <f t="shared" si="3"/>
        <v>Descarregado</v>
      </c>
      <c r="Z470" s="8" t="s">
        <v>3302</v>
      </c>
      <c r="AA470" s="14">
        <f>SUMIFS(PagFreteIndividal!E:E,PagFreteIndividal!B:B,A:A)+AC470</f>
        <v>23702.6</v>
      </c>
      <c r="AB470" s="14">
        <f t="shared" si="4"/>
        <v>0</v>
      </c>
      <c r="AC470" s="32">
        <v>23702.6</v>
      </c>
    </row>
    <row r="471">
      <c r="A471" s="10" t="s">
        <v>6572</v>
      </c>
      <c r="B471" s="13">
        <v>45862.0</v>
      </c>
      <c r="C471" s="8" t="s">
        <v>3349</v>
      </c>
      <c r="D471" s="8">
        <v>74760.0</v>
      </c>
      <c r="E471" s="8">
        <v>1246.0</v>
      </c>
      <c r="F471" s="8">
        <v>56.0</v>
      </c>
      <c r="G471" s="11">
        <v>69776.0</v>
      </c>
      <c r="H471" s="8">
        <v>0.0</v>
      </c>
      <c r="I471" s="11">
        <v>0.0</v>
      </c>
      <c r="J471" s="8" t="s">
        <v>6152</v>
      </c>
      <c r="K471" s="8">
        <v>300.0</v>
      </c>
      <c r="L471" s="11">
        <v>22428.0</v>
      </c>
      <c r="M471" s="8" t="s">
        <v>6119</v>
      </c>
      <c r="N471" s="8" t="s">
        <v>27</v>
      </c>
      <c r="O471" s="8" t="s">
        <v>6573</v>
      </c>
      <c r="P471" s="11">
        <v>78.0</v>
      </c>
      <c r="Q471" s="11">
        <v>97188.0</v>
      </c>
      <c r="S471" s="16" t="str">
        <f t="shared" si="1"/>
        <v>CXG-0725</v>
      </c>
      <c r="T471" s="16" t="str">
        <f t="shared" si="2"/>
        <v>07/2025</v>
      </c>
      <c r="U471" s="10" t="s">
        <v>888</v>
      </c>
      <c r="V471" s="43">
        <v>74760.0</v>
      </c>
      <c r="W471" s="8">
        <v>1246.0</v>
      </c>
      <c r="X471" s="8">
        <v>0.0</v>
      </c>
      <c r="Y471" s="16" t="str">
        <f t="shared" si="3"/>
        <v>Descarregado</v>
      </c>
      <c r="Z471" s="8" t="s">
        <v>3302</v>
      </c>
      <c r="AA471" s="14">
        <f>SUMIFS(PagFreteIndividal!E:E,PagFreteIndividal!B:B,A:A)+AC471</f>
        <v>22428</v>
      </c>
      <c r="AB471" s="14">
        <f t="shared" si="4"/>
        <v>0</v>
      </c>
      <c r="AC471" s="32">
        <v>22428.0</v>
      </c>
    </row>
    <row r="472">
      <c r="A472" s="10" t="s">
        <v>5273</v>
      </c>
      <c r="B472" s="13">
        <v>45860.0</v>
      </c>
      <c r="C472" s="8" t="s">
        <v>3308</v>
      </c>
      <c r="D472" s="8">
        <v>56180.0</v>
      </c>
      <c r="E472" s="8">
        <v>936.33</v>
      </c>
      <c r="F472" s="8">
        <v>58.2</v>
      </c>
      <c r="G472" s="11">
        <v>54494.41</v>
      </c>
      <c r="H472" s="8">
        <v>0.0</v>
      </c>
      <c r="I472" s="11">
        <v>0.0</v>
      </c>
      <c r="J472" s="8" t="s">
        <v>5274</v>
      </c>
      <c r="K472" s="8">
        <v>330.0</v>
      </c>
      <c r="L472" s="11">
        <v>18539.4</v>
      </c>
      <c r="M472" s="8" t="s">
        <v>6119</v>
      </c>
      <c r="N472" s="8" t="s">
        <v>83</v>
      </c>
      <c r="O472" s="8" t="s">
        <v>6502</v>
      </c>
      <c r="P472" s="11">
        <v>82.0</v>
      </c>
      <c r="Q472" s="11">
        <v>76916.0</v>
      </c>
      <c r="S472" s="16" t="str">
        <f t="shared" si="1"/>
        <v>CXG-0725</v>
      </c>
      <c r="T472" s="16" t="str">
        <f t="shared" si="2"/>
        <v>07/2025</v>
      </c>
      <c r="U472" s="10" t="s">
        <v>888</v>
      </c>
      <c r="V472" s="43">
        <v>56280.0</v>
      </c>
      <c r="W472" s="8">
        <v>938.0</v>
      </c>
      <c r="X472" s="8">
        <v>1.67</v>
      </c>
      <c r="Y472" s="16" t="str">
        <f t="shared" si="3"/>
        <v>Descarregado</v>
      </c>
      <c r="Z472" s="8" t="s">
        <v>3309</v>
      </c>
      <c r="AA472" s="14">
        <f>SUMIFS(PagFreteIndividal!E:E,PagFreteIndividal!B:B,A:A)+AC472</f>
        <v>18539.4</v>
      </c>
      <c r="AB472" s="14">
        <f t="shared" si="4"/>
        <v>0</v>
      </c>
      <c r="AC472" s="14"/>
    </row>
    <row r="473">
      <c r="A473" s="10" t="s">
        <v>6574</v>
      </c>
      <c r="B473" s="13">
        <v>45862.0</v>
      </c>
      <c r="C473" s="8" t="s">
        <v>3349</v>
      </c>
      <c r="D473" s="8">
        <v>74320.0</v>
      </c>
      <c r="E473" s="8">
        <v>1238.67</v>
      </c>
      <c r="F473" s="8">
        <v>57.4</v>
      </c>
      <c r="G473" s="11">
        <v>71099.66</v>
      </c>
      <c r="H473" s="8">
        <v>0.0</v>
      </c>
      <c r="I473" s="11">
        <v>0.0</v>
      </c>
      <c r="J473" s="8" t="s">
        <v>6428</v>
      </c>
      <c r="K473" s="8">
        <v>310.0</v>
      </c>
      <c r="L473" s="11">
        <v>23039.2</v>
      </c>
      <c r="M473" s="8" t="s">
        <v>6119</v>
      </c>
      <c r="N473" s="8" t="s">
        <v>73</v>
      </c>
      <c r="O473" s="8" t="s">
        <v>6516</v>
      </c>
      <c r="P473" s="11">
        <v>80.0</v>
      </c>
      <c r="Q473" s="11">
        <v>98720.0</v>
      </c>
      <c r="S473" s="16" t="str">
        <f t="shared" si="1"/>
        <v>CXG-0725</v>
      </c>
      <c r="T473" s="16" t="str">
        <f t="shared" si="2"/>
        <v>07/2025</v>
      </c>
      <c r="U473" s="10" t="s">
        <v>888</v>
      </c>
      <c r="V473" s="43">
        <v>74040.0</v>
      </c>
      <c r="W473" s="8">
        <v>1234.0</v>
      </c>
      <c r="X473" s="8">
        <v>-4.67</v>
      </c>
      <c r="Y473" s="16" t="str">
        <f t="shared" si="3"/>
        <v>Descarregado</v>
      </c>
      <c r="Z473" s="8" t="s">
        <v>3302</v>
      </c>
      <c r="AA473" s="14">
        <f>SUMIFS(PagFreteIndividal!E:E,PagFreteIndividal!B:B,A:A)+AC473</f>
        <v>23039.2</v>
      </c>
      <c r="AB473" s="14">
        <f t="shared" si="4"/>
        <v>0</v>
      </c>
      <c r="AC473" s="32">
        <v>23039.2</v>
      </c>
    </row>
    <row r="474">
      <c r="A474" s="10" t="s">
        <v>6575</v>
      </c>
      <c r="B474" s="13">
        <v>45862.0</v>
      </c>
      <c r="C474" s="8" t="s">
        <v>3349</v>
      </c>
      <c r="D474" s="8">
        <v>72720.0</v>
      </c>
      <c r="E474" s="8">
        <v>1212.0</v>
      </c>
      <c r="F474" s="8">
        <v>57.4</v>
      </c>
      <c r="G474" s="11">
        <v>69568.8</v>
      </c>
      <c r="H474" s="8">
        <v>0.0</v>
      </c>
      <c r="I474" s="11">
        <v>0.0</v>
      </c>
      <c r="J474" s="8" t="s">
        <v>6464</v>
      </c>
      <c r="K474" s="8">
        <v>310.0</v>
      </c>
      <c r="L474" s="11">
        <v>22543.2</v>
      </c>
      <c r="M474" s="8" t="s">
        <v>6119</v>
      </c>
      <c r="N474" s="8" t="s">
        <v>73</v>
      </c>
      <c r="O474" s="8" t="s">
        <v>6516</v>
      </c>
      <c r="P474" s="11">
        <v>80.0</v>
      </c>
      <c r="Q474" s="11">
        <v>96720.0</v>
      </c>
      <c r="S474" s="16" t="str">
        <f t="shared" si="1"/>
        <v>CXG-0725</v>
      </c>
      <c r="T474" s="16" t="str">
        <f t="shared" si="2"/>
        <v>07/2025</v>
      </c>
      <c r="U474" s="10" t="s">
        <v>888</v>
      </c>
      <c r="V474" s="43">
        <v>72540.0</v>
      </c>
      <c r="W474" s="8">
        <v>1209.0</v>
      </c>
      <c r="X474" s="8">
        <v>-3.0</v>
      </c>
      <c r="Y474" s="16" t="str">
        <f t="shared" si="3"/>
        <v>Descarregado</v>
      </c>
      <c r="Z474" s="8" t="s">
        <v>3302</v>
      </c>
      <c r="AA474" s="14">
        <f>SUMIFS(PagFreteIndividal!E:E,PagFreteIndividal!B:B,A:A)+AC474</f>
        <v>22543.2</v>
      </c>
      <c r="AB474" s="14">
        <f t="shared" si="4"/>
        <v>0</v>
      </c>
      <c r="AC474" s="32">
        <v>22543.2</v>
      </c>
    </row>
    <row r="475">
      <c r="A475" s="10" t="s">
        <v>4176</v>
      </c>
      <c r="B475" s="13">
        <v>45861.0</v>
      </c>
      <c r="C475" s="8" t="s">
        <v>3308</v>
      </c>
      <c r="D475" s="8">
        <v>51920.0</v>
      </c>
      <c r="E475" s="8">
        <v>865.33</v>
      </c>
      <c r="F475" s="8">
        <v>55.5</v>
      </c>
      <c r="G475" s="11">
        <v>48025.82</v>
      </c>
      <c r="H475" s="8">
        <v>0.0</v>
      </c>
      <c r="I475" s="11">
        <v>0.0</v>
      </c>
      <c r="J475" s="8" t="s">
        <v>4177</v>
      </c>
      <c r="K475" s="8">
        <v>340.0</v>
      </c>
      <c r="L475" s="11">
        <v>17652.8</v>
      </c>
      <c r="M475" s="8" t="s">
        <v>6119</v>
      </c>
      <c r="N475" s="8" t="s">
        <v>73</v>
      </c>
      <c r="O475" s="8" t="s">
        <v>6516</v>
      </c>
      <c r="P475" s="11">
        <v>80.0</v>
      </c>
      <c r="Q475" s="11">
        <v>69226.4</v>
      </c>
      <c r="S475" s="16" t="str">
        <f t="shared" si="1"/>
        <v>CXG-0725</v>
      </c>
      <c r="T475" s="16" t="str">
        <f t="shared" si="2"/>
        <v>07/2025</v>
      </c>
      <c r="U475" s="10" t="s">
        <v>888</v>
      </c>
      <c r="V475" s="43">
        <v>51920.0</v>
      </c>
      <c r="W475" s="8">
        <v>865.33</v>
      </c>
      <c r="X475" s="8">
        <v>0.0</v>
      </c>
      <c r="Y475" s="16" t="str">
        <f t="shared" si="3"/>
        <v>Descarregado</v>
      </c>
      <c r="Z475" s="8" t="s">
        <v>3309</v>
      </c>
      <c r="AA475" s="14">
        <f>SUMIFS(PagFreteIndividal!E:E,PagFreteIndividal!B:B,A:A)+AC475</f>
        <v>17652.8</v>
      </c>
      <c r="AB475" s="14">
        <f t="shared" si="4"/>
        <v>0</v>
      </c>
      <c r="AC475" s="14"/>
    </row>
    <row r="476">
      <c r="A476" s="10" t="s">
        <v>4932</v>
      </c>
      <c r="B476" s="13">
        <v>45861.0</v>
      </c>
      <c r="C476" s="8" t="s">
        <v>3308</v>
      </c>
      <c r="D476" s="8">
        <v>74760.0</v>
      </c>
      <c r="E476" s="8">
        <v>1246.0</v>
      </c>
      <c r="F476" s="8">
        <v>56.1</v>
      </c>
      <c r="G476" s="11">
        <v>69900.6</v>
      </c>
      <c r="H476" s="8">
        <v>0.0</v>
      </c>
      <c r="I476" s="11">
        <v>0.0</v>
      </c>
      <c r="J476" s="8" t="s">
        <v>4933</v>
      </c>
      <c r="K476" s="8">
        <v>330.0</v>
      </c>
      <c r="L476" s="11">
        <v>24670.8</v>
      </c>
      <c r="M476" s="8" t="s">
        <v>6119</v>
      </c>
      <c r="N476" s="8" t="s">
        <v>73</v>
      </c>
      <c r="O476" s="8" t="s">
        <v>6516</v>
      </c>
      <c r="P476" s="11">
        <v>80.0</v>
      </c>
      <c r="Q476" s="11">
        <v>99653.6</v>
      </c>
      <c r="S476" s="16" t="str">
        <f t="shared" si="1"/>
        <v>CXG-0725</v>
      </c>
      <c r="T476" s="16" t="str">
        <f t="shared" si="2"/>
        <v>07/2025</v>
      </c>
      <c r="U476" s="10" t="s">
        <v>888</v>
      </c>
      <c r="V476" s="43">
        <v>74740.0</v>
      </c>
      <c r="W476" s="8">
        <v>1245.67</v>
      </c>
      <c r="X476" s="8">
        <v>-0.33</v>
      </c>
      <c r="Y476" s="16" t="str">
        <f t="shared" si="3"/>
        <v>Descarregado</v>
      </c>
      <c r="Z476" s="8" t="s">
        <v>3309</v>
      </c>
      <c r="AA476" s="14">
        <f>SUMIFS(PagFreteIndividal!E:E,PagFreteIndividal!B:B,A:A)+AC476</f>
        <v>24670.8</v>
      </c>
      <c r="AB476" s="14">
        <f t="shared" si="4"/>
        <v>0</v>
      </c>
      <c r="AC476" s="14"/>
    </row>
    <row r="477">
      <c r="A477" s="10" t="s">
        <v>6576</v>
      </c>
      <c r="B477" s="13">
        <v>45862.0</v>
      </c>
      <c r="C477" s="8" t="s">
        <v>3349</v>
      </c>
      <c r="D477" s="8">
        <v>64460.0</v>
      </c>
      <c r="E477" s="8">
        <v>1074.33</v>
      </c>
      <c r="F477" s="8">
        <v>57.4</v>
      </c>
      <c r="G477" s="11">
        <v>61666.54</v>
      </c>
      <c r="H477" s="8">
        <v>0.0</v>
      </c>
      <c r="I477" s="11">
        <v>0.0</v>
      </c>
      <c r="J477" s="8" t="s">
        <v>6490</v>
      </c>
      <c r="K477" s="8">
        <v>310.0</v>
      </c>
      <c r="L477" s="11">
        <v>19982.6</v>
      </c>
      <c r="M477" s="8" t="s">
        <v>6119</v>
      </c>
      <c r="N477" s="8" t="s">
        <v>138</v>
      </c>
      <c r="O477" s="8" t="s">
        <v>6447</v>
      </c>
      <c r="P477" s="11">
        <v>80.0</v>
      </c>
      <c r="Q477" s="11">
        <v>85626.4</v>
      </c>
      <c r="S477" s="16" t="str">
        <f t="shared" si="1"/>
        <v>CXG-0725</v>
      </c>
      <c r="T477" s="16" t="str">
        <f t="shared" si="2"/>
        <v>07/2025</v>
      </c>
      <c r="U477" s="10" t="s">
        <v>888</v>
      </c>
      <c r="V477" s="43">
        <v>64220.0</v>
      </c>
      <c r="W477" s="8">
        <v>1070.33</v>
      </c>
      <c r="X477" s="8">
        <v>-4.0</v>
      </c>
      <c r="Y477" s="16" t="str">
        <f t="shared" si="3"/>
        <v>Descarregado</v>
      </c>
      <c r="Z477" s="8" t="s">
        <v>3302</v>
      </c>
      <c r="AA477" s="14">
        <f>SUMIFS(PagFreteIndividal!E:E,PagFreteIndividal!B:B,A:A)+AC477</f>
        <v>19982.6</v>
      </c>
      <c r="AB477" s="14">
        <f t="shared" si="4"/>
        <v>0</v>
      </c>
      <c r="AC477" s="32">
        <v>19982.6</v>
      </c>
    </row>
    <row r="478">
      <c r="A478" s="10" t="s">
        <v>6577</v>
      </c>
      <c r="B478" s="13">
        <v>45862.0</v>
      </c>
      <c r="C478" s="8" t="s">
        <v>3349</v>
      </c>
      <c r="D478" s="8">
        <v>75820.0</v>
      </c>
      <c r="E478" s="8">
        <v>1263.67</v>
      </c>
      <c r="F478" s="8">
        <v>57.4</v>
      </c>
      <c r="G478" s="11">
        <v>72534.66</v>
      </c>
      <c r="H478" s="8">
        <v>0.0</v>
      </c>
      <c r="I478" s="11">
        <v>0.0</v>
      </c>
      <c r="J478" s="8" t="s">
        <v>6169</v>
      </c>
      <c r="K478" s="8">
        <v>310.0</v>
      </c>
      <c r="L478" s="11">
        <v>23504.2</v>
      </c>
      <c r="M478" s="8" t="s">
        <v>6119</v>
      </c>
      <c r="N478" s="8" t="s">
        <v>138</v>
      </c>
      <c r="O478" s="8" t="s">
        <v>6447</v>
      </c>
      <c r="P478" s="11">
        <v>80.0</v>
      </c>
      <c r="Q478" s="11">
        <v>100906.4</v>
      </c>
      <c r="S478" s="16" t="str">
        <f t="shared" si="1"/>
        <v>CXG-0725</v>
      </c>
      <c r="T478" s="16" t="str">
        <f t="shared" si="2"/>
        <v>07/2025</v>
      </c>
      <c r="U478" s="10" t="s">
        <v>888</v>
      </c>
      <c r="V478" s="43">
        <v>75680.0</v>
      </c>
      <c r="W478" s="8">
        <v>1261.33</v>
      </c>
      <c r="X478" s="8">
        <v>-2.34</v>
      </c>
      <c r="Y478" s="16" t="str">
        <f t="shared" si="3"/>
        <v>Descarregado</v>
      </c>
      <c r="Z478" s="8" t="s">
        <v>3302</v>
      </c>
      <c r="AA478" s="14">
        <f>SUMIFS(PagFreteIndividal!E:E,PagFreteIndividal!B:B,A:A)+AC478</f>
        <v>23504.2</v>
      </c>
      <c r="AB478" s="14">
        <f t="shared" si="4"/>
        <v>0</v>
      </c>
      <c r="AC478" s="32">
        <v>23504.2</v>
      </c>
    </row>
    <row r="479">
      <c r="A479" s="10" t="s">
        <v>6578</v>
      </c>
      <c r="B479" s="13">
        <v>45863.0</v>
      </c>
      <c r="C479" s="8" t="s">
        <v>3349</v>
      </c>
      <c r="D479" s="8">
        <v>71040.0</v>
      </c>
      <c r="E479" s="8">
        <v>1184.0</v>
      </c>
      <c r="F479" s="8">
        <v>58.5</v>
      </c>
      <c r="G479" s="11">
        <v>69264.0</v>
      </c>
      <c r="H479" s="8">
        <v>0.0</v>
      </c>
      <c r="I479" s="11">
        <v>0.0</v>
      </c>
      <c r="J479" s="8" t="s">
        <v>6201</v>
      </c>
      <c r="K479" s="8">
        <v>300.0</v>
      </c>
      <c r="L479" s="11">
        <v>21312.0</v>
      </c>
      <c r="M479" s="8" t="s">
        <v>6119</v>
      </c>
      <c r="N479" s="8" t="s">
        <v>86</v>
      </c>
      <c r="O479" s="8" t="s">
        <v>6524</v>
      </c>
      <c r="P479" s="11">
        <v>80.0</v>
      </c>
      <c r="Q479" s="11">
        <v>93520.0</v>
      </c>
      <c r="S479" s="16" t="str">
        <f t="shared" si="1"/>
        <v>CXG-0725</v>
      </c>
      <c r="T479" s="16" t="str">
        <f t="shared" si="2"/>
        <v>07/2025</v>
      </c>
      <c r="U479" s="10" t="s">
        <v>896</v>
      </c>
      <c r="V479" s="43">
        <v>70140.0</v>
      </c>
      <c r="W479" s="8">
        <v>1169.0</v>
      </c>
      <c r="X479" s="8">
        <v>-15.0</v>
      </c>
      <c r="Y479" s="16" t="str">
        <f t="shared" si="3"/>
        <v>Descarregado</v>
      </c>
      <c r="Z479" s="8" t="s">
        <v>3302</v>
      </c>
      <c r="AA479" s="14">
        <f>SUMIFS(PagFreteIndividal!E:E,PagFreteIndividal!B:B,A:A)+AC479</f>
        <v>21312</v>
      </c>
      <c r="AB479" s="14">
        <f t="shared" si="4"/>
        <v>0</v>
      </c>
      <c r="AC479" s="32">
        <v>21312.0</v>
      </c>
    </row>
    <row r="480">
      <c r="A480" s="10" t="s">
        <v>6579</v>
      </c>
      <c r="B480" s="13">
        <v>45867.0</v>
      </c>
      <c r="C480" s="8" t="s">
        <v>3349</v>
      </c>
      <c r="D480" s="8">
        <v>75700.0</v>
      </c>
      <c r="E480" s="8">
        <v>1261.67</v>
      </c>
      <c r="F480" s="8">
        <v>58.0</v>
      </c>
      <c r="G480" s="11">
        <v>73176.86</v>
      </c>
      <c r="H480" s="8">
        <v>0.0</v>
      </c>
      <c r="I480" s="11">
        <v>0.0</v>
      </c>
      <c r="J480" s="8" t="s">
        <v>6154</v>
      </c>
      <c r="K480" s="8">
        <v>310.0</v>
      </c>
      <c r="L480" s="11">
        <v>23467.0</v>
      </c>
      <c r="M480" s="8" t="s">
        <v>6119</v>
      </c>
      <c r="N480" s="8" t="s">
        <v>73</v>
      </c>
      <c r="O480" s="8" t="s">
        <v>6580</v>
      </c>
      <c r="P480" s="11">
        <v>80.0</v>
      </c>
      <c r="Q480" s="11">
        <v>100640.0</v>
      </c>
      <c r="S480" s="16" t="str">
        <f t="shared" si="1"/>
        <v>CXG-0725</v>
      </c>
      <c r="T480" s="16" t="str">
        <f t="shared" si="2"/>
        <v>07/2025</v>
      </c>
      <c r="U480" s="10" t="s">
        <v>898</v>
      </c>
      <c r="V480" s="43">
        <v>75480.0</v>
      </c>
      <c r="W480" s="8">
        <v>1258.0</v>
      </c>
      <c r="X480" s="8">
        <v>-3.67</v>
      </c>
      <c r="Y480" s="16" t="str">
        <f t="shared" si="3"/>
        <v>Descarregado</v>
      </c>
      <c r="Z480" s="8" t="s">
        <v>3302</v>
      </c>
      <c r="AA480" s="14">
        <f>SUMIFS(PagFreteIndividal!E:E,PagFreteIndividal!B:B,A:A)+AC480</f>
        <v>23467</v>
      </c>
      <c r="AB480" s="14">
        <f t="shared" si="4"/>
        <v>0</v>
      </c>
      <c r="AC480" s="32">
        <v>23467.0</v>
      </c>
    </row>
    <row r="481">
      <c r="A481" s="10" t="s">
        <v>6581</v>
      </c>
      <c r="B481" s="13">
        <v>45867.0</v>
      </c>
      <c r="C481" s="8" t="s">
        <v>3349</v>
      </c>
      <c r="D481" s="8">
        <v>78180.0</v>
      </c>
      <c r="E481" s="8">
        <v>1303.0</v>
      </c>
      <c r="F481" s="8">
        <v>58.0</v>
      </c>
      <c r="G481" s="11">
        <v>75574.0</v>
      </c>
      <c r="H481" s="8">
        <v>0.0</v>
      </c>
      <c r="I481" s="11">
        <v>0.0</v>
      </c>
      <c r="J481" s="8" t="s">
        <v>6145</v>
      </c>
      <c r="K481" s="8">
        <v>310.0</v>
      </c>
      <c r="L481" s="11">
        <v>24235.8</v>
      </c>
      <c r="M481" s="8" t="s">
        <v>6119</v>
      </c>
      <c r="N481" s="8" t="s">
        <v>73</v>
      </c>
      <c r="O481" s="8" t="s">
        <v>6580</v>
      </c>
      <c r="P481" s="11">
        <v>80.0</v>
      </c>
      <c r="Q481" s="11">
        <v>104093.6</v>
      </c>
      <c r="S481" s="16" t="str">
        <f t="shared" si="1"/>
        <v>CXG-0725</v>
      </c>
      <c r="T481" s="16" t="str">
        <f t="shared" si="2"/>
        <v>07/2025</v>
      </c>
      <c r="U481" s="10" t="s">
        <v>898</v>
      </c>
      <c r="V481" s="43">
        <v>78070.0</v>
      </c>
      <c r="W481" s="8">
        <v>1301.17</v>
      </c>
      <c r="X481" s="8">
        <v>-1.83</v>
      </c>
      <c r="Y481" s="16" t="str">
        <f t="shared" si="3"/>
        <v>Descarregado</v>
      </c>
      <c r="Z481" s="8" t="s">
        <v>3302</v>
      </c>
      <c r="AA481" s="14">
        <f>SUMIFS(PagFreteIndividal!E:E,PagFreteIndividal!B:B,A:A)+AC481</f>
        <v>24235.8</v>
      </c>
      <c r="AB481" s="14">
        <f t="shared" si="4"/>
        <v>0</v>
      </c>
      <c r="AC481" s="32">
        <v>24235.8</v>
      </c>
    </row>
    <row r="482">
      <c r="A482" s="10" t="s">
        <v>6582</v>
      </c>
      <c r="B482" s="13">
        <v>45867.0</v>
      </c>
      <c r="C482" s="8" t="s">
        <v>3349</v>
      </c>
      <c r="D482" s="8">
        <v>78360.0</v>
      </c>
      <c r="E482" s="8">
        <v>1306.0</v>
      </c>
      <c r="F482" s="8">
        <v>58.0</v>
      </c>
      <c r="G482" s="11">
        <v>75748.0</v>
      </c>
      <c r="H482" s="8">
        <v>0.0</v>
      </c>
      <c r="I482" s="11">
        <v>0.0</v>
      </c>
      <c r="J482" s="8" t="s">
        <v>6158</v>
      </c>
      <c r="K482" s="8">
        <v>310.0</v>
      </c>
      <c r="L482" s="11">
        <v>24291.6</v>
      </c>
      <c r="M482" s="8" t="s">
        <v>6119</v>
      </c>
      <c r="N482" s="8" t="s">
        <v>73</v>
      </c>
      <c r="O482" s="8" t="s">
        <v>6580</v>
      </c>
      <c r="P482" s="11">
        <v>80.0</v>
      </c>
      <c r="Q482" s="11">
        <v>104333.6</v>
      </c>
      <c r="S482" s="16" t="str">
        <f t="shared" si="1"/>
        <v>CXG-0725</v>
      </c>
      <c r="T482" s="16" t="str">
        <f t="shared" si="2"/>
        <v>07/2025</v>
      </c>
      <c r="U482" s="10" t="s">
        <v>898</v>
      </c>
      <c r="V482" s="43">
        <v>78250.0</v>
      </c>
      <c r="W482" s="8">
        <v>1304.17</v>
      </c>
      <c r="X482" s="8">
        <v>-1.83</v>
      </c>
      <c r="Y482" s="16" t="str">
        <f t="shared" si="3"/>
        <v>Descarregado</v>
      </c>
      <c r="Z482" s="8" t="s">
        <v>3302</v>
      </c>
      <c r="AA482" s="14">
        <f>SUMIFS(PagFreteIndividal!E:E,PagFreteIndividal!B:B,A:A)+AC482</f>
        <v>24291.6</v>
      </c>
      <c r="AB482" s="14">
        <f t="shared" si="4"/>
        <v>0</v>
      </c>
      <c r="AC482" s="32">
        <v>24291.6</v>
      </c>
    </row>
    <row r="483">
      <c r="A483" s="10" t="s">
        <v>6583</v>
      </c>
      <c r="B483" s="13">
        <v>45867.0</v>
      </c>
      <c r="C483" s="8" t="s">
        <v>3349</v>
      </c>
      <c r="D483" s="8">
        <v>78080.0</v>
      </c>
      <c r="E483" s="8">
        <v>1301.33</v>
      </c>
      <c r="F483" s="8">
        <v>58.0</v>
      </c>
      <c r="G483" s="11">
        <v>75477.14</v>
      </c>
      <c r="H483" s="8">
        <v>0.0</v>
      </c>
      <c r="I483" s="11">
        <v>0.0</v>
      </c>
      <c r="J483" s="8" t="s">
        <v>6240</v>
      </c>
      <c r="K483" s="8">
        <v>310.0</v>
      </c>
      <c r="L483" s="11">
        <v>24204.8</v>
      </c>
      <c r="M483" s="8" t="s">
        <v>6119</v>
      </c>
      <c r="N483" s="8" t="s">
        <v>73</v>
      </c>
      <c r="O483" s="8" t="s">
        <v>6580</v>
      </c>
      <c r="P483" s="11">
        <v>80.0</v>
      </c>
      <c r="Q483" s="11">
        <v>104000.0</v>
      </c>
      <c r="S483" s="16" t="str">
        <f t="shared" si="1"/>
        <v>CXG-0725</v>
      </c>
      <c r="T483" s="16" t="str">
        <f t="shared" si="2"/>
        <v>07/2025</v>
      </c>
      <c r="U483" s="10" t="s">
        <v>898</v>
      </c>
      <c r="V483" s="43">
        <v>78000.0</v>
      </c>
      <c r="W483" s="8">
        <v>1300.0</v>
      </c>
      <c r="X483" s="8">
        <v>-1.33</v>
      </c>
      <c r="Y483" s="16" t="str">
        <f t="shared" si="3"/>
        <v>Descarregado</v>
      </c>
      <c r="Z483" s="8" t="s">
        <v>3302</v>
      </c>
      <c r="AA483" s="14">
        <f>SUMIFS(PagFreteIndividal!E:E,PagFreteIndividal!B:B,A:A)+AC483</f>
        <v>24204.8</v>
      </c>
      <c r="AB483" s="14">
        <f t="shared" si="4"/>
        <v>0</v>
      </c>
      <c r="AC483" s="32">
        <v>24204.8</v>
      </c>
    </row>
    <row r="484">
      <c r="A484" s="10" t="s">
        <v>6584</v>
      </c>
      <c r="B484" s="13">
        <v>45868.0</v>
      </c>
      <c r="C484" s="8" t="s">
        <v>3349</v>
      </c>
      <c r="D484" s="8">
        <v>79000.0</v>
      </c>
      <c r="E484" s="8">
        <v>1316.67</v>
      </c>
      <c r="F484" s="8">
        <v>58.0</v>
      </c>
      <c r="G484" s="11">
        <v>76366.86</v>
      </c>
      <c r="H484" s="8">
        <v>0.0</v>
      </c>
      <c r="I484" s="11">
        <v>0.0</v>
      </c>
      <c r="J484" s="8" t="s">
        <v>6473</v>
      </c>
      <c r="K484" s="8">
        <v>310.0</v>
      </c>
      <c r="L484" s="11">
        <v>24490.0</v>
      </c>
      <c r="M484" s="8" t="s">
        <v>6119</v>
      </c>
      <c r="N484" s="8" t="s">
        <v>73</v>
      </c>
      <c r="O484" s="8" t="s">
        <v>6580</v>
      </c>
      <c r="P484" s="11">
        <v>80.0</v>
      </c>
      <c r="Q484" s="11">
        <v>52800.0</v>
      </c>
      <c r="S484" s="16" t="str">
        <f t="shared" si="1"/>
        <v>CXG-0725</v>
      </c>
      <c r="T484" s="16" t="str">
        <f t="shared" si="2"/>
        <v>07/2025</v>
      </c>
      <c r="U484" s="10" t="s">
        <v>898</v>
      </c>
      <c r="V484" s="43">
        <v>39600.0</v>
      </c>
      <c r="W484" s="8">
        <v>660.0</v>
      </c>
      <c r="X484" s="8">
        <v>-656.67</v>
      </c>
      <c r="Y484" s="16" t="str">
        <f t="shared" si="3"/>
        <v>Descarregado</v>
      </c>
      <c r="Z484" s="8" t="s">
        <v>3302</v>
      </c>
      <c r="AA484" s="14">
        <f>SUMIFS(PagFreteIndividal!E:E,PagFreteIndividal!B:B,A:A)+AC484</f>
        <v>24490</v>
      </c>
      <c r="AB484" s="14">
        <f t="shared" si="4"/>
        <v>0</v>
      </c>
      <c r="AC484" s="32">
        <v>24490.0</v>
      </c>
    </row>
    <row r="485">
      <c r="A485" s="10" t="s">
        <v>6585</v>
      </c>
      <c r="B485" s="13">
        <v>45870.0</v>
      </c>
      <c r="C485" s="8" t="s">
        <v>3352</v>
      </c>
      <c r="D485" s="8">
        <v>81940.0</v>
      </c>
      <c r="E485" s="8">
        <v>1365.67</v>
      </c>
      <c r="F485" s="8">
        <v>58.0</v>
      </c>
      <c r="G485" s="11">
        <v>79208.86</v>
      </c>
      <c r="H485" s="8">
        <v>0.0</v>
      </c>
      <c r="I485" s="11">
        <v>0.0</v>
      </c>
      <c r="J485" s="8" t="s">
        <v>6462</v>
      </c>
      <c r="K485" s="8">
        <v>310.0</v>
      </c>
      <c r="L485" s="11">
        <v>25401.4</v>
      </c>
      <c r="M485" s="8" t="s">
        <v>6119</v>
      </c>
      <c r="N485" s="8" t="s">
        <v>73</v>
      </c>
      <c r="O485" s="8" t="s">
        <v>6580</v>
      </c>
      <c r="P485" s="11">
        <v>80.0</v>
      </c>
      <c r="Q485" s="11">
        <v>108880.0</v>
      </c>
      <c r="S485" s="16" t="str">
        <f t="shared" si="1"/>
        <v>CXG-0825</v>
      </c>
      <c r="T485" s="16" t="str">
        <f t="shared" si="2"/>
        <v>08/2025</v>
      </c>
      <c r="U485" s="10" t="s">
        <v>898</v>
      </c>
      <c r="V485" s="43">
        <v>81660.0</v>
      </c>
      <c r="W485" s="8">
        <v>1361.0</v>
      </c>
      <c r="X485" s="8">
        <v>-4.67</v>
      </c>
      <c r="Y485" s="16" t="str">
        <f t="shared" si="3"/>
        <v>Descarregado</v>
      </c>
      <c r="Z485" s="8" t="s">
        <v>3302</v>
      </c>
      <c r="AA485" s="14">
        <f>SUMIFS(PagFreteIndividal!E:E,PagFreteIndividal!B:B,A:A)+AC485</f>
        <v>25401.4</v>
      </c>
      <c r="AB485" s="14">
        <f t="shared" si="4"/>
        <v>0</v>
      </c>
      <c r="AC485" s="32">
        <v>25401.4</v>
      </c>
    </row>
    <row r="486">
      <c r="A486" s="10" t="s">
        <v>6586</v>
      </c>
      <c r="B486" s="13">
        <v>45870.0</v>
      </c>
      <c r="C486" s="8" t="s">
        <v>3352</v>
      </c>
      <c r="D486" s="8">
        <v>73940.0</v>
      </c>
      <c r="E486" s="8">
        <v>1232.33</v>
      </c>
      <c r="F486" s="8">
        <v>58.0</v>
      </c>
      <c r="G486" s="11">
        <v>71475.14</v>
      </c>
      <c r="H486" s="8">
        <v>0.0</v>
      </c>
      <c r="I486" s="11">
        <v>0.0</v>
      </c>
      <c r="J486" s="8" t="s">
        <v>5483</v>
      </c>
      <c r="K486" s="8">
        <v>310.0</v>
      </c>
      <c r="L486" s="11">
        <v>22921.4</v>
      </c>
      <c r="M486" s="8" t="s">
        <v>6119</v>
      </c>
      <c r="N486" s="8" t="s">
        <v>73</v>
      </c>
      <c r="O486" s="8" t="s">
        <v>6580</v>
      </c>
      <c r="P486" s="11">
        <v>80.0</v>
      </c>
      <c r="Q486" s="11">
        <v>98266.4</v>
      </c>
      <c r="S486" s="16" t="str">
        <f t="shared" si="1"/>
        <v>CXG-0825</v>
      </c>
      <c r="T486" s="16" t="str">
        <f t="shared" si="2"/>
        <v>08/2025</v>
      </c>
      <c r="U486" s="10" t="s">
        <v>898</v>
      </c>
      <c r="V486" s="43">
        <v>73700.0</v>
      </c>
      <c r="W486" s="8">
        <v>1228.33</v>
      </c>
      <c r="X486" s="8">
        <v>-4.0</v>
      </c>
      <c r="Y486" s="16" t="str">
        <f t="shared" si="3"/>
        <v>Descarregado</v>
      </c>
      <c r="Z486" s="8" t="s">
        <v>3302</v>
      </c>
      <c r="AA486" s="14">
        <f>SUMIFS(PagFreteIndividal!E:E,PagFreteIndividal!B:B,A:A)+AC486</f>
        <v>22921.4</v>
      </c>
      <c r="AB486" s="14">
        <f t="shared" si="4"/>
        <v>0</v>
      </c>
      <c r="AC486" s="32">
        <v>22921.4</v>
      </c>
    </row>
    <row r="487">
      <c r="A487" s="10" t="s">
        <v>6587</v>
      </c>
      <c r="B487" s="13">
        <v>45871.0</v>
      </c>
      <c r="C487" s="8" t="s">
        <v>3352</v>
      </c>
      <c r="D487" s="8">
        <v>75960.0</v>
      </c>
      <c r="E487" s="8">
        <v>1266.0</v>
      </c>
      <c r="F487" s="8">
        <v>58.0</v>
      </c>
      <c r="G487" s="11">
        <v>73428.0</v>
      </c>
      <c r="H487" s="8">
        <v>0.0</v>
      </c>
      <c r="I487" s="11">
        <v>0.0</v>
      </c>
      <c r="J487" s="8" t="s">
        <v>6464</v>
      </c>
      <c r="K487" s="8">
        <v>310.0</v>
      </c>
      <c r="L487" s="11">
        <v>23547.6</v>
      </c>
      <c r="M487" s="8" t="s">
        <v>6119</v>
      </c>
      <c r="N487" s="8" t="s">
        <v>73</v>
      </c>
      <c r="O487" s="8" t="s">
        <v>6580</v>
      </c>
      <c r="P487" s="11">
        <v>80.0</v>
      </c>
      <c r="Q487" s="11">
        <v>101173.6</v>
      </c>
      <c r="S487" s="16" t="str">
        <f t="shared" si="1"/>
        <v>CXG-0825</v>
      </c>
      <c r="T487" s="16" t="str">
        <f t="shared" si="2"/>
        <v>08/2025</v>
      </c>
      <c r="U487" s="10" t="s">
        <v>898</v>
      </c>
      <c r="V487" s="43">
        <v>75880.0</v>
      </c>
      <c r="W487" s="8">
        <v>1264.67</v>
      </c>
      <c r="X487" s="8">
        <v>-1.33</v>
      </c>
      <c r="Y487" s="16" t="str">
        <f t="shared" si="3"/>
        <v>Descarregado</v>
      </c>
      <c r="Z487" s="8" t="s">
        <v>3302</v>
      </c>
      <c r="AA487" s="14">
        <f>SUMIFS(PagFreteIndividal!E:E,PagFreteIndividal!B:B,A:A)+AC487</f>
        <v>23547.6</v>
      </c>
      <c r="AB487" s="14">
        <f t="shared" si="4"/>
        <v>0</v>
      </c>
      <c r="AC487" s="32">
        <v>23547.6</v>
      </c>
    </row>
    <row r="488">
      <c r="A488" s="10" t="s">
        <v>6588</v>
      </c>
      <c r="B488" s="13">
        <v>45871.0</v>
      </c>
      <c r="C488" s="8" t="s">
        <v>3352</v>
      </c>
      <c r="D488" s="8">
        <v>79320.0</v>
      </c>
      <c r="E488" s="8">
        <v>1322.0</v>
      </c>
      <c r="F488" s="8">
        <v>58.0</v>
      </c>
      <c r="G488" s="11">
        <v>76676.0</v>
      </c>
      <c r="H488" s="8">
        <v>0.0</v>
      </c>
      <c r="I488" s="11">
        <v>0.0</v>
      </c>
      <c r="J488" s="8" t="s">
        <v>6176</v>
      </c>
      <c r="K488" s="8">
        <v>310.0</v>
      </c>
      <c r="L488" s="11">
        <v>24589.2</v>
      </c>
      <c r="M488" s="8" t="s">
        <v>6119</v>
      </c>
      <c r="N488" s="8" t="s">
        <v>73</v>
      </c>
      <c r="O488" s="8" t="s">
        <v>6580</v>
      </c>
      <c r="P488" s="11">
        <v>80.0</v>
      </c>
      <c r="Q488" s="11">
        <v>105733.6</v>
      </c>
      <c r="S488" s="16" t="str">
        <f t="shared" si="1"/>
        <v>CXG-0825</v>
      </c>
      <c r="T488" s="16" t="str">
        <f t="shared" si="2"/>
        <v>08/2025</v>
      </c>
      <c r="U488" s="10" t="s">
        <v>898</v>
      </c>
      <c r="V488" s="43">
        <v>79300.0</v>
      </c>
      <c r="W488" s="8">
        <v>1321.67</v>
      </c>
      <c r="X488" s="8">
        <v>-0.33</v>
      </c>
      <c r="Y488" s="16" t="str">
        <f t="shared" si="3"/>
        <v>Descarregado</v>
      </c>
      <c r="Z488" s="8" t="s">
        <v>3302</v>
      </c>
      <c r="AA488" s="14">
        <f>SUMIFS(PagFreteIndividal!E:E,PagFreteIndividal!B:B,A:A)+AC488</f>
        <v>24589.2</v>
      </c>
      <c r="AB488" s="14">
        <f t="shared" si="4"/>
        <v>0</v>
      </c>
      <c r="AC488" s="32">
        <v>24589.2</v>
      </c>
    </row>
    <row r="489">
      <c r="A489" s="10" t="s">
        <v>6589</v>
      </c>
      <c r="B489" s="13">
        <v>45871.0</v>
      </c>
      <c r="C489" s="8" t="s">
        <v>3352</v>
      </c>
      <c r="D489" s="8">
        <v>70740.0</v>
      </c>
      <c r="E489" s="8">
        <v>1179.0</v>
      </c>
      <c r="F489" s="8">
        <v>58.0</v>
      </c>
      <c r="G489" s="11">
        <v>68382.0</v>
      </c>
      <c r="H489" s="8">
        <v>0.0</v>
      </c>
      <c r="I489" s="11">
        <v>0.0</v>
      </c>
      <c r="J489" s="8" t="s">
        <v>6590</v>
      </c>
      <c r="K489" s="8">
        <v>310.0</v>
      </c>
      <c r="L489" s="11">
        <v>21929.4</v>
      </c>
      <c r="M489" s="8" t="s">
        <v>6119</v>
      </c>
      <c r="N489" s="8" t="s">
        <v>73</v>
      </c>
      <c r="O489" s="8" t="s">
        <v>6580</v>
      </c>
      <c r="P489" s="11">
        <v>80.0</v>
      </c>
      <c r="Q489" s="11">
        <v>93986.4</v>
      </c>
      <c r="S489" s="16" t="str">
        <f t="shared" si="1"/>
        <v>CXG-0825</v>
      </c>
      <c r="T489" s="16" t="str">
        <f t="shared" si="2"/>
        <v>08/2025</v>
      </c>
      <c r="U489" s="10" t="s">
        <v>898</v>
      </c>
      <c r="V489" s="43">
        <v>70490.0</v>
      </c>
      <c r="W489" s="8">
        <v>1174.83</v>
      </c>
      <c r="X489" s="8">
        <v>-4.17</v>
      </c>
      <c r="Y489" s="16" t="str">
        <f t="shared" si="3"/>
        <v>Descarregado</v>
      </c>
      <c r="Z489" s="8" t="s">
        <v>3302</v>
      </c>
      <c r="AA489" s="14">
        <f>SUMIFS(PagFreteIndividal!E:E,PagFreteIndividal!B:B,A:A)+AC489</f>
        <v>21929.4</v>
      </c>
      <c r="AB489" s="14">
        <f t="shared" si="4"/>
        <v>0</v>
      </c>
      <c r="AC489" s="32">
        <v>21929.4</v>
      </c>
    </row>
    <row r="490">
      <c r="A490" s="10" t="s">
        <v>6591</v>
      </c>
      <c r="B490" s="13">
        <v>45871.0</v>
      </c>
      <c r="C490" s="8" t="s">
        <v>3322</v>
      </c>
      <c r="D490" s="8">
        <v>56980.0</v>
      </c>
      <c r="E490" s="8">
        <v>949.67</v>
      </c>
      <c r="F490" s="8">
        <v>55.0</v>
      </c>
      <c r="G490" s="11">
        <v>52231.85</v>
      </c>
      <c r="H490" s="8">
        <v>0.0</v>
      </c>
      <c r="I490" s="11">
        <v>0.0</v>
      </c>
      <c r="J490" s="8" t="s">
        <v>3324</v>
      </c>
      <c r="K490" s="8">
        <v>0.0</v>
      </c>
      <c r="L490" s="11">
        <v>0.0</v>
      </c>
      <c r="M490" s="8" t="s">
        <v>6119</v>
      </c>
      <c r="N490" s="8" t="s">
        <v>17</v>
      </c>
      <c r="O490" s="8" t="s">
        <v>6592</v>
      </c>
      <c r="P490" s="11">
        <v>57.0</v>
      </c>
      <c r="Q490" s="11">
        <v>54131.19</v>
      </c>
      <c r="S490" s="16" t="str">
        <f t="shared" si="1"/>
        <v>CXG-0825</v>
      </c>
      <c r="T490" s="16" t="str">
        <f t="shared" si="2"/>
        <v>08/2025</v>
      </c>
      <c r="U490" s="10" t="s">
        <v>900</v>
      </c>
      <c r="V490" s="43">
        <v>56980.0</v>
      </c>
      <c r="W490" s="8">
        <v>949.67</v>
      </c>
      <c r="X490" s="8">
        <v>0.0</v>
      </c>
      <c r="Y490" s="16" t="str">
        <f t="shared" si="3"/>
        <v>Descarregado</v>
      </c>
      <c r="Z490" s="8" t="s">
        <v>3324</v>
      </c>
      <c r="AA490" s="14">
        <f>SUMIFS(PagFreteIndividal!E:E,PagFreteIndividal!B:B,A:A)+AC490</f>
        <v>0</v>
      </c>
      <c r="AB490" s="14">
        <f t="shared" si="4"/>
        <v>0</v>
      </c>
      <c r="AC490" s="14"/>
    </row>
    <row r="491">
      <c r="A491" s="10" t="s">
        <v>6593</v>
      </c>
      <c r="B491" s="13">
        <v>45873.0</v>
      </c>
      <c r="C491" s="8" t="s">
        <v>3352</v>
      </c>
      <c r="D491" s="8">
        <v>75780.0</v>
      </c>
      <c r="E491" s="8">
        <v>1263.0</v>
      </c>
      <c r="F491" s="8">
        <v>58.0</v>
      </c>
      <c r="G491" s="11">
        <v>73254.0</v>
      </c>
      <c r="H491" s="8">
        <v>0.0</v>
      </c>
      <c r="I491" s="11">
        <v>0.0</v>
      </c>
      <c r="J491" s="8" t="s">
        <v>6152</v>
      </c>
      <c r="K491" s="8">
        <v>300.0</v>
      </c>
      <c r="L491" s="11">
        <v>22734.0</v>
      </c>
      <c r="M491" s="8" t="s">
        <v>6119</v>
      </c>
      <c r="N491" s="8" t="s">
        <v>27</v>
      </c>
      <c r="O491" s="8" t="s">
        <v>6594</v>
      </c>
      <c r="P491" s="11">
        <v>80.0</v>
      </c>
      <c r="Q491" s="11">
        <v>101040.0</v>
      </c>
      <c r="S491" s="16" t="str">
        <f t="shared" si="1"/>
        <v>CXG-0825</v>
      </c>
      <c r="T491" s="16" t="str">
        <f t="shared" si="2"/>
        <v>08/2025</v>
      </c>
      <c r="U491" s="10" t="s">
        <v>898</v>
      </c>
      <c r="V491" s="43">
        <v>75780.0</v>
      </c>
      <c r="W491" s="8">
        <v>1263.0</v>
      </c>
      <c r="X491" s="8">
        <v>0.0</v>
      </c>
      <c r="Y491" s="16" t="str">
        <f t="shared" si="3"/>
        <v>Descarregado</v>
      </c>
      <c r="Z491" s="8" t="s">
        <v>3302</v>
      </c>
      <c r="AA491" s="14">
        <f>SUMIFS(PagFreteIndividal!E:E,PagFreteIndividal!B:B,A:A)+AC491</f>
        <v>22734</v>
      </c>
      <c r="AB491" s="14">
        <f t="shared" si="4"/>
        <v>0</v>
      </c>
      <c r="AC491" s="32">
        <v>22734.0</v>
      </c>
    </row>
    <row r="492">
      <c r="A492" s="10" t="s">
        <v>6595</v>
      </c>
      <c r="B492" s="13">
        <v>45876.0</v>
      </c>
      <c r="C492" s="8" t="s">
        <v>3352</v>
      </c>
      <c r="D492" s="8">
        <v>77520.0</v>
      </c>
      <c r="E492" s="8">
        <v>1292.0</v>
      </c>
      <c r="F492" s="8">
        <v>58.0</v>
      </c>
      <c r="G492" s="11">
        <v>74936.0</v>
      </c>
      <c r="H492" s="8">
        <v>0.0</v>
      </c>
      <c r="I492" s="11">
        <v>0.0</v>
      </c>
      <c r="J492" s="8" t="s">
        <v>6129</v>
      </c>
      <c r="K492" s="8">
        <v>310.0</v>
      </c>
      <c r="L492" s="11">
        <v>24031.2</v>
      </c>
      <c r="M492" s="8" t="s">
        <v>6119</v>
      </c>
      <c r="N492" s="8" t="s">
        <v>73</v>
      </c>
      <c r="O492" s="8" t="s">
        <v>6580</v>
      </c>
      <c r="P492" s="11">
        <v>80.0</v>
      </c>
      <c r="Q492" s="11">
        <v>103440.0</v>
      </c>
      <c r="S492" s="16" t="str">
        <f t="shared" si="1"/>
        <v>CXG-0825</v>
      </c>
      <c r="T492" s="16" t="str">
        <f t="shared" si="2"/>
        <v>08/2025</v>
      </c>
      <c r="U492" s="10" t="s">
        <v>898</v>
      </c>
      <c r="V492" s="43">
        <v>77580.0</v>
      </c>
      <c r="W492" s="8">
        <v>1293.0</v>
      </c>
      <c r="X492" s="8">
        <v>1.0</v>
      </c>
      <c r="Y492" s="16" t="str">
        <f t="shared" si="3"/>
        <v>Descarregado</v>
      </c>
      <c r="Z492" s="8" t="s">
        <v>3302</v>
      </c>
      <c r="AA492" s="14">
        <f>SUMIFS(PagFreteIndividal!E:E,PagFreteIndividal!B:B,A:A)+AC492</f>
        <v>24031.2</v>
      </c>
      <c r="AB492" s="14">
        <f t="shared" si="4"/>
        <v>0</v>
      </c>
      <c r="AC492" s="32">
        <v>24031.2</v>
      </c>
    </row>
    <row r="493">
      <c r="A493" s="10" t="s">
        <v>6596</v>
      </c>
      <c r="B493" s="13">
        <v>45876.0</v>
      </c>
      <c r="C493" s="8" t="s">
        <v>3352</v>
      </c>
      <c r="D493" s="8">
        <v>79280.0</v>
      </c>
      <c r="E493" s="8">
        <v>1321.33</v>
      </c>
      <c r="F493" s="8">
        <v>58.0</v>
      </c>
      <c r="G493" s="11">
        <v>76637.14</v>
      </c>
      <c r="H493" s="8">
        <v>0.0</v>
      </c>
      <c r="I493" s="11">
        <v>0.0</v>
      </c>
      <c r="J493" s="8" t="s">
        <v>6240</v>
      </c>
      <c r="K493" s="8">
        <v>310.0</v>
      </c>
      <c r="L493" s="11">
        <v>24576.8</v>
      </c>
      <c r="M493" s="8" t="s">
        <v>6119</v>
      </c>
      <c r="N493" s="8" t="s">
        <v>73</v>
      </c>
      <c r="O493" s="8" t="s">
        <v>6580</v>
      </c>
      <c r="P493" s="11">
        <v>80.0</v>
      </c>
      <c r="Q493" s="11">
        <v>105706.4</v>
      </c>
      <c r="S493" s="16" t="str">
        <f t="shared" si="1"/>
        <v>CXG-0825</v>
      </c>
      <c r="T493" s="16" t="str">
        <f t="shared" si="2"/>
        <v>08/2025</v>
      </c>
      <c r="U493" s="10" t="s">
        <v>898</v>
      </c>
      <c r="V493" s="43">
        <v>79280.0</v>
      </c>
      <c r="W493" s="8">
        <v>1321.33</v>
      </c>
      <c r="X493" s="8">
        <v>0.0</v>
      </c>
      <c r="Y493" s="16" t="str">
        <f t="shared" si="3"/>
        <v>Descarregado</v>
      </c>
      <c r="Z493" s="8" t="s">
        <v>3302</v>
      </c>
      <c r="AA493" s="14">
        <f>SUMIFS(PagFreteIndividal!E:E,PagFreteIndividal!B:B,A:A)+AC493</f>
        <v>24576.8</v>
      </c>
      <c r="AB493" s="14">
        <f t="shared" si="4"/>
        <v>0</v>
      </c>
      <c r="AC493" s="32">
        <v>24576.8</v>
      </c>
    </row>
    <row r="494">
      <c r="A494" s="10" t="s">
        <v>6597</v>
      </c>
      <c r="B494" s="13">
        <v>45876.0</v>
      </c>
      <c r="C494" s="8" t="s">
        <v>3352</v>
      </c>
      <c r="D494" s="8">
        <v>69800.0</v>
      </c>
      <c r="E494" s="8">
        <v>1163.33</v>
      </c>
      <c r="F494" s="8">
        <v>58.0</v>
      </c>
      <c r="G494" s="11">
        <v>67473.14</v>
      </c>
      <c r="H494" s="8">
        <v>0.0</v>
      </c>
      <c r="I494" s="11">
        <v>0.0</v>
      </c>
      <c r="J494" s="8" t="s">
        <v>6428</v>
      </c>
      <c r="K494" s="8">
        <v>310.0</v>
      </c>
      <c r="L494" s="11">
        <v>21638.0</v>
      </c>
      <c r="M494" s="8" t="s">
        <v>6119</v>
      </c>
      <c r="N494" s="8" t="s">
        <v>25</v>
      </c>
      <c r="O494" s="8" t="s">
        <v>6196</v>
      </c>
      <c r="P494" s="11">
        <v>80.0</v>
      </c>
      <c r="Q494" s="11">
        <v>92973.6</v>
      </c>
      <c r="S494" s="16" t="str">
        <f t="shared" si="1"/>
        <v>CXG-0825</v>
      </c>
      <c r="T494" s="16" t="str">
        <f t="shared" si="2"/>
        <v>08/2025</v>
      </c>
      <c r="U494" s="10" t="s">
        <v>898</v>
      </c>
      <c r="V494" s="43">
        <v>69730.0</v>
      </c>
      <c r="W494" s="8">
        <v>1162.17</v>
      </c>
      <c r="X494" s="8">
        <v>-1.16</v>
      </c>
      <c r="Y494" s="16" t="str">
        <f t="shared" si="3"/>
        <v>Descarregado</v>
      </c>
      <c r="Z494" s="8" t="s">
        <v>3302</v>
      </c>
      <c r="AA494" s="14">
        <f>SUMIFS(PagFreteIndividal!E:E,PagFreteIndividal!B:B,A:A)+AC494</f>
        <v>21638</v>
      </c>
      <c r="AB494" s="14">
        <f t="shared" si="4"/>
        <v>0</v>
      </c>
      <c r="AC494" s="32">
        <v>21638.0</v>
      </c>
    </row>
    <row r="495">
      <c r="A495" s="10" t="s">
        <v>6598</v>
      </c>
      <c r="B495" s="13">
        <v>45876.0</v>
      </c>
      <c r="C495" s="8" t="s">
        <v>3352</v>
      </c>
      <c r="D495" s="8">
        <v>78120.0</v>
      </c>
      <c r="E495" s="8">
        <v>1302.0</v>
      </c>
      <c r="F495" s="8">
        <v>58.0</v>
      </c>
      <c r="G495" s="11">
        <v>75516.0</v>
      </c>
      <c r="H495" s="8">
        <v>0.0</v>
      </c>
      <c r="I495" s="11">
        <v>0.0</v>
      </c>
      <c r="J495" s="8" t="s">
        <v>6176</v>
      </c>
      <c r="K495" s="8">
        <v>310.0</v>
      </c>
      <c r="L495" s="11">
        <v>24217.2</v>
      </c>
      <c r="M495" s="8" t="s">
        <v>6119</v>
      </c>
      <c r="N495" s="8" t="s">
        <v>73</v>
      </c>
      <c r="O495" s="8" t="s">
        <v>6580</v>
      </c>
      <c r="P495" s="11">
        <v>80.0</v>
      </c>
      <c r="Q495" s="11">
        <v>104200.0</v>
      </c>
      <c r="S495" s="16" t="str">
        <f t="shared" si="1"/>
        <v>CXG-0825</v>
      </c>
      <c r="T495" s="16" t="str">
        <f t="shared" si="2"/>
        <v>08/2025</v>
      </c>
      <c r="U495" s="10" t="s">
        <v>898</v>
      </c>
      <c r="V495" s="43">
        <v>78150.0</v>
      </c>
      <c r="W495" s="8">
        <v>1302.5</v>
      </c>
      <c r="X495" s="8">
        <v>0.5</v>
      </c>
      <c r="Y495" s="16" t="str">
        <f t="shared" si="3"/>
        <v>Descarregado</v>
      </c>
      <c r="Z495" s="8" t="s">
        <v>3302</v>
      </c>
      <c r="AA495" s="14">
        <f>SUMIFS(PagFreteIndividal!E:E,PagFreteIndividal!B:B,A:A)+AC495</f>
        <v>24217.2</v>
      </c>
      <c r="AB495" s="14">
        <f t="shared" si="4"/>
        <v>0</v>
      </c>
      <c r="AC495" s="32">
        <v>24217.2</v>
      </c>
    </row>
    <row r="496">
      <c r="A496" s="10" t="s">
        <v>6599</v>
      </c>
      <c r="B496" s="13">
        <v>45876.0</v>
      </c>
      <c r="C496" s="8" t="s">
        <v>3352</v>
      </c>
      <c r="D496" s="8">
        <v>73060.0</v>
      </c>
      <c r="E496" s="8">
        <v>1217.67</v>
      </c>
      <c r="F496" s="8">
        <v>58.0</v>
      </c>
      <c r="G496" s="11">
        <v>70624.86</v>
      </c>
      <c r="H496" s="8">
        <v>0.0</v>
      </c>
      <c r="I496" s="11">
        <v>0.0</v>
      </c>
      <c r="J496" s="8" t="s">
        <v>6201</v>
      </c>
      <c r="K496" s="8">
        <v>310.0</v>
      </c>
      <c r="L496" s="11">
        <v>22648.6</v>
      </c>
      <c r="M496" s="8" t="s">
        <v>6119</v>
      </c>
      <c r="N496" s="8" t="s">
        <v>73</v>
      </c>
      <c r="O496" s="8" t="s">
        <v>6580</v>
      </c>
      <c r="P496" s="11">
        <v>80.0</v>
      </c>
      <c r="Q496" s="11">
        <v>97226.4</v>
      </c>
      <c r="S496" s="16" t="str">
        <f t="shared" si="1"/>
        <v>CXG-0825</v>
      </c>
      <c r="T496" s="16" t="str">
        <f t="shared" si="2"/>
        <v>08/2025</v>
      </c>
      <c r="U496" s="10" t="s">
        <v>898</v>
      </c>
      <c r="V496" s="43">
        <v>72920.0</v>
      </c>
      <c r="W496" s="8">
        <v>1215.33</v>
      </c>
      <c r="X496" s="8">
        <v>-2.34</v>
      </c>
      <c r="Y496" s="16" t="str">
        <f t="shared" si="3"/>
        <v>Descarregado</v>
      </c>
      <c r="Z496" s="8" t="s">
        <v>3302</v>
      </c>
      <c r="AA496" s="14">
        <f>SUMIFS(PagFreteIndividal!E:E,PagFreteIndividal!B:B,A:A)+AC496</f>
        <v>22648.6</v>
      </c>
      <c r="AB496" s="14">
        <f t="shared" si="4"/>
        <v>0</v>
      </c>
      <c r="AC496" s="32">
        <v>22648.6</v>
      </c>
    </row>
    <row r="497">
      <c r="A497" s="10" t="s">
        <v>6600</v>
      </c>
      <c r="B497" s="13">
        <v>45879.0</v>
      </c>
      <c r="C497" s="8" t="s">
        <v>3352</v>
      </c>
      <c r="D497" s="8">
        <v>70470.0</v>
      </c>
      <c r="E497" s="8">
        <v>1174.5</v>
      </c>
      <c r="F497" s="8">
        <v>57.0</v>
      </c>
      <c r="G497" s="11">
        <v>66946.5</v>
      </c>
      <c r="H497" s="8">
        <v>0.0</v>
      </c>
      <c r="I497" s="11">
        <v>0.0</v>
      </c>
      <c r="J497" s="8" t="s">
        <v>6152</v>
      </c>
      <c r="K497" s="8">
        <v>300.0</v>
      </c>
      <c r="L497" s="11">
        <v>21141.0</v>
      </c>
      <c r="M497" s="8" t="s">
        <v>6119</v>
      </c>
      <c r="N497" s="8" t="s">
        <v>27</v>
      </c>
      <c r="O497" s="8" t="s">
        <v>6594</v>
      </c>
      <c r="P497" s="11">
        <v>80.0</v>
      </c>
      <c r="Q497" s="11">
        <v>93960.0</v>
      </c>
      <c r="S497" s="16" t="str">
        <f t="shared" si="1"/>
        <v>CXG-0825</v>
      </c>
      <c r="T497" s="16" t="str">
        <f t="shared" si="2"/>
        <v>08/2025</v>
      </c>
      <c r="U497" s="10" t="s">
        <v>902</v>
      </c>
      <c r="V497" s="43">
        <v>70470.0</v>
      </c>
      <c r="W497" s="8">
        <v>1174.5</v>
      </c>
      <c r="X497" s="8">
        <v>0.0</v>
      </c>
      <c r="Y497" s="16" t="str">
        <f t="shared" si="3"/>
        <v>Descarregado</v>
      </c>
      <c r="Z497" s="8" t="s">
        <v>3302</v>
      </c>
      <c r="AA497" s="14">
        <f>SUMIFS(PagFreteIndividal!E:E,PagFreteIndividal!B:B,A:A)+AC497</f>
        <v>21141</v>
      </c>
      <c r="AB497" s="14">
        <f t="shared" si="4"/>
        <v>0</v>
      </c>
      <c r="AC497" s="32">
        <v>21141.0</v>
      </c>
    </row>
    <row r="498">
      <c r="A498" s="10" t="s">
        <v>6601</v>
      </c>
      <c r="B498" s="13">
        <v>45880.0</v>
      </c>
      <c r="C498" s="8" t="s">
        <v>3352</v>
      </c>
      <c r="D498" s="8">
        <v>72790.0</v>
      </c>
      <c r="E498" s="8">
        <v>1213.17</v>
      </c>
      <c r="F498" s="8">
        <v>57.0</v>
      </c>
      <c r="G498" s="11">
        <v>69150.69</v>
      </c>
      <c r="H498" s="8">
        <v>0.0</v>
      </c>
      <c r="I498" s="11">
        <v>0.0</v>
      </c>
      <c r="J498" s="8" t="s">
        <v>6462</v>
      </c>
      <c r="K498" s="8">
        <v>310.0</v>
      </c>
      <c r="L498" s="11">
        <v>22564.9</v>
      </c>
      <c r="M498" s="8" t="s">
        <v>6119</v>
      </c>
      <c r="N498" s="8" t="s">
        <v>37</v>
      </c>
      <c r="O498" s="8" t="s">
        <v>6530</v>
      </c>
      <c r="P498" s="11">
        <v>78.0</v>
      </c>
      <c r="Q498" s="11">
        <v>94744.26</v>
      </c>
      <c r="R498" s="8" t="s">
        <v>6602</v>
      </c>
      <c r="S498" s="16" t="str">
        <f t="shared" si="1"/>
        <v>CXG-0825</v>
      </c>
      <c r="T498" s="16" t="str">
        <f t="shared" si="2"/>
        <v>08/2025</v>
      </c>
      <c r="U498" s="10" t="s">
        <v>902</v>
      </c>
      <c r="V498" s="43">
        <v>72880.0</v>
      </c>
      <c r="W498" s="8">
        <v>1214.67</v>
      </c>
      <c r="X498" s="8">
        <v>1.5</v>
      </c>
      <c r="Y498" s="16" t="str">
        <f t="shared" si="3"/>
        <v>Descarregado</v>
      </c>
      <c r="Z498" s="8" t="s">
        <v>3302</v>
      </c>
      <c r="AA498" s="14">
        <f>SUMIFS(PagFreteIndividal!E:E,PagFreteIndividal!B:B,A:A)+AC498</f>
        <v>22564.9</v>
      </c>
      <c r="AB498" s="14">
        <f t="shared" si="4"/>
        <v>0</v>
      </c>
      <c r="AC498" s="32">
        <v>22564.9</v>
      </c>
    </row>
    <row r="499">
      <c r="A499" s="10" t="s">
        <v>6603</v>
      </c>
      <c r="B499" s="13">
        <v>45880.0</v>
      </c>
      <c r="C499" s="8" t="s">
        <v>3352</v>
      </c>
      <c r="D499" s="8">
        <v>71820.0</v>
      </c>
      <c r="E499" s="8">
        <v>1197.0</v>
      </c>
      <c r="F499" s="8">
        <v>57.0</v>
      </c>
      <c r="G499" s="11">
        <v>68229.0</v>
      </c>
      <c r="H499" s="8">
        <v>0.0</v>
      </c>
      <c r="I499" s="11">
        <v>0.0</v>
      </c>
      <c r="J499" s="8" t="s">
        <v>5483</v>
      </c>
      <c r="K499" s="8">
        <v>310.0</v>
      </c>
      <c r="L499" s="11">
        <v>22264.2</v>
      </c>
      <c r="M499" s="8" t="s">
        <v>6119</v>
      </c>
      <c r="N499" s="8" t="s">
        <v>23</v>
      </c>
      <c r="O499" s="8" t="s">
        <v>6604</v>
      </c>
      <c r="P499" s="11">
        <v>80.0</v>
      </c>
      <c r="Q499" s="11">
        <v>96280.0</v>
      </c>
      <c r="S499" s="16" t="str">
        <f t="shared" si="1"/>
        <v>CXG-0825</v>
      </c>
      <c r="T499" s="16" t="str">
        <f t="shared" si="2"/>
        <v>08/2025</v>
      </c>
      <c r="U499" s="10" t="s">
        <v>902</v>
      </c>
      <c r="V499" s="43">
        <v>72210.0</v>
      </c>
      <c r="W499" s="8">
        <v>1203.5</v>
      </c>
      <c r="X499" s="8">
        <v>6.5</v>
      </c>
      <c r="Y499" s="16" t="str">
        <f t="shared" si="3"/>
        <v>Descarregado</v>
      </c>
      <c r="Z499" s="8" t="s">
        <v>3302</v>
      </c>
      <c r="AA499" s="14">
        <f>SUMIFS(PagFreteIndividal!E:E,PagFreteIndividal!B:B,A:A)+AC499</f>
        <v>22264.2</v>
      </c>
      <c r="AB499" s="14">
        <f t="shared" si="4"/>
        <v>0</v>
      </c>
      <c r="AC499" s="32">
        <v>22264.2</v>
      </c>
    </row>
    <row r="500">
      <c r="A500" s="10" t="s">
        <v>6605</v>
      </c>
      <c r="B500" s="13">
        <v>45880.0</v>
      </c>
      <c r="C500" s="8" t="s">
        <v>3352</v>
      </c>
      <c r="D500" s="8">
        <v>71470.0</v>
      </c>
      <c r="E500" s="8">
        <v>1191.17</v>
      </c>
      <c r="F500" s="8">
        <v>57.0</v>
      </c>
      <c r="G500" s="11">
        <v>67896.69</v>
      </c>
      <c r="H500" s="8">
        <v>0.0</v>
      </c>
      <c r="I500" s="11">
        <v>0.0</v>
      </c>
      <c r="J500" s="8" t="s">
        <v>6464</v>
      </c>
      <c r="K500" s="8">
        <v>310.0</v>
      </c>
      <c r="L500" s="11">
        <v>22155.7</v>
      </c>
      <c r="M500" s="8" t="s">
        <v>6119</v>
      </c>
      <c r="N500" s="8" t="s">
        <v>23</v>
      </c>
      <c r="O500" s="8" t="s">
        <v>6604</v>
      </c>
      <c r="P500" s="11">
        <v>80.0</v>
      </c>
      <c r="Q500" s="11">
        <v>95573.6</v>
      </c>
      <c r="S500" s="16" t="str">
        <f t="shared" si="1"/>
        <v>CXG-0825</v>
      </c>
      <c r="T500" s="16" t="str">
        <f t="shared" si="2"/>
        <v>08/2025</v>
      </c>
      <c r="U500" s="10" t="s">
        <v>902</v>
      </c>
      <c r="V500" s="43">
        <v>71680.0</v>
      </c>
      <c r="W500" s="8">
        <v>1194.67</v>
      </c>
      <c r="X500" s="8">
        <v>3.5</v>
      </c>
      <c r="Y500" s="16" t="str">
        <f t="shared" si="3"/>
        <v>Descarregado</v>
      </c>
      <c r="Z500" s="8" t="s">
        <v>3302</v>
      </c>
      <c r="AA500" s="14">
        <f>SUMIFS(PagFreteIndividal!E:E,PagFreteIndividal!B:B,A:A)+AC500</f>
        <v>22155.7</v>
      </c>
      <c r="AB500" s="14">
        <f t="shared" si="4"/>
        <v>0</v>
      </c>
      <c r="AC500" s="32">
        <v>22155.7</v>
      </c>
    </row>
    <row r="501">
      <c r="A501" s="10" t="s">
        <v>6606</v>
      </c>
      <c r="B501" s="13">
        <v>45883.0</v>
      </c>
      <c r="C501" s="8" t="s">
        <v>3352</v>
      </c>
      <c r="D501" s="8">
        <v>71400.0</v>
      </c>
      <c r="E501" s="8">
        <v>1190.0</v>
      </c>
      <c r="F501" s="8">
        <v>55.0</v>
      </c>
      <c r="G501" s="11">
        <v>65450.0</v>
      </c>
      <c r="H501" s="8">
        <v>0.0</v>
      </c>
      <c r="I501" s="11">
        <v>0.0</v>
      </c>
      <c r="J501" s="8" t="s">
        <v>6473</v>
      </c>
      <c r="K501" s="8">
        <v>340.0</v>
      </c>
      <c r="L501" s="11">
        <v>24276.0</v>
      </c>
      <c r="M501" s="8" t="s">
        <v>6119</v>
      </c>
      <c r="N501" s="8" t="s">
        <v>73</v>
      </c>
      <c r="O501" s="8" t="s">
        <v>6580</v>
      </c>
      <c r="P501" s="11">
        <v>80.0</v>
      </c>
      <c r="Q501" s="11">
        <v>95093.6</v>
      </c>
      <c r="S501" s="16" t="str">
        <f t="shared" si="1"/>
        <v>CXG-0825</v>
      </c>
      <c r="T501" s="16" t="str">
        <f t="shared" si="2"/>
        <v>08/2025</v>
      </c>
      <c r="U501" s="10" t="s">
        <v>904</v>
      </c>
      <c r="V501" s="43">
        <v>71320.0</v>
      </c>
      <c r="W501" s="8">
        <v>1188.67</v>
      </c>
      <c r="X501" s="8">
        <v>-1.33</v>
      </c>
      <c r="Y501" s="16" t="str">
        <f t="shared" si="3"/>
        <v>Descarregado</v>
      </c>
      <c r="Z501" s="8" t="s">
        <v>3302</v>
      </c>
      <c r="AA501" s="14">
        <f>SUMIFS(PagFreteIndividal!E:E,PagFreteIndividal!B:B,A:A)+AC501</f>
        <v>24276</v>
      </c>
      <c r="AB501" s="14">
        <f t="shared" si="4"/>
        <v>0</v>
      </c>
      <c r="AC501" s="32">
        <v>24276.0</v>
      </c>
    </row>
    <row r="502">
      <c r="A502" s="10" t="s">
        <v>6607</v>
      </c>
      <c r="B502" s="13">
        <v>45883.0</v>
      </c>
      <c r="C502" s="8" t="s">
        <v>3352</v>
      </c>
      <c r="D502" s="8">
        <v>68700.0</v>
      </c>
      <c r="E502" s="8">
        <v>1145.0</v>
      </c>
      <c r="F502" s="8">
        <v>55.0</v>
      </c>
      <c r="G502" s="11">
        <v>62975.0</v>
      </c>
      <c r="H502" s="8">
        <v>0.0</v>
      </c>
      <c r="I502" s="11">
        <v>0.0</v>
      </c>
      <c r="J502" s="8" t="s">
        <v>6129</v>
      </c>
      <c r="K502" s="8">
        <v>340.0</v>
      </c>
      <c r="L502" s="11">
        <v>23358.0</v>
      </c>
      <c r="M502" s="8" t="s">
        <v>6119</v>
      </c>
      <c r="N502" s="8" t="s">
        <v>86</v>
      </c>
      <c r="O502" s="8" t="s">
        <v>6524</v>
      </c>
      <c r="P502" s="11">
        <v>82.0</v>
      </c>
      <c r="Q502" s="11">
        <v>93480.0</v>
      </c>
      <c r="S502" s="16" t="str">
        <f t="shared" si="1"/>
        <v>CXG-0825</v>
      </c>
      <c r="T502" s="16" t="str">
        <f t="shared" si="2"/>
        <v>08/2025</v>
      </c>
      <c r="U502" s="10" t="s">
        <v>904</v>
      </c>
      <c r="V502" s="43">
        <v>68400.0</v>
      </c>
      <c r="W502" s="8">
        <v>1140.0</v>
      </c>
      <c r="X502" s="8">
        <v>-5.0</v>
      </c>
      <c r="Y502" s="16" t="str">
        <f t="shared" si="3"/>
        <v>Descarregado</v>
      </c>
      <c r="Z502" s="8" t="s">
        <v>3302</v>
      </c>
      <c r="AA502" s="14">
        <f>SUMIFS(PagFreteIndividal!E:E,PagFreteIndividal!B:B,A:A)+AC502</f>
        <v>23358</v>
      </c>
      <c r="AB502" s="14">
        <f t="shared" si="4"/>
        <v>0</v>
      </c>
      <c r="AC502" s="32">
        <v>23358.0</v>
      </c>
    </row>
    <row r="503">
      <c r="A503" s="10" t="s">
        <v>4504</v>
      </c>
      <c r="B503" s="13">
        <v>45862.0</v>
      </c>
      <c r="C503" s="8" t="s">
        <v>3308</v>
      </c>
      <c r="D503" s="8">
        <v>41960.0</v>
      </c>
      <c r="E503" s="8">
        <v>699.33</v>
      </c>
      <c r="F503" s="8">
        <v>55.2</v>
      </c>
      <c r="G503" s="11">
        <v>38603.02</v>
      </c>
      <c r="H503" s="8">
        <v>0.0</v>
      </c>
      <c r="I503" s="11">
        <v>0.0</v>
      </c>
      <c r="J503" s="8" t="s">
        <v>4505</v>
      </c>
      <c r="K503" s="8">
        <v>330.0</v>
      </c>
      <c r="L503" s="11">
        <v>13846.8</v>
      </c>
      <c r="M503" s="8" t="s">
        <v>6119</v>
      </c>
      <c r="N503" s="8" t="s">
        <v>23</v>
      </c>
      <c r="O503" s="8" t="s">
        <v>6513</v>
      </c>
      <c r="P503" s="11">
        <v>79.0</v>
      </c>
      <c r="Q503" s="11">
        <v>55247.07</v>
      </c>
      <c r="S503" s="16" t="str">
        <f t="shared" si="1"/>
        <v>CXG-0725</v>
      </c>
      <c r="T503" s="16" t="str">
        <f t="shared" si="2"/>
        <v>07/2025</v>
      </c>
      <c r="U503" s="10" t="s">
        <v>888</v>
      </c>
      <c r="V503" s="43">
        <v>41960.0</v>
      </c>
      <c r="W503" s="8">
        <v>699.33</v>
      </c>
      <c r="X503" s="8">
        <v>0.0</v>
      </c>
      <c r="Y503" s="16" t="str">
        <f t="shared" si="3"/>
        <v>Descarregado</v>
      </c>
      <c r="Z503" s="8" t="s">
        <v>3309</v>
      </c>
      <c r="AA503" s="14">
        <f>SUMIFS(PagFreteIndividal!E:E,PagFreteIndividal!B:B,A:A)+AC503</f>
        <v>13846.8</v>
      </c>
      <c r="AB503" s="14">
        <f t="shared" si="4"/>
        <v>0</v>
      </c>
      <c r="AC503" s="14"/>
    </row>
    <row r="504">
      <c r="A504" s="10" t="s">
        <v>6608</v>
      </c>
      <c r="B504" s="13">
        <v>45883.0</v>
      </c>
      <c r="C504" s="8" t="s">
        <v>3352</v>
      </c>
      <c r="D504" s="8">
        <v>68000.0</v>
      </c>
      <c r="E504" s="8">
        <v>1133.33</v>
      </c>
      <c r="F504" s="8">
        <v>55.0</v>
      </c>
      <c r="G504" s="11">
        <v>62333.15</v>
      </c>
      <c r="H504" s="8">
        <v>0.0</v>
      </c>
      <c r="I504" s="11">
        <v>0.0</v>
      </c>
      <c r="J504" s="8" t="s">
        <v>6176</v>
      </c>
      <c r="K504" s="8">
        <v>340.0</v>
      </c>
      <c r="L504" s="11">
        <v>23120.0</v>
      </c>
      <c r="M504" s="8" t="s">
        <v>6119</v>
      </c>
      <c r="N504" s="8" t="s">
        <v>73</v>
      </c>
      <c r="O504" s="8" t="s">
        <v>6580</v>
      </c>
      <c r="P504" s="11">
        <v>80.0</v>
      </c>
      <c r="Q504" s="11">
        <v>90906.4</v>
      </c>
      <c r="S504" s="16" t="str">
        <f t="shared" si="1"/>
        <v>CXG-0825</v>
      </c>
      <c r="T504" s="16" t="str">
        <f t="shared" si="2"/>
        <v>08/2025</v>
      </c>
      <c r="U504" s="10" t="s">
        <v>904</v>
      </c>
      <c r="V504" s="43">
        <v>68180.0</v>
      </c>
      <c r="W504" s="8">
        <v>1136.33</v>
      </c>
      <c r="X504" s="8">
        <v>3.0</v>
      </c>
      <c r="Y504" s="16" t="str">
        <f t="shared" si="3"/>
        <v>Descarregado</v>
      </c>
      <c r="Z504" s="8" t="s">
        <v>3302</v>
      </c>
      <c r="AA504" s="14">
        <f>SUMIFS(PagFreteIndividal!E:E,PagFreteIndividal!B:B,A:A)+AC504</f>
        <v>23120</v>
      </c>
      <c r="AB504" s="14">
        <f t="shared" si="4"/>
        <v>0</v>
      </c>
      <c r="AC504" s="32">
        <v>23120.0</v>
      </c>
    </row>
    <row r="505">
      <c r="A505" s="10" t="s">
        <v>6609</v>
      </c>
      <c r="B505" s="13">
        <v>45884.0</v>
      </c>
      <c r="C505" s="8" t="s">
        <v>3352</v>
      </c>
      <c r="D505" s="8">
        <v>74820.0</v>
      </c>
      <c r="E505" s="8">
        <v>1247.0</v>
      </c>
      <c r="F505" s="8">
        <v>58.0</v>
      </c>
      <c r="G505" s="11">
        <v>72326.0</v>
      </c>
      <c r="H505" s="8">
        <v>0.0</v>
      </c>
      <c r="I505" s="11">
        <v>0.0</v>
      </c>
      <c r="J505" s="8" t="s">
        <v>6201</v>
      </c>
      <c r="K505" s="8">
        <v>310.0</v>
      </c>
      <c r="L505" s="11">
        <v>23194.2</v>
      </c>
      <c r="M505" s="8" t="s">
        <v>6119</v>
      </c>
      <c r="N505" s="8" t="s">
        <v>73</v>
      </c>
      <c r="O505" s="8" t="s">
        <v>6610</v>
      </c>
      <c r="P505" s="11">
        <v>81.0</v>
      </c>
      <c r="Q505" s="11">
        <v>101114.73</v>
      </c>
      <c r="S505" s="16" t="str">
        <f t="shared" si="1"/>
        <v>CXG-0825</v>
      </c>
      <c r="T505" s="16" t="str">
        <f t="shared" si="2"/>
        <v>08/2025</v>
      </c>
      <c r="U505" s="10" t="s">
        <v>906</v>
      </c>
      <c r="V505" s="43">
        <v>74900.0</v>
      </c>
      <c r="W505" s="8">
        <v>1248.33</v>
      </c>
      <c r="X505" s="8">
        <v>1.33</v>
      </c>
      <c r="Y505" s="16" t="str">
        <f t="shared" si="3"/>
        <v>Descarregado</v>
      </c>
      <c r="Z505" s="8" t="s">
        <v>3302</v>
      </c>
      <c r="AA505" s="14">
        <f>SUMIFS(PagFreteIndividal!E:E,PagFreteIndividal!B:B,A:A)+AC505</f>
        <v>23194.2</v>
      </c>
      <c r="AB505" s="14">
        <f t="shared" si="4"/>
        <v>0</v>
      </c>
      <c r="AC505" s="32">
        <v>23194.2</v>
      </c>
    </row>
    <row r="506">
      <c r="A506" s="10" t="s">
        <v>6611</v>
      </c>
      <c r="B506" s="13">
        <v>45884.0</v>
      </c>
      <c r="C506" s="8" t="s">
        <v>3352</v>
      </c>
      <c r="D506" s="8">
        <v>77600.0</v>
      </c>
      <c r="E506" s="8">
        <v>1293.33</v>
      </c>
      <c r="F506" s="8">
        <v>58.0</v>
      </c>
      <c r="G506" s="11">
        <v>75013.14</v>
      </c>
      <c r="H506" s="8">
        <v>0.0</v>
      </c>
      <c r="I506" s="11">
        <v>0.0</v>
      </c>
      <c r="J506" s="8" t="s">
        <v>6240</v>
      </c>
      <c r="K506" s="8">
        <v>310.0</v>
      </c>
      <c r="L506" s="11">
        <v>24056.0</v>
      </c>
      <c r="M506" s="8" t="s">
        <v>6119</v>
      </c>
      <c r="N506" s="8" t="s">
        <v>73</v>
      </c>
      <c r="O506" s="8" t="s">
        <v>6610</v>
      </c>
      <c r="P506" s="11">
        <v>81.0</v>
      </c>
      <c r="Q506" s="11">
        <v>105030.27</v>
      </c>
      <c r="S506" s="16" t="str">
        <f t="shared" si="1"/>
        <v>CXG-0825</v>
      </c>
      <c r="T506" s="16" t="str">
        <f t="shared" si="2"/>
        <v>08/2025</v>
      </c>
      <c r="U506" s="10" t="s">
        <v>906</v>
      </c>
      <c r="V506" s="43">
        <v>77800.0</v>
      </c>
      <c r="W506" s="8">
        <v>1296.67</v>
      </c>
      <c r="X506" s="8">
        <v>3.34</v>
      </c>
      <c r="Y506" s="16" t="str">
        <f t="shared" si="3"/>
        <v>Descarregado</v>
      </c>
      <c r="Z506" s="8" t="s">
        <v>3302</v>
      </c>
      <c r="AA506" s="14">
        <f>SUMIFS(PagFreteIndividal!E:E,PagFreteIndividal!B:B,A:A)+AC506</f>
        <v>24056</v>
      </c>
      <c r="AB506" s="14">
        <f t="shared" si="4"/>
        <v>0</v>
      </c>
      <c r="AC506" s="32">
        <v>24056.0</v>
      </c>
    </row>
    <row r="507">
      <c r="A507" s="10" t="s">
        <v>6612</v>
      </c>
      <c r="B507" s="13">
        <v>45884.0</v>
      </c>
      <c r="C507" s="8" t="s">
        <v>3352</v>
      </c>
      <c r="D507" s="8">
        <v>76500.0</v>
      </c>
      <c r="E507" s="8">
        <v>1275.0</v>
      </c>
      <c r="F507" s="8">
        <v>58.0</v>
      </c>
      <c r="G507" s="11">
        <v>73950.0</v>
      </c>
      <c r="H507" s="8">
        <v>0.0</v>
      </c>
      <c r="I507" s="11">
        <v>0.0</v>
      </c>
      <c r="J507" s="8" t="s">
        <v>6158</v>
      </c>
      <c r="K507" s="8">
        <v>310.0</v>
      </c>
      <c r="L507" s="11">
        <v>23715.0</v>
      </c>
      <c r="M507" s="8" t="s">
        <v>6119</v>
      </c>
      <c r="N507" s="8" t="s">
        <v>73</v>
      </c>
      <c r="O507" s="8" t="s">
        <v>6610</v>
      </c>
      <c r="P507" s="11">
        <v>81.0</v>
      </c>
      <c r="Q507" s="11">
        <v>103531.77</v>
      </c>
      <c r="S507" s="16" t="str">
        <f t="shared" si="1"/>
        <v>CXG-0825</v>
      </c>
      <c r="T507" s="16" t="str">
        <f t="shared" si="2"/>
        <v>08/2025</v>
      </c>
      <c r="U507" s="10" t="s">
        <v>906</v>
      </c>
      <c r="V507" s="43">
        <v>76690.0</v>
      </c>
      <c r="W507" s="8">
        <v>1278.17</v>
      </c>
      <c r="X507" s="8">
        <v>3.17</v>
      </c>
      <c r="Y507" s="16" t="str">
        <f t="shared" si="3"/>
        <v>Descarregado</v>
      </c>
      <c r="Z507" s="8" t="s">
        <v>3302</v>
      </c>
      <c r="AA507" s="14">
        <f>SUMIFS(PagFreteIndividal!E:E,PagFreteIndividal!B:B,A:A)+AC507</f>
        <v>23715</v>
      </c>
      <c r="AB507" s="14">
        <f t="shared" si="4"/>
        <v>0</v>
      </c>
      <c r="AC507" s="32">
        <v>23715.0</v>
      </c>
    </row>
    <row r="508">
      <c r="A508" s="10" t="s">
        <v>4939</v>
      </c>
      <c r="B508" s="13">
        <v>45862.0</v>
      </c>
      <c r="C508" s="8" t="s">
        <v>3308</v>
      </c>
      <c r="D508" s="8">
        <v>74900.0</v>
      </c>
      <c r="E508" s="8">
        <v>1248.33</v>
      </c>
      <c r="F508" s="8">
        <v>56.2</v>
      </c>
      <c r="G508" s="11">
        <v>70156.15</v>
      </c>
      <c r="H508" s="8">
        <v>0.0</v>
      </c>
      <c r="I508" s="11">
        <v>0.0</v>
      </c>
      <c r="J508" s="8" t="s">
        <v>4940</v>
      </c>
      <c r="K508" s="8">
        <v>330.0</v>
      </c>
      <c r="L508" s="11">
        <v>24717.0</v>
      </c>
      <c r="M508" s="8" t="s">
        <v>6119</v>
      </c>
      <c r="N508" s="8" t="s">
        <v>73</v>
      </c>
      <c r="O508" s="8" t="s">
        <v>6516</v>
      </c>
      <c r="P508" s="11">
        <v>80.0</v>
      </c>
      <c r="Q508" s="11">
        <v>99840.0</v>
      </c>
      <c r="S508" s="16" t="str">
        <f t="shared" si="1"/>
        <v>CXG-0725</v>
      </c>
      <c r="T508" s="16" t="str">
        <f t="shared" si="2"/>
        <v>07/2025</v>
      </c>
      <c r="U508" s="10" t="s">
        <v>888</v>
      </c>
      <c r="V508" s="43">
        <v>74880.0</v>
      </c>
      <c r="W508" s="8">
        <v>1248.0</v>
      </c>
      <c r="X508" s="8">
        <v>-0.33</v>
      </c>
      <c r="Y508" s="16" t="str">
        <f t="shared" si="3"/>
        <v>Descarregado</v>
      </c>
      <c r="Z508" s="8" t="s">
        <v>3309</v>
      </c>
      <c r="AA508" s="14">
        <f>SUMIFS(PagFreteIndividal!E:E,PagFreteIndividal!B:B,A:A)+AC508</f>
        <v>24717</v>
      </c>
      <c r="AB508" s="14">
        <f t="shared" si="4"/>
        <v>0</v>
      </c>
      <c r="AC508" s="14"/>
    </row>
    <row r="509">
      <c r="A509" s="10" t="s">
        <v>4923</v>
      </c>
      <c r="B509" s="13">
        <v>45862.0</v>
      </c>
      <c r="C509" s="8" t="s">
        <v>3308</v>
      </c>
      <c r="D509" s="8">
        <v>62260.0</v>
      </c>
      <c r="E509" s="8">
        <v>1037.67</v>
      </c>
      <c r="F509" s="8">
        <v>55.2</v>
      </c>
      <c r="G509" s="11">
        <v>57279.38</v>
      </c>
      <c r="H509" s="8">
        <v>0.0</v>
      </c>
      <c r="I509" s="11">
        <v>0.0</v>
      </c>
      <c r="J509" s="8" t="s">
        <v>4257</v>
      </c>
      <c r="K509" s="8">
        <v>330.0</v>
      </c>
      <c r="L509" s="11">
        <v>20545.8</v>
      </c>
      <c r="M509" s="8" t="s">
        <v>6119</v>
      </c>
      <c r="N509" s="8" t="s">
        <v>23</v>
      </c>
      <c r="O509" s="8" t="s">
        <v>6513</v>
      </c>
      <c r="P509" s="11">
        <v>79.0</v>
      </c>
      <c r="Q509" s="11">
        <v>81844.0</v>
      </c>
      <c r="S509" s="16" t="str">
        <f t="shared" si="1"/>
        <v>CXG-0725</v>
      </c>
      <c r="T509" s="16" t="str">
        <f t="shared" si="2"/>
        <v>07/2025</v>
      </c>
      <c r="U509" s="10" t="s">
        <v>888</v>
      </c>
      <c r="V509" s="43">
        <v>62160.0</v>
      </c>
      <c r="W509" s="8">
        <v>1036.0</v>
      </c>
      <c r="X509" s="8">
        <v>-1.67</v>
      </c>
      <c r="Y509" s="16" t="str">
        <f t="shared" si="3"/>
        <v>Descarregado</v>
      </c>
      <c r="Z509" s="8" t="s">
        <v>3309</v>
      </c>
      <c r="AA509" s="14">
        <f>SUMIFS(PagFreteIndividal!E:E,PagFreteIndividal!B:B,A:A)+AC509</f>
        <v>20545.8</v>
      </c>
      <c r="AB509" s="14">
        <f t="shared" si="4"/>
        <v>0</v>
      </c>
      <c r="AC509" s="14"/>
    </row>
    <row r="510">
      <c r="A510" s="10" t="s">
        <v>6613</v>
      </c>
      <c r="B510" s="13">
        <v>45884.0</v>
      </c>
      <c r="C510" s="8" t="s">
        <v>3352</v>
      </c>
      <c r="D510" s="8">
        <v>48940.0</v>
      </c>
      <c r="E510" s="8">
        <v>815.67</v>
      </c>
      <c r="F510" s="8">
        <v>55.0</v>
      </c>
      <c r="G510" s="11">
        <v>44861.85</v>
      </c>
      <c r="H510" s="8">
        <v>0.0</v>
      </c>
      <c r="I510" s="11">
        <v>0.0</v>
      </c>
      <c r="J510" s="8" t="s">
        <v>6345</v>
      </c>
      <c r="K510" s="8">
        <v>320.0</v>
      </c>
      <c r="L510" s="11">
        <v>15660.8</v>
      </c>
      <c r="M510" s="8" t="s">
        <v>6119</v>
      </c>
      <c r="N510" s="8" t="s">
        <v>138</v>
      </c>
      <c r="O510" s="8" t="s">
        <v>6447</v>
      </c>
      <c r="P510" s="11">
        <v>80.0</v>
      </c>
      <c r="Q510" s="11">
        <v>65386.4</v>
      </c>
      <c r="S510" s="16" t="str">
        <f t="shared" si="1"/>
        <v>CXG-0825</v>
      </c>
      <c r="T510" s="16" t="str">
        <f t="shared" si="2"/>
        <v>08/2025</v>
      </c>
      <c r="U510" s="10" t="s">
        <v>904</v>
      </c>
      <c r="V510" s="43">
        <v>49040.0</v>
      </c>
      <c r="W510" s="8">
        <v>817.33</v>
      </c>
      <c r="X510" s="8">
        <v>1.66</v>
      </c>
      <c r="Y510" s="16" t="str">
        <f t="shared" si="3"/>
        <v>Descarregado</v>
      </c>
      <c r="Z510" s="8" t="s">
        <v>3302</v>
      </c>
      <c r="AA510" s="14">
        <f>SUMIFS(PagFreteIndividal!E:E,PagFreteIndividal!B:B,A:A)+AC510</f>
        <v>15660.8</v>
      </c>
      <c r="AB510" s="14">
        <f t="shared" si="4"/>
        <v>0</v>
      </c>
      <c r="AC510" s="32">
        <v>15660.8</v>
      </c>
    </row>
    <row r="511">
      <c r="A511" s="10" t="s">
        <v>6614</v>
      </c>
      <c r="B511" s="13">
        <v>45884.0</v>
      </c>
      <c r="C511" s="8" t="s">
        <v>3352</v>
      </c>
      <c r="D511" s="8">
        <v>49540.0</v>
      </c>
      <c r="E511" s="8">
        <v>825.67</v>
      </c>
      <c r="F511" s="8">
        <v>55.0</v>
      </c>
      <c r="G511" s="11">
        <v>45411.85</v>
      </c>
      <c r="H511" s="8">
        <v>0.0</v>
      </c>
      <c r="I511" s="11">
        <v>0.0</v>
      </c>
      <c r="J511" s="8" t="s">
        <v>6132</v>
      </c>
      <c r="K511" s="8">
        <v>320.0</v>
      </c>
      <c r="L511" s="11">
        <v>15852.8</v>
      </c>
      <c r="M511" s="8" t="s">
        <v>6119</v>
      </c>
      <c r="N511" s="8" t="s">
        <v>138</v>
      </c>
      <c r="O511" s="8" t="s">
        <v>6447</v>
      </c>
      <c r="P511" s="11">
        <v>80.0</v>
      </c>
      <c r="Q511" s="11">
        <v>66186.4</v>
      </c>
      <c r="S511" s="16" t="str">
        <f t="shared" si="1"/>
        <v>CXG-0825</v>
      </c>
      <c r="T511" s="16" t="str">
        <f t="shared" si="2"/>
        <v>08/2025</v>
      </c>
      <c r="U511" s="10" t="s">
        <v>904</v>
      </c>
      <c r="V511" s="43">
        <v>49640.0</v>
      </c>
      <c r="W511" s="8">
        <v>827.33</v>
      </c>
      <c r="X511" s="8">
        <v>1.66</v>
      </c>
      <c r="Y511" s="16" t="str">
        <f t="shared" si="3"/>
        <v>Descarregado</v>
      </c>
      <c r="Z511" s="8" t="s">
        <v>3302</v>
      </c>
      <c r="AA511" s="14">
        <f>SUMIFS(PagFreteIndividal!E:E,PagFreteIndividal!B:B,A:A)+AC511</f>
        <v>15852.8</v>
      </c>
      <c r="AB511" s="14">
        <f t="shared" si="4"/>
        <v>0</v>
      </c>
      <c r="AC511" s="32">
        <v>15852.8</v>
      </c>
    </row>
    <row r="512">
      <c r="A512" s="10" t="s">
        <v>4256</v>
      </c>
      <c r="B512" s="13">
        <v>45883.0</v>
      </c>
      <c r="C512" s="8" t="s">
        <v>3308</v>
      </c>
      <c r="D512" s="8">
        <v>61230.0</v>
      </c>
      <c r="E512" s="8">
        <v>1020.5</v>
      </c>
      <c r="F512" s="8">
        <v>59.0</v>
      </c>
      <c r="G512" s="11">
        <v>60209.5</v>
      </c>
      <c r="H512" s="8">
        <v>0.0</v>
      </c>
      <c r="I512" s="11">
        <v>0.0</v>
      </c>
      <c r="J512" s="8" t="s">
        <v>4257</v>
      </c>
      <c r="K512" s="8">
        <v>300.0</v>
      </c>
      <c r="L512" s="11">
        <v>18369.0</v>
      </c>
      <c r="M512" s="8" t="s">
        <v>6119</v>
      </c>
      <c r="N512" s="8" t="s">
        <v>51</v>
      </c>
      <c r="O512" s="8" t="s">
        <v>6615</v>
      </c>
      <c r="P512" s="11">
        <v>82.0</v>
      </c>
      <c r="Q512" s="11">
        <v>83749.06</v>
      </c>
      <c r="S512" s="16" t="str">
        <f t="shared" si="1"/>
        <v>CXG-0825</v>
      </c>
      <c r="T512" s="16" t="str">
        <f t="shared" si="2"/>
        <v>08/2025</v>
      </c>
      <c r="U512" s="10" t="s">
        <v>894</v>
      </c>
      <c r="V512" s="43">
        <v>61280.0</v>
      </c>
      <c r="W512" s="8">
        <v>1021.33</v>
      </c>
      <c r="X512" s="8">
        <v>0.83</v>
      </c>
      <c r="Y512" s="16" t="str">
        <f t="shared" si="3"/>
        <v>Descarregado</v>
      </c>
      <c r="Z512" s="8" t="s">
        <v>3309</v>
      </c>
      <c r="AA512" s="14">
        <f>SUMIFS(PagFreteIndividal!E:E,PagFreteIndividal!B:B,A:A)+AC512</f>
        <v>18369</v>
      </c>
      <c r="AB512" s="14">
        <f t="shared" si="4"/>
        <v>0</v>
      </c>
      <c r="AC512" s="14"/>
    </row>
    <row r="513">
      <c r="A513" s="10" t="s">
        <v>6616</v>
      </c>
      <c r="B513" s="13">
        <v>45884.0</v>
      </c>
      <c r="C513" s="8" t="s">
        <v>3352</v>
      </c>
      <c r="D513" s="8">
        <v>70160.0</v>
      </c>
      <c r="E513" s="8">
        <v>1169.33</v>
      </c>
      <c r="F513" s="8">
        <v>58.0</v>
      </c>
      <c r="G513" s="11">
        <v>67821.14</v>
      </c>
      <c r="H513" s="8">
        <v>0.0</v>
      </c>
      <c r="I513" s="11">
        <v>0.0</v>
      </c>
      <c r="J513" s="8" t="s">
        <v>6528</v>
      </c>
      <c r="K513" s="8">
        <v>310.0</v>
      </c>
      <c r="L513" s="11">
        <v>21749.6</v>
      </c>
      <c r="M513" s="8" t="s">
        <v>6119</v>
      </c>
      <c r="N513" s="8" t="s">
        <v>73</v>
      </c>
      <c r="O513" s="8" t="s">
        <v>6610</v>
      </c>
      <c r="P513" s="11">
        <v>81.0</v>
      </c>
      <c r="Q513" s="11">
        <v>94972.5</v>
      </c>
      <c r="S513" s="16" t="str">
        <f t="shared" si="1"/>
        <v>CXG-0825</v>
      </c>
      <c r="T513" s="16" t="str">
        <f t="shared" si="2"/>
        <v>08/2025</v>
      </c>
      <c r="U513" s="10" t="s">
        <v>906</v>
      </c>
      <c r="V513" s="43">
        <v>70350.0</v>
      </c>
      <c r="W513" s="8">
        <v>1172.5</v>
      </c>
      <c r="X513" s="8">
        <v>3.17</v>
      </c>
      <c r="Y513" s="16" t="str">
        <f t="shared" si="3"/>
        <v>Descarregado</v>
      </c>
      <c r="Z513" s="8" t="s">
        <v>3302</v>
      </c>
      <c r="AA513" s="14">
        <f>SUMIFS(PagFreteIndividal!E:E,PagFreteIndividal!B:B,A:A)+AC513</f>
        <v>21749.6</v>
      </c>
      <c r="AB513" s="14">
        <f t="shared" si="4"/>
        <v>0</v>
      </c>
      <c r="AC513" s="32">
        <v>21749.6</v>
      </c>
    </row>
    <row r="514">
      <c r="A514" s="10" t="s">
        <v>6617</v>
      </c>
      <c r="B514" s="13">
        <v>45884.0</v>
      </c>
      <c r="C514" s="8" t="s">
        <v>3352</v>
      </c>
      <c r="D514" s="8">
        <v>74240.0</v>
      </c>
      <c r="E514" s="8">
        <v>1237.33</v>
      </c>
      <c r="F514" s="8">
        <v>58.0</v>
      </c>
      <c r="G514" s="11">
        <v>71765.14</v>
      </c>
      <c r="H514" s="8">
        <v>0.0</v>
      </c>
      <c r="I514" s="11">
        <v>0.0</v>
      </c>
      <c r="J514" s="8" t="s">
        <v>6169</v>
      </c>
      <c r="K514" s="8">
        <v>310.0</v>
      </c>
      <c r="L514" s="11">
        <v>23014.4</v>
      </c>
      <c r="M514" s="8" t="s">
        <v>6119</v>
      </c>
      <c r="N514" s="8" t="s">
        <v>73</v>
      </c>
      <c r="O514" s="8" t="s">
        <v>6610</v>
      </c>
      <c r="P514" s="11">
        <v>81.0</v>
      </c>
      <c r="Q514" s="11">
        <v>100615.77</v>
      </c>
      <c r="S514" s="16" t="str">
        <f t="shared" si="1"/>
        <v>CXG-0825</v>
      </c>
      <c r="T514" s="16" t="str">
        <f t="shared" si="2"/>
        <v>08/2025</v>
      </c>
      <c r="U514" s="10" t="s">
        <v>906</v>
      </c>
      <c r="V514" s="43">
        <v>74530.0</v>
      </c>
      <c r="W514" s="8">
        <v>1242.17</v>
      </c>
      <c r="X514" s="8">
        <v>4.84</v>
      </c>
      <c r="Y514" s="16" t="str">
        <f t="shared" si="3"/>
        <v>Descarregado</v>
      </c>
      <c r="Z514" s="8" t="s">
        <v>3302</v>
      </c>
      <c r="AA514" s="14">
        <f>SUMIFS(PagFreteIndividal!E:E,PagFreteIndividal!B:B,A:A)+AC514</f>
        <v>23014.4</v>
      </c>
      <c r="AB514" s="14">
        <f t="shared" si="4"/>
        <v>0</v>
      </c>
      <c r="AC514" s="32">
        <v>23014.4</v>
      </c>
    </row>
    <row r="515">
      <c r="A515" s="10" t="s">
        <v>6618</v>
      </c>
      <c r="B515" s="13">
        <v>45884.0</v>
      </c>
      <c r="C515" s="8" t="s">
        <v>3352</v>
      </c>
      <c r="D515" s="8">
        <v>74680.0</v>
      </c>
      <c r="E515" s="8">
        <v>1244.67</v>
      </c>
      <c r="F515" s="8">
        <v>58.0</v>
      </c>
      <c r="G515" s="11">
        <v>72190.86</v>
      </c>
      <c r="H515" s="8">
        <v>0.0</v>
      </c>
      <c r="I515" s="11">
        <v>0.0</v>
      </c>
      <c r="J515" s="8" t="s">
        <v>6152</v>
      </c>
      <c r="K515" s="8">
        <v>310.0</v>
      </c>
      <c r="L515" s="11">
        <v>23150.8</v>
      </c>
      <c r="M515" s="8" t="s">
        <v>6119</v>
      </c>
      <c r="N515" s="8" t="s">
        <v>208</v>
      </c>
      <c r="O515" s="8" t="s">
        <v>6408</v>
      </c>
      <c r="P515" s="11">
        <v>82.0</v>
      </c>
      <c r="Q515" s="11">
        <v>102062.94</v>
      </c>
      <c r="S515" s="16" t="str">
        <f t="shared" si="1"/>
        <v>CXG-0825</v>
      </c>
      <c r="T515" s="16" t="str">
        <f t="shared" si="2"/>
        <v>08/2025</v>
      </c>
      <c r="U515" s="10" t="s">
        <v>906</v>
      </c>
      <c r="V515" s="43">
        <v>74680.0</v>
      </c>
      <c r="W515" s="8">
        <v>1244.67</v>
      </c>
      <c r="X515" s="8">
        <v>0.0</v>
      </c>
      <c r="Y515" s="16" t="str">
        <f t="shared" si="3"/>
        <v>Descarregado</v>
      </c>
      <c r="Z515" s="8" t="s">
        <v>3302</v>
      </c>
      <c r="AA515" s="14">
        <f>SUMIFS(PagFreteIndividal!E:E,PagFreteIndividal!B:B,A:A)+AC515</f>
        <v>23150.8</v>
      </c>
      <c r="AB515" s="14">
        <f t="shared" si="4"/>
        <v>0</v>
      </c>
      <c r="AC515" s="32">
        <v>23150.8</v>
      </c>
    </row>
    <row r="516">
      <c r="A516" s="10" t="s">
        <v>4182</v>
      </c>
      <c r="B516" s="13">
        <v>45884.0</v>
      </c>
      <c r="C516" s="8" t="s">
        <v>3308</v>
      </c>
      <c r="D516" s="8">
        <v>52710.0</v>
      </c>
      <c r="E516" s="8">
        <v>878.5</v>
      </c>
      <c r="F516" s="8">
        <v>59.0</v>
      </c>
      <c r="G516" s="11">
        <v>51831.5</v>
      </c>
      <c r="H516" s="8">
        <v>0.0</v>
      </c>
      <c r="I516" s="11">
        <v>0.0</v>
      </c>
      <c r="J516" s="8" t="s">
        <v>4183</v>
      </c>
      <c r="K516" s="8">
        <v>290.0</v>
      </c>
      <c r="L516" s="11">
        <v>15285.9</v>
      </c>
      <c r="M516" s="8" t="s">
        <v>6119</v>
      </c>
      <c r="N516" s="8" t="s">
        <v>23</v>
      </c>
      <c r="O516" s="8" t="s">
        <v>6604</v>
      </c>
      <c r="P516" s="11">
        <v>80.0</v>
      </c>
      <c r="Q516" s="11">
        <v>70280.0</v>
      </c>
      <c r="S516" s="16" t="str">
        <f t="shared" si="1"/>
        <v>CXG-0825</v>
      </c>
      <c r="T516" s="16" t="str">
        <f t="shared" si="2"/>
        <v>08/2025</v>
      </c>
      <c r="U516" s="10" t="s">
        <v>894</v>
      </c>
      <c r="V516" s="43">
        <v>52710.0</v>
      </c>
      <c r="W516" s="8">
        <v>878.5</v>
      </c>
      <c r="X516" s="8">
        <v>0.0</v>
      </c>
      <c r="Y516" s="16" t="str">
        <f t="shared" si="3"/>
        <v>Descarregado</v>
      </c>
      <c r="Z516" s="8" t="s">
        <v>3309</v>
      </c>
      <c r="AA516" s="14">
        <f>SUMIFS(PagFreteIndividal!E:E,PagFreteIndividal!B:B,A:A)+AC516</f>
        <v>15285.9</v>
      </c>
      <c r="AB516" s="14">
        <f t="shared" si="4"/>
        <v>0</v>
      </c>
      <c r="AC516" s="14"/>
    </row>
    <row r="517">
      <c r="A517" s="10" t="s">
        <v>4149</v>
      </c>
      <c r="B517" s="13">
        <v>45884.0</v>
      </c>
      <c r="C517" s="8" t="s">
        <v>3308</v>
      </c>
      <c r="D517" s="8">
        <v>76680.0</v>
      </c>
      <c r="E517" s="8">
        <v>1278.0</v>
      </c>
      <c r="F517" s="8">
        <v>59.0</v>
      </c>
      <c r="G517" s="11">
        <v>75402.0</v>
      </c>
      <c r="H517" s="8">
        <v>0.0</v>
      </c>
      <c r="I517" s="11">
        <v>0.0</v>
      </c>
      <c r="J517" s="8" t="s">
        <v>4150</v>
      </c>
      <c r="K517" s="8">
        <v>280.0</v>
      </c>
      <c r="L517" s="11">
        <v>21470.4</v>
      </c>
      <c r="M517" s="8" t="s">
        <v>6119</v>
      </c>
      <c r="N517" s="8" t="s">
        <v>27</v>
      </c>
      <c r="O517" s="8" t="s">
        <v>6594</v>
      </c>
      <c r="P517" s="11">
        <v>80.0</v>
      </c>
      <c r="Q517" s="11">
        <v>102240.0</v>
      </c>
      <c r="S517" s="16" t="str">
        <f t="shared" si="1"/>
        <v>CXG-0825</v>
      </c>
      <c r="T517" s="16" t="str">
        <f t="shared" si="2"/>
        <v>08/2025</v>
      </c>
      <c r="U517" s="10" t="s">
        <v>894</v>
      </c>
      <c r="V517" s="43">
        <v>76680.0</v>
      </c>
      <c r="W517" s="8">
        <v>1278.0</v>
      </c>
      <c r="X517" s="8">
        <v>0.0</v>
      </c>
      <c r="Y517" s="16" t="str">
        <f t="shared" si="3"/>
        <v>Descarregado</v>
      </c>
      <c r="Z517" s="8" t="s">
        <v>3309</v>
      </c>
      <c r="AA517" s="14">
        <f>SUMIFS(PagFreteIndividal!E:E,PagFreteIndividal!B:B,A:A)+AC517</f>
        <v>21470.4</v>
      </c>
      <c r="AB517" s="14">
        <f t="shared" si="4"/>
        <v>0</v>
      </c>
      <c r="AC517" s="14"/>
    </row>
    <row r="518">
      <c r="A518" s="10" t="s">
        <v>6619</v>
      </c>
      <c r="B518" s="13">
        <v>45887.0</v>
      </c>
      <c r="C518" s="8" t="s">
        <v>3352</v>
      </c>
      <c r="D518" s="8">
        <v>77440.0</v>
      </c>
      <c r="E518" s="8">
        <v>1290.67</v>
      </c>
      <c r="F518" s="8">
        <v>58.0</v>
      </c>
      <c r="G518" s="11">
        <v>74858.86</v>
      </c>
      <c r="H518" s="8">
        <v>0.0</v>
      </c>
      <c r="I518" s="11">
        <v>0.0</v>
      </c>
      <c r="J518" s="8" t="s">
        <v>6145</v>
      </c>
      <c r="K518" s="8">
        <v>310.0</v>
      </c>
      <c r="L518" s="11">
        <v>24006.4</v>
      </c>
      <c r="M518" s="8" t="s">
        <v>6119</v>
      </c>
      <c r="N518" s="8" t="s">
        <v>73</v>
      </c>
      <c r="O518" s="8" t="s">
        <v>6610</v>
      </c>
      <c r="P518" s="11">
        <v>81.0</v>
      </c>
      <c r="Q518" s="11">
        <v>104881.23</v>
      </c>
      <c r="S518" s="16" t="str">
        <f t="shared" si="1"/>
        <v>CXG-0825</v>
      </c>
      <c r="T518" s="16" t="str">
        <f t="shared" si="2"/>
        <v>08/2025</v>
      </c>
      <c r="U518" s="10" t="s">
        <v>906</v>
      </c>
      <c r="V518" s="43">
        <v>77690.0</v>
      </c>
      <c r="W518" s="8">
        <v>1294.83</v>
      </c>
      <c r="X518" s="8">
        <v>4.16</v>
      </c>
      <c r="Y518" s="16" t="str">
        <f t="shared" si="3"/>
        <v>Descarregado</v>
      </c>
      <c r="Z518" s="8" t="s">
        <v>3302</v>
      </c>
      <c r="AA518" s="14">
        <f>SUMIFS(PagFreteIndividal!E:E,PagFreteIndividal!B:B,A:A)+AC518</f>
        <v>24006.4</v>
      </c>
      <c r="AB518" s="14">
        <f t="shared" si="4"/>
        <v>0</v>
      </c>
      <c r="AC518" s="32">
        <v>24006.4</v>
      </c>
    </row>
    <row r="519">
      <c r="A519" s="10" t="s">
        <v>6620</v>
      </c>
      <c r="B519" s="13">
        <v>45887.0</v>
      </c>
      <c r="C519" s="8" t="s">
        <v>3352</v>
      </c>
      <c r="D519" s="8">
        <v>77420.0</v>
      </c>
      <c r="E519" s="8">
        <v>1290.33</v>
      </c>
      <c r="F519" s="8">
        <v>60.0</v>
      </c>
      <c r="G519" s="11">
        <v>77419.8</v>
      </c>
      <c r="H519" s="8">
        <v>0.0</v>
      </c>
      <c r="I519" s="11">
        <v>0.0</v>
      </c>
      <c r="J519" s="8" t="s">
        <v>5483</v>
      </c>
      <c r="K519" s="8">
        <v>310.0</v>
      </c>
      <c r="L519" s="11">
        <v>24000.2</v>
      </c>
      <c r="M519" s="8" t="s">
        <v>6119</v>
      </c>
      <c r="N519" s="8" t="s">
        <v>73</v>
      </c>
      <c r="O519" s="8" t="s">
        <v>6621</v>
      </c>
      <c r="P519" s="11">
        <v>83.0</v>
      </c>
      <c r="Q519" s="11">
        <v>107457.61</v>
      </c>
      <c r="S519" s="16" t="str">
        <f t="shared" si="1"/>
        <v>CXG-0825</v>
      </c>
      <c r="T519" s="16" t="str">
        <f t="shared" si="2"/>
        <v>08/2025</v>
      </c>
      <c r="U519" s="10" t="s">
        <v>908</v>
      </c>
      <c r="V519" s="43">
        <v>77680.0</v>
      </c>
      <c r="W519" s="8">
        <v>1294.67</v>
      </c>
      <c r="X519" s="8">
        <v>4.34</v>
      </c>
      <c r="Y519" s="16" t="str">
        <f t="shared" si="3"/>
        <v>Descarregado</v>
      </c>
      <c r="Z519" s="8" t="s">
        <v>3302</v>
      </c>
      <c r="AA519" s="14">
        <f>SUMIFS(PagFreteIndividal!E:E,PagFreteIndividal!B:B,A:A)+AC519</f>
        <v>24000.2</v>
      </c>
      <c r="AB519" s="14">
        <f t="shared" si="4"/>
        <v>0</v>
      </c>
      <c r="AC519" s="32">
        <v>24000.2</v>
      </c>
    </row>
    <row r="520">
      <c r="A520" s="10" t="s">
        <v>6622</v>
      </c>
      <c r="B520" s="13">
        <v>45887.0</v>
      </c>
      <c r="C520" s="8" t="s">
        <v>3352</v>
      </c>
      <c r="D520" s="8">
        <v>77880.0</v>
      </c>
      <c r="E520" s="8">
        <v>1298.0</v>
      </c>
      <c r="F520" s="8">
        <v>60.0</v>
      </c>
      <c r="G520" s="11">
        <v>77880.0</v>
      </c>
      <c r="H520" s="8">
        <v>0.0</v>
      </c>
      <c r="I520" s="11">
        <v>0.0</v>
      </c>
      <c r="J520" s="8" t="s">
        <v>6462</v>
      </c>
      <c r="K520" s="8">
        <v>310.0</v>
      </c>
      <c r="L520" s="11">
        <v>24142.8</v>
      </c>
      <c r="M520" s="8" t="s">
        <v>6119</v>
      </c>
      <c r="N520" s="8" t="s">
        <v>73</v>
      </c>
      <c r="O520" s="8" t="s">
        <v>6621</v>
      </c>
      <c r="P520" s="11">
        <v>83.0</v>
      </c>
      <c r="Q520" s="11">
        <v>108149.0</v>
      </c>
      <c r="S520" s="16" t="str">
        <f t="shared" si="1"/>
        <v>CXG-0825</v>
      </c>
      <c r="T520" s="16" t="str">
        <f t="shared" si="2"/>
        <v>08/2025</v>
      </c>
      <c r="U520" s="10" t="s">
        <v>908</v>
      </c>
      <c r="V520" s="43">
        <v>78180.0</v>
      </c>
      <c r="W520" s="8">
        <v>1303.0</v>
      </c>
      <c r="X520" s="8">
        <v>5.0</v>
      </c>
      <c r="Y520" s="16" t="str">
        <f t="shared" si="3"/>
        <v>Descarregado</v>
      </c>
      <c r="Z520" s="8" t="s">
        <v>3302</v>
      </c>
      <c r="AA520" s="14">
        <f>SUMIFS(PagFreteIndividal!E:E,PagFreteIndividal!B:B,A:A)+AC520</f>
        <v>24142.8</v>
      </c>
      <c r="AB520" s="14">
        <f t="shared" si="4"/>
        <v>0</v>
      </c>
      <c r="AC520" s="32">
        <v>24142.8</v>
      </c>
    </row>
    <row r="521">
      <c r="A521" s="10" t="s">
        <v>4709</v>
      </c>
      <c r="B521" s="13">
        <v>45884.0</v>
      </c>
      <c r="C521" s="8" t="s">
        <v>3308</v>
      </c>
      <c r="D521" s="8">
        <v>51150.0</v>
      </c>
      <c r="E521" s="8">
        <v>852.5</v>
      </c>
      <c r="F521" s="8">
        <v>59.0</v>
      </c>
      <c r="G521" s="11">
        <v>50297.5</v>
      </c>
      <c r="H521" s="8">
        <v>0.0</v>
      </c>
      <c r="I521" s="11">
        <v>0.0</v>
      </c>
      <c r="J521" s="8" t="s">
        <v>4710</v>
      </c>
      <c r="K521" s="8">
        <v>290.0</v>
      </c>
      <c r="L521" s="11">
        <v>14833.5</v>
      </c>
      <c r="M521" s="8" t="s">
        <v>6119</v>
      </c>
      <c r="N521" s="8" t="s">
        <v>23</v>
      </c>
      <c r="O521" s="8" t="s">
        <v>6604</v>
      </c>
      <c r="P521" s="11">
        <v>80.0</v>
      </c>
      <c r="Q521" s="11">
        <v>68200.0</v>
      </c>
      <c r="S521" s="16" t="str">
        <f t="shared" si="1"/>
        <v>CXG-0825</v>
      </c>
      <c r="T521" s="16" t="str">
        <f t="shared" si="2"/>
        <v>08/2025</v>
      </c>
      <c r="U521" s="10" t="s">
        <v>894</v>
      </c>
      <c r="V521" s="43">
        <v>51150.0</v>
      </c>
      <c r="W521" s="8">
        <v>852.5</v>
      </c>
      <c r="X521" s="8">
        <v>0.0</v>
      </c>
      <c r="Y521" s="16" t="str">
        <f t="shared" si="3"/>
        <v>Descarregado</v>
      </c>
      <c r="Z521" s="8" t="s">
        <v>3309</v>
      </c>
      <c r="AA521" s="14">
        <f>SUMIFS(PagFreteIndividal!E:E,PagFreteIndividal!B:B,A:A)+AC521</f>
        <v>14833.5</v>
      </c>
      <c r="AB521" s="14">
        <f t="shared" si="4"/>
        <v>0</v>
      </c>
      <c r="AC521" s="14"/>
    </row>
    <row r="522">
      <c r="A522" s="10" t="s">
        <v>6623</v>
      </c>
      <c r="B522" s="13">
        <v>45889.0</v>
      </c>
      <c r="C522" s="8" t="s">
        <v>3352</v>
      </c>
      <c r="D522" s="8">
        <v>76180.0</v>
      </c>
      <c r="E522" s="8">
        <v>1269.67</v>
      </c>
      <c r="F522" s="8">
        <v>60.0</v>
      </c>
      <c r="G522" s="11">
        <v>76180.2</v>
      </c>
      <c r="H522" s="8">
        <v>0.0</v>
      </c>
      <c r="I522" s="11">
        <v>0.0</v>
      </c>
      <c r="J522" s="8" t="s">
        <v>6129</v>
      </c>
      <c r="K522" s="8">
        <v>310.0</v>
      </c>
      <c r="L522" s="11">
        <v>23615.8</v>
      </c>
      <c r="M522" s="8" t="s">
        <v>6119</v>
      </c>
      <c r="N522" s="8" t="s">
        <v>73</v>
      </c>
      <c r="O522" s="8" t="s">
        <v>6621</v>
      </c>
      <c r="P522" s="11">
        <v>83.0</v>
      </c>
      <c r="Q522" s="11">
        <v>105742.0</v>
      </c>
      <c r="S522" s="16" t="str">
        <f t="shared" si="1"/>
        <v>CXG-0825</v>
      </c>
      <c r="T522" s="16" t="str">
        <f t="shared" si="2"/>
        <v>08/2025</v>
      </c>
      <c r="U522" s="10" t="s">
        <v>908</v>
      </c>
      <c r="V522" s="43">
        <v>76440.0</v>
      </c>
      <c r="W522" s="8">
        <v>1274.0</v>
      </c>
      <c r="X522" s="8">
        <v>4.33</v>
      </c>
      <c r="Y522" s="16" t="str">
        <f t="shared" si="3"/>
        <v>Descarregado</v>
      </c>
      <c r="Z522" s="8" t="s">
        <v>3302</v>
      </c>
      <c r="AA522" s="14">
        <f>SUMIFS(PagFreteIndividal!E:E,PagFreteIndividal!B:B,A:A)+AC522</f>
        <v>23615.8</v>
      </c>
      <c r="AB522" s="14">
        <f t="shared" si="4"/>
        <v>0</v>
      </c>
      <c r="AC522" s="32">
        <v>23615.8</v>
      </c>
    </row>
    <row r="523">
      <c r="A523" s="10" t="s">
        <v>6624</v>
      </c>
      <c r="B523" s="13">
        <v>45889.0</v>
      </c>
      <c r="C523" s="8" t="s">
        <v>3352</v>
      </c>
      <c r="D523" s="8">
        <v>71240.0</v>
      </c>
      <c r="E523" s="8">
        <v>1187.33</v>
      </c>
      <c r="F523" s="8">
        <v>58.0</v>
      </c>
      <c r="G523" s="11">
        <v>68865.14</v>
      </c>
      <c r="H523" s="8">
        <v>0.0</v>
      </c>
      <c r="I523" s="11">
        <v>0.0</v>
      </c>
      <c r="J523" s="8" t="s">
        <v>6201</v>
      </c>
      <c r="K523" s="8">
        <v>310.0</v>
      </c>
      <c r="L523" s="11">
        <v>22084.4</v>
      </c>
      <c r="M523" s="8" t="s">
        <v>6119</v>
      </c>
      <c r="N523" s="8" t="s">
        <v>218</v>
      </c>
      <c r="O523" s="8" t="s">
        <v>6625</v>
      </c>
      <c r="P523" s="11">
        <v>82.0</v>
      </c>
      <c r="Q523" s="11">
        <v>97744.0</v>
      </c>
      <c r="S523" s="16" t="str">
        <f t="shared" si="1"/>
        <v>CXG-0825</v>
      </c>
      <c r="T523" s="16" t="str">
        <f t="shared" si="2"/>
        <v>08/2025</v>
      </c>
      <c r="U523" s="10" t="s">
        <v>906</v>
      </c>
      <c r="V523" s="43">
        <v>71520.0</v>
      </c>
      <c r="W523" s="8">
        <v>1192.0</v>
      </c>
      <c r="X523" s="8">
        <v>4.67</v>
      </c>
      <c r="Y523" s="16" t="str">
        <f t="shared" si="3"/>
        <v>Descarregado</v>
      </c>
      <c r="Z523" s="8" t="s">
        <v>3302</v>
      </c>
      <c r="AA523" s="14">
        <f>SUMIFS(PagFreteIndividal!E:E,PagFreteIndividal!B:B,A:A)+AC523</f>
        <v>22084.4</v>
      </c>
      <c r="AB523" s="14">
        <f t="shared" si="4"/>
        <v>0</v>
      </c>
      <c r="AC523" s="32">
        <v>22084.4</v>
      </c>
    </row>
    <row r="524">
      <c r="A524" s="10" t="s">
        <v>6626</v>
      </c>
      <c r="B524" s="13">
        <v>45889.0</v>
      </c>
      <c r="C524" s="8" t="s">
        <v>3352</v>
      </c>
      <c r="D524" s="8">
        <v>77980.0</v>
      </c>
      <c r="E524" s="8">
        <v>1299.67</v>
      </c>
      <c r="F524" s="8">
        <v>58.0</v>
      </c>
      <c r="G524" s="11">
        <v>75380.86</v>
      </c>
      <c r="H524" s="8">
        <v>0.0</v>
      </c>
      <c r="I524" s="11">
        <v>0.0</v>
      </c>
      <c r="J524" s="8" t="s">
        <v>6158</v>
      </c>
      <c r="K524" s="8">
        <v>310.0</v>
      </c>
      <c r="L524" s="11">
        <v>24173.8</v>
      </c>
      <c r="M524" s="8" t="s">
        <v>6119</v>
      </c>
      <c r="N524" s="8" t="s">
        <v>218</v>
      </c>
      <c r="O524" s="8" t="s">
        <v>6625</v>
      </c>
      <c r="P524" s="11">
        <v>82.0</v>
      </c>
      <c r="Q524" s="11">
        <v>106982.94</v>
      </c>
      <c r="S524" s="16" t="str">
        <f t="shared" si="1"/>
        <v>CXG-0825</v>
      </c>
      <c r="T524" s="16" t="str">
        <f t="shared" si="2"/>
        <v>08/2025</v>
      </c>
      <c r="U524" s="10" t="s">
        <v>906</v>
      </c>
      <c r="V524" s="43">
        <v>78280.0</v>
      </c>
      <c r="W524" s="8">
        <v>1304.67</v>
      </c>
      <c r="X524" s="8">
        <v>5.0</v>
      </c>
      <c r="Y524" s="16" t="str">
        <f t="shared" si="3"/>
        <v>Descarregado</v>
      </c>
      <c r="Z524" s="8" t="s">
        <v>3302</v>
      </c>
      <c r="AA524" s="14">
        <f>SUMIFS(PagFreteIndividal!E:E,PagFreteIndividal!B:B,A:A)+AC524</f>
        <v>24173.8</v>
      </c>
      <c r="AB524" s="14">
        <f t="shared" si="4"/>
        <v>0</v>
      </c>
      <c r="AC524" s="32">
        <v>24173.8</v>
      </c>
    </row>
    <row r="525">
      <c r="A525" s="10" t="s">
        <v>6627</v>
      </c>
      <c r="B525" s="13">
        <v>45890.0</v>
      </c>
      <c r="C525" s="8" t="s">
        <v>3352</v>
      </c>
      <c r="D525" s="8">
        <v>77940.0</v>
      </c>
      <c r="E525" s="8">
        <v>1299.0</v>
      </c>
      <c r="F525" s="8">
        <v>60.0</v>
      </c>
      <c r="G525" s="11">
        <v>77940.0</v>
      </c>
      <c r="H525" s="8">
        <v>0.0</v>
      </c>
      <c r="I525" s="11">
        <v>0.0</v>
      </c>
      <c r="J525" s="8" t="s">
        <v>6240</v>
      </c>
      <c r="K525" s="8">
        <v>310.0</v>
      </c>
      <c r="L525" s="11">
        <v>24161.4</v>
      </c>
      <c r="M525" s="8" t="s">
        <v>6119</v>
      </c>
      <c r="N525" s="8" t="s">
        <v>73</v>
      </c>
      <c r="O525" s="8" t="s">
        <v>6621</v>
      </c>
      <c r="P525" s="11">
        <v>83.0</v>
      </c>
      <c r="Q525" s="11">
        <v>107623.61</v>
      </c>
      <c r="S525" s="16" t="str">
        <f t="shared" si="1"/>
        <v>CXG-0825</v>
      </c>
      <c r="T525" s="16" t="str">
        <f t="shared" si="2"/>
        <v>08/2025</v>
      </c>
      <c r="U525" s="10" t="s">
        <v>898</v>
      </c>
      <c r="V525" s="43">
        <v>77800.0</v>
      </c>
      <c r="W525" s="8">
        <v>1296.67</v>
      </c>
      <c r="X525" s="8">
        <v>-2.33</v>
      </c>
      <c r="Y525" s="16" t="str">
        <f t="shared" si="3"/>
        <v>Descarregado</v>
      </c>
      <c r="Z525" s="8" t="s">
        <v>3302</v>
      </c>
      <c r="AA525" s="14">
        <f>SUMIFS(PagFreteIndividal!E:E,PagFreteIndividal!B:B,A:A)+AC525</f>
        <v>24161.4</v>
      </c>
      <c r="AB525" s="14">
        <f t="shared" si="4"/>
        <v>0</v>
      </c>
      <c r="AC525" s="32">
        <v>24161.4</v>
      </c>
    </row>
    <row r="526">
      <c r="A526" s="10" t="s">
        <v>6628</v>
      </c>
      <c r="B526" s="13">
        <v>45890.0</v>
      </c>
      <c r="C526" s="8" t="s">
        <v>3352</v>
      </c>
      <c r="D526" s="8">
        <v>70740.0</v>
      </c>
      <c r="E526" s="8">
        <v>1179.0</v>
      </c>
      <c r="F526" s="8">
        <v>60.0</v>
      </c>
      <c r="G526" s="11">
        <v>70740.0</v>
      </c>
      <c r="H526" s="8">
        <v>0.0</v>
      </c>
      <c r="I526" s="11">
        <v>0.0</v>
      </c>
      <c r="J526" s="8" t="s">
        <v>6428</v>
      </c>
      <c r="K526" s="8">
        <v>310.0</v>
      </c>
      <c r="L526" s="11">
        <v>21929.4</v>
      </c>
      <c r="M526" s="8" t="s">
        <v>6119</v>
      </c>
      <c r="N526" s="8" t="s">
        <v>73</v>
      </c>
      <c r="O526" s="8" t="s">
        <v>6621</v>
      </c>
      <c r="P526" s="11">
        <v>83.0</v>
      </c>
      <c r="Q526" s="11">
        <v>97705.11</v>
      </c>
      <c r="S526" s="16" t="str">
        <f t="shared" si="1"/>
        <v>CXG-0825</v>
      </c>
      <c r="T526" s="16" t="str">
        <f t="shared" si="2"/>
        <v>08/2025</v>
      </c>
      <c r="U526" s="10" t="s">
        <v>898</v>
      </c>
      <c r="V526" s="43">
        <v>70630.0</v>
      </c>
      <c r="W526" s="8">
        <v>1177.17</v>
      </c>
      <c r="X526" s="8">
        <v>-1.83</v>
      </c>
      <c r="Y526" s="16" t="str">
        <f t="shared" si="3"/>
        <v>Descarregado</v>
      </c>
      <c r="Z526" s="8" t="s">
        <v>3302</v>
      </c>
      <c r="AA526" s="14">
        <f>SUMIFS(PagFreteIndividal!E:E,PagFreteIndividal!B:B,A:A)+AC526</f>
        <v>21929.4</v>
      </c>
      <c r="AB526" s="14">
        <f t="shared" si="4"/>
        <v>0</v>
      </c>
      <c r="AC526" s="32">
        <v>21929.4</v>
      </c>
    </row>
    <row r="527">
      <c r="A527" s="10" t="s">
        <v>5225</v>
      </c>
      <c r="B527" s="13">
        <v>45885.0</v>
      </c>
      <c r="C527" s="8" t="s">
        <v>3308</v>
      </c>
      <c r="D527" s="8">
        <v>76240.0</v>
      </c>
      <c r="E527" s="8">
        <v>1270.67</v>
      </c>
      <c r="F527" s="8">
        <v>58.0</v>
      </c>
      <c r="G527" s="11">
        <v>73698.86</v>
      </c>
      <c r="H527" s="8">
        <v>0.0</v>
      </c>
      <c r="I527" s="11">
        <v>0.0</v>
      </c>
      <c r="J527" s="8" t="s">
        <v>5226</v>
      </c>
      <c r="K527" s="8">
        <v>310.0</v>
      </c>
      <c r="L527" s="11">
        <v>23634.4</v>
      </c>
      <c r="M527" s="8" t="s">
        <v>6119</v>
      </c>
      <c r="N527" s="8" t="s">
        <v>73</v>
      </c>
      <c r="O527" s="8" t="s">
        <v>6610</v>
      </c>
      <c r="P527" s="11">
        <v>81.0</v>
      </c>
      <c r="Q527" s="11">
        <v>103234.5</v>
      </c>
      <c r="S527" s="16" t="str">
        <f t="shared" si="1"/>
        <v>CXG-0825</v>
      </c>
      <c r="T527" s="16" t="str">
        <f t="shared" si="2"/>
        <v>08/2025</v>
      </c>
      <c r="U527" s="10" t="s">
        <v>906</v>
      </c>
      <c r="V527" s="43">
        <v>76470.0</v>
      </c>
      <c r="W527" s="8">
        <v>1274.5</v>
      </c>
      <c r="X527" s="8">
        <v>3.83</v>
      </c>
      <c r="Y527" s="16" t="str">
        <f t="shared" si="3"/>
        <v>Descarregado</v>
      </c>
      <c r="Z527" s="8" t="s">
        <v>3309</v>
      </c>
      <c r="AA527" s="14">
        <f>SUMIFS(PagFreteIndividal!E:E,PagFreteIndividal!B:B,A:A)+AC527</f>
        <v>23634.4</v>
      </c>
      <c r="AB527" s="14">
        <f t="shared" si="4"/>
        <v>0</v>
      </c>
      <c r="AC527" s="14"/>
    </row>
    <row r="528">
      <c r="A528" s="10" t="s">
        <v>5107</v>
      </c>
      <c r="B528" s="13">
        <v>45887.0</v>
      </c>
      <c r="C528" s="8" t="s">
        <v>3308</v>
      </c>
      <c r="D528" s="8">
        <v>60680.0</v>
      </c>
      <c r="E528" s="8">
        <v>1011.33</v>
      </c>
      <c r="F528" s="8">
        <v>58.0</v>
      </c>
      <c r="G528" s="11">
        <v>58657.14</v>
      </c>
      <c r="H528" s="8">
        <v>0.0</v>
      </c>
      <c r="I528" s="11">
        <v>0.0</v>
      </c>
      <c r="J528" s="8" t="s">
        <v>4354</v>
      </c>
      <c r="K528" s="8">
        <v>310.0</v>
      </c>
      <c r="L528" s="11">
        <v>18810.8</v>
      </c>
      <c r="M528" s="8" t="s">
        <v>6119</v>
      </c>
      <c r="N528" s="8" t="s">
        <v>73</v>
      </c>
      <c r="O528" s="8" t="s">
        <v>6610</v>
      </c>
      <c r="P528" s="11">
        <v>81.0</v>
      </c>
      <c r="Q528" s="11">
        <v>82093.5</v>
      </c>
      <c r="S528" s="16" t="str">
        <f t="shared" si="1"/>
        <v>CXG-0825</v>
      </c>
      <c r="T528" s="16" t="str">
        <f t="shared" si="2"/>
        <v>08/2025</v>
      </c>
      <c r="U528" s="10" t="s">
        <v>906</v>
      </c>
      <c r="V528" s="43">
        <v>60810.0</v>
      </c>
      <c r="W528" s="8">
        <v>1013.5</v>
      </c>
      <c r="X528" s="8">
        <v>2.17</v>
      </c>
      <c r="Y528" s="16" t="str">
        <f t="shared" si="3"/>
        <v>Descarregado</v>
      </c>
      <c r="Z528" s="8" t="s">
        <v>3309</v>
      </c>
      <c r="AA528" s="14">
        <f>SUMIFS(PagFreteIndividal!E:E,PagFreteIndividal!B:B,A:A)+AC528</f>
        <v>18810.8</v>
      </c>
      <c r="AB528" s="14">
        <f t="shared" si="4"/>
        <v>0</v>
      </c>
      <c r="AC528" s="14"/>
    </row>
    <row r="529">
      <c r="A529" s="10" t="s">
        <v>6629</v>
      </c>
      <c r="B529" s="13">
        <v>45890.0</v>
      </c>
      <c r="C529" s="8" t="s">
        <v>3352</v>
      </c>
      <c r="D529" s="8">
        <v>74940.0</v>
      </c>
      <c r="E529" s="8">
        <v>1249.0</v>
      </c>
      <c r="F529" s="8">
        <v>60.0</v>
      </c>
      <c r="G529" s="11">
        <v>74940.0</v>
      </c>
      <c r="H529" s="8">
        <v>0.0</v>
      </c>
      <c r="I529" s="11">
        <v>0.0</v>
      </c>
      <c r="J529" s="8" t="s">
        <v>6152</v>
      </c>
      <c r="K529" s="8">
        <v>310.0</v>
      </c>
      <c r="L529" s="11">
        <v>23231.4</v>
      </c>
      <c r="M529" s="8" t="s">
        <v>6119</v>
      </c>
      <c r="N529" s="8" t="s">
        <v>73</v>
      </c>
      <c r="O529" s="8" t="s">
        <v>6621</v>
      </c>
      <c r="P529" s="11">
        <v>83.0</v>
      </c>
      <c r="Q529" s="11">
        <v>103390.61</v>
      </c>
      <c r="S529" s="16" t="str">
        <f t="shared" si="1"/>
        <v>CXG-0825</v>
      </c>
      <c r="T529" s="16" t="str">
        <f t="shared" si="2"/>
        <v>08/2025</v>
      </c>
      <c r="U529" s="10" t="s">
        <v>898</v>
      </c>
      <c r="V529" s="43">
        <v>74740.0</v>
      </c>
      <c r="W529" s="8">
        <v>1245.67</v>
      </c>
      <c r="X529" s="8">
        <v>-3.33</v>
      </c>
      <c r="Y529" s="16" t="str">
        <f t="shared" si="3"/>
        <v>Descarregado</v>
      </c>
      <c r="Z529" s="8" t="s">
        <v>3302</v>
      </c>
      <c r="AA529" s="14">
        <f>SUMIFS(PagFreteIndividal!E:E,PagFreteIndividal!B:B,A:A)+AC529</f>
        <v>23231.4</v>
      </c>
      <c r="AB529" s="14">
        <f t="shared" si="4"/>
        <v>0</v>
      </c>
      <c r="AC529" s="32">
        <v>23231.4</v>
      </c>
    </row>
    <row r="530">
      <c r="A530" s="10" t="s">
        <v>6630</v>
      </c>
      <c r="B530" s="13">
        <v>45891.0</v>
      </c>
      <c r="C530" s="8" t="s">
        <v>3352</v>
      </c>
      <c r="D530" s="8">
        <v>72140.0</v>
      </c>
      <c r="E530" s="8">
        <v>1202.33</v>
      </c>
      <c r="F530" s="8">
        <v>60.0</v>
      </c>
      <c r="G530" s="11">
        <v>72139.8</v>
      </c>
      <c r="H530" s="8">
        <v>0.0</v>
      </c>
      <c r="I530" s="11">
        <v>0.0</v>
      </c>
      <c r="J530" s="8" t="s">
        <v>6528</v>
      </c>
      <c r="K530" s="8">
        <v>310.0</v>
      </c>
      <c r="L530" s="11">
        <v>22363.4</v>
      </c>
      <c r="M530" s="8" t="s">
        <v>6119</v>
      </c>
      <c r="N530" s="8" t="s">
        <v>73</v>
      </c>
      <c r="O530" s="8" t="s">
        <v>6621</v>
      </c>
      <c r="P530" s="11">
        <v>83.0</v>
      </c>
      <c r="Q530" s="11">
        <v>99600.0</v>
      </c>
      <c r="S530" s="16" t="str">
        <f t="shared" si="1"/>
        <v>CXG-0825</v>
      </c>
      <c r="T530" s="16" t="str">
        <f t="shared" si="2"/>
        <v>08/2025</v>
      </c>
      <c r="U530" s="10" t="s">
        <v>898</v>
      </c>
      <c r="V530" s="43">
        <v>72000.0</v>
      </c>
      <c r="W530" s="8">
        <v>1200.0</v>
      </c>
      <c r="X530" s="8">
        <v>-2.33</v>
      </c>
      <c r="Y530" s="16" t="str">
        <f t="shared" si="3"/>
        <v>Descarregado</v>
      </c>
      <c r="Z530" s="8" t="s">
        <v>3302</v>
      </c>
      <c r="AA530" s="14">
        <f>SUMIFS(PagFreteIndividal!E:E,PagFreteIndividal!B:B,A:A)+AC530</f>
        <v>22363.4</v>
      </c>
      <c r="AB530" s="14">
        <f t="shared" si="4"/>
        <v>0</v>
      </c>
      <c r="AC530" s="32">
        <v>22363.4</v>
      </c>
    </row>
    <row r="531">
      <c r="A531" s="10" t="s">
        <v>6631</v>
      </c>
      <c r="B531" s="13">
        <v>45891.0</v>
      </c>
      <c r="C531" s="8" t="s">
        <v>3352</v>
      </c>
      <c r="D531" s="8">
        <v>76960.0</v>
      </c>
      <c r="E531" s="8">
        <v>1282.67</v>
      </c>
      <c r="F531" s="8">
        <v>60.0</v>
      </c>
      <c r="G531" s="11">
        <v>76960.2</v>
      </c>
      <c r="H531" s="8">
        <v>0.0</v>
      </c>
      <c r="I531" s="11">
        <v>0.0</v>
      </c>
      <c r="J531" s="8" t="s">
        <v>6169</v>
      </c>
      <c r="K531" s="8">
        <v>310.0</v>
      </c>
      <c r="L531" s="11">
        <v>23857.6</v>
      </c>
      <c r="M531" s="8" t="s">
        <v>6119</v>
      </c>
      <c r="N531" s="8" t="s">
        <v>73</v>
      </c>
      <c r="O531" s="8" t="s">
        <v>6621</v>
      </c>
      <c r="P531" s="11">
        <v>83.0</v>
      </c>
      <c r="Q531" s="11">
        <v>106337.11</v>
      </c>
      <c r="S531" s="16" t="str">
        <f t="shared" si="1"/>
        <v>CXG-0825</v>
      </c>
      <c r="T531" s="16" t="str">
        <f t="shared" si="2"/>
        <v>08/2025</v>
      </c>
      <c r="U531" s="10" t="s">
        <v>898</v>
      </c>
      <c r="V531" s="43">
        <v>76870.0</v>
      </c>
      <c r="W531" s="8">
        <v>1281.17</v>
      </c>
      <c r="X531" s="8">
        <v>-1.5</v>
      </c>
      <c r="Y531" s="16" t="str">
        <f t="shared" si="3"/>
        <v>Descarregado</v>
      </c>
      <c r="Z531" s="8" t="s">
        <v>3302</v>
      </c>
      <c r="AA531" s="14">
        <f>SUMIFS(PagFreteIndividal!E:E,PagFreteIndividal!B:B,A:A)+AC531</f>
        <v>23857.6</v>
      </c>
      <c r="AB531" s="14">
        <f t="shared" si="4"/>
        <v>0</v>
      </c>
      <c r="AC531" s="32">
        <v>23857.6</v>
      </c>
    </row>
    <row r="532">
      <c r="A532" s="10" t="s">
        <v>4515</v>
      </c>
      <c r="B532" s="13">
        <v>45888.0</v>
      </c>
      <c r="C532" s="8" t="s">
        <v>3308</v>
      </c>
      <c r="D532" s="8">
        <v>46520.0</v>
      </c>
      <c r="E532" s="8">
        <v>775.33</v>
      </c>
      <c r="F532" s="8">
        <v>59.0</v>
      </c>
      <c r="G532" s="11">
        <v>45744.47</v>
      </c>
      <c r="H532" s="8">
        <v>0.0</v>
      </c>
      <c r="I532" s="11">
        <v>0.0</v>
      </c>
      <c r="J532" s="8" t="s">
        <v>4516</v>
      </c>
      <c r="K532" s="8">
        <v>300.0</v>
      </c>
      <c r="L532" s="11">
        <v>13956.0</v>
      </c>
      <c r="M532" s="8" t="s">
        <v>6119</v>
      </c>
      <c r="N532" s="8" t="s">
        <v>51</v>
      </c>
      <c r="O532" s="8" t="s">
        <v>6615</v>
      </c>
      <c r="P532" s="11">
        <v>82.0</v>
      </c>
      <c r="Q532" s="11">
        <v>63522.94</v>
      </c>
      <c r="S532" s="16" t="str">
        <f t="shared" si="1"/>
        <v>CXG-0825</v>
      </c>
      <c r="T532" s="16" t="str">
        <f t="shared" si="2"/>
        <v>08/2025</v>
      </c>
      <c r="U532" s="10" t="s">
        <v>894</v>
      </c>
      <c r="V532" s="43">
        <v>46480.0</v>
      </c>
      <c r="W532" s="8">
        <v>774.67</v>
      </c>
      <c r="X532" s="8">
        <v>-0.66</v>
      </c>
      <c r="Y532" s="16" t="str">
        <f t="shared" si="3"/>
        <v>Descarregado</v>
      </c>
      <c r="Z532" s="8" t="s">
        <v>3309</v>
      </c>
      <c r="AA532" s="14">
        <f>SUMIFS(PagFreteIndividal!E:E,PagFreteIndividal!B:B,A:A)+AC532</f>
        <v>13956</v>
      </c>
      <c r="AB532" s="14">
        <f t="shared" si="4"/>
        <v>0</v>
      </c>
      <c r="AC532" s="14"/>
    </row>
    <row r="533">
      <c r="A533" s="10" t="s">
        <v>5008</v>
      </c>
      <c r="B533" s="13">
        <v>45890.0</v>
      </c>
      <c r="C533" s="8" t="s">
        <v>3308</v>
      </c>
      <c r="D533" s="8">
        <v>55940.0</v>
      </c>
      <c r="E533" s="8">
        <v>932.33</v>
      </c>
      <c r="F533" s="8">
        <v>58.0</v>
      </c>
      <c r="G533" s="11">
        <v>54075.14</v>
      </c>
      <c r="H533" s="8">
        <v>0.0</v>
      </c>
      <c r="I533" s="11">
        <v>0.0</v>
      </c>
      <c r="J533" s="8" t="s">
        <v>5009</v>
      </c>
      <c r="K533" s="8">
        <v>310.0</v>
      </c>
      <c r="L533" s="11">
        <v>17341.4</v>
      </c>
      <c r="M533" s="8" t="s">
        <v>6119</v>
      </c>
      <c r="N533" s="8" t="s">
        <v>23</v>
      </c>
      <c r="O533" s="8" t="s">
        <v>6604</v>
      </c>
      <c r="P533" s="11">
        <v>81.0</v>
      </c>
      <c r="Q533" s="11">
        <v>75654.0</v>
      </c>
      <c r="S533" s="16" t="str">
        <f t="shared" si="1"/>
        <v>CXG-0825</v>
      </c>
      <c r="T533" s="16" t="str">
        <f t="shared" si="2"/>
        <v>08/2025</v>
      </c>
      <c r="U533" s="10" t="s">
        <v>906</v>
      </c>
      <c r="V533" s="43">
        <v>56040.0</v>
      </c>
      <c r="W533" s="8">
        <v>934.0</v>
      </c>
      <c r="X533" s="8">
        <v>1.67</v>
      </c>
      <c r="Y533" s="16" t="str">
        <f t="shared" si="3"/>
        <v>Descarregado</v>
      </c>
      <c r="Z533" s="8" t="s">
        <v>3309</v>
      </c>
      <c r="AA533" s="14">
        <f>SUMIFS(PagFreteIndividal!E:E,PagFreteIndividal!B:B,A:A)+AC533</f>
        <v>17341.4</v>
      </c>
      <c r="AB533" s="14">
        <f t="shared" si="4"/>
        <v>0</v>
      </c>
      <c r="AC533" s="14"/>
    </row>
    <row r="534">
      <c r="A534" s="10" t="s">
        <v>6632</v>
      </c>
      <c r="B534" s="13">
        <v>45894.0</v>
      </c>
      <c r="C534" s="8" t="s">
        <v>3352</v>
      </c>
      <c r="D534" s="8">
        <v>78780.0</v>
      </c>
      <c r="E534" s="8">
        <v>1313.0</v>
      </c>
      <c r="F534" s="8">
        <v>60.0</v>
      </c>
      <c r="G534" s="11">
        <v>78780.0</v>
      </c>
      <c r="H534" s="8">
        <v>0.0</v>
      </c>
      <c r="I534" s="11">
        <v>0.0</v>
      </c>
      <c r="J534" s="8" t="s">
        <v>6462</v>
      </c>
      <c r="K534" s="8">
        <v>310.0</v>
      </c>
      <c r="L534" s="11">
        <v>24421.8</v>
      </c>
      <c r="M534" s="8" t="s">
        <v>6119</v>
      </c>
      <c r="N534" s="8" t="s">
        <v>73</v>
      </c>
      <c r="O534" s="8" t="s">
        <v>6621</v>
      </c>
      <c r="P534" s="11">
        <v>83.0</v>
      </c>
      <c r="Q534" s="11">
        <v>109242.11</v>
      </c>
      <c r="S534" s="16" t="str">
        <f t="shared" si="1"/>
        <v>CXG-0825</v>
      </c>
      <c r="T534" s="16" t="str">
        <f t="shared" si="2"/>
        <v>08/2025</v>
      </c>
      <c r="U534" s="10" t="s">
        <v>908</v>
      </c>
      <c r="V534" s="43">
        <v>78970.0</v>
      </c>
      <c r="W534" s="8">
        <v>1316.17</v>
      </c>
      <c r="X534" s="8">
        <v>3.17</v>
      </c>
      <c r="Y534" s="16" t="str">
        <f t="shared" si="3"/>
        <v>Descarregado</v>
      </c>
      <c r="Z534" s="8" t="s">
        <v>3302</v>
      </c>
      <c r="AA534" s="14">
        <f>SUMIFS(PagFreteIndividal!E:E,PagFreteIndividal!B:B,A:A)+AC534</f>
        <v>24421.8</v>
      </c>
      <c r="AB534" s="14">
        <f t="shared" si="4"/>
        <v>0</v>
      </c>
      <c r="AC534" s="32">
        <v>24421.8</v>
      </c>
    </row>
    <row r="535">
      <c r="A535" s="10" t="s">
        <v>6633</v>
      </c>
      <c r="B535" s="13">
        <v>45894.0</v>
      </c>
      <c r="C535" s="8" t="s">
        <v>3352</v>
      </c>
      <c r="D535" s="8">
        <v>77200.0</v>
      </c>
      <c r="E535" s="8">
        <v>1286.67</v>
      </c>
      <c r="F535" s="8">
        <v>60.0</v>
      </c>
      <c r="G535" s="11">
        <v>77200.2</v>
      </c>
      <c r="H535" s="8">
        <v>0.0</v>
      </c>
      <c r="I535" s="11">
        <v>0.0</v>
      </c>
      <c r="J535" s="8" t="s">
        <v>5483</v>
      </c>
      <c r="K535" s="8">
        <v>310.0</v>
      </c>
      <c r="L535" s="11">
        <v>23932.0</v>
      </c>
      <c r="M535" s="8" t="s">
        <v>6119</v>
      </c>
      <c r="N535" s="8" t="s">
        <v>73</v>
      </c>
      <c r="O535" s="8" t="s">
        <v>6621</v>
      </c>
      <c r="P535" s="11">
        <v>83.0</v>
      </c>
      <c r="Q535" s="11">
        <v>107221.89</v>
      </c>
      <c r="S535" s="16" t="str">
        <f t="shared" si="1"/>
        <v>CXG-0825</v>
      </c>
      <c r="T535" s="16" t="str">
        <f t="shared" si="2"/>
        <v>08/2025</v>
      </c>
      <c r="U535" s="10" t="s">
        <v>908</v>
      </c>
      <c r="V535" s="43">
        <v>77510.0</v>
      </c>
      <c r="W535" s="8">
        <v>1291.83</v>
      </c>
      <c r="X535" s="8">
        <v>5.16</v>
      </c>
      <c r="Y535" s="16" t="str">
        <f t="shared" si="3"/>
        <v>Descarregado</v>
      </c>
      <c r="Z535" s="8" t="s">
        <v>3302</v>
      </c>
      <c r="AA535" s="14">
        <f>SUMIFS(PagFreteIndividal!E:E,PagFreteIndividal!B:B,A:A)+AC535</f>
        <v>23932</v>
      </c>
      <c r="AB535" s="14">
        <f t="shared" si="4"/>
        <v>0</v>
      </c>
      <c r="AC535" s="32">
        <v>23932.0</v>
      </c>
    </row>
    <row r="536">
      <c r="A536" s="10" t="s">
        <v>6634</v>
      </c>
      <c r="B536" s="13">
        <v>45895.0</v>
      </c>
      <c r="C536" s="8" t="s">
        <v>3352</v>
      </c>
      <c r="D536" s="8">
        <v>71660.0</v>
      </c>
      <c r="E536" s="8">
        <v>1194.33</v>
      </c>
      <c r="F536" s="8">
        <v>60.0</v>
      </c>
      <c r="G536" s="11">
        <v>71659.8</v>
      </c>
      <c r="H536" s="8">
        <v>0.0</v>
      </c>
      <c r="I536" s="11">
        <v>0.0</v>
      </c>
      <c r="J536" s="8" t="s">
        <v>6473</v>
      </c>
      <c r="K536" s="8">
        <v>310.0</v>
      </c>
      <c r="L536" s="11">
        <v>22214.6</v>
      </c>
      <c r="M536" s="8" t="s">
        <v>6119</v>
      </c>
      <c r="N536" s="8" t="s">
        <v>73</v>
      </c>
      <c r="O536" s="8" t="s">
        <v>6621</v>
      </c>
      <c r="P536" s="11">
        <v>83.0</v>
      </c>
      <c r="Q536" s="11">
        <v>99185.0</v>
      </c>
      <c r="S536" s="16" t="str">
        <f t="shared" si="1"/>
        <v>CXG-0825</v>
      </c>
      <c r="T536" s="16" t="str">
        <f t="shared" si="2"/>
        <v>08/2025</v>
      </c>
      <c r="U536" s="10" t="s">
        <v>908</v>
      </c>
      <c r="V536" s="43">
        <v>71700.0</v>
      </c>
      <c r="W536" s="8">
        <v>1195.0</v>
      </c>
      <c r="X536" s="8">
        <v>0.67</v>
      </c>
      <c r="Y536" s="16" t="str">
        <f t="shared" si="3"/>
        <v>Descarregado</v>
      </c>
      <c r="Z536" s="8" t="s">
        <v>3302</v>
      </c>
      <c r="AA536" s="14">
        <f>SUMIFS(PagFreteIndividal!E:E,PagFreteIndividal!B:B,A:A)+AC536</f>
        <v>22214.6</v>
      </c>
      <c r="AB536" s="14">
        <f t="shared" si="4"/>
        <v>0</v>
      </c>
      <c r="AC536" s="32">
        <v>22214.6</v>
      </c>
    </row>
    <row r="537">
      <c r="A537" s="10" t="s">
        <v>6635</v>
      </c>
      <c r="B537" s="13">
        <v>45895.0</v>
      </c>
      <c r="C537" s="8" t="s">
        <v>3352</v>
      </c>
      <c r="D537" s="8">
        <v>77060.0</v>
      </c>
      <c r="E537" s="8">
        <v>1284.33</v>
      </c>
      <c r="F537" s="8">
        <v>60.0</v>
      </c>
      <c r="G537" s="11">
        <v>77059.8</v>
      </c>
      <c r="H537" s="8">
        <v>0.0</v>
      </c>
      <c r="I537" s="11">
        <v>0.0</v>
      </c>
      <c r="J537" s="8" t="s">
        <v>6145</v>
      </c>
      <c r="K537" s="8">
        <v>310.0</v>
      </c>
      <c r="L537" s="11">
        <v>23888.6</v>
      </c>
      <c r="M537" s="8" t="s">
        <v>6119</v>
      </c>
      <c r="N537" s="8" t="s">
        <v>73</v>
      </c>
      <c r="O537" s="8" t="s">
        <v>6621</v>
      </c>
      <c r="P537" s="11">
        <v>83.0</v>
      </c>
      <c r="Q537" s="11">
        <v>106918.11</v>
      </c>
      <c r="S537" s="16" t="str">
        <f t="shared" si="1"/>
        <v>CXG-0825</v>
      </c>
      <c r="T537" s="16" t="str">
        <f t="shared" si="2"/>
        <v>08/2025</v>
      </c>
      <c r="U537" s="10" t="s">
        <v>908</v>
      </c>
      <c r="V537" s="43">
        <v>77290.0</v>
      </c>
      <c r="W537" s="8">
        <v>1288.17</v>
      </c>
      <c r="X537" s="8">
        <v>3.84</v>
      </c>
      <c r="Y537" s="16" t="str">
        <f t="shared" si="3"/>
        <v>Descarregado</v>
      </c>
      <c r="Z537" s="8" t="s">
        <v>3302</v>
      </c>
      <c r="AA537" s="14">
        <f>SUMIFS(PagFreteIndividal!E:E,PagFreteIndividal!B:B,A:A)+AC537</f>
        <v>23888.6</v>
      </c>
      <c r="AB537" s="14">
        <f t="shared" si="4"/>
        <v>0</v>
      </c>
      <c r="AC537" s="32">
        <v>23888.6</v>
      </c>
    </row>
    <row r="538">
      <c r="A538" s="10" t="s">
        <v>6636</v>
      </c>
      <c r="B538" s="13">
        <v>45895.0</v>
      </c>
      <c r="C538" s="8" t="s">
        <v>3352</v>
      </c>
      <c r="D538" s="8">
        <v>77680.0</v>
      </c>
      <c r="E538" s="8">
        <v>1294.67</v>
      </c>
      <c r="F538" s="8">
        <v>60.0</v>
      </c>
      <c r="G538" s="11">
        <v>77680.2</v>
      </c>
      <c r="H538" s="8">
        <v>0.0</v>
      </c>
      <c r="I538" s="11">
        <v>0.0</v>
      </c>
      <c r="J538" s="8" t="s">
        <v>6176</v>
      </c>
      <c r="K538" s="8">
        <v>310.0</v>
      </c>
      <c r="L538" s="11">
        <v>24080.8</v>
      </c>
      <c r="M538" s="8" t="s">
        <v>6119</v>
      </c>
      <c r="N538" s="8" t="s">
        <v>73</v>
      </c>
      <c r="O538" s="8" t="s">
        <v>6621</v>
      </c>
      <c r="P538" s="11">
        <v>83.0</v>
      </c>
      <c r="Q538" s="11">
        <v>107817.0</v>
      </c>
      <c r="S538" s="16" t="str">
        <f t="shared" si="1"/>
        <v>CXG-0825</v>
      </c>
      <c r="T538" s="16" t="str">
        <f t="shared" si="2"/>
        <v>08/2025</v>
      </c>
      <c r="U538" s="10" t="s">
        <v>908</v>
      </c>
      <c r="V538" s="43">
        <v>77940.0</v>
      </c>
      <c r="W538" s="8">
        <v>1299.0</v>
      </c>
      <c r="X538" s="8">
        <v>4.33</v>
      </c>
      <c r="Y538" s="16" t="str">
        <f t="shared" si="3"/>
        <v>Descarregado</v>
      </c>
      <c r="Z538" s="8" t="s">
        <v>3302</v>
      </c>
      <c r="AA538" s="14">
        <f>SUMIFS(PagFreteIndividal!E:E,PagFreteIndividal!B:B,A:A)+AC538</f>
        <v>24080.8</v>
      </c>
      <c r="AB538" s="14">
        <f t="shared" si="4"/>
        <v>0</v>
      </c>
      <c r="AC538" s="32">
        <v>24080.8</v>
      </c>
    </row>
    <row r="539">
      <c r="A539" s="10" t="s">
        <v>6637</v>
      </c>
      <c r="B539" s="13">
        <v>45896.0</v>
      </c>
      <c r="C539" s="8" t="s">
        <v>3352</v>
      </c>
      <c r="D539" s="8">
        <v>78060.0</v>
      </c>
      <c r="E539" s="8">
        <v>1301.0</v>
      </c>
      <c r="F539" s="8">
        <v>60.0</v>
      </c>
      <c r="G539" s="11">
        <v>78060.0</v>
      </c>
      <c r="H539" s="8">
        <v>0.0</v>
      </c>
      <c r="I539" s="11">
        <v>0.0</v>
      </c>
      <c r="J539" s="8" t="s">
        <v>6129</v>
      </c>
      <c r="K539" s="8">
        <v>310.0</v>
      </c>
      <c r="L539" s="11">
        <v>24198.6</v>
      </c>
      <c r="M539" s="8" t="s">
        <v>6119</v>
      </c>
      <c r="N539" s="8" t="s">
        <v>73</v>
      </c>
      <c r="O539" s="8" t="s">
        <v>6621</v>
      </c>
      <c r="P539" s="11">
        <v>83.0</v>
      </c>
      <c r="Q539" s="11">
        <v>107927.39</v>
      </c>
      <c r="S539" s="16" t="str">
        <f t="shared" si="1"/>
        <v>CXG-0825</v>
      </c>
      <c r="T539" s="16" t="str">
        <f t="shared" si="2"/>
        <v>08/2025</v>
      </c>
      <c r="U539" s="10" t="s">
        <v>908</v>
      </c>
      <c r="V539" s="43">
        <v>78020.0</v>
      </c>
      <c r="W539" s="8">
        <v>1300.33</v>
      </c>
      <c r="X539" s="8">
        <v>-0.67</v>
      </c>
      <c r="Y539" s="16" t="str">
        <f t="shared" si="3"/>
        <v>Descarregado</v>
      </c>
      <c r="Z539" s="8" t="s">
        <v>3302</v>
      </c>
      <c r="AA539" s="14">
        <f>SUMIFS(PagFreteIndividal!E:E,PagFreteIndividal!B:B,A:A)+AC539</f>
        <v>24198.6</v>
      </c>
      <c r="AB539" s="14">
        <f t="shared" si="4"/>
        <v>0</v>
      </c>
      <c r="AC539" s="32">
        <v>24198.6</v>
      </c>
    </row>
    <row r="540">
      <c r="A540" s="10" t="s">
        <v>6638</v>
      </c>
      <c r="B540" s="13">
        <v>45896.0</v>
      </c>
      <c r="C540" s="8" t="s">
        <v>3352</v>
      </c>
      <c r="D540" s="8">
        <v>77380.0</v>
      </c>
      <c r="E540" s="8">
        <v>1289.67</v>
      </c>
      <c r="F540" s="8">
        <v>58.0</v>
      </c>
      <c r="G540" s="11">
        <v>74800.86</v>
      </c>
      <c r="H540" s="8">
        <v>0.0</v>
      </c>
      <c r="I540" s="11">
        <v>0.0</v>
      </c>
      <c r="J540" s="8" t="s">
        <v>6152</v>
      </c>
      <c r="K540" s="8">
        <v>310.0</v>
      </c>
      <c r="L540" s="11">
        <v>23987.8</v>
      </c>
      <c r="M540" s="8" t="s">
        <v>6119</v>
      </c>
      <c r="N540" s="8" t="s">
        <v>61</v>
      </c>
      <c r="O540" s="8" t="s">
        <v>6639</v>
      </c>
      <c r="P540" s="11">
        <v>85.0</v>
      </c>
      <c r="Q540" s="11">
        <v>109437.5</v>
      </c>
      <c r="S540" s="16" t="str">
        <f t="shared" si="1"/>
        <v>CXG-0825</v>
      </c>
      <c r="T540" s="16" t="str">
        <f t="shared" si="2"/>
        <v>08/2025</v>
      </c>
      <c r="U540" s="10" t="s">
        <v>906</v>
      </c>
      <c r="V540" s="43">
        <v>77250.0</v>
      </c>
      <c r="W540" s="8">
        <v>1287.5</v>
      </c>
      <c r="X540" s="8">
        <v>-2.17</v>
      </c>
      <c r="Y540" s="16" t="str">
        <f t="shared" si="3"/>
        <v>Descarregado</v>
      </c>
      <c r="Z540" s="8" t="s">
        <v>3302</v>
      </c>
      <c r="AA540" s="14">
        <f>SUMIFS(PagFreteIndividal!E:E,PagFreteIndividal!B:B,A:A)+AC540</f>
        <v>23987.8</v>
      </c>
      <c r="AB540" s="14">
        <f t="shared" si="4"/>
        <v>0</v>
      </c>
      <c r="AC540" s="32">
        <v>23987.8</v>
      </c>
    </row>
    <row r="541">
      <c r="A541" s="10" t="s">
        <v>6640</v>
      </c>
      <c r="B541" s="13">
        <v>45896.0</v>
      </c>
      <c r="C541" s="8" t="s">
        <v>3352</v>
      </c>
      <c r="D541" s="8">
        <v>57420.0</v>
      </c>
      <c r="E541" s="8">
        <v>957.0</v>
      </c>
      <c r="F541" s="8">
        <v>58.0</v>
      </c>
      <c r="G541" s="11">
        <v>55506.0</v>
      </c>
      <c r="H541" s="8">
        <v>0.0</v>
      </c>
      <c r="I541" s="11">
        <v>0.0</v>
      </c>
      <c r="J541" s="8" t="s">
        <v>6345</v>
      </c>
      <c r="K541" s="8">
        <v>310.0</v>
      </c>
      <c r="L541" s="11">
        <v>17800.2</v>
      </c>
      <c r="M541" s="8" t="s">
        <v>6119</v>
      </c>
      <c r="N541" s="8" t="s">
        <v>23</v>
      </c>
      <c r="O541" s="8" t="s">
        <v>6604</v>
      </c>
      <c r="P541" s="11">
        <v>81.0</v>
      </c>
      <c r="Q541" s="11">
        <v>77760.0</v>
      </c>
      <c r="S541" s="16" t="str">
        <f t="shared" si="1"/>
        <v>CXG-0825</v>
      </c>
      <c r="T541" s="16" t="str">
        <f t="shared" si="2"/>
        <v>08/2025</v>
      </c>
      <c r="U541" s="10" t="s">
        <v>906</v>
      </c>
      <c r="V541" s="43">
        <v>57600.0</v>
      </c>
      <c r="W541" s="8">
        <v>960.0</v>
      </c>
      <c r="X541" s="8">
        <v>3.0</v>
      </c>
      <c r="Y541" s="16" t="str">
        <f t="shared" si="3"/>
        <v>Descarregado</v>
      </c>
      <c r="Z541" s="8" t="s">
        <v>3302</v>
      </c>
      <c r="AA541" s="14">
        <f>SUMIFS(PagFreteIndividal!E:E,PagFreteIndividal!B:B,A:A)+AC541</f>
        <v>17800.2</v>
      </c>
      <c r="AB541" s="14">
        <f t="shared" si="4"/>
        <v>0</v>
      </c>
      <c r="AC541" s="32">
        <v>17800.2</v>
      </c>
    </row>
    <row r="542">
      <c r="A542" s="10" t="s">
        <v>6641</v>
      </c>
      <c r="B542" s="13">
        <v>45897.0</v>
      </c>
      <c r="C542" s="8" t="s">
        <v>3352</v>
      </c>
      <c r="D542" s="8">
        <v>77900.0</v>
      </c>
      <c r="E542" s="8">
        <v>1298.33</v>
      </c>
      <c r="F542" s="8">
        <v>60.0</v>
      </c>
      <c r="G542" s="11">
        <v>77899.8</v>
      </c>
      <c r="H542" s="8">
        <v>0.0</v>
      </c>
      <c r="I542" s="11">
        <v>0.0</v>
      </c>
      <c r="J542" s="8" t="s">
        <v>6240</v>
      </c>
      <c r="K542" s="8">
        <v>310.0</v>
      </c>
      <c r="L542" s="11">
        <v>24149.0</v>
      </c>
      <c r="M542" s="8" t="s">
        <v>6119</v>
      </c>
      <c r="N542" s="8" t="s">
        <v>73</v>
      </c>
      <c r="O542" s="8" t="s">
        <v>6621</v>
      </c>
      <c r="P542" s="11">
        <v>83.0</v>
      </c>
      <c r="Q542" s="11">
        <v>107983.0</v>
      </c>
      <c r="S542" s="16" t="str">
        <f t="shared" si="1"/>
        <v>CXG-0825</v>
      </c>
      <c r="T542" s="16" t="str">
        <f t="shared" si="2"/>
        <v>08/2025</v>
      </c>
      <c r="U542" s="10" t="s">
        <v>908</v>
      </c>
      <c r="V542" s="43">
        <v>78060.0</v>
      </c>
      <c r="W542" s="8">
        <v>1301.0</v>
      </c>
      <c r="X542" s="8">
        <v>2.67</v>
      </c>
      <c r="Y542" s="16" t="str">
        <f t="shared" si="3"/>
        <v>Descarregado</v>
      </c>
      <c r="Z542" s="8" t="s">
        <v>3302</v>
      </c>
      <c r="AA542" s="14">
        <f>SUMIFS(PagFreteIndividal!E:E,PagFreteIndividal!B:B,A:A)+AC542</f>
        <v>24149</v>
      </c>
      <c r="AB542" s="14">
        <f t="shared" si="4"/>
        <v>0</v>
      </c>
      <c r="AC542" s="32">
        <v>24149.0</v>
      </c>
    </row>
    <row r="543">
      <c r="A543" s="10" t="s">
        <v>6642</v>
      </c>
      <c r="B543" s="13">
        <v>45897.0</v>
      </c>
      <c r="C543" s="8" t="s">
        <v>3352</v>
      </c>
      <c r="D543" s="8">
        <v>78240.0</v>
      </c>
      <c r="E543" s="8">
        <v>1304.0</v>
      </c>
      <c r="F543" s="8">
        <v>60.0</v>
      </c>
      <c r="G543" s="11">
        <v>78240.0</v>
      </c>
      <c r="H543" s="8">
        <v>0.0</v>
      </c>
      <c r="I543" s="11">
        <v>0.0</v>
      </c>
      <c r="J543" s="8" t="s">
        <v>6158</v>
      </c>
      <c r="K543" s="8">
        <v>310.0</v>
      </c>
      <c r="L543" s="11">
        <v>24254.4</v>
      </c>
      <c r="M543" s="8" t="s">
        <v>6119</v>
      </c>
      <c r="N543" s="8" t="s">
        <v>73</v>
      </c>
      <c r="O543" s="8" t="s">
        <v>6621</v>
      </c>
      <c r="P543" s="11">
        <v>83.0</v>
      </c>
      <c r="Q543" s="11">
        <v>108591.39</v>
      </c>
      <c r="S543" s="16" t="str">
        <f t="shared" si="1"/>
        <v>CXG-0825</v>
      </c>
      <c r="T543" s="16" t="str">
        <f t="shared" si="2"/>
        <v>08/2025</v>
      </c>
      <c r="U543" s="10" t="s">
        <v>908</v>
      </c>
      <c r="V543" s="43">
        <v>78500.0</v>
      </c>
      <c r="W543" s="8">
        <v>1308.33</v>
      </c>
      <c r="X543" s="8">
        <v>4.33</v>
      </c>
      <c r="Y543" s="16" t="str">
        <f t="shared" si="3"/>
        <v>Descarregado</v>
      </c>
      <c r="Z543" s="8" t="s">
        <v>3302</v>
      </c>
      <c r="AA543" s="14">
        <f>SUMIFS(PagFreteIndividal!E:E,PagFreteIndividal!B:B,A:A)+AC543</f>
        <v>24254.4</v>
      </c>
      <c r="AB543" s="14">
        <f t="shared" si="4"/>
        <v>0</v>
      </c>
      <c r="AC543" s="32">
        <v>24254.4</v>
      </c>
    </row>
    <row r="544">
      <c r="A544" s="10" t="s">
        <v>6643</v>
      </c>
      <c r="B544" s="13">
        <v>45897.0</v>
      </c>
      <c r="C544" s="8" t="s">
        <v>3352</v>
      </c>
      <c r="D544" s="8">
        <v>70820.0</v>
      </c>
      <c r="E544" s="8">
        <v>1180.33</v>
      </c>
      <c r="F544" s="8">
        <v>60.0</v>
      </c>
      <c r="G544" s="11">
        <v>70819.8</v>
      </c>
      <c r="H544" s="8">
        <v>0.0</v>
      </c>
      <c r="I544" s="11">
        <v>0.0</v>
      </c>
      <c r="J544" s="8" t="s">
        <v>6201</v>
      </c>
      <c r="K544" s="8">
        <v>310.0</v>
      </c>
      <c r="L544" s="11">
        <v>21954.2</v>
      </c>
      <c r="M544" s="8" t="s">
        <v>6119</v>
      </c>
      <c r="N544" s="8" t="s">
        <v>73</v>
      </c>
      <c r="O544" s="8" t="s">
        <v>6621</v>
      </c>
      <c r="P544" s="11">
        <v>83.0</v>
      </c>
      <c r="Q544" s="11">
        <v>98286.11</v>
      </c>
      <c r="S544" s="16" t="str">
        <f t="shared" si="1"/>
        <v>CXG-0825</v>
      </c>
      <c r="T544" s="16" t="str">
        <f t="shared" si="2"/>
        <v>08/2025</v>
      </c>
      <c r="U544" s="10" t="s">
        <v>908</v>
      </c>
      <c r="V544" s="43">
        <v>71050.0</v>
      </c>
      <c r="W544" s="8">
        <v>1184.17</v>
      </c>
      <c r="X544" s="8">
        <v>3.84</v>
      </c>
      <c r="Y544" s="16" t="str">
        <f t="shared" si="3"/>
        <v>Descarregado</v>
      </c>
      <c r="Z544" s="8" t="s">
        <v>3302</v>
      </c>
      <c r="AA544" s="14">
        <f>SUMIFS(PagFreteIndividal!E:E,PagFreteIndividal!B:B,A:A)+AC544</f>
        <v>21954.2</v>
      </c>
      <c r="AB544" s="14">
        <f t="shared" si="4"/>
        <v>0</v>
      </c>
      <c r="AC544" s="32">
        <v>21954.2</v>
      </c>
    </row>
    <row r="545">
      <c r="A545" s="10" t="s">
        <v>4954</v>
      </c>
      <c r="B545" s="13">
        <v>45890.0</v>
      </c>
      <c r="C545" s="8" t="s">
        <v>3308</v>
      </c>
      <c r="D545" s="8">
        <v>51460.0</v>
      </c>
      <c r="E545" s="8">
        <v>857.67</v>
      </c>
      <c r="F545" s="8">
        <v>58.0</v>
      </c>
      <c r="G545" s="11">
        <v>49744.86</v>
      </c>
      <c r="H545" s="8">
        <v>0.0</v>
      </c>
      <c r="I545" s="11">
        <v>0.0</v>
      </c>
      <c r="J545" s="8" t="s">
        <v>4508</v>
      </c>
      <c r="K545" s="8">
        <v>310.0</v>
      </c>
      <c r="L545" s="11">
        <v>15952.6</v>
      </c>
      <c r="M545" s="8" t="s">
        <v>6119</v>
      </c>
      <c r="N545" s="8" t="s">
        <v>102</v>
      </c>
      <c r="O545" s="8" t="s">
        <v>6644</v>
      </c>
      <c r="P545" s="11">
        <v>82.0</v>
      </c>
      <c r="Q545" s="11">
        <v>70848.0</v>
      </c>
      <c r="S545" s="16" t="str">
        <f t="shared" si="1"/>
        <v>CXG-0825</v>
      </c>
      <c r="T545" s="16" t="str">
        <f t="shared" si="2"/>
        <v>08/2025</v>
      </c>
      <c r="U545" s="10" t="s">
        <v>906</v>
      </c>
      <c r="V545" s="43">
        <v>51840.0</v>
      </c>
      <c r="W545" s="8">
        <v>864.0</v>
      </c>
      <c r="X545" s="8">
        <v>6.33</v>
      </c>
      <c r="Y545" s="16" t="str">
        <f t="shared" si="3"/>
        <v>Descarregado</v>
      </c>
      <c r="Z545" s="8" t="s">
        <v>3309</v>
      </c>
      <c r="AA545" s="14">
        <f>SUMIFS(PagFreteIndividal!E:E,PagFreteIndividal!B:B,A:A)+AC545</f>
        <v>15952.6</v>
      </c>
      <c r="AB545" s="14">
        <f t="shared" si="4"/>
        <v>0</v>
      </c>
      <c r="AC545" s="14"/>
    </row>
    <row r="546">
      <c r="A546" s="10" t="s">
        <v>6645</v>
      </c>
      <c r="B546" s="13">
        <v>45898.0</v>
      </c>
      <c r="C546" s="8" t="s">
        <v>3352</v>
      </c>
      <c r="D546" s="8">
        <v>70720.0</v>
      </c>
      <c r="E546" s="8">
        <v>1178.67</v>
      </c>
      <c r="F546" s="8">
        <v>60.0</v>
      </c>
      <c r="G546" s="11">
        <v>70720.2</v>
      </c>
      <c r="H546" s="8">
        <v>0.0</v>
      </c>
      <c r="I546" s="11">
        <v>0.0</v>
      </c>
      <c r="J546" s="8" t="s">
        <v>6428</v>
      </c>
      <c r="K546" s="8">
        <v>310.0</v>
      </c>
      <c r="L546" s="11">
        <v>21923.2</v>
      </c>
      <c r="M546" s="8" t="s">
        <v>6119</v>
      </c>
      <c r="N546" s="8" t="s">
        <v>73</v>
      </c>
      <c r="O546" s="8" t="s">
        <v>6621</v>
      </c>
      <c r="P546" s="11">
        <v>83.0</v>
      </c>
      <c r="Q546" s="11">
        <v>97663.61</v>
      </c>
      <c r="S546" s="16" t="str">
        <f t="shared" si="1"/>
        <v>CXG-0825</v>
      </c>
      <c r="T546" s="16" t="str">
        <f t="shared" si="2"/>
        <v>08/2025</v>
      </c>
      <c r="U546" s="10" t="s">
        <v>908</v>
      </c>
      <c r="V546" s="43">
        <v>70600.0</v>
      </c>
      <c r="W546" s="8">
        <v>1176.67</v>
      </c>
      <c r="X546" s="8">
        <v>-2.0</v>
      </c>
      <c r="Y546" s="16" t="str">
        <f t="shared" si="3"/>
        <v>Descarregado</v>
      </c>
      <c r="Z546" s="8" t="s">
        <v>3302</v>
      </c>
      <c r="AA546" s="14">
        <f>SUMIFS(PagFreteIndividal!E:E,PagFreteIndividal!B:B,A:A)+AC546</f>
        <v>21923.2</v>
      </c>
      <c r="AB546" s="14">
        <f t="shared" si="4"/>
        <v>0</v>
      </c>
      <c r="AC546" s="32">
        <v>21923.2</v>
      </c>
    </row>
    <row r="547">
      <c r="A547" s="10" t="s">
        <v>6646</v>
      </c>
      <c r="B547" s="13">
        <v>45898.0</v>
      </c>
      <c r="C547" s="8" t="s">
        <v>3352</v>
      </c>
      <c r="D547" s="8">
        <v>75120.0</v>
      </c>
      <c r="E547" s="8">
        <v>1252.0</v>
      </c>
      <c r="F547" s="8">
        <v>60.0</v>
      </c>
      <c r="G547" s="11">
        <v>75120.0</v>
      </c>
      <c r="H547" s="8">
        <v>0.0</v>
      </c>
      <c r="I547" s="11">
        <v>0.0</v>
      </c>
      <c r="J547" s="8" t="s">
        <v>6528</v>
      </c>
      <c r="K547" s="8">
        <v>310.0</v>
      </c>
      <c r="L547" s="11">
        <v>23287.2</v>
      </c>
      <c r="M547" s="8" t="s">
        <v>6119</v>
      </c>
      <c r="N547" s="8" t="s">
        <v>73</v>
      </c>
      <c r="O547" s="8" t="s">
        <v>6621</v>
      </c>
      <c r="P547" s="11">
        <v>83.0</v>
      </c>
      <c r="Q547" s="11">
        <v>104220.61</v>
      </c>
      <c r="S547" s="16" t="str">
        <f t="shared" si="1"/>
        <v>CXG-0825</v>
      </c>
      <c r="T547" s="16" t="str">
        <f t="shared" si="2"/>
        <v>08/2025</v>
      </c>
      <c r="U547" s="10" t="s">
        <v>908</v>
      </c>
      <c r="V547" s="43">
        <v>75340.0</v>
      </c>
      <c r="W547" s="8">
        <v>1255.67</v>
      </c>
      <c r="X547" s="8">
        <v>3.67</v>
      </c>
      <c r="Y547" s="16" t="str">
        <f t="shared" si="3"/>
        <v>Descarregado</v>
      </c>
      <c r="Z547" s="8" t="s">
        <v>3302</v>
      </c>
      <c r="AA547" s="14">
        <f>SUMIFS(PagFreteIndividal!E:E,PagFreteIndividal!B:B,A:A)+AC547</f>
        <v>23287.2</v>
      </c>
      <c r="AB547" s="14">
        <f t="shared" si="4"/>
        <v>0</v>
      </c>
      <c r="AC547" s="32">
        <v>23287.2</v>
      </c>
    </row>
    <row r="548">
      <c r="A548" s="10" t="s">
        <v>6647</v>
      </c>
      <c r="B548" s="13">
        <v>45898.0</v>
      </c>
      <c r="C548" s="8" t="s">
        <v>3352</v>
      </c>
      <c r="D548" s="8">
        <v>77000.0</v>
      </c>
      <c r="E548" s="8">
        <v>1283.33</v>
      </c>
      <c r="F548" s="8">
        <v>60.0</v>
      </c>
      <c r="G548" s="11">
        <v>76999.8</v>
      </c>
      <c r="H548" s="8">
        <v>0.0</v>
      </c>
      <c r="I548" s="11">
        <v>0.0</v>
      </c>
      <c r="J548" s="8" t="s">
        <v>6464</v>
      </c>
      <c r="K548" s="8">
        <v>310.0</v>
      </c>
      <c r="L548" s="11">
        <v>23870.0</v>
      </c>
      <c r="M548" s="8" t="s">
        <v>6119</v>
      </c>
      <c r="N548" s="8" t="s">
        <v>73</v>
      </c>
      <c r="O548" s="8" t="s">
        <v>6621</v>
      </c>
      <c r="P548" s="11">
        <v>83.0</v>
      </c>
      <c r="Q548" s="11">
        <v>106959.61</v>
      </c>
      <c r="S548" s="16" t="str">
        <f t="shared" si="1"/>
        <v>CXG-0825</v>
      </c>
      <c r="T548" s="16" t="str">
        <f t="shared" si="2"/>
        <v>08/2025</v>
      </c>
      <c r="U548" s="10" t="s">
        <v>908</v>
      </c>
      <c r="V548" s="43">
        <v>77320.0</v>
      </c>
      <c r="W548" s="8">
        <v>1288.67</v>
      </c>
      <c r="X548" s="8">
        <v>5.34</v>
      </c>
      <c r="Y548" s="16" t="str">
        <f t="shared" si="3"/>
        <v>Descarregado</v>
      </c>
      <c r="Z548" s="8" t="s">
        <v>3302</v>
      </c>
      <c r="AA548" s="14">
        <f>SUMIFS(PagFreteIndividal!E:E,PagFreteIndividal!B:B,A:A)+AC548</f>
        <v>23870</v>
      </c>
      <c r="AB548" s="14">
        <f t="shared" si="4"/>
        <v>0</v>
      </c>
      <c r="AC548" s="32">
        <v>23870.0</v>
      </c>
    </row>
    <row r="549">
      <c r="A549" s="10" t="s">
        <v>6648</v>
      </c>
      <c r="B549" s="13">
        <v>45899.0</v>
      </c>
      <c r="C549" s="8" t="s">
        <v>3352</v>
      </c>
      <c r="D549" s="8">
        <v>77760.0</v>
      </c>
      <c r="E549" s="8">
        <v>1296.0</v>
      </c>
      <c r="F549" s="8">
        <v>60.0</v>
      </c>
      <c r="G549" s="11">
        <v>77760.0</v>
      </c>
      <c r="H549" s="8">
        <v>0.0</v>
      </c>
      <c r="I549" s="11">
        <v>0.0</v>
      </c>
      <c r="J549" s="8" t="s">
        <v>6169</v>
      </c>
      <c r="K549" s="8">
        <v>310.0</v>
      </c>
      <c r="L549" s="11">
        <v>24105.6</v>
      </c>
      <c r="M549" s="8" t="s">
        <v>6119</v>
      </c>
      <c r="N549" s="8" t="s">
        <v>73</v>
      </c>
      <c r="O549" s="8" t="s">
        <v>6621</v>
      </c>
      <c r="P549" s="11">
        <v>83.0</v>
      </c>
      <c r="Q549" s="11">
        <v>107968.89</v>
      </c>
      <c r="S549" s="16" t="str">
        <f t="shared" si="1"/>
        <v>CXG-0825</v>
      </c>
      <c r="T549" s="16" t="str">
        <f t="shared" si="2"/>
        <v>08/2025</v>
      </c>
      <c r="U549" s="10" t="s">
        <v>908</v>
      </c>
      <c r="V549" s="43">
        <v>78050.0</v>
      </c>
      <c r="W549" s="8">
        <v>1300.83</v>
      </c>
      <c r="X549" s="8">
        <v>4.83</v>
      </c>
      <c r="Y549" s="16" t="str">
        <f t="shared" si="3"/>
        <v>Descarregado</v>
      </c>
      <c r="Z549" s="8" t="s">
        <v>3302</v>
      </c>
      <c r="AA549" s="14">
        <f>SUMIFS(PagFreteIndividal!E:E,PagFreteIndividal!B:B,A:A)+AC549</f>
        <v>24105.6</v>
      </c>
      <c r="AB549" s="14">
        <f t="shared" si="4"/>
        <v>0</v>
      </c>
      <c r="AC549" s="32">
        <v>24105.6</v>
      </c>
    </row>
    <row r="550">
      <c r="A550" s="10" t="s">
        <v>6649</v>
      </c>
      <c r="B550" s="13">
        <v>45900.0</v>
      </c>
      <c r="C550" s="8" t="s">
        <v>3352</v>
      </c>
      <c r="D550" s="8">
        <v>75680.0</v>
      </c>
      <c r="E550" s="8">
        <v>1261.33</v>
      </c>
      <c r="F550" s="8">
        <v>60.0</v>
      </c>
      <c r="G550" s="11">
        <v>75679.8</v>
      </c>
      <c r="H550" s="8">
        <v>0.0</v>
      </c>
      <c r="I550" s="11">
        <v>0.0</v>
      </c>
      <c r="J550" s="8" t="s">
        <v>6176</v>
      </c>
      <c r="K550" s="8">
        <v>310.0</v>
      </c>
      <c r="L550" s="11">
        <v>23460.8</v>
      </c>
      <c r="M550" s="8" t="s">
        <v>6119</v>
      </c>
      <c r="N550" s="8" t="s">
        <v>73</v>
      </c>
      <c r="O550" s="8" t="s">
        <v>6621</v>
      </c>
      <c r="P550" s="11">
        <v>83.0</v>
      </c>
      <c r="Q550" s="11">
        <v>104524.39</v>
      </c>
      <c r="S550" s="16" t="str">
        <f t="shared" si="1"/>
        <v>CXG-0825</v>
      </c>
      <c r="T550" s="16" t="str">
        <f t="shared" si="2"/>
        <v>08/2025</v>
      </c>
      <c r="U550" s="10" t="s">
        <v>898</v>
      </c>
      <c r="V550" s="43">
        <v>75560.0</v>
      </c>
      <c r="W550" s="8">
        <v>1259.33</v>
      </c>
      <c r="X550" s="8">
        <v>-2.0</v>
      </c>
      <c r="Y550" s="16" t="str">
        <f t="shared" si="3"/>
        <v>Descarregado</v>
      </c>
      <c r="Z550" s="8" t="s">
        <v>3302</v>
      </c>
      <c r="AA550" s="14">
        <f>SUMIFS(PagFreteIndividal!E:E,PagFreteIndividal!B:B,A:A)+AC550</f>
        <v>23460.8</v>
      </c>
      <c r="AB550" s="14">
        <f t="shared" si="4"/>
        <v>0</v>
      </c>
      <c r="AC550" s="32">
        <v>23460.8</v>
      </c>
    </row>
    <row r="551">
      <c r="A551" s="10" t="s">
        <v>6650</v>
      </c>
      <c r="B551" s="13">
        <v>45901.0</v>
      </c>
      <c r="C551" s="8" t="s">
        <v>3355</v>
      </c>
      <c r="D551" s="8">
        <v>71340.0</v>
      </c>
      <c r="E551" s="8">
        <v>1189.0</v>
      </c>
      <c r="F551" s="8">
        <v>60.0</v>
      </c>
      <c r="G551" s="11">
        <v>71340.0</v>
      </c>
      <c r="H551" s="8">
        <v>0.0</v>
      </c>
      <c r="I551" s="11">
        <v>0.0</v>
      </c>
      <c r="J551" s="8" t="s">
        <v>6473</v>
      </c>
      <c r="K551" s="8">
        <v>310.0</v>
      </c>
      <c r="L551" s="11">
        <v>22115.4</v>
      </c>
      <c r="M551" s="8" t="s">
        <v>6119</v>
      </c>
      <c r="N551" s="8" t="s">
        <v>73</v>
      </c>
      <c r="O551" s="8" t="s">
        <v>6621</v>
      </c>
      <c r="P551" s="11">
        <v>83.0</v>
      </c>
      <c r="Q551" s="11">
        <v>98355.0</v>
      </c>
      <c r="S551" s="16" t="str">
        <f t="shared" si="1"/>
        <v>CXG-0925</v>
      </c>
      <c r="T551" s="16" t="str">
        <f t="shared" si="2"/>
        <v>09/2025</v>
      </c>
      <c r="U551" s="10" t="s">
        <v>898</v>
      </c>
      <c r="V551" s="43">
        <v>71100.0</v>
      </c>
      <c r="W551" s="8">
        <v>1185.0</v>
      </c>
      <c r="X551" s="8">
        <v>-4.0</v>
      </c>
      <c r="Y551" s="16" t="str">
        <f t="shared" si="3"/>
        <v>Descarregado</v>
      </c>
      <c r="Z551" s="8" t="s">
        <v>3302</v>
      </c>
      <c r="AA551" s="14">
        <f>SUMIFS(PagFreteIndividal!E:E,PagFreteIndividal!B:B,A:A)+AC551</f>
        <v>22115.4</v>
      </c>
      <c r="AB551" s="14">
        <f t="shared" si="4"/>
        <v>0</v>
      </c>
      <c r="AC551" s="32">
        <v>22115.4</v>
      </c>
    </row>
    <row r="552">
      <c r="A552" s="10" t="s">
        <v>4926</v>
      </c>
      <c r="B552" s="13">
        <v>45891.0</v>
      </c>
      <c r="C552" s="8" t="s">
        <v>3308</v>
      </c>
      <c r="D552" s="8">
        <v>51080.0</v>
      </c>
      <c r="E552" s="8">
        <v>851.33</v>
      </c>
      <c r="F552" s="8">
        <v>58.0</v>
      </c>
      <c r="G552" s="11">
        <v>49377.14</v>
      </c>
      <c r="H552" s="8">
        <v>0.0</v>
      </c>
      <c r="I552" s="11">
        <v>0.0</v>
      </c>
      <c r="J552" s="8" t="s">
        <v>4927</v>
      </c>
      <c r="K552" s="8">
        <v>310.0</v>
      </c>
      <c r="L552" s="11">
        <v>15834.8</v>
      </c>
      <c r="M552" s="8" t="s">
        <v>6119</v>
      </c>
      <c r="N552" s="8" t="s">
        <v>105</v>
      </c>
      <c r="O552" s="8" t="s">
        <v>6208</v>
      </c>
      <c r="P552" s="11">
        <v>82.0</v>
      </c>
      <c r="Q552" s="11">
        <v>69290.0</v>
      </c>
      <c r="S552" s="16" t="str">
        <f t="shared" si="1"/>
        <v>CXG-0825</v>
      </c>
      <c r="T552" s="16" t="str">
        <f t="shared" si="2"/>
        <v>08/2025</v>
      </c>
      <c r="U552" s="10" t="s">
        <v>906</v>
      </c>
      <c r="V552" s="43">
        <v>50700.0</v>
      </c>
      <c r="W552" s="8">
        <v>845.0</v>
      </c>
      <c r="X552" s="8">
        <v>-6.33</v>
      </c>
      <c r="Y552" s="16" t="str">
        <f t="shared" si="3"/>
        <v>Descarregado</v>
      </c>
      <c r="Z552" s="8" t="s">
        <v>3309</v>
      </c>
      <c r="AA552" s="14">
        <f>SUMIFS(PagFreteIndividal!E:E,PagFreteIndividal!B:B,A:A)+AC552</f>
        <v>15834.8</v>
      </c>
      <c r="AB552" s="14">
        <f t="shared" si="4"/>
        <v>0</v>
      </c>
      <c r="AC552" s="14"/>
    </row>
    <row r="553">
      <c r="A553" s="10" t="s">
        <v>6651</v>
      </c>
      <c r="B553" s="13">
        <v>45901.0</v>
      </c>
      <c r="C553" s="8" t="s">
        <v>3355</v>
      </c>
      <c r="D553" s="8">
        <v>76600.0</v>
      </c>
      <c r="E553" s="8">
        <v>1276.67</v>
      </c>
      <c r="F553" s="8">
        <v>60.0</v>
      </c>
      <c r="G553" s="11">
        <v>76600.2</v>
      </c>
      <c r="H553" s="8">
        <v>0.0</v>
      </c>
      <c r="I553" s="11">
        <v>0.0</v>
      </c>
      <c r="J553" s="8" t="s">
        <v>6462</v>
      </c>
      <c r="K553" s="8">
        <v>310.0</v>
      </c>
      <c r="L553" s="11">
        <v>23746.0</v>
      </c>
      <c r="M553" s="8" t="s">
        <v>6119</v>
      </c>
      <c r="N553" s="8" t="s">
        <v>73</v>
      </c>
      <c r="O553" s="8" t="s">
        <v>6621</v>
      </c>
      <c r="P553" s="11">
        <v>83.0</v>
      </c>
      <c r="Q553" s="11">
        <v>105935.39</v>
      </c>
      <c r="S553" s="16" t="str">
        <f t="shared" si="1"/>
        <v>CXG-0925</v>
      </c>
      <c r="T553" s="16" t="str">
        <f t="shared" si="2"/>
        <v>09/2025</v>
      </c>
      <c r="U553" s="10" t="s">
        <v>898</v>
      </c>
      <c r="V553" s="43">
        <v>76580.0</v>
      </c>
      <c r="W553" s="8">
        <v>1276.33</v>
      </c>
      <c r="X553" s="8">
        <v>-0.34</v>
      </c>
      <c r="Y553" s="16" t="str">
        <f t="shared" si="3"/>
        <v>Descarregado</v>
      </c>
      <c r="Z553" s="8" t="s">
        <v>3302</v>
      </c>
      <c r="AA553" s="14">
        <f>SUMIFS(PagFreteIndividal!E:E,PagFreteIndividal!B:B,A:A)+AC553</f>
        <v>23746</v>
      </c>
      <c r="AB553" s="14">
        <f t="shared" si="4"/>
        <v>0</v>
      </c>
      <c r="AC553" s="32">
        <v>23746.0</v>
      </c>
    </row>
    <row r="554">
      <c r="A554" s="10" t="s">
        <v>6652</v>
      </c>
      <c r="B554" s="13">
        <v>45901.0</v>
      </c>
      <c r="C554" s="8" t="s">
        <v>3355</v>
      </c>
      <c r="D554" s="8">
        <v>77200.0</v>
      </c>
      <c r="E554" s="8">
        <v>1286.67</v>
      </c>
      <c r="F554" s="8">
        <v>60.0</v>
      </c>
      <c r="G554" s="11">
        <v>77200.2</v>
      </c>
      <c r="H554" s="8">
        <v>0.0</v>
      </c>
      <c r="I554" s="11">
        <v>0.0</v>
      </c>
      <c r="J554" s="8" t="s">
        <v>6145</v>
      </c>
      <c r="K554" s="8">
        <v>310.0</v>
      </c>
      <c r="L554" s="11">
        <v>23932.0</v>
      </c>
      <c r="M554" s="8" t="s">
        <v>6119</v>
      </c>
      <c r="N554" s="8" t="s">
        <v>220</v>
      </c>
      <c r="O554" s="8" t="s">
        <v>6653</v>
      </c>
      <c r="P554" s="11">
        <v>83.0</v>
      </c>
      <c r="Q554" s="11">
        <v>106710.61</v>
      </c>
      <c r="S554" s="16" t="str">
        <f t="shared" si="1"/>
        <v>CXG-0925</v>
      </c>
      <c r="T554" s="16" t="str">
        <f t="shared" si="2"/>
        <v>09/2025</v>
      </c>
      <c r="U554" s="10" t="s">
        <v>898</v>
      </c>
      <c r="V554" s="43">
        <v>77140.0</v>
      </c>
      <c r="W554" s="8">
        <v>1285.67</v>
      </c>
      <c r="X554" s="8">
        <v>-1.0</v>
      </c>
      <c r="Y554" s="16" t="str">
        <f t="shared" si="3"/>
        <v>Descarregado</v>
      </c>
      <c r="Z554" s="8" t="s">
        <v>3302</v>
      </c>
      <c r="AA554" s="14">
        <f>SUMIFS(PagFreteIndividal!E:E,PagFreteIndividal!B:B,A:A)+AC554</f>
        <v>23932</v>
      </c>
      <c r="AB554" s="14">
        <f t="shared" si="4"/>
        <v>0</v>
      </c>
      <c r="AC554" s="32">
        <v>23932.0</v>
      </c>
    </row>
    <row r="555">
      <c r="A555" s="10" t="s">
        <v>6654</v>
      </c>
      <c r="B555" s="13">
        <v>45902.0</v>
      </c>
      <c r="C555" s="8" t="s">
        <v>3355</v>
      </c>
      <c r="D555" s="8">
        <v>77120.0</v>
      </c>
      <c r="E555" s="8">
        <v>1285.33</v>
      </c>
      <c r="F555" s="8">
        <v>58.0</v>
      </c>
      <c r="G555" s="11">
        <v>74549.14</v>
      </c>
      <c r="H555" s="8">
        <v>0.0</v>
      </c>
      <c r="I555" s="11">
        <v>0.0</v>
      </c>
      <c r="J555" s="8" t="s">
        <v>6132</v>
      </c>
      <c r="K555" s="8">
        <v>310.0</v>
      </c>
      <c r="L555" s="11">
        <v>23907.2</v>
      </c>
      <c r="M555" s="8" t="s">
        <v>6119</v>
      </c>
      <c r="N555" s="8" t="s">
        <v>23</v>
      </c>
      <c r="O555" s="8" t="s">
        <v>6604</v>
      </c>
      <c r="P555" s="11">
        <v>81.0</v>
      </c>
      <c r="Q555" s="11">
        <v>104030.73</v>
      </c>
      <c r="S555" s="16" t="str">
        <f t="shared" si="1"/>
        <v>CXG-0925</v>
      </c>
      <c r="T555" s="16" t="str">
        <f t="shared" si="2"/>
        <v>09/2025</v>
      </c>
      <c r="U555" s="10" t="s">
        <v>906</v>
      </c>
      <c r="V555" s="43">
        <v>77060.0</v>
      </c>
      <c r="W555" s="8">
        <v>1284.33</v>
      </c>
      <c r="X555" s="8">
        <v>-1.0</v>
      </c>
      <c r="Y555" s="16" t="str">
        <f t="shared" si="3"/>
        <v>Descarregado</v>
      </c>
      <c r="Z555" s="8" t="s">
        <v>3302</v>
      </c>
      <c r="AA555" s="14">
        <f>SUMIFS(PagFreteIndividal!E:E,PagFreteIndividal!B:B,A:A)+AC555</f>
        <v>23907.2</v>
      </c>
      <c r="AB555" s="14">
        <f t="shared" si="4"/>
        <v>0</v>
      </c>
      <c r="AC555" s="32">
        <v>23907.2</v>
      </c>
    </row>
    <row r="556">
      <c r="A556" s="10" t="s">
        <v>6655</v>
      </c>
      <c r="B556" s="13">
        <v>45903.0</v>
      </c>
      <c r="C556" s="8" t="s">
        <v>3355</v>
      </c>
      <c r="D556" s="8">
        <v>72940.0</v>
      </c>
      <c r="E556" s="8">
        <v>1215.67</v>
      </c>
      <c r="F556" s="8">
        <v>58.0</v>
      </c>
      <c r="G556" s="11">
        <v>70508.86</v>
      </c>
      <c r="H556" s="8">
        <v>0.0</v>
      </c>
      <c r="I556" s="11">
        <v>0.0</v>
      </c>
      <c r="J556" s="8" t="s">
        <v>6152</v>
      </c>
      <c r="K556" s="8">
        <v>310.0</v>
      </c>
      <c r="L556" s="11">
        <v>22611.4</v>
      </c>
      <c r="M556" s="8" t="s">
        <v>6119</v>
      </c>
      <c r="N556" s="8" t="s">
        <v>218</v>
      </c>
      <c r="O556" s="8" t="s">
        <v>6625</v>
      </c>
      <c r="P556" s="11">
        <v>82.0</v>
      </c>
      <c r="Q556" s="11">
        <v>99602.94</v>
      </c>
      <c r="S556" s="16" t="str">
        <f t="shared" si="1"/>
        <v>CXG-0925</v>
      </c>
      <c r="T556" s="16" t="str">
        <f t="shared" si="2"/>
        <v>09/2025</v>
      </c>
      <c r="U556" s="10" t="s">
        <v>906</v>
      </c>
      <c r="V556" s="43">
        <v>72880.0</v>
      </c>
      <c r="W556" s="8">
        <v>1214.67</v>
      </c>
      <c r="X556" s="8">
        <v>-1.0</v>
      </c>
      <c r="Y556" s="16" t="str">
        <f t="shared" si="3"/>
        <v>Descarregado</v>
      </c>
      <c r="Z556" s="8" t="s">
        <v>3302</v>
      </c>
      <c r="AA556" s="14">
        <f>SUMIFS(PagFreteIndividal!E:E,PagFreteIndividal!B:B,A:A)+AC556</f>
        <v>22611.4</v>
      </c>
      <c r="AB556" s="14">
        <f t="shared" si="4"/>
        <v>0</v>
      </c>
      <c r="AC556" s="32">
        <v>22611.4</v>
      </c>
    </row>
    <row r="557">
      <c r="A557" s="10" t="s">
        <v>5059</v>
      </c>
      <c r="B557" s="13">
        <v>45891.0</v>
      </c>
      <c r="C557" s="8" t="s">
        <v>3308</v>
      </c>
      <c r="D557" s="8">
        <v>70080.0</v>
      </c>
      <c r="E557" s="8">
        <v>1168.0</v>
      </c>
      <c r="F557" s="8">
        <v>58.0</v>
      </c>
      <c r="G557" s="11">
        <v>67744.0</v>
      </c>
      <c r="H557" s="8">
        <v>0.0</v>
      </c>
      <c r="I557" s="11">
        <v>0.0</v>
      </c>
      <c r="J557" s="8" t="s">
        <v>4832</v>
      </c>
      <c r="K557" s="8">
        <v>310.0</v>
      </c>
      <c r="L557" s="11">
        <v>21724.8</v>
      </c>
      <c r="M557" s="8" t="s">
        <v>6119</v>
      </c>
      <c r="N557" s="8" t="s">
        <v>105</v>
      </c>
      <c r="O557" s="8" t="s">
        <v>6208</v>
      </c>
      <c r="P557" s="11">
        <v>82.0</v>
      </c>
      <c r="Q557" s="11">
        <v>96035.94</v>
      </c>
      <c r="S557" s="16" t="str">
        <f t="shared" si="1"/>
        <v>CXG-0825</v>
      </c>
      <c r="T557" s="16" t="str">
        <f t="shared" si="2"/>
        <v>08/2025</v>
      </c>
      <c r="U557" s="10" t="s">
        <v>906</v>
      </c>
      <c r="V557" s="43">
        <v>70270.0</v>
      </c>
      <c r="W557" s="8">
        <v>1171.17</v>
      </c>
      <c r="X557" s="8">
        <v>3.17</v>
      </c>
      <c r="Y557" s="16" t="str">
        <f t="shared" si="3"/>
        <v>Descarregado</v>
      </c>
      <c r="Z557" s="8" t="s">
        <v>3309</v>
      </c>
      <c r="AA557" s="14">
        <f>SUMIFS(PagFreteIndividal!E:E,PagFreteIndividal!B:B,A:A)+AC557</f>
        <v>21724.8</v>
      </c>
      <c r="AB557" s="14">
        <f t="shared" si="4"/>
        <v>0</v>
      </c>
      <c r="AC557" s="14"/>
    </row>
    <row r="558">
      <c r="A558" s="10" t="s">
        <v>6656</v>
      </c>
      <c r="B558" s="13">
        <v>45904.0</v>
      </c>
      <c r="C558" s="8" t="s">
        <v>3355</v>
      </c>
      <c r="D558" s="8">
        <v>76820.0</v>
      </c>
      <c r="E558" s="8">
        <v>1280.33</v>
      </c>
      <c r="F558" s="8">
        <v>58.0</v>
      </c>
      <c r="G558" s="11">
        <v>74259.14</v>
      </c>
      <c r="H558" s="8">
        <v>0.0</v>
      </c>
      <c r="I558" s="11">
        <v>0.0</v>
      </c>
      <c r="J558" s="8" t="s">
        <v>6158</v>
      </c>
      <c r="K558" s="8">
        <v>310.0</v>
      </c>
      <c r="L558" s="11">
        <v>23814.2</v>
      </c>
      <c r="M558" s="8" t="s">
        <v>6119</v>
      </c>
      <c r="N558" s="8" t="s">
        <v>51</v>
      </c>
      <c r="O558" s="8" t="s">
        <v>6615</v>
      </c>
      <c r="P558" s="11">
        <v>83.0</v>
      </c>
      <c r="Q558" s="11">
        <v>106793.61</v>
      </c>
      <c r="R558" s="8" t="s">
        <v>6657</v>
      </c>
      <c r="S558" s="16" t="str">
        <f t="shared" si="1"/>
        <v>CXG-0925</v>
      </c>
      <c r="T558" s="16" t="str">
        <f t="shared" si="2"/>
        <v>09/2025</v>
      </c>
      <c r="U558" s="10" t="s">
        <v>906</v>
      </c>
      <c r="V558" s="43">
        <v>77200.0</v>
      </c>
      <c r="W558" s="8">
        <v>1286.67</v>
      </c>
      <c r="X558" s="8">
        <v>6.34</v>
      </c>
      <c r="Y558" s="16" t="str">
        <f t="shared" si="3"/>
        <v>Descarregado</v>
      </c>
      <c r="Z558" s="8" t="s">
        <v>3302</v>
      </c>
      <c r="AA558" s="14">
        <f>SUMIFS(PagFreteIndividal!E:E,PagFreteIndividal!B:B,A:A)+AC558</f>
        <v>23814.2</v>
      </c>
      <c r="AB558" s="14">
        <f t="shared" si="4"/>
        <v>0</v>
      </c>
      <c r="AC558" s="32">
        <v>23814.2</v>
      </c>
    </row>
    <row r="559">
      <c r="A559" s="10" t="s">
        <v>6658</v>
      </c>
      <c r="B559" s="13">
        <v>45904.0</v>
      </c>
      <c r="C559" s="8" t="s">
        <v>3355</v>
      </c>
      <c r="D559" s="8">
        <v>70940.0</v>
      </c>
      <c r="E559" s="8">
        <v>1182.33</v>
      </c>
      <c r="F559" s="8">
        <v>58.0</v>
      </c>
      <c r="G559" s="11">
        <v>68575.14</v>
      </c>
      <c r="H559" s="8">
        <v>0.0</v>
      </c>
      <c r="I559" s="11">
        <v>0.0</v>
      </c>
      <c r="J559" s="8" t="s">
        <v>6201</v>
      </c>
      <c r="K559" s="8">
        <v>310.0</v>
      </c>
      <c r="L559" s="11">
        <v>21991.4</v>
      </c>
      <c r="M559" s="8" t="s">
        <v>6119</v>
      </c>
      <c r="N559" s="8" t="s">
        <v>135</v>
      </c>
      <c r="O559" s="8" t="s">
        <v>6659</v>
      </c>
      <c r="P559" s="11">
        <v>83.5</v>
      </c>
      <c r="Q559" s="11">
        <v>98724.56</v>
      </c>
      <c r="S559" s="16" t="str">
        <f t="shared" si="1"/>
        <v>CXG-0925</v>
      </c>
      <c r="T559" s="16" t="str">
        <f t="shared" si="2"/>
        <v>09/2025</v>
      </c>
      <c r="U559" s="10" t="s">
        <v>906</v>
      </c>
      <c r="V559" s="43">
        <v>70940.0</v>
      </c>
      <c r="W559" s="8">
        <v>1182.33</v>
      </c>
      <c r="X559" s="8">
        <v>0.0</v>
      </c>
      <c r="Y559" s="16" t="str">
        <f t="shared" si="3"/>
        <v>Descarregado</v>
      </c>
      <c r="Z559" s="8" t="s">
        <v>3302</v>
      </c>
      <c r="AA559" s="14">
        <f>SUMIFS(PagFreteIndividal!E:E,PagFreteIndividal!B:B,A:A)+AC559</f>
        <v>21991.4</v>
      </c>
      <c r="AB559" s="14">
        <f t="shared" si="4"/>
        <v>0</v>
      </c>
      <c r="AC559" s="32">
        <v>21991.4</v>
      </c>
    </row>
    <row r="560">
      <c r="A560" s="10" t="s">
        <v>6660</v>
      </c>
      <c r="B560" s="13">
        <v>45904.0</v>
      </c>
      <c r="C560" s="8" t="s">
        <v>3355</v>
      </c>
      <c r="D560" s="8">
        <v>32600.0</v>
      </c>
      <c r="E560" s="8">
        <v>543.33</v>
      </c>
      <c r="F560" s="8">
        <v>58.0</v>
      </c>
      <c r="G560" s="11">
        <v>31513.14</v>
      </c>
      <c r="H560" s="8">
        <v>0.0</v>
      </c>
      <c r="I560" s="11">
        <v>0.0</v>
      </c>
      <c r="J560" s="8" t="s">
        <v>6661</v>
      </c>
      <c r="K560" s="8">
        <v>310.0</v>
      </c>
      <c r="L560" s="11">
        <v>10106.0</v>
      </c>
      <c r="M560" s="8" t="s">
        <v>6119</v>
      </c>
      <c r="N560" s="8" t="s">
        <v>89</v>
      </c>
      <c r="O560" s="8" t="s">
        <v>6662</v>
      </c>
      <c r="P560" s="11">
        <v>83.0</v>
      </c>
      <c r="Q560" s="11">
        <v>45096.39</v>
      </c>
      <c r="R560" s="8" t="s">
        <v>6657</v>
      </c>
      <c r="S560" s="16" t="str">
        <f t="shared" si="1"/>
        <v>CXG-0925</v>
      </c>
      <c r="T560" s="16" t="str">
        <f t="shared" si="2"/>
        <v>09/2025</v>
      </c>
      <c r="U560" s="10" t="s">
        <v>906</v>
      </c>
      <c r="V560" s="43">
        <v>32600.0</v>
      </c>
      <c r="W560" s="8">
        <v>543.33</v>
      </c>
      <c r="X560" s="8">
        <v>0.0</v>
      </c>
      <c r="Y560" s="16" t="str">
        <f t="shared" si="3"/>
        <v>Descarregado</v>
      </c>
      <c r="Z560" s="8" t="s">
        <v>3302</v>
      </c>
      <c r="AA560" s="14">
        <f>SUMIFS(PagFreteIndividal!E:E,PagFreteIndividal!B:B,A:A)+AC560</f>
        <v>10106</v>
      </c>
      <c r="AB560" s="14">
        <f t="shared" si="4"/>
        <v>0</v>
      </c>
      <c r="AC560" s="32">
        <v>10106.0</v>
      </c>
    </row>
    <row r="561">
      <c r="A561" s="10" t="s">
        <v>5146</v>
      </c>
      <c r="B561" s="13">
        <v>45901.0</v>
      </c>
      <c r="C561" s="8" t="s">
        <v>3308</v>
      </c>
      <c r="D561" s="8">
        <v>73240.0</v>
      </c>
      <c r="E561" s="8">
        <v>1220.67</v>
      </c>
      <c r="F561" s="8">
        <v>58.0</v>
      </c>
      <c r="G561" s="11">
        <v>70798.86</v>
      </c>
      <c r="H561" s="8">
        <v>0.0</v>
      </c>
      <c r="I561" s="11">
        <v>0.0</v>
      </c>
      <c r="J561" s="8" t="s">
        <v>5147</v>
      </c>
      <c r="K561" s="8">
        <v>310.0</v>
      </c>
      <c r="L561" s="11">
        <v>22704.4</v>
      </c>
      <c r="M561" s="8" t="s">
        <v>6119</v>
      </c>
      <c r="N561" s="8" t="s">
        <v>201</v>
      </c>
      <c r="O561" s="8" t="s">
        <v>6663</v>
      </c>
      <c r="P561" s="11">
        <v>80.0</v>
      </c>
      <c r="Q561" s="11">
        <v>97653.6</v>
      </c>
      <c r="S561" s="16" t="str">
        <f t="shared" si="1"/>
        <v>CXG-0925</v>
      </c>
      <c r="T561" s="16" t="str">
        <f t="shared" si="2"/>
        <v>09/2025</v>
      </c>
      <c r="U561" s="10" t="s">
        <v>906</v>
      </c>
      <c r="V561" s="43">
        <v>73240.0</v>
      </c>
      <c r="W561" s="8">
        <v>1220.67</v>
      </c>
      <c r="X561" s="8">
        <v>0.0</v>
      </c>
      <c r="Y561" s="16" t="str">
        <f t="shared" si="3"/>
        <v>Descarregado</v>
      </c>
      <c r="Z561" s="8" t="s">
        <v>3309</v>
      </c>
      <c r="AA561" s="14">
        <f>SUMIFS(PagFreteIndividal!E:E,PagFreteIndividal!B:B,A:A)+AC561</f>
        <v>22704.4</v>
      </c>
      <c r="AB561" s="14">
        <f t="shared" si="4"/>
        <v>0</v>
      </c>
      <c r="AC561" s="14"/>
    </row>
    <row r="562">
      <c r="A562" s="10" t="s">
        <v>6664</v>
      </c>
      <c r="B562" s="13">
        <v>45904.0</v>
      </c>
      <c r="C562" s="8" t="s">
        <v>3355</v>
      </c>
      <c r="D562" s="8">
        <v>43680.0</v>
      </c>
      <c r="E562" s="8">
        <v>728.0</v>
      </c>
      <c r="F562" s="8">
        <v>60.0</v>
      </c>
      <c r="G562" s="11">
        <v>43680.0</v>
      </c>
      <c r="H562" s="8">
        <v>0.0</v>
      </c>
      <c r="I562" s="11">
        <v>0.0</v>
      </c>
      <c r="J562" s="8" t="s">
        <v>6661</v>
      </c>
      <c r="K562" s="8">
        <v>310.0</v>
      </c>
      <c r="L562" s="11">
        <v>13540.8</v>
      </c>
      <c r="M562" s="8" t="s">
        <v>6119</v>
      </c>
      <c r="N562" s="8" t="s">
        <v>89</v>
      </c>
      <c r="O562" s="8" t="s">
        <v>6662</v>
      </c>
      <c r="P562" s="11">
        <v>83.0</v>
      </c>
      <c r="Q562" s="11">
        <v>60424.0</v>
      </c>
      <c r="R562" s="8" t="s">
        <v>6657</v>
      </c>
      <c r="S562" s="16" t="str">
        <f t="shared" si="1"/>
        <v>CXG-0925</v>
      </c>
      <c r="T562" s="16" t="str">
        <f t="shared" si="2"/>
        <v>09/2025</v>
      </c>
      <c r="U562" s="10" t="s">
        <v>908</v>
      </c>
      <c r="V562" s="43">
        <v>43680.0</v>
      </c>
      <c r="W562" s="8">
        <v>728.0</v>
      </c>
      <c r="X562" s="8">
        <v>0.0</v>
      </c>
      <c r="Y562" s="16" t="str">
        <f t="shared" si="3"/>
        <v>Descarregado</v>
      </c>
      <c r="Z562" s="8" t="s">
        <v>3302</v>
      </c>
      <c r="AA562" s="14">
        <f>SUMIFS(PagFreteIndividal!E:E,PagFreteIndividal!B:B,A:A)+AC562</f>
        <v>13540.8</v>
      </c>
      <c r="AB562" s="14">
        <f t="shared" si="4"/>
        <v>0</v>
      </c>
      <c r="AC562" s="32">
        <v>13540.8</v>
      </c>
    </row>
    <row r="563">
      <c r="A563" s="10" t="s">
        <v>6665</v>
      </c>
      <c r="B563" s="13">
        <v>45905.0</v>
      </c>
      <c r="C563" s="8" t="s">
        <v>3355</v>
      </c>
      <c r="D563" s="8">
        <v>70720.0</v>
      </c>
      <c r="E563" s="8">
        <v>1178.67</v>
      </c>
      <c r="F563" s="8">
        <v>60.0</v>
      </c>
      <c r="G563" s="11">
        <v>70720.2</v>
      </c>
      <c r="H563" s="8">
        <v>0.0</v>
      </c>
      <c r="I563" s="11">
        <v>0.0</v>
      </c>
      <c r="J563" s="8" t="s">
        <v>6428</v>
      </c>
      <c r="K563" s="8">
        <v>310.0</v>
      </c>
      <c r="L563" s="11">
        <v>21923.2</v>
      </c>
      <c r="M563" s="8" t="s">
        <v>6119</v>
      </c>
      <c r="N563" s="8" t="s">
        <v>206</v>
      </c>
      <c r="O563" s="8" t="s">
        <v>6666</v>
      </c>
      <c r="P563" s="11">
        <v>83.0</v>
      </c>
      <c r="Q563" s="11">
        <v>97829.61</v>
      </c>
      <c r="R563" s="8" t="s">
        <v>6667</v>
      </c>
      <c r="S563" s="16" t="str">
        <f t="shared" si="1"/>
        <v>CXG-0925</v>
      </c>
      <c r="T563" s="16" t="str">
        <f t="shared" si="2"/>
        <v>09/2025</v>
      </c>
      <c r="U563" s="10" t="s">
        <v>911</v>
      </c>
      <c r="V563" s="43">
        <v>70720.0</v>
      </c>
      <c r="W563" s="8">
        <v>1178.67</v>
      </c>
      <c r="X563" s="8">
        <v>0.0</v>
      </c>
      <c r="Y563" s="16" t="str">
        <f t="shared" si="3"/>
        <v>Descarregado</v>
      </c>
      <c r="Z563" s="8" t="s">
        <v>3302</v>
      </c>
      <c r="AA563" s="14">
        <f>SUMIFS(PagFreteIndividal!E:E,PagFreteIndividal!B:B,A:A)+AC563</f>
        <v>21923.2</v>
      </c>
      <c r="AB563" s="14">
        <f t="shared" si="4"/>
        <v>0</v>
      </c>
      <c r="AC563" s="32">
        <v>21923.2</v>
      </c>
    </row>
    <row r="564">
      <c r="A564" s="10" t="s">
        <v>6668</v>
      </c>
      <c r="B564" s="13">
        <v>45905.0</v>
      </c>
      <c r="C564" s="8" t="s">
        <v>3355</v>
      </c>
      <c r="D564" s="8">
        <v>79860.0</v>
      </c>
      <c r="E564" s="8">
        <v>1331.0</v>
      </c>
      <c r="F564" s="8">
        <v>60.0</v>
      </c>
      <c r="G564" s="11">
        <v>79860.0</v>
      </c>
      <c r="H564" s="8">
        <v>0.0</v>
      </c>
      <c r="I564" s="11">
        <v>0.0</v>
      </c>
      <c r="J564" s="8" t="s">
        <v>6464</v>
      </c>
      <c r="K564" s="8">
        <v>310.0</v>
      </c>
      <c r="L564" s="11">
        <v>24756.6</v>
      </c>
      <c r="M564" s="8" t="s">
        <v>6119</v>
      </c>
      <c r="N564" s="8" t="s">
        <v>220</v>
      </c>
      <c r="O564" s="8" t="s">
        <v>6653</v>
      </c>
      <c r="P564" s="11">
        <v>83.0</v>
      </c>
      <c r="Q564" s="11">
        <v>110722.0</v>
      </c>
      <c r="S564" s="16" t="str">
        <f t="shared" si="1"/>
        <v>CXG-0925</v>
      </c>
      <c r="T564" s="16" t="str">
        <f t="shared" si="2"/>
        <v>09/2025</v>
      </c>
      <c r="U564" s="10" t="s">
        <v>911</v>
      </c>
      <c r="V564" s="43">
        <v>80040.0</v>
      </c>
      <c r="W564" s="8">
        <v>1334.0</v>
      </c>
      <c r="X564" s="8">
        <v>3.0</v>
      </c>
      <c r="Y564" s="16" t="str">
        <f t="shared" si="3"/>
        <v>Descarregado</v>
      </c>
      <c r="Z564" s="8" t="s">
        <v>3302</v>
      </c>
      <c r="AA564" s="14">
        <f>SUMIFS(PagFreteIndividal!E:E,PagFreteIndividal!B:B,A:A)+AC564</f>
        <v>24756.6</v>
      </c>
      <c r="AB564" s="14">
        <f t="shared" si="4"/>
        <v>0</v>
      </c>
      <c r="AC564" s="32">
        <v>24756.6</v>
      </c>
    </row>
    <row r="565">
      <c r="A565" s="10" t="s">
        <v>6669</v>
      </c>
      <c r="B565" s="13">
        <v>45905.0</v>
      </c>
      <c r="C565" s="8" t="s">
        <v>3355</v>
      </c>
      <c r="D565" s="8">
        <v>77940.0</v>
      </c>
      <c r="E565" s="8">
        <v>1299.0</v>
      </c>
      <c r="F565" s="8">
        <v>60.0</v>
      </c>
      <c r="G565" s="11">
        <v>77940.0</v>
      </c>
      <c r="H565" s="8">
        <v>0.0</v>
      </c>
      <c r="I565" s="11">
        <v>0.0</v>
      </c>
      <c r="J565" s="8" t="s">
        <v>6528</v>
      </c>
      <c r="K565" s="8">
        <v>310.0</v>
      </c>
      <c r="L565" s="11">
        <v>24161.4</v>
      </c>
      <c r="M565" s="8" t="s">
        <v>6119</v>
      </c>
      <c r="N565" s="8" t="s">
        <v>220</v>
      </c>
      <c r="O565" s="8" t="s">
        <v>6653</v>
      </c>
      <c r="P565" s="11">
        <v>83.0</v>
      </c>
      <c r="Q565" s="11">
        <v>108232.0</v>
      </c>
      <c r="S565" s="16" t="str">
        <f t="shared" si="1"/>
        <v>CXG-0925</v>
      </c>
      <c r="T565" s="16" t="str">
        <f t="shared" si="2"/>
        <v>09/2025</v>
      </c>
      <c r="U565" s="10" t="s">
        <v>911</v>
      </c>
      <c r="V565" s="43">
        <v>78240.0</v>
      </c>
      <c r="W565" s="8">
        <v>1304.0</v>
      </c>
      <c r="X565" s="8">
        <v>5.0</v>
      </c>
      <c r="Y565" s="16" t="str">
        <f t="shared" si="3"/>
        <v>Descarregado</v>
      </c>
      <c r="Z565" s="8" t="s">
        <v>3302</v>
      </c>
      <c r="AA565" s="14">
        <f>SUMIFS(PagFreteIndividal!E:E,PagFreteIndividal!B:B,A:A)+AC565</f>
        <v>24161.4</v>
      </c>
      <c r="AB565" s="14">
        <f t="shared" si="4"/>
        <v>0</v>
      </c>
      <c r="AC565" s="32">
        <v>24161.4</v>
      </c>
    </row>
    <row r="566">
      <c r="A566" s="10" t="s">
        <v>6670</v>
      </c>
      <c r="B566" s="13">
        <v>45906.0</v>
      </c>
      <c r="C566" s="8" t="s">
        <v>3355</v>
      </c>
      <c r="D566" s="8">
        <v>81460.0</v>
      </c>
      <c r="E566" s="8">
        <v>1357.67</v>
      </c>
      <c r="F566" s="8">
        <v>60.0</v>
      </c>
      <c r="G566" s="11">
        <v>81460.2</v>
      </c>
      <c r="H566" s="8">
        <v>0.0</v>
      </c>
      <c r="I566" s="11">
        <v>0.0</v>
      </c>
      <c r="J566" s="8" t="s">
        <v>6671</v>
      </c>
      <c r="K566" s="8">
        <v>310.0</v>
      </c>
      <c r="L566" s="11">
        <v>25252.6</v>
      </c>
      <c r="M566" s="8" t="s">
        <v>6119</v>
      </c>
      <c r="N566" s="8" t="s">
        <v>220</v>
      </c>
      <c r="O566" s="8" t="s">
        <v>6653</v>
      </c>
      <c r="P566" s="11">
        <v>83.0</v>
      </c>
      <c r="Q566" s="11">
        <v>113018.61</v>
      </c>
      <c r="S566" s="16" t="str">
        <f t="shared" si="1"/>
        <v>CXG-0925</v>
      </c>
      <c r="T566" s="16" t="str">
        <f t="shared" si="2"/>
        <v>09/2025</v>
      </c>
      <c r="U566" s="10" t="s">
        <v>911</v>
      </c>
      <c r="V566" s="43">
        <v>81700.0</v>
      </c>
      <c r="W566" s="8">
        <v>1361.67</v>
      </c>
      <c r="X566" s="8">
        <v>4.0</v>
      </c>
      <c r="Y566" s="16" t="str">
        <f t="shared" si="3"/>
        <v>Descarregado</v>
      </c>
      <c r="Z566" s="8" t="s">
        <v>3302</v>
      </c>
      <c r="AA566" s="14">
        <f>SUMIFS(PagFreteIndividal!E:E,PagFreteIndividal!B:B,A:A)+AC566</f>
        <v>25252.6</v>
      </c>
      <c r="AB566" s="14">
        <f t="shared" si="4"/>
        <v>0</v>
      </c>
      <c r="AC566" s="32">
        <v>25252.6</v>
      </c>
    </row>
    <row r="567">
      <c r="A567" s="10" t="s">
        <v>4897</v>
      </c>
      <c r="B567" s="13">
        <v>45904.0</v>
      </c>
      <c r="C567" s="8" t="s">
        <v>3308</v>
      </c>
      <c r="D567" s="8">
        <v>49540.0</v>
      </c>
      <c r="E567" s="8">
        <v>825.67</v>
      </c>
      <c r="F567" s="8">
        <v>58.0</v>
      </c>
      <c r="G567" s="11">
        <v>47888.86</v>
      </c>
      <c r="H567" s="8">
        <v>0.0</v>
      </c>
      <c r="I567" s="11">
        <v>0.0</v>
      </c>
      <c r="J567" s="8" t="s">
        <v>4898</v>
      </c>
      <c r="K567" s="8">
        <v>310.0</v>
      </c>
      <c r="L567" s="11">
        <v>15357.4</v>
      </c>
      <c r="M567" s="8" t="s">
        <v>6119</v>
      </c>
      <c r="N567" s="8" t="s">
        <v>86</v>
      </c>
      <c r="O567" s="8" t="s">
        <v>6524</v>
      </c>
      <c r="P567" s="11">
        <v>84.0</v>
      </c>
      <c r="Q567" s="11">
        <v>69747.72</v>
      </c>
      <c r="S567" s="16" t="str">
        <f t="shared" si="1"/>
        <v>CXG-0925</v>
      </c>
      <c r="T567" s="16" t="str">
        <f t="shared" si="2"/>
        <v>09/2025</v>
      </c>
      <c r="U567" s="10" t="s">
        <v>906</v>
      </c>
      <c r="V567" s="43">
        <v>49820.0</v>
      </c>
      <c r="W567" s="8">
        <v>830.33</v>
      </c>
      <c r="X567" s="8">
        <v>4.66</v>
      </c>
      <c r="Y567" s="16" t="str">
        <f t="shared" si="3"/>
        <v>Descarregado</v>
      </c>
      <c r="Z567" s="8" t="s">
        <v>3309</v>
      </c>
      <c r="AA567" s="14">
        <f>SUMIFS(PagFreteIndividal!E:E,PagFreteIndividal!B:B,A:A)+AC567</f>
        <v>15357.4</v>
      </c>
      <c r="AB567" s="14">
        <f t="shared" si="4"/>
        <v>0</v>
      </c>
      <c r="AC567" s="14"/>
    </row>
    <row r="568">
      <c r="A568" s="10" t="s">
        <v>4353</v>
      </c>
      <c r="B568" s="13">
        <v>45904.0</v>
      </c>
      <c r="C568" s="8" t="s">
        <v>3308</v>
      </c>
      <c r="D568" s="8">
        <v>59340.0</v>
      </c>
      <c r="E568" s="8">
        <v>989.0</v>
      </c>
      <c r="F568" s="8">
        <v>60.0</v>
      </c>
      <c r="G568" s="11">
        <v>59340.0</v>
      </c>
      <c r="H568" s="8">
        <v>0.0</v>
      </c>
      <c r="I568" s="11">
        <v>0.0</v>
      </c>
      <c r="J568" s="8" t="s">
        <v>4354</v>
      </c>
      <c r="K568" s="8">
        <v>310.0</v>
      </c>
      <c r="L568" s="11">
        <v>18395.4</v>
      </c>
      <c r="M568" s="8" t="s">
        <v>6119</v>
      </c>
      <c r="N568" s="8" t="s">
        <v>220</v>
      </c>
      <c r="O568" s="8" t="s">
        <v>6653</v>
      </c>
      <c r="P568" s="11">
        <v>83.0</v>
      </c>
      <c r="Q568" s="11">
        <v>81325.89</v>
      </c>
      <c r="S568" s="16" t="str">
        <f t="shared" si="1"/>
        <v>CXG-0925</v>
      </c>
      <c r="T568" s="16" t="str">
        <f t="shared" si="2"/>
        <v>09/2025</v>
      </c>
      <c r="U568" s="10" t="s">
        <v>908</v>
      </c>
      <c r="V568" s="43">
        <v>58790.0</v>
      </c>
      <c r="W568" s="8">
        <v>979.83</v>
      </c>
      <c r="X568" s="8">
        <v>-9.17</v>
      </c>
      <c r="Y568" s="16" t="str">
        <f t="shared" si="3"/>
        <v>Descarregado</v>
      </c>
      <c r="Z568" s="8" t="s">
        <v>3309</v>
      </c>
      <c r="AA568" s="14">
        <f>SUMIFS(PagFreteIndividal!E:E,PagFreteIndividal!B:B,A:A)+AC568</f>
        <v>18395.4</v>
      </c>
      <c r="AB568" s="14">
        <f t="shared" si="4"/>
        <v>0</v>
      </c>
      <c r="AC568" s="14"/>
    </row>
    <row r="569">
      <c r="A569" s="10" t="s">
        <v>4226</v>
      </c>
      <c r="B569" s="13">
        <v>45906.0</v>
      </c>
      <c r="C569" s="8" t="s">
        <v>3308</v>
      </c>
      <c r="D569" s="8">
        <v>52060.0</v>
      </c>
      <c r="E569" s="8">
        <v>867.67</v>
      </c>
      <c r="F569" s="8">
        <v>60.0</v>
      </c>
      <c r="G569" s="11">
        <v>52060.2</v>
      </c>
      <c r="H569" s="8">
        <v>0.0</v>
      </c>
      <c r="I569" s="11">
        <v>0.0</v>
      </c>
      <c r="J569" s="8" t="s">
        <v>4227</v>
      </c>
      <c r="K569" s="8">
        <v>310.0</v>
      </c>
      <c r="L569" s="11">
        <v>16138.6</v>
      </c>
      <c r="M569" s="8" t="s">
        <v>6119</v>
      </c>
      <c r="N569" s="8" t="s">
        <v>218</v>
      </c>
      <c r="O569" s="8" t="s">
        <v>6625</v>
      </c>
      <c r="P569" s="11">
        <v>82.0</v>
      </c>
      <c r="Q569" s="11">
        <v>70602.0</v>
      </c>
      <c r="S569" s="16" t="str">
        <f t="shared" si="1"/>
        <v>CXG-0925</v>
      </c>
      <c r="T569" s="16" t="str">
        <f t="shared" si="2"/>
        <v>09/2025</v>
      </c>
      <c r="U569" s="10" t="s">
        <v>911</v>
      </c>
      <c r="V569" s="43">
        <v>51660.0</v>
      </c>
      <c r="W569" s="8">
        <v>861.0</v>
      </c>
      <c r="X569" s="8">
        <v>-6.67</v>
      </c>
      <c r="Y569" s="16" t="str">
        <f t="shared" si="3"/>
        <v>Descarregado</v>
      </c>
      <c r="Z569" s="8" t="s">
        <v>3309</v>
      </c>
      <c r="AA569" s="14">
        <f>SUMIFS(PagFreteIndividal!E:E,PagFreteIndividal!B:B,A:A)+AC569</f>
        <v>16138.6</v>
      </c>
      <c r="AB569" s="14">
        <f t="shared" si="4"/>
        <v>0</v>
      </c>
      <c r="AC569" s="14"/>
    </row>
    <row r="570">
      <c r="A570" s="10" t="s">
        <v>6672</v>
      </c>
      <c r="B570" s="13">
        <v>45907.0</v>
      </c>
      <c r="C570" s="8" t="s">
        <v>3355</v>
      </c>
      <c r="D570" s="8">
        <v>78460.0</v>
      </c>
      <c r="E570" s="8">
        <v>1307.67</v>
      </c>
      <c r="F570" s="8">
        <v>60.0</v>
      </c>
      <c r="G570" s="11">
        <v>78460.2</v>
      </c>
      <c r="H570" s="8">
        <v>0.0</v>
      </c>
      <c r="I570" s="11">
        <v>0.0</v>
      </c>
      <c r="J570" s="8" t="s">
        <v>6145</v>
      </c>
      <c r="K570" s="8">
        <v>310.0</v>
      </c>
      <c r="L570" s="11">
        <v>24322.6</v>
      </c>
      <c r="M570" s="8" t="s">
        <v>6119</v>
      </c>
      <c r="N570" s="8" t="s">
        <v>220</v>
      </c>
      <c r="O570" s="8" t="s">
        <v>6653</v>
      </c>
      <c r="P570" s="11">
        <v>83.0</v>
      </c>
      <c r="Q570" s="11">
        <v>108951.61</v>
      </c>
      <c r="S570" s="16" t="str">
        <f t="shared" si="1"/>
        <v>CXG-0925</v>
      </c>
      <c r="T570" s="16" t="str">
        <f t="shared" si="2"/>
        <v>09/2025</v>
      </c>
      <c r="U570" s="10" t="s">
        <v>911</v>
      </c>
      <c r="V570" s="43">
        <v>78760.0</v>
      </c>
      <c r="W570" s="8">
        <v>1312.67</v>
      </c>
      <c r="X570" s="8">
        <v>5.0</v>
      </c>
      <c r="Y570" s="16" t="str">
        <f t="shared" si="3"/>
        <v>Descarregado</v>
      </c>
      <c r="Z570" s="8" t="s">
        <v>3302</v>
      </c>
      <c r="AA570" s="14">
        <f>SUMIFS(PagFreteIndividal!E:E,PagFreteIndividal!B:B,A:A)+AC570</f>
        <v>24322.6</v>
      </c>
      <c r="AB570" s="14">
        <f t="shared" si="4"/>
        <v>0</v>
      </c>
      <c r="AC570" s="32">
        <v>24322.6</v>
      </c>
    </row>
    <row r="571">
      <c r="A571" s="10" t="s">
        <v>6673</v>
      </c>
      <c r="B571" s="13">
        <v>45907.0</v>
      </c>
      <c r="C571" s="8" t="s">
        <v>3355</v>
      </c>
      <c r="D571" s="8">
        <v>77620.0</v>
      </c>
      <c r="E571" s="8">
        <v>1293.67</v>
      </c>
      <c r="F571" s="8">
        <v>60.0</v>
      </c>
      <c r="G571" s="11">
        <v>77620.2</v>
      </c>
      <c r="H571" s="8">
        <v>0.0</v>
      </c>
      <c r="I571" s="11">
        <v>0.0</v>
      </c>
      <c r="J571" s="8" t="s">
        <v>6462</v>
      </c>
      <c r="K571" s="8">
        <v>310.0</v>
      </c>
      <c r="L571" s="11">
        <v>24062.2</v>
      </c>
      <c r="M571" s="8" t="s">
        <v>6119</v>
      </c>
      <c r="N571" s="8" t="s">
        <v>220</v>
      </c>
      <c r="O571" s="8" t="s">
        <v>6653</v>
      </c>
      <c r="P571" s="11">
        <v>83.0</v>
      </c>
      <c r="Q571" s="11">
        <v>107775.5</v>
      </c>
      <c r="S571" s="16" t="str">
        <f t="shared" si="1"/>
        <v>CXG-0925</v>
      </c>
      <c r="T571" s="16" t="str">
        <f t="shared" si="2"/>
        <v>09/2025</v>
      </c>
      <c r="U571" s="10" t="s">
        <v>911</v>
      </c>
      <c r="V571" s="43">
        <v>77910.0</v>
      </c>
      <c r="W571" s="8">
        <v>1298.5</v>
      </c>
      <c r="X571" s="8">
        <v>4.83</v>
      </c>
      <c r="Y571" s="16" t="str">
        <f t="shared" si="3"/>
        <v>Descarregado</v>
      </c>
      <c r="Z571" s="8" t="s">
        <v>3302</v>
      </c>
      <c r="AA571" s="14">
        <f>SUMIFS(PagFreteIndividal!E:E,PagFreteIndividal!B:B,A:A)+AC571</f>
        <v>24062.2</v>
      </c>
      <c r="AB571" s="14">
        <f t="shared" si="4"/>
        <v>0</v>
      </c>
      <c r="AC571" s="32">
        <v>24062.2</v>
      </c>
    </row>
    <row r="572">
      <c r="A572" s="10" t="s">
        <v>6674</v>
      </c>
      <c r="B572" s="13">
        <v>45908.0</v>
      </c>
      <c r="C572" s="8" t="s">
        <v>3355</v>
      </c>
      <c r="D572" s="8">
        <v>70860.0</v>
      </c>
      <c r="E572" s="8">
        <v>1181.0</v>
      </c>
      <c r="F572" s="8">
        <v>60.0</v>
      </c>
      <c r="G572" s="11">
        <v>70860.0</v>
      </c>
      <c r="H572" s="8">
        <v>0.0</v>
      </c>
      <c r="I572" s="11">
        <v>0.0</v>
      </c>
      <c r="J572" s="8" t="s">
        <v>6473</v>
      </c>
      <c r="K572" s="8">
        <v>310.0</v>
      </c>
      <c r="L572" s="11">
        <v>21966.6</v>
      </c>
      <c r="M572" s="8" t="s">
        <v>6119</v>
      </c>
      <c r="N572" s="8" t="s">
        <v>220</v>
      </c>
      <c r="O572" s="8" t="s">
        <v>6653</v>
      </c>
      <c r="P572" s="11">
        <v>83.0</v>
      </c>
      <c r="Q572" s="11">
        <v>98272.0</v>
      </c>
      <c r="S572" s="16" t="str">
        <f t="shared" si="1"/>
        <v>CXG-0925</v>
      </c>
      <c r="T572" s="16" t="str">
        <f t="shared" si="2"/>
        <v>09/2025</v>
      </c>
      <c r="U572" s="10" t="s">
        <v>908</v>
      </c>
      <c r="V572" s="43">
        <v>71040.0</v>
      </c>
      <c r="W572" s="8">
        <v>1184.0</v>
      </c>
      <c r="X572" s="8">
        <v>3.0</v>
      </c>
      <c r="Y572" s="16" t="str">
        <f t="shared" si="3"/>
        <v>Descarregado</v>
      </c>
      <c r="Z572" s="8" t="s">
        <v>3302</v>
      </c>
      <c r="AA572" s="14">
        <f>SUMIFS(PagFreteIndividal!E:E,PagFreteIndividal!B:B,A:A)+AC572</f>
        <v>21966.6</v>
      </c>
      <c r="AB572" s="14">
        <f t="shared" si="4"/>
        <v>0</v>
      </c>
      <c r="AC572" s="32">
        <v>21966.6</v>
      </c>
    </row>
    <row r="573">
      <c r="A573" s="10" t="s">
        <v>6675</v>
      </c>
      <c r="B573" s="13">
        <v>45908.0</v>
      </c>
      <c r="C573" s="8" t="s">
        <v>3355</v>
      </c>
      <c r="D573" s="8">
        <v>77600.0</v>
      </c>
      <c r="E573" s="8">
        <v>1293.33</v>
      </c>
      <c r="F573" s="8">
        <v>60.0</v>
      </c>
      <c r="G573" s="11">
        <v>77599.8</v>
      </c>
      <c r="H573" s="8">
        <v>0.0</v>
      </c>
      <c r="I573" s="11">
        <v>0.0</v>
      </c>
      <c r="J573" s="8" t="s">
        <v>6132</v>
      </c>
      <c r="K573" s="8">
        <v>310.0</v>
      </c>
      <c r="L573" s="11">
        <v>24056.0</v>
      </c>
      <c r="M573" s="8" t="s">
        <v>6119</v>
      </c>
      <c r="N573" s="8" t="s">
        <v>220</v>
      </c>
      <c r="O573" s="8" t="s">
        <v>6653</v>
      </c>
      <c r="P573" s="11">
        <v>83.0</v>
      </c>
      <c r="Q573" s="11">
        <v>107692.5</v>
      </c>
      <c r="S573" s="16" t="str">
        <f t="shared" si="1"/>
        <v>CXG-0925</v>
      </c>
      <c r="T573" s="16" t="str">
        <f t="shared" si="2"/>
        <v>09/2025</v>
      </c>
      <c r="U573" s="10" t="s">
        <v>908</v>
      </c>
      <c r="V573" s="43">
        <v>77850.0</v>
      </c>
      <c r="W573" s="8">
        <v>1297.5</v>
      </c>
      <c r="X573" s="8">
        <v>4.17</v>
      </c>
      <c r="Y573" s="16" t="str">
        <f t="shared" si="3"/>
        <v>Descarregado</v>
      </c>
      <c r="Z573" s="8" t="s">
        <v>3302</v>
      </c>
      <c r="AA573" s="14">
        <f>SUMIFS(PagFreteIndividal!E:E,PagFreteIndividal!B:B,A:A)+AC573</f>
        <v>24056</v>
      </c>
      <c r="AB573" s="14">
        <f t="shared" si="4"/>
        <v>0</v>
      </c>
      <c r="AC573" s="32">
        <v>24056.0</v>
      </c>
    </row>
    <row r="574">
      <c r="A574" s="10" t="s">
        <v>6676</v>
      </c>
      <c r="B574" s="13">
        <v>45910.0</v>
      </c>
      <c r="C574" s="8" t="s">
        <v>3355</v>
      </c>
      <c r="D574" s="8">
        <v>76300.0</v>
      </c>
      <c r="E574" s="8">
        <v>1271.67</v>
      </c>
      <c r="F574" s="8">
        <v>60.0</v>
      </c>
      <c r="G574" s="11">
        <v>76300.2</v>
      </c>
      <c r="H574" s="8">
        <v>0.0</v>
      </c>
      <c r="I574" s="11">
        <v>0.0</v>
      </c>
      <c r="J574" s="8" t="s">
        <v>5483</v>
      </c>
      <c r="K574" s="8">
        <v>310.0</v>
      </c>
      <c r="L574" s="11">
        <v>23653.0</v>
      </c>
      <c r="M574" s="8" t="s">
        <v>6119</v>
      </c>
      <c r="N574" s="8" t="s">
        <v>220</v>
      </c>
      <c r="O574" s="8" t="s">
        <v>6653</v>
      </c>
      <c r="P574" s="11">
        <v>83.0</v>
      </c>
      <c r="Q574" s="11">
        <v>105188.39</v>
      </c>
      <c r="S574" s="16" t="str">
        <f t="shared" si="1"/>
        <v>CXG-0925</v>
      </c>
      <c r="T574" s="16" t="str">
        <f t="shared" si="2"/>
        <v>09/2025</v>
      </c>
      <c r="U574" s="10" t="s">
        <v>898</v>
      </c>
      <c r="V574" s="43">
        <v>76040.0</v>
      </c>
      <c r="W574" s="8">
        <v>1267.33</v>
      </c>
      <c r="X574" s="8">
        <v>-4.34</v>
      </c>
      <c r="Y574" s="16" t="str">
        <f t="shared" si="3"/>
        <v>Descarregado</v>
      </c>
      <c r="Z574" s="8" t="s">
        <v>3302</v>
      </c>
      <c r="AA574" s="14">
        <f>SUMIFS(PagFreteIndividal!E:E,PagFreteIndividal!B:B,A:A)+AC574</f>
        <v>23653</v>
      </c>
      <c r="AB574" s="14">
        <f t="shared" si="4"/>
        <v>0</v>
      </c>
      <c r="AC574" s="32">
        <v>23653.0</v>
      </c>
    </row>
    <row r="575">
      <c r="A575" s="10" t="s">
        <v>4826</v>
      </c>
      <c r="B575" s="13">
        <v>45907.0</v>
      </c>
      <c r="C575" s="8" t="s">
        <v>3308</v>
      </c>
      <c r="D575" s="8">
        <v>76700.0</v>
      </c>
      <c r="E575" s="8">
        <v>1278.33</v>
      </c>
      <c r="F575" s="8">
        <v>60.0</v>
      </c>
      <c r="G575" s="11">
        <v>76699.8</v>
      </c>
      <c r="H575" s="8">
        <v>0.0</v>
      </c>
      <c r="I575" s="11">
        <v>0.0</v>
      </c>
      <c r="J575" s="8" t="s">
        <v>4827</v>
      </c>
      <c r="K575" s="8">
        <v>310.0</v>
      </c>
      <c r="L575" s="11">
        <v>23777.0</v>
      </c>
      <c r="M575" s="8" t="s">
        <v>6119</v>
      </c>
      <c r="N575" s="8" t="s">
        <v>83</v>
      </c>
      <c r="O575" s="8" t="s">
        <v>6677</v>
      </c>
      <c r="P575" s="11">
        <v>86.0</v>
      </c>
      <c r="Q575" s="11">
        <v>110108.38</v>
      </c>
      <c r="S575" s="16" t="str">
        <f t="shared" si="1"/>
        <v>CXG-0925</v>
      </c>
      <c r="T575" s="16" t="str">
        <f t="shared" si="2"/>
        <v>09/2025</v>
      </c>
      <c r="U575" s="10" t="s">
        <v>911</v>
      </c>
      <c r="V575" s="43">
        <v>76820.0</v>
      </c>
      <c r="W575" s="8">
        <v>1280.33</v>
      </c>
      <c r="X575" s="8">
        <v>2.0</v>
      </c>
      <c r="Y575" s="16" t="str">
        <f t="shared" si="3"/>
        <v>Descarregado</v>
      </c>
      <c r="Z575" s="8" t="s">
        <v>3309</v>
      </c>
      <c r="AA575" s="14">
        <f>SUMIFS(PagFreteIndividal!E:E,PagFreteIndividal!B:B,A:A)+AC575</f>
        <v>23777</v>
      </c>
      <c r="AB575" s="14">
        <f t="shared" si="4"/>
        <v>0</v>
      </c>
      <c r="AC575" s="14"/>
    </row>
    <row r="576">
      <c r="A576" s="10" t="s">
        <v>6678</v>
      </c>
      <c r="B576" s="13">
        <v>45911.0</v>
      </c>
      <c r="C576" s="8" t="s">
        <v>3355</v>
      </c>
      <c r="D576" s="8">
        <v>77020.0</v>
      </c>
      <c r="E576" s="8">
        <v>1283.67</v>
      </c>
      <c r="F576" s="8">
        <v>60.0</v>
      </c>
      <c r="G576" s="11">
        <v>77020.2</v>
      </c>
      <c r="H576" s="8">
        <v>0.0</v>
      </c>
      <c r="I576" s="11">
        <v>0.0</v>
      </c>
      <c r="J576" s="8" t="s">
        <v>6158</v>
      </c>
      <c r="K576" s="8">
        <v>310.0</v>
      </c>
      <c r="L576" s="11">
        <v>23876.2</v>
      </c>
      <c r="M576" s="8" t="s">
        <v>6119</v>
      </c>
      <c r="N576" s="8" t="s">
        <v>220</v>
      </c>
      <c r="O576" s="8" t="s">
        <v>6653</v>
      </c>
      <c r="P576" s="11">
        <v>83.0</v>
      </c>
      <c r="Q576" s="11">
        <v>106406.0</v>
      </c>
      <c r="S576" s="16" t="str">
        <f t="shared" si="1"/>
        <v>CXG-0925</v>
      </c>
      <c r="T576" s="16" t="str">
        <f t="shared" si="2"/>
        <v>09/2025</v>
      </c>
      <c r="U576" s="10" t="s">
        <v>898</v>
      </c>
      <c r="V576" s="43">
        <v>76920.0</v>
      </c>
      <c r="W576" s="8">
        <v>1282.0</v>
      </c>
      <c r="X576" s="8">
        <v>-1.67</v>
      </c>
      <c r="Y576" s="16" t="str">
        <f t="shared" si="3"/>
        <v>Descarregado</v>
      </c>
      <c r="Z576" s="8" t="s">
        <v>3302</v>
      </c>
      <c r="AA576" s="14">
        <f>SUMIFS(PagFreteIndividal!E:E,PagFreteIndividal!B:B,A:A)+AC576</f>
        <v>23876.2</v>
      </c>
      <c r="AB576" s="14">
        <f t="shared" si="4"/>
        <v>0</v>
      </c>
      <c r="AC576" s="32">
        <v>23876.2</v>
      </c>
    </row>
    <row r="577">
      <c r="A577" s="10" t="s">
        <v>6679</v>
      </c>
      <c r="B577" s="13">
        <v>45911.0</v>
      </c>
      <c r="C577" s="8" t="s">
        <v>3355</v>
      </c>
      <c r="D577" s="8">
        <v>75000.0</v>
      </c>
      <c r="E577" s="8">
        <v>1250.0</v>
      </c>
      <c r="F577" s="8">
        <v>60.0</v>
      </c>
      <c r="G577" s="11">
        <v>75000.0</v>
      </c>
      <c r="H577" s="8">
        <v>0.0</v>
      </c>
      <c r="I577" s="11">
        <v>0.0</v>
      </c>
      <c r="J577" s="8" t="s">
        <v>6661</v>
      </c>
      <c r="K577" s="8">
        <v>310.0</v>
      </c>
      <c r="L577" s="11">
        <v>23250.0</v>
      </c>
      <c r="M577" s="8" t="s">
        <v>6119</v>
      </c>
      <c r="N577" s="8" t="s">
        <v>220</v>
      </c>
      <c r="O577" s="8" t="s">
        <v>6653</v>
      </c>
      <c r="P577" s="11">
        <v>83.0</v>
      </c>
      <c r="Q577" s="11">
        <v>103473.61</v>
      </c>
      <c r="S577" s="16" t="str">
        <f t="shared" si="1"/>
        <v>CXG-0925</v>
      </c>
      <c r="T577" s="16" t="str">
        <f t="shared" si="2"/>
        <v>09/2025</v>
      </c>
      <c r="U577" s="10" t="s">
        <v>898</v>
      </c>
      <c r="V577" s="43">
        <v>74800.0</v>
      </c>
      <c r="W577" s="8">
        <v>1246.67</v>
      </c>
      <c r="X577" s="8">
        <v>-3.33</v>
      </c>
      <c r="Y577" s="16" t="str">
        <f t="shared" si="3"/>
        <v>Descarregado</v>
      </c>
      <c r="Z577" s="8" t="s">
        <v>3302</v>
      </c>
      <c r="AA577" s="14">
        <f>SUMIFS(PagFreteIndividal!E:E,PagFreteIndividal!B:B,A:A)+AC577</f>
        <v>23250</v>
      </c>
      <c r="AB577" s="14">
        <f t="shared" si="4"/>
        <v>0</v>
      </c>
      <c r="AC577" s="32">
        <v>23250.0</v>
      </c>
    </row>
    <row r="578">
      <c r="A578" s="10" t="s">
        <v>6680</v>
      </c>
      <c r="B578" s="13">
        <v>45911.0</v>
      </c>
      <c r="C578" s="8" t="s">
        <v>3355</v>
      </c>
      <c r="D578" s="8">
        <v>75140.0</v>
      </c>
      <c r="E578" s="8">
        <v>1252.33</v>
      </c>
      <c r="F578" s="8">
        <v>60.0</v>
      </c>
      <c r="G578" s="11">
        <v>75139.8</v>
      </c>
      <c r="H578" s="8">
        <v>0.0</v>
      </c>
      <c r="I578" s="11">
        <v>0.0</v>
      </c>
      <c r="J578" s="8" t="s">
        <v>6201</v>
      </c>
      <c r="K578" s="8">
        <v>310.0</v>
      </c>
      <c r="L578" s="11">
        <v>23293.4</v>
      </c>
      <c r="M578" s="8" t="s">
        <v>6119</v>
      </c>
      <c r="N578" s="8" t="s">
        <v>220</v>
      </c>
      <c r="O578" s="8" t="s">
        <v>6653</v>
      </c>
      <c r="P578" s="11">
        <v>83.0</v>
      </c>
      <c r="Q578" s="11">
        <v>103141.61</v>
      </c>
      <c r="S578" s="16" t="str">
        <f t="shared" si="1"/>
        <v>CXG-0925</v>
      </c>
      <c r="T578" s="16" t="str">
        <f t="shared" si="2"/>
        <v>09/2025</v>
      </c>
      <c r="U578" s="10" t="s">
        <v>898</v>
      </c>
      <c r="V578" s="43">
        <v>74560.0</v>
      </c>
      <c r="W578" s="8">
        <v>1242.67</v>
      </c>
      <c r="X578" s="8">
        <v>-9.66</v>
      </c>
      <c r="Y578" s="16" t="str">
        <f t="shared" si="3"/>
        <v>Descarregado</v>
      </c>
      <c r="Z578" s="8" t="s">
        <v>3302</v>
      </c>
      <c r="AA578" s="14">
        <f>SUMIFS(PagFreteIndividal!E:E,PagFreteIndividal!B:B,A:A)+AC578</f>
        <v>23293.4</v>
      </c>
      <c r="AB578" s="14">
        <f t="shared" si="4"/>
        <v>0</v>
      </c>
      <c r="AC578" s="32">
        <v>23293.4</v>
      </c>
    </row>
    <row r="579">
      <c r="A579" s="10" t="s">
        <v>6681</v>
      </c>
      <c r="B579" s="13">
        <v>45912.0</v>
      </c>
      <c r="C579" s="8" t="s">
        <v>3355</v>
      </c>
      <c r="D579" s="8">
        <v>76700.0</v>
      </c>
      <c r="E579" s="8">
        <v>1278.33</v>
      </c>
      <c r="F579" s="8">
        <v>60.0</v>
      </c>
      <c r="G579" s="11">
        <v>76699.8</v>
      </c>
      <c r="H579" s="8">
        <v>0.0</v>
      </c>
      <c r="I579" s="11">
        <v>0.0</v>
      </c>
      <c r="J579" s="8" t="s">
        <v>6464</v>
      </c>
      <c r="K579" s="8">
        <v>310.0</v>
      </c>
      <c r="L579" s="11">
        <v>23777.0</v>
      </c>
      <c r="M579" s="8" t="s">
        <v>6119</v>
      </c>
      <c r="N579" s="8" t="s">
        <v>220</v>
      </c>
      <c r="O579" s="8" t="s">
        <v>6653</v>
      </c>
      <c r="P579" s="11">
        <v>83.0</v>
      </c>
      <c r="Q579" s="11">
        <v>105935.39</v>
      </c>
      <c r="S579" s="16" t="str">
        <f t="shared" si="1"/>
        <v>CXG-0925</v>
      </c>
      <c r="T579" s="16" t="str">
        <f t="shared" si="2"/>
        <v>09/2025</v>
      </c>
      <c r="U579" s="10" t="s">
        <v>898</v>
      </c>
      <c r="V579" s="43">
        <v>76580.0</v>
      </c>
      <c r="W579" s="8">
        <v>1276.33</v>
      </c>
      <c r="X579" s="8">
        <v>-2.0</v>
      </c>
      <c r="Y579" s="16" t="str">
        <f t="shared" si="3"/>
        <v>Descarregado</v>
      </c>
      <c r="Z579" s="8" t="s">
        <v>3302</v>
      </c>
      <c r="AA579" s="14">
        <f>SUMIFS(PagFreteIndividal!E:E,PagFreteIndividal!B:B,A:A)+AC579</f>
        <v>23777</v>
      </c>
      <c r="AB579" s="14">
        <f t="shared" si="4"/>
        <v>0</v>
      </c>
      <c r="AC579" s="32">
        <v>23777.0</v>
      </c>
    </row>
    <row r="580">
      <c r="A580" s="10" t="s">
        <v>6682</v>
      </c>
      <c r="B580" s="13">
        <v>45912.0</v>
      </c>
      <c r="C580" s="8" t="s">
        <v>3355</v>
      </c>
      <c r="D580" s="8">
        <v>75740.0</v>
      </c>
      <c r="E580" s="8">
        <v>1262.33</v>
      </c>
      <c r="F580" s="8">
        <v>60.0</v>
      </c>
      <c r="G580" s="11">
        <v>75739.8</v>
      </c>
      <c r="H580" s="8">
        <v>0.0</v>
      </c>
      <c r="I580" s="11">
        <v>0.0</v>
      </c>
      <c r="J580" s="8" t="s">
        <v>6528</v>
      </c>
      <c r="K580" s="8">
        <v>310.0</v>
      </c>
      <c r="L580" s="11">
        <v>23479.4</v>
      </c>
      <c r="M580" s="8" t="s">
        <v>6119</v>
      </c>
      <c r="N580" s="8" t="s">
        <v>73</v>
      </c>
      <c r="O580" s="8" t="s">
        <v>6683</v>
      </c>
      <c r="P580" s="11">
        <v>85.0</v>
      </c>
      <c r="Q580" s="11">
        <v>106958.05</v>
      </c>
      <c r="S580" s="16" t="str">
        <f t="shared" si="1"/>
        <v>CXG-0925</v>
      </c>
      <c r="T580" s="16" t="str">
        <f t="shared" si="2"/>
        <v>09/2025</v>
      </c>
      <c r="U580" s="10" t="s">
        <v>898</v>
      </c>
      <c r="V580" s="43">
        <v>75500.0</v>
      </c>
      <c r="W580" s="8">
        <v>1258.33</v>
      </c>
      <c r="X580" s="8">
        <v>-4.0</v>
      </c>
      <c r="Y580" s="16" t="str">
        <f t="shared" si="3"/>
        <v>Descarregado</v>
      </c>
      <c r="Z580" s="8" t="s">
        <v>3302</v>
      </c>
      <c r="AA580" s="14">
        <f>SUMIFS(PagFreteIndividal!E:E,PagFreteIndividal!B:B,A:A)+AC580</f>
        <v>23479.4</v>
      </c>
      <c r="AB580" s="14">
        <f t="shared" si="4"/>
        <v>0</v>
      </c>
      <c r="AC580" s="32">
        <v>23479.4</v>
      </c>
    </row>
    <row r="581">
      <c r="A581" s="10" t="s">
        <v>6684</v>
      </c>
      <c r="B581" s="13">
        <v>45912.0</v>
      </c>
      <c r="C581" s="8" t="s">
        <v>3355</v>
      </c>
      <c r="D581" s="8">
        <v>74960.0</v>
      </c>
      <c r="E581" s="8">
        <v>1249.33</v>
      </c>
      <c r="F581" s="8">
        <v>60.0</v>
      </c>
      <c r="G581" s="11">
        <v>74959.8</v>
      </c>
      <c r="H581" s="8">
        <v>0.0</v>
      </c>
      <c r="I581" s="11">
        <v>0.0</v>
      </c>
      <c r="J581" s="8" t="s">
        <v>6152</v>
      </c>
      <c r="K581" s="8">
        <v>320.0</v>
      </c>
      <c r="L581" s="11">
        <v>23987.2</v>
      </c>
      <c r="M581" s="8" t="s">
        <v>6119</v>
      </c>
      <c r="N581" s="8" t="s">
        <v>83</v>
      </c>
      <c r="O581" s="8" t="s">
        <v>6677</v>
      </c>
      <c r="P581" s="11">
        <v>86.0</v>
      </c>
      <c r="Q581" s="11">
        <v>108761.62</v>
      </c>
      <c r="S581" s="16" t="str">
        <f t="shared" si="1"/>
        <v>CXG-0925</v>
      </c>
      <c r="T581" s="16" t="str">
        <f t="shared" si="2"/>
        <v>09/2025</v>
      </c>
      <c r="U581" s="10" t="s">
        <v>911</v>
      </c>
      <c r="V581" s="43">
        <v>75880.0</v>
      </c>
      <c r="W581" s="8">
        <v>1264.67</v>
      </c>
      <c r="X581" s="8">
        <v>15.34</v>
      </c>
      <c r="Y581" s="16" t="str">
        <f t="shared" si="3"/>
        <v>Descarregado</v>
      </c>
      <c r="Z581" s="8" t="s">
        <v>3302</v>
      </c>
      <c r="AA581" s="14">
        <f>SUMIFS(PagFreteIndividal!E:E,PagFreteIndividal!B:B,A:A)+AC581</f>
        <v>23987.2</v>
      </c>
      <c r="AB581" s="14">
        <f t="shared" si="4"/>
        <v>0</v>
      </c>
      <c r="AC581" s="32">
        <v>23987.2</v>
      </c>
    </row>
    <row r="582">
      <c r="A582" s="10" t="s">
        <v>6685</v>
      </c>
      <c r="B582" s="13">
        <v>45912.0</v>
      </c>
      <c r="C582" s="8" t="s">
        <v>3355</v>
      </c>
      <c r="D582" s="8">
        <v>76940.0</v>
      </c>
      <c r="E582" s="8">
        <v>1282.33</v>
      </c>
      <c r="F582" s="8">
        <v>60.0</v>
      </c>
      <c r="G582" s="11">
        <v>76939.8</v>
      </c>
      <c r="H582" s="8">
        <v>0.0</v>
      </c>
      <c r="I582" s="11">
        <v>0.0</v>
      </c>
      <c r="J582" s="8" t="s">
        <v>6240</v>
      </c>
      <c r="K582" s="8">
        <v>320.0</v>
      </c>
      <c r="L582" s="11">
        <v>24620.8</v>
      </c>
      <c r="M582" s="8" t="s">
        <v>6119</v>
      </c>
      <c r="N582" s="8" t="s">
        <v>83</v>
      </c>
      <c r="O582" s="8" t="s">
        <v>6677</v>
      </c>
      <c r="P582" s="11">
        <v>86.0</v>
      </c>
      <c r="Q582" s="11">
        <v>110682.0</v>
      </c>
      <c r="S582" s="16" t="str">
        <f t="shared" si="1"/>
        <v>CXG-0925</v>
      </c>
      <c r="T582" s="16" t="str">
        <f t="shared" si="2"/>
        <v>09/2025</v>
      </c>
      <c r="U582" s="10" t="s">
        <v>911</v>
      </c>
      <c r="V582" s="43">
        <v>77220.0</v>
      </c>
      <c r="W582" s="8">
        <v>1287.0</v>
      </c>
      <c r="X582" s="8">
        <v>4.67</v>
      </c>
      <c r="Y582" s="16" t="str">
        <f t="shared" si="3"/>
        <v>Descarregado</v>
      </c>
      <c r="Z582" s="8" t="s">
        <v>3302</v>
      </c>
      <c r="AA582" s="14">
        <f>SUMIFS(PagFreteIndividal!E:E,PagFreteIndividal!B:B,A:A)+AC582</f>
        <v>24620.8</v>
      </c>
      <c r="AB582" s="14">
        <f t="shared" si="4"/>
        <v>0</v>
      </c>
      <c r="AC582" s="32">
        <v>24620.8</v>
      </c>
    </row>
    <row r="583">
      <c r="A583" s="10" t="s">
        <v>6686</v>
      </c>
      <c r="B583" s="13">
        <v>45912.0</v>
      </c>
      <c r="C583" s="8" t="s">
        <v>3355</v>
      </c>
      <c r="D583" s="8">
        <v>77980.0</v>
      </c>
      <c r="E583" s="8">
        <v>1299.67</v>
      </c>
      <c r="F583" s="8">
        <v>60.0</v>
      </c>
      <c r="G583" s="11">
        <v>77980.2</v>
      </c>
      <c r="H583" s="8">
        <v>0.0</v>
      </c>
      <c r="I583" s="11">
        <v>0.0</v>
      </c>
      <c r="J583" s="8" t="s">
        <v>6671</v>
      </c>
      <c r="K583" s="8">
        <v>320.0</v>
      </c>
      <c r="L583" s="11">
        <v>24953.6</v>
      </c>
      <c r="M583" s="8" t="s">
        <v>6119</v>
      </c>
      <c r="N583" s="8" t="s">
        <v>83</v>
      </c>
      <c r="O583" s="8" t="s">
        <v>6677</v>
      </c>
      <c r="P583" s="11">
        <v>86.0</v>
      </c>
      <c r="Q583" s="11">
        <v>112975.62</v>
      </c>
      <c r="S583" s="16" t="str">
        <f t="shared" si="1"/>
        <v>CXG-0925</v>
      </c>
      <c r="T583" s="16" t="str">
        <f t="shared" si="2"/>
        <v>09/2025</v>
      </c>
      <c r="U583" s="10" t="s">
        <v>911</v>
      </c>
      <c r="V583" s="43">
        <v>78820.0</v>
      </c>
      <c r="W583" s="8">
        <v>1313.67</v>
      </c>
      <c r="X583" s="8">
        <v>14.0</v>
      </c>
      <c r="Y583" s="16" t="str">
        <f t="shared" si="3"/>
        <v>Descarregado</v>
      </c>
      <c r="Z583" s="8" t="s">
        <v>3302</v>
      </c>
      <c r="AA583" s="14">
        <f>SUMIFS(PagFreteIndividal!E:E,PagFreteIndividal!B:B,A:A)+AC583</f>
        <v>24953.6</v>
      </c>
      <c r="AB583" s="14">
        <f t="shared" si="4"/>
        <v>0</v>
      </c>
      <c r="AC583" s="32">
        <v>24953.6</v>
      </c>
    </row>
    <row r="584">
      <c r="A584" s="10" t="s">
        <v>6687</v>
      </c>
      <c r="B584" s="13">
        <v>45913.0</v>
      </c>
      <c r="C584" s="8" t="s">
        <v>3355</v>
      </c>
      <c r="D584" s="8">
        <v>69760.0</v>
      </c>
      <c r="E584" s="8">
        <v>1162.67</v>
      </c>
      <c r="F584" s="8">
        <v>60.0</v>
      </c>
      <c r="G584" s="11">
        <v>69760.2</v>
      </c>
      <c r="H584" s="8">
        <v>0.0</v>
      </c>
      <c r="I584" s="11">
        <v>0.0</v>
      </c>
      <c r="J584" s="8" t="s">
        <v>6688</v>
      </c>
      <c r="K584" s="8">
        <v>310.0</v>
      </c>
      <c r="L584" s="11">
        <v>21625.6</v>
      </c>
      <c r="M584" s="8" t="s">
        <v>6119</v>
      </c>
      <c r="N584" s="8" t="s">
        <v>73</v>
      </c>
      <c r="O584" s="8" t="s">
        <v>6683</v>
      </c>
      <c r="P584" s="11">
        <v>85.0</v>
      </c>
      <c r="Q584" s="11">
        <v>98316.95</v>
      </c>
      <c r="S584" s="16" t="str">
        <f t="shared" si="1"/>
        <v>CXG-0925</v>
      </c>
      <c r="T584" s="16" t="str">
        <f t="shared" si="2"/>
        <v>09/2025</v>
      </c>
      <c r="U584" s="10" t="s">
        <v>898</v>
      </c>
      <c r="V584" s="43">
        <v>69400.0</v>
      </c>
      <c r="W584" s="8">
        <v>1156.67</v>
      </c>
      <c r="X584" s="8">
        <v>-6.0</v>
      </c>
      <c r="Y584" s="16" t="str">
        <f t="shared" si="3"/>
        <v>Descarregado</v>
      </c>
      <c r="Z584" s="8" t="s">
        <v>3302</v>
      </c>
      <c r="AA584" s="14">
        <f>SUMIFS(PagFreteIndividal!E:E,PagFreteIndividal!B:B,A:A)+AC584</f>
        <v>21625.6</v>
      </c>
      <c r="AB584" s="14">
        <f t="shared" si="4"/>
        <v>0</v>
      </c>
      <c r="AC584" s="32">
        <v>21625.6</v>
      </c>
    </row>
    <row r="585">
      <c r="A585" s="10" t="s">
        <v>6689</v>
      </c>
      <c r="B585" s="13">
        <v>45913.0</v>
      </c>
      <c r="C585" s="8" t="s">
        <v>3355</v>
      </c>
      <c r="D585" s="8">
        <v>79020.0</v>
      </c>
      <c r="E585" s="8">
        <v>1317.0</v>
      </c>
      <c r="F585" s="8">
        <v>60.0</v>
      </c>
      <c r="G585" s="11">
        <v>79020.0</v>
      </c>
      <c r="H585" s="8">
        <v>0.0</v>
      </c>
      <c r="I585" s="11">
        <v>0.0</v>
      </c>
      <c r="J585" s="8" t="s">
        <v>6176</v>
      </c>
      <c r="K585" s="8">
        <v>310.0</v>
      </c>
      <c r="L585" s="11">
        <v>24496.2</v>
      </c>
      <c r="M585" s="8" t="s">
        <v>6119</v>
      </c>
      <c r="N585" s="8" t="s">
        <v>73</v>
      </c>
      <c r="O585" s="8" t="s">
        <v>6683</v>
      </c>
      <c r="P585" s="11">
        <v>85.0</v>
      </c>
      <c r="Q585" s="11">
        <v>111151.95</v>
      </c>
      <c r="S585" s="16" t="str">
        <f t="shared" si="1"/>
        <v>CXG-0925</v>
      </c>
      <c r="T585" s="16" t="str">
        <f t="shared" si="2"/>
        <v>09/2025</v>
      </c>
      <c r="U585" s="10" t="s">
        <v>898</v>
      </c>
      <c r="V585" s="43">
        <v>78460.0</v>
      </c>
      <c r="W585" s="8">
        <v>1307.67</v>
      </c>
      <c r="X585" s="8">
        <v>-9.33</v>
      </c>
      <c r="Y585" s="16" t="str">
        <f t="shared" si="3"/>
        <v>Descarregado</v>
      </c>
      <c r="Z585" s="8" t="s">
        <v>3302</v>
      </c>
      <c r="AA585" s="14">
        <f>SUMIFS(PagFreteIndividal!E:E,PagFreteIndividal!B:B,A:A)+AC585</f>
        <v>24496.2</v>
      </c>
      <c r="AB585" s="14">
        <f t="shared" si="4"/>
        <v>0</v>
      </c>
      <c r="AC585" s="32">
        <v>24496.2</v>
      </c>
    </row>
    <row r="586">
      <c r="A586" s="10" t="s">
        <v>6690</v>
      </c>
      <c r="B586" s="13">
        <v>45913.0</v>
      </c>
      <c r="C586" s="8" t="s">
        <v>3355</v>
      </c>
      <c r="D586" s="8">
        <v>78560.0</v>
      </c>
      <c r="E586" s="8">
        <v>1309.33</v>
      </c>
      <c r="F586" s="8">
        <v>60.0</v>
      </c>
      <c r="G586" s="11">
        <v>78559.8</v>
      </c>
      <c r="H586" s="8">
        <v>0.0</v>
      </c>
      <c r="I586" s="11">
        <v>0.0</v>
      </c>
      <c r="J586" s="8" t="s">
        <v>6145</v>
      </c>
      <c r="K586" s="8">
        <v>310.0</v>
      </c>
      <c r="L586" s="11">
        <v>24353.6</v>
      </c>
      <c r="M586" s="8" t="s">
        <v>6119</v>
      </c>
      <c r="N586" s="8" t="s">
        <v>73</v>
      </c>
      <c r="O586" s="8" t="s">
        <v>6683</v>
      </c>
      <c r="P586" s="11">
        <v>85.0</v>
      </c>
      <c r="Q586" s="11">
        <v>111109.45</v>
      </c>
      <c r="S586" s="16" t="str">
        <f t="shared" si="1"/>
        <v>CXG-0925</v>
      </c>
      <c r="T586" s="16" t="str">
        <f t="shared" si="2"/>
        <v>09/2025</v>
      </c>
      <c r="U586" s="10" t="s">
        <v>898</v>
      </c>
      <c r="V586" s="43">
        <v>78430.0</v>
      </c>
      <c r="W586" s="8">
        <v>1307.17</v>
      </c>
      <c r="X586" s="8">
        <v>-2.16</v>
      </c>
      <c r="Y586" s="16" t="str">
        <f t="shared" si="3"/>
        <v>Descarregado</v>
      </c>
      <c r="Z586" s="8" t="s">
        <v>3302</v>
      </c>
      <c r="AA586" s="14">
        <f>SUMIFS(PagFreteIndividal!E:E,PagFreteIndividal!B:B,A:A)+AC586</f>
        <v>24353.6</v>
      </c>
      <c r="AB586" s="14">
        <f t="shared" si="4"/>
        <v>0</v>
      </c>
      <c r="AC586" s="32">
        <v>24353.6</v>
      </c>
    </row>
    <row r="587">
      <c r="A587" s="10" t="s">
        <v>4764</v>
      </c>
      <c r="B587" s="13">
        <v>45907.0</v>
      </c>
      <c r="C587" s="8" t="s">
        <v>3308</v>
      </c>
      <c r="D587" s="8">
        <v>74340.0</v>
      </c>
      <c r="E587" s="8">
        <v>1239.0</v>
      </c>
      <c r="F587" s="8">
        <v>60.0</v>
      </c>
      <c r="G587" s="11">
        <v>74340.0</v>
      </c>
      <c r="H587" s="8">
        <v>0.0</v>
      </c>
      <c r="I587" s="11">
        <v>0.0</v>
      </c>
      <c r="J587" s="8" t="s">
        <v>4765</v>
      </c>
      <c r="K587" s="8">
        <v>310.0</v>
      </c>
      <c r="L587" s="11">
        <v>23045.4</v>
      </c>
      <c r="M587" s="8" t="s">
        <v>6119</v>
      </c>
      <c r="N587" s="8" t="s">
        <v>220</v>
      </c>
      <c r="O587" s="8" t="s">
        <v>6653</v>
      </c>
      <c r="P587" s="11">
        <v>83.0</v>
      </c>
      <c r="Q587" s="11">
        <v>103418.0</v>
      </c>
      <c r="S587" s="16" t="str">
        <f t="shared" si="1"/>
        <v>CXG-0925</v>
      </c>
      <c r="T587" s="16" t="str">
        <f t="shared" si="2"/>
        <v>09/2025</v>
      </c>
      <c r="U587" s="10" t="s">
        <v>911</v>
      </c>
      <c r="V587" s="43">
        <v>74760.0</v>
      </c>
      <c r="W587" s="8">
        <v>1246.0</v>
      </c>
      <c r="X587" s="8">
        <v>7.0</v>
      </c>
      <c r="Y587" s="16" t="str">
        <f t="shared" si="3"/>
        <v>Descarregado</v>
      </c>
      <c r="Z587" s="8" t="s">
        <v>3309</v>
      </c>
      <c r="AA587" s="14">
        <f>SUMIFS(PagFreteIndividal!E:E,PagFreteIndividal!B:B,A:A)+AC587</f>
        <v>23045.4</v>
      </c>
      <c r="AB587" s="14">
        <f t="shared" si="4"/>
        <v>0</v>
      </c>
      <c r="AC587" s="14"/>
    </row>
    <row r="588">
      <c r="A588" s="10" t="s">
        <v>5171</v>
      </c>
      <c r="B588" s="13">
        <v>45911.0</v>
      </c>
      <c r="C588" s="8" t="s">
        <v>3308</v>
      </c>
      <c r="D588" s="8">
        <v>76480.0</v>
      </c>
      <c r="E588" s="8">
        <v>1274.67</v>
      </c>
      <c r="F588" s="8">
        <v>60.0</v>
      </c>
      <c r="G588" s="11">
        <v>76480.2</v>
      </c>
      <c r="H588" s="8">
        <v>0.0</v>
      </c>
      <c r="I588" s="11">
        <v>0.0</v>
      </c>
      <c r="J588" s="8" t="s">
        <v>5172</v>
      </c>
      <c r="K588" s="8">
        <v>300.0</v>
      </c>
      <c r="L588" s="11">
        <v>22944.0</v>
      </c>
      <c r="M588" s="8" t="s">
        <v>6119</v>
      </c>
      <c r="N588" s="8" t="s">
        <v>27</v>
      </c>
      <c r="O588" s="8" t="s">
        <v>6594</v>
      </c>
      <c r="P588" s="11">
        <v>83.0</v>
      </c>
      <c r="Q588" s="11">
        <v>105797.61</v>
      </c>
      <c r="S588" s="16" t="str">
        <f t="shared" si="1"/>
        <v>CXG-0925</v>
      </c>
      <c r="T588" s="16" t="str">
        <f t="shared" si="2"/>
        <v>09/2025</v>
      </c>
      <c r="U588" s="10" t="s">
        <v>908</v>
      </c>
      <c r="V588" s="43">
        <v>76480.0</v>
      </c>
      <c r="W588" s="8">
        <v>1274.67</v>
      </c>
      <c r="X588" s="8">
        <v>0.0</v>
      </c>
      <c r="Y588" s="16" t="str">
        <f t="shared" si="3"/>
        <v>Descarregado</v>
      </c>
      <c r="Z588" s="8" t="s">
        <v>3309</v>
      </c>
      <c r="AA588" s="14">
        <f>SUMIFS(PagFreteIndividal!E:E,PagFreteIndividal!B:B,A:A)+AC588</f>
        <v>22944</v>
      </c>
      <c r="AB588" s="14">
        <f t="shared" si="4"/>
        <v>0</v>
      </c>
      <c r="AC588" s="14"/>
    </row>
    <row r="589">
      <c r="A589" s="10" t="s">
        <v>6691</v>
      </c>
      <c r="B589" s="13">
        <v>45915.0</v>
      </c>
      <c r="C589" s="8" t="s">
        <v>3355</v>
      </c>
      <c r="D589" s="8">
        <v>75880.0</v>
      </c>
      <c r="E589" s="8">
        <v>1264.67</v>
      </c>
      <c r="F589" s="8">
        <v>60.0</v>
      </c>
      <c r="G589" s="11">
        <v>75880.2</v>
      </c>
      <c r="H589" s="8">
        <v>0.0</v>
      </c>
      <c r="I589" s="11">
        <v>0.0</v>
      </c>
      <c r="J589" s="8" t="s">
        <v>6345</v>
      </c>
      <c r="K589" s="8">
        <v>310.0</v>
      </c>
      <c r="L589" s="11">
        <v>23522.8</v>
      </c>
      <c r="M589" s="8" t="s">
        <v>6119</v>
      </c>
      <c r="N589" s="8" t="s">
        <v>73</v>
      </c>
      <c r="O589" s="8" t="s">
        <v>6683</v>
      </c>
      <c r="P589" s="11">
        <v>85.0</v>
      </c>
      <c r="Q589" s="11">
        <v>105966.95</v>
      </c>
      <c r="S589" s="16" t="str">
        <f t="shared" si="1"/>
        <v>CXG-0925</v>
      </c>
      <c r="T589" s="16" t="str">
        <f t="shared" si="2"/>
        <v>09/2025</v>
      </c>
      <c r="U589" s="10" t="s">
        <v>898</v>
      </c>
      <c r="V589" s="43">
        <v>74800.0</v>
      </c>
      <c r="W589" s="8">
        <v>1246.67</v>
      </c>
      <c r="X589" s="8">
        <v>-18.0</v>
      </c>
      <c r="Y589" s="16" t="str">
        <f t="shared" si="3"/>
        <v>Descarregado</v>
      </c>
      <c r="Z589" s="8" t="s">
        <v>3302</v>
      </c>
      <c r="AA589" s="14">
        <f>SUMIFS(PagFreteIndividal!E:E,PagFreteIndividal!B:B,A:A)+AC589</f>
        <v>23522.8</v>
      </c>
      <c r="AB589" s="14">
        <f t="shared" si="4"/>
        <v>0</v>
      </c>
      <c r="AC589" s="32">
        <v>23522.8</v>
      </c>
    </row>
    <row r="590">
      <c r="A590" s="10" t="s">
        <v>6692</v>
      </c>
      <c r="B590" s="13">
        <v>45915.0</v>
      </c>
      <c r="C590" s="8" t="s">
        <v>3355</v>
      </c>
      <c r="D590" s="8">
        <v>78160.0</v>
      </c>
      <c r="E590" s="8">
        <v>1302.67</v>
      </c>
      <c r="F590" s="8">
        <v>60.0</v>
      </c>
      <c r="G590" s="11">
        <v>78160.2</v>
      </c>
      <c r="H590" s="8">
        <v>0.0</v>
      </c>
      <c r="I590" s="11">
        <v>0.0</v>
      </c>
      <c r="J590" s="8" t="s">
        <v>6129</v>
      </c>
      <c r="K590" s="8">
        <v>310.0</v>
      </c>
      <c r="L590" s="11">
        <v>24229.6</v>
      </c>
      <c r="M590" s="8" t="s">
        <v>6119</v>
      </c>
      <c r="N590" s="8" t="s">
        <v>73</v>
      </c>
      <c r="O590" s="8" t="s">
        <v>6683</v>
      </c>
      <c r="P590" s="11">
        <v>85.0</v>
      </c>
      <c r="Q590" s="11">
        <v>110684.45</v>
      </c>
      <c r="S590" s="16" t="str">
        <f t="shared" si="1"/>
        <v>CXG-0925</v>
      </c>
      <c r="T590" s="16" t="str">
        <f t="shared" si="2"/>
        <v>09/2025</v>
      </c>
      <c r="U590" s="10" t="s">
        <v>898</v>
      </c>
      <c r="V590" s="43">
        <v>78130.0</v>
      </c>
      <c r="W590" s="8">
        <v>1302.17</v>
      </c>
      <c r="X590" s="8">
        <v>-0.5</v>
      </c>
      <c r="Y590" s="16" t="str">
        <f t="shared" si="3"/>
        <v>Descarregado</v>
      </c>
      <c r="Z590" s="8" t="s">
        <v>3302</v>
      </c>
      <c r="AA590" s="14">
        <f>SUMIFS(PagFreteIndividal!E:E,PagFreteIndividal!B:B,A:A)+AC590</f>
        <v>24229.6</v>
      </c>
      <c r="AB590" s="14">
        <f t="shared" si="4"/>
        <v>0</v>
      </c>
      <c r="AC590" s="32">
        <v>24229.6</v>
      </c>
    </row>
    <row r="591">
      <c r="A591" s="10" t="s">
        <v>6693</v>
      </c>
      <c r="B591" s="13">
        <v>45915.0</v>
      </c>
      <c r="C591" s="8" t="s">
        <v>3355</v>
      </c>
      <c r="D591" s="8">
        <v>76880.0</v>
      </c>
      <c r="E591" s="8">
        <v>1281.33</v>
      </c>
      <c r="F591" s="8">
        <v>60.0</v>
      </c>
      <c r="G591" s="11">
        <v>76879.8</v>
      </c>
      <c r="H591" s="8">
        <v>0.0</v>
      </c>
      <c r="I591" s="11">
        <v>0.0</v>
      </c>
      <c r="J591" s="8" t="s">
        <v>6132</v>
      </c>
      <c r="K591" s="8">
        <v>320.0</v>
      </c>
      <c r="L591" s="11">
        <v>24601.6</v>
      </c>
      <c r="M591" s="8" t="s">
        <v>6119</v>
      </c>
      <c r="N591" s="8" t="s">
        <v>73</v>
      </c>
      <c r="O591" s="8" t="s">
        <v>6683</v>
      </c>
      <c r="P591" s="11">
        <v>85.0</v>
      </c>
      <c r="Q591" s="11">
        <v>108970.0</v>
      </c>
      <c r="S591" s="16" t="str">
        <f t="shared" si="1"/>
        <v>CXG-0925</v>
      </c>
      <c r="T591" s="16" t="str">
        <f t="shared" si="2"/>
        <v>09/2025</v>
      </c>
      <c r="U591" s="10" t="s">
        <v>908</v>
      </c>
      <c r="V591" s="43">
        <v>76920.0</v>
      </c>
      <c r="W591" s="8">
        <v>1282.0</v>
      </c>
      <c r="X591" s="8">
        <v>0.67</v>
      </c>
      <c r="Y591" s="16" t="str">
        <f t="shared" si="3"/>
        <v>Descarregado</v>
      </c>
      <c r="Z591" s="8" t="s">
        <v>3302</v>
      </c>
      <c r="AA591" s="14">
        <f>SUMIFS(PagFreteIndividal!E:E,PagFreteIndividal!B:B,A:A)+AC591</f>
        <v>24601.6</v>
      </c>
      <c r="AB591" s="14">
        <f t="shared" si="4"/>
        <v>0</v>
      </c>
      <c r="AC591" s="32">
        <v>24601.6</v>
      </c>
    </row>
    <row r="592">
      <c r="A592" s="10" t="s">
        <v>4915</v>
      </c>
      <c r="B592" s="13">
        <v>45915.0</v>
      </c>
      <c r="C592" s="8" t="s">
        <v>3308</v>
      </c>
      <c r="D592" s="8">
        <v>76580.0</v>
      </c>
      <c r="E592" s="8">
        <v>1276.33</v>
      </c>
      <c r="F592" s="8">
        <v>60.0</v>
      </c>
      <c r="G592" s="11">
        <v>76579.8</v>
      </c>
      <c r="H592" s="8">
        <v>0.0</v>
      </c>
      <c r="I592" s="11">
        <v>0.0</v>
      </c>
      <c r="J592" s="8" t="s">
        <v>4827</v>
      </c>
      <c r="K592" s="8">
        <v>320.0</v>
      </c>
      <c r="L592" s="11">
        <v>24505.6</v>
      </c>
      <c r="M592" s="8" t="s">
        <v>6119</v>
      </c>
      <c r="N592" s="8" t="s">
        <v>83</v>
      </c>
      <c r="O592" s="8" t="s">
        <v>6677</v>
      </c>
      <c r="P592" s="11">
        <v>86.0</v>
      </c>
      <c r="Q592" s="11">
        <v>109650.0</v>
      </c>
      <c r="S592" s="16" t="str">
        <f t="shared" si="1"/>
        <v>CXG-0925</v>
      </c>
      <c r="T592" s="16" t="str">
        <f t="shared" si="2"/>
        <v>09/2025</v>
      </c>
      <c r="U592" s="10" t="s">
        <v>911</v>
      </c>
      <c r="V592" s="43">
        <v>76500.0</v>
      </c>
      <c r="W592" s="8">
        <v>1275.0</v>
      </c>
      <c r="X592" s="8">
        <v>-1.33</v>
      </c>
      <c r="Y592" s="16" t="str">
        <f t="shared" si="3"/>
        <v>Descarregado</v>
      </c>
      <c r="Z592" s="8" t="s">
        <v>3309</v>
      </c>
      <c r="AA592" s="14">
        <f>SUMIFS(PagFreteIndividal!E:E,PagFreteIndividal!B:B,A:A)+AC592</f>
        <v>24505.6</v>
      </c>
      <c r="AB592" s="14">
        <f t="shared" si="4"/>
        <v>0</v>
      </c>
      <c r="AC592" s="14"/>
    </row>
    <row r="593">
      <c r="A593" s="10" t="s">
        <v>4840</v>
      </c>
      <c r="B593" s="13">
        <v>45915.0</v>
      </c>
      <c r="C593" s="8" t="s">
        <v>3308</v>
      </c>
      <c r="D593" s="8">
        <v>74560.0</v>
      </c>
      <c r="E593" s="8">
        <v>1242.67</v>
      </c>
      <c r="F593" s="8">
        <v>60.0</v>
      </c>
      <c r="G593" s="11">
        <v>74560.2</v>
      </c>
      <c r="H593" s="8">
        <v>0.0</v>
      </c>
      <c r="I593" s="11">
        <v>0.0</v>
      </c>
      <c r="J593" s="8" t="s">
        <v>4765</v>
      </c>
      <c r="K593" s="8">
        <v>320.0</v>
      </c>
      <c r="L593" s="11">
        <v>23859.2</v>
      </c>
      <c r="M593" s="8" t="s">
        <v>6119</v>
      </c>
      <c r="N593" s="8" t="s">
        <v>83</v>
      </c>
      <c r="O593" s="8" t="s">
        <v>6677</v>
      </c>
      <c r="P593" s="11">
        <v>86.0</v>
      </c>
      <c r="Q593" s="11">
        <v>107156.0</v>
      </c>
      <c r="S593" s="16" t="str">
        <f t="shared" si="1"/>
        <v>CXG-0925</v>
      </c>
      <c r="T593" s="16" t="str">
        <f t="shared" si="2"/>
        <v>09/2025</v>
      </c>
      <c r="U593" s="10" t="s">
        <v>911</v>
      </c>
      <c r="V593" s="43">
        <v>74760.0</v>
      </c>
      <c r="W593" s="8">
        <v>1246.0</v>
      </c>
      <c r="X593" s="8">
        <v>3.33</v>
      </c>
      <c r="Y593" s="16" t="str">
        <f t="shared" si="3"/>
        <v>Descarregado</v>
      </c>
      <c r="Z593" s="8" t="s">
        <v>3309</v>
      </c>
      <c r="AA593" s="14">
        <f>SUMIFS(PagFreteIndividal!E:E,PagFreteIndividal!B:B,A:A)+AC593</f>
        <v>23859.2</v>
      </c>
      <c r="AB593" s="14">
        <f t="shared" si="4"/>
        <v>0</v>
      </c>
      <c r="AC593" s="14"/>
    </row>
    <row r="594">
      <c r="A594" s="10" t="s">
        <v>6694</v>
      </c>
      <c r="B594" s="13">
        <v>45917.0</v>
      </c>
      <c r="C594" s="8" t="s">
        <v>3355</v>
      </c>
      <c r="D594" s="8">
        <v>61100.0</v>
      </c>
      <c r="E594" s="8">
        <v>1018.33</v>
      </c>
      <c r="F594" s="8">
        <v>60.0</v>
      </c>
      <c r="G594" s="11">
        <v>61099.8</v>
      </c>
      <c r="H594" s="8">
        <v>0.0</v>
      </c>
      <c r="I594" s="11">
        <v>0.0</v>
      </c>
      <c r="J594" s="8" t="s">
        <v>6590</v>
      </c>
      <c r="K594" s="8">
        <v>310.0</v>
      </c>
      <c r="L594" s="11">
        <v>18941.0</v>
      </c>
      <c r="M594" s="8" t="s">
        <v>6119</v>
      </c>
      <c r="N594" s="8" t="s">
        <v>61</v>
      </c>
      <c r="O594" s="8" t="s">
        <v>6639</v>
      </c>
      <c r="P594" s="11">
        <v>85.8</v>
      </c>
      <c r="Q594" s="11">
        <v>87230.29</v>
      </c>
      <c r="S594" s="16" t="str">
        <f t="shared" si="1"/>
        <v>CXG-0925</v>
      </c>
      <c r="T594" s="16" t="str">
        <f t="shared" si="2"/>
        <v>09/2025</v>
      </c>
      <c r="U594" s="10" t="s">
        <v>914</v>
      </c>
      <c r="V594" s="43">
        <v>61000.0</v>
      </c>
      <c r="W594" s="8">
        <v>1016.67</v>
      </c>
      <c r="X594" s="8">
        <v>-1.66</v>
      </c>
      <c r="Y594" s="16" t="str">
        <f t="shared" si="3"/>
        <v>Descarregado</v>
      </c>
      <c r="Z594" s="8" t="s">
        <v>3302</v>
      </c>
      <c r="AA594" s="14">
        <f>SUMIFS(PagFreteIndividal!E:E,PagFreteIndividal!B:B,A:A)+AC594</f>
        <v>18941</v>
      </c>
      <c r="AB594" s="14">
        <f t="shared" si="4"/>
        <v>0</v>
      </c>
      <c r="AC594" s="32">
        <v>18941.0</v>
      </c>
    </row>
    <row r="595">
      <c r="A595" s="10" t="s">
        <v>6695</v>
      </c>
      <c r="B595" s="13">
        <v>45918.0</v>
      </c>
      <c r="C595" s="8" t="s">
        <v>3355</v>
      </c>
      <c r="D595" s="8">
        <v>75060.0</v>
      </c>
      <c r="E595" s="8">
        <v>1251.0</v>
      </c>
      <c r="F595" s="8">
        <v>60.0</v>
      </c>
      <c r="G595" s="11">
        <v>75060.0</v>
      </c>
      <c r="H595" s="8">
        <v>0.0</v>
      </c>
      <c r="I595" s="11">
        <v>0.0</v>
      </c>
      <c r="J595" s="8" t="s">
        <v>5483</v>
      </c>
      <c r="K595" s="8">
        <v>310.0</v>
      </c>
      <c r="L595" s="11">
        <v>23268.6</v>
      </c>
      <c r="M595" s="8" t="s">
        <v>6119</v>
      </c>
      <c r="N595" s="8" t="s">
        <v>86</v>
      </c>
      <c r="O595" s="8" t="s">
        <v>6524</v>
      </c>
      <c r="P595" s="11">
        <v>84.0</v>
      </c>
      <c r="Q595" s="11">
        <v>104145.72</v>
      </c>
      <c r="S595" s="16" t="str">
        <f t="shared" si="1"/>
        <v>CXG-0925</v>
      </c>
      <c r="T595" s="16" t="str">
        <f t="shared" si="2"/>
        <v>09/2025</v>
      </c>
      <c r="U595" s="10" t="s">
        <v>914</v>
      </c>
      <c r="V595" s="43">
        <v>74390.0</v>
      </c>
      <c r="W595" s="8">
        <v>1239.83</v>
      </c>
      <c r="X595" s="8">
        <v>-11.17</v>
      </c>
      <c r="Y595" s="16" t="str">
        <f t="shared" si="3"/>
        <v>Descarregado</v>
      </c>
      <c r="Z595" s="8" t="s">
        <v>3302</v>
      </c>
      <c r="AA595" s="14">
        <f>SUMIFS(PagFreteIndividal!E:E,PagFreteIndividal!B:B,A:A)+AC595</f>
        <v>23268.6</v>
      </c>
      <c r="AB595" s="14">
        <f t="shared" si="4"/>
        <v>0</v>
      </c>
      <c r="AC595" s="32">
        <v>23268.6</v>
      </c>
    </row>
    <row r="596">
      <c r="A596" s="10" t="s">
        <v>5477</v>
      </c>
      <c r="B596" s="13">
        <v>45916.0</v>
      </c>
      <c r="C596" s="8" t="s">
        <v>3308</v>
      </c>
      <c r="D596" s="8">
        <v>75160.0</v>
      </c>
      <c r="E596" s="8">
        <v>1252.67</v>
      </c>
      <c r="F596" s="8">
        <v>60.0</v>
      </c>
      <c r="G596" s="11">
        <v>75160.2</v>
      </c>
      <c r="H596" s="8">
        <v>0.0</v>
      </c>
      <c r="I596" s="11">
        <v>0.0</v>
      </c>
      <c r="J596" s="8" t="s">
        <v>5078</v>
      </c>
      <c r="K596" s="8">
        <v>320.0</v>
      </c>
      <c r="L596" s="11">
        <v>24051.2</v>
      </c>
      <c r="M596" s="8" t="s">
        <v>6119</v>
      </c>
      <c r="N596" s="8" t="s">
        <v>73</v>
      </c>
      <c r="O596" s="8" t="s">
        <v>6683</v>
      </c>
      <c r="P596" s="11">
        <v>85.0</v>
      </c>
      <c r="Q596" s="11">
        <v>106335.0</v>
      </c>
      <c r="R596" s="8" t="s">
        <v>6696</v>
      </c>
      <c r="S596" s="16" t="str">
        <f t="shared" si="1"/>
        <v>CXG-0925</v>
      </c>
      <c r="T596" s="16" t="str">
        <f t="shared" si="2"/>
        <v>09/2025</v>
      </c>
      <c r="U596" s="10" t="s">
        <v>914</v>
      </c>
      <c r="V596" s="43">
        <v>75060.0</v>
      </c>
      <c r="W596" s="8">
        <v>1251.0</v>
      </c>
      <c r="X596" s="8">
        <v>-1.67</v>
      </c>
      <c r="Y596" s="16" t="str">
        <f t="shared" si="3"/>
        <v>Descarregado</v>
      </c>
      <c r="Z596" s="8" t="s">
        <v>3309</v>
      </c>
      <c r="AA596" s="14">
        <f>SUMIFS(PagFreteIndividal!E:E,PagFreteIndividal!B:B,A:A)+AC596</f>
        <v>24051.2</v>
      </c>
      <c r="AB596" s="14">
        <f t="shared" si="4"/>
        <v>0</v>
      </c>
      <c r="AC596" s="14"/>
    </row>
    <row r="597">
      <c r="A597" s="10" t="s">
        <v>4131</v>
      </c>
      <c r="B597" s="13">
        <v>45916.0</v>
      </c>
      <c r="C597" s="8" t="s">
        <v>3308</v>
      </c>
      <c r="D597" s="8">
        <v>61760.0</v>
      </c>
      <c r="E597" s="8">
        <v>1029.33</v>
      </c>
      <c r="F597" s="8">
        <v>60.0</v>
      </c>
      <c r="G597" s="11">
        <v>61759.8</v>
      </c>
      <c r="H597" s="8">
        <v>0.0</v>
      </c>
      <c r="I597" s="11">
        <v>0.0</v>
      </c>
      <c r="J597" s="8" t="s">
        <v>4132</v>
      </c>
      <c r="K597" s="8">
        <v>320.0</v>
      </c>
      <c r="L597" s="11">
        <v>19763.2</v>
      </c>
      <c r="M597" s="8" t="s">
        <v>6119</v>
      </c>
      <c r="N597" s="8" t="s">
        <v>83</v>
      </c>
      <c r="O597" s="8" t="s">
        <v>6677</v>
      </c>
      <c r="P597" s="11">
        <v>86.0</v>
      </c>
      <c r="Q597" s="11">
        <v>88608.38</v>
      </c>
      <c r="S597" s="16" t="str">
        <f t="shared" si="1"/>
        <v>CXG-0925</v>
      </c>
      <c r="T597" s="16" t="str">
        <f t="shared" si="2"/>
        <v>09/2025</v>
      </c>
      <c r="U597" s="10" t="s">
        <v>911</v>
      </c>
      <c r="V597" s="43">
        <v>61820.0</v>
      </c>
      <c r="W597" s="8">
        <v>1030.33</v>
      </c>
      <c r="X597" s="8">
        <v>1.0</v>
      </c>
      <c r="Y597" s="16" t="str">
        <f t="shared" si="3"/>
        <v>Descarregado</v>
      </c>
      <c r="Z597" s="8" t="s">
        <v>3309</v>
      </c>
      <c r="AA597" s="14">
        <f>SUMIFS(PagFreteIndividal!E:E,PagFreteIndividal!B:B,A:A)+AC597</f>
        <v>19763.2</v>
      </c>
      <c r="AB597" s="14">
        <f t="shared" si="4"/>
        <v>0</v>
      </c>
      <c r="AC597" s="14"/>
    </row>
    <row r="598">
      <c r="A598" s="10" t="s">
        <v>5160</v>
      </c>
      <c r="B598" s="13">
        <v>45918.0</v>
      </c>
      <c r="C598" s="8" t="s">
        <v>3308</v>
      </c>
      <c r="D598" s="8">
        <v>74560.0</v>
      </c>
      <c r="E598" s="8">
        <v>1242.67</v>
      </c>
      <c r="F598" s="8">
        <v>60.0</v>
      </c>
      <c r="G598" s="11">
        <v>74560.2</v>
      </c>
      <c r="H598" s="8">
        <v>0.0</v>
      </c>
      <c r="I598" s="11">
        <v>0.0</v>
      </c>
      <c r="J598" s="8" t="s">
        <v>2724</v>
      </c>
      <c r="K598" s="8">
        <v>320.0</v>
      </c>
      <c r="L598" s="11">
        <v>23859.2</v>
      </c>
      <c r="M598" s="8" t="s">
        <v>6119</v>
      </c>
      <c r="N598" s="8" t="s">
        <v>61</v>
      </c>
      <c r="O598" s="8" t="s">
        <v>6639</v>
      </c>
      <c r="P598" s="11">
        <v>85.8</v>
      </c>
      <c r="Q598" s="11">
        <v>105963.0</v>
      </c>
      <c r="S598" s="16" t="str">
        <f t="shared" si="1"/>
        <v>CXG-0925</v>
      </c>
      <c r="T598" s="16" t="str">
        <f t="shared" si="2"/>
        <v>09/2025</v>
      </c>
      <c r="U598" s="10" t="s">
        <v>914</v>
      </c>
      <c r="V598" s="43">
        <v>74100.0</v>
      </c>
      <c r="W598" s="8">
        <v>1235.0</v>
      </c>
      <c r="X598" s="8">
        <v>-7.67</v>
      </c>
      <c r="Y598" s="16" t="str">
        <f t="shared" si="3"/>
        <v>Descarregado</v>
      </c>
      <c r="Z598" s="8" t="s">
        <v>3309</v>
      </c>
      <c r="AA598" s="14">
        <f>SUMIFS(PagFreteIndividal!E:E,PagFreteIndividal!B:B,A:A)+AC598</f>
        <v>23859.2</v>
      </c>
      <c r="AB598" s="14">
        <f t="shared" si="4"/>
        <v>0</v>
      </c>
      <c r="AC598" s="14"/>
    </row>
    <row r="599">
      <c r="A599" s="10" t="s">
        <v>6697</v>
      </c>
      <c r="B599" s="13">
        <v>45919.0</v>
      </c>
      <c r="C599" s="8" t="s">
        <v>3355</v>
      </c>
      <c r="D599" s="8">
        <v>80500.0</v>
      </c>
      <c r="E599" s="8">
        <v>1341.67</v>
      </c>
      <c r="F599" s="8">
        <v>60.0</v>
      </c>
      <c r="G599" s="11">
        <v>80500.2</v>
      </c>
      <c r="H599" s="8">
        <v>0.0</v>
      </c>
      <c r="I599" s="11">
        <v>0.0</v>
      </c>
      <c r="J599" s="8" t="s">
        <v>6671</v>
      </c>
      <c r="K599" s="8">
        <v>320.0</v>
      </c>
      <c r="L599" s="11">
        <v>25760.0</v>
      </c>
      <c r="M599" s="8" t="s">
        <v>6119</v>
      </c>
      <c r="N599" s="8" t="s">
        <v>73</v>
      </c>
      <c r="O599" s="8" t="s">
        <v>6683</v>
      </c>
      <c r="P599" s="11">
        <v>85.0</v>
      </c>
      <c r="Q599" s="11">
        <v>114183.05</v>
      </c>
      <c r="S599" s="16" t="str">
        <f t="shared" si="1"/>
        <v>CXG-0925</v>
      </c>
      <c r="T599" s="16" t="str">
        <f t="shared" si="2"/>
        <v>09/2025</v>
      </c>
      <c r="U599" s="10" t="s">
        <v>908</v>
      </c>
      <c r="V599" s="43">
        <v>80600.0</v>
      </c>
      <c r="W599" s="8">
        <v>1343.33</v>
      </c>
      <c r="X599" s="8">
        <v>1.66</v>
      </c>
      <c r="Y599" s="16" t="str">
        <f t="shared" si="3"/>
        <v>Descarregado</v>
      </c>
      <c r="Z599" s="8" t="s">
        <v>3302</v>
      </c>
      <c r="AA599" s="14">
        <f>SUMIFS(PagFreteIndividal!E:E,PagFreteIndividal!B:B,A:A)+AC599</f>
        <v>25760</v>
      </c>
      <c r="AB599" s="14">
        <f t="shared" si="4"/>
        <v>0</v>
      </c>
      <c r="AC599" s="32">
        <v>25760.0</v>
      </c>
    </row>
    <row r="600">
      <c r="A600" s="10" t="s">
        <v>6698</v>
      </c>
      <c r="B600" s="13">
        <v>45920.0</v>
      </c>
      <c r="C600" s="8" t="s">
        <v>3355</v>
      </c>
      <c r="D600" s="8">
        <v>76520.0</v>
      </c>
      <c r="E600" s="8">
        <v>1275.33</v>
      </c>
      <c r="F600" s="8">
        <v>60.0</v>
      </c>
      <c r="G600" s="11">
        <v>76519.8</v>
      </c>
      <c r="H600" s="8">
        <v>0.0</v>
      </c>
      <c r="I600" s="11">
        <v>0.0</v>
      </c>
      <c r="J600" s="8" t="s">
        <v>6240</v>
      </c>
      <c r="K600" s="8">
        <v>310.0</v>
      </c>
      <c r="L600" s="11">
        <v>23721.2</v>
      </c>
      <c r="M600" s="8" t="s">
        <v>6119</v>
      </c>
      <c r="N600" s="8" t="s">
        <v>73</v>
      </c>
      <c r="O600" s="8" t="s">
        <v>6683</v>
      </c>
      <c r="P600" s="11">
        <v>85.0</v>
      </c>
      <c r="Q600" s="11">
        <v>108488.05</v>
      </c>
      <c r="S600" s="16" t="str">
        <f t="shared" si="1"/>
        <v>CXG-0925</v>
      </c>
      <c r="T600" s="16" t="str">
        <f t="shared" si="2"/>
        <v>09/2025</v>
      </c>
      <c r="U600" s="10" t="s">
        <v>914</v>
      </c>
      <c r="V600" s="43">
        <v>76580.0</v>
      </c>
      <c r="W600" s="8">
        <v>1276.33</v>
      </c>
      <c r="X600" s="8">
        <v>1.0</v>
      </c>
      <c r="Y600" s="16" t="str">
        <f t="shared" si="3"/>
        <v>Descarregado</v>
      </c>
      <c r="Z600" s="8" t="s">
        <v>3302</v>
      </c>
      <c r="AA600" s="14">
        <f>SUMIFS(PagFreteIndividal!E:E,PagFreteIndividal!B:B,A:A)+AC600</f>
        <v>23721.2</v>
      </c>
      <c r="AB600" s="14">
        <f t="shared" si="4"/>
        <v>0</v>
      </c>
      <c r="AC600" s="32">
        <v>23721.2</v>
      </c>
    </row>
    <row r="601">
      <c r="A601" s="10" t="s">
        <v>6699</v>
      </c>
      <c r="B601" s="13">
        <v>45920.0</v>
      </c>
      <c r="C601" s="8" t="s">
        <v>3355</v>
      </c>
      <c r="D601" s="8">
        <v>75300.0</v>
      </c>
      <c r="E601" s="8">
        <v>1255.0</v>
      </c>
      <c r="F601" s="8">
        <v>60.0</v>
      </c>
      <c r="G601" s="11">
        <v>75300.0</v>
      </c>
      <c r="H601" s="8">
        <v>0.0</v>
      </c>
      <c r="I601" s="11">
        <v>0.0</v>
      </c>
      <c r="J601" s="8" t="s">
        <v>6700</v>
      </c>
      <c r="K601" s="8">
        <v>310.0</v>
      </c>
      <c r="L601" s="11">
        <v>23343.0</v>
      </c>
      <c r="M601" s="8" t="s">
        <v>6119</v>
      </c>
      <c r="N601" s="8" t="s">
        <v>73</v>
      </c>
      <c r="O601" s="8" t="s">
        <v>6683</v>
      </c>
      <c r="P601" s="11">
        <v>85.0</v>
      </c>
      <c r="Q601" s="11">
        <v>107227.5</v>
      </c>
      <c r="S601" s="16" t="str">
        <f t="shared" si="1"/>
        <v>CXG-0925</v>
      </c>
      <c r="T601" s="16" t="str">
        <f t="shared" si="2"/>
        <v>09/2025</v>
      </c>
      <c r="U601" s="10" t="s">
        <v>914</v>
      </c>
      <c r="V601" s="43">
        <v>75690.0</v>
      </c>
      <c r="W601" s="8">
        <v>1261.5</v>
      </c>
      <c r="X601" s="8">
        <v>6.5</v>
      </c>
      <c r="Y601" s="16" t="str">
        <f t="shared" si="3"/>
        <v>Descarregado</v>
      </c>
      <c r="Z601" s="8" t="s">
        <v>3302</v>
      </c>
      <c r="AA601" s="14">
        <f>SUMIFS(PagFreteIndividal!E:E,PagFreteIndividal!B:B,A:A)+AC601</f>
        <v>23343</v>
      </c>
      <c r="AB601" s="14">
        <f t="shared" si="4"/>
        <v>0</v>
      </c>
      <c r="AC601" s="32">
        <v>23343.0</v>
      </c>
    </row>
    <row r="602">
      <c r="A602" s="10" t="s">
        <v>6701</v>
      </c>
      <c r="B602" s="13">
        <v>45920.0</v>
      </c>
      <c r="C602" s="8" t="s">
        <v>3355</v>
      </c>
      <c r="D602" s="8">
        <v>75180.0</v>
      </c>
      <c r="E602" s="8">
        <v>1253.0</v>
      </c>
      <c r="F602" s="8">
        <v>60.0</v>
      </c>
      <c r="G602" s="11">
        <v>75180.0</v>
      </c>
      <c r="H602" s="8">
        <v>0.0</v>
      </c>
      <c r="I602" s="11">
        <v>0.0</v>
      </c>
      <c r="J602" s="8" t="s">
        <v>6528</v>
      </c>
      <c r="K602" s="8">
        <v>310.0</v>
      </c>
      <c r="L602" s="11">
        <v>23305.8</v>
      </c>
      <c r="M602" s="8" t="s">
        <v>6119</v>
      </c>
      <c r="N602" s="8" t="s">
        <v>73</v>
      </c>
      <c r="O602" s="8" t="s">
        <v>6683</v>
      </c>
      <c r="P602" s="11">
        <v>85.0</v>
      </c>
      <c r="Q602" s="11">
        <v>106689.45</v>
      </c>
      <c r="S602" s="16" t="str">
        <f t="shared" si="1"/>
        <v>CXG-0925</v>
      </c>
      <c r="T602" s="16" t="str">
        <f t="shared" si="2"/>
        <v>09/2025</v>
      </c>
      <c r="U602" s="10" t="s">
        <v>914</v>
      </c>
      <c r="V602" s="43">
        <v>75310.0</v>
      </c>
      <c r="W602" s="8">
        <v>1255.17</v>
      </c>
      <c r="X602" s="8">
        <v>2.17</v>
      </c>
      <c r="Y602" s="16" t="str">
        <f t="shared" si="3"/>
        <v>Descarregado</v>
      </c>
      <c r="Z602" s="8" t="s">
        <v>3302</v>
      </c>
      <c r="AA602" s="14">
        <f>SUMIFS(PagFreteIndividal!E:E,PagFreteIndividal!B:B,A:A)+AC602</f>
        <v>23305.8</v>
      </c>
      <c r="AB602" s="14">
        <f t="shared" si="4"/>
        <v>0</v>
      </c>
      <c r="AC602" s="32">
        <v>23305.8</v>
      </c>
    </row>
    <row r="603">
      <c r="A603" s="10" t="s">
        <v>6702</v>
      </c>
      <c r="B603" s="13">
        <v>45920.0</v>
      </c>
      <c r="C603" s="8" t="s">
        <v>3355</v>
      </c>
      <c r="D603" s="8">
        <v>78380.0</v>
      </c>
      <c r="E603" s="8">
        <v>1306.33</v>
      </c>
      <c r="F603" s="8">
        <v>60.0</v>
      </c>
      <c r="G603" s="11">
        <v>78379.8</v>
      </c>
      <c r="H603" s="8">
        <v>0.0</v>
      </c>
      <c r="I603" s="11">
        <v>0.0</v>
      </c>
      <c r="J603" s="8" t="s">
        <v>6176</v>
      </c>
      <c r="K603" s="8">
        <v>320.0</v>
      </c>
      <c r="L603" s="11">
        <v>25081.6</v>
      </c>
      <c r="M603" s="8" t="s">
        <v>6119</v>
      </c>
      <c r="N603" s="8" t="s">
        <v>73</v>
      </c>
      <c r="O603" s="8" t="s">
        <v>6683</v>
      </c>
      <c r="P603" s="11">
        <v>85.0</v>
      </c>
      <c r="Q603" s="11">
        <v>110967.5</v>
      </c>
      <c r="S603" s="16" t="str">
        <f t="shared" si="1"/>
        <v>CXG-0925</v>
      </c>
      <c r="T603" s="16" t="str">
        <f t="shared" si="2"/>
        <v>09/2025</v>
      </c>
      <c r="U603" s="10" t="s">
        <v>908</v>
      </c>
      <c r="V603" s="43">
        <v>78330.0</v>
      </c>
      <c r="W603" s="8">
        <v>1305.5</v>
      </c>
      <c r="X603" s="8">
        <v>-0.83</v>
      </c>
      <c r="Y603" s="16" t="str">
        <f t="shared" si="3"/>
        <v>Descarregado</v>
      </c>
      <c r="Z603" s="8" t="s">
        <v>3302</v>
      </c>
      <c r="AA603" s="14">
        <f>SUMIFS(PagFreteIndividal!E:E,PagFreteIndividal!B:B,A:A)+AC603</f>
        <v>25081.6</v>
      </c>
      <c r="AB603" s="14">
        <f t="shared" si="4"/>
        <v>0</v>
      </c>
      <c r="AC603" s="32">
        <v>25081.6</v>
      </c>
    </row>
    <row r="604">
      <c r="A604" s="10" t="s">
        <v>6703</v>
      </c>
      <c r="B604" s="13">
        <v>45922.0</v>
      </c>
      <c r="C604" s="8" t="s">
        <v>3355</v>
      </c>
      <c r="D604" s="8">
        <v>78700.0</v>
      </c>
      <c r="E604" s="8">
        <v>1311.67</v>
      </c>
      <c r="F604" s="8">
        <v>60.0</v>
      </c>
      <c r="G604" s="11">
        <v>78700.2</v>
      </c>
      <c r="H604" s="8">
        <v>0.0</v>
      </c>
      <c r="I604" s="11">
        <v>0.0</v>
      </c>
      <c r="J604" s="8" t="s">
        <v>6145</v>
      </c>
      <c r="K604" s="8">
        <v>320.0</v>
      </c>
      <c r="L604" s="11">
        <v>25184.0</v>
      </c>
      <c r="M604" s="8" t="s">
        <v>6119</v>
      </c>
      <c r="N604" s="8" t="s">
        <v>73</v>
      </c>
      <c r="O604" s="8" t="s">
        <v>6683</v>
      </c>
      <c r="P604" s="11">
        <v>85.0</v>
      </c>
      <c r="Q604" s="11">
        <v>110797.5</v>
      </c>
      <c r="S604" s="16" t="str">
        <f t="shared" si="1"/>
        <v>CXG-0925</v>
      </c>
      <c r="T604" s="16" t="str">
        <f t="shared" si="2"/>
        <v>09/2025</v>
      </c>
      <c r="U604" s="10" t="s">
        <v>908</v>
      </c>
      <c r="V604" s="43">
        <v>78210.0</v>
      </c>
      <c r="W604" s="8">
        <v>1303.5</v>
      </c>
      <c r="X604" s="8">
        <v>-8.17</v>
      </c>
      <c r="Y604" s="16" t="str">
        <f t="shared" si="3"/>
        <v>Descarregado</v>
      </c>
      <c r="Z604" s="8" t="s">
        <v>3302</v>
      </c>
      <c r="AA604" s="14">
        <f>SUMIFS(PagFreteIndividal!E:E,PagFreteIndividal!B:B,A:A)+AC604</f>
        <v>25184</v>
      </c>
      <c r="AB604" s="14">
        <f t="shared" si="4"/>
        <v>0</v>
      </c>
      <c r="AC604" s="32">
        <v>25184.0</v>
      </c>
    </row>
    <row r="605">
      <c r="A605" s="10" t="s">
        <v>6704</v>
      </c>
      <c r="B605" s="13">
        <v>45922.0</v>
      </c>
      <c r="C605" s="8" t="s">
        <v>3355</v>
      </c>
      <c r="D605" s="8">
        <v>79340.0</v>
      </c>
      <c r="E605" s="8">
        <v>1322.33</v>
      </c>
      <c r="F605" s="8">
        <v>60.0</v>
      </c>
      <c r="G605" s="11">
        <v>79339.8</v>
      </c>
      <c r="H605" s="8">
        <v>0.0</v>
      </c>
      <c r="I605" s="11">
        <v>0.0</v>
      </c>
      <c r="J605" s="8" t="s">
        <v>6132</v>
      </c>
      <c r="K605" s="8">
        <v>320.0</v>
      </c>
      <c r="L605" s="11">
        <v>25388.8</v>
      </c>
      <c r="M605" s="8" t="s">
        <v>6119</v>
      </c>
      <c r="N605" s="8" t="s">
        <v>73</v>
      </c>
      <c r="O605" s="8" t="s">
        <v>6683</v>
      </c>
      <c r="P605" s="11">
        <v>85.0</v>
      </c>
      <c r="Q605" s="11">
        <v>112738.05</v>
      </c>
      <c r="S605" s="16" t="str">
        <f t="shared" si="1"/>
        <v>CXG-0925</v>
      </c>
      <c r="T605" s="16" t="str">
        <f t="shared" si="2"/>
        <v>09/2025</v>
      </c>
      <c r="U605" s="10" t="s">
        <v>908</v>
      </c>
      <c r="V605" s="43">
        <v>79580.0</v>
      </c>
      <c r="W605" s="8">
        <v>1326.33</v>
      </c>
      <c r="X605" s="8">
        <v>4.0</v>
      </c>
      <c r="Y605" s="16" t="str">
        <f t="shared" si="3"/>
        <v>Descarregado</v>
      </c>
      <c r="Z605" s="8" t="s">
        <v>3302</v>
      </c>
      <c r="AA605" s="14">
        <f>SUMIFS(PagFreteIndividal!E:E,PagFreteIndividal!B:B,A:A)+AC605</f>
        <v>25388.8</v>
      </c>
      <c r="AB605" s="14">
        <f t="shared" si="4"/>
        <v>0</v>
      </c>
      <c r="AC605" s="32">
        <v>25388.8</v>
      </c>
    </row>
    <row r="606">
      <c r="A606" s="10" t="s">
        <v>5121</v>
      </c>
      <c r="B606" s="13">
        <v>45919.0</v>
      </c>
      <c r="C606" s="8" t="s">
        <v>3308</v>
      </c>
      <c r="D606" s="8">
        <v>70120.0</v>
      </c>
      <c r="E606" s="8">
        <v>1168.67</v>
      </c>
      <c r="F606" s="8">
        <v>60.0</v>
      </c>
      <c r="G606" s="11">
        <v>70120.2</v>
      </c>
      <c r="H606" s="8">
        <v>0.0</v>
      </c>
      <c r="I606" s="11">
        <v>0.0</v>
      </c>
      <c r="J606" s="8" t="s">
        <v>5122</v>
      </c>
      <c r="K606" s="8">
        <v>320.0</v>
      </c>
      <c r="L606" s="11">
        <v>22438.4</v>
      </c>
      <c r="M606" s="8" t="s">
        <v>6119</v>
      </c>
      <c r="N606" s="8" t="s">
        <v>73</v>
      </c>
      <c r="O606" s="8" t="s">
        <v>6683</v>
      </c>
      <c r="P606" s="11">
        <v>85.0</v>
      </c>
      <c r="Q606" s="11">
        <v>99535.0</v>
      </c>
      <c r="S606" s="16" t="str">
        <f t="shared" si="1"/>
        <v>CXG-0925</v>
      </c>
      <c r="T606" s="16" t="str">
        <f t="shared" si="2"/>
        <v>09/2025</v>
      </c>
      <c r="U606" s="10" t="s">
        <v>908</v>
      </c>
      <c r="V606" s="43">
        <v>70260.0</v>
      </c>
      <c r="W606" s="8">
        <v>1171.0</v>
      </c>
      <c r="X606" s="8">
        <v>2.33</v>
      </c>
      <c r="Y606" s="16" t="str">
        <f t="shared" si="3"/>
        <v>Descarregado</v>
      </c>
      <c r="Z606" s="8" t="s">
        <v>3309</v>
      </c>
      <c r="AA606" s="14">
        <f>SUMIFS(PagFreteIndividal!E:E,PagFreteIndividal!B:B,A:A)+AC606</f>
        <v>22438.4</v>
      </c>
      <c r="AB606" s="14">
        <f t="shared" si="4"/>
        <v>0</v>
      </c>
      <c r="AC606" s="14"/>
    </row>
    <row r="607">
      <c r="A607" s="10" t="s">
        <v>6705</v>
      </c>
      <c r="B607" s="13">
        <v>45923.0</v>
      </c>
      <c r="C607" s="8" t="s">
        <v>3355</v>
      </c>
      <c r="D607" s="8">
        <v>77520.0</v>
      </c>
      <c r="E607" s="8">
        <v>1292.0</v>
      </c>
      <c r="F607" s="8">
        <v>59.5</v>
      </c>
      <c r="G607" s="11">
        <v>76874.0</v>
      </c>
      <c r="H607" s="8">
        <v>0.0</v>
      </c>
      <c r="I607" s="11">
        <v>0.0</v>
      </c>
      <c r="J607" s="8" t="s">
        <v>6129</v>
      </c>
      <c r="K607" s="8">
        <v>310.0</v>
      </c>
      <c r="L607" s="11">
        <v>24031.2</v>
      </c>
      <c r="M607" s="8" t="s">
        <v>6119</v>
      </c>
      <c r="N607" s="8" t="s">
        <v>135</v>
      </c>
      <c r="O607" s="8" t="s">
        <v>6659</v>
      </c>
      <c r="P607" s="11">
        <v>82.0</v>
      </c>
      <c r="Q607" s="11">
        <v>105944.0</v>
      </c>
      <c r="R607" s="8" t="s">
        <v>6706</v>
      </c>
      <c r="S607" s="16" t="str">
        <f t="shared" si="1"/>
        <v>CXG-0925</v>
      </c>
      <c r="T607" s="16" t="str">
        <f t="shared" si="2"/>
        <v>09/2025</v>
      </c>
      <c r="U607" s="10" t="s">
        <v>892</v>
      </c>
      <c r="V607" s="43">
        <v>77520.0</v>
      </c>
      <c r="W607" s="8">
        <v>1292.0</v>
      </c>
      <c r="X607" s="8">
        <v>0.0</v>
      </c>
      <c r="Y607" s="16" t="str">
        <f t="shared" si="3"/>
        <v>Descarregado</v>
      </c>
      <c r="Z607" s="8" t="s">
        <v>3302</v>
      </c>
      <c r="AA607" s="14">
        <f>SUMIFS(PagFreteIndividal!E:E,PagFreteIndividal!B:B,A:A)+AC607</f>
        <v>24031.2</v>
      </c>
      <c r="AB607" s="14">
        <f t="shared" si="4"/>
        <v>0</v>
      </c>
      <c r="AC607" s="32">
        <v>24031.2</v>
      </c>
    </row>
    <row r="608">
      <c r="A608" s="10" t="s">
        <v>4273</v>
      </c>
      <c r="B608" s="13">
        <v>45919.0</v>
      </c>
      <c r="C608" s="8" t="s">
        <v>3308</v>
      </c>
      <c r="D608" s="8">
        <v>50900.0</v>
      </c>
      <c r="E608" s="8">
        <v>848.33</v>
      </c>
      <c r="F608" s="8">
        <v>60.0</v>
      </c>
      <c r="G608" s="11">
        <v>50899.8</v>
      </c>
      <c r="H608" s="8">
        <v>0.0</v>
      </c>
      <c r="I608" s="11">
        <v>0.0</v>
      </c>
      <c r="J608" s="8" t="s">
        <v>4274</v>
      </c>
      <c r="K608" s="8">
        <v>330.0</v>
      </c>
      <c r="L608" s="11">
        <v>16797.0</v>
      </c>
      <c r="M608" s="8" t="s">
        <v>6119</v>
      </c>
      <c r="N608" s="8" t="s">
        <v>73</v>
      </c>
      <c r="O608" s="8" t="s">
        <v>6683</v>
      </c>
      <c r="P608" s="11">
        <v>85.0</v>
      </c>
      <c r="Q608" s="11">
        <v>72165.0</v>
      </c>
      <c r="R608" s="8" t="s">
        <v>6231</v>
      </c>
      <c r="S608" s="16" t="str">
        <f t="shared" si="1"/>
        <v>CXG-0925</v>
      </c>
      <c r="T608" s="16" t="str">
        <f t="shared" si="2"/>
        <v>09/2025</v>
      </c>
      <c r="U608" s="10" t="s">
        <v>911</v>
      </c>
      <c r="V608" s="43">
        <v>50940.0</v>
      </c>
      <c r="W608" s="8">
        <v>849.0</v>
      </c>
      <c r="X608" s="8">
        <v>0.67</v>
      </c>
      <c r="Y608" s="16" t="str">
        <f t="shared" si="3"/>
        <v>Descarregado</v>
      </c>
      <c r="Z608" s="8" t="s">
        <v>3309</v>
      </c>
      <c r="AA608" s="14">
        <f>SUMIFS(PagFreteIndividal!E:E,PagFreteIndividal!B:B,A:A)+AC608</f>
        <v>16797</v>
      </c>
      <c r="AB608" s="14">
        <f t="shared" si="4"/>
        <v>0</v>
      </c>
      <c r="AC608" s="14"/>
    </row>
    <row r="609">
      <c r="A609" s="10" t="s">
        <v>6707</v>
      </c>
      <c r="B609" s="13">
        <v>45924.0</v>
      </c>
      <c r="C609" s="8" t="s">
        <v>3355</v>
      </c>
      <c r="D609" s="8">
        <v>76460.0</v>
      </c>
      <c r="E609" s="8">
        <v>1274.33</v>
      </c>
      <c r="F609" s="8">
        <v>60.0</v>
      </c>
      <c r="G609" s="11">
        <v>76459.8</v>
      </c>
      <c r="H609" s="8">
        <v>0.0</v>
      </c>
      <c r="I609" s="11">
        <v>0.0</v>
      </c>
      <c r="J609" s="8" t="s">
        <v>6464</v>
      </c>
      <c r="K609" s="8">
        <v>320.0</v>
      </c>
      <c r="L609" s="11">
        <v>24467.2</v>
      </c>
      <c r="M609" s="8" t="s">
        <v>6119</v>
      </c>
      <c r="N609" s="8" t="s">
        <v>73</v>
      </c>
      <c r="O609" s="8" t="s">
        <v>6683</v>
      </c>
      <c r="P609" s="11">
        <v>85.0</v>
      </c>
      <c r="Q609" s="11">
        <v>95483.05</v>
      </c>
      <c r="S609" s="16" t="str">
        <f t="shared" si="1"/>
        <v>CXG-0925</v>
      </c>
      <c r="T609" s="16" t="str">
        <f t="shared" si="2"/>
        <v>09/2025</v>
      </c>
      <c r="U609" s="10" t="s">
        <v>908</v>
      </c>
      <c r="V609" s="43">
        <v>67400.0</v>
      </c>
      <c r="W609" s="8">
        <v>1123.33</v>
      </c>
      <c r="X609" s="8">
        <v>-151.0</v>
      </c>
      <c r="Y609" s="16" t="str">
        <f t="shared" si="3"/>
        <v>Descarregado</v>
      </c>
      <c r="Z609" s="8" t="s">
        <v>3302</v>
      </c>
      <c r="AA609" s="14">
        <f>SUMIFS(PagFreteIndividal!E:E,PagFreteIndividal!B:B,A:A)+AC609</f>
        <v>24467.2</v>
      </c>
      <c r="AB609" s="14">
        <f t="shared" si="4"/>
        <v>0</v>
      </c>
      <c r="AC609" s="32">
        <v>24467.2</v>
      </c>
    </row>
    <row r="610">
      <c r="A610" s="10" t="s">
        <v>5082</v>
      </c>
      <c r="B610" s="13">
        <v>45925.0</v>
      </c>
      <c r="C610" s="8" t="s">
        <v>3313</v>
      </c>
      <c r="D610" s="8">
        <v>73910.0</v>
      </c>
      <c r="E610" s="8">
        <v>1231.83</v>
      </c>
      <c r="F610" s="8">
        <v>59.5</v>
      </c>
      <c r="G610" s="11">
        <v>73293.88</v>
      </c>
      <c r="H610" s="8">
        <v>0.0</v>
      </c>
      <c r="I610" s="11">
        <v>0.0</v>
      </c>
      <c r="J610" s="8" t="s">
        <v>5078</v>
      </c>
      <c r="K610" s="8">
        <v>320.0</v>
      </c>
      <c r="L610" s="11">
        <v>23651.2</v>
      </c>
      <c r="M610" s="8" t="s">
        <v>6119</v>
      </c>
      <c r="N610" s="8" t="s">
        <v>73</v>
      </c>
      <c r="O610" s="8" t="s">
        <v>6683</v>
      </c>
      <c r="P610" s="11">
        <v>85.0</v>
      </c>
      <c r="Q610" s="11">
        <v>104918.05</v>
      </c>
      <c r="S610" s="16" t="str">
        <f t="shared" si="1"/>
        <v>CXG-0925</v>
      </c>
      <c r="T610" s="16" t="str">
        <f t="shared" si="2"/>
        <v>09/2025</v>
      </c>
      <c r="U610" s="10" t="s">
        <v>892</v>
      </c>
      <c r="V610" s="43">
        <v>74060.0</v>
      </c>
      <c r="W610" s="8">
        <v>1234.33</v>
      </c>
      <c r="X610" s="8">
        <v>2.5</v>
      </c>
      <c r="Y610" s="16" t="str">
        <f t="shared" si="3"/>
        <v>Descarregado</v>
      </c>
      <c r="Z610" s="8" t="s">
        <v>3309</v>
      </c>
      <c r="AA610" s="14">
        <f>SUMIFS(PagFreteIndividal!E:E,PagFreteIndividal!B:B,A:A)+AC610</f>
        <v>23651.2</v>
      </c>
      <c r="AB610" s="14">
        <f t="shared" si="4"/>
        <v>0</v>
      </c>
      <c r="AC610" s="14"/>
    </row>
    <row r="611">
      <c r="A611" s="10" t="s">
        <v>6708</v>
      </c>
      <c r="B611" s="13">
        <v>45925.0</v>
      </c>
      <c r="C611" s="8" t="s">
        <v>3355</v>
      </c>
      <c r="D611" s="8">
        <v>79120.0</v>
      </c>
      <c r="E611" s="8">
        <v>1318.67</v>
      </c>
      <c r="F611" s="8">
        <v>60.0</v>
      </c>
      <c r="G611" s="11">
        <v>79120.2</v>
      </c>
      <c r="H611" s="8">
        <v>0.0</v>
      </c>
      <c r="I611" s="11">
        <v>0.0</v>
      </c>
      <c r="J611" s="8" t="s">
        <v>6158</v>
      </c>
      <c r="K611" s="8">
        <v>320.0</v>
      </c>
      <c r="L611" s="11">
        <v>25318.4</v>
      </c>
      <c r="M611" s="8" t="s">
        <v>6119</v>
      </c>
      <c r="N611" s="8" t="s">
        <v>73</v>
      </c>
      <c r="O611" s="8" t="s">
        <v>6683</v>
      </c>
      <c r="P611" s="11">
        <v>85.0</v>
      </c>
      <c r="Q611" s="11">
        <v>112285.0</v>
      </c>
      <c r="S611" s="16" t="str">
        <f t="shared" si="1"/>
        <v>CXG-0925</v>
      </c>
      <c r="T611" s="16" t="str">
        <f t="shared" si="2"/>
        <v>09/2025</v>
      </c>
      <c r="U611" s="10" t="s">
        <v>911</v>
      </c>
      <c r="V611" s="43">
        <v>79260.0</v>
      </c>
      <c r="W611" s="8">
        <v>1321.0</v>
      </c>
      <c r="X611" s="8">
        <v>2.33</v>
      </c>
      <c r="Y611" s="16" t="str">
        <f t="shared" si="3"/>
        <v>Descarregado</v>
      </c>
      <c r="Z611" s="8" t="s">
        <v>3302</v>
      </c>
      <c r="AA611" s="14">
        <f>SUMIFS(PagFreteIndividal!E:E,PagFreteIndividal!B:B,A:A)+AC611</f>
        <v>25318.4</v>
      </c>
      <c r="AB611" s="14">
        <f t="shared" si="4"/>
        <v>0</v>
      </c>
      <c r="AC611" s="32">
        <v>25318.4</v>
      </c>
    </row>
    <row r="612">
      <c r="A612" s="10" t="s">
        <v>6709</v>
      </c>
      <c r="B612" s="13">
        <v>45926.0</v>
      </c>
      <c r="C612" s="8" t="s">
        <v>3355</v>
      </c>
      <c r="D612" s="8">
        <v>75640.0</v>
      </c>
      <c r="E612" s="8">
        <v>1260.67</v>
      </c>
      <c r="F612" s="8">
        <v>60.0</v>
      </c>
      <c r="G612" s="11">
        <v>75640.2</v>
      </c>
      <c r="H612" s="8">
        <v>0.0</v>
      </c>
      <c r="I612" s="11">
        <v>0.0</v>
      </c>
      <c r="J612" s="8" t="s">
        <v>6152</v>
      </c>
      <c r="K612" s="8">
        <v>320.0</v>
      </c>
      <c r="L612" s="11">
        <v>24204.8</v>
      </c>
      <c r="M612" s="8" t="s">
        <v>6119</v>
      </c>
      <c r="N612" s="8" t="s">
        <v>73</v>
      </c>
      <c r="O612" s="8" t="s">
        <v>6683</v>
      </c>
      <c r="P612" s="11">
        <v>85.0</v>
      </c>
      <c r="Q612" s="11">
        <v>106830.55</v>
      </c>
      <c r="S612" s="16" t="str">
        <f t="shared" si="1"/>
        <v>CXG-0925</v>
      </c>
      <c r="T612" s="16" t="str">
        <f t="shared" si="2"/>
        <v>09/2025</v>
      </c>
      <c r="U612" s="10" t="s">
        <v>908</v>
      </c>
      <c r="V612" s="43">
        <v>75410.0</v>
      </c>
      <c r="W612" s="8">
        <v>1256.83</v>
      </c>
      <c r="X612" s="8">
        <v>-3.84</v>
      </c>
      <c r="Y612" s="16" t="str">
        <f t="shared" si="3"/>
        <v>Descarregado</v>
      </c>
      <c r="Z612" s="8" t="s">
        <v>3302</v>
      </c>
      <c r="AA612" s="14">
        <f>SUMIFS(PagFreteIndividal!E:E,PagFreteIndividal!B:B,A:A)+AC612</f>
        <v>24204.8</v>
      </c>
      <c r="AB612" s="14">
        <f t="shared" si="4"/>
        <v>0</v>
      </c>
      <c r="AC612" s="32">
        <v>24204.8</v>
      </c>
    </row>
    <row r="613">
      <c r="A613" s="10" t="s">
        <v>6710</v>
      </c>
      <c r="B613" s="13">
        <v>45926.0</v>
      </c>
      <c r="C613" s="8" t="s">
        <v>3355</v>
      </c>
      <c r="D613" s="8">
        <v>78180.0</v>
      </c>
      <c r="E613" s="8">
        <v>1303.0</v>
      </c>
      <c r="F613" s="8">
        <v>60.0</v>
      </c>
      <c r="G613" s="11">
        <v>78180.0</v>
      </c>
      <c r="H613" s="8">
        <v>0.0</v>
      </c>
      <c r="I613" s="11">
        <v>0.0</v>
      </c>
      <c r="J613" s="8" t="s">
        <v>6661</v>
      </c>
      <c r="K613" s="8">
        <v>320.0</v>
      </c>
      <c r="L613" s="11">
        <v>25017.6</v>
      </c>
      <c r="M613" s="8" t="s">
        <v>6119</v>
      </c>
      <c r="N613" s="8" t="s">
        <v>73</v>
      </c>
      <c r="O613" s="8" t="s">
        <v>6683</v>
      </c>
      <c r="P613" s="11">
        <v>85.0</v>
      </c>
      <c r="Q613" s="11">
        <v>111010.0</v>
      </c>
      <c r="S613" s="16" t="str">
        <f t="shared" si="1"/>
        <v>CXG-0925</v>
      </c>
      <c r="T613" s="16" t="str">
        <f t="shared" si="2"/>
        <v>09/2025</v>
      </c>
      <c r="U613" s="10" t="s">
        <v>908</v>
      </c>
      <c r="V613" s="43">
        <v>78360.0</v>
      </c>
      <c r="W613" s="8">
        <v>1306.0</v>
      </c>
      <c r="X613" s="8">
        <v>3.0</v>
      </c>
      <c r="Y613" s="16" t="str">
        <f t="shared" si="3"/>
        <v>Descarregado</v>
      </c>
      <c r="Z613" s="8" t="s">
        <v>3302</v>
      </c>
      <c r="AA613" s="14">
        <f>SUMIFS(PagFreteIndividal!E:E,PagFreteIndividal!B:B,A:A)+AC613</f>
        <v>25017.6</v>
      </c>
      <c r="AB613" s="14">
        <f t="shared" si="4"/>
        <v>0</v>
      </c>
      <c r="AC613" s="32">
        <v>25017.6</v>
      </c>
    </row>
    <row r="614">
      <c r="A614" s="10" t="s">
        <v>5223</v>
      </c>
      <c r="B614" s="13">
        <v>45922.0</v>
      </c>
      <c r="C614" s="8" t="s">
        <v>3308</v>
      </c>
      <c r="D614" s="8">
        <v>76980.0</v>
      </c>
      <c r="E614" s="8">
        <v>1283.0</v>
      </c>
      <c r="F614" s="8">
        <v>60.0</v>
      </c>
      <c r="G614" s="11">
        <v>76980.0</v>
      </c>
      <c r="H614" s="8">
        <v>0.0</v>
      </c>
      <c r="I614" s="11">
        <v>0.0</v>
      </c>
      <c r="J614" s="8" t="s">
        <v>4765</v>
      </c>
      <c r="K614" s="8">
        <v>320.0</v>
      </c>
      <c r="L614" s="11">
        <v>24633.6</v>
      </c>
      <c r="M614" s="8" t="s">
        <v>6119</v>
      </c>
      <c r="N614" s="8" t="s">
        <v>73</v>
      </c>
      <c r="O614" s="8" t="s">
        <v>6683</v>
      </c>
      <c r="P614" s="11">
        <v>85.0</v>
      </c>
      <c r="Q614" s="11">
        <v>109366.95</v>
      </c>
      <c r="S614" s="16" t="str">
        <f t="shared" si="1"/>
        <v>CXG-0925</v>
      </c>
      <c r="T614" s="16" t="str">
        <f t="shared" si="2"/>
        <v>09/2025</v>
      </c>
      <c r="U614" s="10" t="s">
        <v>908</v>
      </c>
      <c r="V614" s="43">
        <v>77200.0</v>
      </c>
      <c r="W614" s="8">
        <v>1286.67</v>
      </c>
      <c r="X614" s="8">
        <v>3.67</v>
      </c>
      <c r="Y614" s="16" t="str">
        <f t="shared" si="3"/>
        <v>Descarregado</v>
      </c>
      <c r="Z614" s="8" t="s">
        <v>3309</v>
      </c>
      <c r="AA614" s="14">
        <f>SUMIFS(PagFreteIndividal!E:E,PagFreteIndividal!B:B,A:A)+AC614</f>
        <v>24633.6</v>
      </c>
      <c r="AB614" s="14">
        <f t="shared" si="4"/>
        <v>0</v>
      </c>
      <c r="AC614" s="14"/>
    </row>
    <row r="615">
      <c r="A615" s="10" t="s">
        <v>4388</v>
      </c>
      <c r="B615" s="13">
        <v>45923.0</v>
      </c>
      <c r="C615" s="8" t="s">
        <v>3308</v>
      </c>
      <c r="D615" s="8">
        <v>60260.0</v>
      </c>
      <c r="E615" s="8">
        <v>1004.33</v>
      </c>
      <c r="F615" s="8">
        <v>60.0</v>
      </c>
      <c r="G615" s="11">
        <v>60259.8</v>
      </c>
      <c r="H615" s="8">
        <v>0.0</v>
      </c>
      <c r="I615" s="11">
        <v>0.0</v>
      </c>
      <c r="J615" s="8" t="s">
        <v>4354</v>
      </c>
      <c r="K615" s="8">
        <v>320.0</v>
      </c>
      <c r="L615" s="11">
        <v>19283.2</v>
      </c>
      <c r="M615" s="8" t="s">
        <v>6119</v>
      </c>
      <c r="N615" s="8" t="s">
        <v>41</v>
      </c>
      <c r="O615" s="8" t="s">
        <v>6711</v>
      </c>
      <c r="P615" s="11">
        <v>75.0</v>
      </c>
      <c r="Q615" s="11">
        <v>74537.25</v>
      </c>
      <c r="S615" s="16" t="str">
        <f t="shared" si="1"/>
        <v>CXG-0925</v>
      </c>
      <c r="T615" s="16" t="str">
        <f t="shared" si="2"/>
        <v>09/2025</v>
      </c>
      <c r="U615" s="10" t="s">
        <v>911</v>
      </c>
      <c r="V615" s="43">
        <v>59630.0</v>
      </c>
      <c r="W615" s="8">
        <v>993.83</v>
      </c>
      <c r="X615" s="8">
        <v>-10.5</v>
      </c>
      <c r="Y615" s="16" t="str">
        <f t="shared" si="3"/>
        <v>Descarregado</v>
      </c>
      <c r="Z615" s="8" t="s">
        <v>3309</v>
      </c>
      <c r="AA615" s="14">
        <f>SUMIFS(PagFreteIndividal!E:E,PagFreteIndividal!B:B,A:A)+AC615</f>
        <v>19283.2</v>
      </c>
      <c r="AB615" s="14">
        <f t="shared" si="4"/>
        <v>0</v>
      </c>
      <c r="AC615" s="14"/>
    </row>
    <row r="616">
      <c r="A616" s="10" t="s">
        <v>6712</v>
      </c>
      <c r="B616" s="13">
        <v>45928.0</v>
      </c>
      <c r="C616" s="8" t="s">
        <v>3355</v>
      </c>
      <c r="D616" s="8">
        <v>80780.0</v>
      </c>
      <c r="E616" s="8">
        <v>1346.33</v>
      </c>
      <c r="F616" s="8">
        <v>60.0</v>
      </c>
      <c r="G616" s="11">
        <v>80779.8</v>
      </c>
      <c r="H616" s="8">
        <v>0.0</v>
      </c>
      <c r="I616" s="11">
        <v>0.0</v>
      </c>
      <c r="J616" s="8" t="s">
        <v>6671</v>
      </c>
      <c r="K616" s="8">
        <v>310.0</v>
      </c>
      <c r="L616" s="11">
        <v>25041.8</v>
      </c>
      <c r="M616" s="8" t="s">
        <v>6119</v>
      </c>
      <c r="N616" s="8" t="s">
        <v>73</v>
      </c>
      <c r="O616" s="8" t="s">
        <v>6683</v>
      </c>
      <c r="P616" s="11">
        <v>85.0</v>
      </c>
      <c r="Q616" s="11">
        <v>113970.55</v>
      </c>
      <c r="S616" s="16" t="str">
        <f t="shared" si="1"/>
        <v>CXG-0925</v>
      </c>
      <c r="T616" s="16" t="str">
        <f t="shared" si="2"/>
        <v>09/2025</v>
      </c>
      <c r="U616" s="10" t="s">
        <v>916</v>
      </c>
      <c r="V616" s="43">
        <v>80450.0</v>
      </c>
      <c r="W616" s="8">
        <v>1340.83</v>
      </c>
      <c r="X616" s="8">
        <v>-5.5</v>
      </c>
      <c r="Y616" s="16" t="str">
        <f t="shared" si="3"/>
        <v>Descarregado</v>
      </c>
      <c r="Z616" s="8" t="s">
        <v>3302</v>
      </c>
      <c r="AA616" s="14">
        <f>SUMIFS(PagFreteIndividal!E:E,PagFreteIndividal!B:B,A:A)+AC616</f>
        <v>25041.8</v>
      </c>
      <c r="AB616" s="14">
        <f t="shared" si="4"/>
        <v>0</v>
      </c>
      <c r="AC616" s="32">
        <v>25041.8</v>
      </c>
    </row>
    <row r="617">
      <c r="A617" s="10" t="s">
        <v>6713</v>
      </c>
      <c r="B617" s="13">
        <v>45928.0</v>
      </c>
      <c r="C617" s="8" t="s">
        <v>3355</v>
      </c>
      <c r="D617" s="8">
        <v>73280.0</v>
      </c>
      <c r="E617" s="8">
        <v>1221.33</v>
      </c>
      <c r="F617" s="8">
        <v>60.0</v>
      </c>
      <c r="G617" s="11">
        <v>73279.8</v>
      </c>
      <c r="H617" s="8">
        <v>0.0</v>
      </c>
      <c r="I617" s="11">
        <v>0.0</v>
      </c>
      <c r="J617" s="8" t="s">
        <v>6201</v>
      </c>
      <c r="K617" s="8">
        <v>310.0</v>
      </c>
      <c r="L617" s="11">
        <v>22716.8</v>
      </c>
      <c r="M617" s="8" t="s">
        <v>6119</v>
      </c>
      <c r="N617" s="8" t="s">
        <v>73</v>
      </c>
      <c r="O617" s="8" t="s">
        <v>6683</v>
      </c>
      <c r="P617" s="11">
        <v>85.0</v>
      </c>
      <c r="Q617" s="11">
        <v>103246.95</v>
      </c>
      <c r="S617" s="16" t="str">
        <f t="shared" si="1"/>
        <v>CXG-0925</v>
      </c>
      <c r="T617" s="16" t="str">
        <f t="shared" si="2"/>
        <v>09/2025</v>
      </c>
      <c r="U617" s="10" t="s">
        <v>916</v>
      </c>
      <c r="V617" s="43">
        <v>72880.0</v>
      </c>
      <c r="W617" s="8">
        <v>1214.67</v>
      </c>
      <c r="X617" s="8">
        <v>-6.66</v>
      </c>
      <c r="Y617" s="16" t="str">
        <f t="shared" si="3"/>
        <v>Descarregado</v>
      </c>
      <c r="Z617" s="8" t="s">
        <v>3302</v>
      </c>
      <c r="AA617" s="14">
        <f>SUMIFS(PagFreteIndividal!E:E,PagFreteIndividal!B:B,A:A)+AC617</f>
        <v>22716.8</v>
      </c>
      <c r="AB617" s="14">
        <f t="shared" si="4"/>
        <v>0</v>
      </c>
      <c r="AC617" s="32">
        <v>22716.8</v>
      </c>
    </row>
    <row r="618">
      <c r="A618" s="10" t="s">
        <v>4880</v>
      </c>
      <c r="B618" s="13">
        <v>45926.0</v>
      </c>
      <c r="C618" s="8" t="s">
        <v>3308</v>
      </c>
      <c r="D618" s="8">
        <v>62760.0</v>
      </c>
      <c r="E618" s="8">
        <v>1046.0</v>
      </c>
      <c r="F618" s="8">
        <v>59.5</v>
      </c>
      <c r="G618" s="11">
        <v>62237.0</v>
      </c>
      <c r="H618" s="8">
        <v>0.0</v>
      </c>
      <c r="I618" s="11">
        <v>0.0</v>
      </c>
      <c r="J618" s="8" t="s">
        <v>4881</v>
      </c>
      <c r="K618" s="8">
        <v>320.0</v>
      </c>
      <c r="L618" s="11">
        <v>20083.2</v>
      </c>
      <c r="M618" s="8" t="s">
        <v>6119</v>
      </c>
      <c r="N618" s="8" t="s">
        <v>86</v>
      </c>
      <c r="O618" s="8" t="s">
        <v>6524</v>
      </c>
      <c r="P618" s="11">
        <v>81.0</v>
      </c>
      <c r="Q618" s="11">
        <v>84807.0</v>
      </c>
      <c r="R618" s="8"/>
      <c r="S618" s="16" t="str">
        <f t="shared" si="1"/>
        <v>CXG-0925</v>
      </c>
      <c r="T618" s="16" t="str">
        <f t="shared" si="2"/>
        <v>09/2025</v>
      </c>
      <c r="U618" s="10" t="s">
        <v>892</v>
      </c>
      <c r="V618" s="43">
        <v>62820.0</v>
      </c>
      <c r="W618" s="8">
        <v>1047.0</v>
      </c>
      <c r="X618" s="8">
        <v>1.0</v>
      </c>
      <c r="Y618" s="16" t="str">
        <f t="shared" si="3"/>
        <v>Descarregado</v>
      </c>
      <c r="Z618" s="8" t="s">
        <v>3309</v>
      </c>
      <c r="AA618" s="14">
        <f>SUMIFS(PagFreteIndividal!E:E,PagFreteIndividal!B:B,A:A)+AC618</f>
        <v>20083.2</v>
      </c>
      <c r="AB618" s="14">
        <f t="shared" si="4"/>
        <v>0</v>
      </c>
      <c r="AC618" s="14"/>
    </row>
    <row r="619">
      <c r="A619" s="10" t="s">
        <v>6714</v>
      </c>
      <c r="B619" s="13">
        <v>45929.0</v>
      </c>
      <c r="C619" s="8" t="s">
        <v>3355</v>
      </c>
      <c r="D619" s="8">
        <v>76700.0</v>
      </c>
      <c r="E619" s="8">
        <v>1278.33</v>
      </c>
      <c r="F619" s="8">
        <v>60.0</v>
      </c>
      <c r="G619" s="11">
        <v>76699.8</v>
      </c>
      <c r="H619" s="8">
        <v>0.0</v>
      </c>
      <c r="I619" s="11">
        <v>0.0</v>
      </c>
      <c r="J619" s="8" t="s">
        <v>6700</v>
      </c>
      <c r="K619" s="8">
        <v>310.0</v>
      </c>
      <c r="L619" s="11">
        <v>23777.0</v>
      </c>
      <c r="M619" s="8" t="s">
        <v>6119</v>
      </c>
      <c r="N619" s="8" t="s">
        <v>73</v>
      </c>
      <c r="O619" s="8" t="s">
        <v>6683</v>
      </c>
      <c r="P619" s="11">
        <v>85.0</v>
      </c>
      <c r="Q619" s="11">
        <v>108431.95</v>
      </c>
      <c r="S619" s="16" t="str">
        <f t="shared" si="1"/>
        <v>CXG-0925</v>
      </c>
      <c r="T619" s="16" t="str">
        <f t="shared" si="2"/>
        <v>09/2025</v>
      </c>
      <c r="U619" s="10" t="s">
        <v>916</v>
      </c>
      <c r="V619" s="43">
        <v>76540.0</v>
      </c>
      <c r="W619" s="8">
        <v>1275.67</v>
      </c>
      <c r="X619" s="8">
        <v>-2.66</v>
      </c>
      <c r="Y619" s="16" t="str">
        <f t="shared" si="3"/>
        <v>Descarregado</v>
      </c>
      <c r="Z619" s="8" t="s">
        <v>3302</v>
      </c>
      <c r="AA619" s="14">
        <f>SUMIFS(PagFreteIndividal!E:E,PagFreteIndividal!B:B,A:A)+AC619</f>
        <v>23777</v>
      </c>
      <c r="AB619" s="14">
        <f t="shared" si="4"/>
        <v>0</v>
      </c>
      <c r="AC619" s="32">
        <v>23777.0</v>
      </c>
    </row>
    <row r="620">
      <c r="A620" s="10" t="s">
        <v>6715</v>
      </c>
      <c r="B620" s="13">
        <v>45929.0</v>
      </c>
      <c r="C620" s="8" t="s">
        <v>3355</v>
      </c>
      <c r="D620" s="8">
        <v>76480.0</v>
      </c>
      <c r="E620" s="8">
        <v>1274.67</v>
      </c>
      <c r="F620" s="8">
        <v>60.0</v>
      </c>
      <c r="G620" s="11">
        <v>76480.2</v>
      </c>
      <c r="H620" s="8">
        <v>0.0</v>
      </c>
      <c r="I620" s="11">
        <v>0.0</v>
      </c>
      <c r="J620" s="8" t="s">
        <v>6528</v>
      </c>
      <c r="K620" s="8">
        <v>310.0</v>
      </c>
      <c r="L620" s="11">
        <v>23708.8</v>
      </c>
      <c r="M620" s="8" t="s">
        <v>6119</v>
      </c>
      <c r="N620" s="8" t="s">
        <v>73</v>
      </c>
      <c r="O620" s="8" t="s">
        <v>6683</v>
      </c>
      <c r="P620" s="11">
        <v>85.0</v>
      </c>
      <c r="Q620" s="11">
        <v>106958.05</v>
      </c>
      <c r="S620" s="16" t="str">
        <f t="shared" si="1"/>
        <v>CXG-0925</v>
      </c>
      <c r="T620" s="16" t="str">
        <f t="shared" si="2"/>
        <v>09/2025</v>
      </c>
      <c r="U620" s="10" t="s">
        <v>916</v>
      </c>
      <c r="V620" s="43">
        <v>75500.0</v>
      </c>
      <c r="W620" s="8">
        <v>1258.33</v>
      </c>
      <c r="X620" s="8">
        <v>-16.34</v>
      </c>
      <c r="Y620" s="16" t="str">
        <f t="shared" si="3"/>
        <v>Descarregado</v>
      </c>
      <c r="Z620" s="8" t="s">
        <v>3302</v>
      </c>
      <c r="AA620" s="14">
        <f>SUMIFS(PagFreteIndividal!E:E,PagFreteIndividal!B:B,A:A)+AC620</f>
        <v>23708.8</v>
      </c>
      <c r="AB620" s="14">
        <f t="shared" si="4"/>
        <v>0</v>
      </c>
      <c r="AC620" s="32">
        <v>23708.8</v>
      </c>
    </row>
    <row r="621">
      <c r="A621" s="10" t="s">
        <v>6716</v>
      </c>
      <c r="B621" s="13">
        <v>45929.0</v>
      </c>
      <c r="C621" s="8" t="s">
        <v>3355</v>
      </c>
      <c r="D621" s="8">
        <v>77920.0</v>
      </c>
      <c r="E621" s="8">
        <v>1298.67</v>
      </c>
      <c r="F621" s="8">
        <v>60.0</v>
      </c>
      <c r="G621" s="11">
        <v>77920.2</v>
      </c>
      <c r="H621" s="8">
        <v>0.0</v>
      </c>
      <c r="I621" s="11">
        <v>0.0</v>
      </c>
      <c r="J621" s="8" t="s">
        <v>6240</v>
      </c>
      <c r="K621" s="8">
        <v>310.0</v>
      </c>
      <c r="L621" s="11">
        <v>24155.2</v>
      </c>
      <c r="M621" s="8" t="s">
        <v>6119</v>
      </c>
      <c r="N621" s="8" t="s">
        <v>73</v>
      </c>
      <c r="O621" s="8" t="s">
        <v>6683</v>
      </c>
      <c r="P621" s="11">
        <v>85.0</v>
      </c>
      <c r="Q621" s="11">
        <v>110075.0</v>
      </c>
      <c r="S621" s="16" t="str">
        <f t="shared" si="1"/>
        <v>CXG-0925</v>
      </c>
      <c r="T621" s="16" t="str">
        <f t="shared" si="2"/>
        <v>09/2025</v>
      </c>
      <c r="U621" s="10" t="s">
        <v>916</v>
      </c>
      <c r="V621" s="43">
        <v>77700.0</v>
      </c>
      <c r="W621" s="8">
        <v>1295.0</v>
      </c>
      <c r="X621" s="8">
        <v>-3.67</v>
      </c>
      <c r="Y621" s="16" t="str">
        <f t="shared" si="3"/>
        <v>Descarregado</v>
      </c>
      <c r="Z621" s="8" t="s">
        <v>3302</v>
      </c>
      <c r="AA621" s="14">
        <f>SUMIFS(PagFreteIndividal!E:E,PagFreteIndividal!B:B,A:A)+AC621</f>
        <v>24155.2</v>
      </c>
      <c r="AB621" s="14">
        <f t="shared" si="4"/>
        <v>0</v>
      </c>
      <c r="AC621" s="32">
        <v>24155.2</v>
      </c>
    </row>
    <row r="622">
      <c r="A622" s="10" t="s">
        <v>6717</v>
      </c>
      <c r="B622" s="13">
        <v>45929.0</v>
      </c>
      <c r="C622" s="8" t="s">
        <v>3355</v>
      </c>
      <c r="D622" s="8">
        <v>75860.0</v>
      </c>
      <c r="E622" s="8">
        <v>1264.33</v>
      </c>
      <c r="F622" s="8">
        <v>60.0</v>
      </c>
      <c r="G622" s="11">
        <v>75859.8</v>
      </c>
      <c r="H622" s="8">
        <v>0.0</v>
      </c>
      <c r="I622" s="11">
        <v>0.0</v>
      </c>
      <c r="J622" s="8" t="s">
        <v>6345</v>
      </c>
      <c r="K622" s="8">
        <v>310.0</v>
      </c>
      <c r="L622" s="11">
        <v>23516.6</v>
      </c>
      <c r="M622" s="8" t="s">
        <v>6119</v>
      </c>
      <c r="N622" s="8" t="s">
        <v>73</v>
      </c>
      <c r="O622" s="8" t="s">
        <v>6683</v>
      </c>
      <c r="P622" s="11">
        <v>85.0</v>
      </c>
      <c r="Q622" s="11">
        <v>107213.05</v>
      </c>
      <c r="S622" s="16" t="str">
        <f t="shared" si="1"/>
        <v>CXG-0925</v>
      </c>
      <c r="T622" s="16" t="str">
        <f t="shared" si="2"/>
        <v>09/2025</v>
      </c>
      <c r="U622" s="10" t="s">
        <v>916</v>
      </c>
      <c r="V622" s="43">
        <v>75680.0</v>
      </c>
      <c r="W622" s="8">
        <v>1261.33</v>
      </c>
      <c r="X622" s="8">
        <v>-3.0</v>
      </c>
      <c r="Y622" s="16" t="str">
        <f t="shared" si="3"/>
        <v>Descarregado</v>
      </c>
      <c r="Z622" s="8" t="s">
        <v>3302</v>
      </c>
      <c r="AA622" s="14">
        <f>SUMIFS(PagFreteIndividal!E:E,PagFreteIndividal!B:B,A:A)+AC622</f>
        <v>23516.6</v>
      </c>
      <c r="AB622" s="14">
        <f t="shared" si="4"/>
        <v>0</v>
      </c>
      <c r="AC622" s="32">
        <v>23516.6</v>
      </c>
    </row>
    <row r="623">
      <c r="A623" s="10" t="s">
        <v>4787</v>
      </c>
      <c r="B623" s="13">
        <v>45926.0</v>
      </c>
      <c r="C623" s="8" t="s">
        <v>3308</v>
      </c>
      <c r="D623" s="8">
        <v>60230.0</v>
      </c>
      <c r="E623" s="8">
        <v>1003.83</v>
      </c>
      <c r="F623" s="8">
        <v>59.5</v>
      </c>
      <c r="G623" s="11">
        <v>59727.89</v>
      </c>
      <c r="H623" s="8">
        <v>0.0</v>
      </c>
      <c r="I623" s="11">
        <v>0.0</v>
      </c>
      <c r="J623" s="8" t="s">
        <v>4788</v>
      </c>
      <c r="K623" s="8">
        <v>320.0</v>
      </c>
      <c r="L623" s="11">
        <v>19273.6</v>
      </c>
      <c r="M623" s="8" t="s">
        <v>6119</v>
      </c>
      <c r="N623" s="8" t="s">
        <v>73</v>
      </c>
      <c r="O623" s="8" t="s">
        <v>6683</v>
      </c>
      <c r="P623" s="11">
        <v>85.0</v>
      </c>
      <c r="Q623" s="11">
        <v>85396.95</v>
      </c>
      <c r="S623" s="16" t="str">
        <f t="shared" si="1"/>
        <v>CXG-0925</v>
      </c>
      <c r="T623" s="16" t="str">
        <f t="shared" si="2"/>
        <v>09/2025</v>
      </c>
      <c r="U623" s="10" t="s">
        <v>892</v>
      </c>
      <c r="V623" s="43">
        <v>60280.0</v>
      </c>
      <c r="W623" s="8">
        <v>1004.67</v>
      </c>
      <c r="X623" s="8">
        <v>0.84</v>
      </c>
      <c r="Y623" s="16" t="str">
        <f t="shared" si="3"/>
        <v>Descarregado</v>
      </c>
      <c r="Z623" s="8" t="s">
        <v>3309</v>
      </c>
      <c r="AA623" s="14">
        <f>SUMIFS(PagFreteIndividal!E:E,PagFreteIndividal!B:B,A:A)+AC623</f>
        <v>19273.6</v>
      </c>
      <c r="AB623" s="14">
        <f t="shared" si="4"/>
        <v>0</v>
      </c>
      <c r="AC623" s="14"/>
    </row>
    <row r="624">
      <c r="A624" s="10" t="s">
        <v>6718</v>
      </c>
      <c r="B624" s="13">
        <v>45931.0</v>
      </c>
      <c r="C624" s="8" t="s">
        <v>3358</v>
      </c>
      <c r="D624" s="8">
        <v>78460.0</v>
      </c>
      <c r="E624" s="8">
        <v>1307.67</v>
      </c>
      <c r="F624" s="8">
        <v>60.0</v>
      </c>
      <c r="G624" s="11">
        <v>78460.2</v>
      </c>
      <c r="H624" s="8">
        <v>0.0</v>
      </c>
      <c r="I624" s="11">
        <v>0.0</v>
      </c>
      <c r="J624" s="8" t="s">
        <v>6129</v>
      </c>
      <c r="K624" s="8">
        <v>320.0</v>
      </c>
      <c r="L624" s="11">
        <v>25107.2</v>
      </c>
      <c r="M624" s="8" t="s">
        <v>6119</v>
      </c>
      <c r="N624" s="8" t="s">
        <v>73</v>
      </c>
      <c r="O624" s="8" t="s">
        <v>6683</v>
      </c>
      <c r="P624" s="11">
        <v>85.0</v>
      </c>
      <c r="Q624" s="11">
        <v>111307.5</v>
      </c>
      <c r="S624" s="16" t="str">
        <f t="shared" si="1"/>
        <v>CXG-1025</v>
      </c>
      <c r="T624" s="16" t="str">
        <f t="shared" si="2"/>
        <v>10/2025</v>
      </c>
      <c r="U624" s="10" t="s">
        <v>908</v>
      </c>
      <c r="V624" s="43">
        <v>78570.0</v>
      </c>
      <c r="W624" s="8">
        <v>1309.5</v>
      </c>
      <c r="X624" s="8">
        <v>1.83</v>
      </c>
      <c r="Y624" s="16" t="str">
        <f t="shared" si="3"/>
        <v>Descarregado</v>
      </c>
      <c r="Z624" s="8" t="s">
        <v>3302</v>
      </c>
      <c r="AA624" s="14">
        <f>SUMIFS(PagFreteIndividal!E:E,PagFreteIndividal!B:B,A:A)+AC624</f>
        <v>25107.2</v>
      </c>
      <c r="AB624" s="14">
        <f t="shared" si="4"/>
        <v>0</v>
      </c>
      <c r="AC624" s="32">
        <v>25107.2</v>
      </c>
    </row>
    <row r="625">
      <c r="A625" s="10" t="s">
        <v>6719</v>
      </c>
      <c r="B625" s="13">
        <v>45932.0</v>
      </c>
      <c r="C625" s="8" t="s">
        <v>3358</v>
      </c>
      <c r="D625" s="8">
        <v>78260.0</v>
      </c>
      <c r="E625" s="8">
        <v>1304.33</v>
      </c>
      <c r="F625" s="8">
        <v>60.0</v>
      </c>
      <c r="G625" s="11">
        <v>78259.8</v>
      </c>
      <c r="H625" s="8">
        <v>0.0</v>
      </c>
      <c r="I625" s="11">
        <v>0.0</v>
      </c>
      <c r="J625" s="8" t="s">
        <v>6158</v>
      </c>
      <c r="K625" s="8">
        <v>320.0</v>
      </c>
      <c r="L625" s="11">
        <v>25043.2</v>
      </c>
      <c r="M625" s="8" t="s">
        <v>6119</v>
      </c>
      <c r="N625" s="8" t="s">
        <v>73</v>
      </c>
      <c r="O625" s="8" t="s">
        <v>6683</v>
      </c>
      <c r="P625" s="11">
        <v>85.0</v>
      </c>
      <c r="Q625" s="11">
        <v>111151.95</v>
      </c>
      <c r="S625" s="16" t="str">
        <f t="shared" si="1"/>
        <v>CXG-1025</v>
      </c>
      <c r="T625" s="16" t="str">
        <f t="shared" si="2"/>
        <v>10/2025</v>
      </c>
      <c r="U625" s="10" t="s">
        <v>908</v>
      </c>
      <c r="V625" s="43">
        <v>78460.0</v>
      </c>
      <c r="W625" s="8">
        <v>1307.67</v>
      </c>
      <c r="X625" s="8">
        <v>3.34</v>
      </c>
      <c r="Y625" s="16" t="str">
        <f t="shared" si="3"/>
        <v>Descarregado</v>
      </c>
      <c r="Z625" s="8" t="s">
        <v>3302</v>
      </c>
      <c r="AA625" s="14">
        <f>SUMIFS(PagFreteIndividal!E:E,PagFreteIndividal!B:B,A:A)+AC625</f>
        <v>25043.2</v>
      </c>
      <c r="AB625" s="14">
        <f t="shared" si="4"/>
        <v>0</v>
      </c>
      <c r="AC625" s="32">
        <v>25043.2</v>
      </c>
    </row>
    <row r="626">
      <c r="A626" s="10" t="s">
        <v>5100</v>
      </c>
      <c r="B626" s="13">
        <v>45933.0</v>
      </c>
      <c r="C626" s="8" t="s">
        <v>3313</v>
      </c>
      <c r="D626" s="8">
        <v>75500.0</v>
      </c>
      <c r="E626" s="8">
        <v>1258.33</v>
      </c>
      <c r="F626" s="8">
        <v>59.5</v>
      </c>
      <c r="G626" s="11">
        <v>74870.63</v>
      </c>
      <c r="H626" s="8">
        <v>0.0</v>
      </c>
      <c r="I626" s="11">
        <v>0.0</v>
      </c>
      <c r="J626" s="8" t="s">
        <v>5083</v>
      </c>
      <c r="K626" s="8">
        <v>320.0</v>
      </c>
      <c r="L626" s="11">
        <v>24160.0</v>
      </c>
      <c r="M626" s="8" t="s">
        <v>6119</v>
      </c>
      <c r="N626" s="8" t="s">
        <v>73</v>
      </c>
      <c r="O626" s="8" t="s">
        <v>6683</v>
      </c>
      <c r="P626" s="11">
        <v>85.0</v>
      </c>
      <c r="Q626" s="11">
        <v>107043.05</v>
      </c>
      <c r="S626" s="16" t="str">
        <f t="shared" si="1"/>
        <v>CXG-1025</v>
      </c>
      <c r="T626" s="16" t="str">
        <f t="shared" si="2"/>
        <v>10/2025</v>
      </c>
      <c r="U626" s="10" t="s">
        <v>892</v>
      </c>
      <c r="V626" s="43">
        <v>75560.0</v>
      </c>
      <c r="W626" s="8">
        <v>1259.33</v>
      </c>
      <c r="X626" s="8">
        <v>1.0</v>
      </c>
      <c r="Y626" s="16" t="str">
        <f t="shared" si="3"/>
        <v>Descarregado</v>
      </c>
      <c r="Z626" s="8" t="s">
        <v>3314</v>
      </c>
      <c r="AA626" s="14">
        <f>SUMIFS(PagFreteIndividal!E:E,PagFreteIndividal!B:B,A:A)+AC626</f>
        <v>24160</v>
      </c>
      <c r="AB626" s="14">
        <f t="shared" si="4"/>
        <v>0</v>
      </c>
      <c r="AC626" s="14"/>
    </row>
    <row r="627">
      <c r="A627" s="10" t="s">
        <v>6720</v>
      </c>
      <c r="B627" s="13">
        <v>45933.0</v>
      </c>
      <c r="C627" s="8" t="s">
        <v>3358</v>
      </c>
      <c r="D627" s="8">
        <v>72000.0</v>
      </c>
      <c r="E627" s="8">
        <v>1200.0</v>
      </c>
      <c r="F627" s="8">
        <v>60.0</v>
      </c>
      <c r="G627" s="11">
        <v>72000.0</v>
      </c>
      <c r="H627" s="8">
        <v>0.0</v>
      </c>
      <c r="I627" s="11">
        <v>0.0</v>
      </c>
      <c r="J627" s="8" t="s">
        <v>6688</v>
      </c>
      <c r="K627" s="8">
        <v>320.0</v>
      </c>
      <c r="L627" s="11">
        <v>23040.0</v>
      </c>
      <c r="M627" s="8" t="s">
        <v>6119</v>
      </c>
      <c r="N627" s="8" t="s">
        <v>73</v>
      </c>
      <c r="O627" s="8" t="s">
        <v>6683</v>
      </c>
      <c r="P627" s="11">
        <v>85.0</v>
      </c>
      <c r="Q627" s="11">
        <v>101971.95</v>
      </c>
      <c r="S627" s="16" t="str">
        <f t="shared" si="1"/>
        <v>CXG-1025</v>
      </c>
      <c r="T627" s="16" t="str">
        <f t="shared" si="2"/>
        <v>10/2025</v>
      </c>
      <c r="U627" s="10" t="s">
        <v>908</v>
      </c>
      <c r="V627" s="43">
        <v>71980.0</v>
      </c>
      <c r="W627" s="8">
        <v>1199.67</v>
      </c>
      <c r="X627" s="8">
        <v>-0.33</v>
      </c>
      <c r="Y627" s="16" t="str">
        <f t="shared" si="3"/>
        <v>Descarregado</v>
      </c>
      <c r="Z627" s="8" t="s">
        <v>3302</v>
      </c>
      <c r="AA627" s="14">
        <f>SUMIFS(PagFreteIndividal!E:E,PagFreteIndividal!B:B,A:A)+AC627</f>
        <v>23040</v>
      </c>
      <c r="AB627" s="14">
        <f t="shared" si="4"/>
        <v>0</v>
      </c>
      <c r="AC627" s="32">
        <v>23040.0</v>
      </c>
    </row>
    <row r="628">
      <c r="A628" s="10" t="s">
        <v>6721</v>
      </c>
      <c r="B628" s="13">
        <v>45933.0</v>
      </c>
      <c r="C628" s="8" t="s">
        <v>3358</v>
      </c>
      <c r="D628" s="8">
        <v>76140.0</v>
      </c>
      <c r="E628" s="8">
        <v>1269.0</v>
      </c>
      <c r="F628" s="8">
        <v>60.0</v>
      </c>
      <c r="G628" s="11">
        <v>76140.0</v>
      </c>
      <c r="H628" s="8">
        <v>0.0</v>
      </c>
      <c r="I628" s="11">
        <v>0.0</v>
      </c>
      <c r="J628" s="8" t="s">
        <v>6152</v>
      </c>
      <c r="K628" s="8">
        <v>320.0</v>
      </c>
      <c r="L628" s="11">
        <v>24364.8</v>
      </c>
      <c r="M628" s="8" t="s">
        <v>6119</v>
      </c>
      <c r="N628" s="8" t="s">
        <v>73</v>
      </c>
      <c r="O628" s="8" t="s">
        <v>6683</v>
      </c>
      <c r="P628" s="11">
        <v>85.0</v>
      </c>
      <c r="Q628" s="11">
        <v>107666.95</v>
      </c>
      <c r="S628" s="16" t="str">
        <f t="shared" si="1"/>
        <v>CXG-1025</v>
      </c>
      <c r="T628" s="16" t="str">
        <f t="shared" si="2"/>
        <v>10/2025</v>
      </c>
      <c r="U628" s="10" t="s">
        <v>908</v>
      </c>
      <c r="V628" s="43">
        <v>76000.0</v>
      </c>
      <c r="W628" s="8">
        <v>1266.67</v>
      </c>
      <c r="X628" s="8">
        <v>-2.33</v>
      </c>
      <c r="Y628" s="16" t="str">
        <f t="shared" si="3"/>
        <v>Descarregado</v>
      </c>
      <c r="Z628" s="8" t="s">
        <v>3302</v>
      </c>
      <c r="AA628" s="14">
        <f>SUMIFS(PagFreteIndividal!E:E,PagFreteIndividal!B:B,A:A)+AC628</f>
        <v>24364.8</v>
      </c>
      <c r="AB628" s="14">
        <f t="shared" si="4"/>
        <v>0</v>
      </c>
      <c r="AC628" s="32">
        <v>24364.8</v>
      </c>
    </row>
    <row r="629">
      <c r="A629" s="10" t="s">
        <v>4134</v>
      </c>
      <c r="B629" s="13">
        <v>45928.0</v>
      </c>
      <c r="C629" s="8" t="s">
        <v>3308</v>
      </c>
      <c r="D629" s="8">
        <v>72440.0</v>
      </c>
      <c r="E629" s="8">
        <v>1207.33</v>
      </c>
      <c r="F629" s="8">
        <v>60.0</v>
      </c>
      <c r="G629" s="11">
        <v>72439.8</v>
      </c>
      <c r="H629" s="8">
        <v>0.0</v>
      </c>
      <c r="I629" s="11">
        <v>0.0</v>
      </c>
      <c r="J629" s="8" t="s">
        <v>4135</v>
      </c>
      <c r="K629" s="8">
        <v>330.0</v>
      </c>
      <c r="L629" s="11">
        <v>23905.2</v>
      </c>
      <c r="M629" s="8" t="s">
        <v>6119</v>
      </c>
      <c r="N629" s="8" t="s">
        <v>73</v>
      </c>
      <c r="O629" s="8" t="s">
        <v>6683</v>
      </c>
      <c r="P629" s="11">
        <v>85.0</v>
      </c>
      <c r="Q629" s="11">
        <v>102765.0</v>
      </c>
      <c r="S629" s="16" t="str">
        <f t="shared" si="1"/>
        <v>CXG-0925</v>
      </c>
      <c r="T629" s="16" t="str">
        <f t="shared" si="2"/>
        <v>09/2025</v>
      </c>
      <c r="U629" s="10" t="s">
        <v>908</v>
      </c>
      <c r="V629" s="43">
        <v>72540.0</v>
      </c>
      <c r="W629" s="8">
        <v>1209.0</v>
      </c>
      <c r="X629" s="8">
        <v>1.67</v>
      </c>
      <c r="Y629" s="16" t="str">
        <f t="shared" si="3"/>
        <v>Descarregado</v>
      </c>
      <c r="Z629" s="8" t="s">
        <v>3309</v>
      </c>
      <c r="AA629" s="14">
        <f>SUMIFS(PagFreteIndividal!E:E,PagFreteIndividal!B:B,A:A)+AC629</f>
        <v>23905.2</v>
      </c>
      <c r="AB629" s="14">
        <f t="shared" si="4"/>
        <v>0</v>
      </c>
      <c r="AC629" s="14"/>
    </row>
    <row r="630">
      <c r="A630" s="10" t="s">
        <v>5156</v>
      </c>
      <c r="B630" s="13">
        <v>45929.0</v>
      </c>
      <c r="C630" s="8" t="s">
        <v>3308</v>
      </c>
      <c r="D630" s="8">
        <v>74320.0</v>
      </c>
      <c r="E630" s="8">
        <v>1238.67</v>
      </c>
      <c r="F630" s="8">
        <v>60.0</v>
      </c>
      <c r="G630" s="11">
        <v>74320.2</v>
      </c>
      <c r="H630" s="8">
        <v>0.0</v>
      </c>
      <c r="I630" s="11">
        <v>0.0</v>
      </c>
      <c r="J630" s="8" t="s">
        <v>4765</v>
      </c>
      <c r="K630" s="8">
        <v>320.0</v>
      </c>
      <c r="L630" s="11">
        <v>23782.4</v>
      </c>
      <c r="M630" s="8" t="s">
        <v>6119</v>
      </c>
      <c r="N630" s="8" t="s">
        <v>73</v>
      </c>
      <c r="O630" s="8" t="s">
        <v>6683</v>
      </c>
      <c r="P630" s="11">
        <v>85.0</v>
      </c>
      <c r="Q630" s="11">
        <v>105499.45</v>
      </c>
      <c r="S630" s="16" t="str">
        <f t="shared" si="1"/>
        <v>CXG-0925</v>
      </c>
      <c r="T630" s="16" t="str">
        <f t="shared" si="2"/>
        <v>09/2025</v>
      </c>
      <c r="U630" s="10" t="s">
        <v>911</v>
      </c>
      <c r="V630" s="43">
        <v>74470.0</v>
      </c>
      <c r="W630" s="8">
        <v>1241.17</v>
      </c>
      <c r="X630" s="8">
        <v>2.5</v>
      </c>
      <c r="Y630" s="16" t="str">
        <f t="shared" si="3"/>
        <v>Descarregado</v>
      </c>
      <c r="Z630" s="8" t="s">
        <v>3309</v>
      </c>
      <c r="AA630" s="14">
        <f>SUMIFS(PagFreteIndividal!E:E,PagFreteIndividal!B:B,A:A)+AC630</f>
        <v>23782.4</v>
      </c>
      <c r="AB630" s="14">
        <f t="shared" si="4"/>
        <v>0</v>
      </c>
      <c r="AC630" s="14"/>
    </row>
    <row r="631">
      <c r="A631" s="10" t="s">
        <v>6722</v>
      </c>
      <c r="B631" s="13">
        <v>45934.0</v>
      </c>
      <c r="C631" s="8" t="s">
        <v>3358</v>
      </c>
      <c r="D631" s="8">
        <v>72340.0</v>
      </c>
      <c r="E631" s="8">
        <v>1205.67</v>
      </c>
      <c r="F631" s="8">
        <v>60.0</v>
      </c>
      <c r="G631" s="11">
        <v>72340.2</v>
      </c>
      <c r="H631" s="8">
        <v>0.0</v>
      </c>
      <c r="I631" s="11">
        <v>0.0</v>
      </c>
      <c r="J631" s="8" t="s">
        <v>6201</v>
      </c>
      <c r="K631" s="8">
        <v>320.0</v>
      </c>
      <c r="L631" s="11">
        <v>23148.8</v>
      </c>
      <c r="M631" s="8" t="s">
        <v>6119</v>
      </c>
      <c r="N631" s="8" t="s">
        <v>86</v>
      </c>
      <c r="O631" s="8" t="s">
        <v>6524</v>
      </c>
      <c r="P631" s="11">
        <v>81.0</v>
      </c>
      <c r="Q631" s="11">
        <v>96646.77</v>
      </c>
      <c r="R631" s="8"/>
      <c r="S631" s="16" t="str">
        <f t="shared" si="1"/>
        <v>CXG-1025</v>
      </c>
      <c r="T631" s="16" t="str">
        <f t="shared" si="2"/>
        <v>10/2025</v>
      </c>
      <c r="U631" s="10" t="s">
        <v>911</v>
      </c>
      <c r="V631" s="43">
        <v>71590.0</v>
      </c>
      <c r="W631" s="8">
        <v>1193.17</v>
      </c>
      <c r="X631" s="8">
        <v>-12.5</v>
      </c>
      <c r="Y631" s="16" t="str">
        <f t="shared" si="3"/>
        <v>Descarregado</v>
      </c>
      <c r="Z631" s="8" t="s">
        <v>3302</v>
      </c>
      <c r="AA631" s="14">
        <f>SUMIFS(PagFreteIndividal!E:E,PagFreteIndividal!B:B,A:A)+AC631</f>
        <v>23148.8</v>
      </c>
      <c r="AB631" s="14">
        <f t="shared" si="4"/>
        <v>0</v>
      </c>
      <c r="AC631" s="32">
        <v>23148.8</v>
      </c>
    </row>
    <row r="632">
      <c r="A632" s="10" t="s">
        <v>6723</v>
      </c>
      <c r="B632" s="13">
        <v>45934.0</v>
      </c>
      <c r="C632" s="8" t="s">
        <v>3358</v>
      </c>
      <c r="D632" s="8">
        <v>76060.0</v>
      </c>
      <c r="E632" s="8">
        <v>1267.67</v>
      </c>
      <c r="F632" s="8">
        <v>60.0</v>
      </c>
      <c r="G632" s="11">
        <v>76060.2</v>
      </c>
      <c r="H632" s="8">
        <v>0.0</v>
      </c>
      <c r="I632" s="11">
        <v>0.0</v>
      </c>
      <c r="J632" s="8" t="s">
        <v>6661</v>
      </c>
      <c r="K632" s="8">
        <v>320.0</v>
      </c>
      <c r="L632" s="11">
        <v>24339.2</v>
      </c>
      <c r="M632" s="8" t="s">
        <v>6119</v>
      </c>
      <c r="N632" s="8" t="s">
        <v>86</v>
      </c>
      <c r="O632" s="8" t="s">
        <v>6524</v>
      </c>
      <c r="P632" s="11">
        <v>81.0</v>
      </c>
      <c r="Q632" s="11">
        <v>101992.77</v>
      </c>
      <c r="R632" s="8"/>
      <c r="S632" s="16" t="str">
        <f t="shared" si="1"/>
        <v>CXG-1025</v>
      </c>
      <c r="T632" s="16" t="str">
        <f t="shared" si="2"/>
        <v>10/2025</v>
      </c>
      <c r="U632" s="10" t="s">
        <v>911</v>
      </c>
      <c r="V632" s="43">
        <v>75550.0</v>
      </c>
      <c r="W632" s="8">
        <v>1259.17</v>
      </c>
      <c r="X632" s="8">
        <v>-8.5</v>
      </c>
      <c r="Y632" s="16" t="str">
        <f t="shared" si="3"/>
        <v>Descarregado</v>
      </c>
      <c r="Z632" s="8" t="s">
        <v>3302</v>
      </c>
      <c r="AA632" s="14">
        <f>SUMIFS(PagFreteIndividal!E:E,PagFreteIndividal!B:B,A:A)+AC632</f>
        <v>24339.2</v>
      </c>
      <c r="AB632" s="14">
        <f t="shared" si="4"/>
        <v>0</v>
      </c>
      <c r="AC632" s="32">
        <v>24339.2</v>
      </c>
    </row>
    <row r="633">
      <c r="A633" s="10" t="s">
        <v>5202</v>
      </c>
      <c r="B633" s="13">
        <v>45933.0</v>
      </c>
      <c r="C633" s="8" t="s">
        <v>3308</v>
      </c>
      <c r="D633" s="8">
        <v>72540.0</v>
      </c>
      <c r="E633" s="8">
        <v>1209.0</v>
      </c>
      <c r="F633" s="8">
        <v>60.0</v>
      </c>
      <c r="G633" s="11">
        <v>72540.0</v>
      </c>
      <c r="H633" s="8">
        <v>0.0</v>
      </c>
      <c r="I633" s="11">
        <v>0.0</v>
      </c>
      <c r="J633" s="8" t="s">
        <v>5203</v>
      </c>
      <c r="K633" s="8">
        <v>320.0</v>
      </c>
      <c r="L633" s="11">
        <v>23212.8</v>
      </c>
      <c r="M633" s="8" t="s">
        <v>6119</v>
      </c>
      <c r="N633" s="8" t="s">
        <v>73</v>
      </c>
      <c r="O633" s="8" t="s">
        <v>6683</v>
      </c>
      <c r="P633" s="11">
        <v>85.0</v>
      </c>
      <c r="Q633" s="11">
        <v>102566.95</v>
      </c>
      <c r="S633" s="16" t="str">
        <f t="shared" si="1"/>
        <v>CXG-1025</v>
      </c>
      <c r="T633" s="16" t="str">
        <f t="shared" si="2"/>
        <v>10/2025</v>
      </c>
      <c r="U633" s="10" t="s">
        <v>916</v>
      </c>
      <c r="V633" s="43">
        <v>72400.0</v>
      </c>
      <c r="W633" s="8">
        <v>1206.67</v>
      </c>
      <c r="X633" s="8">
        <v>-2.33</v>
      </c>
      <c r="Y633" s="16" t="str">
        <f t="shared" si="3"/>
        <v>Descarregado</v>
      </c>
      <c r="Z633" s="8" t="s">
        <v>3309</v>
      </c>
      <c r="AA633" s="14">
        <f>SUMIFS(PagFreteIndividal!E:E,PagFreteIndividal!B:B,A:A)+AC633</f>
        <v>23212.8</v>
      </c>
      <c r="AB633" s="14">
        <f t="shared" si="4"/>
        <v>0</v>
      </c>
      <c r="AC633" s="14"/>
    </row>
    <row r="634">
      <c r="A634" s="10" t="s">
        <v>5077</v>
      </c>
      <c r="B634" s="13">
        <v>45934.0</v>
      </c>
      <c r="C634" s="8" t="s">
        <v>3308</v>
      </c>
      <c r="D634" s="8">
        <v>59300.0</v>
      </c>
      <c r="E634" s="8">
        <v>988.33</v>
      </c>
      <c r="F634" s="8">
        <v>60.0</v>
      </c>
      <c r="G634" s="11">
        <v>59299.8</v>
      </c>
      <c r="H634" s="8">
        <v>0.0</v>
      </c>
      <c r="I634" s="11">
        <v>0.0</v>
      </c>
      <c r="J634" s="8" t="s">
        <v>5078</v>
      </c>
      <c r="K634" s="8">
        <v>320.0</v>
      </c>
      <c r="L634" s="11">
        <v>18976.0</v>
      </c>
      <c r="M634" s="8" t="s">
        <v>6119</v>
      </c>
      <c r="N634" s="8" t="s">
        <v>73</v>
      </c>
      <c r="O634" s="8" t="s">
        <v>6127</v>
      </c>
      <c r="P634" s="11">
        <v>83.0</v>
      </c>
      <c r="Q634" s="11">
        <v>81865.39</v>
      </c>
      <c r="S634" s="16" t="str">
        <f t="shared" si="1"/>
        <v>CXG-1025</v>
      </c>
      <c r="T634" s="16" t="str">
        <f t="shared" si="2"/>
        <v>10/2025</v>
      </c>
      <c r="U634" s="10" t="s">
        <v>916</v>
      </c>
      <c r="V634" s="43">
        <v>59180.0</v>
      </c>
      <c r="W634" s="8">
        <v>986.33</v>
      </c>
      <c r="X634" s="8">
        <v>-2.0</v>
      </c>
      <c r="Y634" s="16" t="str">
        <f t="shared" si="3"/>
        <v>Descarregado</v>
      </c>
      <c r="Z634" s="8" t="s">
        <v>3309</v>
      </c>
      <c r="AA634" s="14">
        <f>SUMIFS(PagFreteIndividal!E:E,PagFreteIndividal!B:B,A:A)+AC634</f>
        <v>18976</v>
      </c>
      <c r="AB634" s="14">
        <f t="shared" si="4"/>
        <v>0</v>
      </c>
      <c r="AC634" s="14"/>
    </row>
    <row r="635">
      <c r="A635" s="10" t="s">
        <v>4976</v>
      </c>
      <c r="B635" s="13">
        <v>45934.0</v>
      </c>
      <c r="C635" s="8" t="s">
        <v>3308</v>
      </c>
      <c r="D635" s="8">
        <v>73360.0</v>
      </c>
      <c r="E635" s="8">
        <v>1222.67</v>
      </c>
      <c r="F635" s="8">
        <v>60.0</v>
      </c>
      <c r="G635" s="11">
        <v>73360.2</v>
      </c>
      <c r="H635" s="8">
        <v>0.0</v>
      </c>
      <c r="I635" s="11">
        <v>0.0</v>
      </c>
      <c r="J635" s="8" t="s">
        <v>4977</v>
      </c>
      <c r="K635" s="8">
        <v>320.0</v>
      </c>
      <c r="L635" s="11">
        <v>23475.2</v>
      </c>
      <c r="M635" s="8" t="s">
        <v>6119</v>
      </c>
      <c r="N635" s="8" t="s">
        <v>73</v>
      </c>
      <c r="O635" s="8" t="s">
        <v>6127</v>
      </c>
      <c r="P635" s="11">
        <v>83.0</v>
      </c>
      <c r="Q635" s="11">
        <v>101411.89</v>
      </c>
      <c r="S635" s="16" t="str">
        <f t="shared" si="1"/>
        <v>CXG-1025</v>
      </c>
      <c r="T635" s="16" t="str">
        <f t="shared" si="2"/>
        <v>10/2025</v>
      </c>
      <c r="U635" s="10" t="s">
        <v>916</v>
      </c>
      <c r="V635" s="43">
        <v>73310.0</v>
      </c>
      <c r="W635" s="8">
        <v>1221.83</v>
      </c>
      <c r="X635" s="8">
        <v>-0.84</v>
      </c>
      <c r="Y635" s="16" t="str">
        <f t="shared" si="3"/>
        <v>Descarregado</v>
      </c>
      <c r="Z635" s="8" t="s">
        <v>3309</v>
      </c>
      <c r="AA635" s="14">
        <f>SUMIFS(PagFreteIndividal!E:E,PagFreteIndividal!B:B,A:A)+AC635</f>
        <v>23475.2</v>
      </c>
      <c r="AB635" s="14">
        <f t="shared" si="4"/>
        <v>0</v>
      </c>
      <c r="AC635" s="14"/>
    </row>
    <row r="636">
      <c r="A636" s="10" t="s">
        <v>4973</v>
      </c>
      <c r="B636" s="13">
        <v>45934.0</v>
      </c>
      <c r="C636" s="8" t="s">
        <v>3308</v>
      </c>
      <c r="D636" s="8">
        <v>74660.0</v>
      </c>
      <c r="E636" s="8">
        <v>1244.33</v>
      </c>
      <c r="F636" s="8">
        <v>60.0</v>
      </c>
      <c r="G636" s="11">
        <v>74659.8</v>
      </c>
      <c r="H636" s="8">
        <v>0.0</v>
      </c>
      <c r="I636" s="11">
        <v>0.0</v>
      </c>
      <c r="J636" s="8" t="s">
        <v>4974</v>
      </c>
      <c r="K636" s="8">
        <v>320.0</v>
      </c>
      <c r="L636" s="11">
        <v>23891.2</v>
      </c>
      <c r="M636" s="8" t="s">
        <v>6119</v>
      </c>
      <c r="N636" s="8" t="s">
        <v>73</v>
      </c>
      <c r="O636" s="8" t="s">
        <v>6127</v>
      </c>
      <c r="P636" s="11">
        <v>83.0</v>
      </c>
      <c r="Q636" s="11">
        <v>103307.61</v>
      </c>
      <c r="S636" s="16" t="str">
        <f t="shared" si="1"/>
        <v>CXG-1025</v>
      </c>
      <c r="T636" s="16" t="str">
        <f t="shared" si="2"/>
        <v>10/2025</v>
      </c>
      <c r="U636" s="10" t="s">
        <v>916</v>
      </c>
      <c r="V636" s="43">
        <v>74680.0</v>
      </c>
      <c r="W636" s="8">
        <v>1244.67</v>
      </c>
      <c r="X636" s="8">
        <v>0.34</v>
      </c>
      <c r="Y636" s="16" t="str">
        <f t="shared" si="3"/>
        <v>Descarregado</v>
      </c>
      <c r="Z636" s="8" t="s">
        <v>3309</v>
      </c>
      <c r="AA636" s="14">
        <f>SUMIFS(PagFreteIndividal!E:E,PagFreteIndividal!B:B,A:A)+AC636</f>
        <v>23891.2</v>
      </c>
      <c r="AB636" s="14">
        <f t="shared" si="4"/>
        <v>0</v>
      </c>
      <c r="AC636" s="14"/>
    </row>
    <row r="637">
      <c r="A637" s="10" t="s">
        <v>6724</v>
      </c>
      <c r="B637" s="13">
        <v>45936.0</v>
      </c>
      <c r="C637" s="8" t="s">
        <v>3358</v>
      </c>
      <c r="D637" s="8">
        <v>78620.0</v>
      </c>
      <c r="E637" s="8">
        <v>1310.33</v>
      </c>
      <c r="F637" s="8">
        <v>60.0</v>
      </c>
      <c r="G637" s="11">
        <v>78619.8</v>
      </c>
      <c r="H637" s="8">
        <v>0.0</v>
      </c>
      <c r="I637" s="11">
        <v>0.0</v>
      </c>
      <c r="J637" s="8" t="s">
        <v>5483</v>
      </c>
      <c r="K637" s="8">
        <v>310.0</v>
      </c>
      <c r="L637" s="11">
        <v>24372.2</v>
      </c>
      <c r="M637" s="8" t="s">
        <v>6119</v>
      </c>
      <c r="N637" s="8" t="s">
        <v>73</v>
      </c>
      <c r="O637" s="8" t="s">
        <v>6127</v>
      </c>
      <c r="P637" s="11">
        <v>83.0</v>
      </c>
      <c r="Q637" s="11">
        <v>108536.61</v>
      </c>
      <c r="S637" s="16" t="str">
        <f t="shared" si="1"/>
        <v>CXG-1025</v>
      </c>
      <c r="T637" s="16" t="str">
        <f t="shared" si="2"/>
        <v>10/2025</v>
      </c>
      <c r="U637" s="10" t="s">
        <v>922</v>
      </c>
      <c r="V637" s="43">
        <v>78460.0</v>
      </c>
      <c r="W637" s="8">
        <v>1307.67</v>
      </c>
      <c r="X637" s="8">
        <v>-2.66</v>
      </c>
      <c r="Y637" s="16" t="str">
        <f t="shared" si="3"/>
        <v>Descarregado</v>
      </c>
      <c r="Z637" s="8" t="s">
        <v>3302</v>
      </c>
      <c r="AA637" s="14">
        <f>SUMIFS(PagFreteIndividal!E:E,PagFreteIndividal!B:B,A:A)+AC637</f>
        <v>24372.2</v>
      </c>
      <c r="AB637" s="14">
        <f t="shared" si="4"/>
        <v>0</v>
      </c>
      <c r="AC637" s="32">
        <v>24372.2</v>
      </c>
    </row>
    <row r="638">
      <c r="A638" s="10" t="s">
        <v>6725</v>
      </c>
      <c r="B638" s="13">
        <v>45936.0</v>
      </c>
      <c r="C638" s="8" t="s">
        <v>3358</v>
      </c>
      <c r="D638" s="8">
        <v>78520.0</v>
      </c>
      <c r="E638" s="8">
        <v>1308.67</v>
      </c>
      <c r="F638" s="8">
        <v>60.0</v>
      </c>
      <c r="G638" s="11">
        <v>78520.2</v>
      </c>
      <c r="H638" s="8">
        <v>0.0</v>
      </c>
      <c r="I638" s="11">
        <v>0.0</v>
      </c>
      <c r="J638" s="8" t="s">
        <v>6671</v>
      </c>
      <c r="K638" s="8">
        <v>310.0</v>
      </c>
      <c r="L638" s="11">
        <v>24341.2</v>
      </c>
      <c r="M638" s="8" t="s">
        <v>6119</v>
      </c>
      <c r="N638" s="8" t="s">
        <v>73</v>
      </c>
      <c r="O638" s="8" t="s">
        <v>6127</v>
      </c>
      <c r="P638" s="11">
        <v>83.0</v>
      </c>
      <c r="Q638" s="11">
        <v>108508.39</v>
      </c>
      <c r="S638" s="16" t="str">
        <f t="shared" si="1"/>
        <v>CXG-1025</v>
      </c>
      <c r="T638" s="16" t="str">
        <f t="shared" si="2"/>
        <v>10/2025</v>
      </c>
      <c r="U638" s="10" t="s">
        <v>922</v>
      </c>
      <c r="V638" s="43">
        <v>78440.0</v>
      </c>
      <c r="W638" s="8">
        <v>1307.33</v>
      </c>
      <c r="X638" s="8">
        <v>-1.34</v>
      </c>
      <c r="Y638" s="16" t="str">
        <f t="shared" si="3"/>
        <v>Descarregado</v>
      </c>
      <c r="Z638" s="8" t="s">
        <v>3302</v>
      </c>
      <c r="AA638" s="14">
        <f>SUMIFS(PagFreteIndividal!E:E,PagFreteIndividal!B:B,A:A)+AC638</f>
        <v>24341.2</v>
      </c>
      <c r="AB638" s="14">
        <f t="shared" si="4"/>
        <v>0</v>
      </c>
      <c r="AC638" s="32">
        <v>24341.2</v>
      </c>
    </row>
    <row r="639">
      <c r="A639" s="10" t="s">
        <v>6726</v>
      </c>
      <c r="B639" s="13">
        <v>45936.0</v>
      </c>
      <c r="C639" s="8" t="s">
        <v>3358</v>
      </c>
      <c r="D639" s="8">
        <v>77800.0</v>
      </c>
      <c r="E639" s="8">
        <v>1296.67</v>
      </c>
      <c r="F639" s="8">
        <v>60.0</v>
      </c>
      <c r="G639" s="11">
        <v>77800.2</v>
      </c>
      <c r="H639" s="8">
        <v>0.0</v>
      </c>
      <c r="I639" s="11">
        <v>0.0</v>
      </c>
      <c r="J639" s="8" t="s">
        <v>6240</v>
      </c>
      <c r="K639" s="8">
        <v>310.0</v>
      </c>
      <c r="L639" s="11">
        <v>24118.0</v>
      </c>
      <c r="M639" s="8" t="s">
        <v>6119</v>
      </c>
      <c r="N639" s="8" t="s">
        <v>224</v>
      </c>
      <c r="O639" s="8" t="s">
        <v>6727</v>
      </c>
      <c r="P639" s="11">
        <v>79.0</v>
      </c>
      <c r="Q639" s="11">
        <v>102436.93</v>
      </c>
      <c r="R639" s="8"/>
      <c r="S639" s="16" t="str">
        <f t="shared" si="1"/>
        <v>CXG-1025</v>
      </c>
      <c r="T639" s="16" t="str">
        <f t="shared" si="2"/>
        <v>10/2025</v>
      </c>
      <c r="U639" s="10" t="s">
        <v>922</v>
      </c>
      <c r="V639" s="43">
        <v>77800.0</v>
      </c>
      <c r="W639" s="8">
        <v>1296.67</v>
      </c>
      <c r="X639" s="8">
        <v>0.0</v>
      </c>
      <c r="Y639" s="16" t="str">
        <f t="shared" si="3"/>
        <v>Descarregado</v>
      </c>
      <c r="Z639" s="8" t="s">
        <v>3302</v>
      </c>
      <c r="AA639" s="14">
        <f>SUMIFS(PagFreteIndividal!E:E,PagFreteIndividal!B:B,A:A)+AC639</f>
        <v>24118</v>
      </c>
      <c r="AB639" s="14">
        <f t="shared" si="4"/>
        <v>0</v>
      </c>
      <c r="AC639" s="32">
        <v>24118.0</v>
      </c>
    </row>
    <row r="640">
      <c r="A640" s="10" t="s">
        <v>6728</v>
      </c>
      <c r="B640" s="13">
        <v>45936.0</v>
      </c>
      <c r="C640" s="8" t="s">
        <v>3358</v>
      </c>
      <c r="D640" s="8">
        <v>77320.0</v>
      </c>
      <c r="E640" s="8">
        <v>1288.67</v>
      </c>
      <c r="F640" s="8">
        <v>60.0</v>
      </c>
      <c r="G640" s="11">
        <v>77320.2</v>
      </c>
      <c r="H640" s="8">
        <v>0.0</v>
      </c>
      <c r="I640" s="11">
        <v>0.0</v>
      </c>
      <c r="J640" s="8" t="s">
        <v>6132</v>
      </c>
      <c r="K640" s="8">
        <v>310.0</v>
      </c>
      <c r="L640" s="11">
        <v>23969.2</v>
      </c>
      <c r="M640" s="8" t="s">
        <v>6119</v>
      </c>
      <c r="N640" s="8" t="s">
        <v>73</v>
      </c>
      <c r="O640" s="8" t="s">
        <v>6127</v>
      </c>
      <c r="P640" s="11">
        <v>83.0</v>
      </c>
      <c r="Q640" s="11">
        <v>106323.0</v>
      </c>
      <c r="S640" s="16" t="str">
        <f t="shared" si="1"/>
        <v>CXG-1025</v>
      </c>
      <c r="T640" s="16" t="str">
        <f t="shared" si="2"/>
        <v>10/2025</v>
      </c>
      <c r="U640" s="10" t="s">
        <v>922</v>
      </c>
      <c r="V640" s="43">
        <v>76860.0</v>
      </c>
      <c r="W640" s="8">
        <v>1281.0</v>
      </c>
      <c r="X640" s="8">
        <v>-7.67</v>
      </c>
      <c r="Y640" s="16" t="str">
        <f t="shared" si="3"/>
        <v>Descarregado</v>
      </c>
      <c r="Z640" s="8" t="s">
        <v>3302</v>
      </c>
      <c r="AA640" s="14">
        <f>SUMIFS(PagFreteIndividal!E:E,PagFreteIndividal!B:B,A:A)+AC640</f>
        <v>23969.2</v>
      </c>
      <c r="AB640" s="14">
        <f t="shared" si="4"/>
        <v>0</v>
      </c>
      <c r="AC640" s="32">
        <v>23969.2</v>
      </c>
    </row>
    <row r="641">
      <c r="A641" s="10" t="s">
        <v>6729</v>
      </c>
      <c r="B641" s="13">
        <v>45936.0</v>
      </c>
      <c r="C641" s="8" t="s">
        <v>3358</v>
      </c>
      <c r="D641" s="8">
        <v>75580.0</v>
      </c>
      <c r="E641" s="8">
        <v>1259.67</v>
      </c>
      <c r="F641" s="8">
        <v>60.0</v>
      </c>
      <c r="G641" s="11">
        <v>75580.2</v>
      </c>
      <c r="H641" s="8">
        <v>0.0</v>
      </c>
      <c r="I641" s="11">
        <v>0.0</v>
      </c>
      <c r="J641" s="8" t="s">
        <v>6125</v>
      </c>
      <c r="K641" s="8">
        <v>310.0</v>
      </c>
      <c r="L641" s="11">
        <v>23429.8</v>
      </c>
      <c r="M641" s="8" t="s">
        <v>6119</v>
      </c>
      <c r="N641" s="8" t="s">
        <v>73</v>
      </c>
      <c r="O641" s="8" t="s">
        <v>6127</v>
      </c>
      <c r="P641" s="11">
        <v>83.0</v>
      </c>
      <c r="Q641" s="11">
        <v>104441.39</v>
      </c>
      <c r="S641" s="16" t="str">
        <f t="shared" si="1"/>
        <v>CXG-1025</v>
      </c>
      <c r="T641" s="16" t="str">
        <f t="shared" si="2"/>
        <v>10/2025</v>
      </c>
      <c r="U641" s="10" t="s">
        <v>922</v>
      </c>
      <c r="V641" s="43">
        <v>75500.0</v>
      </c>
      <c r="W641" s="8">
        <v>1258.33</v>
      </c>
      <c r="X641" s="8">
        <v>-1.34</v>
      </c>
      <c r="Y641" s="16" t="str">
        <f t="shared" si="3"/>
        <v>Descarregado</v>
      </c>
      <c r="Z641" s="8" t="s">
        <v>3302</v>
      </c>
      <c r="AA641" s="14">
        <f>SUMIFS(PagFreteIndividal!E:E,PagFreteIndividal!B:B,A:A)+AC641</f>
        <v>23429.8</v>
      </c>
      <c r="AB641" s="14">
        <f t="shared" si="4"/>
        <v>0</v>
      </c>
      <c r="AC641" s="32">
        <v>23429.8</v>
      </c>
    </row>
    <row r="642">
      <c r="A642" s="10" t="s">
        <v>6730</v>
      </c>
      <c r="B642" s="13">
        <v>45936.0</v>
      </c>
      <c r="C642" s="8" t="s">
        <v>3358</v>
      </c>
      <c r="D642" s="8">
        <v>76620.0</v>
      </c>
      <c r="E642" s="8">
        <v>1277.0</v>
      </c>
      <c r="F642" s="8">
        <v>60.0</v>
      </c>
      <c r="G642" s="11">
        <v>76620.0</v>
      </c>
      <c r="H642" s="8">
        <v>0.0</v>
      </c>
      <c r="I642" s="11">
        <v>0.0</v>
      </c>
      <c r="J642" s="8" t="s">
        <v>6345</v>
      </c>
      <c r="K642" s="8">
        <v>310.0</v>
      </c>
      <c r="L642" s="11">
        <v>23752.2</v>
      </c>
      <c r="M642" s="8" t="s">
        <v>6119</v>
      </c>
      <c r="N642" s="8" t="s">
        <v>73</v>
      </c>
      <c r="O642" s="8" t="s">
        <v>6127</v>
      </c>
      <c r="P642" s="11">
        <v>83.0</v>
      </c>
      <c r="Q642" s="11">
        <v>106005.11</v>
      </c>
      <c r="S642" s="16" t="str">
        <f t="shared" si="1"/>
        <v>CXG-1025</v>
      </c>
      <c r="T642" s="16" t="str">
        <f t="shared" si="2"/>
        <v>10/2025</v>
      </c>
      <c r="U642" s="10" t="s">
        <v>922</v>
      </c>
      <c r="V642" s="43">
        <v>76630.0</v>
      </c>
      <c r="W642" s="8">
        <v>1277.17</v>
      </c>
      <c r="X642" s="8">
        <v>0.17</v>
      </c>
      <c r="Y642" s="16" t="str">
        <f t="shared" si="3"/>
        <v>Descarregado</v>
      </c>
      <c r="Z642" s="8" t="s">
        <v>3302</v>
      </c>
      <c r="AA642" s="14">
        <f>SUMIFS(PagFreteIndividal!E:E,PagFreteIndividal!B:B,A:A)+AC642</f>
        <v>23752.2</v>
      </c>
      <c r="AB642" s="14">
        <f t="shared" si="4"/>
        <v>0</v>
      </c>
      <c r="AC642" s="32">
        <v>23752.2</v>
      </c>
    </row>
    <row r="643">
      <c r="A643" s="10" t="s">
        <v>6731</v>
      </c>
      <c r="B643" s="13">
        <v>45936.0</v>
      </c>
      <c r="C643" s="8" t="s">
        <v>3358</v>
      </c>
      <c r="D643" s="8">
        <v>76420.0</v>
      </c>
      <c r="E643" s="8">
        <v>1273.67</v>
      </c>
      <c r="F643" s="8">
        <v>60.0</v>
      </c>
      <c r="G643" s="11">
        <v>76420.2</v>
      </c>
      <c r="H643" s="8">
        <v>0.0</v>
      </c>
      <c r="I643" s="11">
        <v>0.0</v>
      </c>
      <c r="J643" s="8" t="s">
        <v>6145</v>
      </c>
      <c r="K643" s="8">
        <v>310.0</v>
      </c>
      <c r="L643" s="11">
        <v>23690.2</v>
      </c>
      <c r="M643" s="8" t="s">
        <v>6119</v>
      </c>
      <c r="N643" s="8" t="s">
        <v>73</v>
      </c>
      <c r="O643" s="8" t="s">
        <v>6127</v>
      </c>
      <c r="P643" s="11">
        <v>83.0</v>
      </c>
      <c r="Q643" s="11">
        <v>105659.0</v>
      </c>
      <c r="S643" s="16" t="str">
        <f t="shared" si="1"/>
        <v>CXG-1025</v>
      </c>
      <c r="T643" s="16" t="str">
        <f t="shared" si="2"/>
        <v>10/2025</v>
      </c>
      <c r="U643" s="10" t="s">
        <v>922</v>
      </c>
      <c r="V643" s="43">
        <v>76380.0</v>
      </c>
      <c r="W643" s="8">
        <v>1273.0</v>
      </c>
      <c r="X643" s="8">
        <v>-0.67</v>
      </c>
      <c r="Y643" s="16" t="str">
        <f t="shared" si="3"/>
        <v>Descarregado</v>
      </c>
      <c r="Z643" s="8" t="s">
        <v>3302</v>
      </c>
      <c r="AA643" s="14">
        <f>SUMIFS(PagFreteIndividal!E:E,PagFreteIndividal!B:B,A:A)+AC643</f>
        <v>23690.2</v>
      </c>
      <c r="AB643" s="14">
        <f t="shared" si="4"/>
        <v>0</v>
      </c>
      <c r="AC643" s="32">
        <v>23690.2</v>
      </c>
    </row>
    <row r="644">
      <c r="A644" s="10" t="s">
        <v>6732</v>
      </c>
      <c r="B644" s="13">
        <v>45936.0</v>
      </c>
      <c r="C644" s="8" t="s">
        <v>3358</v>
      </c>
      <c r="D644" s="8">
        <v>77480.0</v>
      </c>
      <c r="E644" s="8">
        <v>1291.33</v>
      </c>
      <c r="F644" s="8">
        <v>60.0</v>
      </c>
      <c r="G644" s="11">
        <v>77479.8</v>
      </c>
      <c r="H644" s="8">
        <v>0.0</v>
      </c>
      <c r="I644" s="11">
        <v>0.0</v>
      </c>
      <c r="J644" s="8" t="s">
        <v>6129</v>
      </c>
      <c r="K644" s="8">
        <v>310.0</v>
      </c>
      <c r="L644" s="11">
        <v>24018.8</v>
      </c>
      <c r="M644" s="8" t="s">
        <v>6119</v>
      </c>
      <c r="N644" s="8" t="s">
        <v>73</v>
      </c>
      <c r="O644" s="8" t="s">
        <v>6127</v>
      </c>
      <c r="P644" s="11">
        <v>83.0</v>
      </c>
      <c r="Q644" s="11">
        <v>107070.0</v>
      </c>
      <c r="S644" s="16" t="str">
        <f t="shared" si="1"/>
        <v>CXG-1025</v>
      </c>
      <c r="T644" s="16" t="str">
        <f t="shared" si="2"/>
        <v>10/2025</v>
      </c>
      <c r="U644" s="10" t="s">
        <v>922</v>
      </c>
      <c r="V644" s="43">
        <v>77400.0</v>
      </c>
      <c r="W644" s="8">
        <v>1290.0</v>
      </c>
      <c r="X644" s="8">
        <v>-1.33</v>
      </c>
      <c r="Y644" s="16" t="str">
        <f t="shared" si="3"/>
        <v>Descarregado</v>
      </c>
      <c r="Z644" s="8" t="s">
        <v>3302</v>
      </c>
      <c r="AA644" s="14">
        <f>SUMIFS(PagFreteIndividal!E:E,PagFreteIndividal!B:B,A:A)+AC644</f>
        <v>24018.8</v>
      </c>
      <c r="AB644" s="14">
        <f t="shared" si="4"/>
        <v>0</v>
      </c>
      <c r="AC644" s="32">
        <v>24018.8</v>
      </c>
    </row>
    <row r="645">
      <c r="A645" s="10" t="s">
        <v>6733</v>
      </c>
      <c r="B645" s="13">
        <v>45937.0</v>
      </c>
      <c r="C645" s="8" t="s">
        <v>3358</v>
      </c>
      <c r="D645" s="8">
        <v>70920.0</v>
      </c>
      <c r="E645" s="8">
        <v>1182.0</v>
      </c>
      <c r="F645" s="8">
        <v>60.0</v>
      </c>
      <c r="G645" s="11">
        <v>70920.0</v>
      </c>
      <c r="H645" s="8">
        <v>0.0</v>
      </c>
      <c r="I645" s="11">
        <v>0.0</v>
      </c>
      <c r="J645" s="8" t="s">
        <v>6734</v>
      </c>
      <c r="K645" s="8">
        <v>310.0</v>
      </c>
      <c r="L645" s="11">
        <v>21985.2</v>
      </c>
      <c r="M645" s="8" t="s">
        <v>6119</v>
      </c>
      <c r="N645" s="8" t="s">
        <v>73</v>
      </c>
      <c r="O645" s="8" t="s">
        <v>6127</v>
      </c>
      <c r="P645" s="11">
        <v>83.0</v>
      </c>
      <c r="Q645" s="11">
        <v>97746.61</v>
      </c>
      <c r="S645" s="16" t="str">
        <f t="shared" si="1"/>
        <v>CXG-1025</v>
      </c>
      <c r="T645" s="16" t="str">
        <f t="shared" si="2"/>
        <v>10/2025</v>
      </c>
      <c r="U645" s="10" t="s">
        <v>922</v>
      </c>
      <c r="V645" s="43">
        <v>70660.0</v>
      </c>
      <c r="W645" s="8">
        <v>1177.67</v>
      </c>
      <c r="X645" s="8">
        <v>-4.33</v>
      </c>
      <c r="Y645" s="16" t="str">
        <f t="shared" si="3"/>
        <v>Descarregado</v>
      </c>
      <c r="Z645" s="8" t="s">
        <v>3302</v>
      </c>
      <c r="AA645" s="14">
        <f>SUMIFS(PagFreteIndividal!E:E,PagFreteIndividal!B:B,A:A)+AC645</f>
        <v>21985.2</v>
      </c>
      <c r="AB645" s="14">
        <f t="shared" si="4"/>
        <v>0</v>
      </c>
      <c r="AC645" s="32">
        <v>21985.2</v>
      </c>
    </row>
    <row r="646">
      <c r="A646" s="10" t="s">
        <v>4970</v>
      </c>
      <c r="B646" s="13">
        <v>45934.0</v>
      </c>
      <c r="C646" s="8" t="s">
        <v>3308</v>
      </c>
      <c r="D646" s="8">
        <v>70840.0</v>
      </c>
      <c r="E646" s="8">
        <v>1180.67</v>
      </c>
      <c r="F646" s="8">
        <v>60.0</v>
      </c>
      <c r="G646" s="11">
        <v>70840.2</v>
      </c>
      <c r="H646" s="8">
        <v>0.0</v>
      </c>
      <c r="I646" s="11">
        <v>0.0</v>
      </c>
      <c r="J646" s="8" t="s">
        <v>4971</v>
      </c>
      <c r="K646" s="8">
        <v>320.0</v>
      </c>
      <c r="L646" s="11">
        <v>22668.8</v>
      </c>
      <c r="M646" s="8" t="s">
        <v>6119</v>
      </c>
      <c r="N646" s="8" t="s">
        <v>73</v>
      </c>
      <c r="O646" s="8" t="s">
        <v>6127</v>
      </c>
      <c r="P646" s="11">
        <v>83.0</v>
      </c>
      <c r="Q646" s="11">
        <v>97829.61</v>
      </c>
      <c r="S646" s="16" t="str">
        <f t="shared" si="1"/>
        <v>CXG-1025</v>
      </c>
      <c r="T646" s="16" t="str">
        <f t="shared" si="2"/>
        <v>10/2025</v>
      </c>
      <c r="U646" s="10" t="s">
        <v>916</v>
      </c>
      <c r="V646" s="43">
        <v>70720.0</v>
      </c>
      <c r="W646" s="8">
        <v>1178.67</v>
      </c>
      <c r="X646" s="8">
        <v>-2.0</v>
      </c>
      <c r="Y646" s="16" t="str">
        <f t="shared" si="3"/>
        <v>Descarregado</v>
      </c>
      <c r="Z646" s="8" t="s">
        <v>3309</v>
      </c>
      <c r="AA646" s="14">
        <f>SUMIFS(PagFreteIndividal!E:E,PagFreteIndividal!B:B,A:A)+AC646</f>
        <v>22668.8</v>
      </c>
      <c r="AB646" s="14">
        <f t="shared" si="4"/>
        <v>0</v>
      </c>
      <c r="AC646" s="14"/>
    </row>
    <row r="647">
      <c r="A647" s="10" t="s">
        <v>6735</v>
      </c>
      <c r="B647" s="13">
        <v>45939.0</v>
      </c>
      <c r="C647" s="8" t="s">
        <v>3358</v>
      </c>
      <c r="D647" s="8">
        <v>65160.0</v>
      </c>
      <c r="E647" s="8">
        <v>1086.0</v>
      </c>
      <c r="F647" s="8">
        <v>65.5</v>
      </c>
      <c r="G647" s="11">
        <v>71133.0</v>
      </c>
      <c r="H647" s="8">
        <v>0.0</v>
      </c>
      <c r="I647" s="11">
        <v>0.0</v>
      </c>
      <c r="J647" s="8" t="s">
        <v>6590</v>
      </c>
      <c r="K647" s="8">
        <v>150.0</v>
      </c>
      <c r="L647" s="11">
        <v>9774.0</v>
      </c>
      <c r="M647" s="8" t="s">
        <v>6119</v>
      </c>
      <c r="N647" s="8" t="s">
        <v>79</v>
      </c>
      <c r="O647" s="8" t="s">
        <v>6736</v>
      </c>
      <c r="P647" s="11">
        <v>78.0</v>
      </c>
      <c r="Q647" s="11">
        <v>84708.0</v>
      </c>
      <c r="S647" s="16" t="str">
        <f t="shared" si="1"/>
        <v>CXG-1025</v>
      </c>
      <c r="T647" s="16" t="str">
        <f t="shared" si="2"/>
        <v>10/2025</v>
      </c>
      <c r="U647" s="10" t="s">
        <v>928</v>
      </c>
      <c r="V647" s="43">
        <v>65160.0</v>
      </c>
      <c r="W647" s="8">
        <v>1086.0</v>
      </c>
      <c r="X647" s="8">
        <v>0.0</v>
      </c>
      <c r="Y647" s="16" t="str">
        <f t="shared" si="3"/>
        <v>Descarregado</v>
      </c>
      <c r="Z647" s="8" t="s">
        <v>3302</v>
      </c>
      <c r="AA647" s="14">
        <f>SUMIFS(PagFreteIndividal!E:E,PagFreteIndividal!B:B,A:A)+AC647</f>
        <v>9774</v>
      </c>
      <c r="AB647" s="14">
        <f t="shared" si="4"/>
        <v>0</v>
      </c>
      <c r="AC647" s="32">
        <v>9774.0</v>
      </c>
    </row>
    <row r="648">
      <c r="A648" s="10" t="s">
        <v>5133</v>
      </c>
      <c r="B648" s="13">
        <v>45939.0</v>
      </c>
      <c r="C648" s="8" t="s">
        <v>3313</v>
      </c>
      <c r="D648" s="8">
        <v>59920.0</v>
      </c>
      <c r="E648" s="8">
        <v>998.67</v>
      </c>
      <c r="F648" s="8">
        <v>60.0</v>
      </c>
      <c r="G648" s="11">
        <v>59920.2</v>
      </c>
      <c r="H648" s="8">
        <v>0.0</v>
      </c>
      <c r="I648" s="11">
        <v>0.0</v>
      </c>
      <c r="J648" s="8" t="s">
        <v>5134</v>
      </c>
      <c r="K648" s="8">
        <v>325.0</v>
      </c>
      <c r="L648" s="11">
        <v>19474.0</v>
      </c>
      <c r="M648" s="8" t="s">
        <v>6119</v>
      </c>
      <c r="N648" s="8" t="s">
        <v>73</v>
      </c>
      <c r="O648" s="8" t="s">
        <v>6127</v>
      </c>
      <c r="P648" s="11">
        <v>83.0</v>
      </c>
      <c r="Q648" s="11">
        <v>82861.39</v>
      </c>
      <c r="S648" s="16" t="str">
        <f t="shared" si="1"/>
        <v>CXG-1025</v>
      </c>
      <c r="T648" s="16" t="str">
        <f t="shared" si="2"/>
        <v>10/2025</v>
      </c>
      <c r="U648" s="10" t="s">
        <v>922</v>
      </c>
      <c r="V648" s="43">
        <v>59900.0</v>
      </c>
      <c r="W648" s="8">
        <v>998.33</v>
      </c>
      <c r="X648" s="8">
        <v>-0.34</v>
      </c>
      <c r="Y648" s="16" t="str">
        <f t="shared" si="3"/>
        <v>Descarregado</v>
      </c>
      <c r="Z648" s="8" t="s">
        <v>3314</v>
      </c>
      <c r="AA648" s="14">
        <f>SUMIFS(PagFreteIndividal!E:E,PagFreteIndividal!B:B,A:A)+AC648</f>
        <v>19474</v>
      </c>
      <c r="AB648" s="14">
        <f t="shared" si="4"/>
        <v>0</v>
      </c>
      <c r="AC648" s="14"/>
    </row>
    <row r="649">
      <c r="A649" s="10" t="s">
        <v>6737</v>
      </c>
      <c r="B649" s="13">
        <v>45939.0</v>
      </c>
      <c r="C649" s="8" t="s">
        <v>3358</v>
      </c>
      <c r="D649" s="8">
        <v>78500.0</v>
      </c>
      <c r="E649" s="8">
        <v>1308.33</v>
      </c>
      <c r="F649" s="8">
        <v>60.0</v>
      </c>
      <c r="G649" s="11">
        <v>78499.8</v>
      </c>
      <c r="H649" s="8">
        <v>0.0</v>
      </c>
      <c r="I649" s="11">
        <v>0.0</v>
      </c>
      <c r="J649" s="8" t="s">
        <v>6176</v>
      </c>
      <c r="K649" s="8">
        <v>310.0</v>
      </c>
      <c r="L649" s="11">
        <v>24335.0</v>
      </c>
      <c r="M649" s="8" t="s">
        <v>6119</v>
      </c>
      <c r="N649" s="8" t="s">
        <v>224</v>
      </c>
      <c r="O649" s="8" t="s">
        <v>6727</v>
      </c>
      <c r="P649" s="11">
        <v>79.0</v>
      </c>
      <c r="Q649" s="11">
        <v>103332.0</v>
      </c>
      <c r="R649" s="8"/>
      <c r="S649" s="16" t="str">
        <f t="shared" si="1"/>
        <v>CXG-1025</v>
      </c>
      <c r="T649" s="16" t="str">
        <f t="shared" si="2"/>
        <v>10/2025</v>
      </c>
      <c r="U649" s="10" t="s">
        <v>922</v>
      </c>
      <c r="V649" s="43">
        <v>78480.0</v>
      </c>
      <c r="W649" s="8">
        <v>1308.0</v>
      </c>
      <c r="X649" s="8">
        <v>-0.33</v>
      </c>
      <c r="Y649" s="16" t="str">
        <f t="shared" si="3"/>
        <v>Descarregado</v>
      </c>
      <c r="Z649" s="8" t="s">
        <v>3302</v>
      </c>
      <c r="AA649" s="14">
        <f>SUMIFS(PagFreteIndividal!E:E,PagFreteIndividal!B:B,A:A)+AC649</f>
        <v>24335</v>
      </c>
      <c r="AB649" s="14">
        <f t="shared" si="4"/>
        <v>0</v>
      </c>
      <c r="AC649" s="32">
        <v>24335.0</v>
      </c>
    </row>
    <row r="650">
      <c r="A650" s="10" t="s">
        <v>4334</v>
      </c>
      <c r="B650" s="13">
        <v>45935.0</v>
      </c>
      <c r="C650" s="8" t="s">
        <v>3308</v>
      </c>
      <c r="D650" s="8">
        <v>27290.0</v>
      </c>
      <c r="E650" s="8">
        <v>454.83</v>
      </c>
      <c r="F650" s="8">
        <v>52.0</v>
      </c>
      <c r="G650" s="11">
        <v>23651.16</v>
      </c>
      <c r="H650" s="8">
        <v>0.0</v>
      </c>
      <c r="I650" s="11">
        <v>0.0</v>
      </c>
      <c r="J650" s="8" t="s">
        <v>4156</v>
      </c>
      <c r="K650" s="8">
        <v>100.0</v>
      </c>
      <c r="L650" s="11">
        <v>2729.0</v>
      </c>
      <c r="M650" s="8" t="s">
        <v>6119</v>
      </c>
      <c r="N650" s="8" t="s">
        <v>222</v>
      </c>
      <c r="O650" s="8" t="s">
        <v>6738</v>
      </c>
      <c r="P650" s="11">
        <v>60.0</v>
      </c>
      <c r="Q650" s="11">
        <v>27289.8</v>
      </c>
      <c r="S650" s="16" t="str">
        <f t="shared" si="1"/>
        <v>CXG-1025</v>
      </c>
      <c r="T650" s="16" t="str">
        <f t="shared" si="2"/>
        <v>10/2025</v>
      </c>
      <c r="U650" s="10" t="s">
        <v>919</v>
      </c>
      <c r="V650" s="43">
        <v>27290.0</v>
      </c>
      <c r="W650" s="8">
        <v>454.83</v>
      </c>
      <c r="X650" s="8">
        <v>0.0</v>
      </c>
      <c r="Y650" s="16" t="str">
        <f t="shared" si="3"/>
        <v>Descarregado</v>
      </c>
      <c r="Z650" s="8" t="s">
        <v>3309</v>
      </c>
      <c r="AA650" s="14">
        <f>SUMIFS(PagFreteIndividal!E:E,PagFreteIndividal!B:B,A:A)+AC650</f>
        <v>2729</v>
      </c>
      <c r="AB650" s="14">
        <f t="shared" si="4"/>
        <v>0</v>
      </c>
      <c r="AC650" s="14"/>
    </row>
    <row r="651">
      <c r="A651" s="10" t="s">
        <v>6739</v>
      </c>
      <c r="B651" s="19">
        <v>45940.0</v>
      </c>
      <c r="C651" s="8" t="s">
        <v>3358</v>
      </c>
      <c r="D651" s="8">
        <v>71800.0</v>
      </c>
      <c r="E651" s="8">
        <v>1196.67</v>
      </c>
      <c r="F651" s="8">
        <v>65.5</v>
      </c>
      <c r="G651" s="11">
        <v>78381.88</v>
      </c>
      <c r="H651" s="8">
        <v>0.0</v>
      </c>
      <c r="I651" s="11">
        <v>0.0</v>
      </c>
      <c r="J651" s="8" t="s">
        <v>6590</v>
      </c>
      <c r="K651" s="8">
        <v>110.0</v>
      </c>
      <c r="L651" s="11">
        <v>7898.0</v>
      </c>
      <c r="M651" s="8" t="s">
        <v>6119</v>
      </c>
      <c r="N651" s="8" t="s">
        <v>97</v>
      </c>
      <c r="O651" s="8" t="s">
        <v>6360</v>
      </c>
      <c r="P651" s="11">
        <v>74.5</v>
      </c>
      <c r="Q651" s="11">
        <v>89151.92</v>
      </c>
      <c r="S651" s="16" t="str">
        <f t="shared" si="1"/>
        <v>CXG-1025</v>
      </c>
      <c r="T651" s="16" t="str">
        <f t="shared" si="2"/>
        <v>10/2025</v>
      </c>
      <c r="U651" s="10" t="s">
        <v>928</v>
      </c>
      <c r="V651" s="43">
        <v>71800.0</v>
      </c>
      <c r="W651" s="8">
        <v>1196.67</v>
      </c>
      <c r="X651" s="8">
        <v>0.0</v>
      </c>
      <c r="Y651" s="16" t="str">
        <f t="shared" si="3"/>
        <v>Descarregado</v>
      </c>
      <c r="Z651" s="8" t="s">
        <v>3302</v>
      </c>
      <c r="AA651" s="14">
        <f>SUMIFS(PagFreteIndividal!E:E,PagFreteIndividal!B:B,A:A)+AC651</f>
        <v>7898</v>
      </c>
      <c r="AB651" s="14">
        <f t="shared" si="4"/>
        <v>0</v>
      </c>
      <c r="AC651" s="32">
        <v>7898.0</v>
      </c>
    </row>
    <row r="652">
      <c r="A652" s="10" t="s">
        <v>5177</v>
      </c>
      <c r="B652" s="19">
        <v>45940.0</v>
      </c>
      <c r="C652" s="8" t="s">
        <v>3313</v>
      </c>
      <c r="D652" s="8">
        <v>73440.0</v>
      </c>
      <c r="E652" s="8">
        <v>1224.0</v>
      </c>
      <c r="F652" s="8">
        <v>59.5</v>
      </c>
      <c r="G652" s="11">
        <v>72828.0</v>
      </c>
      <c r="H652" s="8">
        <v>0.0</v>
      </c>
      <c r="I652" s="11">
        <v>0.0</v>
      </c>
      <c r="J652" s="8" t="s">
        <v>5083</v>
      </c>
      <c r="K652" s="8">
        <v>320.0</v>
      </c>
      <c r="L652" s="11">
        <v>23500.8</v>
      </c>
      <c r="M652" s="8" t="s">
        <v>6119</v>
      </c>
      <c r="N652" s="8" t="s">
        <v>73</v>
      </c>
      <c r="O652" s="8" t="s">
        <v>6127</v>
      </c>
      <c r="P652" s="11">
        <v>83.0</v>
      </c>
      <c r="Q652" s="11">
        <v>101606.11</v>
      </c>
      <c r="S652" s="16" t="str">
        <f t="shared" si="1"/>
        <v>CXG-1025</v>
      </c>
      <c r="T652" s="16" t="str">
        <f t="shared" si="2"/>
        <v>10/2025</v>
      </c>
      <c r="U652" s="10" t="s">
        <v>892</v>
      </c>
      <c r="V652" s="43">
        <v>73450.0</v>
      </c>
      <c r="W652" s="8">
        <v>1224.17</v>
      </c>
      <c r="X652" s="8">
        <v>0.17</v>
      </c>
      <c r="Y652" s="16" t="str">
        <f t="shared" si="3"/>
        <v>Descarregado</v>
      </c>
      <c r="Z652" s="8" t="s">
        <v>3314</v>
      </c>
      <c r="AA652" s="14">
        <f>SUMIFS(PagFreteIndividal!E:E,PagFreteIndividal!B:B,A:A)+AC652</f>
        <v>23500.8</v>
      </c>
      <c r="AB652" s="14">
        <f t="shared" si="4"/>
        <v>0</v>
      </c>
      <c r="AC652" s="14"/>
    </row>
    <row r="653">
      <c r="A653" s="10" t="s">
        <v>6740</v>
      </c>
      <c r="B653" s="19">
        <v>45940.0</v>
      </c>
      <c r="C653" s="8" t="s">
        <v>3358</v>
      </c>
      <c r="D653" s="8">
        <v>79340.0</v>
      </c>
      <c r="E653" s="8">
        <v>1322.33</v>
      </c>
      <c r="F653" s="8">
        <v>60.0</v>
      </c>
      <c r="G653" s="11">
        <v>79339.8</v>
      </c>
      <c r="H653" s="8">
        <v>0.0</v>
      </c>
      <c r="I653" s="11">
        <v>0.0</v>
      </c>
      <c r="J653" s="8" t="s">
        <v>6158</v>
      </c>
      <c r="K653" s="8">
        <v>310.0</v>
      </c>
      <c r="L653" s="11">
        <v>24595.4</v>
      </c>
      <c r="M653" s="8" t="s">
        <v>6119</v>
      </c>
      <c r="N653" s="8" t="s">
        <v>73</v>
      </c>
      <c r="O653" s="8" t="s">
        <v>6127</v>
      </c>
      <c r="P653" s="11">
        <v>83.0</v>
      </c>
      <c r="Q653" s="11">
        <v>109338.39</v>
      </c>
      <c r="S653" s="16" t="str">
        <f t="shared" si="1"/>
        <v>CXG-1025</v>
      </c>
      <c r="T653" s="16" t="str">
        <f t="shared" si="2"/>
        <v>10/2025</v>
      </c>
      <c r="U653" s="10" t="s">
        <v>922</v>
      </c>
      <c r="V653" s="43">
        <v>79040.0</v>
      </c>
      <c r="W653" s="8">
        <v>1317.33</v>
      </c>
      <c r="X653" s="8">
        <v>-5.0</v>
      </c>
      <c r="Y653" s="16" t="str">
        <f t="shared" si="3"/>
        <v>Descarregado</v>
      </c>
      <c r="Z653" s="8" t="s">
        <v>3302</v>
      </c>
      <c r="AA653" s="14">
        <f>SUMIFS(PagFreteIndividal!E:E,PagFreteIndividal!B:B,A:A)+AC653</f>
        <v>24595.4</v>
      </c>
      <c r="AB653" s="14">
        <f t="shared" si="4"/>
        <v>0</v>
      </c>
      <c r="AC653" s="32">
        <v>24595.4</v>
      </c>
    </row>
    <row r="654">
      <c r="A654" s="10" t="s">
        <v>6741</v>
      </c>
      <c r="B654" s="19">
        <v>45940.0</v>
      </c>
      <c r="C654" s="8" t="s">
        <v>3358</v>
      </c>
      <c r="D654" s="8">
        <v>78080.0</v>
      </c>
      <c r="E654" s="8">
        <v>1301.33</v>
      </c>
      <c r="F654" s="8">
        <v>60.0</v>
      </c>
      <c r="G654" s="11">
        <v>78079.8</v>
      </c>
      <c r="H654" s="8">
        <v>0.0</v>
      </c>
      <c r="I654" s="11">
        <v>0.0</v>
      </c>
      <c r="J654" s="8" t="s">
        <v>6152</v>
      </c>
      <c r="K654" s="8">
        <v>310.0</v>
      </c>
      <c r="L654" s="11">
        <v>24204.8</v>
      </c>
      <c r="M654" s="8" t="s">
        <v>6119</v>
      </c>
      <c r="N654" s="8" t="s">
        <v>73</v>
      </c>
      <c r="O654" s="8" t="s">
        <v>6127</v>
      </c>
      <c r="P654" s="11">
        <v>83.0</v>
      </c>
      <c r="Q654" s="11">
        <v>106959.61</v>
      </c>
      <c r="S654" s="16" t="str">
        <f t="shared" si="1"/>
        <v>CXG-1025</v>
      </c>
      <c r="T654" s="16" t="str">
        <f t="shared" si="2"/>
        <v>10/2025</v>
      </c>
      <c r="U654" s="10" t="s">
        <v>922</v>
      </c>
      <c r="V654" s="43">
        <v>77320.0</v>
      </c>
      <c r="W654" s="8">
        <v>1288.67</v>
      </c>
      <c r="X654" s="8">
        <v>-12.66</v>
      </c>
      <c r="Y654" s="16" t="str">
        <f t="shared" si="3"/>
        <v>Descarregado</v>
      </c>
      <c r="Z654" s="8" t="s">
        <v>3302</v>
      </c>
      <c r="AA654" s="14">
        <f>SUMIFS(PagFreteIndividal!E:E,PagFreteIndividal!B:B,A:A)+AC654</f>
        <v>24204.8</v>
      </c>
      <c r="AB654" s="14">
        <f t="shared" si="4"/>
        <v>0</v>
      </c>
      <c r="AC654" s="32">
        <v>24204.8</v>
      </c>
    </row>
    <row r="655">
      <c r="A655" s="10" t="s">
        <v>5188</v>
      </c>
      <c r="B655" s="19">
        <v>45940.0</v>
      </c>
      <c r="C655" s="8" t="s">
        <v>3311</v>
      </c>
      <c r="D655" s="8">
        <v>65120.0</v>
      </c>
      <c r="E655" s="8">
        <v>1085.33</v>
      </c>
      <c r="F655" s="8">
        <v>60.0</v>
      </c>
      <c r="G655" s="11">
        <v>65119.8</v>
      </c>
      <c r="H655" s="8">
        <v>0.0</v>
      </c>
      <c r="I655" s="11">
        <v>0.0</v>
      </c>
      <c r="J655" s="8" t="s">
        <v>5189</v>
      </c>
      <c r="K655" s="8">
        <v>320.0</v>
      </c>
      <c r="L655" s="11">
        <v>20838.4</v>
      </c>
      <c r="M655" s="8" t="s">
        <v>6119</v>
      </c>
      <c r="N655" s="8" t="s">
        <v>73</v>
      </c>
      <c r="O655" s="8" t="s">
        <v>6127</v>
      </c>
      <c r="P655" s="11">
        <v>83.0</v>
      </c>
      <c r="Q655" s="11">
        <v>89999.39</v>
      </c>
      <c r="S655" s="16" t="str">
        <f t="shared" si="1"/>
        <v>CXG-1025</v>
      </c>
      <c r="T655" s="16" t="str">
        <f t="shared" si="2"/>
        <v>10/2025</v>
      </c>
      <c r="U655" s="10" t="s">
        <v>922</v>
      </c>
      <c r="V655" s="43">
        <v>65060.0</v>
      </c>
      <c r="W655" s="8">
        <v>1084.33</v>
      </c>
      <c r="X655" s="8">
        <v>-1.0</v>
      </c>
      <c r="Y655" s="16" t="str">
        <f t="shared" si="3"/>
        <v>Descarregado</v>
      </c>
      <c r="Z655" s="8" t="s">
        <v>3306</v>
      </c>
      <c r="AA655" s="14">
        <f>SUMIFS(PagFreteIndividal!E:E,PagFreteIndividal!B:B,A:A)+AC655</f>
        <v>20838.4</v>
      </c>
      <c r="AB655" s="14">
        <f t="shared" si="4"/>
        <v>0</v>
      </c>
      <c r="AC655" s="14"/>
    </row>
    <row r="656">
      <c r="A656" s="10" t="s">
        <v>5479</v>
      </c>
      <c r="B656" s="13">
        <v>45937.0</v>
      </c>
      <c r="C656" s="8" t="s">
        <v>3308</v>
      </c>
      <c r="D656" s="8">
        <v>76560.0</v>
      </c>
      <c r="E656" s="8">
        <v>1276.0</v>
      </c>
      <c r="F656" s="8">
        <v>60.0</v>
      </c>
      <c r="G656" s="11">
        <v>76560.0</v>
      </c>
      <c r="H656" s="8">
        <v>0.0</v>
      </c>
      <c r="I656" s="11">
        <v>0.0</v>
      </c>
      <c r="J656" s="8" t="s">
        <v>5480</v>
      </c>
      <c r="K656" s="8">
        <v>320.0</v>
      </c>
      <c r="L656" s="11">
        <v>24499.2</v>
      </c>
      <c r="M656" s="8" t="s">
        <v>6119</v>
      </c>
      <c r="N656" s="8" t="s">
        <v>73</v>
      </c>
      <c r="O656" s="8" t="s">
        <v>6127</v>
      </c>
      <c r="P656" s="11">
        <v>83.0</v>
      </c>
      <c r="Q656" s="11">
        <v>105576.0</v>
      </c>
      <c r="S656" s="16" t="str">
        <f t="shared" si="1"/>
        <v>CXG-1025</v>
      </c>
      <c r="T656" s="16" t="str">
        <f t="shared" si="2"/>
        <v>10/2025</v>
      </c>
      <c r="U656" s="10" t="s">
        <v>922</v>
      </c>
      <c r="V656" s="43">
        <v>76320.0</v>
      </c>
      <c r="W656" s="8">
        <v>1272.0</v>
      </c>
      <c r="X656" s="8">
        <v>-4.0</v>
      </c>
      <c r="Y656" s="16" t="str">
        <f t="shared" si="3"/>
        <v>Descarregado</v>
      </c>
      <c r="Z656" s="8" t="s">
        <v>3309</v>
      </c>
      <c r="AA656" s="14">
        <f>SUMIFS(PagFreteIndividal!E:E,PagFreteIndividal!B:B,A:A)+AC656</f>
        <v>24499.2</v>
      </c>
      <c r="AB656" s="14">
        <f t="shared" si="4"/>
        <v>0</v>
      </c>
      <c r="AC656" s="14"/>
    </row>
    <row r="657">
      <c r="A657" s="10" t="s">
        <v>6742</v>
      </c>
      <c r="B657" s="19">
        <v>45940.0</v>
      </c>
      <c r="C657" s="8" t="s">
        <v>3358</v>
      </c>
      <c r="D657" s="8">
        <v>78620.0</v>
      </c>
      <c r="E657" s="8">
        <v>1310.33</v>
      </c>
      <c r="F657" s="8">
        <v>60.0</v>
      </c>
      <c r="G657" s="11">
        <v>78619.8</v>
      </c>
      <c r="H657" s="8">
        <v>0.0</v>
      </c>
      <c r="I657" s="11">
        <v>0.0</v>
      </c>
      <c r="J657" s="8" t="s">
        <v>6464</v>
      </c>
      <c r="K657" s="8">
        <v>310.0</v>
      </c>
      <c r="L657" s="11">
        <v>24372.2</v>
      </c>
      <c r="M657" s="8" t="s">
        <v>6119</v>
      </c>
      <c r="N657" s="8" t="s">
        <v>73</v>
      </c>
      <c r="O657" s="8" t="s">
        <v>6127</v>
      </c>
      <c r="P657" s="11">
        <v>83.0</v>
      </c>
      <c r="Q657" s="11">
        <v>108259.39</v>
      </c>
      <c r="S657" s="16" t="str">
        <f t="shared" si="1"/>
        <v>CXG-1025</v>
      </c>
      <c r="T657" s="16" t="str">
        <f t="shared" si="2"/>
        <v>10/2025</v>
      </c>
      <c r="U657" s="10" t="s">
        <v>922</v>
      </c>
      <c r="V657" s="43">
        <v>78260.0</v>
      </c>
      <c r="W657" s="8">
        <v>1304.33</v>
      </c>
      <c r="X657" s="8">
        <v>-6.0</v>
      </c>
      <c r="Y657" s="16" t="str">
        <f t="shared" si="3"/>
        <v>Descarregado</v>
      </c>
      <c r="Z657" s="8" t="s">
        <v>3302</v>
      </c>
      <c r="AA657" s="14">
        <f>SUMIFS(PagFreteIndividal!E:E,PagFreteIndividal!B:B,A:A)+AC657</f>
        <v>24372.2</v>
      </c>
      <c r="AB657" s="14">
        <f t="shared" si="4"/>
        <v>0</v>
      </c>
      <c r="AC657" s="32">
        <v>24372.2</v>
      </c>
    </row>
    <row r="658">
      <c r="A658" s="10" t="s">
        <v>5154</v>
      </c>
      <c r="B658" s="13">
        <v>45939.0</v>
      </c>
      <c r="C658" s="8" t="s">
        <v>3308</v>
      </c>
      <c r="D658" s="8">
        <v>71100.0</v>
      </c>
      <c r="E658" s="8">
        <v>1185.0</v>
      </c>
      <c r="F658" s="8">
        <v>60.0</v>
      </c>
      <c r="G658" s="11">
        <v>71100.0</v>
      </c>
      <c r="H658" s="8">
        <v>0.0</v>
      </c>
      <c r="I658" s="11">
        <v>0.0</v>
      </c>
      <c r="J658" s="8" t="s">
        <v>4734</v>
      </c>
      <c r="K658" s="8">
        <v>320.0</v>
      </c>
      <c r="L658" s="11">
        <v>22752.0</v>
      </c>
      <c r="M658" s="8" t="s">
        <v>6119</v>
      </c>
      <c r="N658" s="8" t="s">
        <v>73</v>
      </c>
      <c r="O658" s="8" t="s">
        <v>6127</v>
      </c>
      <c r="P658" s="11">
        <v>83.0</v>
      </c>
      <c r="Q658" s="11">
        <v>98078.61</v>
      </c>
      <c r="S658" s="16" t="str">
        <f t="shared" si="1"/>
        <v>CXG-1025</v>
      </c>
      <c r="T658" s="16" t="str">
        <f t="shared" si="2"/>
        <v>10/2025</v>
      </c>
      <c r="U658" s="10" t="s">
        <v>922</v>
      </c>
      <c r="V658" s="43">
        <v>70900.0</v>
      </c>
      <c r="W658" s="8">
        <v>1181.67</v>
      </c>
      <c r="X658" s="8">
        <v>-3.33</v>
      </c>
      <c r="Y658" s="16" t="str">
        <f t="shared" si="3"/>
        <v>Descarregado</v>
      </c>
      <c r="Z658" s="8" t="s">
        <v>3309</v>
      </c>
      <c r="AA658" s="14">
        <f>SUMIFS(PagFreteIndividal!E:E,PagFreteIndividal!B:B,A:A)+AC658</f>
        <v>22752</v>
      </c>
      <c r="AB658" s="14">
        <f t="shared" si="4"/>
        <v>0</v>
      </c>
      <c r="AC658" s="14"/>
    </row>
    <row r="659">
      <c r="A659" s="10" t="s">
        <v>6743</v>
      </c>
      <c r="B659" s="19">
        <v>45941.0</v>
      </c>
      <c r="C659" s="8" t="s">
        <v>3358</v>
      </c>
      <c r="D659" s="8">
        <v>72620.0</v>
      </c>
      <c r="E659" s="8">
        <v>1210.33</v>
      </c>
      <c r="F659" s="8">
        <v>60.0</v>
      </c>
      <c r="G659" s="11">
        <v>72619.8</v>
      </c>
      <c r="H659" s="8">
        <v>0.0</v>
      </c>
      <c r="I659" s="11">
        <v>0.0</v>
      </c>
      <c r="J659" s="8" t="s">
        <v>6688</v>
      </c>
      <c r="K659" s="8">
        <v>310.0</v>
      </c>
      <c r="L659" s="11">
        <v>22512.2</v>
      </c>
      <c r="M659" s="8" t="s">
        <v>6119</v>
      </c>
      <c r="N659" s="8" t="s">
        <v>73</v>
      </c>
      <c r="O659" s="8" t="s">
        <v>6127</v>
      </c>
      <c r="P659" s="11">
        <v>83.0</v>
      </c>
      <c r="Q659" s="11">
        <v>99544.39</v>
      </c>
      <c r="S659" s="16" t="str">
        <f t="shared" si="1"/>
        <v>CXG-1025</v>
      </c>
      <c r="T659" s="16" t="str">
        <f t="shared" si="2"/>
        <v>10/2025</v>
      </c>
      <c r="U659" s="10" t="s">
        <v>922</v>
      </c>
      <c r="V659" s="43">
        <v>71960.0</v>
      </c>
      <c r="W659" s="8">
        <v>1199.33</v>
      </c>
      <c r="X659" s="8">
        <v>-11.0</v>
      </c>
      <c r="Y659" s="16" t="str">
        <f t="shared" si="3"/>
        <v>Descarregado</v>
      </c>
      <c r="Z659" s="8" t="s">
        <v>3302</v>
      </c>
      <c r="AA659" s="14">
        <f>SUMIFS(PagFreteIndividal!E:E,PagFreteIndividal!B:B,A:A)+AC659</f>
        <v>22512.2</v>
      </c>
      <c r="AB659" s="14">
        <f t="shared" si="4"/>
        <v>0</v>
      </c>
      <c r="AC659" s="32">
        <v>22512.2</v>
      </c>
    </row>
    <row r="660">
      <c r="A660" s="10" t="s">
        <v>4902</v>
      </c>
      <c r="B660" s="19">
        <v>45940.0</v>
      </c>
      <c r="C660" s="8" t="s">
        <v>3308</v>
      </c>
      <c r="D660" s="8">
        <v>76160.0</v>
      </c>
      <c r="E660" s="8">
        <v>1269.33</v>
      </c>
      <c r="F660" s="8">
        <v>60.0</v>
      </c>
      <c r="G660" s="11">
        <v>76159.8</v>
      </c>
      <c r="H660" s="8">
        <v>0.0</v>
      </c>
      <c r="I660" s="11">
        <v>0.0</v>
      </c>
      <c r="J660" s="8" t="s">
        <v>4765</v>
      </c>
      <c r="K660" s="8">
        <v>320.0</v>
      </c>
      <c r="L660" s="11">
        <v>24371.2</v>
      </c>
      <c r="M660" s="8" t="s">
        <v>6119</v>
      </c>
      <c r="N660" s="8" t="s">
        <v>73</v>
      </c>
      <c r="O660" s="8" t="s">
        <v>6127</v>
      </c>
      <c r="P660" s="11">
        <v>83.0</v>
      </c>
      <c r="Q660" s="11">
        <v>105022.39</v>
      </c>
      <c r="S660" s="16" t="str">
        <f t="shared" si="1"/>
        <v>CXG-1025</v>
      </c>
      <c r="T660" s="16" t="str">
        <f t="shared" si="2"/>
        <v>10/2025</v>
      </c>
      <c r="U660" s="10" t="s">
        <v>922</v>
      </c>
      <c r="V660" s="43">
        <v>75920.0</v>
      </c>
      <c r="W660" s="8">
        <v>1265.33</v>
      </c>
      <c r="X660" s="8">
        <v>-4.0</v>
      </c>
      <c r="Y660" s="16" t="str">
        <f t="shared" si="3"/>
        <v>Descarregado</v>
      </c>
      <c r="Z660" s="8" t="s">
        <v>3309</v>
      </c>
      <c r="AA660" s="14">
        <f>SUMIFS(PagFreteIndividal!E:E,PagFreteIndividal!B:B,A:A)+AC660</f>
        <v>24371.2</v>
      </c>
      <c r="AB660" s="14">
        <f t="shared" si="4"/>
        <v>0</v>
      </c>
      <c r="AC660" s="14"/>
    </row>
    <row r="661">
      <c r="A661" s="10" t="s">
        <v>5165</v>
      </c>
      <c r="B661" s="19">
        <v>45941.0</v>
      </c>
      <c r="C661" s="8" t="s">
        <v>3308</v>
      </c>
      <c r="D661" s="8">
        <v>74680.0</v>
      </c>
      <c r="E661" s="8">
        <v>1244.67</v>
      </c>
      <c r="F661" s="8">
        <v>60.0</v>
      </c>
      <c r="G661" s="11">
        <v>74680.2</v>
      </c>
      <c r="H661" s="8">
        <v>0.0</v>
      </c>
      <c r="I661" s="11">
        <v>0.0</v>
      </c>
      <c r="J661" s="8" t="s">
        <v>5166</v>
      </c>
      <c r="K661" s="8">
        <v>320.0</v>
      </c>
      <c r="L661" s="11">
        <v>23897.6</v>
      </c>
      <c r="M661" s="8" t="s">
        <v>6119</v>
      </c>
      <c r="N661" s="8" t="s">
        <v>73</v>
      </c>
      <c r="O661" s="8" t="s">
        <v>6127</v>
      </c>
      <c r="P661" s="11">
        <v>83.0</v>
      </c>
      <c r="Q661" s="11">
        <v>103086.0</v>
      </c>
      <c r="S661" s="16" t="str">
        <f t="shared" si="1"/>
        <v>CXG-1025</v>
      </c>
      <c r="T661" s="16" t="str">
        <f t="shared" si="2"/>
        <v>10/2025</v>
      </c>
      <c r="U661" s="10" t="s">
        <v>922</v>
      </c>
      <c r="V661" s="43">
        <v>74520.0</v>
      </c>
      <c r="W661" s="8">
        <v>1242.0</v>
      </c>
      <c r="X661" s="8">
        <v>-2.67</v>
      </c>
      <c r="Y661" s="16" t="str">
        <f t="shared" si="3"/>
        <v>Descarregado</v>
      </c>
      <c r="Z661" s="8" t="s">
        <v>3309</v>
      </c>
      <c r="AA661" s="14">
        <f>SUMIFS(PagFreteIndividal!E:E,PagFreteIndividal!B:B,A:A)+AC661</f>
        <v>23897.6</v>
      </c>
      <c r="AB661" s="14">
        <f t="shared" si="4"/>
        <v>0</v>
      </c>
      <c r="AC661" s="14"/>
    </row>
    <row r="662">
      <c r="A662" s="10" t="s">
        <v>4433</v>
      </c>
      <c r="B662" s="19">
        <v>45941.0</v>
      </c>
      <c r="C662" s="8" t="s">
        <v>3308</v>
      </c>
      <c r="D662" s="8">
        <v>51720.0</v>
      </c>
      <c r="E662" s="8">
        <v>862.0</v>
      </c>
      <c r="F662" s="8">
        <v>60.0</v>
      </c>
      <c r="G662" s="11">
        <v>51720.0</v>
      </c>
      <c r="H662" s="8">
        <v>0.0</v>
      </c>
      <c r="I662" s="11">
        <v>0.0</v>
      </c>
      <c r="J662" s="8" t="s">
        <v>4274</v>
      </c>
      <c r="K662" s="8">
        <v>320.0</v>
      </c>
      <c r="L662" s="11">
        <v>16550.4</v>
      </c>
      <c r="M662" s="8" t="s">
        <v>6119</v>
      </c>
      <c r="N662" s="8" t="s">
        <v>73</v>
      </c>
      <c r="O662" s="8" t="s">
        <v>6127</v>
      </c>
      <c r="P662" s="11">
        <v>83.0</v>
      </c>
      <c r="Q662" s="11">
        <v>71338.5</v>
      </c>
      <c r="S662" s="16" t="str">
        <f t="shared" si="1"/>
        <v>CXG-1025</v>
      </c>
      <c r="T662" s="16" t="str">
        <f t="shared" si="2"/>
        <v>10/2025</v>
      </c>
      <c r="U662" s="10" t="s">
        <v>922</v>
      </c>
      <c r="V662" s="43">
        <v>51570.0</v>
      </c>
      <c r="W662" s="8">
        <v>859.5</v>
      </c>
      <c r="X662" s="8">
        <v>-2.5</v>
      </c>
      <c r="Y662" s="16" t="str">
        <f t="shared" si="3"/>
        <v>Descarregado</v>
      </c>
      <c r="Z662" s="8" t="s">
        <v>3309</v>
      </c>
      <c r="AA662" s="14">
        <f>SUMIFS(PagFreteIndividal!E:E,PagFreteIndividal!B:B,A:A)+AC662</f>
        <v>16550.4</v>
      </c>
      <c r="AB662" s="14">
        <f t="shared" si="4"/>
        <v>0</v>
      </c>
      <c r="AC662" s="14"/>
    </row>
    <row r="663">
      <c r="A663" s="10" t="s">
        <v>6744</v>
      </c>
      <c r="B663" s="19">
        <v>45942.0</v>
      </c>
      <c r="C663" s="8" t="s">
        <v>3358</v>
      </c>
      <c r="D663" s="8">
        <v>79540.0</v>
      </c>
      <c r="E663" s="8">
        <v>1325.67</v>
      </c>
      <c r="F663" s="8">
        <v>60.0</v>
      </c>
      <c r="G663" s="11">
        <v>79540.2</v>
      </c>
      <c r="H663" s="8">
        <v>0.0</v>
      </c>
      <c r="I663" s="11">
        <v>0.0</v>
      </c>
      <c r="J663" s="8" t="s">
        <v>6129</v>
      </c>
      <c r="K663" s="8">
        <v>310.0</v>
      </c>
      <c r="L663" s="11">
        <v>24657.4</v>
      </c>
      <c r="M663" s="8" t="s">
        <v>6119</v>
      </c>
      <c r="N663" s="8" t="s">
        <v>224</v>
      </c>
      <c r="O663" s="8" t="s">
        <v>6727</v>
      </c>
      <c r="P663" s="11">
        <v>79.0</v>
      </c>
      <c r="Q663" s="11">
        <v>104543.07</v>
      </c>
      <c r="R663" s="8"/>
      <c r="S663" s="16" t="str">
        <f t="shared" si="1"/>
        <v>CXG-1025</v>
      </c>
      <c r="T663" s="16" t="str">
        <f t="shared" si="2"/>
        <v>10/2025</v>
      </c>
      <c r="U663" s="10" t="s">
        <v>922</v>
      </c>
      <c r="V663" s="43">
        <v>79400.0</v>
      </c>
      <c r="W663" s="8">
        <v>1323.33</v>
      </c>
      <c r="X663" s="8">
        <v>-2.34</v>
      </c>
      <c r="Y663" s="16" t="str">
        <f t="shared" si="3"/>
        <v>Descarregado</v>
      </c>
      <c r="Z663" s="8" t="s">
        <v>3302</v>
      </c>
      <c r="AA663" s="14">
        <f>SUMIFS(PagFreteIndividal!E:E,PagFreteIndividal!B:B,A:A)+AC663</f>
        <v>24657.4</v>
      </c>
      <c r="AB663" s="14">
        <f t="shared" si="4"/>
        <v>0</v>
      </c>
      <c r="AC663" s="32">
        <v>24657.4</v>
      </c>
    </row>
    <row r="664">
      <c r="A664" s="10" t="s">
        <v>4519</v>
      </c>
      <c r="B664" s="19">
        <v>45941.0</v>
      </c>
      <c r="C664" s="8" t="s">
        <v>3308</v>
      </c>
      <c r="D664" s="8">
        <v>61300.0</v>
      </c>
      <c r="E664" s="8">
        <v>1021.67</v>
      </c>
      <c r="F664" s="8">
        <v>65.0</v>
      </c>
      <c r="G664" s="11">
        <v>66408.55</v>
      </c>
      <c r="H664" s="8">
        <v>0.0</v>
      </c>
      <c r="I664" s="11">
        <v>0.0</v>
      </c>
      <c r="J664" s="8" t="s">
        <v>4520</v>
      </c>
      <c r="K664" s="8">
        <v>130.0</v>
      </c>
      <c r="L664" s="11">
        <v>7969.0</v>
      </c>
      <c r="M664" s="8" t="s">
        <v>6119</v>
      </c>
      <c r="N664" s="8" t="s">
        <v>226</v>
      </c>
      <c r="O664" s="8" t="s">
        <v>6745</v>
      </c>
      <c r="P664" s="11">
        <v>73.0</v>
      </c>
      <c r="Q664" s="11">
        <v>74654.91</v>
      </c>
      <c r="R664" s="8" t="s">
        <v>6746</v>
      </c>
      <c r="S664" s="16" t="str">
        <f t="shared" si="1"/>
        <v>CXG-1025</v>
      </c>
      <c r="T664" s="16" t="str">
        <f t="shared" si="2"/>
        <v>10/2025</v>
      </c>
      <c r="U664" s="10" t="s">
        <v>930</v>
      </c>
      <c r="V664" s="43">
        <v>61360.0</v>
      </c>
      <c r="W664" s="8">
        <v>1022.67</v>
      </c>
      <c r="X664" s="8">
        <v>1.0</v>
      </c>
      <c r="Y664" s="16" t="str">
        <f t="shared" si="3"/>
        <v>Descarregado</v>
      </c>
      <c r="Z664" s="8" t="s">
        <v>3309</v>
      </c>
      <c r="AA664" s="14">
        <f>SUMIFS(PagFreteIndividal!E:E,PagFreteIndividal!B:B,A:A)+AC664</f>
        <v>7969</v>
      </c>
      <c r="AB664" s="14">
        <f t="shared" si="4"/>
        <v>0</v>
      </c>
      <c r="AC664" s="14"/>
    </row>
    <row r="665">
      <c r="A665" s="10" t="s">
        <v>6747</v>
      </c>
      <c r="B665" s="19">
        <v>45942.0</v>
      </c>
      <c r="C665" s="8" t="s">
        <v>3358</v>
      </c>
      <c r="D665" s="8">
        <v>77900.0</v>
      </c>
      <c r="E665" s="8">
        <v>1298.33</v>
      </c>
      <c r="F665" s="8">
        <v>60.0</v>
      </c>
      <c r="G665" s="11">
        <v>77899.8</v>
      </c>
      <c r="H665" s="8">
        <v>0.0</v>
      </c>
      <c r="I665" s="11">
        <v>0.0</v>
      </c>
      <c r="J665" s="8" t="s">
        <v>6700</v>
      </c>
      <c r="K665" s="8">
        <v>310.0</v>
      </c>
      <c r="L665" s="11">
        <v>24149.0</v>
      </c>
      <c r="M665" s="8" t="s">
        <v>6119</v>
      </c>
      <c r="N665" s="8" t="s">
        <v>73</v>
      </c>
      <c r="O665" s="8" t="s">
        <v>6127</v>
      </c>
      <c r="P665" s="11">
        <v>83.0</v>
      </c>
      <c r="Q665" s="11">
        <v>107512.39</v>
      </c>
      <c r="S665" s="16" t="str">
        <f t="shared" si="1"/>
        <v>CXG-1025</v>
      </c>
      <c r="T665" s="16" t="str">
        <f t="shared" si="2"/>
        <v>10/2025</v>
      </c>
      <c r="U665" s="10" t="s">
        <v>922</v>
      </c>
      <c r="V665" s="43">
        <v>77720.0</v>
      </c>
      <c r="W665" s="8">
        <v>1295.33</v>
      </c>
      <c r="X665" s="8">
        <v>-3.0</v>
      </c>
      <c r="Y665" s="16" t="str">
        <f t="shared" si="3"/>
        <v>Descarregado</v>
      </c>
      <c r="Z665" s="8" t="s">
        <v>3302</v>
      </c>
      <c r="AA665" s="14">
        <f>SUMIFS(PagFreteIndividal!E:E,PagFreteIndividal!B:B,A:A)+AC665</f>
        <v>24149</v>
      </c>
      <c r="AB665" s="14">
        <f t="shared" si="4"/>
        <v>0</v>
      </c>
      <c r="AC665" s="32">
        <v>24149.0</v>
      </c>
    </row>
    <row r="666">
      <c r="A666" s="10" t="s">
        <v>6748</v>
      </c>
      <c r="B666" s="19">
        <v>45942.0</v>
      </c>
      <c r="C666" s="8" t="s">
        <v>3358</v>
      </c>
      <c r="D666" s="8">
        <v>69100.0</v>
      </c>
      <c r="E666" s="8">
        <v>1151.67</v>
      </c>
      <c r="F666" s="8">
        <v>64.5</v>
      </c>
      <c r="G666" s="11">
        <v>74282.72</v>
      </c>
      <c r="H666" s="8">
        <v>0.0</v>
      </c>
      <c r="I666" s="11">
        <v>0.0</v>
      </c>
      <c r="J666" s="8" t="s">
        <v>6590</v>
      </c>
      <c r="K666" s="8">
        <v>160.0</v>
      </c>
      <c r="L666" s="11">
        <v>11056.0</v>
      </c>
      <c r="M666" s="8" t="s">
        <v>6119</v>
      </c>
      <c r="N666" s="8" t="s">
        <v>27</v>
      </c>
      <c r="O666" s="8" t="s">
        <v>6594</v>
      </c>
      <c r="P666" s="11">
        <v>78.0</v>
      </c>
      <c r="Q666" s="11">
        <v>89830.26</v>
      </c>
      <c r="S666" s="16" t="str">
        <f t="shared" si="1"/>
        <v>CXG-1025</v>
      </c>
      <c r="T666" s="16" t="str">
        <f t="shared" si="2"/>
        <v>10/2025</v>
      </c>
      <c r="U666" s="10" t="s">
        <v>932</v>
      </c>
      <c r="V666" s="43">
        <v>69100.0</v>
      </c>
      <c r="W666" s="8">
        <v>1151.67</v>
      </c>
      <c r="X666" s="8">
        <v>0.0</v>
      </c>
      <c r="Y666" s="16" t="str">
        <f t="shared" si="3"/>
        <v>Descarregado</v>
      </c>
      <c r="Z666" s="8" t="s">
        <v>3302</v>
      </c>
      <c r="AA666" s="14">
        <f>SUMIFS(PagFreteIndividal!E:E,PagFreteIndividal!B:B,A:A)+AC666</f>
        <v>11056</v>
      </c>
      <c r="AB666" s="14">
        <f t="shared" si="4"/>
        <v>0</v>
      </c>
      <c r="AC666" s="32">
        <v>11056.0</v>
      </c>
    </row>
    <row r="667">
      <c r="A667" s="10" t="s">
        <v>5186</v>
      </c>
      <c r="B667" s="19">
        <v>45942.0</v>
      </c>
      <c r="C667" s="8" t="s">
        <v>3313</v>
      </c>
      <c r="D667" s="8">
        <v>76000.0</v>
      </c>
      <c r="E667" s="8">
        <v>1266.67</v>
      </c>
      <c r="F667" s="8">
        <v>60.0</v>
      </c>
      <c r="G667" s="11">
        <v>76000.2</v>
      </c>
      <c r="H667" s="8">
        <v>0.0</v>
      </c>
      <c r="I667" s="11">
        <v>0.0</v>
      </c>
      <c r="J667" s="8" t="s">
        <v>4604</v>
      </c>
      <c r="K667" s="8">
        <v>320.0</v>
      </c>
      <c r="L667" s="11">
        <v>24320.0</v>
      </c>
      <c r="M667" s="8" t="s">
        <v>6119</v>
      </c>
      <c r="N667" s="8" t="s">
        <v>51</v>
      </c>
      <c r="O667" s="8" t="s">
        <v>6749</v>
      </c>
      <c r="P667" s="11">
        <v>77.0</v>
      </c>
      <c r="Q667" s="11">
        <v>97713.0</v>
      </c>
      <c r="R667" s="8" t="s">
        <v>6750</v>
      </c>
      <c r="S667" s="16" t="str">
        <f t="shared" si="1"/>
        <v>CXG-1025</v>
      </c>
      <c r="T667" s="16" t="str">
        <f t="shared" si="2"/>
        <v>10/2025</v>
      </c>
      <c r="U667" s="10" t="s">
        <v>922</v>
      </c>
      <c r="V667" s="43">
        <v>76140.0</v>
      </c>
      <c r="W667" s="8">
        <v>1269.0</v>
      </c>
      <c r="X667" s="8">
        <v>2.33</v>
      </c>
      <c r="Y667" s="16" t="str">
        <f t="shared" si="3"/>
        <v>Descarregado</v>
      </c>
      <c r="Z667" s="8" t="s">
        <v>3314</v>
      </c>
      <c r="AA667" s="14">
        <f>SUMIFS(PagFreteIndividal!E:E,PagFreteIndividal!B:B,A:A)+AC667</f>
        <v>24320</v>
      </c>
      <c r="AB667" s="14">
        <f t="shared" si="4"/>
        <v>0</v>
      </c>
      <c r="AC667" s="14"/>
    </row>
    <row r="668">
      <c r="A668" s="10" t="s">
        <v>4817</v>
      </c>
      <c r="B668" s="19">
        <v>45942.0</v>
      </c>
      <c r="C668" s="8" t="s">
        <v>3308</v>
      </c>
      <c r="D668" s="8">
        <v>58120.0</v>
      </c>
      <c r="E668" s="8">
        <v>968.67</v>
      </c>
      <c r="F668" s="8">
        <v>60.0</v>
      </c>
      <c r="G668" s="11">
        <v>58120.2</v>
      </c>
      <c r="H668" s="8">
        <v>0.0</v>
      </c>
      <c r="I668" s="11">
        <v>0.0</v>
      </c>
      <c r="J668" s="8" t="s">
        <v>4818</v>
      </c>
      <c r="K668" s="8">
        <v>320.0</v>
      </c>
      <c r="L668" s="11">
        <v>18598.4</v>
      </c>
      <c r="M668" s="8" t="s">
        <v>6119</v>
      </c>
      <c r="N668" s="8" t="s">
        <v>73</v>
      </c>
      <c r="O668" s="8" t="s">
        <v>6127</v>
      </c>
      <c r="P668" s="11">
        <v>83.0</v>
      </c>
      <c r="Q668" s="11">
        <v>80316.61</v>
      </c>
      <c r="S668" s="16" t="str">
        <f t="shared" si="1"/>
        <v>CXG-1025</v>
      </c>
      <c r="T668" s="16" t="str">
        <f t="shared" si="2"/>
        <v>10/2025</v>
      </c>
      <c r="U668" s="10" t="s">
        <v>922</v>
      </c>
      <c r="V668" s="43">
        <v>58060.0</v>
      </c>
      <c r="W668" s="8">
        <v>967.67</v>
      </c>
      <c r="X668" s="8">
        <v>-1.0</v>
      </c>
      <c r="Y668" s="16" t="str">
        <f t="shared" si="3"/>
        <v>Descarregado</v>
      </c>
      <c r="Z668" s="8" t="s">
        <v>3309</v>
      </c>
      <c r="AA668" s="14">
        <f>SUMIFS(PagFreteIndividal!E:E,PagFreteIndividal!B:B,A:A)+AC668</f>
        <v>18598.4</v>
      </c>
      <c r="AB668" s="14">
        <f t="shared" si="4"/>
        <v>0</v>
      </c>
      <c r="AC668" s="14"/>
    </row>
    <row r="669">
      <c r="A669" s="10" t="s">
        <v>4726</v>
      </c>
      <c r="B669" s="19">
        <v>45942.0</v>
      </c>
      <c r="C669" s="8" t="s">
        <v>3308</v>
      </c>
      <c r="D669" s="8">
        <v>56040.0</v>
      </c>
      <c r="E669" s="8">
        <v>934.0</v>
      </c>
      <c r="F669" s="8">
        <v>60.0</v>
      </c>
      <c r="G669" s="11">
        <v>56040.0</v>
      </c>
      <c r="H669" s="8">
        <v>0.0</v>
      </c>
      <c r="I669" s="11">
        <v>0.0</v>
      </c>
      <c r="J669" s="8" t="s">
        <v>4727</v>
      </c>
      <c r="K669" s="8">
        <v>320.0</v>
      </c>
      <c r="L669" s="11">
        <v>17932.8</v>
      </c>
      <c r="M669" s="8" t="s">
        <v>6119</v>
      </c>
      <c r="N669" s="8" t="s">
        <v>51</v>
      </c>
      <c r="O669" s="8" t="s">
        <v>6749</v>
      </c>
      <c r="P669" s="11">
        <v>77.0</v>
      </c>
      <c r="Q669" s="11">
        <v>72418.5</v>
      </c>
      <c r="R669" s="8" t="s">
        <v>6750</v>
      </c>
      <c r="S669" s="16" t="str">
        <f t="shared" si="1"/>
        <v>CXG-1025</v>
      </c>
      <c r="T669" s="16" t="str">
        <f t="shared" si="2"/>
        <v>10/2025</v>
      </c>
      <c r="U669" s="10" t="s">
        <v>922</v>
      </c>
      <c r="V669" s="43">
        <v>56430.0</v>
      </c>
      <c r="W669" s="8">
        <v>940.5</v>
      </c>
      <c r="X669" s="8">
        <v>6.5</v>
      </c>
      <c r="Y669" s="16" t="str">
        <f t="shared" si="3"/>
        <v>Descarregado</v>
      </c>
      <c r="Z669" s="8" t="s">
        <v>3309</v>
      </c>
      <c r="AA669" s="14">
        <f>SUMIFS(PagFreteIndividal!E:E,PagFreteIndividal!B:B,A:A)+AC669</f>
        <v>17932.8</v>
      </c>
      <c r="AB669" s="14">
        <f t="shared" si="4"/>
        <v>0</v>
      </c>
      <c r="AC669" s="14"/>
    </row>
    <row r="670">
      <c r="A670" s="10" t="s">
        <v>6751</v>
      </c>
      <c r="B670" s="19">
        <v>45945.0</v>
      </c>
      <c r="C670" s="8" t="s">
        <v>3358</v>
      </c>
      <c r="D670" s="8">
        <v>75600.0</v>
      </c>
      <c r="E670" s="8">
        <v>1260.0</v>
      </c>
      <c r="F670" s="8">
        <v>58.0</v>
      </c>
      <c r="G670" s="11">
        <v>73080.0</v>
      </c>
      <c r="H670" s="8">
        <v>0.0</v>
      </c>
      <c r="I670" s="11">
        <v>0.0</v>
      </c>
      <c r="J670" s="8" t="s">
        <v>6345</v>
      </c>
      <c r="K670" s="8">
        <v>290.0</v>
      </c>
      <c r="L670" s="11">
        <v>21924.0</v>
      </c>
      <c r="M670" s="8" t="s">
        <v>6119</v>
      </c>
      <c r="N670" s="8" t="s">
        <v>224</v>
      </c>
      <c r="O670" s="8" t="s">
        <v>6727</v>
      </c>
      <c r="P670" s="11">
        <v>79.0</v>
      </c>
      <c r="Q670" s="11">
        <v>99856.0</v>
      </c>
      <c r="S670" s="16" t="str">
        <f t="shared" si="1"/>
        <v>CXG-1025</v>
      </c>
      <c r="T670" s="16" t="str">
        <f t="shared" si="2"/>
        <v>10/2025</v>
      </c>
      <c r="U670" s="10" t="s">
        <v>938</v>
      </c>
      <c r="V670" s="43">
        <v>75840.0</v>
      </c>
      <c r="W670" s="8">
        <v>1264.0</v>
      </c>
      <c r="X670" s="8">
        <v>4.0</v>
      </c>
      <c r="Y670" s="16" t="str">
        <f t="shared" si="3"/>
        <v>Descarregado</v>
      </c>
      <c r="Z670" s="8" t="s">
        <v>3302</v>
      </c>
      <c r="AA670" s="14">
        <f>SUMIFS(PagFreteIndividal!E:E,PagFreteIndividal!B:B,A:A)+AC670</f>
        <v>21924</v>
      </c>
      <c r="AB670" s="14">
        <f t="shared" si="4"/>
        <v>0</v>
      </c>
      <c r="AC670" s="32">
        <v>21924.0</v>
      </c>
    </row>
    <row r="671">
      <c r="A671" s="10" t="s">
        <v>5067</v>
      </c>
      <c r="B671" s="19">
        <v>45943.0</v>
      </c>
      <c r="C671" s="8" t="s">
        <v>3308</v>
      </c>
      <c r="D671" s="8">
        <v>61480.0</v>
      </c>
      <c r="E671" s="8">
        <v>1024.67</v>
      </c>
      <c r="F671" s="8">
        <v>60.0</v>
      </c>
      <c r="G671" s="11">
        <v>61480.2</v>
      </c>
      <c r="H671" s="8">
        <v>0.0</v>
      </c>
      <c r="I671" s="11">
        <v>0.0</v>
      </c>
      <c r="J671" s="8" t="s">
        <v>5068</v>
      </c>
      <c r="K671" s="8">
        <v>290.0</v>
      </c>
      <c r="L671" s="11">
        <v>17829.2</v>
      </c>
      <c r="M671" s="8" t="s">
        <v>6119</v>
      </c>
      <c r="N671" s="8" t="s">
        <v>224</v>
      </c>
      <c r="O671" s="8" t="s">
        <v>6727</v>
      </c>
      <c r="P671" s="11">
        <v>79.0</v>
      </c>
      <c r="Q671" s="11">
        <v>80817.0</v>
      </c>
      <c r="S671" s="16" t="str">
        <f t="shared" si="1"/>
        <v>CXG-1025</v>
      </c>
      <c r="T671" s="16" t="str">
        <f t="shared" si="2"/>
        <v>10/2025</v>
      </c>
      <c r="U671" s="10" t="s">
        <v>922</v>
      </c>
      <c r="V671" s="43">
        <v>61380.0</v>
      </c>
      <c r="W671" s="8">
        <v>1023.0</v>
      </c>
      <c r="X671" s="8">
        <v>-1.67</v>
      </c>
      <c r="Y671" s="16" t="str">
        <f t="shared" si="3"/>
        <v>Descarregado</v>
      </c>
      <c r="Z671" s="8" t="s">
        <v>3309</v>
      </c>
      <c r="AA671" s="14">
        <f>SUMIFS(PagFreteIndividal!E:E,PagFreteIndividal!B:B,A:A)+AC671</f>
        <v>17829.2</v>
      </c>
      <c r="AB671" s="14">
        <f t="shared" si="4"/>
        <v>0</v>
      </c>
      <c r="AC671" s="14"/>
    </row>
    <row r="672">
      <c r="A672" s="10" t="s">
        <v>6752</v>
      </c>
      <c r="B672" s="19">
        <v>45945.0</v>
      </c>
      <c r="C672" s="8" t="s">
        <v>3358</v>
      </c>
      <c r="D672" s="8">
        <v>72600.0</v>
      </c>
      <c r="E672" s="8">
        <v>1210.0</v>
      </c>
      <c r="F672" s="8">
        <v>58.0</v>
      </c>
      <c r="G672" s="11">
        <v>70180.0</v>
      </c>
      <c r="H672" s="8">
        <v>0.0</v>
      </c>
      <c r="I672" s="11">
        <v>0.0</v>
      </c>
      <c r="J672" s="8" t="s">
        <v>6201</v>
      </c>
      <c r="K672" s="8">
        <v>290.0</v>
      </c>
      <c r="L672" s="11">
        <v>21054.0</v>
      </c>
      <c r="M672" s="8" t="s">
        <v>6119</v>
      </c>
      <c r="N672" s="8" t="s">
        <v>224</v>
      </c>
      <c r="O672" s="8" t="s">
        <v>6727</v>
      </c>
      <c r="P672" s="11">
        <v>79.0</v>
      </c>
      <c r="Q672" s="11">
        <v>95800.93</v>
      </c>
      <c r="S672" s="16" t="str">
        <f t="shared" si="1"/>
        <v>CXG-1025</v>
      </c>
      <c r="T672" s="16" t="str">
        <f t="shared" si="2"/>
        <v>10/2025</v>
      </c>
      <c r="U672" s="10" t="s">
        <v>938</v>
      </c>
      <c r="V672" s="43">
        <v>72760.0</v>
      </c>
      <c r="W672" s="8">
        <v>1212.67</v>
      </c>
      <c r="X672" s="8">
        <v>2.67</v>
      </c>
      <c r="Y672" s="16" t="str">
        <f t="shared" si="3"/>
        <v>Descarregado</v>
      </c>
      <c r="Z672" s="8" t="s">
        <v>3302</v>
      </c>
      <c r="AA672" s="14">
        <f>SUMIFS(PagFreteIndividal!E:E,PagFreteIndividal!B:B,A:A)+AC672</f>
        <v>21054</v>
      </c>
      <c r="AB672" s="14">
        <f t="shared" si="4"/>
        <v>0</v>
      </c>
      <c r="AC672" s="32">
        <v>21054.0</v>
      </c>
    </row>
    <row r="673">
      <c r="A673" s="10" t="s">
        <v>6753</v>
      </c>
      <c r="B673" s="19">
        <v>45945.0</v>
      </c>
      <c r="C673" s="8" t="s">
        <v>3358</v>
      </c>
      <c r="D673" s="8">
        <v>75860.0</v>
      </c>
      <c r="E673" s="8">
        <v>1264.33</v>
      </c>
      <c r="F673" s="8">
        <v>58.0</v>
      </c>
      <c r="G673" s="11">
        <v>73331.14</v>
      </c>
      <c r="H673" s="8">
        <v>0.0</v>
      </c>
      <c r="I673" s="11">
        <v>0.0</v>
      </c>
      <c r="J673" s="8" t="s">
        <v>6661</v>
      </c>
      <c r="K673" s="8">
        <v>290.0</v>
      </c>
      <c r="L673" s="11">
        <v>21999.4</v>
      </c>
      <c r="M673" s="8" t="s">
        <v>6119</v>
      </c>
      <c r="N673" s="8" t="s">
        <v>224</v>
      </c>
      <c r="O673" s="8" t="s">
        <v>6727</v>
      </c>
      <c r="P673" s="11">
        <v>79.0</v>
      </c>
      <c r="Q673" s="11">
        <v>100251.0</v>
      </c>
      <c r="S673" s="16" t="str">
        <f t="shared" si="1"/>
        <v>CXG-1025</v>
      </c>
      <c r="T673" s="16" t="str">
        <f t="shared" si="2"/>
        <v>10/2025</v>
      </c>
      <c r="U673" s="10" t="s">
        <v>938</v>
      </c>
      <c r="V673" s="43">
        <v>76140.0</v>
      </c>
      <c r="W673" s="8">
        <v>1269.0</v>
      </c>
      <c r="X673" s="8">
        <v>4.67</v>
      </c>
      <c r="Y673" s="16" t="str">
        <f t="shared" si="3"/>
        <v>Descarregado</v>
      </c>
      <c r="Z673" s="8" t="s">
        <v>3302</v>
      </c>
      <c r="AA673" s="14">
        <f>SUMIFS(PagFreteIndividal!E:E,PagFreteIndividal!B:B,A:A)+AC673</f>
        <v>21999.4</v>
      </c>
      <c r="AB673" s="14">
        <f t="shared" si="4"/>
        <v>0</v>
      </c>
      <c r="AC673" s="32">
        <v>21999.4</v>
      </c>
    </row>
    <row r="674">
      <c r="A674" s="10" t="s">
        <v>6754</v>
      </c>
      <c r="B674" s="19">
        <v>45946.0</v>
      </c>
      <c r="C674" s="8" t="s">
        <v>3358</v>
      </c>
      <c r="D674" s="8">
        <v>73530.0</v>
      </c>
      <c r="E674" s="8">
        <v>1225.5</v>
      </c>
      <c r="F674" s="8">
        <v>64.0</v>
      </c>
      <c r="G674" s="11">
        <v>78432.0</v>
      </c>
      <c r="H674" s="8">
        <v>0.0</v>
      </c>
      <c r="I674" s="11">
        <v>0.0</v>
      </c>
      <c r="J674" s="8" t="s">
        <v>6528</v>
      </c>
      <c r="K674" s="8">
        <v>160.0</v>
      </c>
      <c r="L674" s="11">
        <v>11764.8</v>
      </c>
      <c r="M674" s="8" t="s">
        <v>6119</v>
      </c>
      <c r="N674" s="8" t="s">
        <v>135</v>
      </c>
      <c r="O674" s="8" t="s">
        <v>6755</v>
      </c>
      <c r="P674" s="11">
        <v>78.0</v>
      </c>
      <c r="Q674" s="11">
        <v>95589.0</v>
      </c>
      <c r="S674" s="16" t="str">
        <f t="shared" si="1"/>
        <v>CXG-1025</v>
      </c>
      <c r="T674" s="16" t="str">
        <f t="shared" si="2"/>
        <v>10/2025</v>
      </c>
      <c r="U674" s="10" t="s">
        <v>930</v>
      </c>
      <c r="V674" s="43">
        <v>73530.0</v>
      </c>
      <c r="W674" s="8">
        <v>1225.5</v>
      </c>
      <c r="X674" s="8">
        <v>0.0</v>
      </c>
      <c r="Y674" s="16" t="str">
        <f t="shared" si="3"/>
        <v>Descarregado</v>
      </c>
      <c r="Z674" s="8" t="s">
        <v>3302</v>
      </c>
      <c r="AA674" s="14">
        <f>SUMIFS(PagFreteIndividal!E:E,PagFreteIndividal!B:B,A:A)+AC674</f>
        <v>11764.8</v>
      </c>
      <c r="AB674" s="14">
        <f t="shared" si="4"/>
        <v>0</v>
      </c>
      <c r="AC674" s="32">
        <v>11764.8</v>
      </c>
    </row>
    <row r="675">
      <c r="A675" s="10" t="s">
        <v>4545</v>
      </c>
      <c r="B675" s="19">
        <v>45944.0</v>
      </c>
      <c r="C675" s="8" t="s">
        <v>3308</v>
      </c>
      <c r="D675" s="8">
        <v>53130.0</v>
      </c>
      <c r="E675" s="8">
        <v>885.5</v>
      </c>
      <c r="F675" s="8">
        <v>64.5</v>
      </c>
      <c r="G675" s="11">
        <v>57114.75</v>
      </c>
      <c r="H675" s="8">
        <v>0.0</v>
      </c>
      <c r="I675" s="11">
        <v>0.0</v>
      </c>
      <c r="J675" s="8" t="s">
        <v>4174</v>
      </c>
      <c r="K675" s="8">
        <v>125.0</v>
      </c>
      <c r="L675" s="11">
        <v>6641.25</v>
      </c>
      <c r="M675" s="8" t="s">
        <v>6119</v>
      </c>
      <c r="N675" s="8" t="s">
        <v>226</v>
      </c>
      <c r="O675" s="8" t="s">
        <v>6745</v>
      </c>
      <c r="P675" s="11">
        <v>73.0</v>
      </c>
      <c r="Q675" s="11">
        <v>64653.91</v>
      </c>
      <c r="R675" s="8" t="s">
        <v>6756</v>
      </c>
      <c r="S675" s="16" t="str">
        <f t="shared" si="1"/>
        <v>CXG-1025</v>
      </c>
      <c r="T675" s="16" t="str">
        <f t="shared" si="2"/>
        <v>10/2025</v>
      </c>
      <c r="U675" s="10" t="s">
        <v>936</v>
      </c>
      <c r="V675" s="43">
        <v>53140.0</v>
      </c>
      <c r="W675" s="8">
        <v>885.67</v>
      </c>
      <c r="X675" s="8">
        <v>0.17</v>
      </c>
      <c r="Y675" s="16" t="str">
        <f t="shared" si="3"/>
        <v>Descarregado</v>
      </c>
      <c r="Z675" s="8" t="s">
        <v>3309</v>
      </c>
      <c r="AA675" s="14">
        <f>SUMIFS(PagFreteIndividal!E:E,PagFreteIndividal!B:B,A:A)+AC675</f>
        <v>6641.25</v>
      </c>
      <c r="AB675" s="14">
        <f t="shared" si="4"/>
        <v>0</v>
      </c>
      <c r="AC675" s="14"/>
    </row>
    <row r="676">
      <c r="A676" s="10" t="s">
        <v>6757</v>
      </c>
      <c r="B676" s="19">
        <v>45946.0</v>
      </c>
      <c r="C676" s="8" t="s">
        <v>3358</v>
      </c>
      <c r="D676" s="8">
        <v>75980.0</v>
      </c>
      <c r="E676" s="8">
        <v>1266.33</v>
      </c>
      <c r="F676" s="8">
        <v>64.5</v>
      </c>
      <c r="G676" s="11">
        <v>81678.29</v>
      </c>
      <c r="H676" s="8">
        <v>0.0</v>
      </c>
      <c r="I676" s="11">
        <v>0.0</v>
      </c>
      <c r="J676" s="8" t="s">
        <v>5483</v>
      </c>
      <c r="K676" s="8">
        <v>125.0</v>
      </c>
      <c r="L676" s="11">
        <v>9497.5</v>
      </c>
      <c r="M676" s="8" t="s">
        <v>6119</v>
      </c>
      <c r="N676" s="8" t="s">
        <v>65</v>
      </c>
      <c r="O676" s="8" t="s">
        <v>6758</v>
      </c>
      <c r="P676" s="11">
        <v>76.0</v>
      </c>
      <c r="Q676" s="11">
        <v>95684.0</v>
      </c>
      <c r="R676" s="8" t="s">
        <v>6759</v>
      </c>
      <c r="S676" s="16" t="str">
        <f t="shared" si="1"/>
        <v>CXG-1025</v>
      </c>
      <c r="T676" s="16" t="str">
        <f t="shared" si="2"/>
        <v>10/2025</v>
      </c>
      <c r="U676" s="10" t="s">
        <v>936</v>
      </c>
      <c r="V676" s="43">
        <v>75540.0</v>
      </c>
      <c r="W676" s="8">
        <v>1259.0</v>
      </c>
      <c r="X676" s="8">
        <v>-7.33</v>
      </c>
      <c r="Y676" s="16" t="str">
        <f t="shared" si="3"/>
        <v>Descarregado</v>
      </c>
      <c r="Z676" s="8" t="s">
        <v>3302</v>
      </c>
      <c r="AA676" s="14">
        <f>SUMIFS(PagFreteIndividal!E:E,PagFreteIndividal!B:B,A:A)+AC676</f>
        <v>9497.5</v>
      </c>
      <c r="AB676" s="14">
        <f t="shared" si="4"/>
        <v>0</v>
      </c>
      <c r="AC676" s="32">
        <v>9497.5</v>
      </c>
    </row>
    <row r="677">
      <c r="A677" s="10" t="s">
        <v>6760</v>
      </c>
      <c r="B677" s="19">
        <v>45946.0</v>
      </c>
      <c r="C677" s="8" t="s">
        <v>3358</v>
      </c>
      <c r="D677" s="8">
        <v>78180.0</v>
      </c>
      <c r="E677" s="8">
        <v>1303.0</v>
      </c>
      <c r="F677" s="8">
        <v>58.0</v>
      </c>
      <c r="G677" s="11">
        <v>75574.0</v>
      </c>
      <c r="H677" s="8">
        <v>0.0</v>
      </c>
      <c r="I677" s="11">
        <v>0.0</v>
      </c>
      <c r="J677" s="8" t="s">
        <v>6132</v>
      </c>
      <c r="K677" s="8">
        <v>290.0</v>
      </c>
      <c r="L677" s="11">
        <v>22672.2</v>
      </c>
      <c r="M677" s="8" t="s">
        <v>6119</v>
      </c>
      <c r="N677" s="8" t="s">
        <v>224</v>
      </c>
      <c r="O677" s="8" t="s">
        <v>6727</v>
      </c>
      <c r="P677" s="11">
        <v>79.0</v>
      </c>
      <c r="Q677" s="11">
        <v>103305.93</v>
      </c>
      <c r="S677" s="16" t="str">
        <f t="shared" si="1"/>
        <v>CXG-1025</v>
      </c>
      <c r="T677" s="16" t="str">
        <f t="shared" si="2"/>
        <v>10/2025</v>
      </c>
      <c r="U677" s="10" t="s">
        <v>938</v>
      </c>
      <c r="V677" s="43">
        <v>78460.0</v>
      </c>
      <c r="W677" s="8">
        <v>1307.67</v>
      </c>
      <c r="X677" s="8">
        <v>4.67</v>
      </c>
      <c r="Y677" s="16" t="str">
        <f t="shared" si="3"/>
        <v>Descarregado</v>
      </c>
      <c r="Z677" s="8" t="s">
        <v>3302</v>
      </c>
      <c r="AA677" s="14">
        <f>SUMIFS(PagFreteIndividal!E:E,PagFreteIndividal!B:B,A:A)+AC677</f>
        <v>22672.2</v>
      </c>
      <c r="AB677" s="14">
        <f t="shared" si="4"/>
        <v>0</v>
      </c>
      <c r="AC677" s="32">
        <v>22672.2</v>
      </c>
    </row>
    <row r="678">
      <c r="A678" s="10" t="s">
        <v>6761</v>
      </c>
      <c r="B678" s="19">
        <v>45946.0</v>
      </c>
      <c r="C678" s="8" t="s">
        <v>3358</v>
      </c>
      <c r="D678" s="8">
        <v>71780.0</v>
      </c>
      <c r="E678" s="8">
        <v>1196.33</v>
      </c>
      <c r="F678" s="8">
        <v>58.0</v>
      </c>
      <c r="G678" s="11">
        <v>69387.14</v>
      </c>
      <c r="H678" s="8">
        <v>0.0</v>
      </c>
      <c r="I678" s="11">
        <v>0.0</v>
      </c>
      <c r="J678" s="8" t="s">
        <v>6734</v>
      </c>
      <c r="K678" s="8">
        <v>290.0</v>
      </c>
      <c r="L678" s="11">
        <v>20816.2</v>
      </c>
      <c r="M678" s="8" t="s">
        <v>6119</v>
      </c>
      <c r="N678" s="8" t="s">
        <v>224</v>
      </c>
      <c r="O678" s="8" t="s">
        <v>6727</v>
      </c>
      <c r="P678" s="11">
        <v>79.0</v>
      </c>
      <c r="Q678" s="11">
        <v>94510.07</v>
      </c>
      <c r="S678" s="16" t="str">
        <f t="shared" si="1"/>
        <v>CXG-1025</v>
      </c>
      <c r="T678" s="16" t="str">
        <f t="shared" si="2"/>
        <v>10/2025</v>
      </c>
      <c r="U678" s="10" t="s">
        <v>938</v>
      </c>
      <c r="V678" s="43">
        <v>71780.0</v>
      </c>
      <c r="W678" s="8">
        <v>1196.33</v>
      </c>
      <c r="X678" s="8">
        <v>0.0</v>
      </c>
      <c r="Y678" s="16" t="str">
        <f t="shared" si="3"/>
        <v>Descarregado</v>
      </c>
      <c r="Z678" s="8" t="s">
        <v>3302</v>
      </c>
      <c r="AA678" s="14">
        <f>SUMIFS(PagFreteIndividal!E:E,PagFreteIndividal!B:B,A:A)+AC678</f>
        <v>20816.2</v>
      </c>
      <c r="AB678" s="14">
        <f t="shared" si="4"/>
        <v>0</v>
      </c>
      <c r="AC678" s="32">
        <v>20816.2</v>
      </c>
    </row>
    <row r="679">
      <c r="A679" s="10" t="s">
        <v>6762</v>
      </c>
      <c r="B679" s="19">
        <v>45947.0</v>
      </c>
      <c r="C679" s="8" t="s">
        <v>3358</v>
      </c>
      <c r="D679" s="8">
        <v>73310.0</v>
      </c>
      <c r="E679" s="8">
        <v>1221.83</v>
      </c>
      <c r="F679" s="8">
        <v>64.5</v>
      </c>
      <c r="G679" s="11">
        <v>78808.04</v>
      </c>
      <c r="H679" s="8">
        <v>0.0</v>
      </c>
      <c r="I679" s="11">
        <v>0.0</v>
      </c>
      <c r="J679" s="8" t="s">
        <v>6176</v>
      </c>
      <c r="K679" s="8">
        <v>125.0</v>
      </c>
      <c r="L679" s="11">
        <v>9163.75</v>
      </c>
      <c r="M679" s="8" t="s">
        <v>6119</v>
      </c>
      <c r="N679" s="8" t="s">
        <v>65</v>
      </c>
      <c r="O679" s="8" t="s">
        <v>6758</v>
      </c>
      <c r="P679" s="11">
        <v>76.0</v>
      </c>
      <c r="Q679" s="11">
        <v>92517.08</v>
      </c>
      <c r="R679" s="8" t="s">
        <v>6763</v>
      </c>
      <c r="S679" s="16" t="str">
        <f t="shared" si="1"/>
        <v>CXG-1025</v>
      </c>
      <c r="T679" s="16" t="str">
        <f t="shared" si="2"/>
        <v>10/2025</v>
      </c>
      <c r="U679" s="10" t="s">
        <v>936</v>
      </c>
      <c r="V679" s="43">
        <v>73040.0</v>
      </c>
      <c r="W679" s="8">
        <v>1217.33</v>
      </c>
      <c r="X679" s="8">
        <v>-4.5</v>
      </c>
      <c r="Y679" s="16" t="str">
        <f t="shared" si="3"/>
        <v>Descarregado</v>
      </c>
      <c r="Z679" s="8" t="s">
        <v>3302</v>
      </c>
      <c r="AA679" s="14">
        <f>SUMIFS(PagFreteIndividal!E:E,PagFreteIndividal!B:B,A:A)+AC679</f>
        <v>9163.75</v>
      </c>
      <c r="AB679" s="14">
        <f t="shared" si="4"/>
        <v>0</v>
      </c>
      <c r="AC679" s="32">
        <v>9163.75</v>
      </c>
    </row>
    <row r="680">
      <c r="A680" s="10" t="s">
        <v>4579</v>
      </c>
      <c r="B680" s="19">
        <v>45945.0</v>
      </c>
      <c r="C680" s="8" t="s">
        <v>3308</v>
      </c>
      <c r="D680" s="8">
        <v>55020.0</v>
      </c>
      <c r="E680" s="8">
        <v>917.0</v>
      </c>
      <c r="F680" s="8">
        <v>64.5</v>
      </c>
      <c r="G680" s="11">
        <v>59146.5</v>
      </c>
      <c r="H680" s="8">
        <v>0.0</v>
      </c>
      <c r="I680" s="11">
        <v>0.0</v>
      </c>
      <c r="J680" s="8" t="s">
        <v>4580</v>
      </c>
      <c r="K680" s="8">
        <v>165.0</v>
      </c>
      <c r="L680" s="11">
        <v>9078.3</v>
      </c>
      <c r="M680" s="8" t="s">
        <v>6119</v>
      </c>
      <c r="N680" s="8" t="s">
        <v>27</v>
      </c>
      <c r="O680" s="8" t="s">
        <v>6594</v>
      </c>
      <c r="P680" s="11">
        <v>78.0</v>
      </c>
      <c r="Q680" s="11">
        <v>71526.0</v>
      </c>
      <c r="S680" s="16" t="str">
        <f t="shared" si="1"/>
        <v>CXG-1025</v>
      </c>
      <c r="T680" s="16" t="str">
        <f t="shared" si="2"/>
        <v>10/2025</v>
      </c>
      <c r="U680" s="10" t="s">
        <v>936</v>
      </c>
      <c r="V680" s="43">
        <v>55020.0</v>
      </c>
      <c r="W680" s="8">
        <v>917.0</v>
      </c>
      <c r="X680" s="8">
        <v>0.0</v>
      </c>
      <c r="Y680" s="16" t="str">
        <f t="shared" si="3"/>
        <v>Descarregado</v>
      </c>
      <c r="Z680" s="8" t="s">
        <v>3309</v>
      </c>
      <c r="AA680" s="14">
        <f>SUMIFS(PagFreteIndividal!E:E,PagFreteIndividal!B:B,A:A)+AC680</f>
        <v>9078.3</v>
      </c>
      <c r="AB680" s="14">
        <f t="shared" si="4"/>
        <v>0</v>
      </c>
      <c r="AC680" s="14"/>
    </row>
    <row r="681">
      <c r="A681" s="10" t="s">
        <v>6764</v>
      </c>
      <c r="B681" s="19">
        <v>45948.0</v>
      </c>
      <c r="C681" s="8" t="s">
        <v>3358</v>
      </c>
      <c r="D681" s="8">
        <v>76820.0</v>
      </c>
      <c r="E681" s="8">
        <v>1280.33</v>
      </c>
      <c r="F681" s="8">
        <v>63.0</v>
      </c>
      <c r="G681" s="11">
        <v>80660.79</v>
      </c>
      <c r="H681" s="8">
        <v>0.0</v>
      </c>
      <c r="I681" s="11">
        <v>0.0</v>
      </c>
      <c r="J681" s="8" t="s">
        <v>6129</v>
      </c>
      <c r="K681" s="8">
        <v>110.0</v>
      </c>
      <c r="L681" s="11">
        <v>8450.2</v>
      </c>
      <c r="M681" s="8" t="s">
        <v>6119</v>
      </c>
      <c r="N681" s="8" t="s">
        <v>53</v>
      </c>
      <c r="O681" s="8" t="s">
        <v>6765</v>
      </c>
      <c r="P681" s="11">
        <v>73.0</v>
      </c>
      <c r="Q681" s="11">
        <v>92953.09</v>
      </c>
      <c r="S681" s="16" t="str">
        <f t="shared" si="1"/>
        <v>CXG-1025</v>
      </c>
      <c r="T681" s="16" t="str">
        <f t="shared" si="2"/>
        <v>10/2025</v>
      </c>
      <c r="U681" s="10" t="s">
        <v>940</v>
      </c>
      <c r="V681" s="43">
        <v>76400.0</v>
      </c>
      <c r="W681" s="8">
        <v>1273.33</v>
      </c>
      <c r="X681" s="8">
        <v>-7.0</v>
      </c>
      <c r="Y681" s="16" t="str">
        <f t="shared" si="3"/>
        <v>Descarregado</v>
      </c>
      <c r="Z681" s="8" t="s">
        <v>3302</v>
      </c>
      <c r="AA681" s="14">
        <f>SUMIFS(PagFreteIndividal!E:E,PagFreteIndividal!B:B,A:A)+AC681</f>
        <v>8450.2</v>
      </c>
      <c r="AB681" s="14">
        <f t="shared" si="4"/>
        <v>0</v>
      </c>
      <c r="AC681" s="32">
        <v>8450.2</v>
      </c>
    </row>
    <row r="682">
      <c r="A682" s="10" t="s">
        <v>6766</v>
      </c>
      <c r="B682" s="19">
        <v>45948.0</v>
      </c>
      <c r="C682" s="8" t="s">
        <v>3358</v>
      </c>
      <c r="D682" s="8">
        <v>70520.0</v>
      </c>
      <c r="E682" s="8">
        <v>1175.33</v>
      </c>
      <c r="F682" s="8">
        <v>63.0</v>
      </c>
      <c r="G682" s="11">
        <v>74045.79</v>
      </c>
      <c r="H682" s="8">
        <v>0.0</v>
      </c>
      <c r="I682" s="11">
        <v>0.0</v>
      </c>
      <c r="J682" s="8" t="s">
        <v>6767</v>
      </c>
      <c r="K682" s="8">
        <v>110.0</v>
      </c>
      <c r="L682" s="11">
        <v>7757.2</v>
      </c>
      <c r="M682" s="8" t="s">
        <v>6119</v>
      </c>
      <c r="N682" s="8" t="s">
        <v>53</v>
      </c>
      <c r="O682" s="8" t="s">
        <v>6765</v>
      </c>
      <c r="P682" s="11">
        <v>73.0</v>
      </c>
      <c r="Q682" s="11">
        <v>85872.09</v>
      </c>
      <c r="S682" s="16" t="str">
        <f t="shared" si="1"/>
        <v>CXG-1025</v>
      </c>
      <c r="T682" s="16" t="str">
        <f t="shared" si="2"/>
        <v>10/2025</v>
      </c>
      <c r="U682" s="10" t="s">
        <v>942</v>
      </c>
      <c r="V682" s="43">
        <v>70580.0</v>
      </c>
      <c r="W682" s="8">
        <v>1176.33</v>
      </c>
      <c r="X682" s="8">
        <v>1.0</v>
      </c>
      <c r="Y682" s="16" t="str">
        <f t="shared" si="3"/>
        <v>Descarregado</v>
      </c>
      <c r="Z682" s="8" t="s">
        <v>3302</v>
      </c>
      <c r="AA682" s="14">
        <f>SUMIFS(PagFreteIndividal!E:E,PagFreteIndividal!B:B,A:A)+AC682</f>
        <v>7757.2</v>
      </c>
      <c r="AB682" s="14">
        <f t="shared" si="4"/>
        <v>0</v>
      </c>
      <c r="AC682" s="32">
        <v>7757.2</v>
      </c>
    </row>
    <row r="683">
      <c r="A683" s="10" t="s">
        <v>6768</v>
      </c>
      <c r="B683" s="19">
        <v>45948.0</v>
      </c>
      <c r="C683" s="8" t="s">
        <v>3358</v>
      </c>
      <c r="D683" s="8">
        <v>75700.0</v>
      </c>
      <c r="E683" s="8">
        <v>1261.67</v>
      </c>
      <c r="F683" s="8">
        <v>63.0</v>
      </c>
      <c r="G683" s="11">
        <v>79485.21</v>
      </c>
      <c r="H683" s="8">
        <v>0.0</v>
      </c>
      <c r="I683" s="11">
        <v>0.0</v>
      </c>
      <c r="J683" s="8" t="s">
        <v>6158</v>
      </c>
      <c r="K683" s="8">
        <v>110.0</v>
      </c>
      <c r="L683" s="11">
        <v>8327.0</v>
      </c>
      <c r="M683" s="8" t="s">
        <v>6119</v>
      </c>
      <c r="N683" s="8" t="s">
        <v>53</v>
      </c>
      <c r="O683" s="8" t="s">
        <v>6765</v>
      </c>
      <c r="P683" s="11">
        <v>73.0</v>
      </c>
      <c r="Q683" s="11">
        <v>92515.09</v>
      </c>
      <c r="S683" s="16" t="str">
        <f t="shared" si="1"/>
        <v>CXG-1025</v>
      </c>
      <c r="T683" s="16" t="str">
        <f t="shared" si="2"/>
        <v>10/2025</v>
      </c>
      <c r="U683" s="10" t="s">
        <v>944</v>
      </c>
      <c r="V683" s="43">
        <v>76040.0</v>
      </c>
      <c r="W683" s="8">
        <v>1267.33</v>
      </c>
      <c r="X683" s="8">
        <v>5.66</v>
      </c>
      <c r="Y683" s="16" t="str">
        <f t="shared" si="3"/>
        <v>Descarregado</v>
      </c>
      <c r="Z683" s="8" t="s">
        <v>3302</v>
      </c>
      <c r="AA683" s="14">
        <f>SUMIFS(PagFreteIndividal!E:E,PagFreteIndividal!B:B,A:A)+AC683</f>
        <v>8327</v>
      </c>
      <c r="AB683" s="14">
        <f t="shared" si="4"/>
        <v>0</v>
      </c>
      <c r="AC683" s="32">
        <v>8327.0</v>
      </c>
    </row>
    <row r="684">
      <c r="A684" s="10" t="s">
        <v>6769</v>
      </c>
      <c r="B684" s="19">
        <v>45949.0</v>
      </c>
      <c r="C684" s="8" t="s">
        <v>3358</v>
      </c>
      <c r="D684" s="8">
        <v>75480.0</v>
      </c>
      <c r="E684" s="8">
        <v>1258.0</v>
      </c>
      <c r="F684" s="8">
        <v>62.0</v>
      </c>
      <c r="G684" s="11">
        <v>77996.0</v>
      </c>
      <c r="H684" s="8">
        <v>0.0</v>
      </c>
      <c r="I684" s="11">
        <v>0.0</v>
      </c>
      <c r="J684" s="8" t="s">
        <v>6590</v>
      </c>
      <c r="K684" s="8">
        <v>110.0</v>
      </c>
      <c r="L684" s="11">
        <v>8302.8</v>
      </c>
      <c r="M684" s="8" t="s">
        <v>6119</v>
      </c>
      <c r="N684" s="8" t="s">
        <v>53</v>
      </c>
      <c r="O684" s="8" t="s">
        <v>6765</v>
      </c>
      <c r="P684" s="11">
        <v>73.0</v>
      </c>
      <c r="Q684" s="11">
        <v>92028.91</v>
      </c>
      <c r="S684" s="16" t="str">
        <f t="shared" si="1"/>
        <v>CXG-1025</v>
      </c>
      <c r="T684" s="16" t="str">
        <f t="shared" si="2"/>
        <v>10/2025</v>
      </c>
      <c r="U684" s="10" t="s">
        <v>946</v>
      </c>
      <c r="V684" s="43">
        <v>75640.0</v>
      </c>
      <c r="W684" s="8">
        <v>1260.67</v>
      </c>
      <c r="X684" s="8">
        <v>2.67</v>
      </c>
      <c r="Y684" s="16" t="str">
        <f t="shared" si="3"/>
        <v>Descarregado</v>
      </c>
      <c r="Z684" s="8" t="s">
        <v>3302</v>
      </c>
      <c r="AA684" s="14">
        <f>SUMIFS(PagFreteIndividal!E:E,PagFreteIndividal!B:B,A:A)+AC684</f>
        <v>8302.8</v>
      </c>
      <c r="AB684" s="14">
        <f t="shared" si="4"/>
        <v>0</v>
      </c>
      <c r="AC684" s="32">
        <v>8302.8</v>
      </c>
    </row>
    <row r="685">
      <c r="A685" s="10" t="s">
        <v>6770</v>
      </c>
      <c r="B685" s="19">
        <v>45949.0</v>
      </c>
      <c r="C685" s="8" t="s">
        <v>3358</v>
      </c>
      <c r="D685" s="8">
        <v>76560.0</v>
      </c>
      <c r="E685" s="8">
        <v>1276.0</v>
      </c>
      <c r="F685" s="8">
        <v>63.0</v>
      </c>
      <c r="G685" s="11">
        <v>80388.0</v>
      </c>
      <c r="H685" s="8">
        <v>0.0</v>
      </c>
      <c r="I685" s="11">
        <v>0.0</v>
      </c>
      <c r="J685" s="8" t="s">
        <v>6464</v>
      </c>
      <c r="K685" s="8">
        <v>130.0</v>
      </c>
      <c r="L685" s="11">
        <v>9952.8</v>
      </c>
      <c r="M685" s="8" t="s">
        <v>6119</v>
      </c>
      <c r="N685" s="8" t="s">
        <v>53</v>
      </c>
      <c r="O685" s="8" t="s">
        <v>6765</v>
      </c>
      <c r="P685" s="11">
        <v>73.0</v>
      </c>
      <c r="Q685" s="11">
        <v>93464.09</v>
      </c>
      <c r="S685" s="16" t="str">
        <f t="shared" si="1"/>
        <v>CXG-1025</v>
      </c>
      <c r="T685" s="16" t="str">
        <f t="shared" si="2"/>
        <v>10/2025</v>
      </c>
      <c r="U685" s="10" t="s">
        <v>948</v>
      </c>
      <c r="V685" s="43">
        <v>76820.0</v>
      </c>
      <c r="W685" s="8">
        <v>1280.33</v>
      </c>
      <c r="X685" s="8">
        <v>4.33</v>
      </c>
      <c r="Y685" s="16" t="str">
        <f t="shared" si="3"/>
        <v>Descarregado</v>
      </c>
      <c r="Z685" s="8" t="s">
        <v>3302</v>
      </c>
      <c r="AA685" s="14">
        <f>SUMIFS(PagFreteIndividal!E:E,PagFreteIndividal!B:B,A:A)+AC685</f>
        <v>9952.8</v>
      </c>
      <c r="AB685" s="14">
        <f t="shared" si="4"/>
        <v>0</v>
      </c>
      <c r="AC685" s="32">
        <v>9952.8</v>
      </c>
    </row>
    <row r="686">
      <c r="A686" s="10" t="s">
        <v>6771</v>
      </c>
      <c r="B686" s="19">
        <v>45950.0</v>
      </c>
      <c r="C686" s="8" t="s">
        <v>3358</v>
      </c>
      <c r="D686" s="8">
        <v>77400.0</v>
      </c>
      <c r="E686" s="8">
        <v>1290.0</v>
      </c>
      <c r="F686" s="8">
        <v>63.0</v>
      </c>
      <c r="G686" s="11">
        <v>81270.0</v>
      </c>
      <c r="H686" s="8">
        <v>0.0</v>
      </c>
      <c r="I686" s="11">
        <v>0.0</v>
      </c>
      <c r="J686" s="8" t="s">
        <v>6240</v>
      </c>
      <c r="K686" s="8">
        <v>110.0</v>
      </c>
      <c r="L686" s="11">
        <v>8514.0</v>
      </c>
      <c r="M686" s="8" t="s">
        <v>6119</v>
      </c>
      <c r="N686" s="8" t="s">
        <v>53</v>
      </c>
      <c r="O686" s="8" t="s">
        <v>6765</v>
      </c>
      <c r="P686" s="11">
        <v>73.0</v>
      </c>
      <c r="Q686" s="11">
        <v>94267.09</v>
      </c>
      <c r="S686" s="16" t="str">
        <f t="shared" si="1"/>
        <v>CXG-1025</v>
      </c>
      <c r="T686" s="16" t="str">
        <f t="shared" si="2"/>
        <v>10/2025</v>
      </c>
      <c r="U686" s="10" t="s">
        <v>940</v>
      </c>
      <c r="V686" s="43">
        <v>77480.0</v>
      </c>
      <c r="W686" s="8">
        <v>1291.33</v>
      </c>
      <c r="X686" s="8">
        <v>1.33</v>
      </c>
      <c r="Y686" s="16" t="str">
        <f t="shared" si="3"/>
        <v>Descarregado</v>
      </c>
      <c r="Z686" s="8" t="s">
        <v>3302</v>
      </c>
      <c r="AA686" s="14">
        <f>SUMIFS(PagFreteIndividal!E:E,PagFreteIndividal!B:B,A:A)+AC686</f>
        <v>8514</v>
      </c>
      <c r="AB686" s="14">
        <f t="shared" si="4"/>
        <v>0</v>
      </c>
      <c r="AC686" s="32">
        <v>8514.0</v>
      </c>
    </row>
    <row r="687">
      <c r="A687" s="10" t="s">
        <v>4479</v>
      </c>
      <c r="B687" s="19">
        <v>45945.0</v>
      </c>
      <c r="C687" s="8" t="s">
        <v>3308</v>
      </c>
      <c r="D687" s="8">
        <v>52470.0</v>
      </c>
      <c r="E687" s="8">
        <v>874.5</v>
      </c>
      <c r="F687" s="8">
        <v>64.5</v>
      </c>
      <c r="G687" s="11">
        <v>56405.25</v>
      </c>
      <c r="H687" s="8">
        <v>0.0</v>
      </c>
      <c r="I687" s="11">
        <v>0.0</v>
      </c>
      <c r="J687" s="8" t="s">
        <v>4174</v>
      </c>
      <c r="K687" s="8">
        <v>165.0</v>
      </c>
      <c r="L687" s="11">
        <v>8657.55</v>
      </c>
      <c r="M687" s="8" t="s">
        <v>6119</v>
      </c>
      <c r="N687" s="8" t="s">
        <v>27</v>
      </c>
      <c r="O687" s="8" t="s">
        <v>6594</v>
      </c>
      <c r="P687" s="11">
        <v>78.0</v>
      </c>
      <c r="Q687" s="11">
        <v>68211.0</v>
      </c>
      <c r="S687" s="16" t="str">
        <f t="shared" si="1"/>
        <v>CXG-1025</v>
      </c>
      <c r="T687" s="16" t="str">
        <f t="shared" si="2"/>
        <v>10/2025</v>
      </c>
      <c r="U687" s="10" t="s">
        <v>936</v>
      </c>
      <c r="V687" s="43">
        <v>52470.0</v>
      </c>
      <c r="W687" s="8">
        <v>874.5</v>
      </c>
      <c r="X687" s="8">
        <v>0.0</v>
      </c>
      <c r="Y687" s="16" t="str">
        <f t="shared" si="3"/>
        <v>Descarregado</v>
      </c>
      <c r="Z687" s="8" t="s">
        <v>3309</v>
      </c>
      <c r="AA687" s="14">
        <f>SUMIFS(PagFreteIndividal!E:E,PagFreteIndividal!B:B,A:A)+AC687</f>
        <v>8657.55</v>
      </c>
      <c r="AB687" s="14">
        <f t="shared" si="4"/>
        <v>0</v>
      </c>
      <c r="AC687" s="14"/>
    </row>
    <row r="688">
      <c r="A688" s="10" t="s">
        <v>4329</v>
      </c>
      <c r="B688" s="19">
        <v>45947.0</v>
      </c>
      <c r="C688" s="8" t="s">
        <v>3308</v>
      </c>
      <c r="D688" s="8">
        <v>30960.0</v>
      </c>
      <c r="E688" s="8">
        <v>516.0</v>
      </c>
      <c r="F688" s="8">
        <v>66.0</v>
      </c>
      <c r="G688" s="11">
        <v>34056.0</v>
      </c>
      <c r="H688" s="8">
        <v>0.0</v>
      </c>
      <c r="I688" s="11">
        <v>0.0</v>
      </c>
      <c r="J688" s="8" t="s">
        <v>4038</v>
      </c>
      <c r="K688" s="8">
        <v>150.0</v>
      </c>
      <c r="L688" s="11">
        <v>4644.0</v>
      </c>
      <c r="M688" s="8" t="s">
        <v>6119</v>
      </c>
      <c r="N688" s="8" t="s">
        <v>79</v>
      </c>
      <c r="O688" s="8" t="s">
        <v>6736</v>
      </c>
      <c r="P688" s="11">
        <v>76.5</v>
      </c>
      <c r="Q688" s="11">
        <v>39474.0</v>
      </c>
      <c r="S688" s="16" t="str">
        <f t="shared" si="1"/>
        <v>CXG-1025</v>
      </c>
      <c r="T688" s="16" t="str">
        <f t="shared" si="2"/>
        <v>10/2025</v>
      </c>
      <c r="U688" s="10" t="s">
        <v>934</v>
      </c>
      <c r="V688" s="43">
        <v>30960.0</v>
      </c>
      <c r="W688" s="8">
        <v>516.0</v>
      </c>
      <c r="X688" s="8">
        <v>0.0</v>
      </c>
      <c r="Y688" s="16" t="str">
        <f t="shared" si="3"/>
        <v>Descarregado</v>
      </c>
      <c r="Z688" s="8" t="s">
        <v>3309</v>
      </c>
      <c r="AA688" s="14">
        <f>SUMIFS(PagFreteIndividal!E:E,PagFreteIndividal!B:B,A:A)+AC688</f>
        <v>4644</v>
      </c>
      <c r="AB688" s="14">
        <f t="shared" si="4"/>
        <v>0</v>
      </c>
      <c r="AC688" s="14"/>
    </row>
    <row r="689">
      <c r="A689" s="10" t="s">
        <v>4239</v>
      </c>
      <c r="B689" s="19">
        <v>45948.0</v>
      </c>
      <c r="C689" s="8" t="s">
        <v>3308</v>
      </c>
      <c r="D689" s="8">
        <v>53780.0</v>
      </c>
      <c r="E689" s="8">
        <v>896.33</v>
      </c>
      <c r="F689" s="8">
        <v>61.5</v>
      </c>
      <c r="G689" s="11">
        <v>55124.3</v>
      </c>
      <c r="H689" s="8">
        <v>0.0</v>
      </c>
      <c r="I689" s="11">
        <v>0.0</v>
      </c>
      <c r="J689" s="8" t="s">
        <v>4240</v>
      </c>
      <c r="K689" s="8">
        <v>150.0</v>
      </c>
      <c r="L689" s="11">
        <v>8067.0</v>
      </c>
      <c r="M689" s="8" t="s">
        <v>6119</v>
      </c>
      <c r="N689" s="8" t="s">
        <v>41</v>
      </c>
      <c r="O689" s="8" t="s">
        <v>6711</v>
      </c>
      <c r="P689" s="11">
        <v>75.0</v>
      </c>
      <c r="Q689" s="11">
        <v>67299.75</v>
      </c>
      <c r="S689" s="16" t="str">
        <f t="shared" si="1"/>
        <v>CXG-1025</v>
      </c>
      <c r="T689" s="16" t="str">
        <f t="shared" si="2"/>
        <v>10/2025</v>
      </c>
      <c r="U689" s="10" t="s">
        <v>952</v>
      </c>
      <c r="V689" s="43">
        <v>53840.0</v>
      </c>
      <c r="W689" s="8">
        <v>897.33</v>
      </c>
      <c r="X689" s="8">
        <v>1.0</v>
      </c>
      <c r="Y689" s="16" t="str">
        <f t="shared" si="3"/>
        <v>Descarregado</v>
      </c>
      <c r="Z689" s="8" t="s">
        <v>3309</v>
      </c>
      <c r="AA689" s="14">
        <f>SUMIFS(PagFreteIndividal!E:E,PagFreteIndividal!B:B,A:A)+AC689</f>
        <v>8067</v>
      </c>
      <c r="AB689" s="14">
        <f t="shared" si="4"/>
        <v>0</v>
      </c>
      <c r="AC689" s="14"/>
    </row>
    <row r="690">
      <c r="A690" s="10" t="s">
        <v>6772</v>
      </c>
      <c r="B690" s="19">
        <v>45946.0</v>
      </c>
      <c r="C690" s="8" t="s">
        <v>3358</v>
      </c>
      <c r="D690" s="8">
        <v>66660.0</v>
      </c>
      <c r="E690" s="8">
        <v>1111.0</v>
      </c>
      <c r="F690" s="8">
        <v>60.0</v>
      </c>
      <c r="G690" s="11">
        <v>66660.0</v>
      </c>
      <c r="H690" s="8">
        <v>0.0</v>
      </c>
      <c r="I690" s="11">
        <v>0.0</v>
      </c>
      <c r="J690" s="8" t="s">
        <v>6590</v>
      </c>
      <c r="K690" s="8">
        <v>110.0</v>
      </c>
      <c r="L690" s="11">
        <v>7332.6</v>
      </c>
      <c r="M690" s="8" t="s">
        <v>6119</v>
      </c>
      <c r="N690" s="8" t="s">
        <v>53</v>
      </c>
      <c r="O690" s="8" t="s">
        <v>6765</v>
      </c>
      <c r="P690" s="11">
        <v>73.0</v>
      </c>
      <c r="Q690" s="11">
        <v>80884.0</v>
      </c>
      <c r="S690" s="16" t="str">
        <f t="shared" si="1"/>
        <v>CXG-1025</v>
      </c>
      <c r="T690" s="16" t="str">
        <f t="shared" si="2"/>
        <v>10/2025</v>
      </c>
      <c r="U690" s="10" t="s">
        <v>950</v>
      </c>
      <c r="V690" s="43">
        <v>66480.0</v>
      </c>
      <c r="W690" s="8">
        <v>1108.0</v>
      </c>
      <c r="X690" s="8">
        <v>-3.0</v>
      </c>
      <c r="Y690" s="16" t="str">
        <f t="shared" si="3"/>
        <v>Descarregado</v>
      </c>
      <c r="Z690" s="8" t="s">
        <v>3302</v>
      </c>
      <c r="AA690" s="14">
        <f>SUMIFS(PagFreteIndividal!E:E,PagFreteIndividal!B:B,A:A)+AC690</f>
        <v>7332.6</v>
      </c>
      <c r="AB690" s="14">
        <f t="shared" si="4"/>
        <v>0</v>
      </c>
      <c r="AC690" s="32">
        <v>7332.6</v>
      </c>
    </row>
    <row r="691">
      <c r="A691" s="10" t="s">
        <v>6773</v>
      </c>
      <c r="B691" s="19">
        <v>45952.0</v>
      </c>
      <c r="C691" s="8" t="s">
        <v>3358</v>
      </c>
      <c r="D691" s="8">
        <v>68080.0</v>
      </c>
      <c r="E691" s="8">
        <v>1134.67</v>
      </c>
      <c r="F691" s="8">
        <v>56.5</v>
      </c>
      <c r="G691" s="11">
        <v>64108.86</v>
      </c>
      <c r="H691" s="8">
        <v>0.0</v>
      </c>
      <c r="I691" s="11">
        <v>0.0</v>
      </c>
      <c r="J691" s="8" t="s">
        <v>6152</v>
      </c>
      <c r="K691" s="8">
        <v>280.0</v>
      </c>
      <c r="L691" s="11">
        <v>19062.4</v>
      </c>
      <c r="M691" s="8" t="s">
        <v>6119</v>
      </c>
      <c r="N691" s="8" t="s">
        <v>206</v>
      </c>
      <c r="O691" s="8" t="s">
        <v>6774</v>
      </c>
      <c r="P691" s="11">
        <v>75.5</v>
      </c>
      <c r="Q691" s="11">
        <v>85667.59</v>
      </c>
      <c r="S691" s="16" t="str">
        <f t="shared" si="1"/>
        <v>CXG-1025</v>
      </c>
      <c r="T691" s="16" t="str">
        <f t="shared" si="2"/>
        <v>10/2025</v>
      </c>
      <c r="U691" s="10" t="s">
        <v>892</v>
      </c>
      <c r="V691" s="43">
        <v>68080.0</v>
      </c>
      <c r="W691" s="8">
        <v>1134.67</v>
      </c>
      <c r="X691" s="8">
        <v>0.0</v>
      </c>
      <c r="Y691" s="16" t="str">
        <f t="shared" si="3"/>
        <v>Descarregado</v>
      </c>
      <c r="Z691" s="8" t="s">
        <v>3302</v>
      </c>
      <c r="AA691" s="14">
        <f>SUMIFS(PagFreteIndividal!E:E,PagFreteIndividal!B:B,A:A)+AC691</f>
        <v>19062.4</v>
      </c>
      <c r="AB691" s="14">
        <f t="shared" si="4"/>
        <v>0</v>
      </c>
      <c r="AC691" s="32">
        <v>19062.4</v>
      </c>
    </row>
    <row r="692">
      <c r="A692" s="10" t="s">
        <v>6775</v>
      </c>
      <c r="B692" s="19">
        <v>45952.0</v>
      </c>
      <c r="C692" s="8" t="s">
        <v>3322</v>
      </c>
      <c r="D692" s="8">
        <v>59020.0</v>
      </c>
      <c r="E692" s="8">
        <v>983.67</v>
      </c>
      <c r="F692" s="8">
        <v>71.0</v>
      </c>
      <c r="G692" s="11">
        <v>69840.57</v>
      </c>
      <c r="H692" s="8">
        <v>0.0</v>
      </c>
      <c r="I692" s="11">
        <v>0.0</v>
      </c>
      <c r="J692" s="8" t="s">
        <v>3324</v>
      </c>
      <c r="K692" s="8">
        <v>0.0</v>
      </c>
      <c r="L692" s="11">
        <v>0.0</v>
      </c>
      <c r="M692" s="8" t="s">
        <v>6119</v>
      </c>
      <c r="N692" s="8" t="s">
        <v>53</v>
      </c>
      <c r="O692" s="8" t="s">
        <v>6765</v>
      </c>
      <c r="P692" s="11">
        <v>73.0</v>
      </c>
      <c r="Q692" s="11">
        <v>71953.91</v>
      </c>
      <c r="S692" s="16" t="str">
        <f t="shared" si="1"/>
        <v>CXG-1025</v>
      </c>
      <c r="T692" s="16" t="str">
        <f t="shared" si="2"/>
        <v>10/2025</v>
      </c>
      <c r="U692" s="10" t="s">
        <v>930</v>
      </c>
      <c r="V692" s="43">
        <v>59140.0</v>
      </c>
      <c r="W692" s="8">
        <v>985.67</v>
      </c>
      <c r="X692" s="8">
        <v>2.0</v>
      </c>
      <c r="Y692" s="16" t="str">
        <f t="shared" si="3"/>
        <v>Descarregado</v>
      </c>
      <c r="Z692" s="8" t="s">
        <v>3324</v>
      </c>
      <c r="AA692" s="14">
        <f>SUMIFS(PagFreteIndividal!E:E,PagFreteIndividal!B:B,A:A)+AC692</f>
        <v>0</v>
      </c>
      <c r="AB692" s="14">
        <f t="shared" si="4"/>
        <v>0</v>
      </c>
      <c r="AC692" s="14"/>
    </row>
    <row r="693">
      <c r="A693" s="10" t="s">
        <v>6776</v>
      </c>
      <c r="B693" s="19">
        <v>45953.0</v>
      </c>
      <c r="C693" s="8" t="s">
        <v>3358</v>
      </c>
      <c r="D693" s="8">
        <v>78460.0</v>
      </c>
      <c r="E693" s="8">
        <v>1307.67</v>
      </c>
      <c r="F693" s="8">
        <v>61.0</v>
      </c>
      <c r="G693" s="11">
        <v>79767.87</v>
      </c>
      <c r="H693" s="8">
        <v>0.0</v>
      </c>
      <c r="I693" s="11">
        <v>0.0</v>
      </c>
      <c r="J693" s="8" t="s">
        <v>6158</v>
      </c>
      <c r="K693" s="8">
        <v>110.0</v>
      </c>
      <c r="L693" s="11">
        <v>8630.6</v>
      </c>
      <c r="M693" s="8" t="s">
        <v>6119</v>
      </c>
      <c r="N693" s="8" t="s">
        <v>53</v>
      </c>
      <c r="O693" s="8" t="s">
        <v>6765</v>
      </c>
      <c r="P693" s="11">
        <v>73.0</v>
      </c>
      <c r="Q693" s="11">
        <v>95727.09</v>
      </c>
      <c r="S693" s="16" t="str">
        <f t="shared" si="1"/>
        <v>CXG-1025</v>
      </c>
      <c r="T693" s="16" t="str">
        <f t="shared" si="2"/>
        <v>10/2025</v>
      </c>
      <c r="U693" s="10" t="s">
        <v>955</v>
      </c>
      <c r="V693" s="43">
        <v>78680.0</v>
      </c>
      <c r="W693" s="8">
        <v>1311.33</v>
      </c>
      <c r="X693" s="8">
        <v>3.66</v>
      </c>
      <c r="Y693" s="16" t="str">
        <f t="shared" si="3"/>
        <v>Descarregado</v>
      </c>
      <c r="Z693" s="8" t="s">
        <v>3302</v>
      </c>
      <c r="AA693" s="14">
        <f>SUMIFS(PagFreteIndividal!E:E,PagFreteIndividal!B:B,A:A)+AC693</f>
        <v>8630.6</v>
      </c>
      <c r="AB693" s="14">
        <f t="shared" si="4"/>
        <v>0</v>
      </c>
      <c r="AC693" s="32">
        <v>8630.6</v>
      </c>
    </row>
    <row r="694">
      <c r="A694" s="10" t="s">
        <v>6777</v>
      </c>
      <c r="B694" s="19">
        <v>45953.0</v>
      </c>
      <c r="C694" s="8" t="s">
        <v>3358</v>
      </c>
      <c r="D694" s="8">
        <v>75500.0</v>
      </c>
      <c r="E694" s="8">
        <v>1258.33</v>
      </c>
      <c r="F694" s="8">
        <v>61.0</v>
      </c>
      <c r="G694" s="11">
        <v>76758.13</v>
      </c>
      <c r="H694" s="8">
        <v>0.0</v>
      </c>
      <c r="I694" s="11">
        <v>0.0</v>
      </c>
      <c r="J694" s="8" t="s">
        <v>6464</v>
      </c>
      <c r="K694" s="8">
        <v>110.0</v>
      </c>
      <c r="L694" s="11">
        <v>8305.0</v>
      </c>
      <c r="M694" s="8" t="s">
        <v>6119</v>
      </c>
      <c r="N694" s="8" t="s">
        <v>53</v>
      </c>
      <c r="O694" s="8" t="s">
        <v>6765</v>
      </c>
      <c r="P694" s="11">
        <v>73.0</v>
      </c>
      <c r="Q694" s="11">
        <v>92126.0</v>
      </c>
      <c r="S694" s="16" t="str">
        <f t="shared" si="1"/>
        <v>CXG-1025</v>
      </c>
      <c r="T694" s="16" t="str">
        <f t="shared" si="2"/>
        <v>10/2025</v>
      </c>
      <c r="U694" s="10" t="s">
        <v>955</v>
      </c>
      <c r="V694" s="43">
        <v>75720.0</v>
      </c>
      <c r="W694" s="8">
        <v>1262.0</v>
      </c>
      <c r="X694" s="8">
        <v>3.67</v>
      </c>
      <c r="Y694" s="16" t="str">
        <f t="shared" si="3"/>
        <v>Descarregado</v>
      </c>
      <c r="Z694" s="8" t="s">
        <v>3302</v>
      </c>
      <c r="AA694" s="14">
        <f>SUMIFS(PagFreteIndividal!E:E,PagFreteIndividal!B:B,A:A)+AC694</f>
        <v>8305</v>
      </c>
      <c r="AB694" s="14">
        <f t="shared" si="4"/>
        <v>0</v>
      </c>
      <c r="AC694" s="32">
        <v>8305.0</v>
      </c>
    </row>
    <row r="695">
      <c r="A695" s="10" t="s">
        <v>6778</v>
      </c>
      <c r="B695" s="19">
        <v>45953.0</v>
      </c>
      <c r="C695" s="8" t="s">
        <v>3358</v>
      </c>
      <c r="D695" s="8">
        <v>51280.0</v>
      </c>
      <c r="E695" s="8">
        <v>854.67</v>
      </c>
      <c r="F695" s="8">
        <v>62.0</v>
      </c>
      <c r="G695" s="11">
        <v>52989.54</v>
      </c>
      <c r="H695" s="8">
        <v>0.0</v>
      </c>
      <c r="I695" s="11">
        <v>0.0</v>
      </c>
      <c r="J695" s="8" t="s">
        <v>6176</v>
      </c>
      <c r="K695" s="8">
        <v>110.0</v>
      </c>
      <c r="L695" s="11">
        <v>5640.8</v>
      </c>
      <c r="M695" s="8" t="s">
        <v>6119</v>
      </c>
      <c r="N695" s="8" t="s">
        <v>53</v>
      </c>
      <c r="O695" s="8" t="s">
        <v>6765</v>
      </c>
      <c r="P695" s="11">
        <v>73.0</v>
      </c>
      <c r="Q695" s="11">
        <v>62634.0</v>
      </c>
      <c r="S695" s="16" t="str">
        <f t="shared" si="1"/>
        <v>CXG-1025</v>
      </c>
      <c r="T695" s="16" t="str">
        <f t="shared" si="2"/>
        <v>10/2025</v>
      </c>
      <c r="U695" s="10" t="s">
        <v>957</v>
      </c>
      <c r="V695" s="43">
        <v>51480.0</v>
      </c>
      <c r="W695" s="8">
        <v>858.0</v>
      </c>
      <c r="X695" s="8">
        <v>3.33</v>
      </c>
      <c r="Y695" s="16" t="str">
        <f t="shared" si="3"/>
        <v>Descarregado</v>
      </c>
      <c r="Z695" s="8" t="s">
        <v>3302</v>
      </c>
      <c r="AA695" s="14">
        <f>SUMIFS(PagFreteIndividal!E:E,PagFreteIndividal!B:B,A:A)+AC695</f>
        <v>5640.8</v>
      </c>
      <c r="AB695" s="14">
        <f t="shared" si="4"/>
        <v>0</v>
      </c>
      <c r="AC695" s="32">
        <v>5640.8</v>
      </c>
    </row>
    <row r="696">
      <c r="A696" s="10" t="s">
        <v>6779</v>
      </c>
      <c r="B696" s="19">
        <v>45953.0</v>
      </c>
      <c r="C696" s="8" t="s">
        <v>3358</v>
      </c>
      <c r="D696" s="8">
        <v>66660.0</v>
      </c>
      <c r="E696" s="8">
        <v>1111.0</v>
      </c>
      <c r="F696" s="8">
        <v>61.5</v>
      </c>
      <c r="G696" s="11">
        <v>68326.5</v>
      </c>
      <c r="H696" s="8">
        <v>0.0</v>
      </c>
      <c r="I696" s="11">
        <v>0.0</v>
      </c>
      <c r="J696" s="8" t="s">
        <v>6590</v>
      </c>
      <c r="K696" s="8">
        <v>160.0</v>
      </c>
      <c r="L696" s="11">
        <v>10665.6</v>
      </c>
      <c r="M696" s="8" t="s">
        <v>6119</v>
      </c>
      <c r="N696" s="8" t="s">
        <v>27</v>
      </c>
      <c r="O696" s="8" t="s">
        <v>6594</v>
      </c>
      <c r="P696" s="11">
        <v>75.0</v>
      </c>
      <c r="Q696" s="11">
        <v>83325.0</v>
      </c>
      <c r="S696" s="16" t="str">
        <f t="shared" si="1"/>
        <v>CXG-1025</v>
      </c>
      <c r="T696" s="16" t="str">
        <f t="shared" si="2"/>
        <v>10/2025</v>
      </c>
      <c r="U696" s="10" t="s">
        <v>932</v>
      </c>
      <c r="V696" s="43">
        <v>66660.0</v>
      </c>
      <c r="W696" s="8">
        <v>1111.0</v>
      </c>
      <c r="X696" s="8">
        <v>0.0</v>
      </c>
      <c r="Y696" s="16" t="str">
        <f t="shared" si="3"/>
        <v>Descarregado</v>
      </c>
      <c r="Z696" s="8" t="s">
        <v>3302</v>
      </c>
      <c r="AA696" s="14">
        <f>SUMIFS(PagFreteIndividal!E:E,PagFreteIndividal!B:B,A:A)+AC696</f>
        <v>10665.6</v>
      </c>
      <c r="AB696" s="14">
        <f t="shared" si="4"/>
        <v>0</v>
      </c>
      <c r="AC696" s="32">
        <v>10665.6</v>
      </c>
    </row>
    <row r="697">
      <c r="A697" s="10" t="s">
        <v>6780</v>
      </c>
      <c r="B697" s="19">
        <v>45953.0</v>
      </c>
      <c r="C697" s="8" t="s">
        <v>3358</v>
      </c>
      <c r="D697" s="8">
        <v>73660.0</v>
      </c>
      <c r="E697" s="8">
        <v>1227.67</v>
      </c>
      <c r="F697" s="8">
        <v>61.0</v>
      </c>
      <c r="G697" s="11">
        <v>74887.87</v>
      </c>
      <c r="H697" s="8">
        <v>0.0</v>
      </c>
      <c r="I697" s="11">
        <v>0.0</v>
      </c>
      <c r="J697" s="8" t="s">
        <v>5483</v>
      </c>
      <c r="K697" s="8">
        <v>110.0</v>
      </c>
      <c r="L697" s="11">
        <v>8102.6</v>
      </c>
      <c r="M697" s="8" t="s">
        <v>6119</v>
      </c>
      <c r="N697" s="8" t="s">
        <v>53</v>
      </c>
      <c r="O697" s="8" t="s">
        <v>6765</v>
      </c>
      <c r="P697" s="11">
        <v>73.0</v>
      </c>
      <c r="Q697" s="11">
        <v>89887.09</v>
      </c>
      <c r="S697" s="16" t="str">
        <f t="shared" si="1"/>
        <v>CXG-1025</v>
      </c>
      <c r="T697" s="16" t="str">
        <f t="shared" si="2"/>
        <v>10/2025</v>
      </c>
      <c r="U697" s="10" t="s">
        <v>955</v>
      </c>
      <c r="V697" s="43">
        <v>73880.0</v>
      </c>
      <c r="W697" s="8">
        <v>1231.33</v>
      </c>
      <c r="X697" s="8">
        <v>3.66</v>
      </c>
      <c r="Y697" s="16" t="str">
        <f t="shared" si="3"/>
        <v>Descarregado</v>
      </c>
      <c r="Z697" s="8" t="s">
        <v>3302</v>
      </c>
      <c r="AA697" s="14">
        <f>SUMIFS(PagFreteIndividal!E:E,PagFreteIndividal!B:B,A:A)+AC697</f>
        <v>8102.6</v>
      </c>
      <c r="AB697" s="14">
        <f t="shared" si="4"/>
        <v>0</v>
      </c>
      <c r="AC697" s="32">
        <v>8102.6</v>
      </c>
    </row>
    <row r="698">
      <c r="A698" s="10" t="s">
        <v>6781</v>
      </c>
      <c r="B698" s="19">
        <v>45954.0</v>
      </c>
      <c r="C698" s="8" t="s">
        <v>3358</v>
      </c>
      <c r="D698" s="8">
        <v>75500.0</v>
      </c>
      <c r="E698" s="8">
        <v>1258.33</v>
      </c>
      <c r="F698" s="8">
        <v>61.0</v>
      </c>
      <c r="G698" s="11">
        <v>76758.13</v>
      </c>
      <c r="H698" s="8">
        <v>0.0</v>
      </c>
      <c r="I698" s="11">
        <v>0.0</v>
      </c>
      <c r="J698" s="8" t="s">
        <v>6240</v>
      </c>
      <c r="K698" s="8">
        <v>110.0</v>
      </c>
      <c r="L698" s="11">
        <v>8305.0</v>
      </c>
      <c r="M698" s="8" t="s">
        <v>6119</v>
      </c>
      <c r="N698" s="8" t="s">
        <v>53</v>
      </c>
      <c r="O698" s="8" t="s">
        <v>6765</v>
      </c>
      <c r="P698" s="11">
        <v>73.0</v>
      </c>
      <c r="Q698" s="11">
        <v>92101.91</v>
      </c>
      <c r="S698" s="16" t="str">
        <f t="shared" si="1"/>
        <v>CXG-1025</v>
      </c>
      <c r="T698" s="16" t="str">
        <f t="shared" si="2"/>
        <v>10/2025</v>
      </c>
      <c r="U698" s="10" t="s">
        <v>955</v>
      </c>
      <c r="V698" s="43">
        <v>75700.0</v>
      </c>
      <c r="W698" s="8">
        <v>1261.67</v>
      </c>
      <c r="X698" s="8">
        <v>3.34</v>
      </c>
      <c r="Y698" s="16" t="str">
        <f t="shared" si="3"/>
        <v>Descarregado</v>
      </c>
      <c r="Z698" s="8" t="s">
        <v>3302</v>
      </c>
      <c r="AA698" s="14">
        <f>SUMIFS(PagFreteIndividal!E:E,PagFreteIndividal!B:B,A:A)+AC698</f>
        <v>8305</v>
      </c>
      <c r="AB698" s="14">
        <f t="shared" si="4"/>
        <v>0</v>
      </c>
      <c r="AC698" s="32">
        <v>8305.0</v>
      </c>
    </row>
    <row r="699">
      <c r="A699" s="10" t="s">
        <v>4547</v>
      </c>
      <c r="B699" s="19">
        <v>45948.0</v>
      </c>
      <c r="C699" s="8" t="s">
        <v>3308</v>
      </c>
      <c r="D699" s="8">
        <v>73200.0</v>
      </c>
      <c r="E699" s="8">
        <v>1220.0</v>
      </c>
      <c r="F699" s="8">
        <v>61.5</v>
      </c>
      <c r="G699" s="11">
        <v>75030.0</v>
      </c>
      <c r="H699" s="8">
        <v>0.0</v>
      </c>
      <c r="I699" s="11">
        <v>0.0</v>
      </c>
      <c r="J699" s="8" t="s">
        <v>4548</v>
      </c>
      <c r="K699" s="8">
        <v>150.0</v>
      </c>
      <c r="L699" s="11">
        <v>10980.0</v>
      </c>
      <c r="M699" s="8" t="s">
        <v>6119</v>
      </c>
      <c r="N699" s="8" t="s">
        <v>41</v>
      </c>
      <c r="O699" s="8" t="s">
        <v>6711</v>
      </c>
      <c r="P699" s="11">
        <v>75.0</v>
      </c>
      <c r="Q699" s="11">
        <v>91475.25</v>
      </c>
      <c r="S699" s="16" t="str">
        <f t="shared" si="1"/>
        <v>CXG-1025</v>
      </c>
      <c r="T699" s="16" t="str">
        <f t="shared" si="2"/>
        <v>10/2025</v>
      </c>
      <c r="U699" s="10" t="s">
        <v>952</v>
      </c>
      <c r="V699" s="43">
        <v>73180.0</v>
      </c>
      <c r="W699" s="8">
        <v>1219.67</v>
      </c>
      <c r="X699" s="8">
        <v>-0.33</v>
      </c>
      <c r="Y699" s="16" t="str">
        <f t="shared" si="3"/>
        <v>Descarregado</v>
      </c>
      <c r="Z699" s="8" t="s">
        <v>3309</v>
      </c>
      <c r="AA699" s="14">
        <f>SUMIFS(PagFreteIndividal!E:E,PagFreteIndividal!B:B,A:A)+AC699</f>
        <v>10980</v>
      </c>
      <c r="AB699" s="14">
        <f t="shared" si="4"/>
        <v>0</v>
      </c>
      <c r="AC699" s="14"/>
    </row>
    <row r="700">
      <c r="A700" s="10" t="s">
        <v>4748</v>
      </c>
      <c r="B700" s="19">
        <v>45948.0</v>
      </c>
      <c r="C700" s="8" t="s">
        <v>3308</v>
      </c>
      <c r="D700" s="8">
        <v>74660.0</v>
      </c>
      <c r="E700" s="8">
        <v>1244.33</v>
      </c>
      <c r="F700" s="8">
        <v>61.5</v>
      </c>
      <c r="G700" s="11">
        <v>76526.3</v>
      </c>
      <c r="H700" s="8">
        <v>0.0</v>
      </c>
      <c r="I700" s="11">
        <v>0.0</v>
      </c>
      <c r="J700" s="8" t="s">
        <v>4749</v>
      </c>
      <c r="K700" s="8">
        <v>150.0</v>
      </c>
      <c r="L700" s="11">
        <v>11199.0</v>
      </c>
      <c r="M700" s="8" t="s">
        <v>6119</v>
      </c>
      <c r="N700" s="8" t="s">
        <v>41</v>
      </c>
      <c r="O700" s="8" t="s">
        <v>6711</v>
      </c>
      <c r="P700" s="11">
        <v>75.0</v>
      </c>
      <c r="Q700" s="11">
        <v>93200.25</v>
      </c>
      <c r="S700" s="16" t="str">
        <f t="shared" si="1"/>
        <v>CXG-1025</v>
      </c>
      <c r="T700" s="16" t="str">
        <f t="shared" si="2"/>
        <v>10/2025</v>
      </c>
      <c r="U700" s="10" t="s">
        <v>952</v>
      </c>
      <c r="V700" s="43">
        <v>74560.0</v>
      </c>
      <c r="W700" s="8">
        <v>1242.67</v>
      </c>
      <c r="X700" s="8">
        <v>-1.66</v>
      </c>
      <c r="Y700" s="16" t="str">
        <f t="shared" si="3"/>
        <v>Descarregado</v>
      </c>
      <c r="Z700" s="8" t="s">
        <v>3309</v>
      </c>
      <c r="AA700" s="14">
        <f>SUMIFS(PagFreteIndividal!E:E,PagFreteIndividal!B:B,A:A)+AC700</f>
        <v>11199</v>
      </c>
      <c r="AB700" s="14">
        <f t="shared" si="4"/>
        <v>0</v>
      </c>
      <c r="AC700" s="14"/>
    </row>
    <row r="701">
      <c r="A701" s="10" t="s">
        <v>4332</v>
      </c>
      <c r="B701" s="19">
        <v>45954.0</v>
      </c>
      <c r="C701" s="8" t="s">
        <v>3308</v>
      </c>
      <c r="D701" s="8">
        <v>60980.0</v>
      </c>
      <c r="E701" s="8">
        <v>1016.33</v>
      </c>
      <c r="F701" s="8">
        <v>61.0</v>
      </c>
      <c r="G701" s="11">
        <v>61996.13</v>
      </c>
      <c r="H701" s="8">
        <v>0.0</v>
      </c>
      <c r="I701" s="11">
        <v>0.0</v>
      </c>
      <c r="J701" s="8" t="s">
        <v>4257</v>
      </c>
      <c r="K701" s="8">
        <v>110.0</v>
      </c>
      <c r="L701" s="11">
        <v>6707.8</v>
      </c>
      <c r="M701" s="8" t="s">
        <v>6119</v>
      </c>
      <c r="N701" s="8" t="s">
        <v>53</v>
      </c>
      <c r="O701" s="8" t="s">
        <v>6765</v>
      </c>
      <c r="P701" s="11">
        <v>73.0</v>
      </c>
      <c r="Q701" s="11">
        <v>74338.09</v>
      </c>
      <c r="S701" s="16" t="str">
        <f t="shared" si="1"/>
        <v>CXG-1025</v>
      </c>
      <c r="T701" s="16" t="str">
        <f t="shared" si="2"/>
        <v>10/2025</v>
      </c>
      <c r="U701" s="10" t="s">
        <v>955</v>
      </c>
      <c r="V701" s="43">
        <v>61100.0</v>
      </c>
      <c r="W701" s="8">
        <v>1018.33</v>
      </c>
      <c r="X701" s="8">
        <v>2.0</v>
      </c>
      <c r="Y701" s="16" t="str">
        <f t="shared" si="3"/>
        <v>Descarregado</v>
      </c>
      <c r="Z701" s="8" t="s">
        <v>3309</v>
      </c>
      <c r="AA701" s="14">
        <f>SUMIFS(PagFreteIndividal!E:E,PagFreteIndividal!B:B,A:A)+AC701</f>
        <v>6707.8</v>
      </c>
      <c r="AB701" s="14">
        <f t="shared" si="4"/>
        <v>0</v>
      </c>
      <c r="AC701" s="14"/>
    </row>
    <row r="702">
      <c r="A702" s="10" t="s">
        <v>5174</v>
      </c>
      <c r="B702" s="19">
        <v>45957.0</v>
      </c>
      <c r="C702" s="8" t="s">
        <v>3308</v>
      </c>
      <c r="D702" s="8">
        <v>63240.0</v>
      </c>
      <c r="E702" s="8">
        <v>1054.0</v>
      </c>
      <c r="F702" s="8">
        <v>62.0</v>
      </c>
      <c r="G702" s="11">
        <v>65348.0</v>
      </c>
      <c r="H702" s="8">
        <v>0.0</v>
      </c>
      <c r="I702" s="11">
        <v>0.0</v>
      </c>
      <c r="J702" s="8" t="s">
        <v>5175</v>
      </c>
      <c r="K702" s="8">
        <v>110.0</v>
      </c>
      <c r="L702" s="11">
        <v>6956.4</v>
      </c>
      <c r="M702" s="8" t="s">
        <v>6119</v>
      </c>
      <c r="N702" s="8" t="s">
        <v>53</v>
      </c>
      <c r="O702" s="8" t="s">
        <v>6765</v>
      </c>
      <c r="P702" s="11">
        <v>73.0</v>
      </c>
      <c r="Q702" s="11">
        <v>77112.09</v>
      </c>
      <c r="S702" s="16" t="str">
        <f t="shared" si="1"/>
        <v>CXG-1025</v>
      </c>
      <c r="T702" s="16" t="str">
        <f t="shared" si="2"/>
        <v>10/2025</v>
      </c>
      <c r="U702" s="10" t="s">
        <v>959</v>
      </c>
      <c r="V702" s="43">
        <v>63380.0</v>
      </c>
      <c r="W702" s="8">
        <v>1056.33</v>
      </c>
      <c r="X702" s="8">
        <v>2.33</v>
      </c>
      <c r="Y702" s="16" t="str">
        <f t="shared" si="3"/>
        <v>Descarregado</v>
      </c>
      <c r="Z702" s="8" t="s">
        <v>3309</v>
      </c>
      <c r="AA702" s="14">
        <f>SUMIFS(PagFreteIndividal!E:E,PagFreteIndividal!B:B,A:A)+AC702</f>
        <v>6956.4</v>
      </c>
      <c r="AB702" s="14">
        <f t="shared" si="4"/>
        <v>0</v>
      </c>
      <c r="AC702" s="14"/>
    </row>
    <row r="703">
      <c r="A703" s="10" t="s">
        <v>6782</v>
      </c>
      <c r="B703" s="19">
        <v>45957.0</v>
      </c>
      <c r="C703" s="8" t="s">
        <v>3358</v>
      </c>
      <c r="D703" s="8">
        <v>71940.0</v>
      </c>
      <c r="E703" s="8">
        <v>1199.0</v>
      </c>
      <c r="F703" s="8">
        <v>61.0</v>
      </c>
      <c r="G703" s="11">
        <v>73139.0</v>
      </c>
      <c r="H703" s="8">
        <v>0.0</v>
      </c>
      <c r="I703" s="11">
        <v>0.0</v>
      </c>
      <c r="J703" s="8" t="s">
        <v>5483</v>
      </c>
      <c r="K703" s="8">
        <v>110.0</v>
      </c>
      <c r="L703" s="11">
        <v>7913.4</v>
      </c>
      <c r="M703" s="8" t="s">
        <v>6119</v>
      </c>
      <c r="N703" s="8" t="s">
        <v>53</v>
      </c>
      <c r="O703" s="8" t="s">
        <v>6765</v>
      </c>
      <c r="P703" s="11">
        <v>73.0</v>
      </c>
      <c r="Q703" s="11">
        <v>87867.91</v>
      </c>
      <c r="S703" s="16" t="str">
        <f t="shared" si="1"/>
        <v>CXG-1025</v>
      </c>
      <c r="T703" s="16" t="str">
        <f t="shared" si="2"/>
        <v>10/2025</v>
      </c>
      <c r="U703" s="10" t="s">
        <v>955</v>
      </c>
      <c r="V703" s="43">
        <v>72220.0</v>
      </c>
      <c r="W703" s="8">
        <v>1203.67</v>
      </c>
      <c r="X703" s="8">
        <v>4.67</v>
      </c>
      <c r="Y703" s="16" t="str">
        <f t="shared" si="3"/>
        <v>Descarregado</v>
      </c>
      <c r="Z703" s="8" t="s">
        <v>3302</v>
      </c>
      <c r="AA703" s="14">
        <f>SUMIFS(PagFreteIndividal!E:E,PagFreteIndividal!B:B,A:A)+AC703</f>
        <v>7913.4</v>
      </c>
      <c r="AB703" s="14">
        <f t="shared" si="4"/>
        <v>0</v>
      </c>
      <c r="AC703" s="32">
        <v>7913.4</v>
      </c>
    </row>
    <row r="704">
      <c r="A704" s="10" t="s">
        <v>6783</v>
      </c>
      <c r="B704" s="19">
        <v>45957.0</v>
      </c>
      <c r="C704" s="8" t="s">
        <v>3358</v>
      </c>
      <c r="D704" s="8">
        <v>74780.0</v>
      </c>
      <c r="E704" s="8">
        <v>1246.33</v>
      </c>
      <c r="F704" s="8">
        <v>61.0</v>
      </c>
      <c r="G704" s="11">
        <v>76026.13</v>
      </c>
      <c r="H704" s="8">
        <v>0.0</v>
      </c>
      <c r="I704" s="11">
        <v>0.0</v>
      </c>
      <c r="J704" s="8" t="s">
        <v>6158</v>
      </c>
      <c r="K704" s="8">
        <v>110.0</v>
      </c>
      <c r="L704" s="11">
        <v>8225.8</v>
      </c>
      <c r="M704" s="8" t="s">
        <v>6119</v>
      </c>
      <c r="N704" s="8" t="s">
        <v>53</v>
      </c>
      <c r="O704" s="8" t="s">
        <v>6765</v>
      </c>
      <c r="P704" s="11">
        <v>73.0</v>
      </c>
      <c r="Q704" s="11">
        <v>91420.09</v>
      </c>
      <c r="S704" s="16" t="str">
        <f t="shared" si="1"/>
        <v>CXG-1025</v>
      </c>
      <c r="T704" s="16" t="str">
        <f t="shared" si="2"/>
        <v>10/2025</v>
      </c>
      <c r="U704" s="10" t="s">
        <v>955</v>
      </c>
      <c r="V704" s="43">
        <v>75140.0</v>
      </c>
      <c r="W704" s="8">
        <v>1252.33</v>
      </c>
      <c r="X704" s="8">
        <v>6.0</v>
      </c>
      <c r="Y704" s="16" t="str">
        <f t="shared" si="3"/>
        <v>Descarregado</v>
      </c>
      <c r="Z704" s="8" t="s">
        <v>3302</v>
      </c>
      <c r="AA704" s="14">
        <f>SUMIFS(PagFreteIndividal!E:E,PagFreteIndividal!B:B,A:A)+AC704</f>
        <v>8225.8</v>
      </c>
      <c r="AB704" s="14">
        <f t="shared" si="4"/>
        <v>0</v>
      </c>
      <c r="AC704" s="32">
        <v>8225.8</v>
      </c>
    </row>
    <row r="705">
      <c r="A705" s="10" t="s">
        <v>6784</v>
      </c>
      <c r="B705" s="19">
        <v>45957.0</v>
      </c>
      <c r="C705" s="8" t="s">
        <v>3358</v>
      </c>
      <c r="D705" s="8">
        <v>21400.0</v>
      </c>
      <c r="E705" s="8">
        <v>356.67</v>
      </c>
      <c r="F705" s="8">
        <v>62.0</v>
      </c>
      <c r="G705" s="11">
        <v>22113.54</v>
      </c>
      <c r="H705" s="8">
        <v>0.0</v>
      </c>
      <c r="I705" s="11">
        <v>0.0</v>
      </c>
      <c r="J705" s="8" t="s">
        <v>6132</v>
      </c>
      <c r="K705" s="8">
        <v>110.0</v>
      </c>
      <c r="L705" s="11">
        <v>2354.0</v>
      </c>
      <c r="M705" s="8" t="s">
        <v>6119</v>
      </c>
      <c r="N705" s="8" t="s">
        <v>51</v>
      </c>
      <c r="O705" s="8" t="s">
        <v>6749</v>
      </c>
      <c r="P705" s="11">
        <v>74.0</v>
      </c>
      <c r="Q705" s="11">
        <v>26393.58</v>
      </c>
      <c r="R705" s="8" t="s">
        <v>6785</v>
      </c>
      <c r="S705" s="16" t="str">
        <f t="shared" si="1"/>
        <v>CXG-1025</v>
      </c>
      <c r="T705" s="16" t="str">
        <f t="shared" si="2"/>
        <v>10/2025</v>
      </c>
      <c r="U705" s="10" t="s">
        <v>959</v>
      </c>
      <c r="V705" s="43">
        <v>21400.0</v>
      </c>
      <c r="W705" s="8">
        <v>356.67</v>
      </c>
      <c r="X705" s="8">
        <v>0.0</v>
      </c>
      <c r="Y705" s="16" t="str">
        <f t="shared" si="3"/>
        <v>Descarregado</v>
      </c>
      <c r="Z705" s="8" t="s">
        <v>3302</v>
      </c>
      <c r="AA705" s="14">
        <f>SUMIFS(PagFreteIndividal!E:E,PagFreteIndividal!B:B,A:A)+AC705</f>
        <v>2354</v>
      </c>
      <c r="AB705" s="14">
        <f t="shared" si="4"/>
        <v>0</v>
      </c>
      <c r="AC705" s="32">
        <v>2354.0</v>
      </c>
    </row>
    <row r="706">
      <c r="A706" s="10" t="s">
        <v>6786</v>
      </c>
      <c r="B706" s="19">
        <v>45958.0</v>
      </c>
      <c r="C706" s="8" t="s">
        <v>3358</v>
      </c>
      <c r="D706" s="8">
        <v>64430.0</v>
      </c>
      <c r="E706" s="8">
        <v>1073.83</v>
      </c>
      <c r="F706" s="8">
        <v>62.0</v>
      </c>
      <c r="G706" s="11">
        <v>66577.46</v>
      </c>
      <c r="H706" s="8">
        <v>0.0</v>
      </c>
      <c r="I706" s="11">
        <v>0.0</v>
      </c>
      <c r="J706" s="8" t="s">
        <v>6240</v>
      </c>
      <c r="K706" s="8">
        <v>110.0</v>
      </c>
      <c r="L706" s="11">
        <v>7087.3</v>
      </c>
      <c r="M706" s="8" t="s">
        <v>6119</v>
      </c>
      <c r="N706" s="8" t="s">
        <v>53</v>
      </c>
      <c r="O706" s="8" t="s">
        <v>6765</v>
      </c>
      <c r="P706" s="11">
        <v>73.0</v>
      </c>
      <c r="Q706" s="11">
        <v>78669.91</v>
      </c>
      <c r="S706" s="16" t="str">
        <f t="shared" si="1"/>
        <v>CXG-1025</v>
      </c>
      <c r="T706" s="16" t="str">
        <f t="shared" si="2"/>
        <v>10/2025</v>
      </c>
      <c r="U706" s="10" t="s">
        <v>963</v>
      </c>
      <c r="V706" s="43">
        <v>64660.0</v>
      </c>
      <c r="W706" s="8">
        <v>1077.67</v>
      </c>
      <c r="X706" s="8">
        <v>3.84</v>
      </c>
      <c r="Y706" s="16" t="str">
        <f t="shared" si="3"/>
        <v>Descarregado</v>
      </c>
      <c r="Z706" s="8" t="s">
        <v>3302</v>
      </c>
      <c r="AA706" s="14">
        <f>SUMIFS(PagFreteIndividal!E:E,PagFreteIndividal!B:B,A:A)+AC706</f>
        <v>7087.3</v>
      </c>
      <c r="AB706" s="14">
        <f t="shared" si="4"/>
        <v>0</v>
      </c>
      <c r="AC706" s="32">
        <v>7087.3</v>
      </c>
    </row>
    <row r="707">
      <c r="A707" s="10" t="s">
        <v>6787</v>
      </c>
      <c r="B707" s="19">
        <v>45958.0</v>
      </c>
      <c r="C707" s="8" t="s">
        <v>3358</v>
      </c>
      <c r="D707" s="8">
        <v>74320.0</v>
      </c>
      <c r="E707" s="8">
        <v>1238.67</v>
      </c>
      <c r="F707" s="8">
        <v>61.0</v>
      </c>
      <c r="G707" s="11">
        <v>75558.87</v>
      </c>
      <c r="H707" s="8">
        <v>0.0</v>
      </c>
      <c r="I707" s="11">
        <v>0.0</v>
      </c>
      <c r="J707" s="8" t="s">
        <v>6464</v>
      </c>
      <c r="K707" s="8">
        <v>160.0</v>
      </c>
      <c r="L707" s="11">
        <v>11891.2</v>
      </c>
      <c r="M707" s="8" t="s">
        <v>6119</v>
      </c>
      <c r="N707" s="8" t="s">
        <v>51</v>
      </c>
      <c r="O707" s="8" t="s">
        <v>6749</v>
      </c>
      <c r="P707" s="11">
        <v>75.0</v>
      </c>
      <c r="Q707" s="11">
        <v>93174.75</v>
      </c>
      <c r="R707" s="8" t="s">
        <v>6785</v>
      </c>
      <c r="S707" s="16" t="str">
        <f t="shared" si="1"/>
        <v>CXG-1025</v>
      </c>
      <c r="T707" s="16" t="str">
        <f t="shared" si="2"/>
        <v>10/2025</v>
      </c>
      <c r="U707" s="10" t="s">
        <v>955</v>
      </c>
      <c r="V707" s="43">
        <v>74540.0</v>
      </c>
      <c r="W707" s="8">
        <v>1242.33</v>
      </c>
      <c r="X707" s="8">
        <v>3.66</v>
      </c>
      <c r="Y707" s="16" t="str">
        <f t="shared" si="3"/>
        <v>Descarregado</v>
      </c>
      <c r="Z707" s="8" t="s">
        <v>3302</v>
      </c>
      <c r="AA707" s="14">
        <f>SUMIFS(PagFreteIndividal!E:E,PagFreteIndividal!B:B,A:A)+AC707</f>
        <v>11891.2</v>
      </c>
      <c r="AB707" s="14">
        <f t="shared" si="4"/>
        <v>0</v>
      </c>
      <c r="AC707" s="32">
        <v>11891.2</v>
      </c>
    </row>
    <row r="708">
      <c r="A708" s="10" t="s">
        <v>4155</v>
      </c>
      <c r="B708" s="19">
        <v>45957.0</v>
      </c>
      <c r="C708" s="8" t="s">
        <v>3308</v>
      </c>
      <c r="D708" s="8">
        <v>57100.0</v>
      </c>
      <c r="E708" s="8">
        <v>951.67</v>
      </c>
      <c r="F708" s="8">
        <v>60.0</v>
      </c>
      <c r="G708" s="11">
        <v>57100.2</v>
      </c>
      <c r="H708" s="8">
        <v>0.0</v>
      </c>
      <c r="I708" s="11">
        <v>0.0</v>
      </c>
      <c r="J708" s="8" t="s">
        <v>4156</v>
      </c>
      <c r="K708" s="8">
        <v>155.0</v>
      </c>
      <c r="L708" s="11">
        <v>8850.5</v>
      </c>
      <c r="M708" s="8" t="s">
        <v>6119</v>
      </c>
      <c r="N708" s="8" t="s">
        <v>27</v>
      </c>
      <c r="O708" s="8" t="s">
        <v>6594</v>
      </c>
      <c r="P708" s="11">
        <v>75.0</v>
      </c>
      <c r="Q708" s="11">
        <v>71375.25</v>
      </c>
      <c r="S708" s="16" t="str">
        <f t="shared" si="1"/>
        <v>CXG-1025</v>
      </c>
      <c r="T708" s="16" t="str">
        <f t="shared" si="2"/>
        <v>10/2025</v>
      </c>
      <c r="U708" s="10" t="s">
        <v>961</v>
      </c>
      <c r="V708" s="43">
        <v>57100.0</v>
      </c>
      <c r="W708" s="8">
        <v>951.67</v>
      </c>
      <c r="X708" s="8">
        <v>0.0</v>
      </c>
      <c r="Y708" s="16" t="str">
        <f t="shared" si="3"/>
        <v>Descarregado</v>
      </c>
      <c r="Z708" s="8" t="s">
        <v>3309</v>
      </c>
      <c r="AA708" s="14">
        <f>SUMIFS(PagFreteIndividal!E:E,PagFreteIndividal!B:B,A:A)+AC708</f>
        <v>8850.5</v>
      </c>
      <c r="AB708" s="14">
        <f t="shared" si="4"/>
        <v>0</v>
      </c>
      <c r="AC708" s="14"/>
    </row>
    <row r="709">
      <c r="A709" s="10" t="s">
        <v>6788</v>
      </c>
      <c r="B709" s="19">
        <v>45959.0</v>
      </c>
      <c r="C709" s="8" t="s">
        <v>3358</v>
      </c>
      <c r="D709" s="8">
        <v>63400.0</v>
      </c>
      <c r="E709" s="8">
        <v>1056.67</v>
      </c>
      <c r="F709" s="8">
        <v>61.0</v>
      </c>
      <c r="G709" s="11">
        <v>64456.87</v>
      </c>
      <c r="H709" s="8">
        <v>0.0</v>
      </c>
      <c r="I709" s="11">
        <v>0.0</v>
      </c>
      <c r="J709" s="8" t="s">
        <v>6176</v>
      </c>
      <c r="K709" s="8">
        <v>130.0</v>
      </c>
      <c r="L709" s="11">
        <v>8242.0</v>
      </c>
      <c r="M709" s="8" t="s">
        <v>6119</v>
      </c>
      <c r="N709" s="8" t="s">
        <v>23</v>
      </c>
      <c r="O709" s="8" t="s">
        <v>6604</v>
      </c>
      <c r="P709" s="11">
        <v>71.5</v>
      </c>
      <c r="Q709" s="11">
        <v>75194.41</v>
      </c>
      <c r="S709" s="16" t="str">
        <f t="shared" si="1"/>
        <v>CXG-1025</v>
      </c>
      <c r="T709" s="16" t="str">
        <f t="shared" si="2"/>
        <v>10/2025</v>
      </c>
      <c r="U709" s="10" t="s">
        <v>967</v>
      </c>
      <c r="V709" s="43">
        <v>63100.0</v>
      </c>
      <c r="W709" s="8">
        <v>1051.67</v>
      </c>
      <c r="X709" s="8">
        <v>-5.0</v>
      </c>
      <c r="Y709" s="16" t="str">
        <f t="shared" si="3"/>
        <v>Descarregado</v>
      </c>
      <c r="Z709" s="8" t="s">
        <v>3302</v>
      </c>
      <c r="AA709" s="14">
        <f>SUMIFS(PagFreteIndividal!E:E,PagFreteIndividal!B:B,A:A)+AC709</f>
        <v>8242</v>
      </c>
      <c r="AB709" s="14">
        <f t="shared" si="4"/>
        <v>0</v>
      </c>
      <c r="AC709" s="32">
        <v>8242.0</v>
      </c>
    </row>
    <row r="710">
      <c r="A710" s="10" t="s">
        <v>6789</v>
      </c>
      <c r="B710" s="19">
        <v>45959.0</v>
      </c>
      <c r="C710" s="8" t="s">
        <v>3358</v>
      </c>
      <c r="D710" s="8">
        <v>34980.0</v>
      </c>
      <c r="E710" s="8">
        <v>583.0</v>
      </c>
      <c r="F710" s="8">
        <v>63.0</v>
      </c>
      <c r="G710" s="11">
        <v>36729.0</v>
      </c>
      <c r="H710" s="8">
        <v>0.0</v>
      </c>
      <c r="I710" s="11">
        <v>0.0</v>
      </c>
      <c r="J710" s="8" t="s">
        <v>6132</v>
      </c>
      <c r="K710" s="8">
        <v>160.0</v>
      </c>
      <c r="L710" s="11">
        <v>5596.8</v>
      </c>
      <c r="M710" s="8" t="s">
        <v>6119</v>
      </c>
      <c r="N710" s="8" t="s">
        <v>51</v>
      </c>
      <c r="O710" s="8" t="s">
        <v>6749</v>
      </c>
      <c r="P710" s="11">
        <v>74.0</v>
      </c>
      <c r="Q710" s="11">
        <v>43142.0</v>
      </c>
      <c r="R710" s="8" t="s">
        <v>6785</v>
      </c>
      <c r="S710" s="16" t="str">
        <f t="shared" si="1"/>
        <v>CXG-1025</v>
      </c>
      <c r="T710" s="16" t="str">
        <f t="shared" si="2"/>
        <v>10/2025</v>
      </c>
      <c r="U710" s="10" t="s">
        <v>942</v>
      </c>
      <c r="V710" s="43">
        <v>34980.0</v>
      </c>
      <c r="W710" s="8">
        <v>583.0</v>
      </c>
      <c r="X710" s="8">
        <v>0.0</v>
      </c>
      <c r="Y710" s="16" t="str">
        <f t="shared" si="3"/>
        <v>Descarregado</v>
      </c>
      <c r="Z710" s="8" t="s">
        <v>3302</v>
      </c>
      <c r="AA710" s="14">
        <f>SUMIFS(PagFreteIndividal!E:E,PagFreteIndividal!B:B,A:A)+AC710</f>
        <v>5596.8</v>
      </c>
      <c r="AB710" s="14">
        <f t="shared" si="4"/>
        <v>0</v>
      </c>
      <c r="AC710" s="32">
        <v>5596.8</v>
      </c>
    </row>
    <row r="711">
      <c r="A711" s="10" t="s">
        <v>6790</v>
      </c>
      <c r="B711" s="19">
        <v>45960.0</v>
      </c>
      <c r="C711" s="8" t="s">
        <v>3358</v>
      </c>
      <c r="D711" s="8">
        <v>49000.0</v>
      </c>
      <c r="E711" s="8">
        <v>816.67</v>
      </c>
      <c r="F711" s="8">
        <v>61.0</v>
      </c>
      <c r="G711" s="11">
        <v>49816.87</v>
      </c>
      <c r="H711" s="8">
        <v>0.0</v>
      </c>
      <c r="I711" s="11">
        <v>0.0</v>
      </c>
      <c r="J711" s="8" t="s">
        <v>6129</v>
      </c>
      <c r="K711" s="8">
        <v>130.0</v>
      </c>
      <c r="L711" s="11">
        <v>6370.0</v>
      </c>
      <c r="M711" s="8" t="s">
        <v>6119</v>
      </c>
      <c r="N711" s="8" t="s">
        <v>23</v>
      </c>
      <c r="O711" s="8" t="s">
        <v>6604</v>
      </c>
      <c r="P711" s="11">
        <v>71.5</v>
      </c>
      <c r="Q711" s="11">
        <v>58582.1</v>
      </c>
      <c r="S711" s="16" t="str">
        <f t="shared" si="1"/>
        <v>CXG-1025</v>
      </c>
      <c r="T711" s="16" t="str">
        <f t="shared" si="2"/>
        <v>10/2025</v>
      </c>
      <c r="U711" s="10" t="s">
        <v>967</v>
      </c>
      <c r="V711" s="43">
        <v>49160.0</v>
      </c>
      <c r="W711" s="8">
        <v>819.33</v>
      </c>
      <c r="X711" s="8">
        <v>2.66</v>
      </c>
      <c r="Y711" s="16" t="str">
        <f t="shared" si="3"/>
        <v>Descarregado</v>
      </c>
      <c r="Z711" s="8" t="s">
        <v>3302</v>
      </c>
      <c r="AA711" s="14">
        <f>SUMIFS(PagFreteIndividal!E:E,PagFreteIndividal!B:B,A:A)+AC711</f>
        <v>6370</v>
      </c>
      <c r="AB711" s="14">
        <f t="shared" si="4"/>
        <v>0</v>
      </c>
      <c r="AC711" s="32">
        <v>6370.0</v>
      </c>
    </row>
    <row r="712">
      <c r="A712" s="10" t="s">
        <v>6791</v>
      </c>
      <c r="B712" s="19">
        <v>45960.0</v>
      </c>
      <c r="C712" s="8" t="s">
        <v>3358</v>
      </c>
      <c r="D712" s="8">
        <v>63260.0</v>
      </c>
      <c r="E712" s="8">
        <v>1054.33</v>
      </c>
      <c r="F712" s="8">
        <v>62.0</v>
      </c>
      <c r="G712" s="11">
        <v>65368.46</v>
      </c>
      <c r="H712" s="8">
        <v>0.0</v>
      </c>
      <c r="I712" s="11">
        <v>0.0</v>
      </c>
      <c r="J712" s="8" t="s">
        <v>6590</v>
      </c>
      <c r="K712" s="8">
        <v>160.0</v>
      </c>
      <c r="L712" s="11">
        <v>10121.6</v>
      </c>
      <c r="M712" s="8" t="s">
        <v>6119</v>
      </c>
      <c r="N712" s="8" t="s">
        <v>51</v>
      </c>
      <c r="O712" s="8" t="s">
        <v>6749</v>
      </c>
      <c r="P712" s="11">
        <v>75.0</v>
      </c>
      <c r="Q712" s="11">
        <v>79100.25</v>
      </c>
      <c r="R712" s="8" t="s">
        <v>6785</v>
      </c>
      <c r="S712" s="16" t="str">
        <f t="shared" si="1"/>
        <v>CXG-1025</v>
      </c>
      <c r="T712" s="16" t="str">
        <f t="shared" si="2"/>
        <v>10/2025</v>
      </c>
      <c r="U712" s="10" t="s">
        <v>965</v>
      </c>
      <c r="V712" s="43">
        <v>63280.0</v>
      </c>
      <c r="W712" s="8">
        <v>1054.67</v>
      </c>
      <c r="X712" s="8">
        <v>0.34</v>
      </c>
      <c r="Y712" s="16" t="str">
        <f t="shared" si="3"/>
        <v>Descarregado</v>
      </c>
      <c r="Z712" s="8" t="s">
        <v>3302</v>
      </c>
      <c r="AA712" s="14">
        <f>SUMIFS(PagFreteIndividal!E:E,PagFreteIndividal!B:B,A:A)+AC712</f>
        <v>10121.6</v>
      </c>
      <c r="AB712" s="14">
        <f t="shared" si="4"/>
        <v>0</v>
      </c>
      <c r="AC712" s="32">
        <v>10121.6</v>
      </c>
    </row>
    <row r="713">
      <c r="A713" s="10" t="s">
        <v>5139</v>
      </c>
      <c r="B713" s="19">
        <v>45957.0</v>
      </c>
      <c r="C713" s="8" t="s">
        <v>3308</v>
      </c>
      <c r="D713" s="8">
        <v>59640.0</v>
      </c>
      <c r="E713" s="8">
        <v>994.0</v>
      </c>
      <c r="F713" s="8">
        <v>63.0</v>
      </c>
      <c r="G713" s="11">
        <v>62622.0</v>
      </c>
      <c r="H713" s="8">
        <v>0.0</v>
      </c>
      <c r="I713" s="11">
        <v>0.0</v>
      </c>
      <c r="J713" s="8" t="s">
        <v>4310</v>
      </c>
      <c r="K713" s="8">
        <v>110.0</v>
      </c>
      <c r="L713" s="11">
        <v>6560.4</v>
      </c>
      <c r="M713" s="8" t="s">
        <v>6119</v>
      </c>
      <c r="N713" s="8" t="s">
        <v>53</v>
      </c>
      <c r="O713" s="8" t="s">
        <v>6765</v>
      </c>
      <c r="P713" s="11">
        <v>73.0</v>
      </c>
      <c r="Q713" s="11">
        <v>72781.0</v>
      </c>
      <c r="S713" s="16" t="str">
        <f t="shared" si="1"/>
        <v>CXG-1025</v>
      </c>
      <c r="T713" s="16" t="str">
        <f t="shared" si="2"/>
        <v>10/2025</v>
      </c>
      <c r="U713" s="10" t="s">
        <v>942</v>
      </c>
      <c r="V713" s="43">
        <v>59820.0</v>
      </c>
      <c r="W713" s="8">
        <v>997.0</v>
      </c>
      <c r="X713" s="8">
        <v>3.0</v>
      </c>
      <c r="Y713" s="16" t="str">
        <f t="shared" si="3"/>
        <v>Descarregado</v>
      </c>
      <c r="Z713" s="8" t="s">
        <v>3309</v>
      </c>
      <c r="AA713" s="14">
        <f>SUMIFS(PagFreteIndividal!E:E,PagFreteIndividal!B:B,A:A)+AC713</f>
        <v>6560.4</v>
      </c>
      <c r="AB713" s="14">
        <f t="shared" si="4"/>
        <v>0</v>
      </c>
      <c r="AC713" s="14"/>
    </row>
    <row r="714">
      <c r="A714" s="10" t="s">
        <v>6792</v>
      </c>
      <c r="B714" s="19">
        <v>45961.0</v>
      </c>
      <c r="C714" s="8" t="s">
        <v>3358</v>
      </c>
      <c r="D714" s="8">
        <v>65030.0</v>
      </c>
      <c r="E714" s="8">
        <v>1083.83</v>
      </c>
      <c r="F714" s="8">
        <v>60.0</v>
      </c>
      <c r="G714" s="11">
        <v>65029.8</v>
      </c>
      <c r="H714" s="8">
        <v>0.0</v>
      </c>
      <c r="I714" s="11">
        <v>0.0</v>
      </c>
      <c r="J714" s="8" t="s">
        <v>6734</v>
      </c>
      <c r="K714" s="8">
        <v>130.0</v>
      </c>
      <c r="L714" s="11">
        <v>8453.9</v>
      </c>
      <c r="M714" s="8" t="s">
        <v>6119</v>
      </c>
      <c r="N714" s="8" t="s">
        <v>53</v>
      </c>
      <c r="O714" s="8" t="s">
        <v>6765</v>
      </c>
      <c r="P714" s="11">
        <v>73.0</v>
      </c>
      <c r="Q714" s="11">
        <v>79667.09</v>
      </c>
      <c r="S714" s="16" t="str">
        <f t="shared" si="1"/>
        <v>CXG-1025</v>
      </c>
      <c r="T714" s="16" t="str">
        <f t="shared" si="2"/>
        <v>10/2025</v>
      </c>
      <c r="U714" s="10" t="s">
        <v>971</v>
      </c>
      <c r="V714" s="43">
        <v>65480.0</v>
      </c>
      <c r="W714" s="8">
        <v>1091.33</v>
      </c>
      <c r="X714" s="8">
        <v>7.5</v>
      </c>
      <c r="Y714" s="16" t="str">
        <f t="shared" si="3"/>
        <v>Descarregado</v>
      </c>
      <c r="Z714" s="8" t="s">
        <v>3302</v>
      </c>
      <c r="AA714" s="14">
        <f>SUMIFS(PagFreteIndividal!E:E,PagFreteIndividal!B:B,A:A)+AC714</f>
        <v>8453.9</v>
      </c>
      <c r="AB714" s="14">
        <f t="shared" si="4"/>
        <v>0</v>
      </c>
      <c r="AC714" s="32">
        <v>8453.9</v>
      </c>
    </row>
    <row r="715">
      <c r="A715" s="10" t="s">
        <v>6793</v>
      </c>
      <c r="B715" s="19">
        <v>45961.0</v>
      </c>
      <c r="C715" s="8" t="s">
        <v>3358</v>
      </c>
      <c r="D715" s="8">
        <v>25240.0</v>
      </c>
      <c r="E715" s="8">
        <v>420.67</v>
      </c>
      <c r="F715" s="8">
        <v>62.0</v>
      </c>
      <c r="G715" s="11">
        <v>26081.54</v>
      </c>
      <c r="H715" s="8">
        <v>0.0</v>
      </c>
      <c r="I715" s="11">
        <v>0.0</v>
      </c>
      <c r="J715" s="8" t="s">
        <v>6132</v>
      </c>
      <c r="K715" s="8">
        <v>160.0</v>
      </c>
      <c r="L715" s="11">
        <v>4038.4</v>
      </c>
      <c r="M715" s="8" t="s">
        <v>6119</v>
      </c>
      <c r="N715" s="8" t="s">
        <v>51</v>
      </c>
      <c r="O715" s="8" t="s">
        <v>6749</v>
      </c>
      <c r="P715" s="11">
        <v>74.0</v>
      </c>
      <c r="Q715" s="11">
        <v>30956.42</v>
      </c>
      <c r="R715" s="8" t="s">
        <v>6785</v>
      </c>
      <c r="S715" s="16" t="str">
        <f t="shared" si="1"/>
        <v>CXG-1025</v>
      </c>
      <c r="T715" s="16" t="str">
        <f t="shared" si="2"/>
        <v>10/2025</v>
      </c>
      <c r="U715" s="10" t="s">
        <v>973</v>
      </c>
      <c r="V715" s="43">
        <v>25100.0</v>
      </c>
      <c r="W715" s="8">
        <v>418.33</v>
      </c>
      <c r="X715" s="8">
        <v>-2.34</v>
      </c>
      <c r="Y715" s="16" t="str">
        <f t="shared" si="3"/>
        <v>Descarregado</v>
      </c>
      <c r="Z715" s="8" t="s">
        <v>3302</v>
      </c>
      <c r="AA715" s="14">
        <f>SUMIFS(PagFreteIndividal!E:E,PagFreteIndividal!B:B,A:A)+AC715</f>
        <v>4038.4</v>
      </c>
      <c r="AB715" s="14">
        <f t="shared" si="4"/>
        <v>0</v>
      </c>
      <c r="AC715" s="32">
        <v>4038.4</v>
      </c>
    </row>
    <row r="716">
      <c r="A716" s="10" t="s">
        <v>6794</v>
      </c>
      <c r="B716" s="13">
        <v>45962.0</v>
      </c>
      <c r="C716" s="8" t="s">
        <v>3361</v>
      </c>
      <c r="D716" s="8">
        <v>72600.0</v>
      </c>
      <c r="E716" s="8">
        <v>1210.0</v>
      </c>
      <c r="F716" s="8">
        <v>62.0</v>
      </c>
      <c r="G716" s="11">
        <v>75020.0</v>
      </c>
      <c r="H716" s="8">
        <v>0.0</v>
      </c>
      <c r="I716" s="11">
        <v>0.0</v>
      </c>
      <c r="J716" s="8" t="s">
        <v>6158</v>
      </c>
      <c r="K716" s="8">
        <v>110.0</v>
      </c>
      <c r="L716" s="11">
        <v>7986.0</v>
      </c>
      <c r="M716" s="8" t="s">
        <v>6119</v>
      </c>
      <c r="N716" s="8" t="s">
        <v>53</v>
      </c>
      <c r="O716" s="8" t="s">
        <v>6765</v>
      </c>
      <c r="P716" s="11">
        <v>73.0</v>
      </c>
      <c r="Q716" s="11">
        <v>88573.09</v>
      </c>
      <c r="S716" s="16" t="str">
        <f t="shared" si="1"/>
        <v>CXG-1125</v>
      </c>
      <c r="T716" s="16" t="str">
        <f t="shared" si="2"/>
        <v>11/2025</v>
      </c>
      <c r="U716" s="10" t="s">
        <v>955</v>
      </c>
      <c r="V716" s="43">
        <v>72800.0</v>
      </c>
      <c r="W716" s="8">
        <v>1213.33</v>
      </c>
      <c r="X716" s="8">
        <v>3.33</v>
      </c>
      <c r="Y716" s="16" t="str">
        <f t="shared" si="3"/>
        <v>Descarregado</v>
      </c>
      <c r="Z716" s="8" t="s">
        <v>3302</v>
      </c>
      <c r="AA716" s="14">
        <f>SUMIFS(PagFreteIndividal!E:E,PagFreteIndividal!B:B,A:A)+AC716</f>
        <v>7986</v>
      </c>
      <c r="AB716" s="14">
        <f t="shared" si="4"/>
        <v>0</v>
      </c>
      <c r="AC716" s="32">
        <v>7986.0</v>
      </c>
    </row>
    <row r="717">
      <c r="A717" s="10" t="s">
        <v>6795</v>
      </c>
      <c r="B717" s="13">
        <v>45962.0</v>
      </c>
      <c r="C717" s="8" t="s">
        <v>3361</v>
      </c>
      <c r="D717" s="8">
        <v>71380.0</v>
      </c>
      <c r="E717" s="8">
        <v>1189.67</v>
      </c>
      <c r="F717" s="8">
        <v>62.0</v>
      </c>
      <c r="G717" s="11">
        <v>73759.54</v>
      </c>
      <c r="H717" s="8">
        <v>0.0</v>
      </c>
      <c r="I717" s="11">
        <v>0.0</v>
      </c>
      <c r="J717" s="8" t="s">
        <v>5483</v>
      </c>
      <c r="K717" s="8">
        <v>110.0</v>
      </c>
      <c r="L717" s="11">
        <v>7851.8</v>
      </c>
      <c r="M717" s="8" t="s">
        <v>6119</v>
      </c>
      <c r="N717" s="8" t="s">
        <v>53</v>
      </c>
      <c r="O717" s="8" t="s">
        <v>6765</v>
      </c>
      <c r="P717" s="11">
        <v>73.0</v>
      </c>
      <c r="Q717" s="11">
        <v>87064.91</v>
      </c>
      <c r="S717" s="16" t="str">
        <f t="shared" si="1"/>
        <v>CXG-1125</v>
      </c>
      <c r="T717" s="16" t="str">
        <f t="shared" si="2"/>
        <v>11/2025</v>
      </c>
      <c r="U717" s="10" t="s">
        <v>955</v>
      </c>
      <c r="V717" s="43">
        <v>71560.0</v>
      </c>
      <c r="W717" s="8">
        <v>1192.67</v>
      </c>
      <c r="X717" s="8">
        <v>3.0</v>
      </c>
      <c r="Y717" s="16" t="str">
        <f t="shared" si="3"/>
        <v>Descarregado</v>
      </c>
      <c r="Z717" s="8" t="s">
        <v>3302</v>
      </c>
      <c r="AA717" s="14">
        <f>SUMIFS(PagFreteIndividal!E:E,PagFreteIndividal!B:B,A:A)+AC717</f>
        <v>7851.8</v>
      </c>
      <c r="AB717" s="14">
        <f t="shared" si="4"/>
        <v>0</v>
      </c>
      <c r="AC717" s="32">
        <v>7851.8</v>
      </c>
    </row>
    <row r="718">
      <c r="A718" s="10" t="s">
        <v>6796</v>
      </c>
      <c r="B718" s="13">
        <v>45964.0</v>
      </c>
      <c r="C718" s="8" t="s">
        <v>3361</v>
      </c>
      <c r="D718" s="8">
        <v>78320.0</v>
      </c>
      <c r="E718" s="8">
        <v>1305.33</v>
      </c>
      <c r="F718" s="8">
        <v>62.5</v>
      </c>
      <c r="G718" s="11">
        <v>81583.13</v>
      </c>
      <c r="H718" s="8">
        <v>0.0</v>
      </c>
      <c r="I718" s="11">
        <v>0.0</v>
      </c>
      <c r="J718" s="8" t="s">
        <v>6240</v>
      </c>
      <c r="K718" s="8">
        <v>160.0</v>
      </c>
      <c r="L718" s="11">
        <v>12531.2</v>
      </c>
      <c r="M718" s="8" t="s">
        <v>6119</v>
      </c>
      <c r="N718" s="8" t="s">
        <v>27</v>
      </c>
      <c r="O718" s="8" t="s">
        <v>6594</v>
      </c>
      <c r="P718" s="11">
        <v>75.0</v>
      </c>
      <c r="Q718" s="11">
        <v>97899.75</v>
      </c>
      <c r="S718" s="16" t="str">
        <f t="shared" si="1"/>
        <v>CXG-1125</v>
      </c>
      <c r="T718" s="16" t="str">
        <f t="shared" si="2"/>
        <v>11/2025</v>
      </c>
      <c r="U718" s="10" t="s">
        <v>928</v>
      </c>
      <c r="V718" s="43">
        <v>78320.0</v>
      </c>
      <c r="W718" s="8">
        <v>1305.33</v>
      </c>
      <c r="X718" s="8">
        <v>0.0</v>
      </c>
      <c r="Y718" s="16" t="str">
        <f t="shared" si="3"/>
        <v>Descarregado</v>
      </c>
      <c r="Z718" s="8" t="s">
        <v>3302</v>
      </c>
      <c r="AA718" s="14">
        <f>SUMIFS(PagFreteIndividal!E:E,PagFreteIndividal!B:B,A:A)+AC718</f>
        <v>12531.2</v>
      </c>
      <c r="AB718" s="14">
        <f t="shared" si="4"/>
        <v>0</v>
      </c>
      <c r="AC718" s="32">
        <v>12531.2</v>
      </c>
    </row>
    <row r="719">
      <c r="A719" s="10" t="s">
        <v>6797</v>
      </c>
      <c r="B719" s="13">
        <v>45964.0</v>
      </c>
      <c r="C719" s="8" t="s">
        <v>3361</v>
      </c>
      <c r="D719" s="8">
        <v>71260.0</v>
      </c>
      <c r="E719" s="8">
        <v>1187.67</v>
      </c>
      <c r="F719" s="8">
        <v>58.0</v>
      </c>
      <c r="G719" s="11">
        <v>68884.86</v>
      </c>
      <c r="H719" s="8">
        <v>0.0</v>
      </c>
      <c r="I719" s="11">
        <v>0.0</v>
      </c>
      <c r="J719" s="8" t="s">
        <v>6661</v>
      </c>
      <c r="K719" s="8">
        <v>110.0</v>
      </c>
      <c r="L719" s="11">
        <v>7838.6</v>
      </c>
      <c r="M719" s="8" t="s">
        <v>6119</v>
      </c>
      <c r="N719" s="8" t="s">
        <v>53</v>
      </c>
      <c r="O719" s="8" t="s">
        <v>6765</v>
      </c>
      <c r="P719" s="11">
        <v>73.0</v>
      </c>
      <c r="Q719" s="11">
        <v>86845.91</v>
      </c>
      <c r="S719" s="16" t="str">
        <f t="shared" si="1"/>
        <v>CXG-1125</v>
      </c>
      <c r="T719" s="16" t="str">
        <f t="shared" si="2"/>
        <v>11/2025</v>
      </c>
      <c r="U719" s="10" t="s">
        <v>975</v>
      </c>
      <c r="V719" s="43">
        <v>71380.0</v>
      </c>
      <c r="W719" s="8">
        <v>1189.67</v>
      </c>
      <c r="X719" s="8">
        <v>2.0</v>
      </c>
      <c r="Y719" s="16" t="str">
        <f t="shared" si="3"/>
        <v>Descarregado</v>
      </c>
      <c r="Z719" s="8" t="s">
        <v>3302</v>
      </c>
      <c r="AA719" s="14">
        <f>SUMIFS(PagFreteIndividal!E:E,PagFreteIndividal!B:B,A:A)+AC719</f>
        <v>7838.6</v>
      </c>
      <c r="AB719" s="14">
        <f t="shared" si="4"/>
        <v>0</v>
      </c>
      <c r="AC719" s="32">
        <v>7838.6</v>
      </c>
    </row>
    <row r="720">
      <c r="A720" s="10" t="s">
        <v>5234</v>
      </c>
      <c r="B720" s="13">
        <v>45965.0</v>
      </c>
      <c r="C720" s="8" t="s">
        <v>3313</v>
      </c>
      <c r="D720" s="8">
        <v>76440.0</v>
      </c>
      <c r="E720" s="8">
        <v>1274.0</v>
      </c>
      <c r="F720" s="8">
        <v>58.0</v>
      </c>
      <c r="G720" s="11">
        <v>73892.0</v>
      </c>
      <c r="H720" s="8">
        <v>0.0</v>
      </c>
      <c r="I720" s="11">
        <v>0.0</v>
      </c>
      <c r="J720" s="8" t="s">
        <v>4604</v>
      </c>
      <c r="K720" s="8">
        <v>240.0</v>
      </c>
      <c r="L720" s="11">
        <v>18345.6</v>
      </c>
      <c r="M720" s="8" t="s">
        <v>6119</v>
      </c>
      <c r="N720" s="8" t="s">
        <v>73</v>
      </c>
      <c r="O720" s="8" t="s">
        <v>6798</v>
      </c>
      <c r="P720" s="11">
        <v>76.0</v>
      </c>
      <c r="Q720" s="11">
        <v>97039.08</v>
      </c>
      <c r="S720" s="16" t="str">
        <f t="shared" si="1"/>
        <v>CXG-1125</v>
      </c>
      <c r="T720" s="16" t="str">
        <f t="shared" si="2"/>
        <v>11/2025</v>
      </c>
      <c r="U720" s="10" t="s">
        <v>938</v>
      </c>
      <c r="V720" s="43">
        <v>76610.0</v>
      </c>
      <c r="W720" s="8">
        <v>1276.83</v>
      </c>
      <c r="X720" s="8">
        <v>2.83</v>
      </c>
      <c r="Y720" s="16" t="str">
        <f t="shared" si="3"/>
        <v>Descarregado</v>
      </c>
      <c r="Z720" s="8" t="s">
        <v>3314</v>
      </c>
      <c r="AA720" s="14">
        <f>SUMIFS(PagFreteIndividal!E:E,PagFreteIndividal!B:B,A:A)+AC720</f>
        <v>18345.6</v>
      </c>
      <c r="AB720" s="14">
        <f t="shared" si="4"/>
        <v>0</v>
      </c>
      <c r="AC720" s="14"/>
    </row>
    <row r="721">
      <c r="A721" s="10" t="s">
        <v>6799</v>
      </c>
      <c r="B721" s="13">
        <v>45965.0</v>
      </c>
      <c r="C721" s="8" t="s">
        <v>3361</v>
      </c>
      <c r="D721" s="8">
        <v>73240.0</v>
      </c>
      <c r="E721" s="8">
        <v>1220.67</v>
      </c>
      <c r="F721" s="8">
        <v>60.0</v>
      </c>
      <c r="G721" s="11">
        <v>73240.2</v>
      </c>
      <c r="H721" s="8">
        <v>0.0</v>
      </c>
      <c r="I721" s="11">
        <v>0.0</v>
      </c>
      <c r="J721" s="8" t="s">
        <v>4337</v>
      </c>
      <c r="K721" s="8">
        <v>110.0</v>
      </c>
      <c r="L721" s="11">
        <v>8056.4</v>
      </c>
      <c r="M721" s="8" t="s">
        <v>6119</v>
      </c>
      <c r="N721" s="8" t="s">
        <v>53</v>
      </c>
      <c r="O721" s="8" t="s">
        <v>6765</v>
      </c>
      <c r="P721" s="11">
        <v>73.0</v>
      </c>
      <c r="Q721" s="11">
        <v>89473.91</v>
      </c>
      <c r="S721" s="16" t="str">
        <f t="shared" si="1"/>
        <v>CXG-1125</v>
      </c>
      <c r="T721" s="16" t="str">
        <f t="shared" si="2"/>
        <v>11/2025</v>
      </c>
      <c r="U721" s="10" t="s">
        <v>955</v>
      </c>
      <c r="V721" s="43">
        <v>73540.0</v>
      </c>
      <c r="W721" s="8">
        <v>1225.67</v>
      </c>
      <c r="X721" s="8">
        <v>5.0</v>
      </c>
      <c r="Y721" s="16" t="str">
        <f t="shared" si="3"/>
        <v>Descarregado</v>
      </c>
      <c r="Z721" s="8" t="s">
        <v>3302</v>
      </c>
      <c r="AA721" s="14">
        <f>SUMIFS(PagFreteIndividal!E:E,PagFreteIndividal!B:B,A:A)+AC721</f>
        <v>8056.4</v>
      </c>
      <c r="AB721" s="14">
        <f t="shared" si="4"/>
        <v>0</v>
      </c>
      <c r="AC721" s="32">
        <v>8056.4</v>
      </c>
    </row>
    <row r="722">
      <c r="A722" s="10" t="s">
        <v>6800</v>
      </c>
      <c r="B722" s="13">
        <v>45965.0</v>
      </c>
      <c r="C722" s="8" t="s">
        <v>3361</v>
      </c>
      <c r="D722" s="8">
        <v>66340.0</v>
      </c>
      <c r="E722" s="8">
        <v>1105.67</v>
      </c>
      <c r="F722" s="8">
        <v>62.0</v>
      </c>
      <c r="G722" s="11">
        <v>68551.54</v>
      </c>
      <c r="H722" s="8">
        <v>0.0</v>
      </c>
      <c r="I722" s="11">
        <v>0.0</v>
      </c>
      <c r="J722" s="8" t="s">
        <v>6201</v>
      </c>
      <c r="K722" s="8">
        <v>110.0</v>
      </c>
      <c r="L722" s="11">
        <v>7297.4</v>
      </c>
      <c r="M722" s="8" t="s">
        <v>6119</v>
      </c>
      <c r="N722" s="8" t="s">
        <v>53</v>
      </c>
      <c r="O722" s="8" t="s">
        <v>6765</v>
      </c>
      <c r="P722" s="11">
        <v>73.0</v>
      </c>
      <c r="Q722" s="11">
        <v>80567.91</v>
      </c>
      <c r="S722" s="16" t="str">
        <f t="shared" si="1"/>
        <v>CXG-1125</v>
      </c>
      <c r="T722" s="16" t="str">
        <f t="shared" si="2"/>
        <v>11/2025</v>
      </c>
      <c r="U722" s="10" t="s">
        <v>977</v>
      </c>
      <c r="V722" s="43">
        <v>66220.0</v>
      </c>
      <c r="W722" s="8">
        <v>1103.67</v>
      </c>
      <c r="X722" s="8">
        <v>-2.0</v>
      </c>
      <c r="Y722" s="16" t="str">
        <f t="shared" si="3"/>
        <v>Descarregado</v>
      </c>
      <c r="Z722" s="8" t="s">
        <v>3302</v>
      </c>
      <c r="AA722" s="14">
        <f>SUMIFS(PagFreteIndividal!E:E,PagFreteIndividal!B:B,A:A)+AC722</f>
        <v>7297.4</v>
      </c>
      <c r="AB722" s="14">
        <f t="shared" si="4"/>
        <v>0</v>
      </c>
      <c r="AC722" s="32">
        <v>7297.4</v>
      </c>
    </row>
    <row r="723">
      <c r="A723" s="10" t="s">
        <v>6801</v>
      </c>
      <c r="B723" s="13">
        <v>45965.0</v>
      </c>
      <c r="C723" s="8" t="s">
        <v>3361</v>
      </c>
      <c r="D723" s="8">
        <v>5400.0</v>
      </c>
      <c r="E723" s="8">
        <v>90.0</v>
      </c>
      <c r="F723" s="8">
        <v>62.0</v>
      </c>
      <c r="G723" s="11">
        <v>5580.0</v>
      </c>
      <c r="H723" s="8">
        <v>0.0</v>
      </c>
      <c r="I723" s="11">
        <v>0.0</v>
      </c>
      <c r="J723" s="8" t="s">
        <v>6341</v>
      </c>
      <c r="K723" s="8">
        <v>110.0</v>
      </c>
      <c r="L723" s="11">
        <v>594.0</v>
      </c>
      <c r="M723" s="8" t="s">
        <v>6119</v>
      </c>
      <c r="N723" s="8" t="s">
        <v>53</v>
      </c>
      <c r="O723" s="8" t="s">
        <v>6765</v>
      </c>
      <c r="P723" s="11">
        <v>73.0</v>
      </c>
      <c r="Q723" s="11">
        <v>6618.91</v>
      </c>
      <c r="S723" s="16" t="str">
        <f t="shared" si="1"/>
        <v>CXG-1125</v>
      </c>
      <c r="T723" s="16" t="str">
        <f t="shared" si="2"/>
        <v>11/2025</v>
      </c>
      <c r="U723" s="10" t="s">
        <v>977</v>
      </c>
      <c r="V723" s="43">
        <v>5440.0</v>
      </c>
      <c r="W723" s="8">
        <v>90.67</v>
      </c>
      <c r="X723" s="8">
        <v>0.67</v>
      </c>
      <c r="Y723" s="16" t="str">
        <f t="shared" si="3"/>
        <v>Descarregado</v>
      </c>
      <c r="Z723" s="8" t="s">
        <v>3302</v>
      </c>
      <c r="AA723" s="14">
        <f>SUMIFS(PagFreteIndividal!E:E,PagFreteIndividal!B:B,A:A)+AC723</f>
        <v>594</v>
      </c>
      <c r="AB723" s="14">
        <f t="shared" si="4"/>
        <v>0</v>
      </c>
      <c r="AC723" s="32">
        <v>594.0</v>
      </c>
    </row>
    <row r="724">
      <c r="A724" s="10" t="s">
        <v>5232</v>
      </c>
      <c r="B724" s="13">
        <v>45965.0</v>
      </c>
      <c r="C724" s="8" t="s">
        <v>3313</v>
      </c>
      <c r="D724" s="8">
        <v>73780.0</v>
      </c>
      <c r="E724" s="8">
        <v>1229.67</v>
      </c>
      <c r="F724" s="8">
        <v>58.0</v>
      </c>
      <c r="G724" s="11">
        <v>71320.86</v>
      </c>
      <c r="H724" s="8">
        <v>0.0</v>
      </c>
      <c r="I724" s="11">
        <v>0.0</v>
      </c>
      <c r="J724" s="8" t="s">
        <v>5083</v>
      </c>
      <c r="K724" s="8">
        <v>240.0</v>
      </c>
      <c r="L724" s="11">
        <v>17707.2</v>
      </c>
      <c r="M724" s="8" t="s">
        <v>6119</v>
      </c>
      <c r="N724" s="8" t="s">
        <v>73</v>
      </c>
      <c r="O724" s="8" t="s">
        <v>6798</v>
      </c>
      <c r="P724" s="11">
        <v>76.0</v>
      </c>
      <c r="Q724" s="11">
        <v>93619.08</v>
      </c>
      <c r="S724" s="16" t="str">
        <f t="shared" si="1"/>
        <v>CXG-1125</v>
      </c>
      <c r="T724" s="16" t="str">
        <f t="shared" si="2"/>
        <v>11/2025</v>
      </c>
      <c r="U724" s="10" t="s">
        <v>938</v>
      </c>
      <c r="V724" s="43">
        <v>73910.0</v>
      </c>
      <c r="W724" s="8">
        <v>1231.83</v>
      </c>
      <c r="X724" s="8">
        <v>2.16</v>
      </c>
      <c r="Y724" s="16" t="str">
        <f t="shared" si="3"/>
        <v>Descarregado</v>
      </c>
      <c r="Z724" s="8" t="s">
        <v>3314</v>
      </c>
      <c r="AA724" s="14">
        <f>SUMIFS(PagFreteIndividal!E:E,PagFreteIndividal!B:B,A:A)+AC724</f>
        <v>17707.2</v>
      </c>
      <c r="AB724" s="14">
        <f t="shared" si="4"/>
        <v>0</v>
      </c>
      <c r="AC724" s="14"/>
    </row>
    <row r="725">
      <c r="A725" s="10" t="s">
        <v>6802</v>
      </c>
      <c r="B725" s="13">
        <v>45966.0</v>
      </c>
      <c r="C725" s="8" t="s">
        <v>3361</v>
      </c>
      <c r="D725" s="8">
        <v>24620.0</v>
      </c>
      <c r="E725" s="8">
        <v>410.33</v>
      </c>
      <c r="F725" s="8">
        <v>62.0</v>
      </c>
      <c r="G725" s="11">
        <v>25440.46</v>
      </c>
      <c r="H725" s="8">
        <v>0.0</v>
      </c>
      <c r="I725" s="11">
        <v>0.0</v>
      </c>
      <c r="J725" s="8" t="s">
        <v>6341</v>
      </c>
      <c r="K725" s="8">
        <v>110.0</v>
      </c>
      <c r="L725" s="11">
        <v>2708.2</v>
      </c>
      <c r="M725" s="8" t="s">
        <v>6119</v>
      </c>
      <c r="N725" s="8" t="s">
        <v>53</v>
      </c>
      <c r="O725" s="8" t="s">
        <v>6765</v>
      </c>
      <c r="P725" s="11">
        <v>73.0</v>
      </c>
      <c r="Q725" s="11">
        <v>29954.09</v>
      </c>
      <c r="S725" s="16" t="str">
        <f t="shared" si="1"/>
        <v>CXG-1125</v>
      </c>
      <c r="T725" s="16" t="str">
        <f t="shared" si="2"/>
        <v>11/2025</v>
      </c>
      <c r="U725" s="10" t="s">
        <v>969</v>
      </c>
      <c r="V725" s="43">
        <v>24620.0</v>
      </c>
      <c r="W725" s="8">
        <v>410.33</v>
      </c>
      <c r="X725" s="8">
        <v>0.0</v>
      </c>
      <c r="Y725" s="16" t="str">
        <f t="shared" si="3"/>
        <v>Descarregado</v>
      </c>
      <c r="Z725" s="8" t="s">
        <v>3302</v>
      </c>
      <c r="AA725" s="14">
        <f>SUMIFS(PagFreteIndividal!E:E,PagFreteIndividal!B:B,A:A)+AC725</f>
        <v>2708.2</v>
      </c>
      <c r="AB725" s="14">
        <f t="shared" si="4"/>
        <v>0</v>
      </c>
      <c r="AC725" s="32">
        <v>2708.2</v>
      </c>
    </row>
    <row r="726">
      <c r="A726" s="10" t="s">
        <v>5247</v>
      </c>
      <c r="B726" s="13">
        <v>45966.0</v>
      </c>
      <c r="C726" s="8" t="s">
        <v>3311</v>
      </c>
      <c r="D726" s="8">
        <v>52020.0</v>
      </c>
      <c r="E726" s="8">
        <v>867.0</v>
      </c>
      <c r="F726" s="8">
        <v>58.5</v>
      </c>
      <c r="G726" s="11">
        <v>50719.5</v>
      </c>
      <c r="H726" s="8">
        <v>0.0</v>
      </c>
      <c r="I726" s="11">
        <v>0.0</v>
      </c>
      <c r="J726" s="8" t="s">
        <v>5248</v>
      </c>
      <c r="K726" s="8">
        <v>250.0</v>
      </c>
      <c r="L726" s="11">
        <v>13005.0</v>
      </c>
      <c r="M726" s="8" t="s">
        <v>6119</v>
      </c>
      <c r="N726" s="8" t="s">
        <v>73</v>
      </c>
      <c r="O726" s="8" t="s">
        <v>6798</v>
      </c>
      <c r="P726" s="11">
        <v>76.0</v>
      </c>
      <c r="Q726" s="11">
        <v>65030.92</v>
      </c>
      <c r="S726" s="16" t="str">
        <f t="shared" si="1"/>
        <v>CXG-1125</v>
      </c>
      <c r="T726" s="16" t="str">
        <f t="shared" si="2"/>
        <v>11/2025</v>
      </c>
      <c r="U726" s="10" t="s">
        <v>981</v>
      </c>
      <c r="V726" s="43">
        <v>51340.0</v>
      </c>
      <c r="W726" s="8">
        <v>855.67</v>
      </c>
      <c r="X726" s="8">
        <v>-11.33</v>
      </c>
      <c r="Y726" s="16" t="str">
        <f t="shared" si="3"/>
        <v>Descarregado</v>
      </c>
      <c r="Z726" s="8" t="s">
        <v>3306</v>
      </c>
      <c r="AA726" s="14">
        <f>SUMIFS(PagFreteIndividal!E:E,PagFreteIndividal!B:B,A:A)+AC726</f>
        <v>13005</v>
      </c>
      <c r="AB726" s="14">
        <f t="shared" si="4"/>
        <v>0</v>
      </c>
      <c r="AC726" s="14"/>
    </row>
    <row r="727">
      <c r="A727" s="10" t="s">
        <v>5250</v>
      </c>
      <c r="B727" s="13">
        <v>45966.0</v>
      </c>
      <c r="C727" s="8" t="s">
        <v>3311</v>
      </c>
      <c r="D727" s="8">
        <v>51620.0</v>
      </c>
      <c r="E727" s="8">
        <v>860.33</v>
      </c>
      <c r="F727" s="8">
        <v>58.5</v>
      </c>
      <c r="G727" s="11">
        <v>50329.31</v>
      </c>
      <c r="H727" s="8">
        <v>0.0</v>
      </c>
      <c r="I727" s="11">
        <v>0.0</v>
      </c>
      <c r="J727" s="8" t="s">
        <v>5251</v>
      </c>
      <c r="K727" s="8">
        <v>250.0</v>
      </c>
      <c r="L727" s="11">
        <v>12905.0</v>
      </c>
      <c r="M727" s="8" t="s">
        <v>6119</v>
      </c>
      <c r="N727" s="8" t="s">
        <v>73</v>
      </c>
      <c r="O727" s="8" t="s">
        <v>6798</v>
      </c>
      <c r="P727" s="11">
        <v>76.0</v>
      </c>
      <c r="Q727" s="11">
        <v>65588.0</v>
      </c>
      <c r="S727" s="16" t="str">
        <f t="shared" si="1"/>
        <v>CXG-1125</v>
      </c>
      <c r="T727" s="16" t="str">
        <f t="shared" si="2"/>
        <v>11/2025</v>
      </c>
      <c r="U727" s="10" t="s">
        <v>981</v>
      </c>
      <c r="V727" s="43">
        <v>51780.0</v>
      </c>
      <c r="W727" s="8">
        <v>863.0</v>
      </c>
      <c r="X727" s="8">
        <v>2.67</v>
      </c>
      <c r="Y727" s="16" t="str">
        <f t="shared" si="3"/>
        <v>Descarregado</v>
      </c>
      <c r="Z727" s="8" t="s">
        <v>3306</v>
      </c>
      <c r="AA727" s="14">
        <f>SUMIFS(PagFreteIndividal!E:E,PagFreteIndividal!B:B,A:A)+AC727</f>
        <v>12905</v>
      </c>
      <c r="AB727" s="14">
        <f t="shared" si="4"/>
        <v>0</v>
      </c>
      <c r="AC727" s="14"/>
    </row>
    <row r="728">
      <c r="A728" s="10" t="s">
        <v>4242</v>
      </c>
      <c r="B728" s="19">
        <v>45959.0</v>
      </c>
      <c r="C728" s="8" t="s">
        <v>3308</v>
      </c>
      <c r="D728" s="8">
        <v>57440.0</v>
      </c>
      <c r="E728" s="8">
        <v>957.33</v>
      </c>
      <c r="F728" s="8">
        <v>62.0</v>
      </c>
      <c r="G728" s="11">
        <v>59354.46</v>
      </c>
      <c r="H728" s="8">
        <v>0.0</v>
      </c>
      <c r="I728" s="11">
        <v>0.0</v>
      </c>
      <c r="J728" s="8" t="s">
        <v>4117</v>
      </c>
      <c r="K728" s="8">
        <v>165.0</v>
      </c>
      <c r="L728" s="11">
        <v>9477.6</v>
      </c>
      <c r="M728" s="8" t="s">
        <v>6119</v>
      </c>
      <c r="N728" s="8" t="s">
        <v>99</v>
      </c>
      <c r="O728" s="8" t="s">
        <v>6803</v>
      </c>
      <c r="P728" s="11">
        <v>75.0</v>
      </c>
      <c r="Q728" s="11">
        <v>72050.25</v>
      </c>
      <c r="R728" s="8" t="s">
        <v>6785</v>
      </c>
      <c r="S728" s="16" t="str">
        <f t="shared" si="1"/>
        <v>CXG-1025</v>
      </c>
      <c r="T728" s="16" t="str">
        <f t="shared" si="2"/>
        <v>10/2025</v>
      </c>
      <c r="U728" s="10" t="s">
        <v>965</v>
      </c>
      <c r="V728" s="43">
        <v>57640.0</v>
      </c>
      <c r="W728" s="8">
        <v>960.67</v>
      </c>
      <c r="X728" s="8">
        <v>3.34</v>
      </c>
      <c r="Y728" s="16" t="str">
        <f t="shared" si="3"/>
        <v>Descarregado</v>
      </c>
      <c r="Z728" s="8" t="s">
        <v>3309</v>
      </c>
      <c r="AA728" s="14">
        <f>SUMIFS(PagFreteIndividal!E:E,PagFreteIndividal!B:B,A:A)+AC728</f>
        <v>9477.6</v>
      </c>
      <c r="AB728" s="14">
        <f t="shared" si="4"/>
        <v>0</v>
      </c>
      <c r="AC728" s="14"/>
    </row>
    <row r="729">
      <c r="A729" s="10" t="s">
        <v>5061</v>
      </c>
      <c r="B729" s="19">
        <v>45961.0</v>
      </c>
      <c r="C729" s="8" t="s">
        <v>3308</v>
      </c>
      <c r="D729" s="8">
        <v>62900.0</v>
      </c>
      <c r="E729" s="8">
        <v>1048.33</v>
      </c>
      <c r="F729" s="8">
        <v>58.0</v>
      </c>
      <c r="G729" s="11">
        <v>60803.14</v>
      </c>
      <c r="H729" s="8">
        <v>0.0</v>
      </c>
      <c r="I729" s="11">
        <v>0.0</v>
      </c>
      <c r="J729" s="8" t="s">
        <v>5062</v>
      </c>
      <c r="K729" s="8">
        <v>250.0</v>
      </c>
      <c r="L729" s="11">
        <v>15725.0</v>
      </c>
      <c r="M729" s="8" t="s">
        <v>6119</v>
      </c>
      <c r="N729" s="8" t="s">
        <v>73</v>
      </c>
      <c r="O729" s="8" t="s">
        <v>6798</v>
      </c>
      <c r="P729" s="11">
        <v>76.0</v>
      </c>
      <c r="Q729" s="11">
        <v>79939.08</v>
      </c>
      <c r="S729" s="16" t="str">
        <f t="shared" si="1"/>
        <v>CXG-1025</v>
      </c>
      <c r="T729" s="16" t="str">
        <f t="shared" si="2"/>
        <v>10/2025</v>
      </c>
      <c r="U729" s="10" t="s">
        <v>938</v>
      </c>
      <c r="V729" s="43">
        <v>63110.0</v>
      </c>
      <c r="W729" s="8">
        <v>1051.83</v>
      </c>
      <c r="X729" s="8">
        <v>3.5</v>
      </c>
      <c r="Y729" s="16" t="str">
        <f t="shared" si="3"/>
        <v>Descarregado</v>
      </c>
      <c r="Z729" s="8" t="s">
        <v>3309</v>
      </c>
      <c r="AA729" s="14">
        <f>SUMIFS(PagFreteIndividal!E:E,PagFreteIndividal!B:B,A:A)+AC729</f>
        <v>15725</v>
      </c>
      <c r="AB729" s="14">
        <f t="shared" si="4"/>
        <v>0</v>
      </c>
      <c r="AC729" s="14"/>
    </row>
    <row r="730">
      <c r="A730" s="10" t="s">
        <v>6804</v>
      </c>
      <c r="B730" s="13">
        <v>45966.0</v>
      </c>
      <c r="C730" s="8" t="s">
        <v>3361</v>
      </c>
      <c r="D730" s="8">
        <v>72040.0</v>
      </c>
      <c r="E730" s="8">
        <v>1200.67</v>
      </c>
      <c r="F730" s="8">
        <v>60.0</v>
      </c>
      <c r="G730" s="11">
        <v>72040.2</v>
      </c>
      <c r="H730" s="8">
        <v>0.0</v>
      </c>
      <c r="I730" s="11">
        <v>0.0</v>
      </c>
      <c r="J730" s="8" t="s">
        <v>6464</v>
      </c>
      <c r="K730" s="8">
        <v>110.0</v>
      </c>
      <c r="L730" s="11">
        <v>7924.4</v>
      </c>
      <c r="M730" s="8" t="s">
        <v>6119</v>
      </c>
      <c r="N730" s="8" t="s">
        <v>53</v>
      </c>
      <c r="O730" s="8" t="s">
        <v>6765</v>
      </c>
      <c r="P730" s="11">
        <v>73.0</v>
      </c>
      <c r="Q730" s="11">
        <v>87989.09</v>
      </c>
      <c r="S730" s="16" t="str">
        <f t="shared" si="1"/>
        <v>CXG-1125</v>
      </c>
      <c r="T730" s="16" t="str">
        <f t="shared" si="2"/>
        <v>11/2025</v>
      </c>
      <c r="U730" s="10" t="s">
        <v>955</v>
      </c>
      <c r="V730" s="43">
        <v>72320.0</v>
      </c>
      <c r="W730" s="8">
        <v>1205.33</v>
      </c>
      <c r="X730" s="8">
        <v>4.66</v>
      </c>
      <c r="Y730" s="16" t="str">
        <f t="shared" si="3"/>
        <v>Descarregado</v>
      </c>
      <c r="Z730" s="8" t="s">
        <v>3302</v>
      </c>
      <c r="AA730" s="14">
        <f>SUMIFS(PagFreteIndividal!E:E,PagFreteIndividal!B:B,A:A)+AC730</f>
        <v>7924.4</v>
      </c>
      <c r="AB730" s="14">
        <f t="shared" si="4"/>
        <v>0</v>
      </c>
      <c r="AC730" s="32">
        <v>7924.4</v>
      </c>
    </row>
    <row r="731">
      <c r="A731" s="10" t="s">
        <v>6805</v>
      </c>
      <c r="B731" s="13">
        <v>45966.0</v>
      </c>
      <c r="C731" s="8" t="s">
        <v>3361</v>
      </c>
      <c r="D731" s="8">
        <v>72640.0</v>
      </c>
      <c r="E731" s="8">
        <v>1210.67</v>
      </c>
      <c r="F731" s="8">
        <v>60.0</v>
      </c>
      <c r="G731" s="11">
        <v>72640.2</v>
      </c>
      <c r="H731" s="8">
        <v>0.0</v>
      </c>
      <c r="I731" s="11">
        <v>0.0</v>
      </c>
      <c r="J731" s="8" t="s">
        <v>6152</v>
      </c>
      <c r="K731" s="8">
        <v>110.0</v>
      </c>
      <c r="L731" s="11">
        <v>7990.4</v>
      </c>
      <c r="M731" s="8" t="s">
        <v>6119</v>
      </c>
      <c r="N731" s="8" t="s">
        <v>53</v>
      </c>
      <c r="O731" s="8" t="s">
        <v>6765</v>
      </c>
      <c r="P731" s="11">
        <v>73.0</v>
      </c>
      <c r="Q731" s="11">
        <v>88695.0</v>
      </c>
      <c r="S731" s="16" t="str">
        <f t="shared" si="1"/>
        <v>CXG-1125</v>
      </c>
      <c r="T731" s="16" t="str">
        <f t="shared" si="2"/>
        <v>11/2025</v>
      </c>
      <c r="U731" s="10" t="s">
        <v>955</v>
      </c>
      <c r="V731" s="43">
        <v>72900.0</v>
      </c>
      <c r="W731" s="8">
        <v>1215.0</v>
      </c>
      <c r="X731" s="8">
        <v>4.33</v>
      </c>
      <c r="Y731" s="16" t="str">
        <f t="shared" si="3"/>
        <v>Descarregado</v>
      </c>
      <c r="Z731" s="8" t="s">
        <v>3302</v>
      </c>
      <c r="AA731" s="14">
        <f>SUMIFS(PagFreteIndividal!E:E,PagFreteIndividal!B:B,A:A)+AC731</f>
        <v>7990.4</v>
      </c>
      <c r="AB731" s="14">
        <f t="shared" si="4"/>
        <v>0</v>
      </c>
      <c r="AC731" s="32">
        <v>7990.4</v>
      </c>
    </row>
    <row r="732">
      <c r="A732" s="10" t="s">
        <v>6806</v>
      </c>
      <c r="B732" s="13">
        <v>45967.0</v>
      </c>
      <c r="C732" s="8" t="s">
        <v>3361</v>
      </c>
      <c r="D732" s="8">
        <v>72240.0</v>
      </c>
      <c r="E732" s="8">
        <v>1204.0</v>
      </c>
      <c r="F732" s="8">
        <v>62.0</v>
      </c>
      <c r="G732" s="11">
        <v>74648.0</v>
      </c>
      <c r="H732" s="8">
        <v>0.0</v>
      </c>
      <c r="I732" s="11">
        <v>0.0</v>
      </c>
      <c r="J732" s="8" t="s">
        <v>6158</v>
      </c>
      <c r="K732" s="8">
        <v>110.0</v>
      </c>
      <c r="L732" s="11">
        <v>7946.4</v>
      </c>
      <c r="M732" s="8" t="s">
        <v>6119</v>
      </c>
      <c r="N732" s="8" t="s">
        <v>53</v>
      </c>
      <c r="O732" s="8" t="s">
        <v>6765</v>
      </c>
      <c r="P732" s="11">
        <v>73.0</v>
      </c>
      <c r="Q732" s="11">
        <v>88257.0</v>
      </c>
      <c r="S732" s="16" t="str">
        <f t="shared" si="1"/>
        <v>CXG-1125</v>
      </c>
      <c r="T732" s="16" t="str">
        <f t="shared" si="2"/>
        <v>11/2025</v>
      </c>
      <c r="U732" s="10" t="s">
        <v>969</v>
      </c>
      <c r="V732" s="43">
        <v>72540.0</v>
      </c>
      <c r="W732" s="8">
        <v>1209.0</v>
      </c>
      <c r="X732" s="8">
        <v>5.0</v>
      </c>
      <c r="Y732" s="16" t="str">
        <f t="shared" si="3"/>
        <v>Descarregado</v>
      </c>
      <c r="Z732" s="8" t="s">
        <v>3302</v>
      </c>
      <c r="AA732" s="14">
        <f>SUMIFS(PagFreteIndividal!E:E,PagFreteIndividal!B:B,A:A)+AC732</f>
        <v>7946.4</v>
      </c>
      <c r="AB732" s="14">
        <f t="shared" si="4"/>
        <v>0</v>
      </c>
      <c r="AC732" s="32">
        <v>7946.4</v>
      </c>
    </row>
    <row r="733">
      <c r="A733" s="10" t="s">
        <v>6807</v>
      </c>
      <c r="B733" s="13">
        <v>45967.0</v>
      </c>
      <c r="C733" s="8" t="s">
        <v>3361</v>
      </c>
      <c r="D733" s="8">
        <v>30960.0</v>
      </c>
      <c r="E733" s="8">
        <v>516.0</v>
      </c>
      <c r="F733" s="8">
        <v>62.0</v>
      </c>
      <c r="G733" s="11">
        <v>31992.0</v>
      </c>
      <c r="H733" s="8">
        <v>0.0</v>
      </c>
      <c r="I733" s="11">
        <v>0.0</v>
      </c>
      <c r="J733" s="8" t="s">
        <v>6341</v>
      </c>
      <c r="K733" s="8">
        <v>110.0</v>
      </c>
      <c r="L733" s="11">
        <v>3405.6</v>
      </c>
      <c r="M733" s="8" t="s">
        <v>6119</v>
      </c>
      <c r="N733" s="8" t="s">
        <v>53</v>
      </c>
      <c r="O733" s="8" t="s">
        <v>6765</v>
      </c>
      <c r="P733" s="11">
        <v>73.0</v>
      </c>
      <c r="Q733" s="11">
        <v>37643.91</v>
      </c>
      <c r="S733" s="16" t="str">
        <f t="shared" si="1"/>
        <v>CXG-1125</v>
      </c>
      <c r="T733" s="16" t="str">
        <f t="shared" si="2"/>
        <v>11/2025</v>
      </c>
      <c r="U733" s="10" t="s">
        <v>969</v>
      </c>
      <c r="V733" s="43">
        <v>30940.0</v>
      </c>
      <c r="W733" s="8">
        <v>515.67</v>
      </c>
      <c r="X733" s="8">
        <v>-0.33</v>
      </c>
      <c r="Y733" s="16" t="str">
        <f t="shared" si="3"/>
        <v>Descarregado</v>
      </c>
      <c r="Z733" s="8" t="s">
        <v>3302</v>
      </c>
      <c r="AA733" s="14">
        <f>SUMIFS(PagFreteIndividal!E:E,PagFreteIndividal!B:B,A:A)+AC733</f>
        <v>3405.6</v>
      </c>
      <c r="AB733" s="14">
        <f t="shared" si="4"/>
        <v>0</v>
      </c>
      <c r="AC733" s="32">
        <v>3405.6</v>
      </c>
    </row>
    <row r="734">
      <c r="A734" s="10" t="s">
        <v>5253</v>
      </c>
      <c r="B734" s="13">
        <v>45968.0</v>
      </c>
      <c r="C734" s="8" t="s">
        <v>3313</v>
      </c>
      <c r="D734" s="8">
        <v>60740.0</v>
      </c>
      <c r="E734" s="8">
        <v>1012.33</v>
      </c>
      <c r="F734" s="8">
        <v>58.0</v>
      </c>
      <c r="G734" s="11">
        <v>58715.14</v>
      </c>
      <c r="H734" s="8">
        <v>0.0</v>
      </c>
      <c r="I734" s="11">
        <v>0.0</v>
      </c>
      <c r="J734" s="8" t="s">
        <v>5134</v>
      </c>
      <c r="K734" s="8">
        <v>250.0</v>
      </c>
      <c r="L734" s="11">
        <v>15185.0</v>
      </c>
      <c r="M734" s="8" t="s">
        <v>6119</v>
      </c>
      <c r="N734" s="8" t="s">
        <v>73</v>
      </c>
      <c r="O734" s="8" t="s">
        <v>6798</v>
      </c>
      <c r="P734" s="11">
        <v>76.0</v>
      </c>
      <c r="Q734" s="11">
        <v>77064.0</v>
      </c>
      <c r="S734" s="16" t="str">
        <f t="shared" si="1"/>
        <v>CXG-1125</v>
      </c>
      <c r="T734" s="16" t="str">
        <f t="shared" si="2"/>
        <v>11/2025</v>
      </c>
      <c r="U734" s="10" t="s">
        <v>938</v>
      </c>
      <c r="V734" s="43">
        <v>60840.0</v>
      </c>
      <c r="W734" s="8">
        <v>1014.0</v>
      </c>
      <c r="X734" s="8">
        <v>1.67</v>
      </c>
      <c r="Y734" s="16" t="str">
        <f t="shared" si="3"/>
        <v>Descarregado</v>
      </c>
      <c r="Z734" s="8" t="s">
        <v>3314</v>
      </c>
      <c r="AA734" s="14">
        <f>SUMIFS(PagFreteIndividal!E:E,PagFreteIndividal!B:B,A:A)+AC734</f>
        <v>15185</v>
      </c>
      <c r="AB734" s="14">
        <f t="shared" si="4"/>
        <v>0</v>
      </c>
      <c r="AC734" s="14"/>
    </row>
    <row r="735">
      <c r="A735" s="10" t="s">
        <v>4751</v>
      </c>
      <c r="B735" s="13">
        <v>45966.0</v>
      </c>
      <c r="C735" s="8" t="s">
        <v>3308</v>
      </c>
      <c r="D735" s="8">
        <v>51500.0</v>
      </c>
      <c r="E735" s="8">
        <v>858.33</v>
      </c>
      <c r="F735" s="8">
        <v>60.0</v>
      </c>
      <c r="G735" s="11">
        <v>51499.8</v>
      </c>
      <c r="H735" s="8">
        <v>0.0</v>
      </c>
      <c r="I735" s="11">
        <v>0.0</v>
      </c>
      <c r="J735" s="8" t="s">
        <v>4752</v>
      </c>
      <c r="K735" s="8">
        <v>230.0</v>
      </c>
      <c r="L735" s="11">
        <v>11845.0</v>
      </c>
      <c r="M735" s="8" t="s">
        <v>6119</v>
      </c>
      <c r="N735" s="8" t="s">
        <v>73</v>
      </c>
      <c r="O735" s="8" t="s">
        <v>6798</v>
      </c>
      <c r="P735" s="11">
        <v>76.0</v>
      </c>
      <c r="Q735" s="11">
        <v>65372.92</v>
      </c>
      <c r="S735" s="16" t="str">
        <f t="shared" si="1"/>
        <v>CXG-1125</v>
      </c>
      <c r="T735" s="16" t="str">
        <f t="shared" si="2"/>
        <v>11/2025</v>
      </c>
      <c r="U735" s="10" t="s">
        <v>979</v>
      </c>
      <c r="V735" s="43">
        <v>51610.0</v>
      </c>
      <c r="W735" s="8">
        <v>860.17</v>
      </c>
      <c r="X735" s="8">
        <v>1.84</v>
      </c>
      <c r="Y735" s="16" t="str">
        <f t="shared" si="3"/>
        <v>Descarregado</v>
      </c>
      <c r="Z735" s="8" t="s">
        <v>3309</v>
      </c>
      <c r="AA735" s="14">
        <f>SUMIFS(PagFreteIndividal!E:E,PagFreteIndividal!B:B,A:A)+AC735</f>
        <v>11845</v>
      </c>
      <c r="AB735" s="14">
        <f t="shared" si="4"/>
        <v>0</v>
      </c>
      <c r="AC735" s="14"/>
    </row>
    <row r="736">
      <c r="A736" s="10" t="s">
        <v>4796</v>
      </c>
      <c r="B736" s="13">
        <v>45966.0</v>
      </c>
      <c r="C736" s="8" t="s">
        <v>3308</v>
      </c>
      <c r="D736" s="8">
        <v>50860.0</v>
      </c>
      <c r="E736" s="8">
        <v>847.67</v>
      </c>
      <c r="F736" s="8">
        <v>60.0</v>
      </c>
      <c r="G736" s="11">
        <v>50860.2</v>
      </c>
      <c r="H736" s="8">
        <v>0.0</v>
      </c>
      <c r="I736" s="11">
        <v>0.0</v>
      </c>
      <c r="J736" s="8" t="s">
        <v>4797</v>
      </c>
      <c r="K736" s="8">
        <v>230.0</v>
      </c>
      <c r="L736" s="11">
        <v>11697.8</v>
      </c>
      <c r="M736" s="8" t="s">
        <v>6119</v>
      </c>
      <c r="N736" s="8" t="s">
        <v>41</v>
      </c>
      <c r="O736" s="8" t="s">
        <v>6711</v>
      </c>
      <c r="P736" s="11">
        <v>75.0</v>
      </c>
      <c r="Q736" s="11">
        <v>63474.75</v>
      </c>
      <c r="S736" s="16" t="str">
        <f t="shared" si="1"/>
        <v>CXG-1125</v>
      </c>
      <c r="T736" s="16" t="str">
        <f t="shared" si="2"/>
        <v>11/2025</v>
      </c>
      <c r="U736" s="10" t="s">
        <v>979</v>
      </c>
      <c r="V736" s="43">
        <v>50780.0</v>
      </c>
      <c r="W736" s="8">
        <v>846.33</v>
      </c>
      <c r="X736" s="8">
        <v>-1.34</v>
      </c>
      <c r="Y736" s="16" t="str">
        <f t="shared" si="3"/>
        <v>Descarregado</v>
      </c>
      <c r="Z736" s="8" t="s">
        <v>3309</v>
      </c>
      <c r="AA736" s="14">
        <f>SUMIFS(PagFreteIndividal!E:E,PagFreteIndividal!B:B,A:A)+AC736</f>
        <v>11697.8</v>
      </c>
      <c r="AB736" s="14">
        <f t="shared" si="4"/>
        <v>0</v>
      </c>
      <c r="AC736" s="14"/>
    </row>
    <row r="737">
      <c r="A737" s="10" t="s">
        <v>6808</v>
      </c>
      <c r="B737" s="13">
        <v>45968.0</v>
      </c>
      <c r="C737" s="8" t="s">
        <v>3361</v>
      </c>
      <c r="D737" s="8">
        <v>73500.0</v>
      </c>
      <c r="E737" s="8">
        <v>1225.0</v>
      </c>
      <c r="F737" s="8">
        <v>60.0</v>
      </c>
      <c r="G737" s="11">
        <v>73500.0</v>
      </c>
      <c r="H737" s="8">
        <v>0.0</v>
      </c>
      <c r="I737" s="11">
        <v>0.0</v>
      </c>
      <c r="J737" s="8" t="s">
        <v>6152</v>
      </c>
      <c r="K737" s="8">
        <v>110.0</v>
      </c>
      <c r="L737" s="11">
        <v>8085.0</v>
      </c>
      <c r="M737" s="8" t="s">
        <v>6119</v>
      </c>
      <c r="N737" s="8" t="s">
        <v>97</v>
      </c>
      <c r="O737" s="8" t="s">
        <v>6809</v>
      </c>
      <c r="P737" s="11">
        <v>72.0</v>
      </c>
      <c r="Q737" s="11">
        <v>88200.0</v>
      </c>
      <c r="S737" s="16" t="str">
        <f t="shared" si="1"/>
        <v>CXG-1125</v>
      </c>
      <c r="T737" s="16" t="str">
        <f t="shared" si="2"/>
        <v>11/2025</v>
      </c>
      <c r="U737" s="10" t="s">
        <v>926</v>
      </c>
      <c r="V737" s="43">
        <v>73500.0</v>
      </c>
      <c r="W737" s="8">
        <v>1225.0</v>
      </c>
      <c r="X737" s="8">
        <v>0.0</v>
      </c>
      <c r="Y737" s="16" t="str">
        <f t="shared" si="3"/>
        <v>Descarregado</v>
      </c>
      <c r="Z737" s="8" t="s">
        <v>3302</v>
      </c>
      <c r="AA737" s="14">
        <f>SUMIFS(PagFreteIndividal!E:E,PagFreteIndividal!B:B,A:A)+AC737</f>
        <v>8085</v>
      </c>
      <c r="AB737" s="14">
        <f t="shared" si="4"/>
        <v>0</v>
      </c>
      <c r="AC737" s="32">
        <v>8085.0</v>
      </c>
    </row>
    <row r="738">
      <c r="A738" s="10" t="s">
        <v>5391</v>
      </c>
      <c r="B738" s="13">
        <v>45968.0</v>
      </c>
      <c r="C738" s="8" t="s">
        <v>3308</v>
      </c>
      <c r="D738" s="8">
        <v>52420.0</v>
      </c>
      <c r="E738" s="8">
        <v>873.67</v>
      </c>
      <c r="F738" s="8">
        <v>58.5</v>
      </c>
      <c r="G738" s="11">
        <v>51109.7</v>
      </c>
      <c r="H738" s="8">
        <v>0.0</v>
      </c>
      <c r="I738" s="11">
        <v>0.0</v>
      </c>
      <c r="J738" s="8" t="s">
        <v>4823</v>
      </c>
      <c r="K738" s="8">
        <v>250.0</v>
      </c>
      <c r="L738" s="11">
        <v>13105.0</v>
      </c>
      <c r="M738" s="8" t="s">
        <v>6119</v>
      </c>
      <c r="N738" s="8" t="s">
        <v>73</v>
      </c>
      <c r="O738" s="8" t="s">
        <v>6798</v>
      </c>
      <c r="P738" s="11">
        <v>76.0</v>
      </c>
      <c r="Q738" s="11">
        <v>66563.08</v>
      </c>
      <c r="S738" s="16" t="str">
        <f t="shared" si="1"/>
        <v>CXG-1125</v>
      </c>
      <c r="T738" s="16" t="str">
        <f t="shared" si="2"/>
        <v>11/2025</v>
      </c>
      <c r="U738" s="10" t="s">
        <v>981</v>
      </c>
      <c r="V738" s="43">
        <v>52550.0</v>
      </c>
      <c r="W738" s="8">
        <v>875.83</v>
      </c>
      <c r="X738" s="8">
        <v>2.16</v>
      </c>
      <c r="Y738" s="16" t="str">
        <f t="shared" si="3"/>
        <v>Descarregado</v>
      </c>
      <c r="Z738" s="8" t="s">
        <v>3309</v>
      </c>
      <c r="AA738" s="14">
        <f>SUMIFS(PagFreteIndividal!E:E,PagFreteIndividal!B:B,A:A)+AC738</f>
        <v>13105</v>
      </c>
      <c r="AB738" s="14">
        <f t="shared" si="4"/>
        <v>0</v>
      </c>
      <c r="AC738" s="14"/>
    </row>
    <row r="739">
      <c r="A739" s="10" t="s">
        <v>5168</v>
      </c>
      <c r="B739" s="13">
        <v>45968.0</v>
      </c>
      <c r="C739" s="8" t="s">
        <v>3308</v>
      </c>
      <c r="D739" s="8">
        <v>62800.0</v>
      </c>
      <c r="E739" s="8">
        <v>1046.67</v>
      </c>
      <c r="F739" s="8">
        <v>60.0</v>
      </c>
      <c r="G739" s="11">
        <v>62800.2</v>
      </c>
      <c r="H739" s="8">
        <v>0.0</v>
      </c>
      <c r="I739" s="11">
        <v>0.0</v>
      </c>
      <c r="J739" s="8" t="s">
        <v>5169</v>
      </c>
      <c r="K739" s="8">
        <v>110.0</v>
      </c>
      <c r="L739" s="11">
        <v>6908.0</v>
      </c>
      <c r="M739" s="8" t="s">
        <v>6119</v>
      </c>
      <c r="N739" s="8" t="s">
        <v>53</v>
      </c>
      <c r="O739" s="8" t="s">
        <v>6209</v>
      </c>
      <c r="P739" s="11">
        <v>77.0</v>
      </c>
      <c r="Q739" s="11">
        <v>80644.41</v>
      </c>
      <c r="S739" s="16" t="str">
        <f t="shared" si="1"/>
        <v>CXG-1125</v>
      </c>
      <c r="T739" s="16" t="str">
        <f t="shared" si="2"/>
        <v>11/2025</v>
      </c>
      <c r="U739" s="10" t="s">
        <v>924</v>
      </c>
      <c r="V739" s="43">
        <v>62840.0</v>
      </c>
      <c r="W739" s="8">
        <v>1047.33</v>
      </c>
      <c r="X739" s="8">
        <v>0.66</v>
      </c>
      <c r="Y739" s="16" t="str">
        <f t="shared" si="3"/>
        <v>Descarregado</v>
      </c>
      <c r="Z739" s="8" t="s">
        <v>3309</v>
      </c>
      <c r="AA739" s="14">
        <f>SUMIFS(PagFreteIndividal!E:E,PagFreteIndividal!B:B,A:A)+AC739</f>
        <v>6908</v>
      </c>
      <c r="AB739" s="14">
        <f t="shared" si="4"/>
        <v>0</v>
      </c>
      <c r="AC739" s="14"/>
    </row>
    <row r="740">
      <c r="A740" s="10" t="s">
        <v>5136</v>
      </c>
      <c r="B740" s="13">
        <v>45969.0</v>
      </c>
      <c r="C740" s="8" t="s">
        <v>3308</v>
      </c>
      <c r="D740" s="8">
        <v>59540.0</v>
      </c>
      <c r="E740" s="8">
        <v>992.33</v>
      </c>
      <c r="F740" s="8">
        <v>60.0</v>
      </c>
      <c r="G740" s="11">
        <v>59539.8</v>
      </c>
      <c r="H740" s="8">
        <v>0.0</v>
      </c>
      <c r="I740" s="11">
        <v>0.0</v>
      </c>
      <c r="J740" s="8" t="s">
        <v>5137</v>
      </c>
      <c r="K740" s="8">
        <v>110.0</v>
      </c>
      <c r="L740" s="11">
        <v>6549.4</v>
      </c>
      <c r="M740" s="8" t="s">
        <v>6119</v>
      </c>
      <c r="N740" s="8" t="s">
        <v>53</v>
      </c>
      <c r="O740" s="8" t="s">
        <v>6209</v>
      </c>
      <c r="P740" s="11">
        <v>77.0</v>
      </c>
      <c r="Q740" s="11">
        <v>77410.41</v>
      </c>
      <c r="S740" s="16" t="str">
        <f t="shared" si="1"/>
        <v>CXG-1125</v>
      </c>
      <c r="T740" s="16" t="str">
        <f t="shared" si="2"/>
        <v>11/2025</v>
      </c>
      <c r="U740" s="10" t="s">
        <v>924</v>
      </c>
      <c r="V740" s="43">
        <v>60320.0</v>
      </c>
      <c r="W740" s="8">
        <v>1005.33</v>
      </c>
      <c r="X740" s="8">
        <v>13.0</v>
      </c>
      <c r="Y740" s="16" t="str">
        <f t="shared" si="3"/>
        <v>Descarregado</v>
      </c>
      <c r="Z740" s="8" t="s">
        <v>3309</v>
      </c>
      <c r="AA740" s="14">
        <f>SUMIFS(PagFreteIndividal!E:E,PagFreteIndividal!B:B,A:A)+AC740</f>
        <v>6549.4</v>
      </c>
      <c r="AB740" s="14">
        <f t="shared" si="4"/>
        <v>0</v>
      </c>
      <c r="AC740" s="14"/>
    </row>
    <row r="741">
      <c r="A741" s="10" t="s">
        <v>4836</v>
      </c>
      <c r="B741" s="19">
        <v>45969.0</v>
      </c>
      <c r="C741" s="8" t="s">
        <v>3308</v>
      </c>
      <c r="D741" s="8">
        <v>55700.0</v>
      </c>
      <c r="E741" s="8">
        <v>928.33</v>
      </c>
      <c r="F741" s="8">
        <v>60.0</v>
      </c>
      <c r="G741" s="11">
        <v>55699.8</v>
      </c>
      <c r="H741" s="8">
        <v>0.0</v>
      </c>
      <c r="I741" s="11">
        <v>0.0</v>
      </c>
      <c r="J741" s="8" t="s">
        <v>4837</v>
      </c>
      <c r="K741" s="8">
        <v>230.0</v>
      </c>
      <c r="L741" s="11">
        <v>12811.0</v>
      </c>
      <c r="M741" s="8" t="s">
        <v>6119</v>
      </c>
      <c r="N741" s="8" t="s">
        <v>73</v>
      </c>
      <c r="O741" s="8" t="s">
        <v>6798</v>
      </c>
      <c r="P741" s="11">
        <v>76.0</v>
      </c>
      <c r="Q741" s="11">
        <v>70439.08</v>
      </c>
      <c r="S741" s="16" t="str">
        <f t="shared" si="1"/>
        <v>CXG-1125</v>
      </c>
      <c r="T741" s="16" t="str">
        <f t="shared" si="2"/>
        <v>11/2025</v>
      </c>
      <c r="U741" s="10" t="s">
        <v>979</v>
      </c>
      <c r="V741" s="43">
        <v>55610.0</v>
      </c>
      <c r="W741" s="8">
        <v>926.83</v>
      </c>
      <c r="X741" s="8">
        <v>-1.5</v>
      </c>
      <c r="Y741" s="16" t="str">
        <f t="shared" si="3"/>
        <v>Descarregado</v>
      </c>
      <c r="Z741" s="8" t="s">
        <v>3309</v>
      </c>
      <c r="AA741" s="14">
        <f>SUMIFS(PagFreteIndividal!E:E,PagFreteIndividal!B:B,A:A)+AC741</f>
        <v>12811</v>
      </c>
      <c r="AB741" s="14">
        <f t="shared" si="4"/>
        <v>0</v>
      </c>
      <c r="AC741" s="14"/>
    </row>
    <row r="742">
      <c r="A742" s="10" t="s">
        <v>6810</v>
      </c>
      <c r="B742" s="19">
        <v>45970.0</v>
      </c>
      <c r="C742" s="8" t="s">
        <v>3361</v>
      </c>
      <c r="D742" s="8">
        <v>24060.0</v>
      </c>
      <c r="E742" s="8">
        <v>401.0</v>
      </c>
      <c r="F742" s="8">
        <v>63.0</v>
      </c>
      <c r="G742" s="11">
        <v>25263.0</v>
      </c>
      <c r="H742" s="8">
        <v>0.0</v>
      </c>
      <c r="I742" s="11">
        <v>0.0</v>
      </c>
      <c r="J742" s="8" t="s">
        <v>6428</v>
      </c>
      <c r="K742" s="8">
        <v>130.0</v>
      </c>
      <c r="L742" s="11">
        <v>3127.8</v>
      </c>
      <c r="M742" s="8" t="s">
        <v>6119</v>
      </c>
      <c r="N742" s="8" t="s">
        <v>23</v>
      </c>
      <c r="O742" s="8" t="s">
        <v>6811</v>
      </c>
      <c r="P742" s="11">
        <v>76.5</v>
      </c>
      <c r="Q742" s="11">
        <v>30600.0</v>
      </c>
      <c r="S742" s="16" t="str">
        <f t="shared" si="1"/>
        <v>CXG-1125</v>
      </c>
      <c r="T742" s="16" t="str">
        <f t="shared" si="2"/>
        <v>11/2025</v>
      </c>
      <c r="U742" s="10" t="s">
        <v>926</v>
      </c>
      <c r="V742" s="43">
        <v>24000.0</v>
      </c>
      <c r="W742" s="8">
        <v>400.0</v>
      </c>
      <c r="X742" s="8">
        <v>-1.0</v>
      </c>
      <c r="Y742" s="16" t="str">
        <f t="shared" si="3"/>
        <v>Descarregado</v>
      </c>
      <c r="Z742" s="8" t="s">
        <v>3302</v>
      </c>
      <c r="AA742" s="14">
        <f>SUMIFS(PagFreteIndividal!E:E,PagFreteIndividal!B:B,A:A)+AC742</f>
        <v>3127.8</v>
      </c>
      <c r="AB742" s="14">
        <f t="shared" si="4"/>
        <v>0</v>
      </c>
      <c r="AC742" s="32">
        <v>3127.8</v>
      </c>
    </row>
    <row r="743">
      <c r="A743" s="10" t="s">
        <v>4584</v>
      </c>
      <c r="B743" s="19">
        <v>45970.0</v>
      </c>
      <c r="C743" s="8" t="s">
        <v>3308</v>
      </c>
      <c r="D743" s="8">
        <v>61240.0</v>
      </c>
      <c r="E743" s="8">
        <v>1020.67</v>
      </c>
      <c r="F743" s="8">
        <v>59.0</v>
      </c>
      <c r="G743" s="11">
        <v>60219.53</v>
      </c>
      <c r="H743" s="8">
        <v>0.0</v>
      </c>
      <c r="I743" s="11">
        <v>0.0</v>
      </c>
      <c r="J743" s="8" t="s">
        <v>3261</v>
      </c>
      <c r="K743" s="8">
        <v>230.0</v>
      </c>
      <c r="L743" s="11">
        <v>14085.2</v>
      </c>
      <c r="M743" s="8" t="s">
        <v>6119</v>
      </c>
      <c r="N743" s="8" t="s">
        <v>135</v>
      </c>
      <c r="O743" s="8" t="s">
        <v>6755</v>
      </c>
      <c r="P743" s="11">
        <v>77.0</v>
      </c>
      <c r="Q743" s="11">
        <v>78591.59</v>
      </c>
      <c r="R743" s="8" t="s">
        <v>6812</v>
      </c>
      <c r="S743" s="16" t="str">
        <f t="shared" si="1"/>
        <v>CXG-1125</v>
      </c>
      <c r="T743" s="16" t="str">
        <f t="shared" si="2"/>
        <v>11/2025</v>
      </c>
      <c r="U743" s="10" t="s">
        <v>983</v>
      </c>
      <c r="V743" s="43">
        <v>61240.0</v>
      </c>
      <c r="W743" s="8">
        <v>1020.67</v>
      </c>
      <c r="X743" s="8">
        <v>0.0</v>
      </c>
      <c r="Y743" s="16" t="str">
        <f t="shared" si="3"/>
        <v>Descarregado</v>
      </c>
      <c r="Z743" s="8" t="s">
        <v>3309</v>
      </c>
      <c r="AA743" s="14">
        <f>SUMIFS(PagFreteIndividal!E:E,PagFreteIndividal!B:B,A:A)+AC743</f>
        <v>14085.2</v>
      </c>
      <c r="AB743" s="14">
        <f t="shared" si="4"/>
        <v>0</v>
      </c>
      <c r="AC743" s="14"/>
    </row>
    <row r="744">
      <c r="A744" s="10" t="s">
        <v>6813</v>
      </c>
      <c r="B744" s="13">
        <v>45970.0</v>
      </c>
      <c r="C744" s="8" t="s">
        <v>3361</v>
      </c>
      <c r="D744" s="8">
        <v>46500.0</v>
      </c>
      <c r="E744" s="8">
        <v>775.0</v>
      </c>
      <c r="F744" s="8">
        <v>60.0</v>
      </c>
      <c r="G744" s="11">
        <v>46500.0</v>
      </c>
      <c r="H744" s="8">
        <v>0.0</v>
      </c>
      <c r="I744" s="11">
        <v>0.0</v>
      </c>
      <c r="J744" s="8" t="s">
        <v>6428</v>
      </c>
      <c r="K744" s="8">
        <v>110.0</v>
      </c>
      <c r="L744" s="11">
        <v>5115.0</v>
      </c>
      <c r="M744" s="8" t="s">
        <v>6119</v>
      </c>
      <c r="N744" s="8" t="s">
        <v>23</v>
      </c>
      <c r="O744" s="8" t="s">
        <v>6811</v>
      </c>
      <c r="P744" s="11">
        <v>76.5</v>
      </c>
      <c r="Q744" s="11">
        <v>59071.01</v>
      </c>
      <c r="S744" s="16" t="str">
        <f t="shared" si="1"/>
        <v>CXG-1125</v>
      </c>
      <c r="T744" s="16" t="str">
        <f t="shared" si="2"/>
        <v>11/2025</v>
      </c>
      <c r="U744" s="10" t="s">
        <v>926</v>
      </c>
      <c r="V744" s="43">
        <v>46330.0</v>
      </c>
      <c r="W744" s="8">
        <v>772.17</v>
      </c>
      <c r="X744" s="8">
        <v>-2.83</v>
      </c>
      <c r="Y744" s="16" t="str">
        <f t="shared" si="3"/>
        <v>Descarregado</v>
      </c>
      <c r="Z744" s="8" t="s">
        <v>3302</v>
      </c>
      <c r="AA744" s="14">
        <f>SUMIFS(PagFreteIndividal!E:E,PagFreteIndividal!B:B,A:A)+AC744</f>
        <v>5115</v>
      </c>
      <c r="AB744" s="14">
        <f t="shared" si="4"/>
        <v>0</v>
      </c>
      <c r="AC744" s="32">
        <v>5115.0</v>
      </c>
    </row>
    <row r="745">
      <c r="A745" s="10" t="s">
        <v>4369</v>
      </c>
      <c r="B745" s="19">
        <v>45971.0</v>
      </c>
      <c r="C745" s="8" t="s">
        <v>3308</v>
      </c>
      <c r="D745" s="8">
        <v>7300.0</v>
      </c>
      <c r="E745" s="8">
        <v>121.67</v>
      </c>
      <c r="F745" s="8">
        <v>63.0</v>
      </c>
      <c r="G745" s="11">
        <v>7665.21</v>
      </c>
      <c r="H745" s="8">
        <v>0.0</v>
      </c>
      <c r="I745" s="11">
        <v>0.0</v>
      </c>
      <c r="J745" s="8" t="s">
        <v>4370</v>
      </c>
      <c r="K745" s="8">
        <v>110.0</v>
      </c>
      <c r="L745" s="11">
        <v>803.0</v>
      </c>
      <c r="M745" s="8" t="s">
        <v>6119</v>
      </c>
      <c r="N745" s="8" t="s">
        <v>53</v>
      </c>
      <c r="O745" s="8" t="s">
        <v>6209</v>
      </c>
      <c r="P745" s="11">
        <v>77.0</v>
      </c>
      <c r="Q745" s="11">
        <v>9727.41</v>
      </c>
      <c r="S745" s="16" t="str">
        <f t="shared" si="1"/>
        <v>CXG-1125</v>
      </c>
      <c r="T745" s="16" t="str">
        <f t="shared" si="2"/>
        <v>11/2025</v>
      </c>
      <c r="U745" s="10" t="s">
        <v>926</v>
      </c>
      <c r="V745" s="43">
        <v>7580.0</v>
      </c>
      <c r="W745" s="8">
        <v>126.33</v>
      </c>
      <c r="X745" s="8">
        <v>4.66</v>
      </c>
      <c r="Y745" s="16" t="str">
        <f t="shared" si="3"/>
        <v>Descarregado</v>
      </c>
      <c r="Z745" s="8" t="s">
        <v>3309</v>
      </c>
      <c r="AA745" s="14">
        <f>SUMIFS(PagFreteIndividal!E:E,PagFreteIndividal!B:B,A:A)+AC745</f>
        <v>803</v>
      </c>
      <c r="AB745" s="14">
        <f t="shared" si="4"/>
        <v>0</v>
      </c>
      <c r="AC745" s="14"/>
    </row>
    <row r="746">
      <c r="A746" s="10" t="s">
        <v>5285</v>
      </c>
      <c r="B746" s="19">
        <v>45972.0</v>
      </c>
      <c r="C746" s="8" t="s">
        <v>3311</v>
      </c>
      <c r="D746" s="8">
        <v>52440.0</v>
      </c>
      <c r="E746" s="8">
        <v>874.0</v>
      </c>
      <c r="F746" s="8">
        <v>58.5</v>
      </c>
      <c r="G746" s="11">
        <v>51129.0</v>
      </c>
      <c r="H746" s="8">
        <v>0.0</v>
      </c>
      <c r="I746" s="11">
        <v>0.0</v>
      </c>
      <c r="J746" s="8" t="s">
        <v>4303</v>
      </c>
      <c r="K746" s="8">
        <v>260.0</v>
      </c>
      <c r="L746" s="11">
        <v>13634.4</v>
      </c>
      <c r="M746" s="8" t="s">
        <v>6119</v>
      </c>
      <c r="N746" s="8" t="s">
        <v>83</v>
      </c>
      <c r="O746" s="8" t="s">
        <v>6814</v>
      </c>
      <c r="P746" s="11">
        <v>82.0</v>
      </c>
      <c r="Q746" s="11">
        <v>70930.0</v>
      </c>
      <c r="S746" s="16" t="str">
        <f t="shared" si="1"/>
        <v>CXG-1125</v>
      </c>
      <c r="T746" s="16" t="str">
        <f t="shared" si="2"/>
        <v>11/2025</v>
      </c>
      <c r="U746" s="10" t="s">
        <v>987</v>
      </c>
      <c r="V746" s="43">
        <v>51900.0</v>
      </c>
      <c r="W746" s="8">
        <v>865.0</v>
      </c>
      <c r="X746" s="8">
        <v>-9.0</v>
      </c>
      <c r="Y746" s="16" t="str">
        <f t="shared" si="3"/>
        <v>Descarregado</v>
      </c>
      <c r="Z746" s="8" t="s">
        <v>3306</v>
      </c>
      <c r="AA746" s="14">
        <f>SUMIFS(PagFreteIndividal!E:E,PagFreteIndividal!B:B,A:A)+AC746</f>
        <v>13634.4</v>
      </c>
      <c r="AB746" s="14">
        <f t="shared" si="4"/>
        <v>0</v>
      </c>
      <c r="AC746" s="14"/>
    </row>
    <row r="747">
      <c r="A747" s="10" t="s">
        <v>5283</v>
      </c>
      <c r="B747" s="19">
        <v>45972.0</v>
      </c>
      <c r="C747" s="8" t="s">
        <v>3311</v>
      </c>
      <c r="D747" s="8">
        <v>64680.0</v>
      </c>
      <c r="E747" s="8">
        <v>1078.0</v>
      </c>
      <c r="F747" s="8">
        <v>60.0</v>
      </c>
      <c r="G747" s="11">
        <v>64680.0</v>
      </c>
      <c r="H747" s="8">
        <v>0.0</v>
      </c>
      <c r="I747" s="11">
        <v>0.0</v>
      </c>
      <c r="J747" s="8" t="s">
        <v>4297</v>
      </c>
      <c r="K747" s="8">
        <v>250.0</v>
      </c>
      <c r="L747" s="11">
        <v>16170.0</v>
      </c>
      <c r="M747" s="8" t="s">
        <v>6119</v>
      </c>
      <c r="N747" s="8" t="s">
        <v>73</v>
      </c>
      <c r="O747" s="8" t="s">
        <v>6815</v>
      </c>
      <c r="P747" s="11">
        <v>80.0</v>
      </c>
      <c r="Q747" s="11">
        <v>86080.0</v>
      </c>
      <c r="S747" s="16" t="str">
        <f t="shared" si="1"/>
        <v>CXG-1125</v>
      </c>
      <c r="T747" s="16" t="str">
        <f t="shared" si="2"/>
        <v>11/2025</v>
      </c>
      <c r="U747" s="10" t="s">
        <v>979</v>
      </c>
      <c r="V747" s="43">
        <v>64560.0</v>
      </c>
      <c r="W747" s="8">
        <v>1076.0</v>
      </c>
      <c r="X747" s="8">
        <v>-2.0</v>
      </c>
      <c r="Y747" s="16" t="str">
        <f t="shared" si="3"/>
        <v>Descarregado</v>
      </c>
      <c r="Z747" s="8" t="s">
        <v>3306</v>
      </c>
      <c r="AA747" s="14">
        <f>SUMIFS(PagFreteIndividal!E:E,PagFreteIndividal!B:B,A:A)+AC747</f>
        <v>16170</v>
      </c>
      <c r="AB747" s="14">
        <f t="shared" si="4"/>
        <v>0</v>
      </c>
      <c r="AC747" s="14"/>
    </row>
    <row r="748">
      <c r="A748" s="10" t="s">
        <v>6816</v>
      </c>
      <c r="B748" s="19">
        <v>45972.0</v>
      </c>
      <c r="C748" s="8" t="s">
        <v>3361</v>
      </c>
      <c r="D748" s="8">
        <v>76260.0</v>
      </c>
      <c r="E748" s="8">
        <v>1271.0</v>
      </c>
      <c r="F748" s="8">
        <v>70.0</v>
      </c>
      <c r="G748" s="11">
        <v>88970.0</v>
      </c>
      <c r="H748" s="8">
        <v>0.0</v>
      </c>
      <c r="I748" s="11">
        <v>0.0</v>
      </c>
      <c r="J748" s="8" t="s">
        <v>6590</v>
      </c>
      <c r="K748" s="8">
        <v>160.0</v>
      </c>
      <c r="L748" s="11">
        <v>12201.6</v>
      </c>
      <c r="M748" s="8" t="s">
        <v>6119</v>
      </c>
      <c r="N748" s="8" t="s">
        <v>61</v>
      </c>
      <c r="O748" s="8" t="s">
        <v>6639</v>
      </c>
      <c r="P748" s="11">
        <v>81.7</v>
      </c>
      <c r="Q748" s="11">
        <v>103568.64</v>
      </c>
      <c r="S748" s="16" t="str">
        <f t="shared" si="1"/>
        <v>CXG-1125</v>
      </c>
      <c r="T748" s="16" t="str">
        <f t="shared" si="2"/>
        <v>11/2025</v>
      </c>
      <c r="U748" s="10" t="s">
        <v>985</v>
      </c>
      <c r="V748" s="43">
        <v>76060.0</v>
      </c>
      <c r="W748" s="8">
        <v>1267.67</v>
      </c>
      <c r="X748" s="8">
        <v>-3.33</v>
      </c>
      <c r="Y748" s="16" t="str">
        <f t="shared" si="3"/>
        <v>Descarregado</v>
      </c>
      <c r="Z748" s="8" t="s">
        <v>3302</v>
      </c>
      <c r="AA748" s="14">
        <f>SUMIFS(PagFreteIndividal!E:E,PagFreteIndividal!B:B,A:A)+AC748</f>
        <v>12201.6</v>
      </c>
      <c r="AB748" s="14">
        <f t="shared" si="4"/>
        <v>0</v>
      </c>
      <c r="AC748" s="32">
        <v>12201.6</v>
      </c>
    </row>
    <row r="749">
      <c r="A749" s="10" t="s">
        <v>5109</v>
      </c>
      <c r="B749" s="19">
        <v>45971.0</v>
      </c>
      <c r="C749" s="8" t="s">
        <v>3308</v>
      </c>
      <c r="D749" s="8">
        <v>56560.0</v>
      </c>
      <c r="E749" s="8">
        <v>942.67</v>
      </c>
      <c r="F749" s="8">
        <v>64.0</v>
      </c>
      <c r="G749" s="11">
        <v>60330.88</v>
      </c>
      <c r="H749" s="8">
        <v>0.0</v>
      </c>
      <c r="I749" s="11">
        <v>0.0</v>
      </c>
      <c r="J749" s="8" t="s">
        <v>4370</v>
      </c>
      <c r="K749" s="8">
        <v>110.0</v>
      </c>
      <c r="L749" s="11">
        <v>6221.6</v>
      </c>
      <c r="M749" s="8" t="s">
        <v>6119</v>
      </c>
      <c r="N749" s="8" t="s">
        <v>53</v>
      </c>
      <c r="O749" s="8" t="s">
        <v>6209</v>
      </c>
      <c r="P749" s="11">
        <v>77.0</v>
      </c>
      <c r="Q749" s="11">
        <v>72585.59</v>
      </c>
      <c r="S749" s="16" t="str">
        <f t="shared" si="1"/>
        <v>CXG-1125</v>
      </c>
      <c r="T749" s="16" t="str">
        <f t="shared" si="2"/>
        <v>11/2025</v>
      </c>
      <c r="U749" s="10" t="s">
        <v>985</v>
      </c>
      <c r="V749" s="43">
        <v>56560.0</v>
      </c>
      <c r="W749" s="8">
        <v>942.67</v>
      </c>
      <c r="X749" s="8">
        <v>0.0</v>
      </c>
      <c r="Y749" s="16" t="str">
        <f t="shared" si="3"/>
        <v>Descarregado</v>
      </c>
      <c r="Z749" s="8" t="s">
        <v>3309</v>
      </c>
      <c r="AA749" s="14">
        <f>SUMIFS(PagFreteIndividal!E:E,PagFreteIndividal!B:B,A:A)+AC749</f>
        <v>6221.6</v>
      </c>
      <c r="AB749" s="14">
        <f t="shared" si="4"/>
        <v>0</v>
      </c>
      <c r="AC749" s="14"/>
    </row>
    <row r="750">
      <c r="A750" s="10" t="s">
        <v>4565</v>
      </c>
      <c r="B750" s="19">
        <v>45973.0</v>
      </c>
      <c r="C750" s="8" t="s">
        <v>3308</v>
      </c>
      <c r="D750" s="8">
        <v>49720.0</v>
      </c>
      <c r="E750" s="8">
        <v>828.67</v>
      </c>
      <c r="F750" s="8">
        <v>58.5</v>
      </c>
      <c r="G750" s="11">
        <v>48477.2</v>
      </c>
      <c r="H750" s="8">
        <v>0.0</v>
      </c>
      <c r="I750" s="11">
        <v>0.0</v>
      </c>
      <c r="J750" s="8" t="s">
        <v>4566</v>
      </c>
      <c r="K750" s="8">
        <v>250.0</v>
      </c>
      <c r="L750" s="11">
        <v>12430.0</v>
      </c>
      <c r="M750" s="8" t="s">
        <v>6119</v>
      </c>
      <c r="N750" s="8" t="s">
        <v>73</v>
      </c>
      <c r="O750" s="8" t="s">
        <v>6815</v>
      </c>
      <c r="P750" s="11">
        <v>80.0</v>
      </c>
      <c r="Q750" s="11">
        <v>65893.6</v>
      </c>
      <c r="S750" s="16" t="str">
        <f t="shared" si="1"/>
        <v>CXG-1125</v>
      </c>
      <c r="T750" s="16" t="str">
        <f t="shared" si="2"/>
        <v>11/2025</v>
      </c>
      <c r="U750" s="10" t="s">
        <v>987</v>
      </c>
      <c r="V750" s="43">
        <v>49420.0</v>
      </c>
      <c r="W750" s="8">
        <v>823.67</v>
      </c>
      <c r="X750" s="8">
        <v>-5.0</v>
      </c>
      <c r="Y750" s="16" t="str">
        <f t="shared" si="3"/>
        <v>Descarregado</v>
      </c>
      <c r="Z750" s="8" t="s">
        <v>3309</v>
      </c>
      <c r="AA750" s="14">
        <f>SUMIFS(PagFreteIndividal!E:E,PagFreteIndividal!B:B,A:A)+AC750</f>
        <v>12430</v>
      </c>
      <c r="AB750" s="14">
        <f t="shared" si="4"/>
        <v>0</v>
      </c>
      <c r="AC750" s="14"/>
    </row>
    <row r="751">
      <c r="A751" s="10" t="s">
        <v>4562</v>
      </c>
      <c r="B751" s="19">
        <v>45973.0</v>
      </c>
      <c r="C751" s="8" t="s">
        <v>3308</v>
      </c>
      <c r="D751" s="8">
        <v>49520.0</v>
      </c>
      <c r="E751" s="8">
        <v>825.33</v>
      </c>
      <c r="F751" s="8">
        <v>58.5</v>
      </c>
      <c r="G751" s="11">
        <v>48281.81</v>
      </c>
      <c r="H751" s="8">
        <v>0.0</v>
      </c>
      <c r="I751" s="11">
        <v>0.0</v>
      </c>
      <c r="J751" s="8" t="s">
        <v>4563</v>
      </c>
      <c r="K751" s="8">
        <v>250.0</v>
      </c>
      <c r="L751" s="11">
        <v>12380.0</v>
      </c>
      <c r="M751" s="8" t="s">
        <v>6119</v>
      </c>
      <c r="N751" s="8" t="s">
        <v>73</v>
      </c>
      <c r="O751" s="8" t="s">
        <v>6815</v>
      </c>
      <c r="P751" s="11">
        <v>80.0</v>
      </c>
      <c r="Q751" s="11">
        <v>65973.6</v>
      </c>
      <c r="S751" s="16" t="str">
        <f t="shared" si="1"/>
        <v>CXG-1125</v>
      </c>
      <c r="T751" s="16" t="str">
        <f t="shared" si="2"/>
        <v>11/2025</v>
      </c>
      <c r="U751" s="10" t="s">
        <v>987</v>
      </c>
      <c r="V751" s="43">
        <v>49480.0</v>
      </c>
      <c r="W751" s="8">
        <v>824.67</v>
      </c>
      <c r="X751" s="8">
        <v>-0.66</v>
      </c>
      <c r="Y751" s="16" t="str">
        <f t="shared" si="3"/>
        <v>Descarregado</v>
      </c>
      <c r="Z751" s="8" t="s">
        <v>3309</v>
      </c>
      <c r="AA751" s="14">
        <f>SUMIFS(PagFreteIndividal!E:E,PagFreteIndividal!B:B,A:A)+AC751</f>
        <v>12380</v>
      </c>
      <c r="AB751" s="14">
        <f t="shared" si="4"/>
        <v>0</v>
      </c>
      <c r="AC751" s="14"/>
    </row>
    <row r="752">
      <c r="A752" s="10" t="s">
        <v>4559</v>
      </c>
      <c r="B752" s="19">
        <v>45973.0</v>
      </c>
      <c r="C752" s="8" t="s">
        <v>3308</v>
      </c>
      <c r="D752" s="8">
        <v>49480.0</v>
      </c>
      <c r="E752" s="8">
        <v>824.67</v>
      </c>
      <c r="F752" s="8">
        <v>58.5</v>
      </c>
      <c r="G752" s="11">
        <v>48243.2</v>
      </c>
      <c r="H752" s="8">
        <v>0.0</v>
      </c>
      <c r="I752" s="11">
        <v>0.0</v>
      </c>
      <c r="J752" s="8" t="s">
        <v>4560</v>
      </c>
      <c r="K752" s="8">
        <v>250.0</v>
      </c>
      <c r="L752" s="11">
        <v>12370.0</v>
      </c>
      <c r="M752" s="8" t="s">
        <v>6119</v>
      </c>
      <c r="N752" s="8" t="s">
        <v>73</v>
      </c>
      <c r="O752" s="8" t="s">
        <v>6815</v>
      </c>
      <c r="P752" s="11">
        <v>80.0</v>
      </c>
      <c r="Q752" s="11">
        <v>65840.0</v>
      </c>
      <c r="S752" s="16" t="str">
        <f t="shared" si="1"/>
        <v>CXG-1125</v>
      </c>
      <c r="T752" s="16" t="str">
        <f t="shared" si="2"/>
        <v>11/2025</v>
      </c>
      <c r="U752" s="10" t="s">
        <v>987</v>
      </c>
      <c r="V752" s="43">
        <v>49380.0</v>
      </c>
      <c r="W752" s="8">
        <v>823.0</v>
      </c>
      <c r="X752" s="8">
        <v>-1.67</v>
      </c>
      <c r="Y752" s="16" t="str">
        <f t="shared" si="3"/>
        <v>Descarregado</v>
      </c>
      <c r="Z752" s="8" t="s">
        <v>3309</v>
      </c>
      <c r="AA752" s="14">
        <f>SUMIFS(PagFreteIndividal!E:E,PagFreteIndividal!B:B,A:A)+AC752</f>
        <v>12370</v>
      </c>
      <c r="AB752" s="14">
        <f t="shared" si="4"/>
        <v>0</v>
      </c>
      <c r="AC752" s="14"/>
    </row>
    <row r="753">
      <c r="A753" s="10" t="s">
        <v>4556</v>
      </c>
      <c r="B753" s="19">
        <v>45973.0</v>
      </c>
      <c r="C753" s="8" t="s">
        <v>3308</v>
      </c>
      <c r="D753" s="8">
        <v>49220.0</v>
      </c>
      <c r="E753" s="8">
        <v>820.33</v>
      </c>
      <c r="F753" s="8">
        <v>58.5</v>
      </c>
      <c r="G753" s="11">
        <v>47989.31</v>
      </c>
      <c r="H753" s="8">
        <v>0.0</v>
      </c>
      <c r="I753" s="11">
        <v>0.0</v>
      </c>
      <c r="J753" s="8" t="s">
        <v>4557</v>
      </c>
      <c r="K753" s="8">
        <v>250.0</v>
      </c>
      <c r="L753" s="11">
        <v>12305.0</v>
      </c>
      <c r="M753" s="8" t="s">
        <v>6119</v>
      </c>
      <c r="N753" s="8" t="s">
        <v>73</v>
      </c>
      <c r="O753" s="8" t="s">
        <v>6815</v>
      </c>
      <c r="P753" s="11">
        <v>80.0</v>
      </c>
      <c r="Q753" s="11">
        <v>65493.6</v>
      </c>
      <c r="S753" s="16" t="str">
        <f t="shared" si="1"/>
        <v>CXG-1125</v>
      </c>
      <c r="T753" s="16" t="str">
        <f t="shared" si="2"/>
        <v>11/2025</v>
      </c>
      <c r="U753" s="10" t="s">
        <v>987</v>
      </c>
      <c r="V753" s="43">
        <v>49120.0</v>
      </c>
      <c r="W753" s="8">
        <v>818.67</v>
      </c>
      <c r="X753" s="8">
        <v>-1.66</v>
      </c>
      <c r="Y753" s="16" t="str">
        <f t="shared" si="3"/>
        <v>Descarregado</v>
      </c>
      <c r="Z753" s="8" t="s">
        <v>3309</v>
      </c>
      <c r="AA753" s="14">
        <f>SUMIFS(PagFreteIndividal!E:E,PagFreteIndividal!B:B,A:A)+AC753</f>
        <v>12305</v>
      </c>
      <c r="AB753" s="14">
        <f t="shared" si="4"/>
        <v>0</v>
      </c>
      <c r="AC753" s="14"/>
    </row>
    <row r="754">
      <c r="A754" s="10" t="s">
        <v>4553</v>
      </c>
      <c r="B754" s="19">
        <v>45973.0</v>
      </c>
      <c r="C754" s="8" t="s">
        <v>3308</v>
      </c>
      <c r="D754" s="8">
        <v>49800.0</v>
      </c>
      <c r="E754" s="8">
        <v>830.0</v>
      </c>
      <c r="F754" s="8">
        <v>58.5</v>
      </c>
      <c r="G754" s="11">
        <v>48555.0</v>
      </c>
      <c r="H754" s="8">
        <v>0.0</v>
      </c>
      <c r="I754" s="11">
        <v>0.0</v>
      </c>
      <c r="J754" s="8" t="s">
        <v>4554</v>
      </c>
      <c r="K754" s="8">
        <v>250.0</v>
      </c>
      <c r="L754" s="11">
        <v>12450.0</v>
      </c>
      <c r="M754" s="8" t="s">
        <v>6119</v>
      </c>
      <c r="N754" s="8" t="s">
        <v>73</v>
      </c>
      <c r="O754" s="8" t="s">
        <v>6815</v>
      </c>
      <c r="P754" s="11">
        <v>80.0</v>
      </c>
      <c r="Q754" s="11">
        <v>66266.4</v>
      </c>
      <c r="S754" s="16" t="str">
        <f t="shared" si="1"/>
        <v>CXG-1125</v>
      </c>
      <c r="T754" s="16" t="str">
        <f t="shared" si="2"/>
        <v>11/2025</v>
      </c>
      <c r="U754" s="10" t="s">
        <v>987</v>
      </c>
      <c r="V754" s="43">
        <v>49700.0</v>
      </c>
      <c r="W754" s="8">
        <v>828.33</v>
      </c>
      <c r="X754" s="8">
        <v>-1.67</v>
      </c>
      <c r="Y754" s="16" t="str">
        <f t="shared" si="3"/>
        <v>Descarregado</v>
      </c>
      <c r="Z754" s="8" t="s">
        <v>3309</v>
      </c>
      <c r="AA754" s="14">
        <f>SUMIFS(PagFreteIndividal!E:E,PagFreteIndividal!B:B,A:A)+AC754</f>
        <v>12450</v>
      </c>
      <c r="AB754" s="14">
        <f t="shared" si="4"/>
        <v>0</v>
      </c>
      <c r="AC754" s="14"/>
    </row>
    <row r="755">
      <c r="A755" s="10" t="s">
        <v>4550</v>
      </c>
      <c r="B755" s="19">
        <v>45973.0</v>
      </c>
      <c r="C755" s="8" t="s">
        <v>3308</v>
      </c>
      <c r="D755" s="8">
        <v>48580.0</v>
      </c>
      <c r="E755" s="8">
        <v>809.67</v>
      </c>
      <c r="F755" s="8">
        <v>58.5</v>
      </c>
      <c r="G755" s="11">
        <v>47365.7</v>
      </c>
      <c r="H755" s="8">
        <v>0.0</v>
      </c>
      <c r="I755" s="11">
        <v>0.0</v>
      </c>
      <c r="J755" s="8" t="s">
        <v>4551</v>
      </c>
      <c r="K755" s="8">
        <v>250.0</v>
      </c>
      <c r="L755" s="11">
        <v>12145.0</v>
      </c>
      <c r="M755" s="8" t="s">
        <v>6119</v>
      </c>
      <c r="N755" s="8" t="s">
        <v>73</v>
      </c>
      <c r="O755" s="8" t="s">
        <v>6815</v>
      </c>
      <c r="P755" s="11">
        <v>80.0</v>
      </c>
      <c r="Q755" s="11">
        <v>64573.6</v>
      </c>
      <c r="S755" s="16" t="str">
        <f t="shared" si="1"/>
        <v>CXG-1125</v>
      </c>
      <c r="T755" s="16" t="str">
        <f t="shared" si="2"/>
        <v>11/2025</v>
      </c>
      <c r="U755" s="10" t="s">
        <v>987</v>
      </c>
      <c r="V755" s="43">
        <v>48430.0</v>
      </c>
      <c r="W755" s="8">
        <v>807.17</v>
      </c>
      <c r="X755" s="8">
        <v>-2.5</v>
      </c>
      <c r="Y755" s="16" t="str">
        <f t="shared" si="3"/>
        <v>Descarregado</v>
      </c>
      <c r="Z755" s="8" t="s">
        <v>3309</v>
      </c>
      <c r="AA755" s="14">
        <f>SUMIFS(PagFreteIndividal!E:E,PagFreteIndividal!B:B,A:A)+AC755</f>
        <v>12145</v>
      </c>
      <c r="AB755" s="14">
        <f t="shared" si="4"/>
        <v>0</v>
      </c>
      <c r="AC755" s="14"/>
    </row>
    <row r="756">
      <c r="A756" s="10" t="s">
        <v>4778</v>
      </c>
      <c r="B756" s="19">
        <v>45973.0</v>
      </c>
      <c r="C756" s="8" t="s">
        <v>3308</v>
      </c>
      <c r="D756" s="8">
        <v>52740.0</v>
      </c>
      <c r="E756" s="8">
        <v>879.0</v>
      </c>
      <c r="F756" s="8">
        <v>58.5</v>
      </c>
      <c r="G756" s="11">
        <v>51421.5</v>
      </c>
      <c r="H756" s="8">
        <v>0.0</v>
      </c>
      <c r="I756" s="11">
        <v>0.0</v>
      </c>
      <c r="J756" s="8" t="s">
        <v>4779</v>
      </c>
      <c r="K756" s="8">
        <v>250.0</v>
      </c>
      <c r="L756" s="11">
        <v>13185.0</v>
      </c>
      <c r="M756" s="8" t="s">
        <v>6119</v>
      </c>
      <c r="N756" s="8" t="s">
        <v>73</v>
      </c>
      <c r="O756" s="8" t="s">
        <v>6815</v>
      </c>
      <c r="P756" s="11">
        <v>80.0</v>
      </c>
      <c r="Q756" s="11">
        <v>70360.0</v>
      </c>
      <c r="S756" s="16" t="str">
        <f t="shared" si="1"/>
        <v>CXG-1125</v>
      </c>
      <c r="T756" s="16" t="str">
        <f t="shared" si="2"/>
        <v>11/2025</v>
      </c>
      <c r="U756" s="10" t="s">
        <v>987</v>
      </c>
      <c r="V756" s="43">
        <v>52770.0</v>
      </c>
      <c r="W756" s="8">
        <v>879.5</v>
      </c>
      <c r="X756" s="8">
        <v>0.5</v>
      </c>
      <c r="Y756" s="16" t="str">
        <f t="shared" si="3"/>
        <v>Descarregado</v>
      </c>
      <c r="Z756" s="8" t="s">
        <v>3309</v>
      </c>
      <c r="AA756" s="14">
        <f>SUMIFS(PagFreteIndividal!E:E,PagFreteIndividal!B:B,A:A)+AC756</f>
        <v>13185</v>
      </c>
      <c r="AB756" s="14">
        <f t="shared" si="4"/>
        <v>0</v>
      </c>
      <c r="AC756" s="14"/>
    </row>
    <row r="757">
      <c r="A757" s="10" t="s">
        <v>4802</v>
      </c>
      <c r="B757" s="19">
        <v>45973.0</v>
      </c>
      <c r="C757" s="8" t="s">
        <v>3308</v>
      </c>
      <c r="D757" s="8">
        <v>53420.0</v>
      </c>
      <c r="E757" s="8">
        <v>890.33</v>
      </c>
      <c r="F757" s="8">
        <v>58.5</v>
      </c>
      <c r="G757" s="11">
        <v>52084.31</v>
      </c>
      <c r="H757" s="8">
        <v>0.0</v>
      </c>
      <c r="I757" s="11">
        <v>0.0</v>
      </c>
      <c r="J757" s="8" t="s">
        <v>4803</v>
      </c>
      <c r="K757" s="8">
        <v>250.0</v>
      </c>
      <c r="L757" s="11">
        <v>13355.0</v>
      </c>
      <c r="M757" s="8" t="s">
        <v>6119</v>
      </c>
      <c r="N757" s="8" t="s">
        <v>73</v>
      </c>
      <c r="O757" s="8" t="s">
        <v>6815</v>
      </c>
      <c r="P757" s="11">
        <v>80.0</v>
      </c>
      <c r="Q757" s="11">
        <v>71280.0</v>
      </c>
      <c r="S757" s="16" t="str">
        <f t="shared" si="1"/>
        <v>CXG-1125</v>
      </c>
      <c r="T757" s="16" t="str">
        <f t="shared" si="2"/>
        <v>11/2025</v>
      </c>
      <c r="U757" s="10" t="s">
        <v>987</v>
      </c>
      <c r="V757" s="43">
        <v>53460.0</v>
      </c>
      <c r="W757" s="8">
        <v>891.0</v>
      </c>
      <c r="X757" s="8">
        <v>0.67</v>
      </c>
      <c r="Y757" s="16" t="str">
        <f t="shared" si="3"/>
        <v>Descarregado</v>
      </c>
      <c r="Z757" s="8" t="s">
        <v>3309</v>
      </c>
      <c r="AA757" s="14">
        <f>SUMIFS(PagFreteIndividal!E:E,PagFreteIndividal!B:B,A:A)+AC757</f>
        <v>13355</v>
      </c>
      <c r="AB757" s="14">
        <f t="shared" si="4"/>
        <v>0</v>
      </c>
      <c r="AC757" s="14"/>
    </row>
    <row r="758">
      <c r="A758" s="10" t="s">
        <v>4614</v>
      </c>
      <c r="B758" s="19">
        <v>45974.0</v>
      </c>
      <c r="C758" s="8" t="s">
        <v>3308</v>
      </c>
      <c r="D758" s="8">
        <v>32640.0</v>
      </c>
      <c r="E758" s="8">
        <v>544.0</v>
      </c>
      <c r="F758" s="8">
        <v>58.5</v>
      </c>
      <c r="G758" s="11">
        <v>31824.0</v>
      </c>
      <c r="H758" s="8">
        <v>0.0</v>
      </c>
      <c r="I758" s="11">
        <v>0.0</v>
      </c>
      <c r="J758" s="8" t="s">
        <v>4615</v>
      </c>
      <c r="K758" s="8">
        <v>250.0</v>
      </c>
      <c r="L758" s="11">
        <v>8160.0</v>
      </c>
      <c r="M758" s="8" t="s">
        <v>6119</v>
      </c>
      <c r="N758" s="8" t="s">
        <v>51</v>
      </c>
      <c r="O758" s="8" t="s">
        <v>6817</v>
      </c>
      <c r="P758" s="11">
        <v>80.0</v>
      </c>
      <c r="Q758" s="11">
        <v>43520.0</v>
      </c>
      <c r="R758" s="8" t="s">
        <v>6818</v>
      </c>
      <c r="S758" s="16" t="str">
        <f t="shared" si="1"/>
        <v>CXG-1125</v>
      </c>
      <c r="T758" s="16" t="str">
        <f t="shared" si="2"/>
        <v>11/2025</v>
      </c>
      <c r="U758" s="10" t="s">
        <v>987</v>
      </c>
      <c r="V758" s="43">
        <v>32640.0</v>
      </c>
      <c r="W758" s="8">
        <v>544.0</v>
      </c>
      <c r="X758" s="8">
        <v>0.0</v>
      </c>
      <c r="Y758" s="16" t="str">
        <f t="shared" si="3"/>
        <v>Descarregado</v>
      </c>
      <c r="Z758" s="8" t="s">
        <v>3309</v>
      </c>
      <c r="AA758" s="14">
        <f>SUMIFS(PagFreteIndividal!E:E,PagFreteIndividal!B:B,A:A)+AC758</f>
        <v>8160</v>
      </c>
      <c r="AB758" s="14">
        <f t="shared" si="4"/>
        <v>0</v>
      </c>
      <c r="AC758" s="14"/>
    </row>
    <row r="759">
      <c r="A759" s="10" t="s">
        <v>4170</v>
      </c>
      <c r="B759" s="19">
        <v>45974.0</v>
      </c>
      <c r="C759" s="8" t="s">
        <v>3308</v>
      </c>
      <c r="D759" s="8">
        <v>50080.0</v>
      </c>
      <c r="E759" s="8">
        <v>834.67</v>
      </c>
      <c r="F759" s="8">
        <v>58.5</v>
      </c>
      <c r="G759" s="11">
        <v>48828.2</v>
      </c>
      <c r="H759" s="8">
        <v>0.0</v>
      </c>
      <c r="I759" s="11">
        <v>0.0</v>
      </c>
      <c r="J759" s="8" t="s">
        <v>4171</v>
      </c>
      <c r="K759" s="8">
        <v>250.0</v>
      </c>
      <c r="L759" s="11">
        <v>12520.0</v>
      </c>
      <c r="M759" s="8" t="s">
        <v>6119</v>
      </c>
      <c r="N759" s="8" t="s">
        <v>73</v>
      </c>
      <c r="O759" s="8" t="s">
        <v>6815</v>
      </c>
      <c r="P759" s="11">
        <v>80.0</v>
      </c>
      <c r="Q759" s="11">
        <v>66773.6</v>
      </c>
      <c r="S759" s="16" t="str">
        <f t="shared" si="1"/>
        <v>CXG-1125</v>
      </c>
      <c r="T759" s="16" t="str">
        <f t="shared" si="2"/>
        <v>11/2025</v>
      </c>
      <c r="U759" s="10" t="s">
        <v>987</v>
      </c>
      <c r="V759" s="43">
        <v>50080.0</v>
      </c>
      <c r="W759" s="8">
        <v>834.67</v>
      </c>
      <c r="X759" s="8">
        <v>0.0</v>
      </c>
      <c r="Y759" s="16" t="str">
        <f t="shared" si="3"/>
        <v>Descarregado</v>
      </c>
      <c r="Z759" s="8" t="s">
        <v>3309</v>
      </c>
      <c r="AA759" s="14">
        <f>SUMIFS(PagFreteIndividal!E:E,PagFreteIndividal!B:B,A:A)+AC759</f>
        <v>12520</v>
      </c>
      <c r="AB759" s="14">
        <f t="shared" si="4"/>
        <v>0</v>
      </c>
      <c r="AC759" s="14"/>
    </row>
    <row r="760">
      <c r="A760" s="10" t="s">
        <v>5382</v>
      </c>
      <c r="B760" s="19">
        <v>45974.0</v>
      </c>
      <c r="C760" s="8" t="s">
        <v>3308</v>
      </c>
      <c r="D760" s="8">
        <v>53860.0</v>
      </c>
      <c r="E760" s="8">
        <v>897.67</v>
      </c>
      <c r="F760" s="8">
        <v>58.5</v>
      </c>
      <c r="G760" s="11">
        <v>52513.7</v>
      </c>
      <c r="H760" s="8">
        <v>0.0</v>
      </c>
      <c r="I760" s="11">
        <v>0.0</v>
      </c>
      <c r="J760" s="8" t="s">
        <v>5383</v>
      </c>
      <c r="K760" s="8">
        <v>230.0</v>
      </c>
      <c r="L760" s="11">
        <v>12387.8</v>
      </c>
      <c r="M760" s="8" t="s">
        <v>6119</v>
      </c>
      <c r="N760" s="8" t="s">
        <v>27</v>
      </c>
      <c r="O760" s="8" t="s">
        <v>6594</v>
      </c>
      <c r="P760" s="11">
        <v>78.0</v>
      </c>
      <c r="Q760" s="11">
        <v>70018.26</v>
      </c>
      <c r="S760" s="16" t="str">
        <f t="shared" si="1"/>
        <v>CXG-1125</v>
      </c>
      <c r="T760" s="16" t="str">
        <f t="shared" si="2"/>
        <v>11/2025</v>
      </c>
      <c r="U760" s="10" t="s">
        <v>987</v>
      </c>
      <c r="V760" s="43">
        <v>53860.0</v>
      </c>
      <c r="W760" s="8">
        <v>897.67</v>
      </c>
      <c r="X760" s="8">
        <v>0.0</v>
      </c>
      <c r="Y760" s="16" t="str">
        <f t="shared" si="3"/>
        <v>Descarregado</v>
      </c>
      <c r="Z760" s="8" t="s">
        <v>3309</v>
      </c>
      <c r="AA760" s="14">
        <f>SUMIFS(PagFreteIndividal!E:E,PagFreteIndividal!B:B,A:A)+AC760</f>
        <v>12387.8</v>
      </c>
      <c r="AB760" s="14">
        <f t="shared" si="4"/>
        <v>0</v>
      </c>
      <c r="AC760" s="14"/>
    </row>
    <row r="761">
      <c r="A761" s="10" t="s">
        <v>4653</v>
      </c>
      <c r="B761" s="19">
        <v>45975.0</v>
      </c>
      <c r="C761" s="8" t="s">
        <v>3308</v>
      </c>
      <c r="D761" s="8">
        <v>49840.0</v>
      </c>
      <c r="E761" s="8">
        <v>830.67</v>
      </c>
      <c r="F761" s="8">
        <v>58.5</v>
      </c>
      <c r="G761" s="11">
        <v>48594.2</v>
      </c>
      <c r="H761" s="8">
        <v>0.0</v>
      </c>
      <c r="I761" s="11">
        <v>0.0</v>
      </c>
      <c r="J761" s="8" t="s">
        <v>4654</v>
      </c>
      <c r="K761" s="8">
        <v>250.0</v>
      </c>
      <c r="L761" s="11">
        <v>12460.0</v>
      </c>
      <c r="M761" s="8" t="s">
        <v>6119</v>
      </c>
      <c r="N761" s="8" t="s">
        <v>73</v>
      </c>
      <c r="O761" s="8" t="s">
        <v>6815</v>
      </c>
      <c r="P761" s="11">
        <v>80.0</v>
      </c>
      <c r="Q761" s="11">
        <v>66360.0</v>
      </c>
      <c r="S761" s="16" t="str">
        <f t="shared" si="1"/>
        <v>CXG-1125</v>
      </c>
      <c r="T761" s="16" t="str">
        <f t="shared" si="2"/>
        <v>11/2025</v>
      </c>
      <c r="U761" s="10" t="s">
        <v>987</v>
      </c>
      <c r="V761" s="43">
        <v>49770.0</v>
      </c>
      <c r="W761" s="8">
        <v>829.5</v>
      </c>
      <c r="X761" s="8">
        <v>-1.17</v>
      </c>
      <c r="Y761" s="16" t="str">
        <f t="shared" si="3"/>
        <v>Descarregado</v>
      </c>
      <c r="Z761" s="8" t="s">
        <v>3309</v>
      </c>
      <c r="AA761" s="14">
        <f>SUMIFS(PagFreteIndividal!E:E,PagFreteIndividal!B:B,A:A)+AC761</f>
        <v>12460</v>
      </c>
      <c r="AB761" s="14">
        <f t="shared" si="4"/>
        <v>0</v>
      </c>
      <c r="AC761" s="14"/>
    </row>
    <row r="762">
      <c r="A762" s="10" t="s">
        <v>4634</v>
      </c>
      <c r="B762" s="19">
        <v>45975.0</v>
      </c>
      <c r="C762" s="8" t="s">
        <v>3308</v>
      </c>
      <c r="D762" s="8">
        <v>49400.0</v>
      </c>
      <c r="E762" s="8">
        <v>823.33</v>
      </c>
      <c r="F762" s="8">
        <v>58.5</v>
      </c>
      <c r="G762" s="11">
        <v>48164.81</v>
      </c>
      <c r="H762" s="8">
        <v>0.0</v>
      </c>
      <c r="I762" s="11">
        <v>0.0</v>
      </c>
      <c r="J762" s="8" t="s">
        <v>4635</v>
      </c>
      <c r="K762" s="8">
        <v>250.0</v>
      </c>
      <c r="L762" s="11">
        <v>12350.0</v>
      </c>
      <c r="M762" s="8" t="s">
        <v>6119</v>
      </c>
      <c r="N762" s="8" t="s">
        <v>73</v>
      </c>
      <c r="O762" s="8" t="s">
        <v>6815</v>
      </c>
      <c r="P762" s="11">
        <v>80.0</v>
      </c>
      <c r="Q762" s="11">
        <v>65413.6</v>
      </c>
      <c r="S762" s="16" t="str">
        <f t="shared" si="1"/>
        <v>CXG-1125</v>
      </c>
      <c r="T762" s="16" t="str">
        <f t="shared" si="2"/>
        <v>11/2025</v>
      </c>
      <c r="U762" s="10" t="s">
        <v>987</v>
      </c>
      <c r="V762" s="43">
        <v>49060.0</v>
      </c>
      <c r="W762" s="8">
        <v>817.67</v>
      </c>
      <c r="X762" s="8">
        <v>-5.66</v>
      </c>
      <c r="Y762" s="16" t="str">
        <f t="shared" si="3"/>
        <v>Descarregado</v>
      </c>
      <c r="Z762" s="8" t="s">
        <v>3309</v>
      </c>
      <c r="AA762" s="14">
        <f>SUMIFS(PagFreteIndividal!E:E,PagFreteIndividal!B:B,A:A)+AC762</f>
        <v>12350</v>
      </c>
      <c r="AB762" s="14">
        <f t="shared" si="4"/>
        <v>0</v>
      </c>
      <c r="AC762" s="14"/>
    </row>
    <row r="763">
      <c r="A763" s="10" t="s">
        <v>4637</v>
      </c>
      <c r="B763" s="19">
        <v>45975.0</v>
      </c>
      <c r="C763" s="8" t="s">
        <v>3308</v>
      </c>
      <c r="D763" s="8">
        <v>49480.0</v>
      </c>
      <c r="E763" s="8">
        <v>824.67</v>
      </c>
      <c r="F763" s="8">
        <v>58.5</v>
      </c>
      <c r="G763" s="11">
        <v>48243.2</v>
      </c>
      <c r="H763" s="8">
        <v>0.0</v>
      </c>
      <c r="I763" s="11">
        <v>0.0</v>
      </c>
      <c r="J763" s="8" t="s">
        <v>4638</v>
      </c>
      <c r="K763" s="8">
        <v>250.0</v>
      </c>
      <c r="L763" s="11">
        <v>12370.0</v>
      </c>
      <c r="M763" s="8" t="s">
        <v>6119</v>
      </c>
      <c r="N763" s="8" t="s">
        <v>73</v>
      </c>
      <c r="O763" s="8" t="s">
        <v>6815</v>
      </c>
      <c r="P763" s="11">
        <v>80.0</v>
      </c>
      <c r="Q763" s="11">
        <v>65880.0</v>
      </c>
      <c r="S763" s="16" t="str">
        <f t="shared" si="1"/>
        <v>CXG-1125</v>
      </c>
      <c r="T763" s="16" t="str">
        <f t="shared" si="2"/>
        <v>11/2025</v>
      </c>
      <c r="U763" s="10" t="s">
        <v>987</v>
      </c>
      <c r="V763" s="43">
        <v>49410.0</v>
      </c>
      <c r="W763" s="8">
        <v>823.5</v>
      </c>
      <c r="X763" s="8">
        <v>-1.17</v>
      </c>
      <c r="Y763" s="16" t="str">
        <f t="shared" si="3"/>
        <v>Descarregado</v>
      </c>
      <c r="Z763" s="8" t="s">
        <v>3309</v>
      </c>
      <c r="AA763" s="14">
        <f>SUMIFS(PagFreteIndividal!E:E,PagFreteIndividal!B:B,A:A)+AC763</f>
        <v>12370</v>
      </c>
      <c r="AB763" s="14">
        <f t="shared" si="4"/>
        <v>0</v>
      </c>
      <c r="AC763" s="14"/>
    </row>
    <row r="764">
      <c r="A764" s="10" t="s">
        <v>4185</v>
      </c>
      <c r="B764" s="19">
        <v>45975.0</v>
      </c>
      <c r="C764" s="8" t="s">
        <v>3308</v>
      </c>
      <c r="D764" s="8">
        <v>31130.0</v>
      </c>
      <c r="E764" s="8">
        <v>518.83</v>
      </c>
      <c r="F764" s="8">
        <v>61.5</v>
      </c>
      <c r="G764" s="11">
        <v>31908.05</v>
      </c>
      <c r="H764" s="8">
        <v>0.0</v>
      </c>
      <c r="I764" s="11">
        <v>0.0</v>
      </c>
      <c r="J764" s="8" t="s">
        <v>4186</v>
      </c>
      <c r="K764" s="8">
        <v>230.0</v>
      </c>
      <c r="L764" s="11">
        <v>7159.9</v>
      </c>
      <c r="M764" s="8" t="s">
        <v>6119</v>
      </c>
      <c r="N764" s="8" t="s">
        <v>53</v>
      </c>
      <c r="O764" s="8" t="s">
        <v>6819</v>
      </c>
      <c r="P764" s="11">
        <v>80.0</v>
      </c>
      <c r="Q764" s="11">
        <v>41493.6</v>
      </c>
      <c r="R764" s="8" t="s">
        <v>2193</v>
      </c>
      <c r="S764" s="16" t="str">
        <f t="shared" si="1"/>
        <v>CXG-1125</v>
      </c>
      <c r="T764" s="16" t="str">
        <f t="shared" si="2"/>
        <v>11/2025</v>
      </c>
      <c r="U764" s="10" t="s">
        <v>896</v>
      </c>
      <c r="V764" s="43">
        <v>31120.0</v>
      </c>
      <c r="W764" s="8">
        <v>518.67</v>
      </c>
      <c r="X764" s="8">
        <v>-0.16</v>
      </c>
      <c r="Y764" s="16" t="str">
        <f t="shared" si="3"/>
        <v>Descarregado</v>
      </c>
      <c r="Z764" s="8" t="s">
        <v>3309</v>
      </c>
      <c r="AA764" s="14">
        <f>SUMIFS(PagFreteIndividal!E:E,PagFreteIndividal!B:B,A:A)+AC764</f>
        <v>7159.9</v>
      </c>
      <c r="AB764" s="14">
        <f t="shared" si="4"/>
        <v>0</v>
      </c>
      <c r="AC764" s="14"/>
    </row>
    <row r="765">
      <c r="A765" s="10" t="s">
        <v>6820</v>
      </c>
      <c r="B765" s="19">
        <v>45976.0</v>
      </c>
      <c r="C765" s="8" t="s">
        <v>3361</v>
      </c>
      <c r="D765" s="8">
        <v>5980.0</v>
      </c>
      <c r="E765" s="8">
        <v>99.67</v>
      </c>
      <c r="F765" s="8">
        <v>68.7</v>
      </c>
      <c r="G765" s="11">
        <v>6847.33</v>
      </c>
      <c r="H765" s="8">
        <v>0.0</v>
      </c>
      <c r="I765" s="11">
        <v>0.0</v>
      </c>
      <c r="J765" s="8" t="s">
        <v>6734</v>
      </c>
      <c r="K765" s="8">
        <v>130.0</v>
      </c>
      <c r="L765" s="11">
        <v>777.4</v>
      </c>
      <c r="M765" s="8" t="s">
        <v>6119</v>
      </c>
      <c r="N765" s="8" t="s">
        <v>53</v>
      </c>
      <c r="O765" s="8" t="s">
        <v>6209</v>
      </c>
      <c r="P765" s="11">
        <v>77.0</v>
      </c>
      <c r="Q765" s="11">
        <v>7674.59</v>
      </c>
      <c r="S765" s="16" t="str">
        <f t="shared" si="1"/>
        <v>CXG-1125</v>
      </c>
      <c r="T765" s="16" t="str">
        <f t="shared" si="2"/>
        <v>11/2025</v>
      </c>
      <c r="U765" s="10" t="s">
        <v>991</v>
      </c>
      <c r="V765" s="43">
        <v>5980.0</v>
      </c>
      <c r="W765" s="8">
        <v>99.67</v>
      </c>
      <c r="X765" s="8">
        <v>0.0</v>
      </c>
      <c r="Y765" s="16" t="str">
        <f t="shared" si="3"/>
        <v>Descarregado</v>
      </c>
      <c r="Z765" s="8" t="s">
        <v>3302</v>
      </c>
      <c r="AA765" s="14">
        <f>SUMIFS(PagFreteIndividal!E:E,PagFreteIndividal!B:B,A:A)+AC765</f>
        <v>777.4</v>
      </c>
      <c r="AB765" s="14">
        <f t="shared" si="4"/>
        <v>0</v>
      </c>
      <c r="AC765" s="32">
        <v>777.4</v>
      </c>
    </row>
    <row r="766">
      <c r="A766" s="10" t="s">
        <v>6821</v>
      </c>
      <c r="B766" s="19">
        <v>45976.0</v>
      </c>
      <c r="C766" s="8" t="s">
        <v>3361</v>
      </c>
      <c r="D766" s="8">
        <v>2060.0</v>
      </c>
      <c r="E766" s="8">
        <v>34.33</v>
      </c>
      <c r="F766" s="8">
        <v>65.0</v>
      </c>
      <c r="G766" s="11">
        <v>2231.45</v>
      </c>
      <c r="H766" s="8">
        <v>0.0</v>
      </c>
      <c r="I766" s="11">
        <v>0.0</v>
      </c>
      <c r="J766" s="8" t="s">
        <v>6734</v>
      </c>
      <c r="K766" s="8">
        <v>130.0</v>
      </c>
      <c r="L766" s="11">
        <v>267.8</v>
      </c>
      <c r="M766" s="8" t="s">
        <v>6119</v>
      </c>
      <c r="N766" s="8" t="s">
        <v>53</v>
      </c>
      <c r="O766" s="8" t="s">
        <v>6209</v>
      </c>
      <c r="P766" s="11">
        <v>77.0</v>
      </c>
      <c r="Q766" s="11">
        <v>2643.41</v>
      </c>
      <c r="S766" s="16" t="str">
        <f t="shared" si="1"/>
        <v>CXG-1125</v>
      </c>
      <c r="T766" s="16" t="str">
        <f t="shared" si="2"/>
        <v>11/2025</v>
      </c>
      <c r="U766" s="10" t="s">
        <v>993</v>
      </c>
      <c r="V766" s="43">
        <v>2060.0</v>
      </c>
      <c r="W766" s="8">
        <v>34.33</v>
      </c>
      <c r="X766" s="8">
        <v>0.0</v>
      </c>
      <c r="Y766" s="16" t="str">
        <f t="shared" si="3"/>
        <v>Descarregado</v>
      </c>
      <c r="Z766" s="8" t="s">
        <v>3302</v>
      </c>
      <c r="AA766" s="14">
        <f>SUMIFS(PagFreteIndividal!E:E,PagFreteIndividal!B:B,A:A)+AC766</f>
        <v>267.8</v>
      </c>
      <c r="AB766" s="14">
        <f t="shared" si="4"/>
        <v>0</v>
      </c>
      <c r="AC766" s="32">
        <v>267.8</v>
      </c>
    </row>
    <row r="767">
      <c r="A767" s="10" t="s">
        <v>6822</v>
      </c>
      <c r="B767" s="19">
        <v>45976.0</v>
      </c>
      <c r="C767" s="8" t="s">
        <v>3361</v>
      </c>
      <c r="D767" s="8">
        <v>39460.0</v>
      </c>
      <c r="E767" s="8">
        <v>657.67</v>
      </c>
      <c r="F767" s="8">
        <v>67.0</v>
      </c>
      <c r="G767" s="11">
        <v>44063.89</v>
      </c>
      <c r="H767" s="8">
        <v>0.0</v>
      </c>
      <c r="I767" s="11">
        <v>0.0</v>
      </c>
      <c r="J767" s="8" t="s">
        <v>6734</v>
      </c>
      <c r="K767" s="8">
        <v>130.0</v>
      </c>
      <c r="L767" s="11">
        <v>5129.8</v>
      </c>
      <c r="M767" s="8" t="s">
        <v>6119</v>
      </c>
      <c r="N767" s="8" t="s">
        <v>53</v>
      </c>
      <c r="O767" s="8" t="s">
        <v>6209</v>
      </c>
      <c r="P767" s="11">
        <v>77.0</v>
      </c>
      <c r="Q767" s="11">
        <v>50640.59</v>
      </c>
      <c r="S767" s="16" t="str">
        <f t="shared" si="1"/>
        <v>CXG-1125</v>
      </c>
      <c r="T767" s="16" t="str">
        <f t="shared" si="2"/>
        <v>11/2025</v>
      </c>
      <c r="U767" s="10" t="s">
        <v>995</v>
      </c>
      <c r="V767" s="43">
        <v>39460.0</v>
      </c>
      <c r="W767" s="8">
        <v>657.67</v>
      </c>
      <c r="X767" s="8">
        <v>0.0</v>
      </c>
      <c r="Y767" s="16" t="str">
        <f t="shared" si="3"/>
        <v>Descarregado</v>
      </c>
      <c r="Z767" s="8" t="s">
        <v>3302</v>
      </c>
      <c r="AA767" s="14">
        <f>SUMIFS(PagFreteIndividal!E:E,PagFreteIndividal!B:B,A:A)+AC767</f>
        <v>5129.8</v>
      </c>
      <c r="AB767" s="14">
        <f t="shared" si="4"/>
        <v>0</v>
      </c>
      <c r="AC767" s="32">
        <v>5129.8</v>
      </c>
    </row>
    <row r="768">
      <c r="A768" s="10" t="s">
        <v>5457</v>
      </c>
      <c r="B768" s="19">
        <v>45975.0</v>
      </c>
      <c r="C768" s="8" t="s">
        <v>3308</v>
      </c>
      <c r="D768" s="8">
        <v>73000.0</v>
      </c>
      <c r="E768" s="8">
        <v>1216.67</v>
      </c>
      <c r="F768" s="8">
        <v>60.0</v>
      </c>
      <c r="G768" s="11">
        <v>73000.2</v>
      </c>
      <c r="H768" s="8">
        <v>0.0</v>
      </c>
      <c r="I768" s="11">
        <v>0.0</v>
      </c>
      <c r="J768" s="8" t="s">
        <v>4300</v>
      </c>
      <c r="K768" s="8">
        <v>250.0</v>
      </c>
      <c r="L768" s="11">
        <v>18250.0</v>
      </c>
      <c r="M768" s="8" t="s">
        <v>6119</v>
      </c>
      <c r="N768" s="8" t="s">
        <v>51</v>
      </c>
      <c r="O768" s="8" t="s">
        <v>6817</v>
      </c>
      <c r="P768" s="11">
        <v>80.0</v>
      </c>
      <c r="Q768" s="11">
        <v>97333.6</v>
      </c>
      <c r="R768" s="8" t="s">
        <v>6818</v>
      </c>
      <c r="S768" s="16" t="str">
        <f t="shared" si="1"/>
        <v>CXG-1125</v>
      </c>
      <c r="T768" s="16" t="str">
        <f t="shared" si="2"/>
        <v>11/2025</v>
      </c>
      <c r="U768" s="10" t="s">
        <v>979</v>
      </c>
      <c r="V768" s="43">
        <v>73000.0</v>
      </c>
      <c r="W768" s="8">
        <v>1216.67</v>
      </c>
      <c r="X768" s="8">
        <v>0.0</v>
      </c>
      <c r="Y768" s="16" t="str">
        <f t="shared" si="3"/>
        <v>Descarregado</v>
      </c>
      <c r="Z768" s="8" t="s">
        <v>3309</v>
      </c>
      <c r="AA768" s="14">
        <f>SUMIFS(PagFreteIndividal!E:E,PagFreteIndividal!B:B,A:A)+AC768</f>
        <v>18250</v>
      </c>
      <c r="AB768" s="14">
        <f t="shared" si="4"/>
        <v>0</v>
      </c>
      <c r="AC768" s="14"/>
    </row>
    <row r="769">
      <c r="A769" s="10" t="s">
        <v>6823</v>
      </c>
      <c r="B769" s="19">
        <v>45976.0</v>
      </c>
      <c r="C769" s="8" t="s">
        <v>3361</v>
      </c>
      <c r="D769" s="8">
        <v>72180.0</v>
      </c>
      <c r="E769" s="8">
        <v>1203.0</v>
      </c>
      <c r="F769" s="8">
        <v>66.5</v>
      </c>
      <c r="G769" s="11">
        <v>79999.5</v>
      </c>
      <c r="H769" s="8">
        <v>0.0</v>
      </c>
      <c r="I769" s="11">
        <v>0.0</v>
      </c>
      <c r="J769" s="8" t="s">
        <v>6590</v>
      </c>
      <c r="K769" s="8">
        <v>110.0</v>
      </c>
      <c r="L769" s="11">
        <v>7939.8</v>
      </c>
      <c r="M769" s="8" t="s">
        <v>6119</v>
      </c>
      <c r="N769" s="8" t="s">
        <v>53</v>
      </c>
      <c r="O769" s="8" t="s">
        <v>6824</v>
      </c>
      <c r="P769" s="11">
        <v>78.0</v>
      </c>
      <c r="Q769" s="11">
        <v>94224.0</v>
      </c>
      <c r="R769" s="8" t="s">
        <v>6825</v>
      </c>
      <c r="S769" s="16" t="str">
        <f t="shared" si="1"/>
        <v>CXG-1125</v>
      </c>
      <c r="T769" s="16" t="str">
        <f t="shared" si="2"/>
        <v>11/2025</v>
      </c>
      <c r="U769" s="10" t="s">
        <v>997</v>
      </c>
      <c r="V769" s="43">
        <v>72480.0</v>
      </c>
      <c r="W769" s="8">
        <v>1208.0</v>
      </c>
      <c r="X769" s="8">
        <v>5.0</v>
      </c>
      <c r="Y769" s="16" t="str">
        <f t="shared" si="3"/>
        <v>Descarregado</v>
      </c>
      <c r="Z769" s="8" t="s">
        <v>3302</v>
      </c>
      <c r="AA769" s="14">
        <f>SUMIFS(PagFreteIndividal!E:E,PagFreteIndividal!B:B,A:A)+AC769</f>
        <v>7939.8</v>
      </c>
      <c r="AB769" s="14">
        <f t="shared" si="4"/>
        <v>0</v>
      </c>
      <c r="AC769" s="32">
        <v>7939.8</v>
      </c>
    </row>
    <row r="770">
      <c r="A770" s="10" t="s">
        <v>4822</v>
      </c>
      <c r="B770" s="19">
        <v>45976.0</v>
      </c>
      <c r="C770" s="8" t="s">
        <v>3308</v>
      </c>
      <c r="D770" s="8">
        <v>53230.0</v>
      </c>
      <c r="E770" s="8">
        <v>887.17</v>
      </c>
      <c r="F770" s="8">
        <v>61.5</v>
      </c>
      <c r="G770" s="11">
        <v>54560.96</v>
      </c>
      <c r="H770" s="8">
        <v>0.0</v>
      </c>
      <c r="I770" s="11">
        <v>0.0</v>
      </c>
      <c r="J770" s="8" t="s">
        <v>4823</v>
      </c>
      <c r="K770" s="8">
        <v>220.0</v>
      </c>
      <c r="L770" s="11">
        <v>11710.6</v>
      </c>
      <c r="M770" s="8" t="s">
        <v>6119</v>
      </c>
      <c r="N770" s="8" t="s">
        <v>53</v>
      </c>
      <c r="O770" s="8" t="s">
        <v>6819</v>
      </c>
      <c r="P770" s="11">
        <v>80.0</v>
      </c>
      <c r="Q770" s="11">
        <v>71066.4</v>
      </c>
      <c r="R770" s="8" t="s">
        <v>2193</v>
      </c>
      <c r="S770" s="16" t="str">
        <f t="shared" si="1"/>
        <v>CXG-1125</v>
      </c>
      <c r="T770" s="16" t="str">
        <f t="shared" si="2"/>
        <v>11/2025</v>
      </c>
      <c r="U770" s="10" t="s">
        <v>896</v>
      </c>
      <c r="V770" s="43">
        <v>53300.0</v>
      </c>
      <c r="W770" s="8">
        <v>888.33</v>
      </c>
      <c r="X770" s="8">
        <v>1.16</v>
      </c>
      <c r="Y770" s="16" t="str">
        <f t="shared" si="3"/>
        <v>Descarregado</v>
      </c>
      <c r="Z770" s="8" t="s">
        <v>3309</v>
      </c>
      <c r="AA770" s="14">
        <f>SUMIFS(PagFreteIndividal!E:E,PagFreteIndividal!B:B,A:A)+AC770</f>
        <v>11710.6</v>
      </c>
      <c r="AB770" s="14">
        <f t="shared" si="4"/>
        <v>0</v>
      </c>
      <c r="AC770" s="14"/>
    </row>
    <row r="771">
      <c r="A771" s="10" t="s">
        <v>6826</v>
      </c>
      <c r="B771" s="19">
        <v>45978.0</v>
      </c>
      <c r="C771" s="8" t="s">
        <v>3361</v>
      </c>
      <c r="D771" s="8">
        <v>74200.0</v>
      </c>
      <c r="E771" s="8">
        <v>1236.67</v>
      </c>
      <c r="F771" s="8">
        <v>70.0</v>
      </c>
      <c r="G771" s="11">
        <v>86566.9</v>
      </c>
      <c r="H771" s="8">
        <v>0.0</v>
      </c>
      <c r="I771" s="11">
        <v>0.0</v>
      </c>
      <c r="J771" s="8" t="s">
        <v>6176</v>
      </c>
      <c r="K771" s="8">
        <v>110.0</v>
      </c>
      <c r="L771" s="11">
        <v>8162.0</v>
      </c>
      <c r="M771" s="8" t="s">
        <v>6119</v>
      </c>
      <c r="N771" s="8" t="s">
        <v>53</v>
      </c>
      <c r="O771" s="8" t="s">
        <v>6824</v>
      </c>
      <c r="P771" s="11">
        <v>78.0</v>
      </c>
      <c r="Q771" s="11">
        <v>96720.0</v>
      </c>
      <c r="R771" s="8" t="s">
        <v>6827</v>
      </c>
      <c r="S771" s="16" t="str">
        <f t="shared" si="1"/>
        <v>CXG-1125</v>
      </c>
      <c r="T771" s="16" t="str">
        <f t="shared" si="2"/>
        <v>11/2025</v>
      </c>
      <c r="U771" s="10" t="s">
        <v>985</v>
      </c>
      <c r="V771" s="43">
        <v>74400.0</v>
      </c>
      <c r="W771" s="8">
        <v>1240.0</v>
      </c>
      <c r="X771" s="8">
        <v>3.33</v>
      </c>
      <c r="Y771" s="16" t="str">
        <f t="shared" si="3"/>
        <v>Descarregado</v>
      </c>
      <c r="Z771" s="8" t="s">
        <v>3302</v>
      </c>
      <c r="AA771" s="14">
        <f>SUMIFS(PagFreteIndividal!E:E,PagFreteIndividal!B:B,A:A)+AC771</f>
        <v>8162</v>
      </c>
      <c r="AB771" s="14">
        <f t="shared" si="4"/>
        <v>0</v>
      </c>
      <c r="AC771" s="32">
        <v>8162.0</v>
      </c>
    </row>
    <row r="772">
      <c r="A772" s="10" t="s">
        <v>6828</v>
      </c>
      <c r="B772" s="19">
        <v>45978.0</v>
      </c>
      <c r="C772" s="8" t="s">
        <v>3361</v>
      </c>
      <c r="D772" s="8">
        <v>61980.0</v>
      </c>
      <c r="E772" s="8">
        <v>1033.0</v>
      </c>
      <c r="F772" s="8">
        <v>64.0</v>
      </c>
      <c r="G772" s="11">
        <v>66112.0</v>
      </c>
      <c r="H772" s="8">
        <v>0.0</v>
      </c>
      <c r="I772" s="11">
        <v>0.0</v>
      </c>
      <c r="J772" s="8" t="s">
        <v>6473</v>
      </c>
      <c r="K772" s="8">
        <v>110.0</v>
      </c>
      <c r="L772" s="11">
        <v>6817.8</v>
      </c>
      <c r="M772" s="8" t="s">
        <v>6119</v>
      </c>
      <c r="N772" s="8" t="s">
        <v>53</v>
      </c>
      <c r="O772" s="8" t="s">
        <v>6824</v>
      </c>
      <c r="P772" s="11">
        <v>78.0</v>
      </c>
      <c r="Q772" s="11">
        <v>80911.74</v>
      </c>
      <c r="R772" s="8" t="s">
        <v>6829</v>
      </c>
      <c r="S772" s="16" t="str">
        <f t="shared" si="1"/>
        <v>CXG-1125</v>
      </c>
      <c r="T772" s="16" t="str">
        <f t="shared" si="2"/>
        <v>11/2025</v>
      </c>
      <c r="U772" s="10" t="s">
        <v>989</v>
      </c>
      <c r="V772" s="43">
        <v>62240.0</v>
      </c>
      <c r="W772" s="8">
        <v>1037.33</v>
      </c>
      <c r="X772" s="8">
        <v>4.33</v>
      </c>
      <c r="Y772" s="16" t="str">
        <f t="shared" si="3"/>
        <v>Descarregado</v>
      </c>
      <c r="Z772" s="8" t="s">
        <v>3302</v>
      </c>
      <c r="AA772" s="14">
        <f>SUMIFS(PagFreteIndividal!E:E,PagFreteIndividal!B:B,A:A)+AC772</f>
        <v>6817.8</v>
      </c>
      <c r="AB772" s="14">
        <f t="shared" si="4"/>
        <v>0</v>
      </c>
      <c r="AC772" s="32">
        <v>6817.8</v>
      </c>
    </row>
    <row r="773">
      <c r="A773" s="10" t="s">
        <v>6830</v>
      </c>
      <c r="B773" s="19">
        <v>45978.0</v>
      </c>
      <c r="C773" s="8" t="s">
        <v>3361</v>
      </c>
      <c r="D773" s="8">
        <v>71600.0</v>
      </c>
      <c r="E773" s="8">
        <v>1193.33</v>
      </c>
      <c r="F773" s="8">
        <v>68.5</v>
      </c>
      <c r="G773" s="11">
        <v>81743.11</v>
      </c>
      <c r="H773" s="8">
        <v>0.0</v>
      </c>
      <c r="I773" s="11">
        <v>0.0</v>
      </c>
      <c r="J773" s="8" t="s">
        <v>6428</v>
      </c>
      <c r="K773" s="8">
        <v>110.0</v>
      </c>
      <c r="L773" s="11">
        <v>7876.0</v>
      </c>
      <c r="M773" s="8" t="s">
        <v>6119</v>
      </c>
      <c r="N773" s="8" t="s">
        <v>53</v>
      </c>
      <c r="O773" s="8" t="s">
        <v>6824</v>
      </c>
      <c r="P773" s="11">
        <v>78.0</v>
      </c>
      <c r="Q773" s="11">
        <v>93235.74</v>
      </c>
      <c r="R773" s="8" t="s">
        <v>6831</v>
      </c>
      <c r="S773" s="16" t="str">
        <f t="shared" si="1"/>
        <v>CXG-1125</v>
      </c>
      <c r="T773" s="16" t="str">
        <f t="shared" si="2"/>
        <v>11/2025</v>
      </c>
      <c r="U773" s="10" t="s">
        <v>1000</v>
      </c>
      <c r="V773" s="43">
        <v>71720.0</v>
      </c>
      <c r="W773" s="8">
        <v>1195.33</v>
      </c>
      <c r="X773" s="8">
        <v>2.0</v>
      </c>
      <c r="Y773" s="16" t="str">
        <f t="shared" si="3"/>
        <v>Descarregado</v>
      </c>
      <c r="Z773" s="8" t="s">
        <v>3302</v>
      </c>
      <c r="AA773" s="14">
        <f>SUMIFS(PagFreteIndividal!E:E,PagFreteIndividal!B:B,A:A)+AC773</f>
        <v>7876</v>
      </c>
      <c r="AB773" s="14">
        <f t="shared" si="4"/>
        <v>0</v>
      </c>
      <c r="AC773" s="32">
        <v>7876.0</v>
      </c>
    </row>
    <row r="774">
      <c r="A774" s="10" t="s">
        <v>6832</v>
      </c>
      <c r="B774" s="19">
        <v>45978.0</v>
      </c>
      <c r="C774" s="8" t="s">
        <v>3361</v>
      </c>
      <c r="D774" s="8">
        <v>75940.0</v>
      </c>
      <c r="E774" s="8">
        <v>1265.67</v>
      </c>
      <c r="F774" s="8">
        <v>69.5</v>
      </c>
      <c r="G774" s="11">
        <v>87964.07</v>
      </c>
      <c r="H774" s="8">
        <v>0.0</v>
      </c>
      <c r="I774" s="11">
        <v>0.0</v>
      </c>
      <c r="J774" s="8" t="s">
        <v>6158</v>
      </c>
      <c r="K774" s="8">
        <v>160.0</v>
      </c>
      <c r="L774" s="11">
        <v>12150.4</v>
      </c>
      <c r="M774" s="8" t="s">
        <v>6119</v>
      </c>
      <c r="N774" s="8" t="s">
        <v>51</v>
      </c>
      <c r="O774" s="8" t="s">
        <v>6817</v>
      </c>
      <c r="P774" s="11">
        <v>80.0</v>
      </c>
      <c r="Q774" s="11">
        <v>101386.4</v>
      </c>
      <c r="R774" s="8" t="s">
        <v>6833</v>
      </c>
      <c r="S774" s="16" t="str">
        <f t="shared" si="1"/>
        <v>CXG-1125</v>
      </c>
      <c r="T774" s="16" t="str">
        <f t="shared" si="2"/>
        <v>11/2025</v>
      </c>
      <c r="U774" s="10" t="s">
        <v>1000</v>
      </c>
      <c r="V774" s="43">
        <v>76040.0</v>
      </c>
      <c r="W774" s="8">
        <v>1267.33</v>
      </c>
      <c r="X774" s="8">
        <v>1.66</v>
      </c>
      <c r="Y774" s="16" t="str">
        <f t="shared" si="3"/>
        <v>Descarregado</v>
      </c>
      <c r="Z774" s="8" t="s">
        <v>3302</v>
      </c>
      <c r="AA774" s="14">
        <f>SUMIFS(PagFreteIndividal!E:E,PagFreteIndividal!B:B,A:A)+AC774</f>
        <v>12150.4</v>
      </c>
      <c r="AB774" s="14">
        <f t="shared" si="4"/>
        <v>0</v>
      </c>
      <c r="AC774" s="32">
        <v>12150.4</v>
      </c>
    </row>
    <row r="775">
      <c r="A775" s="10" t="s">
        <v>6834</v>
      </c>
      <c r="B775" s="19">
        <v>45978.0</v>
      </c>
      <c r="C775" s="8" t="s">
        <v>3361</v>
      </c>
      <c r="D775" s="8">
        <v>70760.0</v>
      </c>
      <c r="E775" s="8">
        <v>1179.33</v>
      </c>
      <c r="F775" s="8">
        <v>70.0</v>
      </c>
      <c r="G775" s="11">
        <v>82553.1</v>
      </c>
      <c r="H775" s="8">
        <v>0.0</v>
      </c>
      <c r="I775" s="11">
        <v>0.0</v>
      </c>
      <c r="J775" s="8" t="s">
        <v>6201</v>
      </c>
      <c r="K775" s="8">
        <v>160.0</v>
      </c>
      <c r="L775" s="11">
        <v>11321.6</v>
      </c>
      <c r="M775" s="8" t="s">
        <v>6119</v>
      </c>
      <c r="N775" s="8" t="s">
        <v>51</v>
      </c>
      <c r="O775" s="8" t="s">
        <v>6817</v>
      </c>
      <c r="P775" s="11">
        <v>80.0</v>
      </c>
      <c r="Q775" s="11">
        <v>94213.6</v>
      </c>
      <c r="R775" s="8" t="s">
        <v>6833</v>
      </c>
      <c r="S775" s="16" t="str">
        <f t="shared" si="1"/>
        <v>CXG-1125</v>
      </c>
      <c r="T775" s="16" t="str">
        <f t="shared" si="2"/>
        <v>11/2025</v>
      </c>
      <c r="U775" s="10" t="s">
        <v>985</v>
      </c>
      <c r="V775" s="43">
        <v>70660.0</v>
      </c>
      <c r="W775" s="8">
        <v>1177.67</v>
      </c>
      <c r="X775" s="8">
        <v>-1.66</v>
      </c>
      <c r="Y775" s="16" t="str">
        <f t="shared" si="3"/>
        <v>Descarregado</v>
      </c>
      <c r="Z775" s="8" t="s">
        <v>3302</v>
      </c>
      <c r="AA775" s="14">
        <f>SUMIFS(PagFreteIndividal!E:E,PagFreteIndividal!B:B,A:A)+AC775</f>
        <v>11321.6</v>
      </c>
      <c r="AB775" s="14">
        <f t="shared" si="4"/>
        <v>0</v>
      </c>
      <c r="AC775" s="32">
        <v>11321.6</v>
      </c>
    </row>
    <row r="776">
      <c r="A776" s="10" t="s">
        <v>6835</v>
      </c>
      <c r="B776" s="19">
        <v>45978.0</v>
      </c>
      <c r="C776" s="8" t="s">
        <v>3361</v>
      </c>
      <c r="D776" s="8">
        <v>74000.0</v>
      </c>
      <c r="E776" s="8">
        <v>1233.33</v>
      </c>
      <c r="F776" s="8">
        <v>69.0</v>
      </c>
      <c r="G776" s="11">
        <v>85099.77</v>
      </c>
      <c r="H776" s="8">
        <v>0.0</v>
      </c>
      <c r="I776" s="11">
        <v>0.0</v>
      </c>
      <c r="J776" s="8" t="s">
        <v>6240</v>
      </c>
      <c r="K776" s="8">
        <v>110.0</v>
      </c>
      <c r="L776" s="11">
        <v>8140.0</v>
      </c>
      <c r="M776" s="8" t="s">
        <v>6119</v>
      </c>
      <c r="N776" s="8" t="s">
        <v>53</v>
      </c>
      <c r="O776" s="8" t="s">
        <v>6209</v>
      </c>
      <c r="P776" s="11">
        <v>77.0</v>
      </c>
      <c r="Q776" s="11">
        <v>95608.59</v>
      </c>
      <c r="S776" s="16" t="str">
        <f t="shared" si="1"/>
        <v>CXG-1125</v>
      </c>
      <c r="T776" s="16" t="str">
        <f t="shared" si="2"/>
        <v>11/2025</v>
      </c>
      <c r="U776" s="10" t="s">
        <v>1002</v>
      </c>
      <c r="V776" s="43">
        <v>74500.0</v>
      </c>
      <c r="W776" s="8">
        <v>1241.67</v>
      </c>
      <c r="X776" s="8">
        <v>8.34</v>
      </c>
      <c r="Y776" s="16" t="str">
        <f t="shared" si="3"/>
        <v>Descarregado</v>
      </c>
      <c r="Z776" s="8" t="s">
        <v>3302</v>
      </c>
      <c r="AA776" s="14">
        <f>SUMIFS(PagFreteIndividal!E:E,PagFreteIndividal!B:B,A:A)+AC776</f>
        <v>8140</v>
      </c>
      <c r="AB776" s="14">
        <f t="shared" si="4"/>
        <v>0</v>
      </c>
      <c r="AC776" s="32">
        <v>8140.0</v>
      </c>
    </row>
    <row r="777">
      <c r="A777" s="10" t="s">
        <v>5350</v>
      </c>
      <c r="B777" s="19">
        <v>45976.0</v>
      </c>
      <c r="C777" s="8" t="s">
        <v>3308</v>
      </c>
      <c r="D777" s="8">
        <v>50010.0</v>
      </c>
      <c r="E777" s="8">
        <v>833.5</v>
      </c>
      <c r="F777" s="8">
        <v>61.5</v>
      </c>
      <c r="G777" s="11">
        <v>51260.25</v>
      </c>
      <c r="H777" s="8">
        <v>0.0</v>
      </c>
      <c r="I777" s="11">
        <v>0.0</v>
      </c>
      <c r="J777" s="8" t="s">
        <v>5251</v>
      </c>
      <c r="K777" s="8">
        <v>210.0</v>
      </c>
      <c r="L777" s="11">
        <v>10502.1</v>
      </c>
      <c r="M777" s="8" t="s">
        <v>6119</v>
      </c>
      <c r="N777" s="8" t="s">
        <v>27</v>
      </c>
      <c r="O777" s="8" t="s">
        <v>6594</v>
      </c>
      <c r="P777" s="11">
        <v>78.0</v>
      </c>
      <c r="Q777" s="11">
        <v>65013.0</v>
      </c>
      <c r="S777" s="16" t="str">
        <f t="shared" si="1"/>
        <v>CXG-1125</v>
      </c>
      <c r="T777" s="16" t="str">
        <f t="shared" si="2"/>
        <v>11/2025</v>
      </c>
      <c r="U777" s="10" t="s">
        <v>896</v>
      </c>
      <c r="V777" s="43">
        <v>50010.0</v>
      </c>
      <c r="W777" s="8">
        <v>833.5</v>
      </c>
      <c r="X777" s="8">
        <v>0.0</v>
      </c>
      <c r="Y777" s="16" t="str">
        <f t="shared" si="3"/>
        <v>Descarregado</v>
      </c>
      <c r="Z777" s="8" t="s">
        <v>3309</v>
      </c>
      <c r="AA777" s="14">
        <f>SUMIFS(PagFreteIndividal!E:E,PagFreteIndividal!B:B,A:A)+AC777</f>
        <v>10502.1</v>
      </c>
      <c r="AB777" s="14">
        <f t="shared" si="4"/>
        <v>0</v>
      </c>
      <c r="AC777" s="14"/>
    </row>
    <row r="778">
      <c r="A778" s="10" t="s">
        <v>5265</v>
      </c>
      <c r="B778" s="19">
        <v>45978.0</v>
      </c>
      <c r="C778" s="8" t="s">
        <v>3308</v>
      </c>
      <c r="D778" s="8">
        <v>74480.0</v>
      </c>
      <c r="E778" s="8">
        <v>1241.33</v>
      </c>
      <c r="F778" s="8">
        <v>64.0</v>
      </c>
      <c r="G778" s="11">
        <v>79445.12</v>
      </c>
      <c r="H778" s="8">
        <v>0.0</v>
      </c>
      <c r="I778" s="11">
        <v>0.0</v>
      </c>
      <c r="J778" s="8" t="s">
        <v>565</v>
      </c>
      <c r="K778" s="8">
        <v>110.0</v>
      </c>
      <c r="L778" s="11">
        <v>8192.8</v>
      </c>
      <c r="M778" s="8" t="s">
        <v>6119</v>
      </c>
      <c r="N778" s="8" t="s">
        <v>53</v>
      </c>
      <c r="O778" s="8" t="s">
        <v>6824</v>
      </c>
      <c r="P778" s="11">
        <v>78.0</v>
      </c>
      <c r="Q778" s="11">
        <v>96823.74</v>
      </c>
      <c r="R778" s="8" t="s">
        <v>6836</v>
      </c>
      <c r="S778" s="16" t="str">
        <f t="shared" si="1"/>
        <v>CXG-1125</v>
      </c>
      <c r="T778" s="16" t="str">
        <f t="shared" si="2"/>
        <v>11/2025</v>
      </c>
      <c r="U778" s="10" t="s">
        <v>989</v>
      </c>
      <c r="V778" s="43">
        <v>74480.0</v>
      </c>
      <c r="W778" s="8">
        <v>1241.33</v>
      </c>
      <c r="X778" s="8">
        <v>0.0</v>
      </c>
      <c r="Y778" s="16" t="str">
        <f t="shared" si="3"/>
        <v>Descarregado</v>
      </c>
      <c r="Z778" s="8" t="s">
        <v>3309</v>
      </c>
      <c r="AA778" s="14">
        <f>SUMIFS(PagFreteIndividal!E:E,PagFreteIndividal!B:B,A:A)+AC778</f>
        <v>8192.8</v>
      </c>
      <c r="AB778" s="14">
        <f t="shared" si="4"/>
        <v>0</v>
      </c>
      <c r="AC778" s="14"/>
    </row>
    <row r="779">
      <c r="A779" s="10" t="s">
        <v>4569</v>
      </c>
      <c r="B779" s="19">
        <v>45978.0</v>
      </c>
      <c r="C779" s="8" t="s">
        <v>3308</v>
      </c>
      <c r="D779" s="8">
        <v>51250.0</v>
      </c>
      <c r="E779" s="8">
        <v>854.17</v>
      </c>
      <c r="F779" s="8">
        <v>61.5</v>
      </c>
      <c r="G779" s="11">
        <v>52531.46</v>
      </c>
      <c r="H779" s="8">
        <v>0.0</v>
      </c>
      <c r="I779" s="11">
        <v>0.0</v>
      </c>
      <c r="J779" s="8" t="s">
        <v>4570</v>
      </c>
      <c r="K779" s="8">
        <v>230.0</v>
      </c>
      <c r="L779" s="11">
        <v>11787.5</v>
      </c>
      <c r="M779" s="8" t="s">
        <v>6119</v>
      </c>
      <c r="N779" s="8" t="s">
        <v>53</v>
      </c>
      <c r="O779" s="8" t="s">
        <v>6819</v>
      </c>
      <c r="P779" s="11">
        <v>80.0</v>
      </c>
      <c r="Q779" s="11">
        <v>68346.4</v>
      </c>
      <c r="R779" s="8" t="s">
        <v>2193</v>
      </c>
      <c r="S779" s="16" t="str">
        <f t="shared" si="1"/>
        <v>CXG-1125</v>
      </c>
      <c r="T779" s="16" t="str">
        <f t="shared" si="2"/>
        <v>11/2025</v>
      </c>
      <c r="U779" s="10" t="s">
        <v>896</v>
      </c>
      <c r="V779" s="43">
        <v>51260.0</v>
      </c>
      <c r="W779" s="8">
        <v>854.33</v>
      </c>
      <c r="X779" s="8">
        <v>0.16</v>
      </c>
      <c r="Y779" s="16" t="str">
        <f t="shared" si="3"/>
        <v>Descarregado</v>
      </c>
      <c r="Z779" s="8" t="s">
        <v>3309</v>
      </c>
      <c r="AA779" s="14">
        <f>SUMIFS(PagFreteIndividal!E:E,PagFreteIndividal!B:B,A:A)+AC779</f>
        <v>11787.5</v>
      </c>
      <c r="AB779" s="14">
        <f t="shared" si="4"/>
        <v>0</v>
      </c>
      <c r="AC779" s="14"/>
    </row>
    <row r="780">
      <c r="A780" s="10" t="s">
        <v>6837</v>
      </c>
      <c r="B780" s="19">
        <v>45978.0</v>
      </c>
      <c r="C780" s="8" t="s">
        <v>3361</v>
      </c>
      <c r="D780" s="8">
        <v>23380.0</v>
      </c>
      <c r="E780" s="8">
        <v>389.67</v>
      </c>
      <c r="F780" s="8">
        <v>70.0</v>
      </c>
      <c r="G780" s="11">
        <v>27276.9</v>
      </c>
      <c r="H780" s="8">
        <v>0.0</v>
      </c>
      <c r="I780" s="11">
        <v>0.0</v>
      </c>
      <c r="J780" s="8" t="s">
        <v>6734</v>
      </c>
      <c r="K780" s="8">
        <v>110.0</v>
      </c>
      <c r="L780" s="11">
        <v>2571.8</v>
      </c>
      <c r="M780" s="8" t="s">
        <v>6119</v>
      </c>
      <c r="N780" s="8" t="s">
        <v>53</v>
      </c>
      <c r="O780" s="8" t="s">
        <v>6209</v>
      </c>
      <c r="P780" s="11">
        <v>77.0</v>
      </c>
      <c r="Q780" s="11">
        <v>30363.41</v>
      </c>
      <c r="S780" s="16" t="str">
        <f t="shared" si="1"/>
        <v>CXG-1125</v>
      </c>
      <c r="T780" s="16" t="str">
        <f t="shared" si="2"/>
        <v>11/2025</v>
      </c>
      <c r="U780" s="10" t="s">
        <v>991</v>
      </c>
      <c r="V780" s="43">
        <v>23660.0</v>
      </c>
      <c r="W780" s="8">
        <v>394.33</v>
      </c>
      <c r="X780" s="8">
        <v>4.66</v>
      </c>
      <c r="Y780" s="16" t="str">
        <f t="shared" si="3"/>
        <v>Descarregado</v>
      </c>
      <c r="Z780" s="8" t="s">
        <v>3302</v>
      </c>
      <c r="AA780" s="14">
        <f>SUMIFS(PagFreteIndividal!E:E,PagFreteIndividal!B:B,A:A)+AC780</f>
        <v>2571.8</v>
      </c>
      <c r="AB780" s="14">
        <f t="shared" si="4"/>
        <v>0</v>
      </c>
      <c r="AC780" s="32">
        <v>2571.8</v>
      </c>
    </row>
    <row r="781">
      <c r="A781" s="10" t="s">
        <v>4572</v>
      </c>
      <c r="B781" s="19">
        <v>45978.0</v>
      </c>
      <c r="C781" s="8" t="s">
        <v>3308</v>
      </c>
      <c r="D781" s="8">
        <v>51030.0</v>
      </c>
      <c r="E781" s="8">
        <v>850.5</v>
      </c>
      <c r="F781" s="8">
        <v>61.5</v>
      </c>
      <c r="G781" s="11">
        <v>52305.75</v>
      </c>
      <c r="H781" s="8">
        <v>0.0</v>
      </c>
      <c r="I781" s="11">
        <v>0.0</v>
      </c>
      <c r="J781" s="8" t="s">
        <v>4573</v>
      </c>
      <c r="K781" s="8">
        <v>230.0</v>
      </c>
      <c r="L781" s="11">
        <v>11736.9</v>
      </c>
      <c r="M781" s="8" t="s">
        <v>6119</v>
      </c>
      <c r="N781" s="8" t="s">
        <v>53</v>
      </c>
      <c r="O781" s="8" t="s">
        <v>6819</v>
      </c>
      <c r="P781" s="11">
        <v>80.0</v>
      </c>
      <c r="Q781" s="11">
        <v>68133.6</v>
      </c>
      <c r="R781" s="8" t="s">
        <v>2193</v>
      </c>
      <c r="S781" s="16" t="str">
        <f t="shared" si="1"/>
        <v>CXG-1125</v>
      </c>
      <c r="T781" s="16" t="str">
        <f t="shared" si="2"/>
        <v>11/2025</v>
      </c>
      <c r="U781" s="10" t="s">
        <v>896</v>
      </c>
      <c r="V781" s="43">
        <v>51100.0</v>
      </c>
      <c r="W781" s="8">
        <v>851.67</v>
      </c>
      <c r="X781" s="8">
        <v>1.17</v>
      </c>
      <c r="Y781" s="16" t="str">
        <f t="shared" si="3"/>
        <v>Descarregado</v>
      </c>
      <c r="Z781" s="8" t="s">
        <v>3309</v>
      </c>
      <c r="AA781" s="14">
        <f>SUMIFS(PagFreteIndividal!E:E,PagFreteIndividal!B:B,A:A)+AC781</f>
        <v>11736.9</v>
      </c>
      <c r="AB781" s="14">
        <f t="shared" si="4"/>
        <v>0</v>
      </c>
      <c r="AC781" s="14"/>
    </row>
    <row r="782">
      <c r="A782" s="10" t="s">
        <v>4887</v>
      </c>
      <c r="B782" s="19">
        <v>45978.0</v>
      </c>
      <c r="C782" s="8" t="s">
        <v>3308</v>
      </c>
      <c r="D782" s="8">
        <v>54700.0</v>
      </c>
      <c r="E782" s="8">
        <v>911.67</v>
      </c>
      <c r="F782" s="8">
        <v>58.5</v>
      </c>
      <c r="G782" s="11">
        <v>53332.7</v>
      </c>
      <c r="H782" s="8">
        <v>0.0</v>
      </c>
      <c r="I782" s="11">
        <v>0.0</v>
      </c>
      <c r="J782" s="8" t="s">
        <v>4888</v>
      </c>
      <c r="K782" s="8">
        <v>260.0</v>
      </c>
      <c r="L782" s="11">
        <v>14222.0</v>
      </c>
      <c r="M782" s="8" t="s">
        <v>6119</v>
      </c>
      <c r="N782" s="8" t="s">
        <v>105</v>
      </c>
      <c r="O782" s="8" t="s">
        <v>6838</v>
      </c>
      <c r="P782" s="11">
        <v>80.0</v>
      </c>
      <c r="Q782" s="11">
        <v>72706.4</v>
      </c>
      <c r="R782" s="8" t="s">
        <v>6818</v>
      </c>
      <c r="S782" s="16" t="str">
        <f t="shared" si="1"/>
        <v>CXG-1125</v>
      </c>
      <c r="T782" s="16" t="str">
        <f t="shared" si="2"/>
        <v>11/2025</v>
      </c>
      <c r="U782" s="10" t="s">
        <v>987</v>
      </c>
      <c r="V782" s="43">
        <v>54530.0</v>
      </c>
      <c r="W782" s="8">
        <v>908.83</v>
      </c>
      <c r="X782" s="8">
        <v>-2.84</v>
      </c>
      <c r="Y782" s="16" t="str">
        <f t="shared" si="3"/>
        <v>Descarregado</v>
      </c>
      <c r="Z782" s="8" t="s">
        <v>3309</v>
      </c>
      <c r="AA782" s="14">
        <f>SUMIFS(PagFreteIndividal!E:E,PagFreteIndividal!B:B,A:A)+AC782</f>
        <v>14222</v>
      </c>
      <c r="AB782" s="14">
        <f t="shared" si="4"/>
        <v>0</v>
      </c>
      <c r="AC782" s="14"/>
    </row>
    <row r="783">
      <c r="A783" s="10" t="s">
        <v>4575</v>
      </c>
      <c r="B783" s="19">
        <v>45978.0</v>
      </c>
      <c r="C783" s="8" t="s">
        <v>3308</v>
      </c>
      <c r="D783" s="8">
        <v>52870.0</v>
      </c>
      <c r="E783" s="8">
        <v>881.17</v>
      </c>
      <c r="F783" s="8">
        <v>61.5</v>
      </c>
      <c r="G783" s="11">
        <v>54191.96</v>
      </c>
      <c r="H783" s="8">
        <v>0.0</v>
      </c>
      <c r="I783" s="11">
        <v>0.0</v>
      </c>
      <c r="J783" s="8" t="s">
        <v>4576</v>
      </c>
      <c r="K783" s="8">
        <v>230.0</v>
      </c>
      <c r="L783" s="11">
        <v>12160.1</v>
      </c>
      <c r="M783" s="8" t="s">
        <v>6119</v>
      </c>
      <c r="N783" s="8" t="s">
        <v>53</v>
      </c>
      <c r="O783" s="8" t="s">
        <v>6819</v>
      </c>
      <c r="P783" s="11">
        <v>80.0</v>
      </c>
      <c r="Q783" s="11">
        <v>70586.4</v>
      </c>
      <c r="R783" s="8" t="s">
        <v>2193</v>
      </c>
      <c r="S783" s="16" t="str">
        <f t="shared" si="1"/>
        <v>CXG-1125</v>
      </c>
      <c r="T783" s="16" t="str">
        <f t="shared" si="2"/>
        <v>11/2025</v>
      </c>
      <c r="U783" s="10" t="s">
        <v>896</v>
      </c>
      <c r="V783" s="43">
        <v>52940.0</v>
      </c>
      <c r="W783" s="8">
        <v>882.33</v>
      </c>
      <c r="X783" s="8">
        <v>1.16</v>
      </c>
      <c r="Y783" s="16" t="str">
        <f t="shared" si="3"/>
        <v>Descarregado</v>
      </c>
      <c r="Z783" s="8" t="s">
        <v>3309</v>
      </c>
      <c r="AA783" s="14">
        <f>SUMIFS(PagFreteIndividal!E:E,PagFreteIndividal!B:B,A:A)+AC783</f>
        <v>12160.1</v>
      </c>
      <c r="AB783" s="14">
        <f t="shared" si="4"/>
        <v>0</v>
      </c>
      <c r="AC783" s="14"/>
    </row>
    <row r="784">
      <c r="A784" s="10" t="s">
        <v>4286</v>
      </c>
      <c r="B784" s="19">
        <v>45978.0</v>
      </c>
      <c r="C784" s="8" t="s">
        <v>3308</v>
      </c>
      <c r="D784" s="8">
        <v>60760.0</v>
      </c>
      <c r="E784" s="8">
        <v>1012.67</v>
      </c>
      <c r="F784" s="8">
        <v>70.0</v>
      </c>
      <c r="G784" s="11">
        <v>70886.9</v>
      </c>
      <c r="H784" s="8">
        <v>0.0</v>
      </c>
      <c r="I784" s="11">
        <v>0.0</v>
      </c>
      <c r="J784" s="8" t="s">
        <v>4287</v>
      </c>
      <c r="K784" s="8">
        <v>110.0</v>
      </c>
      <c r="L784" s="11">
        <v>6683.6</v>
      </c>
      <c r="M784" s="8" t="s">
        <v>6119</v>
      </c>
      <c r="N784" s="8" t="s">
        <v>53</v>
      </c>
      <c r="O784" s="8" t="s">
        <v>6819</v>
      </c>
      <c r="P784" s="11">
        <v>80.0</v>
      </c>
      <c r="Q784" s="11">
        <v>81200.0</v>
      </c>
      <c r="R784" s="8" t="s">
        <v>6839</v>
      </c>
      <c r="S784" s="16" t="str">
        <f t="shared" si="1"/>
        <v>CXG-1125</v>
      </c>
      <c r="T784" s="16" t="str">
        <f t="shared" si="2"/>
        <v>11/2025</v>
      </c>
      <c r="U784" s="10" t="s">
        <v>985</v>
      </c>
      <c r="V784" s="43">
        <v>60900.0</v>
      </c>
      <c r="W784" s="8">
        <v>1015.0</v>
      </c>
      <c r="X784" s="8">
        <v>2.33</v>
      </c>
      <c r="Y784" s="16" t="str">
        <f t="shared" si="3"/>
        <v>Descarregado</v>
      </c>
      <c r="Z784" s="8" t="s">
        <v>3309</v>
      </c>
      <c r="AA784" s="14">
        <f>SUMIFS(PagFreteIndividal!E:E,PagFreteIndividal!B:B,A:A)+AC784</f>
        <v>6683.6</v>
      </c>
      <c r="AB784" s="14">
        <f t="shared" si="4"/>
        <v>0</v>
      </c>
      <c r="AC784" s="14"/>
    </row>
    <row r="785">
      <c r="A785" s="10" t="s">
        <v>4280</v>
      </c>
      <c r="B785" s="19">
        <v>45979.0</v>
      </c>
      <c r="C785" s="8" t="s">
        <v>3308</v>
      </c>
      <c r="D785" s="8">
        <v>51400.0</v>
      </c>
      <c r="E785" s="8">
        <v>856.67</v>
      </c>
      <c r="F785" s="8">
        <v>58.5</v>
      </c>
      <c r="G785" s="11">
        <v>50115.2</v>
      </c>
      <c r="H785" s="8">
        <v>0.0</v>
      </c>
      <c r="I785" s="11">
        <v>0.0</v>
      </c>
      <c r="J785" s="8" t="s">
        <v>4281</v>
      </c>
      <c r="K785" s="8">
        <v>250.0</v>
      </c>
      <c r="L785" s="11">
        <v>12850.0</v>
      </c>
      <c r="M785" s="8" t="s">
        <v>6119</v>
      </c>
      <c r="N785" s="8" t="s">
        <v>83</v>
      </c>
      <c r="O785" s="8" t="s">
        <v>6814</v>
      </c>
      <c r="P785" s="11">
        <v>82.0</v>
      </c>
      <c r="Q785" s="11">
        <v>70301.06</v>
      </c>
      <c r="S785" s="16" t="str">
        <f t="shared" si="1"/>
        <v>CXG-1125</v>
      </c>
      <c r="T785" s="16" t="str">
        <f t="shared" si="2"/>
        <v>11/2025</v>
      </c>
      <c r="U785" s="10" t="s">
        <v>987</v>
      </c>
      <c r="V785" s="43">
        <v>51440.0</v>
      </c>
      <c r="W785" s="8">
        <v>857.33</v>
      </c>
      <c r="X785" s="8">
        <v>0.66</v>
      </c>
      <c r="Y785" s="16" t="str">
        <f t="shared" si="3"/>
        <v>Descarregado</v>
      </c>
      <c r="Z785" s="8" t="s">
        <v>3309</v>
      </c>
      <c r="AA785" s="14">
        <f>SUMIFS(PagFreteIndividal!E:E,PagFreteIndividal!B:B,A:A)+AC785</f>
        <v>12850</v>
      </c>
      <c r="AB785" s="14">
        <f t="shared" si="4"/>
        <v>0</v>
      </c>
      <c r="AC785" s="14"/>
    </row>
    <row r="786">
      <c r="A786" s="10" t="s">
        <v>4247</v>
      </c>
      <c r="B786" s="19">
        <v>45979.0</v>
      </c>
      <c r="C786" s="8" t="s">
        <v>3308</v>
      </c>
      <c r="D786" s="8">
        <v>51680.0</v>
      </c>
      <c r="E786" s="8">
        <v>861.33</v>
      </c>
      <c r="F786" s="8">
        <v>58.5</v>
      </c>
      <c r="G786" s="11">
        <v>50387.81</v>
      </c>
      <c r="H786" s="8">
        <v>0.0</v>
      </c>
      <c r="I786" s="11">
        <v>0.0</v>
      </c>
      <c r="J786" s="8" t="s">
        <v>4248</v>
      </c>
      <c r="K786" s="8">
        <v>250.0</v>
      </c>
      <c r="L786" s="11">
        <v>12920.0</v>
      </c>
      <c r="M786" s="8" t="s">
        <v>6119</v>
      </c>
      <c r="N786" s="8" t="s">
        <v>105</v>
      </c>
      <c r="O786" s="8" t="s">
        <v>6838</v>
      </c>
      <c r="P786" s="11">
        <v>80.0</v>
      </c>
      <c r="Q786" s="11">
        <v>68813.6</v>
      </c>
      <c r="R786" s="8" t="s">
        <v>6818</v>
      </c>
      <c r="S786" s="16" t="str">
        <f t="shared" si="1"/>
        <v>CXG-1125</v>
      </c>
      <c r="T786" s="16" t="str">
        <f t="shared" si="2"/>
        <v>11/2025</v>
      </c>
      <c r="U786" s="10" t="s">
        <v>987</v>
      </c>
      <c r="V786" s="43">
        <v>51610.0</v>
      </c>
      <c r="W786" s="8">
        <v>860.17</v>
      </c>
      <c r="X786" s="8">
        <v>-1.16</v>
      </c>
      <c r="Y786" s="16" t="str">
        <f t="shared" si="3"/>
        <v>Descarregado</v>
      </c>
      <c r="Z786" s="8" t="s">
        <v>3309</v>
      </c>
      <c r="AA786" s="14">
        <f>SUMIFS(PagFreteIndividal!E:E,PagFreteIndividal!B:B,A:A)+AC786</f>
        <v>12920</v>
      </c>
      <c r="AB786" s="14">
        <f t="shared" si="4"/>
        <v>0</v>
      </c>
      <c r="AC786" s="14"/>
    </row>
    <row r="787">
      <c r="A787" s="10" t="s">
        <v>4800</v>
      </c>
      <c r="B787" s="19">
        <v>45979.0</v>
      </c>
      <c r="C787" s="8" t="s">
        <v>3308</v>
      </c>
      <c r="D787" s="8">
        <v>51490.0</v>
      </c>
      <c r="E787" s="8">
        <v>858.17</v>
      </c>
      <c r="F787" s="8">
        <v>62.5</v>
      </c>
      <c r="G787" s="11">
        <v>53635.63</v>
      </c>
      <c r="H787" s="8">
        <v>0.0</v>
      </c>
      <c r="I787" s="11">
        <v>0.0</v>
      </c>
      <c r="J787" s="8" t="s">
        <v>291</v>
      </c>
      <c r="K787" s="8">
        <v>220.0</v>
      </c>
      <c r="L787" s="11">
        <v>11327.8</v>
      </c>
      <c r="M787" s="8" t="s">
        <v>6119</v>
      </c>
      <c r="N787" s="8" t="s">
        <v>53</v>
      </c>
      <c r="O787" s="8" t="s">
        <v>6819</v>
      </c>
      <c r="P787" s="11">
        <v>80.0</v>
      </c>
      <c r="Q787" s="11">
        <v>68720.0</v>
      </c>
      <c r="R787" s="8" t="s">
        <v>2193</v>
      </c>
      <c r="S787" s="16" t="str">
        <f t="shared" si="1"/>
        <v>CXG-1125</v>
      </c>
      <c r="T787" s="16" t="str">
        <f t="shared" si="2"/>
        <v>11/2025</v>
      </c>
      <c r="U787" s="10" t="s">
        <v>896</v>
      </c>
      <c r="V787" s="43">
        <v>51540.0</v>
      </c>
      <c r="W787" s="8">
        <v>859.0</v>
      </c>
      <c r="X787" s="8">
        <v>0.83</v>
      </c>
      <c r="Y787" s="16" t="str">
        <f t="shared" si="3"/>
        <v>Descarregado</v>
      </c>
      <c r="Z787" s="8" t="s">
        <v>3309</v>
      </c>
      <c r="AA787" s="14">
        <f>SUMIFS(PagFreteIndividal!E:E,PagFreteIndividal!B:B,A:A)+AC787</f>
        <v>11327.8</v>
      </c>
      <c r="AB787" s="14">
        <f t="shared" si="4"/>
        <v>0</v>
      </c>
      <c r="AC787" s="14"/>
    </row>
    <row r="788">
      <c r="A788" s="10" t="s">
        <v>4309</v>
      </c>
      <c r="B788" s="19">
        <v>45979.0</v>
      </c>
      <c r="C788" s="8" t="s">
        <v>3308</v>
      </c>
      <c r="D788" s="8">
        <v>61800.0</v>
      </c>
      <c r="E788" s="8">
        <v>1030.0</v>
      </c>
      <c r="F788" s="8">
        <v>70.0</v>
      </c>
      <c r="G788" s="11">
        <v>72100.0</v>
      </c>
      <c r="H788" s="8">
        <v>0.0</v>
      </c>
      <c r="I788" s="11">
        <v>0.0</v>
      </c>
      <c r="J788" s="8" t="s">
        <v>4310</v>
      </c>
      <c r="K788" s="8">
        <v>110.0</v>
      </c>
      <c r="L788" s="11">
        <v>6798.0</v>
      </c>
      <c r="M788" s="8" t="s">
        <v>6119</v>
      </c>
      <c r="N788" s="8" t="s">
        <v>53</v>
      </c>
      <c r="O788" s="8" t="s">
        <v>6819</v>
      </c>
      <c r="P788" s="11">
        <v>80.0</v>
      </c>
      <c r="Q788" s="11">
        <v>82533.6</v>
      </c>
      <c r="R788" s="8" t="s">
        <v>6839</v>
      </c>
      <c r="S788" s="16" t="str">
        <f t="shared" si="1"/>
        <v>CXG-1125</v>
      </c>
      <c r="T788" s="16" t="str">
        <f t="shared" si="2"/>
        <v>11/2025</v>
      </c>
      <c r="U788" s="10" t="s">
        <v>985</v>
      </c>
      <c r="V788" s="43">
        <v>61900.0</v>
      </c>
      <c r="W788" s="8">
        <v>1031.67</v>
      </c>
      <c r="X788" s="8">
        <v>1.67</v>
      </c>
      <c r="Y788" s="16" t="str">
        <f t="shared" si="3"/>
        <v>Descarregado</v>
      </c>
      <c r="Z788" s="8" t="s">
        <v>3309</v>
      </c>
      <c r="AA788" s="14">
        <f>SUMIFS(PagFreteIndividal!E:E,PagFreteIndividal!B:B,A:A)+AC788</f>
        <v>6798</v>
      </c>
      <c r="AB788" s="14">
        <f t="shared" si="4"/>
        <v>0</v>
      </c>
      <c r="AC788" s="14"/>
    </row>
    <row r="789">
      <c r="A789" s="10" t="s">
        <v>4767</v>
      </c>
      <c r="B789" s="19">
        <v>45979.0</v>
      </c>
      <c r="C789" s="8" t="s">
        <v>3308</v>
      </c>
      <c r="D789" s="8">
        <v>52200.0</v>
      </c>
      <c r="E789" s="8">
        <v>870.0</v>
      </c>
      <c r="F789" s="8">
        <v>58.5</v>
      </c>
      <c r="G789" s="11">
        <v>50895.0</v>
      </c>
      <c r="H789" s="8">
        <v>0.0</v>
      </c>
      <c r="I789" s="11">
        <v>0.0</v>
      </c>
      <c r="J789" s="8" t="s">
        <v>4768</v>
      </c>
      <c r="K789" s="8">
        <v>250.0</v>
      </c>
      <c r="L789" s="11">
        <v>13050.0</v>
      </c>
      <c r="M789" s="8" t="s">
        <v>6119</v>
      </c>
      <c r="N789" s="8" t="s">
        <v>73</v>
      </c>
      <c r="O789" s="8" t="s">
        <v>6815</v>
      </c>
      <c r="P789" s="11">
        <v>80.0</v>
      </c>
      <c r="Q789" s="11">
        <v>69733.6</v>
      </c>
      <c r="S789" s="16" t="str">
        <f t="shared" si="1"/>
        <v>CXG-1125</v>
      </c>
      <c r="T789" s="16" t="str">
        <f t="shared" si="2"/>
        <v>11/2025</v>
      </c>
      <c r="U789" s="10" t="s">
        <v>987</v>
      </c>
      <c r="V789" s="43">
        <v>52300.0</v>
      </c>
      <c r="W789" s="8">
        <v>871.67</v>
      </c>
      <c r="X789" s="8">
        <v>1.67</v>
      </c>
      <c r="Y789" s="16" t="str">
        <f t="shared" si="3"/>
        <v>Descarregado</v>
      </c>
      <c r="Z789" s="8" t="s">
        <v>3309</v>
      </c>
      <c r="AA789" s="14">
        <f>SUMIFS(PagFreteIndividal!E:E,PagFreteIndividal!B:B,A:A)+AC789</f>
        <v>13050</v>
      </c>
      <c r="AB789" s="14">
        <f t="shared" si="4"/>
        <v>0</v>
      </c>
      <c r="AC789" s="14"/>
    </row>
    <row r="790">
      <c r="A790" s="10" t="s">
        <v>4445</v>
      </c>
      <c r="B790" s="19">
        <v>45979.0</v>
      </c>
      <c r="C790" s="8" t="s">
        <v>3308</v>
      </c>
      <c r="D790" s="8">
        <v>40260.0</v>
      </c>
      <c r="E790" s="8">
        <v>671.0</v>
      </c>
      <c r="F790" s="8">
        <v>61.5</v>
      </c>
      <c r="G790" s="11">
        <v>41266.5</v>
      </c>
      <c r="H790" s="8">
        <v>0.0</v>
      </c>
      <c r="I790" s="11">
        <v>0.0</v>
      </c>
      <c r="J790" s="8" t="s">
        <v>4446</v>
      </c>
      <c r="K790" s="8">
        <v>230.0</v>
      </c>
      <c r="L790" s="11">
        <v>9259.8</v>
      </c>
      <c r="M790" s="8" t="s">
        <v>6119</v>
      </c>
      <c r="N790" s="8" t="s">
        <v>27</v>
      </c>
      <c r="O790" s="8" t="s">
        <v>6594</v>
      </c>
      <c r="P790" s="11">
        <v>80.0</v>
      </c>
      <c r="Q790" s="11">
        <v>53680.0</v>
      </c>
      <c r="S790" s="16" t="str">
        <f t="shared" si="1"/>
        <v>CXG-1125</v>
      </c>
      <c r="T790" s="16" t="str">
        <f t="shared" si="2"/>
        <v>11/2025</v>
      </c>
      <c r="U790" s="10" t="s">
        <v>896</v>
      </c>
      <c r="V790" s="43">
        <v>40260.0</v>
      </c>
      <c r="W790" s="8">
        <v>671.0</v>
      </c>
      <c r="X790" s="8">
        <v>0.0</v>
      </c>
      <c r="Y790" s="16" t="str">
        <f t="shared" si="3"/>
        <v>Descarregado</v>
      </c>
      <c r="Z790" s="8" t="s">
        <v>3309</v>
      </c>
      <c r="AA790" s="14">
        <f>SUMIFS(PagFreteIndividal!E:E,PagFreteIndividal!B:B,A:A)+AC790</f>
        <v>9259.8</v>
      </c>
      <c r="AB790" s="14">
        <f t="shared" si="4"/>
        <v>0</v>
      </c>
      <c r="AC790" s="14"/>
    </row>
    <row r="791">
      <c r="A791" s="10" t="s">
        <v>6840</v>
      </c>
      <c r="B791" s="19">
        <v>45980.0</v>
      </c>
      <c r="C791" s="8" t="s">
        <v>3361</v>
      </c>
      <c r="D791" s="8">
        <v>70790.0</v>
      </c>
      <c r="E791" s="8">
        <v>1179.83</v>
      </c>
      <c r="F791" s="8">
        <v>69.0</v>
      </c>
      <c r="G791" s="11">
        <v>81408.27</v>
      </c>
      <c r="H791" s="8">
        <v>0.0</v>
      </c>
      <c r="I791" s="11">
        <v>0.0</v>
      </c>
      <c r="J791" s="8" t="s">
        <v>6590</v>
      </c>
      <c r="K791" s="8">
        <v>140.0</v>
      </c>
      <c r="L791" s="11">
        <v>9910.6</v>
      </c>
      <c r="M791" s="8" t="s">
        <v>6119</v>
      </c>
      <c r="N791" s="8" t="s">
        <v>79</v>
      </c>
      <c r="O791" s="8" t="s">
        <v>6736</v>
      </c>
      <c r="P791" s="11">
        <v>78.5</v>
      </c>
      <c r="Q791" s="11">
        <v>92616.66</v>
      </c>
      <c r="S791" s="16" t="str">
        <f t="shared" si="1"/>
        <v>CXG-1125</v>
      </c>
      <c r="T791" s="16" t="str">
        <f t="shared" si="2"/>
        <v>11/2025</v>
      </c>
      <c r="U791" s="10" t="s">
        <v>1002</v>
      </c>
      <c r="V791" s="43">
        <v>70790.0</v>
      </c>
      <c r="W791" s="8">
        <v>1179.83</v>
      </c>
      <c r="X791" s="8">
        <v>0.0</v>
      </c>
      <c r="Y791" s="16" t="str">
        <f t="shared" si="3"/>
        <v>Descarregado</v>
      </c>
      <c r="Z791" s="8" t="s">
        <v>3302</v>
      </c>
      <c r="AA791" s="14">
        <f>SUMIFS(PagFreteIndividal!E:E,PagFreteIndividal!B:B,A:A)+AC791</f>
        <v>9910.6</v>
      </c>
      <c r="AB791" s="14">
        <f t="shared" si="4"/>
        <v>0</v>
      </c>
      <c r="AC791" s="32">
        <v>9910.6</v>
      </c>
    </row>
    <row r="792">
      <c r="A792" s="10" t="s">
        <v>6841</v>
      </c>
      <c r="B792" s="19">
        <v>45980.0</v>
      </c>
      <c r="C792" s="8" t="s">
        <v>3361</v>
      </c>
      <c r="D792" s="8">
        <v>78060.0</v>
      </c>
      <c r="E792" s="8">
        <v>1301.0</v>
      </c>
      <c r="F792" s="8">
        <v>60.0</v>
      </c>
      <c r="G792" s="11">
        <v>78060.0</v>
      </c>
      <c r="H792" s="8">
        <v>0.0</v>
      </c>
      <c r="I792" s="11">
        <v>0.0</v>
      </c>
      <c r="J792" s="8" t="s">
        <v>6661</v>
      </c>
      <c r="K792" s="8">
        <v>260.0</v>
      </c>
      <c r="L792" s="11">
        <v>20295.6</v>
      </c>
      <c r="M792" s="8" t="s">
        <v>6119</v>
      </c>
      <c r="N792" s="8" t="s">
        <v>73</v>
      </c>
      <c r="O792" s="8" t="s">
        <v>6815</v>
      </c>
      <c r="P792" s="11">
        <v>80.0</v>
      </c>
      <c r="Q792" s="11">
        <v>103893.6</v>
      </c>
      <c r="S792" s="16" t="str">
        <f t="shared" si="1"/>
        <v>CXG-1125</v>
      </c>
      <c r="T792" s="16" t="str">
        <f t="shared" si="2"/>
        <v>11/2025</v>
      </c>
      <c r="U792" s="10" t="s">
        <v>1004</v>
      </c>
      <c r="V792" s="43">
        <v>77920.0</v>
      </c>
      <c r="W792" s="8">
        <v>1298.67</v>
      </c>
      <c r="X792" s="8">
        <v>-2.33</v>
      </c>
      <c r="Y792" s="16" t="str">
        <f t="shared" si="3"/>
        <v>Descarregado</v>
      </c>
      <c r="Z792" s="8" t="s">
        <v>3302</v>
      </c>
      <c r="AA792" s="14">
        <f>SUMIFS(PagFreteIndividal!E:E,PagFreteIndividal!B:B,A:A)+AC792</f>
        <v>20295.6</v>
      </c>
      <c r="AB792" s="14">
        <f t="shared" si="4"/>
        <v>0</v>
      </c>
      <c r="AC792" s="32">
        <v>20295.6</v>
      </c>
    </row>
    <row r="793">
      <c r="A793" s="10" t="s">
        <v>6842</v>
      </c>
      <c r="B793" s="19">
        <v>45980.0</v>
      </c>
      <c r="C793" s="8" t="s">
        <v>3361</v>
      </c>
      <c r="D793" s="8">
        <v>77220.0</v>
      </c>
      <c r="E793" s="8">
        <v>1287.0</v>
      </c>
      <c r="F793" s="8">
        <v>60.0</v>
      </c>
      <c r="G793" s="11">
        <v>77220.0</v>
      </c>
      <c r="H793" s="8">
        <v>0.0</v>
      </c>
      <c r="I793" s="11">
        <v>0.0</v>
      </c>
      <c r="J793" s="8" t="s">
        <v>6125</v>
      </c>
      <c r="K793" s="8">
        <v>260.0</v>
      </c>
      <c r="L793" s="11">
        <v>20077.2</v>
      </c>
      <c r="M793" s="8" t="s">
        <v>6119</v>
      </c>
      <c r="N793" s="8" t="s">
        <v>73</v>
      </c>
      <c r="O793" s="8" t="s">
        <v>6815</v>
      </c>
      <c r="P793" s="11">
        <v>80.0</v>
      </c>
      <c r="Q793" s="11">
        <v>102853.6</v>
      </c>
      <c r="S793" s="16" t="str">
        <f t="shared" si="1"/>
        <v>CXG-1125</v>
      </c>
      <c r="T793" s="16" t="str">
        <f t="shared" si="2"/>
        <v>11/2025</v>
      </c>
      <c r="U793" s="10" t="s">
        <v>1004</v>
      </c>
      <c r="V793" s="43">
        <v>77140.0</v>
      </c>
      <c r="W793" s="8">
        <v>1285.67</v>
      </c>
      <c r="X793" s="8">
        <v>-1.33</v>
      </c>
      <c r="Y793" s="16" t="str">
        <f t="shared" si="3"/>
        <v>Descarregado</v>
      </c>
      <c r="Z793" s="8" t="s">
        <v>3302</v>
      </c>
      <c r="AA793" s="14">
        <f>SUMIFS(PagFreteIndividal!E:E,PagFreteIndividal!B:B,A:A)+AC793</f>
        <v>20077.2</v>
      </c>
      <c r="AB793" s="14">
        <f t="shared" si="4"/>
        <v>0</v>
      </c>
      <c r="AC793" s="32">
        <v>20077.2</v>
      </c>
    </row>
    <row r="794">
      <c r="A794" s="10" t="s">
        <v>6843</v>
      </c>
      <c r="B794" s="19">
        <v>45980.0</v>
      </c>
      <c r="C794" s="8" t="s">
        <v>3361</v>
      </c>
      <c r="D794" s="8">
        <v>76140.0</v>
      </c>
      <c r="E794" s="8">
        <v>1269.0</v>
      </c>
      <c r="F794" s="8">
        <v>60.0</v>
      </c>
      <c r="G794" s="11">
        <v>76140.0</v>
      </c>
      <c r="H794" s="8">
        <v>0.0</v>
      </c>
      <c r="I794" s="11">
        <v>0.0</v>
      </c>
      <c r="J794" s="8" t="s">
        <v>6464</v>
      </c>
      <c r="K794" s="8">
        <v>260.0</v>
      </c>
      <c r="L794" s="11">
        <v>19796.4</v>
      </c>
      <c r="M794" s="8" t="s">
        <v>6119</v>
      </c>
      <c r="N794" s="8" t="s">
        <v>73</v>
      </c>
      <c r="O794" s="8" t="s">
        <v>6815</v>
      </c>
      <c r="P794" s="11">
        <v>80.0</v>
      </c>
      <c r="Q794" s="11">
        <v>101466.4</v>
      </c>
      <c r="S794" s="16" t="str">
        <f t="shared" si="1"/>
        <v>CXG-1125</v>
      </c>
      <c r="T794" s="16" t="str">
        <f t="shared" si="2"/>
        <v>11/2025</v>
      </c>
      <c r="U794" s="10" t="s">
        <v>1004</v>
      </c>
      <c r="V794" s="43">
        <v>76100.0</v>
      </c>
      <c r="W794" s="8">
        <v>1268.33</v>
      </c>
      <c r="X794" s="8">
        <v>-0.67</v>
      </c>
      <c r="Y794" s="16" t="str">
        <f t="shared" si="3"/>
        <v>Descarregado</v>
      </c>
      <c r="Z794" s="8" t="s">
        <v>3302</v>
      </c>
      <c r="AA794" s="14">
        <f>SUMIFS(PagFreteIndividal!E:E,PagFreteIndividal!B:B,A:A)+AC794</f>
        <v>19796.4</v>
      </c>
      <c r="AB794" s="14">
        <f t="shared" si="4"/>
        <v>0</v>
      </c>
      <c r="AC794" s="32">
        <v>19796.4</v>
      </c>
    </row>
    <row r="795">
      <c r="A795" s="10" t="s">
        <v>6844</v>
      </c>
      <c r="B795" s="19">
        <v>45980.0</v>
      </c>
      <c r="C795" s="8" t="s">
        <v>3361</v>
      </c>
      <c r="D795" s="8">
        <v>77120.0</v>
      </c>
      <c r="E795" s="8">
        <v>1285.33</v>
      </c>
      <c r="F795" s="8">
        <v>60.0</v>
      </c>
      <c r="G795" s="11">
        <v>77119.8</v>
      </c>
      <c r="H795" s="8">
        <v>0.0</v>
      </c>
      <c r="I795" s="11">
        <v>0.0</v>
      </c>
      <c r="J795" s="8" t="s">
        <v>6132</v>
      </c>
      <c r="K795" s="8">
        <v>260.0</v>
      </c>
      <c r="L795" s="11">
        <v>20051.2</v>
      </c>
      <c r="M795" s="8" t="s">
        <v>6119</v>
      </c>
      <c r="N795" s="8" t="s">
        <v>73</v>
      </c>
      <c r="O795" s="8" t="s">
        <v>6815</v>
      </c>
      <c r="P795" s="11">
        <v>80.0</v>
      </c>
      <c r="Q795" s="11">
        <v>102906.4</v>
      </c>
      <c r="S795" s="16" t="str">
        <f t="shared" si="1"/>
        <v>CXG-1125</v>
      </c>
      <c r="T795" s="16" t="str">
        <f t="shared" si="2"/>
        <v>11/2025</v>
      </c>
      <c r="U795" s="10" t="s">
        <v>1004</v>
      </c>
      <c r="V795" s="43">
        <v>77180.0</v>
      </c>
      <c r="W795" s="8">
        <v>1286.33</v>
      </c>
      <c r="X795" s="8">
        <v>1.0</v>
      </c>
      <c r="Y795" s="16" t="str">
        <f t="shared" si="3"/>
        <v>Descarregado</v>
      </c>
      <c r="Z795" s="8" t="s">
        <v>3302</v>
      </c>
      <c r="AA795" s="14">
        <f>SUMIFS(PagFreteIndividal!E:E,PagFreteIndividal!B:B,A:A)+AC795</f>
        <v>20051.2</v>
      </c>
      <c r="AB795" s="14">
        <f t="shared" si="4"/>
        <v>0</v>
      </c>
      <c r="AC795" s="32">
        <v>20051.2</v>
      </c>
    </row>
    <row r="796">
      <c r="A796" s="10" t="s">
        <v>4660</v>
      </c>
      <c r="B796" s="19">
        <v>45979.0</v>
      </c>
      <c r="C796" s="8" t="s">
        <v>3308</v>
      </c>
      <c r="D796" s="8">
        <v>54370.0</v>
      </c>
      <c r="E796" s="8">
        <v>906.17</v>
      </c>
      <c r="F796" s="8">
        <v>61.5</v>
      </c>
      <c r="G796" s="11">
        <v>55729.46</v>
      </c>
      <c r="H796" s="8">
        <v>0.0</v>
      </c>
      <c r="I796" s="11">
        <v>0.0</v>
      </c>
      <c r="J796" s="8" t="s">
        <v>4661</v>
      </c>
      <c r="K796" s="8">
        <v>230.0</v>
      </c>
      <c r="L796" s="11">
        <v>12505.1</v>
      </c>
      <c r="M796" s="8" t="s">
        <v>6119</v>
      </c>
      <c r="N796" s="8" t="s">
        <v>27</v>
      </c>
      <c r="O796" s="8" t="s">
        <v>6594</v>
      </c>
      <c r="P796" s="11">
        <v>80.0</v>
      </c>
      <c r="Q796" s="11">
        <v>72493.6</v>
      </c>
      <c r="S796" s="16" t="str">
        <f t="shared" si="1"/>
        <v>CXG-1125</v>
      </c>
      <c r="T796" s="16" t="str">
        <f t="shared" si="2"/>
        <v>11/2025</v>
      </c>
      <c r="U796" s="10" t="s">
        <v>896</v>
      </c>
      <c r="V796" s="43">
        <v>54370.0</v>
      </c>
      <c r="W796" s="8">
        <v>906.17</v>
      </c>
      <c r="X796" s="8">
        <v>0.0</v>
      </c>
      <c r="Y796" s="16" t="str">
        <f t="shared" si="3"/>
        <v>Descarregado</v>
      </c>
      <c r="Z796" s="8" t="s">
        <v>3309</v>
      </c>
      <c r="AA796" s="14">
        <f>SUMIFS(PagFreteIndividal!E:E,PagFreteIndividal!B:B,A:A)+AC796</f>
        <v>12505.1</v>
      </c>
      <c r="AB796" s="14">
        <f t="shared" si="4"/>
        <v>0</v>
      </c>
      <c r="AC796" s="14"/>
    </row>
    <row r="797">
      <c r="A797" s="10" t="s">
        <v>6845</v>
      </c>
      <c r="B797" s="19">
        <v>45980.0</v>
      </c>
      <c r="C797" s="8" t="s">
        <v>3361</v>
      </c>
      <c r="D797" s="8">
        <v>75380.0</v>
      </c>
      <c r="E797" s="8">
        <v>1256.33</v>
      </c>
      <c r="F797" s="8">
        <v>60.0</v>
      </c>
      <c r="G797" s="11">
        <v>75379.8</v>
      </c>
      <c r="H797" s="8">
        <v>0.0</v>
      </c>
      <c r="I797" s="11">
        <v>0.0</v>
      </c>
      <c r="J797" s="8" t="s">
        <v>6528</v>
      </c>
      <c r="K797" s="8">
        <v>260.0</v>
      </c>
      <c r="L797" s="11">
        <v>19598.8</v>
      </c>
      <c r="M797" s="8" t="s">
        <v>6119</v>
      </c>
      <c r="N797" s="8" t="s">
        <v>73</v>
      </c>
      <c r="O797" s="8" t="s">
        <v>6815</v>
      </c>
      <c r="P797" s="11">
        <v>80.0</v>
      </c>
      <c r="Q797" s="11">
        <v>100426.4</v>
      </c>
      <c r="S797" s="16" t="str">
        <f t="shared" si="1"/>
        <v>CXG-1125</v>
      </c>
      <c r="T797" s="16" t="str">
        <f t="shared" si="2"/>
        <v>11/2025</v>
      </c>
      <c r="U797" s="10" t="s">
        <v>1004</v>
      </c>
      <c r="V797" s="43">
        <v>75320.0</v>
      </c>
      <c r="W797" s="8">
        <v>1255.33</v>
      </c>
      <c r="X797" s="8">
        <v>-1.0</v>
      </c>
      <c r="Y797" s="16" t="str">
        <f t="shared" si="3"/>
        <v>Descarregado</v>
      </c>
      <c r="Z797" s="8" t="s">
        <v>3302</v>
      </c>
      <c r="AA797" s="14">
        <f>SUMIFS(PagFreteIndividal!E:E,PagFreteIndividal!B:B,A:A)+AC797</f>
        <v>19598.8</v>
      </c>
      <c r="AB797" s="14">
        <f t="shared" si="4"/>
        <v>0</v>
      </c>
      <c r="AC797" s="32">
        <v>19598.8</v>
      </c>
    </row>
    <row r="798">
      <c r="A798" s="10" t="s">
        <v>4600</v>
      </c>
      <c r="B798" s="19">
        <v>45980.0</v>
      </c>
      <c r="C798" s="8" t="s">
        <v>3308</v>
      </c>
      <c r="D798" s="8">
        <v>48480.0</v>
      </c>
      <c r="E798" s="8">
        <v>808.0</v>
      </c>
      <c r="F798" s="8">
        <v>58.5</v>
      </c>
      <c r="G798" s="11">
        <v>47268.0</v>
      </c>
      <c r="H798" s="8">
        <v>0.0</v>
      </c>
      <c r="I798" s="11">
        <v>0.0</v>
      </c>
      <c r="J798" s="8" t="s">
        <v>4601</v>
      </c>
      <c r="K798" s="8">
        <v>250.0</v>
      </c>
      <c r="L798" s="11">
        <v>12120.0</v>
      </c>
      <c r="M798" s="8" t="s">
        <v>6119</v>
      </c>
      <c r="N798" s="8" t="s">
        <v>73</v>
      </c>
      <c r="O798" s="8" t="s">
        <v>6815</v>
      </c>
      <c r="P798" s="11">
        <v>80.0</v>
      </c>
      <c r="Q798" s="11">
        <v>64680.0</v>
      </c>
      <c r="S798" s="16" t="str">
        <f t="shared" si="1"/>
        <v>CXG-1125</v>
      </c>
      <c r="T798" s="16" t="str">
        <f t="shared" si="2"/>
        <v>11/2025</v>
      </c>
      <c r="U798" s="10" t="s">
        <v>987</v>
      </c>
      <c r="V798" s="43">
        <v>48510.0</v>
      </c>
      <c r="W798" s="8">
        <v>808.5</v>
      </c>
      <c r="X798" s="8">
        <v>0.5</v>
      </c>
      <c r="Y798" s="16" t="str">
        <f t="shared" si="3"/>
        <v>Descarregado</v>
      </c>
      <c r="Z798" s="8" t="s">
        <v>3309</v>
      </c>
      <c r="AA798" s="14">
        <f>SUMIFS(PagFreteIndividal!E:E,PagFreteIndividal!B:B,A:A)+AC798</f>
        <v>12120</v>
      </c>
      <c r="AB798" s="14">
        <f t="shared" si="4"/>
        <v>0</v>
      </c>
      <c r="AC798" s="14"/>
    </row>
    <row r="799">
      <c r="A799" s="10" t="s">
        <v>4683</v>
      </c>
      <c r="B799" s="19">
        <v>45980.0</v>
      </c>
      <c r="C799" s="8" t="s">
        <v>3308</v>
      </c>
      <c r="D799" s="8">
        <v>50370.0</v>
      </c>
      <c r="E799" s="8">
        <v>839.5</v>
      </c>
      <c r="F799" s="8">
        <v>62.5</v>
      </c>
      <c r="G799" s="11">
        <v>52468.75</v>
      </c>
      <c r="H799" s="8">
        <v>0.0</v>
      </c>
      <c r="I799" s="11">
        <v>0.0</v>
      </c>
      <c r="J799" s="8" t="s">
        <v>4684</v>
      </c>
      <c r="K799" s="8">
        <v>250.0</v>
      </c>
      <c r="L799" s="11">
        <v>12592.5</v>
      </c>
      <c r="M799" s="8" t="s">
        <v>6119</v>
      </c>
      <c r="N799" s="8" t="s">
        <v>105</v>
      </c>
      <c r="O799" s="8" t="s">
        <v>6838</v>
      </c>
      <c r="P799" s="11">
        <v>80.0</v>
      </c>
      <c r="Q799" s="11">
        <v>67160.0</v>
      </c>
      <c r="R799" s="8" t="s">
        <v>6818</v>
      </c>
      <c r="S799" s="16" t="str">
        <f t="shared" si="1"/>
        <v>CXG-1125</v>
      </c>
      <c r="T799" s="16" t="str">
        <f t="shared" si="2"/>
        <v>11/2025</v>
      </c>
      <c r="U799" s="10" t="s">
        <v>1006</v>
      </c>
      <c r="V799" s="43">
        <v>50370.0</v>
      </c>
      <c r="W799" s="8">
        <v>839.5</v>
      </c>
      <c r="X799" s="8">
        <v>0.0</v>
      </c>
      <c r="Y799" s="16" t="str">
        <f t="shared" si="3"/>
        <v>Descarregado</v>
      </c>
      <c r="Z799" s="8" t="s">
        <v>3309</v>
      </c>
      <c r="AA799" s="14">
        <f>SUMIFS(PagFreteIndividal!E:E,PagFreteIndividal!B:B,A:A)+AC799</f>
        <v>12592.5</v>
      </c>
      <c r="AB799" s="14">
        <f t="shared" si="4"/>
        <v>0</v>
      </c>
      <c r="AC799" s="14"/>
    </row>
    <row r="800">
      <c r="A800" s="10" t="s">
        <v>4586</v>
      </c>
      <c r="B800" s="19">
        <v>45980.0</v>
      </c>
      <c r="C800" s="8" t="s">
        <v>3308</v>
      </c>
      <c r="D800" s="8">
        <v>48400.0</v>
      </c>
      <c r="E800" s="8">
        <v>806.67</v>
      </c>
      <c r="F800" s="8">
        <v>58.5</v>
      </c>
      <c r="G800" s="11">
        <v>47190.2</v>
      </c>
      <c r="H800" s="8">
        <v>0.0</v>
      </c>
      <c r="I800" s="11">
        <v>0.0</v>
      </c>
      <c r="J800" s="8" t="s">
        <v>4587</v>
      </c>
      <c r="K800" s="8">
        <v>250.0</v>
      </c>
      <c r="L800" s="11">
        <v>12100.0</v>
      </c>
      <c r="M800" s="8" t="s">
        <v>6119</v>
      </c>
      <c r="N800" s="8" t="s">
        <v>73</v>
      </c>
      <c r="O800" s="8" t="s">
        <v>6815</v>
      </c>
      <c r="P800" s="11">
        <v>80.0</v>
      </c>
      <c r="Q800" s="11">
        <v>64560.0</v>
      </c>
      <c r="S800" s="16" t="str">
        <f t="shared" si="1"/>
        <v>CXG-1125</v>
      </c>
      <c r="T800" s="16" t="str">
        <f t="shared" si="2"/>
        <v>11/2025</v>
      </c>
      <c r="U800" s="10" t="s">
        <v>987</v>
      </c>
      <c r="V800" s="43">
        <v>48420.0</v>
      </c>
      <c r="W800" s="8">
        <v>807.0</v>
      </c>
      <c r="X800" s="8">
        <v>0.33</v>
      </c>
      <c r="Y800" s="16" t="str">
        <f t="shared" si="3"/>
        <v>Descarregado</v>
      </c>
      <c r="Z800" s="8" t="s">
        <v>3309</v>
      </c>
      <c r="AA800" s="14">
        <f>SUMIFS(PagFreteIndividal!E:E,PagFreteIndividal!B:B,A:A)+AC800</f>
        <v>12100</v>
      </c>
      <c r="AB800" s="14">
        <f t="shared" si="4"/>
        <v>0</v>
      </c>
      <c r="AC800" s="14"/>
    </row>
    <row r="801">
      <c r="A801" s="10" t="s">
        <v>4686</v>
      </c>
      <c r="B801" s="19">
        <v>45980.0</v>
      </c>
      <c r="C801" s="8" t="s">
        <v>3308</v>
      </c>
      <c r="D801" s="8">
        <v>50380.0</v>
      </c>
      <c r="E801" s="8">
        <v>839.67</v>
      </c>
      <c r="F801" s="8">
        <v>58.5</v>
      </c>
      <c r="G801" s="11">
        <v>49120.7</v>
      </c>
      <c r="H801" s="8">
        <v>0.0</v>
      </c>
      <c r="I801" s="11">
        <v>0.0</v>
      </c>
      <c r="J801" s="8" t="s">
        <v>4687</v>
      </c>
      <c r="K801" s="8">
        <v>250.0</v>
      </c>
      <c r="L801" s="11">
        <v>12595.0</v>
      </c>
      <c r="M801" s="8" t="s">
        <v>6119</v>
      </c>
      <c r="N801" s="8" t="s">
        <v>73</v>
      </c>
      <c r="O801" s="8" t="s">
        <v>6846</v>
      </c>
      <c r="P801" s="11">
        <v>82.0</v>
      </c>
      <c r="Q801" s="11">
        <v>69030.06</v>
      </c>
      <c r="S801" s="16" t="str">
        <f t="shared" si="1"/>
        <v>CXG-1125</v>
      </c>
      <c r="T801" s="16" t="str">
        <f t="shared" si="2"/>
        <v>11/2025</v>
      </c>
      <c r="U801" s="10" t="s">
        <v>987</v>
      </c>
      <c r="V801" s="43">
        <v>50510.0</v>
      </c>
      <c r="W801" s="8">
        <v>841.83</v>
      </c>
      <c r="X801" s="8">
        <v>2.16</v>
      </c>
      <c r="Y801" s="16" t="str">
        <f t="shared" si="3"/>
        <v>Descarregado</v>
      </c>
      <c r="Z801" s="8" t="s">
        <v>3309</v>
      </c>
      <c r="AA801" s="14">
        <f>SUMIFS(PagFreteIndividal!E:E,PagFreteIndividal!B:B,A:A)+AC801</f>
        <v>12595</v>
      </c>
      <c r="AB801" s="14">
        <f t="shared" si="4"/>
        <v>0</v>
      </c>
      <c r="AC801" s="14"/>
    </row>
    <row r="802">
      <c r="A802" s="10" t="s">
        <v>4315</v>
      </c>
      <c r="B802" s="19">
        <v>45980.0</v>
      </c>
      <c r="C802" s="8" t="s">
        <v>3308</v>
      </c>
      <c r="D802" s="8">
        <v>60320.0</v>
      </c>
      <c r="E802" s="8">
        <v>1005.33</v>
      </c>
      <c r="F802" s="8">
        <v>70.0</v>
      </c>
      <c r="G802" s="11">
        <v>70373.1</v>
      </c>
      <c r="H802" s="8">
        <v>0.0</v>
      </c>
      <c r="I802" s="11">
        <v>0.0</v>
      </c>
      <c r="J802" s="8" t="s">
        <v>4316</v>
      </c>
      <c r="K802" s="8">
        <v>110.0</v>
      </c>
      <c r="L802" s="11">
        <v>6635.2</v>
      </c>
      <c r="M802" s="8" t="s">
        <v>6119</v>
      </c>
      <c r="N802" s="8" t="s">
        <v>53</v>
      </c>
      <c r="O802" s="8" t="s">
        <v>6819</v>
      </c>
      <c r="P802" s="11">
        <v>80.0</v>
      </c>
      <c r="Q802" s="11">
        <v>81706.4</v>
      </c>
      <c r="R802" s="8" t="s">
        <v>6839</v>
      </c>
      <c r="S802" s="16" t="str">
        <f t="shared" si="1"/>
        <v>CXG-1125</v>
      </c>
      <c r="T802" s="16" t="str">
        <f t="shared" si="2"/>
        <v>11/2025</v>
      </c>
      <c r="U802" s="10" t="s">
        <v>985</v>
      </c>
      <c r="V802" s="43">
        <v>61280.0</v>
      </c>
      <c r="W802" s="8">
        <v>1021.33</v>
      </c>
      <c r="X802" s="8">
        <v>16.0</v>
      </c>
      <c r="Y802" s="16" t="str">
        <f t="shared" si="3"/>
        <v>Descarregado</v>
      </c>
      <c r="Z802" s="8" t="s">
        <v>3309</v>
      </c>
      <c r="AA802" s="14">
        <f>SUMIFS(PagFreteIndividal!E:E,PagFreteIndividal!B:B,A:A)+AC802</f>
        <v>6635.2</v>
      </c>
      <c r="AB802" s="14">
        <f t="shared" si="4"/>
        <v>0</v>
      </c>
      <c r="AC802" s="14"/>
    </row>
    <row r="803">
      <c r="A803" s="10" t="s">
        <v>4312</v>
      </c>
      <c r="B803" s="19">
        <v>45980.0</v>
      </c>
      <c r="C803" s="8" t="s">
        <v>3308</v>
      </c>
      <c r="D803" s="8">
        <v>60800.0</v>
      </c>
      <c r="E803" s="8">
        <v>1013.33</v>
      </c>
      <c r="F803" s="8">
        <v>68.0</v>
      </c>
      <c r="G803" s="11">
        <v>68906.44</v>
      </c>
      <c r="H803" s="8">
        <v>0.0</v>
      </c>
      <c r="I803" s="11">
        <v>0.0</v>
      </c>
      <c r="J803" s="8" t="s">
        <v>4313</v>
      </c>
      <c r="K803" s="8">
        <v>110.0</v>
      </c>
      <c r="L803" s="11">
        <v>6688.0</v>
      </c>
      <c r="M803" s="8" t="s">
        <v>6119</v>
      </c>
      <c r="N803" s="8" t="s">
        <v>53</v>
      </c>
      <c r="O803" s="8" t="s">
        <v>6819</v>
      </c>
      <c r="P803" s="11">
        <v>80.0</v>
      </c>
      <c r="Q803" s="11">
        <v>81413.6</v>
      </c>
      <c r="R803" s="8" t="s">
        <v>6839</v>
      </c>
      <c r="S803" s="16" t="str">
        <f t="shared" si="1"/>
        <v>CXG-1125</v>
      </c>
      <c r="T803" s="16" t="str">
        <f t="shared" si="2"/>
        <v>11/2025</v>
      </c>
      <c r="U803" s="10" t="s">
        <v>965</v>
      </c>
      <c r="V803" s="43">
        <v>61060.0</v>
      </c>
      <c r="W803" s="8">
        <v>1017.67</v>
      </c>
      <c r="X803" s="8">
        <v>4.34</v>
      </c>
      <c r="Y803" s="16" t="str">
        <f t="shared" si="3"/>
        <v>Descarregado</v>
      </c>
      <c r="Z803" s="8" t="s">
        <v>3309</v>
      </c>
      <c r="AA803" s="14">
        <f>SUMIFS(PagFreteIndividal!E:E,PagFreteIndividal!B:B,A:A)+AC803</f>
        <v>6688</v>
      </c>
      <c r="AB803" s="14">
        <f t="shared" si="4"/>
        <v>0</v>
      </c>
      <c r="AC803" s="14"/>
    </row>
    <row r="804">
      <c r="A804" s="10" t="s">
        <v>4650</v>
      </c>
      <c r="B804" s="19">
        <v>45980.0</v>
      </c>
      <c r="C804" s="8" t="s">
        <v>3308</v>
      </c>
      <c r="D804" s="8">
        <v>49800.0</v>
      </c>
      <c r="E804" s="8">
        <v>830.0</v>
      </c>
      <c r="F804" s="8">
        <v>58.5</v>
      </c>
      <c r="G804" s="11">
        <v>48555.0</v>
      </c>
      <c r="H804" s="8">
        <v>0.0</v>
      </c>
      <c r="I804" s="11">
        <v>0.0</v>
      </c>
      <c r="J804" s="8" t="s">
        <v>4651</v>
      </c>
      <c r="K804" s="8">
        <v>250.0</v>
      </c>
      <c r="L804" s="11">
        <v>12450.0</v>
      </c>
      <c r="M804" s="8" t="s">
        <v>6119</v>
      </c>
      <c r="N804" s="8" t="s">
        <v>73</v>
      </c>
      <c r="O804" s="8" t="s">
        <v>6846</v>
      </c>
      <c r="P804" s="11">
        <v>82.0</v>
      </c>
      <c r="Q804" s="11">
        <v>68265.0</v>
      </c>
      <c r="S804" s="16" t="str">
        <f t="shared" si="1"/>
        <v>CXG-1125</v>
      </c>
      <c r="T804" s="16" t="str">
        <f t="shared" si="2"/>
        <v>11/2025</v>
      </c>
      <c r="U804" s="10" t="s">
        <v>987</v>
      </c>
      <c r="V804" s="43">
        <v>49950.0</v>
      </c>
      <c r="W804" s="8">
        <v>832.5</v>
      </c>
      <c r="X804" s="8">
        <v>2.5</v>
      </c>
      <c r="Y804" s="16" t="str">
        <f t="shared" si="3"/>
        <v>Descarregado</v>
      </c>
      <c r="Z804" s="8" t="s">
        <v>3309</v>
      </c>
      <c r="AA804" s="14">
        <f>SUMIFS(PagFreteIndividal!E:E,PagFreteIndividal!B:B,A:A)+AC804</f>
        <v>12450</v>
      </c>
      <c r="AB804" s="14">
        <f t="shared" si="4"/>
        <v>0</v>
      </c>
      <c r="AC804" s="14"/>
    </row>
    <row r="805">
      <c r="A805" s="10" t="s">
        <v>4719</v>
      </c>
      <c r="B805" s="19">
        <v>45980.0</v>
      </c>
      <c r="C805" s="8" t="s">
        <v>3308</v>
      </c>
      <c r="D805" s="8">
        <v>49400.0</v>
      </c>
      <c r="E805" s="8">
        <v>823.33</v>
      </c>
      <c r="F805" s="8">
        <v>58.5</v>
      </c>
      <c r="G805" s="11">
        <v>48164.81</v>
      </c>
      <c r="H805" s="8">
        <v>0.0</v>
      </c>
      <c r="I805" s="11">
        <v>0.0</v>
      </c>
      <c r="J805" s="8" t="s">
        <v>4720</v>
      </c>
      <c r="K805" s="8">
        <v>250.0</v>
      </c>
      <c r="L805" s="11">
        <v>12350.0</v>
      </c>
      <c r="M805" s="8" t="s">
        <v>6119</v>
      </c>
      <c r="N805" s="8" t="s">
        <v>73</v>
      </c>
      <c r="O805" s="8" t="s">
        <v>6846</v>
      </c>
      <c r="P805" s="11">
        <v>82.0</v>
      </c>
      <c r="Q805" s="11">
        <v>67103.06</v>
      </c>
      <c r="S805" s="16" t="str">
        <f t="shared" si="1"/>
        <v>CXG-1125</v>
      </c>
      <c r="T805" s="16" t="str">
        <f t="shared" si="2"/>
        <v>11/2025</v>
      </c>
      <c r="U805" s="10" t="s">
        <v>987</v>
      </c>
      <c r="V805" s="43">
        <v>49100.0</v>
      </c>
      <c r="W805" s="8">
        <v>818.33</v>
      </c>
      <c r="X805" s="8">
        <v>-5.0</v>
      </c>
      <c r="Y805" s="16" t="str">
        <f t="shared" si="3"/>
        <v>Descarregado</v>
      </c>
      <c r="Z805" s="8" t="s">
        <v>3309</v>
      </c>
      <c r="AA805" s="14">
        <f>SUMIFS(PagFreteIndividal!E:E,PagFreteIndividal!B:B,A:A)+AC805</f>
        <v>12350</v>
      </c>
      <c r="AB805" s="14">
        <f t="shared" si="4"/>
        <v>0</v>
      </c>
      <c r="AC805" s="14"/>
    </row>
    <row r="806">
      <c r="A806" s="10" t="s">
        <v>4722</v>
      </c>
      <c r="B806" s="19">
        <v>45980.0</v>
      </c>
      <c r="C806" s="8" t="s">
        <v>3308</v>
      </c>
      <c r="D806" s="8">
        <v>49440.0</v>
      </c>
      <c r="E806" s="8">
        <v>824.0</v>
      </c>
      <c r="F806" s="8">
        <v>58.5</v>
      </c>
      <c r="G806" s="11">
        <v>48204.0</v>
      </c>
      <c r="H806" s="8">
        <v>0.0</v>
      </c>
      <c r="I806" s="11">
        <v>0.0</v>
      </c>
      <c r="J806" s="8" t="s">
        <v>4723</v>
      </c>
      <c r="K806" s="8">
        <v>250.0</v>
      </c>
      <c r="L806" s="11">
        <v>12360.0</v>
      </c>
      <c r="M806" s="8" t="s">
        <v>6119</v>
      </c>
      <c r="N806" s="8" t="s">
        <v>73</v>
      </c>
      <c r="O806" s="8" t="s">
        <v>6846</v>
      </c>
      <c r="P806" s="11">
        <v>82.0</v>
      </c>
      <c r="Q806" s="11">
        <v>67144.06</v>
      </c>
      <c r="S806" s="16" t="str">
        <f t="shared" si="1"/>
        <v>CXG-1125</v>
      </c>
      <c r="T806" s="16" t="str">
        <f t="shared" si="2"/>
        <v>11/2025</v>
      </c>
      <c r="U806" s="10" t="s">
        <v>987</v>
      </c>
      <c r="V806" s="43">
        <v>49130.0</v>
      </c>
      <c r="W806" s="8">
        <v>818.83</v>
      </c>
      <c r="X806" s="8">
        <v>-5.17</v>
      </c>
      <c r="Y806" s="16" t="str">
        <f t="shared" si="3"/>
        <v>Descarregado</v>
      </c>
      <c r="Z806" s="8" t="s">
        <v>3309</v>
      </c>
      <c r="AA806" s="14">
        <f>SUMIFS(PagFreteIndividal!E:E,PagFreteIndividal!B:B,A:A)+AC806</f>
        <v>12360</v>
      </c>
      <c r="AB806" s="14">
        <f t="shared" si="4"/>
        <v>0</v>
      </c>
      <c r="AC806" s="14"/>
    </row>
    <row r="807">
      <c r="A807" s="10" t="s">
        <v>4382</v>
      </c>
      <c r="B807" s="19">
        <v>45982.0</v>
      </c>
      <c r="C807" s="8" t="s">
        <v>3308</v>
      </c>
      <c r="D807" s="8">
        <v>40950.0</v>
      </c>
      <c r="E807" s="8">
        <v>682.5</v>
      </c>
      <c r="F807" s="8">
        <v>69.0</v>
      </c>
      <c r="G807" s="11">
        <v>47092.5</v>
      </c>
      <c r="H807" s="8">
        <v>0.0</v>
      </c>
      <c r="I807" s="11">
        <v>0.0</v>
      </c>
      <c r="J807" s="8" t="s">
        <v>4383</v>
      </c>
      <c r="K807" s="8">
        <v>120.0</v>
      </c>
      <c r="L807" s="11">
        <v>4914.0</v>
      </c>
      <c r="M807" s="8" t="s">
        <v>6119</v>
      </c>
      <c r="N807" s="8" t="s">
        <v>53</v>
      </c>
      <c r="O807" s="8" t="s">
        <v>6819</v>
      </c>
      <c r="P807" s="11">
        <v>80.0</v>
      </c>
      <c r="Q807" s="11">
        <v>54613.6</v>
      </c>
      <c r="R807" s="8" t="s">
        <v>6839</v>
      </c>
      <c r="S807" s="16" t="str">
        <f t="shared" si="1"/>
        <v>CXG-1125</v>
      </c>
      <c r="T807" s="16" t="str">
        <f t="shared" si="2"/>
        <v>11/2025</v>
      </c>
      <c r="U807" s="10" t="s">
        <v>1002</v>
      </c>
      <c r="V807" s="43">
        <v>40960.0</v>
      </c>
      <c r="W807" s="8">
        <v>682.67</v>
      </c>
      <c r="X807" s="8">
        <v>0.17</v>
      </c>
      <c r="Y807" s="16" t="str">
        <f t="shared" si="3"/>
        <v>Descarregado</v>
      </c>
      <c r="Z807" s="8" t="s">
        <v>3309</v>
      </c>
      <c r="AA807" s="14">
        <f>SUMIFS(PagFreteIndividal!E:E,PagFreteIndividal!B:B,A:A)+AC807</f>
        <v>4914</v>
      </c>
      <c r="AB807" s="14">
        <f t="shared" si="4"/>
        <v>0</v>
      </c>
      <c r="AC807" s="14"/>
    </row>
    <row r="808">
      <c r="A808" s="10" t="s">
        <v>4194</v>
      </c>
      <c r="B808" s="19">
        <v>45982.0</v>
      </c>
      <c r="C808" s="8" t="s">
        <v>3308</v>
      </c>
      <c r="D808" s="8">
        <v>50120.0</v>
      </c>
      <c r="E808" s="8">
        <v>835.33</v>
      </c>
      <c r="F808" s="8">
        <v>58.5</v>
      </c>
      <c r="G808" s="11">
        <v>48866.81</v>
      </c>
      <c r="H808" s="8">
        <v>0.0</v>
      </c>
      <c r="I808" s="11">
        <v>0.0</v>
      </c>
      <c r="J808" s="8" t="s">
        <v>4195</v>
      </c>
      <c r="K808" s="8">
        <v>250.0</v>
      </c>
      <c r="L808" s="11">
        <v>12530.0</v>
      </c>
      <c r="M808" s="8" t="s">
        <v>6119</v>
      </c>
      <c r="N808" s="8" t="s">
        <v>73</v>
      </c>
      <c r="O808" s="8" t="s">
        <v>6846</v>
      </c>
      <c r="P808" s="11">
        <v>82.0</v>
      </c>
      <c r="Q808" s="11">
        <v>68497.06</v>
      </c>
      <c r="S808" s="16" t="str">
        <f t="shared" si="1"/>
        <v>CXG-1125</v>
      </c>
      <c r="T808" s="16" t="str">
        <f t="shared" si="2"/>
        <v>11/2025</v>
      </c>
      <c r="U808" s="10" t="s">
        <v>987</v>
      </c>
      <c r="V808" s="43">
        <v>50120.0</v>
      </c>
      <c r="W808" s="8">
        <v>835.33</v>
      </c>
      <c r="X808" s="8">
        <v>0.0</v>
      </c>
      <c r="Y808" s="16" t="str">
        <f t="shared" si="3"/>
        <v>Descarregado</v>
      </c>
      <c r="Z808" s="8" t="s">
        <v>3309</v>
      </c>
      <c r="AA808" s="14">
        <f>SUMIFS(PagFreteIndividal!E:E,PagFreteIndividal!B:B,A:A)+AC808</f>
        <v>12530</v>
      </c>
      <c r="AB808" s="14">
        <f t="shared" si="4"/>
        <v>0</v>
      </c>
      <c r="AC808" s="14"/>
    </row>
    <row r="809">
      <c r="A809" s="10" t="s">
        <v>4775</v>
      </c>
      <c r="B809" s="19">
        <v>45982.0</v>
      </c>
      <c r="C809" s="8" t="s">
        <v>3308</v>
      </c>
      <c r="D809" s="8">
        <v>51960.0</v>
      </c>
      <c r="E809" s="8">
        <v>866.0</v>
      </c>
      <c r="F809" s="8">
        <v>58.5</v>
      </c>
      <c r="G809" s="11">
        <v>50661.0</v>
      </c>
      <c r="H809" s="8">
        <v>0.0</v>
      </c>
      <c r="I809" s="11">
        <v>0.0</v>
      </c>
      <c r="J809" s="8" t="s">
        <v>4776</v>
      </c>
      <c r="K809" s="8">
        <v>250.0</v>
      </c>
      <c r="L809" s="11">
        <v>12990.0</v>
      </c>
      <c r="M809" s="8" t="s">
        <v>6119</v>
      </c>
      <c r="N809" s="8" t="s">
        <v>73</v>
      </c>
      <c r="O809" s="8" t="s">
        <v>6846</v>
      </c>
      <c r="P809" s="11">
        <v>82.0</v>
      </c>
      <c r="Q809" s="11">
        <v>71066.94</v>
      </c>
      <c r="S809" s="16" t="str">
        <f t="shared" si="1"/>
        <v>CXG-1125</v>
      </c>
      <c r="T809" s="16" t="str">
        <f t="shared" si="2"/>
        <v>11/2025</v>
      </c>
      <c r="U809" s="10" t="s">
        <v>987</v>
      </c>
      <c r="V809" s="43">
        <v>52000.0</v>
      </c>
      <c r="W809" s="8">
        <v>866.67</v>
      </c>
      <c r="X809" s="8">
        <v>0.67</v>
      </c>
      <c r="Y809" s="16" t="str">
        <f t="shared" si="3"/>
        <v>Descarregado</v>
      </c>
      <c r="Z809" s="8" t="s">
        <v>3309</v>
      </c>
      <c r="AA809" s="14">
        <f>SUMIFS(PagFreteIndividal!E:E,PagFreteIndividal!B:B,A:A)+AC809</f>
        <v>12990</v>
      </c>
      <c r="AB809" s="14">
        <f t="shared" si="4"/>
        <v>0</v>
      </c>
      <c r="AC809" s="14"/>
    </row>
    <row r="810">
      <c r="A810" s="10" t="s">
        <v>6847</v>
      </c>
      <c r="B810" s="19">
        <v>45982.0</v>
      </c>
      <c r="C810" s="8" t="s">
        <v>3361</v>
      </c>
      <c r="D810" s="8">
        <v>31080.0</v>
      </c>
      <c r="E810" s="8">
        <v>518.0</v>
      </c>
      <c r="F810" s="8">
        <v>68.0</v>
      </c>
      <c r="G810" s="11">
        <v>35224.0</v>
      </c>
      <c r="H810" s="8">
        <v>0.0</v>
      </c>
      <c r="I810" s="11">
        <v>0.0</v>
      </c>
      <c r="J810" s="8" t="s">
        <v>6671</v>
      </c>
      <c r="K810" s="8">
        <v>120.0</v>
      </c>
      <c r="L810" s="11">
        <v>3729.6</v>
      </c>
      <c r="M810" s="8" t="s">
        <v>6119</v>
      </c>
      <c r="N810" s="8" t="s">
        <v>65</v>
      </c>
      <c r="O810" s="8" t="s">
        <v>6137</v>
      </c>
      <c r="P810" s="11">
        <v>77.0</v>
      </c>
      <c r="Q810" s="11">
        <v>39886.0</v>
      </c>
      <c r="S810" s="16" t="str">
        <f t="shared" si="1"/>
        <v>CXG-1125</v>
      </c>
      <c r="T810" s="16" t="str">
        <f t="shared" si="2"/>
        <v>11/2025</v>
      </c>
      <c r="U810" s="10" t="s">
        <v>965</v>
      </c>
      <c r="V810" s="43">
        <v>31080.0</v>
      </c>
      <c r="W810" s="8">
        <v>518.0</v>
      </c>
      <c r="X810" s="8">
        <v>0.0</v>
      </c>
      <c r="Y810" s="16" t="str">
        <f t="shared" si="3"/>
        <v>Descarregado</v>
      </c>
      <c r="Z810" s="8" t="s">
        <v>3302</v>
      </c>
      <c r="AA810" s="14">
        <f>SUMIFS(PagFreteIndividal!E:E,PagFreteIndividal!B:B,A:A)+AC810</f>
        <v>3729.6</v>
      </c>
      <c r="AB810" s="14">
        <f t="shared" si="4"/>
        <v>0</v>
      </c>
      <c r="AC810" s="32">
        <v>3729.6</v>
      </c>
    </row>
    <row r="811">
      <c r="A811" s="10" t="s">
        <v>6848</v>
      </c>
      <c r="B811" s="19">
        <v>45982.0</v>
      </c>
      <c r="C811" s="8" t="s">
        <v>3361</v>
      </c>
      <c r="D811" s="8">
        <v>30960.0</v>
      </c>
      <c r="E811" s="8">
        <v>516.0</v>
      </c>
      <c r="F811" s="8">
        <v>75.0</v>
      </c>
      <c r="G811" s="11">
        <v>38700.0</v>
      </c>
      <c r="H811" s="8">
        <v>0.0</v>
      </c>
      <c r="I811" s="11">
        <v>0.0</v>
      </c>
      <c r="J811" s="8" t="s">
        <v>6671</v>
      </c>
      <c r="K811" s="8">
        <v>0.0</v>
      </c>
      <c r="L811" s="11">
        <v>0.0</v>
      </c>
      <c r="M811" s="8" t="s">
        <v>6119</v>
      </c>
      <c r="N811" s="8" t="s">
        <v>65</v>
      </c>
      <c r="O811" s="8" t="s">
        <v>6137</v>
      </c>
      <c r="P811" s="11">
        <v>77.0</v>
      </c>
      <c r="Q811" s="11">
        <v>39732.0</v>
      </c>
      <c r="S811" s="16" t="str">
        <f t="shared" si="1"/>
        <v>CXG-1125</v>
      </c>
      <c r="T811" s="16" t="str">
        <f t="shared" si="2"/>
        <v>11/2025</v>
      </c>
      <c r="U811" s="10" t="s">
        <v>991</v>
      </c>
      <c r="V811" s="43">
        <v>30960.0</v>
      </c>
      <c r="W811" s="8">
        <v>516.0</v>
      </c>
      <c r="X811" s="8">
        <v>0.0</v>
      </c>
      <c r="Y811" s="16" t="str">
        <f t="shared" si="3"/>
        <v>Descarregado</v>
      </c>
      <c r="Z811" s="8" t="s">
        <v>3302</v>
      </c>
      <c r="AA811" s="14">
        <f>SUMIFS(PagFreteIndividal!E:E,PagFreteIndividal!B:B,A:A)+AC811</f>
        <v>0</v>
      </c>
      <c r="AB811" s="14">
        <f t="shared" si="4"/>
        <v>0</v>
      </c>
      <c r="AC811" s="14"/>
    </row>
    <row r="812">
      <c r="A812" s="10" t="s">
        <v>4457</v>
      </c>
      <c r="B812" s="19">
        <v>45982.0</v>
      </c>
      <c r="C812" s="8" t="s">
        <v>3308</v>
      </c>
      <c r="D812" s="8">
        <v>53080.0</v>
      </c>
      <c r="E812" s="8">
        <v>884.67</v>
      </c>
      <c r="F812" s="8">
        <v>67.0</v>
      </c>
      <c r="G812" s="11">
        <v>59272.89</v>
      </c>
      <c r="H812" s="8">
        <v>0.0</v>
      </c>
      <c r="I812" s="11">
        <v>0.0</v>
      </c>
      <c r="J812" s="8" t="s">
        <v>4404</v>
      </c>
      <c r="K812" s="8">
        <v>120.0</v>
      </c>
      <c r="L812" s="11">
        <v>6369.6</v>
      </c>
      <c r="M812" s="8" t="s">
        <v>6119</v>
      </c>
      <c r="N812" s="8" t="s">
        <v>65</v>
      </c>
      <c r="O812" s="8" t="s">
        <v>6137</v>
      </c>
      <c r="P812" s="11">
        <v>77.0</v>
      </c>
      <c r="Q812" s="11">
        <v>68119.59</v>
      </c>
      <c r="S812" s="16" t="str">
        <f t="shared" si="1"/>
        <v>CXG-1125</v>
      </c>
      <c r="T812" s="16" t="str">
        <f t="shared" si="2"/>
        <v>11/2025</v>
      </c>
      <c r="U812" s="10" t="s">
        <v>1008</v>
      </c>
      <c r="V812" s="43">
        <v>53080.0</v>
      </c>
      <c r="W812" s="8">
        <v>884.67</v>
      </c>
      <c r="X812" s="8">
        <v>0.0</v>
      </c>
      <c r="Y812" s="16" t="str">
        <f t="shared" si="3"/>
        <v>Descarregado</v>
      </c>
      <c r="Z812" s="8" t="s">
        <v>3309</v>
      </c>
      <c r="AA812" s="14">
        <f>SUMIFS(PagFreteIndividal!E:E,PagFreteIndividal!B:B,A:A)+AC812</f>
        <v>6369.6</v>
      </c>
      <c r="AB812" s="14">
        <f t="shared" si="4"/>
        <v>0</v>
      </c>
      <c r="AC812" s="14"/>
    </row>
    <row r="813">
      <c r="A813" s="10" t="s">
        <v>4582</v>
      </c>
      <c r="B813" s="19">
        <v>45982.0</v>
      </c>
      <c r="C813" s="8" t="s">
        <v>3308</v>
      </c>
      <c r="D813" s="8">
        <v>56740.0</v>
      </c>
      <c r="E813" s="8">
        <v>945.67</v>
      </c>
      <c r="F813" s="8">
        <v>67.0</v>
      </c>
      <c r="G813" s="11">
        <v>63359.89</v>
      </c>
      <c r="H813" s="8">
        <v>0.0</v>
      </c>
      <c r="I813" s="11">
        <v>0.0</v>
      </c>
      <c r="J813" s="8" t="s">
        <v>4373</v>
      </c>
      <c r="K813" s="8">
        <v>160.0</v>
      </c>
      <c r="L813" s="11">
        <v>9078.4</v>
      </c>
      <c r="M813" s="8" t="s">
        <v>6119</v>
      </c>
      <c r="N813" s="8" t="s">
        <v>105</v>
      </c>
      <c r="O813" s="8" t="s">
        <v>6838</v>
      </c>
      <c r="P813" s="11">
        <v>80.0</v>
      </c>
      <c r="Q813" s="11">
        <v>75653.6</v>
      </c>
      <c r="S813" s="16" t="str">
        <f t="shared" si="1"/>
        <v>CXG-1125</v>
      </c>
      <c r="T813" s="16" t="str">
        <f t="shared" si="2"/>
        <v>11/2025</v>
      </c>
      <c r="U813" s="10" t="s">
        <v>959</v>
      </c>
      <c r="V813" s="43">
        <v>56740.0</v>
      </c>
      <c r="W813" s="8">
        <v>945.67</v>
      </c>
      <c r="X813" s="8">
        <v>0.0</v>
      </c>
      <c r="Y813" s="16" t="str">
        <f t="shared" si="3"/>
        <v>Descarregado</v>
      </c>
      <c r="Z813" s="8" t="s">
        <v>3309</v>
      </c>
      <c r="AA813" s="14">
        <f>SUMIFS(PagFreteIndividal!E:E,PagFreteIndividal!B:B,A:A)+AC813</f>
        <v>9078.4</v>
      </c>
      <c r="AB813" s="14">
        <f t="shared" si="4"/>
        <v>0</v>
      </c>
      <c r="AC813" s="14"/>
    </row>
    <row r="814">
      <c r="A814" s="10" t="s">
        <v>4757</v>
      </c>
      <c r="B814" s="19">
        <v>45982.0</v>
      </c>
      <c r="C814" s="8" t="s">
        <v>3308</v>
      </c>
      <c r="D814" s="8">
        <v>51020.0</v>
      </c>
      <c r="E814" s="8">
        <v>850.33</v>
      </c>
      <c r="F814" s="8">
        <v>58.5</v>
      </c>
      <c r="G814" s="11">
        <v>49744.31</v>
      </c>
      <c r="H814" s="8">
        <v>0.0</v>
      </c>
      <c r="I814" s="11">
        <v>0.0</v>
      </c>
      <c r="J814" s="8" t="s">
        <v>4758</v>
      </c>
      <c r="K814" s="8">
        <v>250.0</v>
      </c>
      <c r="L814" s="11">
        <v>12755.0</v>
      </c>
      <c r="M814" s="8" t="s">
        <v>6119</v>
      </c>
      <c r="N814" s="8" t="s">
        <v>73</v>
      </c>
      <c r="O814" s="8" t="s">
        <v>6846</v>
      </c>
      <c r="P814" s="11">
        <v>82.0</v>
      </c>
      <c r="Q814" s="11">
        <v>69850.06</v>
      </c>
      <c r="S814" s="16" t="str">
        <f t="shared" si="1"/>
        <v>CXG-1125</v>
      </c>
      <c r="T814" s="16" t="str">
        <f t="shared" si="2"/>
        <v>11/2025</v>
      </c>
      <c r="U814" s="10" t="s">
        <v>987</v>
      </c>
      <c r="V814" s="43">
        <v>51110.0</v>
      </c>
      <c r="W814" s="8">
        <v>851.83</v>
      </c>
      <c r="X814" s="8">
        <v>1.5</v>
      </c>
      <c r="Y814" s="16" t="str">
        <f t="shared" si="3"/>
        <v>Descarregado</v>
      </c>
      <c r="Z814" s="8" t="s">
        <v>3309</v>
      </c>
      <c r="AA814" s="14">
        <f>SUMIFS(PagFreteIndividal!E:E,PagFreteIndividal!B:B,A:A)+AC814</f>
        <v>12755</v>
      </c>
      <c r="AB814" s="14">
        <f t="shared" si="4"/>
        <v>0</v>
      </c>
      <c r="AC814" s="14"/>
    </row>
    <row r="815">
      <c r="A815" s="10" t="s">
        <v>4754</v>
      </c>
      <c r="B815" s="19">
        <v>45982.0</v>
      </c>
      <c r="C815" s="8" t="s">
        <v>3308</v>
      </c>
      <c r="D815" s="8">
        <v>50000.0</v>
      </c>
      <c r="E815" s="8">
        <v>833.33</v>
      </c>
      <c r="F815" s="8">
        <v>58.5</v>
      </c>
      <c r="G815" s="11">
        <v>48749.81</v>
      </c>
      <c r="H815" s="8">
        <v>0.0</v>
      </c>
      <c r="I815" s="11">
        <v>0.0</v>
      </c>
      <c r="J815" s="8" t="s">
        <v>4755</v>
      </c>
      <c r="K815" s="8">
        <v>250.0</v>
      </c>
      <c r="L815" s="11">
        <v>12500.0</v>
      </c>
      <c r="M815" s="8" t="s">
        <v>6119</v>
      </c>
      <c r="N815" s="8" t="s">
        <v>86</v>
      </c>
      <c r="O815" s="8" t="s">
        <v>6849</v>
      </c>
      <c r="P815" s="11">
        <v>80.0</v>
      </c>
      <c r="Q815" s="11">
        <v>66733.6</v>
      </c>
      <c r="R815" s="8" t="s">
        <v>6812</v>
      </c>
      <c r="S815" s="16" t="str">
        <f t="shared" si="1"/>
        <v>CXG-1125</v>
      </c>
      <c r="T815" s="16" t="str">
        <f t="shared" si="2"/>
        <v>11/2025</v>
      </c>
      <c r="U815" s="10" t="s">
        <v>987</v>
      </c>
      <c r="V815" s="43">
        <v>50050.0</v>
      </c>
      <c r="W815" s="8">
        <v>834.17</v>
      </c>
      <c r="X815" s="8">
        <v>0.84</v>
      </c>
      <c r="Y815" s="16" t="str">
        <f t="shared" si="3"/>
        <v>Descarregado</v>
      </c>
      <c r="Z815" s="8" t="s">
        <v>3309</v>
      </c>
      <c r="AA815" s="14">
        <f>SUMIFS(PagFreteIndividal!E:E,PagFreteIndividal!B:B,A:A)+AC815</f>
        <v>12500</v>
      </c>
      <c r="AB815" s="14">
        <f t="shared" si="4"/>
        <v>0</v>
      </c>
      <c r="AC815" s="14"/>
    </row>
    <row r="816">
      <c r="A816" s="10" t="s">
        <v>4403</v>
      </c>
      <c r="B816" s="19">
        <v>45982.0</v>
      </c>
      <c r="C816" s="8" t="s">
        <v>3308</v>
      </c>
      <c r="D816" s="8">
        <v>18720.0</v>
      </c>
      <c r="E816" s="8">
        <v>312.0</v>
      </c>
      <c r="F816" s="8">
        <v>66.0</v>
      </c>
      <c r="G816" s="11">
        <v>20592.0</v>
      </c>
      <c r="H816" s="8">
        <v>0.0</v>
      </c>
      <c r="I816" s="11">
        <v>0.0</v>
      </c>
      <c r="J816" s="8" t="s">
        <v>4404</v>
      </c>
      <c r="K816" s="8">
        <v>120.0</v>
      </c>
      <c r="L816" s="11">
        <v>2246.4</v>
      </c>
      <c r="M816" s="8" t="s">
        <v>6119</v>
      </c>
      <c r="N816" s="8" t="s">
        <v>65</v>
      </c>
      <c r="O816" s="8" t="s">
        <v>6137</v>
      </c>
      <c r="P816" s="11">
        <v>77.0</v>
      </c>
      <c r="Q816" s="11">
        <v>23485.0</v>
      </c>
      <c r="S816" s="16" t="str">
        <f t="shared" si="1"/>
        <v>CXG-1125</v>
      </c>
      <c r="T816" s="16" t="str">
        <f t="shared" si="2"/>
        <v>11/2025</v>
      </c>
      <c r="U816" s="10" t="s">
        <v>1010</v>
      </c>
      <c r="V816" s="43">
        <v>18300.0</v>
      </c>
      <c r="W816" s="8">
        <v>305.0</v>
      </c>
      <c r="X816" s="8">
        <v>-7.0</v>
      </c>
      <c r="Y816" s="16" t="str">
        <f t="shared" si="3"/>
        <v>Descarregado</v>
      </c>
      <c r="Z816" s="8" t="s">
        <v>3309</v>
      </c>
      <c r="AA816" s="14">
        <f>SUMIFS(PagFreteIndividal!E:E,PagFreteIndividal!B:B,A:A)+AC816</f>
        <v>2246.4</v>
      </c>
      <c r="AB816" s="14">
        <f t="shared" si="4"/>
        <v>0</v>
      </c>
      <c r="AC816" s="14"/>
    </row>
    <row r="817">
      <c r="A817" s="10" t="s">
        <v>4277</v>
      </c>
      <c r="B817" s="19">
        <v>45982.0</v>
      </c>
      <c r="C817" s="8" t="s">
        <v>3308</v>
      </c>
      <c r="D817" s="8">
        <v>51260.0</v>
      </c>
      <c r="E817" s="8">
        <v>854.33</v>
      </c>
      <c r="F817" s="8">
        <v>58.5</v>
      </c>
      <c r="G817" s="11">
        <v>49978.31</v>
      </c>
      <c r="H817" s="8">
        <v>0.0</v>
      </c>
      <c r="I817" s="11">
        <v>0.0</v>
      </c>
      <c r="J817" s="8" t="s">
        <v>4278</v>
      </c>
      <c r="K817" s="8">
        <v>250.0</v>
      </c>
      <c r="L817" s="11">
        <v>12815.0</v>
      </c>
      <c r="M817" s="8" t="s">
        <v>6119</v>
      </c>
      <c r="N817" s="8" t="s">
        <v>73</v>
      </c>
      <c r="O817" s="8" t="s">
        <v>6846</v>
      </c>
      <c r="P817" s="11">
        <v>82.0</v>
      </c>
      <c r="Q817" s="11">
        <v>70082.94</v>
      </c>
      <c r="S817" s="16" t="str">
        <f t="shared" si="1"/>
        <v>CXG-1125</v>
      </c>
      <c r="T817" s="16" t="str">
        <f t="shared" si="2"/>
        <v>11/2025</v>
      </c>
      <c r="U817" s="10" t="s">
        <v>987</v>
      </c>
      <c r="V817" s="43">
        <v>51280.0</v>
      </c>
      <c r="W817" s="8">
        <v>854.67</v>
      </c>
      <c r="X817" s="8">
        <v>0.34</v>
      </c>
      <c r="Y817" s="16" t="str">
        <f t="shared" si="3"/>
        <v>Descarregado</v>
      </c>
      <c r="Z817" s="8" t="s">
        <v>3309</v>
      </c>
      <c r="AA817" s="14">
        <f>SUMIFS(PagFreteIndividal!E:E,PagFreteIndividal!B:B,A:A)+AC817</f>
        <v>12815</v>
      </c>
      <c r="AB817" s="14">
        <f t="shared" si="4"/>
        <v>0</v>
      </c>
      <c r="AC817" s="14"/>
    </row>
    <row r="818">
      <c r="A818" s="10" t="s">
        <v>4318</v>
      </c>
      <c r="B818" s="19">
        <v>45982.0</v>
      </c>
      <c r="C818" s="8" t="s">
        <v>3308</v>
      </c>
      <c r="D818" s="8">
        <v>56500.0</v>
      </c>
      <c r="E818" s="8">
        <v>941.67</v>
      </c>
      <c r="F818" s="8">
        <v>66.0</v>
      </c>
      <c r="G818" s="11">
        <v>62150.22</v>
      </c>
      <c r="H818" s="8">
        <v>0.0</v>
      </c>
      <c r="I818" s="11">
        <v>0.0</v>
      </c>
      <c r="J818" s="8" t="s">
        <v>4319</v>
      </c>
      <c r="K818" s="8">
        <v>110.0</v>
      </c>
      <c r="L818" s="11">
        <v>6215.0</v>
      </c>
      <c r="M818" s="8" t="s">
        <v>6119</v>
      </c>
      <c r="N818" s="8" t="s">
        <v>53</v>
      </c>
      <c r="O818" s="8" t="s">
        <v>6850</v>
      </c>
      <c r="P818" s="11">
        <v>78.0</v>
      </c>
      <c r="Q818" s="11">
        <v>73684.26</v>
      </c>
      <c r="S818" s="16" t="str">
        <f t="shared" si="1"/>
        <v>CXG-1125</v>
      </c>
      <c r="T818" s="16" t="str">
        <f t="shared" si="2"/>
        <v>11/2025</v>
      </c>
      <c r="U818" s="10" t="s">
        <v>1010</v>
      </c>
      <c r="V818" s="43">
        <v>56680.0</v>
      </c>
      <c r="W818" s="8">
        <v>944.67</v>
      </c>
      <c r="X818" s="8">
        <v>3.0</v>
      </c>
      <c r="Y818" s="16" t="str">
        <f t="shared" si="3"/>
        <v>Descarregado</v>
      </c>
      <c r="Z818" s="8" t="s">
        <v>3309</v>
      </c>
      <c r="AA818" s="14">
        <f>SUMIFS(PagFreteIndividal!E:E,PagFreteIndividal!B:B,A:A)+AC818</f>
        <v>6215</v>
      </c>
      <c r="AB818" s="14">
        <f t="shared" si="4"/>
        <v>0</v>
      </c>
      <c r="AC818" s="14"/>
    </row>
    <row r="819">
      <c r="A819" s="10" t="s">
        <v>6851</v>
      </c>
      <c r="B819" s="19">
        <v>45983.0</v>
      </c>
      <c r="C819" s="8" t="s">
        <v>3361</v>
      </c>
      <c r="D819" s="8">
        <v>17440.0</v>
      </c>
      <c r="E819" s="8">
        <v>290.67</v>
      </c>
      <c r="F819" s="8">
        <v>66.0</v>
      </c>
      <c r="G819" s="11">
        <v>19184.22</v>
      </c>
      <c r="H819" s="8">
        <v>0.0</v>
      </c>
      <c r="I819" s="11">
        <v>0.0</v>
      </c>
      <c r="J819" s="8" t="s">
        <v>6671</v>
      </c>
      <c r="K819" s="8">
        <v>120.0</v>
      </c>
      <c r="L819" s="11">
        <v>2092.8</v>
      </c>
      <c r="M819" s="8" t="s">
        <v>6119</v>
      </c>
      <c r="N819" s="8" t="s">
        <v>65</v>
      </c>
      <c r="O819" s="8" t="s">
        <v>6137</v>
      </c>
      <c r="P819" s="11">
        <v>77.0</v>
      </c>
      <c r="Q819" s="11">
        <v>22612.59</v>
      </c>
      <c r="S819" s="16" t="str">
        <f t="shared" si="1"/>
        <v>CXG-1125</v>
      </c>
      <c r="T819" s="16" t="str">
        <f t="shared" si="2"/>
        <v>11/2025</v>
      </c>
      <c r="U819" s="10" t="s">
        <v>1014</v>
      </c>
      <c r="V819" s="43">
        <v>17620.0</v>
      </c>
      <c r="W819" s="8">
        <v>293.67</v>
      </c>
      <c r="X819" s="8">
        <v>3.0</v>
      </c>
      <c r="Y819" s="16" t="str">
        <f t="shared" si="3"/>
        <v>Descarregado</v>
      </c>
      <c r="Z819" s="8" t="s">
        <v>3302</v>
      </c>
      <c r="AA819" s="14">
        <f>SUMIFS(PagFreteIndividal!E:E,PagFreteIndividal!B:B,A:A)+AC819</f>
        <v>2092.8</v>
      </c>
      <c r="AB819" s="14">
        <f t="shared" si="4"/>
        <v>0</v>
      </c>
      <c r="AC819" s="32">
        <v>2092.8</v>
      </c>
    </row>
    <row r="820">
      <c r="A820" s="10" t="s">
        <v>6852</v>
      </c>
      <c r="B820" s="19">
        <v>45983.0</v>
      </c>
      <c r="C820" s="8" t="s">
        <v>3361</v>
      </c>
      <c r="D820" s="8">
        <v>73260.0</v>
      </c>
      <c r="E820" s="8">
        <v>1221.0</v>
      </c>
      <c r="F820" s="8">
        <v>66.0</v>
      </c>
      <c r="G820" s="11">
        <v>80586.0</v>
      </c>
      <c r="H820" s="8">
        <v>0.0</v>
      </c>
      <c r="I820" s="11">
        <v>0.0</v>
      </c>
      <c r="J820" s="8" t="s">
        <v>6473</v>
      </c>
      <c r="K820" s="8">
        <v>110.0</v>
      </c>
      <c r="L820" s="11">
        <v>8058.6</v>
      </c>
      <c r="M820" s="8" t="s">
        <v>6119</v>
      </c>
      <c r="N820" s="8" t="s">
        <v>53</v>
      </c>
      <c r="O820" s="8" t="s">
        <v>6850</v>
      </c>
      <c r="P820" s="11">
        <v>78.0</v>
      </c>
      <c r="Q820" s="11">
        <v>95160.0</v>
      </c>
      <c r="S820" s="16" t="str">
        <f t="shared" si="1"/>
        <v>CXG-1125</v>
      </c>
      <c r="T820" s="16" t="str">
        <f t="shared" si="2"/>
        <v>11/2025</v>
      </c>
      <c r="U820" s="10" t="s">
        <v>1014</v>
      </c>
      <c r="V820" s="43">
        <v>73200.0</v>
      </c>
      <c r="W820" s="8">
        <v>1220.0</v>
      </c>
      <c r="X820" s="8">
        <v>-1.0</v>
      </c>
      <c r="Y820" s="16" t="str">
        <f t="shared" si="3"/>
        <v>Descarregado</v>
      </c>
      <c r="Z820" s="8" t="s">
        <v>3302</v>
      </c>
      <c r="AA820" s="14">
        <f>SUMIFS(PagFreteIndividal!E:E,PagFreteIndividal!B:B,A:A)+AC820</f>
        <v>8058.6</v>
      </c>
      <c r="AB820" s="14">
        <f t="shared" si="4"/>
        <v>0</v>
      </c>
      <c r="AC820" s="32">
        <v>8058.6</v>
      </c>
    </row>
    <row r="821">
      <c r="A821" s="10" t="s">
        <v>4372</v>
      </c>
      <c r="B821" s="19">
        <v>45982.0</v>
      </c>
      <c r="C821" s="8" t="s">
        <v>3308</v>
      </c>
      <c r="D821" s="8">
        <v>5020.0</v>
      </c>
      <c r="E821" s="8">
        <v>83.67</v>
      </c>
      <c r="F821" s="8">
        <v>67.5</v>
      </c>
      <c r="G821" s="11">
        <v>5647.73</v>
      </c>
      <c r="H821" s="8">
        <v>0.0</v>
      </c>
      <c r="I821" s="11">
        <v>0.0</v>
      </c>
      <c r="J821" s="8" t="s">
        <v>4373</v>
      </c>
      <c r="K821" s="8">
        <v>160.0</v>
      </c>
      <c r="L821" s="11">
        <v>803.2</v>
      </c>
      <c r="M821" s="8" t="s">
        <v>6119</v>
      </c>
      <c r="N821" s="8" t="s">
        <v>105</v>
      </c>
      <c r="O821" s="8" t="s">
        <v>6838</v>
      </c>
      <c r="P821" s="11">
        <v>80.0</v>
      </c>
      <c r="Q821" s="11">
        <v>6560.0</v>
      </c>
      <c r="S821" s="16" t="str">
        <f t="shared" si="1"/>
        <v>CXG-1125</v>
      </c>
      <c r="T821" s="16" t="str">
        <f t="shared" si="2"/>
        <v>11/2025</v>
      </c>
      <c r="U821" s="10" t="s">
        <v>1012</v>
      </c>
      <c r="V821" s="43">
        <v>4920.0</v>
      </c>
      <c r="W821" s="8">
        <v>82.0</v>
      </c>
      <c r="X821" s="8">
        <v>-1.67</v>
      </c>
      <c r="Y821" s="16" t="str">
        <f t="shared" si="3"/>
        <v>Descarregado</v>
      </c>
      <c r="Z821" s="8" t="s">
        <v>3309</v>
      </c>
      <c r="AA821" s="14">
        <f>SUMIFS(PagFreteIndividal!E:E,PagFreteIndividal!B:B,A:A)+AC821</f>
        <v>803.2</v>
      </c>
      <c r="AB821" s="14">
        <f t="shared" si="4"/>
        <v>0</v>
      </c>
      <c r="AC821" s="14"/>
    </row>
    <row r="822">
      <c r="A822" s="10" t="s">
        <v>6853</v>
      </c>
      <c r="B822" s="19">
        <v>45984.0</v>
      </c>
      <c r="C822" s="8" t="s">
        <v>3361</v>
      </c>
      <c r="D822" s="8">
        <v>70160.0</v>
      </c>
      <c r="E822" s="8">
        <v>1169.33</v>
      </c>
      <c r="F822" s="8">
        <v>66.0</v>
      </c>
      <c r="G822" s="11">
        <v>77175.78</v>
      </c>
      <c r="H822" s="8">
        <v>0.0</v>
      </c>
      <c r="I822" s="11">
        <v>0.0</v>
      </c>
      <c r="J822" s="8" t="s">
        <v>6428</v>
      </c>
      <c r="K822" s="8">
        <v>110.0</v>
      </c>
      <c r="L822" s="11">
        <v>7717.6</v>
      </c>
      <c r="M822" s="8" t="s">
        <v>6119</v>
      </c>
      <c r="N822" s="8" t="s">
        <v>53</v>
      </c>
      <c r="O822" s="8" t="s">
        <v>6850</v>
      </c>
      <c r="P822" s="11">
        <v>78.0</v>
      </c>
      <c r="Q822" s="11">
        <v>91468.26</v>
      </c>
      <c r="S822" s="16" t="str">
        <f t="shared" si="1"/>
        <v>CXG-1125</v>
      </c>
      <c r="T822" s="16" t="str">
        <f t="shared" si="2"/>
        <v>11/2025</v>
      </c>
      <c r="U822" s="10" t="s">
        <v>1014</v>
      </c>
      <c r="V822" s="43">
        <v>70360.0</v>
      </c>
      <c r="W822" s="8">
        <v>1172.67</v>
      </c>
      <c r="X822" s="8">
        <v>3.34</v>
      </c>
      <c r="Y822" s="16" t="str">
        <f t="shared" si="3"/>
        <v>Descarregado</v>
      </c>
      <c r="Z822" s="8" t="s">
        <v>3302</v>
      </c>
      <c r="AA822" s="14">
        <f>SUMIFS(PagFreteIndividal!E:E,PagFreteIndividal!B:B,A:A)+AC822</f>
        <v>7717.6</v>
      </c>
      <c r="AB822" s="14">
        <f t="shared" si="4"/>
        <v>0</v>
      </c>
      <c r="AC822" s="32">
        <v>7717.6</v>
      </c>
    </row>
    <row r="823">
      <c r="A823" s="10" t="s">
        <v>6854</v>
      </c>
      <c r="B823" s="19">
        <v>45985.0</v>
      </c>
      <c r="C823" s="8" t="s">
        <v>3361</v>
      </c>
      <c r="D823" s="8">
        <v>51180.0</v>
      </c>
      <c r="E823" s="8">
        <v>853.0</v>
      </c>
      <c r="F823" s="8">
        <v>58.5</v>
      </c>
      <c r="G823" s="11">
        <v>49900.5</v>
      </c>
      <c r="H823" s="8">
        <v>0.0</v>
      </c>
      <c r="I823" s="11">
        <v>0.0</v>
      </c>
      <c r="J823" s="8" t="s">
        <v>6176</v>
      </c>
      <c r="K823" s="8">
        <v>280.0</v>
      </c>
      <c r="L823" s="11">
        <v>14330.4</v>
      </c>
      <c r="M823" s="8" t="s">
        <v>6119</v>
      </c>
      <c r="N823" s="8" t="s">
        <v>73</v>
      </c>
      <c r="O823" s="8" t="s">
        <v>6846</v>
      </c>
      <c r="P823" s="11">
        <v>82.0</v>
      </c>
      <c r="Q823" s="11">
        <v>69973.06</v>
      </c>
      <c r="S823" s="16" t="str">
        <f t="shared" si="1"/>
        <v>CXG-1125</v>
      </c>
      <c r="T823" s="16" t="str">
        <f t="shared" si="2"/>
        <v>11/2025</v>
      </c>
      <c r="U823" s="10" t="s">
        <v>987</v>
      </c>
      <c r="V823" s="43">
        <v>51200.0</v>
      </c>
      <c r="W823" s="8">
        <v>853.33</v>
      </c>
      <c r="X823" s="8">
        <v>0.33</v>
      </c>
      <c r="Y823" s="16" t="str">
        <f t="shared" si="3"/>
        <v>Descarregado</v>
      </c>
      <c r="Z823" s="8" t="s">
        <v>3302</v>
      </c>
      <c r="AA823" s="14">
        <f>SUMIFS(PagFreteIndividal!E:E,PagFreteIndividal!B:B,A:A)+AC823</f>
        <v>14330.4</v>
      </c>
      <c r="AB823" s="14">
        <f t="shared" si="4"/>
        <v>0</v>
      </c>
      <c r="AC823" s="32">
        <v>14330.4</v>
      </c>
    </row>
    <row r="824">
      <c r="A824" s="10" t="s">
        <v>6855</v>
      </c>
      <c r="B824" s="19">
        <v>45985.0</v>
      </c>
      <c r="C824" s="8" t="s">
        <v>3361</v>
      </c>
      <c r="D824" s="8">
        <v>50204.0</v>
      </c>
      <c r="E824" s="8">
        <v>836.73</v>
      </c>
      <c r="F824" s="8">
        <v>58.5</v>
      </c>
      <c r="G824" s="11">
        <v>48948.71</v>
      </c>
      <c r="H824" s="8">
        <v>0.0</v>
      </c>
      <c r="I824" s="11">
        <v>0.0</v>
      </c>
      <c r="J824" s="8" t="s">
        <v>6158</v>
      </c>
      <c r="K824" s="8">
        <v>280.0</v>
      </c>
      <c r="L824" s="11">
        <v>14057.12</v>
      </c>
      <c r="M824" s="8" t="s">
        <v>6119</v>
      </c>
      <c r="N824" s="8" t="s">
        <v>73</v>
      </c>
      <c r="O824" s="8" t="s">
        <v>6846</v>
      </c>
      <c r="P824" s="11">
        <v>82.0</v>
      </c>
      <c r="Q824" s="11">
        <v>69290.0</v>
      </c>
      <c r="S824" s="16" t="str">
        <f t="shared" si="1"/>
        <v>CXG-1125</v>
      </c>
      <c r="T824" s="16" t="str">
        <f t="shared" si="2"/>
        <v>11/2025</v>
      </c>
      <c r="U824" s="10" t="s">
        <v>987</v>
      </c>
      <c r="V824" s="43">
        <v>50700.0</v>
      </c>
      <c r="W824" s="8">
        <v>845.0</v>
      </c>
      <c r="X824" s="8">
        <v>8.27</v>
      </c>
      <c r="Y824" s="16" t="str">
        <f t="shared" si="3"/>
        <v>Descarregado</v>
      </c>
      <c r="Z824" s="8" t="s">
        <v>3302</v>
      </c>
      <c r="AA824" s="14">
        <f>SUMIFS(PagFreteIndividal!E:E,PagFreteIndividal!B:B,A:A)+AC824</f>
        <v>14057.12</v>
      </c>
      <c r="AB824" s="14">
        <f t="shared" si="4"/>
        <v>0</v>
      </c>
      <c r="AC824" s="32">
        <v>14057.12</v>
      </c>
    </row>
    <row r="825">
      <c r="A825" s="10" t="s">
        <v>6856</v>
      </c>
      <c r="B825" s="19">
        <v>45985.0</v>
      </c>
      <c r="C825" s="8" t="s">
        <v>3361</v>
      </c>
      <c r="D825" s="8">
        <v>51060.0</v>
      </c>
      <c r="E825" s="8">
        <v>851.0</v>
      </c>
      <c r="F825" s="8">
        <v>58.5</v>
      </c>
      <c r="G825" s="11">
        <v>49783.5</v>
      </c>
      <c r="H825" s="8">
        <v>0.0</v>
      </c>
      <c r="I825" s="11">
        <v>0.0</v>
      </c>
      <c r="J825" s="8" t="s">
        <v>6240</v>
      </c>
      <c r="K825" s="8">
        <v>280.0</v>
      </c>
      <c r="L825" s="11">
        <v>14296.8</v>
      </c>
      <c r="M825" s="8" t="s">
        <v>6119</v>
      </c>
      <c r="N825" s="8" t="s">
        <v>73</v>
      </c>
      <c r="O825" s="8" t="s">
        <v>6846</v>
      </c>
      <c r="P825" s="11">
        <v>82.0</v>
      </c>
      <c r="Q825" s="11">
        <v>69700.0</v>
      </c>
      <c r="S825" s="16" t="str">
        <f t="shared" si="1"/>
        <v>CXG-1125</v>
      </c>
      <c r="T825" s="16" t="str">
        <f t="shared" si="2"/>
        <v>11/2025</v>
      </c>
      <c r="U825" s="10" t="s">
        <v>987</v>
      </c>
      <c r="V825" s="43">
        <v>51000.0</v>
      </c>
      <c r="W825" s="8">
        <v>850.0</v>
      </c>
      <c r="X825" s="8">
        <v>-1.0</v>
      </c>
      <c r="Y825" s="16" t="str">
        <f t="shared" si="3"/>
        <v>Descarregado</v>
      </c>
      <c r="Z825" s="8" t="s">
        <v>3302</v>
      </c>
      <c r="AA825" s="14">
        <f>SUMIFS(PagFreteIndividal!E:E,PagFreteIndividal!B:B,A:A)+AC825</f>
        <v>14296.8</v>
      </c>
      <c r="AB825" s="14">
        <f t="shared" si="4"/>
        <v>0</v>
      </c>
      <c r="AC825" s="32">
        <v>14296.8</v>
      </c>
    </row>
    <row r="826">
      <c r="A826" s="10" t="s">
        <v>4834</v>
      </c>
      <c r="B826" s="19">
        <v>45983.0</v>
      </c>
      <c r="C826" s="8" t="s">
        <v>3308</v>
      </c>
      <c r="D826" s="8">
        <v>29140.0</v>
      </c>
      <c r="E826" s="8">
        <v>485.67</v>
      </c>
      <c r="F826" s="8">
        <v>69.0</v>
      </c>
      <c r="G826" s="11">
        <v>33511.23</v>
      </c>
      <c r="H826" s="8">
        <v>0.0</v>
      </c>
      <c r="I826" s="11">
        <v>0.0</v>
      </c>
      <c r="J826" s="8" t="s">
        <v>271</v>
      </c>
      <c r="K826" s="8">
        <v>130.0</v>
      </c>
      <c r="L826" s="11">
        <v>3788.2</v>
      </c>
      <c r="M826" s="8" t="s">
        <v>6119</v>
      </c>
      <c r="N826" s="8" t="s">
        <v>53</v>
      </c>
      <c r="O826" s="8" t="s">
        <v>6850</v>
      </c>
      <c r="P826" s="11">
        <v>78.0</v>
      </c>
      <c r="Q826" s="11">
        <v>38038.26</v>
      </c>
      <c r="S826" s="16" t="str">
        <f t="shared" si="1"/>
        <v>CXG-1125</v>
      </c>
      <c r="T826" s="16" t="str">
        <f t="shared" si="2"/>
        <v>11/2025</v>
      </c>
      <c r="U826" s="10" t="s">
        <v>1002</v>
      </c>
      <c r="V826" s="43">
        <v>29260.0</v>
      </c>
      <c r="W826" s="8">
        <v>487.67</v>
      </c>
      <c r="X826" s="8">
        <v>2.0</v>
      </c>
      <c r="Y826" s="16" t="str">
        <f t="shared" si="3"/>
        <v>Descarregado</v>
      </c>
      <c r="Z826" s="8" t="s">
        <v>3309</v>
      </c>
      <c r="AA826" s="14">
        <f>SUMIFS(PagFreteIndividal!E:E,PagFreteIndividal!B:B,A:A)+AC826</f>
        <v>3788.2</v>
      </c>
      <c r="AB826" s="14">
        <f t="shared" si="4"/>
        <v>0</v>
      </c>
      <c r="AC826" s="14"/>
    </row>
    <row r="827">
      <c r="A827" s="10" t="s">
        <v>6857</v>
      </c>
      <c r="B827" s="19">
        <v>45987.0</v>
      </c>
      <c r="C827" s="8" t="s">
        <v>3361</v>
      </c>
      <c r="D827" s="8">
        <v>70890.0</v>
      </c>
      <c r="E827" s="8">
        <v>1181.5</v>
      </c>
      <c r="F827" s="8">
        <v>69.0</v>
      </c>
      <c r="G827" s="11">
        <v>81523.5</v>
      </c>
      <c r="H827" s="8">
        <v>0.0</v>
      </c>
      <c r="I827" s="11">
        <v>0.0</v>
      </c>
      <c r="J827" s="8" t="s">
        <v>6152</v>
      </c>
      <c r="K827" s="8">
        <v>120.0</v>
      </c>
      <c r="L827" s="11">
        <v>8506.8</v>
      </c>
      <c r="M827" s="8" t="s">
        <v>6119</v>
      </c>
      <c r="N827" s="8" t="s">
        <v>97</v>
      </c>
      <c r="O827" s="8" t="s">
        <v>6858</v>
      </c>
      <c r="P827" s="11">
        <v>74.0</v>
      </c>
      <c r="Q827" s="11">
        <v>87431.0</v>
      </c>
      <c r="S827" s="16" t="str">
        <f t="shared" si="1"/>
        <v>CXG-1125</v>
      </c>
      <c r="T827" s="16" t="str">
        <f t="shared" si="2"/>
        <v>11/2025</v>
      </c>
      <c r="U827" s="10" t="s">
        <v>1002</v>
      </c>
      <c r="V827" s="43">
        <v>70890.0</v>
      </c>
      <c r="W827" s="8">
        <v>1181.5</v>
      </c>
      <c r="X827" s="8">
        <v>0.0</v>
      </c>
      <c r="Y827" s="16" t="str">
        <f t="shared" si="3"/>
        <v>Descarregado</v>
      </c>
      <c r="Z827" s="8" t="s">
        <v>3302</v>
      </c>
      <c r="AA827" s="14">
        <f>SUMIFS(PagFreteIndividal!E:E,PagFreteIndividal!B:B,A:A)+AC827</f>
        <v>8506.8</v>
      </c>
      <c r="AB827" s="14">
        <f t="shared" si="4"/>
        <v>0</v>
      </c>
      <c r="AC827" s="32">
        <v>8506.8</v>
      </c>
    </row>
    <row r="828">
      <c r="A828" s="10" t="s">
        <v>6859</v>
      </c>
      <c r="B828" s="19">
        <v>45988.0</v>
      </c>
      <c r="C828" s="8" t="s">
        <v>3361</v>
      </c>
      <c r="D828" s="8">
        <v>73860.0</v>
      </c>
      <c r="E828" s="8">
        <v>1231.0</v>
      </c>
      <c r="F828" s="8">
        <v>67.0</v>
      </c>
      <c r="G828" s="11">
        <v>82477.0</v>
      </c>
      <c r="H828" s="8">
        <v>0.0</v>
      </c>
      <c r="I828" s="11">
        <v>0.0</v>
      </c>
      <c r="J828" s="8" t="s">
        <v>6590</v>
      </c>
      <c r="K828" s="8">
        <v>190.0</v>
      </c>
      <c r="L828" s="11">
        <v>14033.4</v>
      </c>
      <c r="M828" s="8" t="s">
        <v>6119</v>
      </c>
      <c r="N828" s="8" t="s">
        <v>232</v>
      </c>
      <c r="O828" s="8" t="s">
        <v>6860</v>
      </c>
      <c r="P828" s="11">
        <v>82.0</v>
      </c>
      <c r="Q828" s="11">
        <v>100805.06</v>
      </c>
      <c r="S828" s="16" t="str">
        <f t="shared" si="1"/>
        <v>CXG-1125</v>
      </c>
      <c r="T828" s="16" t="str">
        <f t="shared" si="2"/>
        <v>11/2025</v>
      </c>
      <c r="U828" s="10" t="s">
        <v>1002</v>
      </c>
      <c r="V828" s="43">
        <v>73760.0</v>
      </c>
      <c r="W828" s="8">
        <v>1229.33</v>
      </c>
      <c r="X828" s="8">
        <v>-1.67</v>
      </c>
      <c r="Y828" s="16" t="str">
        <f t="shared" si="3"/>
        <v>Descarregado</v>
      </c>
      <c r="Z828" s="8" t="s">
        <v>3302</v>
      </c>
      <c r="AA828" s="14">
        <f>SUMIFS(PagFreteIndividal!E:E,PagFreteIndividal!B:B,A:A)+AC828</f>
        <v>14033.4</v>
      </c>
      <c r="AB828" s="14">
        <f t="shared" si="4"/>
        <v>0</v>
      </c>
      <c r="AC828" s="32">
        <v>14033.4</v>
      </c>
    </row>
    <row r="829">
      <c r="A829" s="10" t="s">
        <v>5410</v>
      </c>
      <c r="B829" s="19">
        <v>45988.0</v>
      </c>
      <c r="C829" s="8" t="s">
        <v>3313</v>
      </c>
      <c r="D829" s="8">
        <v>73940.0</v>
      </c>
      <c r="E829" s="8">
        <v>1232.33</v>
      </c>
      <c r="F829" s="8">
        <v>65.5</v>
      </c>
      <c r="G829" s="11">
        <v>80717.62</v>
      </c>
      <c r="H829" s="8">
        <v>0.0</v>
      </c>
      <c r="I829" s="11">
        <v>0.0</v>
      </c>
      <c r="J829" s="8" t="s">
        <v>4604</v>
      </c>
      <c r="K829" s="8">
        <v>220.0</v>
      </c>
      <c r="L829" s="11">
        <v>16266.8</v>
      </c>
      <c r="M829" s="8" t="s">
        <v>6119</v>
      </c>
      <c r="N829" s="8" t="s">
        <v>73</v>
      </c>
      <c r="O829" s="8" t="s">
        <v>6846</v>
      </c>
      <c r="P829" s="11">
        <v>82.0</v>
      </c>
      <c r="Q829" s="11">
        <v>100559.06</v>
      </c>
      <c r="S829" s="16" t="str">
        <f t="shared" si="1"/>
        <v>CXG-1125</v>
      </c>
      <c r="T829" s="16" t="str">
        <f t="shared" si="2"/>
        <v>11/2025</v>
      </c>
      <c r="U829" s="10" t="s">
        <v>1020</v>
      </c>
      <c r="V829" s="43">
        <v>73580.0</v>
      </c>
      <c r="W829" s="8">
        <v>1226.33</v>
      </c>
      <c r="X829" s="8">
        <v>-6.0</v>
      </c>
      <c r="Y829" s="16" t="str">
        <f t="shared" si="3"/>
        <v>Descarregado</v>
      </c>
      <c r="Z829" s="8" t="s">
        <v>3314</v>
      </c>
      <c r="AA829" s="14">
        <f>SUMIFS(PagFreteIndividal!E:E,PagFreteIndividal!B:B,A:A)+AC829</f>
        <v>16266.8</v>
      </c>
      <c r="AB829" s="14">
        <f t="shared" si="4"/>
        <v>0</v>
      </c>
      <c r="AC829" s="14"/>
    </row>
    <row r="830">
      <c r="A830" s="10" t="s">
        <v>5394</v>
      </c>
      <c r="B830" s="19">
        <v>45987.0</v>
      </c>
      <c r="C830" s="8" t="s">
        <v>3308</v>
      </c>
      <c r="D830" s="8">
        <v>51580.0</v>
      </c>
      <c r="E830" s="8">
        <v>859.67</v>
      </c>
      <c r="F830" s="8">
        <v>58.5</v>
      </c>
      <c r="G830" s="11">
        <v>50290.7</v>
      </c>
      <c r="H830" s="8">
        <v>0.0</v>
      </c>
      <c r="I830" s="11">
        <v>0.0</v>
      </c>
      <c r="J830" s="8" t="s">
        <v>4300</v>
      </c>
      <c r="K830" s="8">
        <v>260.0</v>
      </c>
      <c r="L830" s="11">
        <v>13410.8</v>
      </c>
      <c r="M830" s="8" t="s">
        <v>6119</v>
      </c>
      <c r="N830" s="8" t="s">
        <v>73</v>
      </c>
      <c r="O830" s="8" t="s">
        <v>6846</v>
      </c>
      <c r="P830" s="11">
        <v>82.0</v>
      </c>
      <c r="Q830" s="11">
        <v>70438.0</v>
      </c>
      <c r="S830" s="16" t="str">
        <f t="shared" si="1"/>
        <v>CXG-1125</v>
      </c>
      <c r="T830" s="16" t="str">
        <f t="shared" si="2"/>
        <v>11/2025</v>
      </c>
      <c r="U830" s="10" t="s">
        <v>987</v>
      </c>
      <c r="V830" s="43">
        <v>51540.0</v>
      </c>
      <c r="W830" s="8">
        <v>859.0</v>
      </c>
      <c r="X830" s="8">
        <v>-0.67</v>
      </c>
      <c r="Y830" s="16" t="str">
        <f t="shared" si="3"/>
        <v>Descarregado</v>
      </c>
      <c r="Z830" s="8" t="s">
        <v>3309</v>
      </c>
      <c r="AA830" s="14">
        <f>SUMIFS(PagFreteIndividal!E:E,PagFreteIndividal!B:B,A:A)+AC830</f>
        <v>13410.8</v>
      </c>
      <c r="AB830" s="14">
        <f t="shared" si="4"/>
        <v>0</v>
      </c>
      <c r="AC830" s="14"/>
    </row>
    <row r="831">
      <c r="A831" s="10" t="s">
        <v>4429</v>
      </c>
      <c r="B831" s="19">
        <v>45988.0</v>
      </c>
      <c r="C831" s="8" t="s">
        <v>3308</v>
      </c>
      <c r="D831" s="8">
        <v>50980.0</v>
      </c>
      <c r="E831" s="8">
        <v>849.67</v>
      </c>
      <c r="F831" s="8">
        <v>68.0</v>
      </c>
      <c r="G831" s="11">
        <v>57777.56</v>
      </c>
      <c r="H831" s="8">
        <v>0.0</v>
      </c>
      <c r="I831" s="11">
        <v>0.0</v>
      </c>
      <c r="J831" s="8" t="s">
        <v>4153</v>
      </c>
      <c r="K831" s="8">
        <v>120.0</v>
      </c>
      <c r="L831" s="11">
        <v>6117.6</v>
      </c>
      <c r="M831" s="8" t="s">
        <v>6119</v>
      </c>
      <c r="N831" s="8" t="s">
        <v>65</v>
      </c>
      <c r="O831" s="8" t="s">
        <v>6137</v>
      </c>
      <c r="P831" s="11">
        <v>77.0</v>
      </c>
      <c r="Q831" s="11">
        <v>65244.41</v>
      </c>
      <c r="S831" s="16" t="str">
        <f t="shared" si="1"/>
        <v>CXG-1125</v>
      </c>
      <c r="T831" s="16" t="str">
        <f t="shared" si="2"/>
        <v>11/2025</v>
      </c>
      <c r="U831" s="10" t="s">
        <v>1018</v>
      </c>
      <c r="V831" s="43">
        <v>50840.0</v>
      </c>
      <c r="W831" s="8">
        <v>847.33</v>
      </c>
      <c r="X831" s="8">
        <v>-2.34</v>
      </c>
      <c r="Y831" s="16" t="str">
        <f t="shared" si="3"/>
        <v>Descarregado</v>
      </c>
      <c r="Z831" s="8" t="s">
        <v>3309</v>
      </c>
      <c r="AA831" s="14">
        <f>SUMIFS(PagFreteIndividal!E:E,PagFreteIndividal!B:B,A:A)+AC831</f>
        <v>6117.6</v>
      </c>
      <c r="AB831" s="14">
        <f t="shared" si="4"/>
        <v>0</v>
      </c>
      <c r="AC831" s="14"/>
    </row>
    <row r="832">
      <c r="A832" s="10" t="s">
        <v>5141</v>
      </c>
      <c r="B832" s="19">
        <v>45989.0</v>
      </c>
      <c r="C832" s="8" t="s">
        <v>3308</v>
      </c>
      <c r="D832" s="8">
        <v>59660.0</v>
      </c>
      <c r="E832" s="8">
        <v>994.33</v>
      </c>
      <c r="F832" s="8">
        <v>66.0</v>
      </c>
      <c r="G832" s="11">
        <v>65625.78</v>
      </c>
      <c r="H832" s="8">
        <v>0.0</v>
      </c>
      <c r="I832" s="11">
        <v>0.0</v>
      </c>
      <c r="J832" s="8" t="s">
        <v>4313</v>
      </c>
      <c r="K832" s="8">
        <v>110.0</v>
      </c>
      <c r="L832" s="11">
        <v>6562.6</v>
      </c>
      <c r="M832" s="8" t="s">
        <v>6119</v>
      </c>
      <c r="N832" s="8" t="s">
        <v>53</v>
      </c>
      <c r="O832" s="8" t="s">
        <v>6850</v>
      </c>
      <c r="P832" s="11">
        <v>78.0</v>
      </c>
      <c r="Q832" s="11">
        <v>77818.26</v>
      </c>
      <c r="S832" s="16" t="str">
        <f t="shared" si="1"/>
        <v>CXG-1125</v>
      </c>
      <c r="T832" s="16" t="str">
        <f t="shared" si="2"/>
        <v>11/2025</v>
      </c>
      <c r="U832" s="10" t="s">
        <v>1014</v>
      </c>
      <c r="V832" s="43">
        <v>59860.0</v>
      </c>
      <c r="W832" s="8">
        <v>997.67</v>
      </c>
      <c r="X832" s="8">
        <v>3.34</v>
      </c>
      <c r="Y832" s="16" t="str">
        <f t="shared" si="3"/>
        <v>Descarregado</v>
      </c>
      <c r="Z832" s="8" t="s">
        <v>3309</v>
      </c>
      <c r="AA832" s="14">
        <f>SUMIFS(PagFreteIndividal!E:E,PagFreteIndividal!B:B,A:A)+AC832</f>
        <v>6562.6</v>
      </c>
      <c r="AB832" s="14">
        <f t="shared" si="4"/>
        <v>0</v>
      </c>
      <c r="AC832" s="14"/>
    </row>
    <row r="833">
      <c r="A833" s="10" t="s">
        <v>5263</v>
      </c>
      <c r="B833" s="19">
        <v>45989.0</v>
      </c>
      <c r="C833" s="8" t="s">
        <v>3308</v>
      </c>
      <c r="D833" s="8">
        <v>74220.0</v>
      </c>
      <c r="E833" s="8">
        <v>1237.0</v>
      </c>
      <c r="F833" s="8">
        <v>67.0</v>
      </c>
      <c r="G833" s="11">
        <v>82879.0</v>
      </c>
      <c r="H833" s="8">
        <v>0.0</v>
      </c>
      <c r="I833" s="11">
        <v>0.0</v>
      </c>
      <c r="J833" s="8" t="s">
        <v>565</v>
      </c>
      <c r="K833" s="8">
        <v>110.0</v>
      </c>
      <c r="L833" s="11">
        <v>8164.2</v>
      </c>
      <c r="M833" s="8" t="s">
        <v>6119</v>
      </c>
      <c r="N833" s="8" t="s">
        <v>53</v>
      </c>
      <c r="O833" s="8" t="s">
        <v>6850</v>
      </c>
      <c r="P833" s="11">
        <v>78.0</v>
      </c>
      <c r="Q833" s="11">
        <v>96486.0</v>
      </c>
      <c r="S833" s="16" t="str">
        <f t="shared" si="1"/>
        <v>CXG-1125</v>
      </c>
      <c r="T833" s="16" t="str">
        <f t="shared" si="2"/>
        <v>11/2025</v>
      </c>
      <c r="U833" s="10" t="s">
        <v>1022</v>
      </c>
      <c r="V833" s="43">
        <v>74220.0</v>
      </c>
      <c r="W833" s="8">
        <v>1237.0</v>
      </c>
      <c r="X833" s="8">
        <v>0.0</v>
      </c>
      <c r="Y833" s="16" t="str">
        <f t="shared" si="3"/>
        <v>Descarregado</v>
      </c>
      <c r="Z833" s="8" t="s">
        <v>3309</v>
      </c>
      <c r="AA833" s="14">
        <f>SUMIFS(PagFreteIndividal!E:E,PagFreteIndividal!B:B,A:A)+AC833</f>
        <v>8164.2</v>
      </c>
      <c r="AB833" s="14">
        <f t="shared" si="4"/>
        <v>0</v>
      </c>
      <c r="AC833" s="14"/>
    </row>
    <row r="834">
      <c r="A834" s="10" t="s">
        <v>4474</v>
      </c>
      <c r="B834" s="19">
        <v>45989.0</v>
      </c>
      <c r="C834" s="8" t="s">
        <v>3308</v>
      </c>
      <c r="D834" s="8">
        <v>55890.0</v>
      </c>
      <c r="E834" s="8">
        <v>931.5</v>
      </c>
      <c r="F834" s="8">
        <v>70.0</v>
      </c>
      <c r="G834" s="11">
        <v>65205.0</v>
      </c>
      <c r="H834" s="8">
        <v>0.0</v>
      </c>
      <c r="I834" s="11">
        <v>0.0</v>
      </c>
      <c r="J834" s="8" t="s">
        <v>4419</v>
      </c>
      <c r="K834" s="8">
        <v>110.0</v>
      </c>
      <c r="L834" s="11">
        <v>6147.9</v>
      </c>
      <c r="M834" s="8" t="s">
        <v>6119</v>
      </c>
      <c r="N834" s="8" t="s">
        <v>53</v>
      </c>
      <c r="O834" s="8" t="s">
        <v>6861</v>
      </c>
      <c r="P834" s="11">
        <v>80.0</v>
      </c>
      <c r="Q834" s="11">
        <v>74720.0</v>
      </c>
      <c r="R834" s="8" t="s">
        <v>6862</v>
      </c>
      <c r="S834" s="16" t="str">
        <f t="shared" si="1"/>
        <v>CXG-1125</v>
      </c>
      <c r="T834" s="16" t="str">
        <f t="shared" si="2"/>
        <v>11/2025</v>
      </c>
      <c r="U834" s="10" t="s">
        <v>1024</v>
      </c>
      <c r="V834" s="43">
        <v>56040.0</v>
      </c>
      <c r="W834" s="8">
        <v>934.0</v>
      </c>
      <c r="X834" s="8">
        <v>2.5</v>
      </c>
      <c r="Y834" s="16" t="str">
        <f t="shared" si="3"/>
        <v>Descarregado</v>
      </c>
      <c r="Z834" s="8" t="s">
        <v>3309</v>
      </c>
      <c r="AA834" s="14">
        <f>SUMIFS(PagFreteIndividal!E:E,PagFreteIndividal!B:B,A:A)+AC834</f>
        <v>6147.9</v>
      </c>
      <c r="AB834" s="14">
        <f t="shared" si="4"/>
        <v>0</v>
      </c>
      <c r="AC834" s="14"/>
    </row>
    <row r="835">
      <c r="A835" s="10" t="s">
        <v>6863</v>
      </c>
      <c r="B835" s="19">
        <v>45990.0</v>
      </c>
      <c r="C835" s="8" t="s">
        <v>3361</v>
      </c>
      <c r="D835" s="8">
        <v>75430.0</v>
      </c>
      <c r="E835" s="8">
        <v>1257.17</v>
      </c>
      <c r="F835" s="8">
        <v>67.0</v>
      </c>
      <c r="G835" s="11">
        <v>84230.39</v>
      </c>
      <c r="H835" s="8">
        <v>0.0</v>
      </c>
      <c r="I835" s="11">
        <v>0.0</v>
      </c>
      <c r="J835" s="8" t="s">
        <v>6152</v>
      </c>
      <c r="K835" s="8">
        <v>120.0</v>
      </c>
      <c r="L835" s="11">
        <v>9051.6</v>
      </c>
      <c r="M835" s="8" t="s">
        <v>6119</v>
      </c>
      <c r="N835" s="8" t="s">
        <v>53</v>
      </c>
      <c r="O835" s="8" t="s">
        <v>6850</v>
      </c>
      <c r="P835" s="11">
        <v>78.0</v>
      </c>
      <c r="Q835" s="11">
        <v>97474.26</v>
      </c>
      <c r="S835" s="16" t="str">
        <f t="shared" si="1"/>
        <v>CXG-1125</v>
      </c>
      <c r="T835" s="16" t="str">
        <f t="shared" si="2"/>
        <v>11/2025</v>
      </c>
      <c r="U835" s="10" t="s">
        <v>1002</v>
      </c>
      <c r="V835" s="43">
        <v>74980.0</v>
      </c>
      <c r="W835" s="8">
        <v>1249.67</v>
      </c>
      <c r="X835" s="8">
        <v>-7.5</v>
      </c>
      <c r="Y835" s="16" t="str">
        <f t="shared" si="3"/>
        <v>Descarregado</v>
      </c>
      <c r="Z835" s="8" t="s">
        <v>3302</v>
      </c>
      <c r="AA835" s="14">
        <f>SUMIFS(PagFreteIndividal!E:E,PagFreteIndividal!B:B,A:A)+AC835</f>
        <v>9051.6</v>
      </c>
      <c r="AB835" s="14">
        <f t="shared" si="4"/>
        <v>0</v>
      </c>
      <c r="AC835" s="32">
        <v>9051.6</v>
      </c>
    </row>
    <row r="836">
      <c r="A836" s="10" t="s">
        <v>4986</v>
      </c>
      <c r="B836" s="19">
        <v>45990.0</v>
      </c>
      <c r="C836" s="8" t="s">
        <v>3308</v>
      </c>
      <c r="D836" s="8">
        <v>45560.0</v>
      </c>
      <c r="E836" s="8">
        <v>759.33</v>
      </c>
      <c r="F836" s="8">
        <v>66.0</v>
      </c>
      <c r="G836" s="11">
        <v>50115.78</v>
      </c>
      <c r="H836" s="8">
        <v>0.0</v>
      </c>
      <c r="I836" s="11">
        <v>0.0</v>
      </c>
      <c r="J836" s="8" t="s">
        <v>4608</v>
      </c>
      <c r="K836" s="8">
        <v>110.0</v>
      </c>
      <c r="L836" s="11">
        <v>5011.6</v>
      </c>
      <c r="M836" s="8" t="s">
        <v>6119</v>
      </c>
      <c r="N836" s="8" t="s">
        <v>53</v>
      </c>
      <c r="O836" s="8" t="s">
        <v>6850</v>
      </c>
      <c r="P836" s="11">
        <v>78.0</v>
      </c>
      <c r="Q836" s="11">
        <v>59332.26</v>
      </c>
      <c r="S836" s="16" t="str">
        <f t="shared" si="1"/>
        <v>CXG-1125</v>
      </c>
      <c r="T836" s="16" t="str">
        <f t="shared" si="2"/>
        <v>11/2025</v>
      </c>
      <c r="U836" s="10" t="s">
        <v>1014</v>
      </c>
      <c r="V836" s="43">
        <v>45640.0</v>
      </c>
      <c r="W836" s="8">
        <v>760.67</v>
      </c>
      <c r="X836" s="8">
        <v>1.34</v>
      </c>
      <c r="Y836" s="16" t="str">
        <f t="shared" si="3"/>
        <v>Descarregado</v>
      </c>
      <c r="Z836" s="8" t="s">
        <v>3309</v>
      </c>
      <c r="AA836" s="14">
        <f>SUMIFS(PagFreteIndividal!E:E,PagFreteIndividal!B:B,A:A)+AC836</f>
        <v>5011.6</v>
      </c>
      <c r="AB836" s="14">
        <f t="shared" si="4"/>
        <v>0</v>
      </c>
      <c r="AC836" s="14"/>
    </row>
    <row r="837">
      <c r="A837" s="10" t="s">
        <v>5420</v>
      </c>
      <c r="B837" s="19">
        <v>45990.0</v>
      </c>
      <c r="C837" s="8" t="s">
        <v>3308</v>
      </c>
      <c r="D837" s="8">
        <v>71780.0</v>
      </c>
      <c r="E837" s="8">
        <v>1196.33</v>
      </c>
      <c r="F837" s="8">
        <v>65.5</v>
      </c>
      <c r="G837" s="11">
        <v>78359.62</v>
      </c>
      <c r="H837" s="8">
        <v>0.0</v>
      </c>
      <c r="I837" s="11">
        <v>0.0</v>
      </c>
      <c r="J837" s="8" t="s">
        <v>5083</v>
      </c>
      <c r="K837" s="8">
        <v>220.0</v>
      </c>
      <c r="L837" s="11">
        <v>15791.6</v>
      </c>
      <c r="M837" s="8" t="s">
        <v>6119</v>
      </c>
      <c r="N837" s="8" t="s">
        <v>73</v>
      </c>
      <c r="O837" s="8" t="s">
        <v>6846</v>
      </c>
      <c r="P837" s="11">
        <v>82.0</v>
      </c>
      <c r="Q837" s="11">
        <v>97935.06</v>
      </c>
      <c r="S837" s="16" t="str">
        <f t="shared" si="1"/>
        <v>CXG-1125</v>
      </c>
      <c r="T837" s="16" t="str">
        <f t="shared" si="2"/>
        <v>11/2025</v>
      </c>
      <c r="U837" s="10" t="s">
        <v>1020</v>
      </c>
      <c r="V837" s="43">
        <v>71660.0</v>
      </c>
      <c r="W837" s="8">
        <v>1194.33</v>
      </c>
      <c r="X837" s="8">
        <v>-2.0</v>
      </c>
      <c r="Y837" s="16" t="str">
        <f t="shared" si="3"/>
        <v>Descarregado</v>
      </c>
      <c r="Z837" s="8" t="s">
        <v>3309</v>
      </c>
      <c r="AA837" s="14">
        <f>SUMIFS(PagFreteIndividal!E:E,PagFreteIndividal!B:B,A:A)+AC837</f>
        <v>15791.6</v>
      </c>
      <c r="AB837" s="14">
        <f t="shared" si="4"/>
        <v>0</v>
      </c>
      <c r="AC837" s="14"/>
    </row>
    <row r="838">
      <c r="A838" s="10" t="s">
        <v>6864</v>
      </c>
      <c r="B838" s="19">
        <v>45992.0</v>
      </c>
      <c r="C838" s="8" t="s">
        <v>3364</v>
      </c>
      <c r="D838" s="8">
        <v>73740.0</v>
      </c>
      <c r="E838" s="8">
        <v>1229.0</v>
      </c>
      <c r="F838" s="8">
        <v>70.0</v>
      </c>
      <c r="G838" s="11">
        <v>86030.0</v>
      </c>
      <c r="H838" s="8">
        <v>0.0</v>
      </c>
      <c r="I838" s="11">
        <v>0.0</v>
      </c>
      <c r="J838" s="8" t="s">
        <v>6201</v>
      </c>
      <c r="K838" s="8">
        <v>160.0</v>
      </c>
      <c r="L838" s="11">
        <v>11798.4</v>
      </c>
      <c r="M838" s="8" t="s">
        <v>6119</v>
      </c>
      <c r="N838" s="8" t="s">
        <v>61</v>
      </c>
      <c r="O838" s="8" t="s">
        <v>6865</v>
      </c>
      <c r="P838" s="11">
        <v>82.8</v>
      </c>
      <c r="Q838" s="11">
        <v>101912.72</v>
      </c>
      <c r="S838" s="16" t="str">
        <f t="shared" si="1"/>
        <v>CXG-1225</v>
      </c>
      <c r="T838" s="16" t="str">
        <f t="shared" si="2"/>
        <v>12/2025</v>
      </c>
      <c r="U838" s="10" t="s">
        <v>1024</v>
      </c>
      <c r="V838" s="43">
        <v>73850.0</v>
      </c>
      <c r="W838" s="8">
        <v>1230.83</v>
      </c>
      <c r="X838" s="8">
        <v>1.83</v>
      </c>
      <c r="Y838" s="16" t="str">
        <f t="shared" si="3"/>
        <v>Descarregado</v>
      </c>
      <c r="Z838" s="8" t="s">
        <v>3302</v>
      </c>
      <c r="AA838" s="14">
        <f>SUMIFS(PagFreteIndividal!E:E,PagFreteIndividal!B:B,A:A)+AC838</f>
        <v>11798.4</v>
      </c>
      <c r="AB838" s="14">
        <f t="shared" si="4"/>
        <v>0</v>
      </c>
      <c r="AC838" s="32">
        <v>11798.4</v>
      </c>
    </row>
    <row r="839">
      <c r="A839" s="10" t="s">
        <v>6866</v>
      </c>
      <c r="B839" s="13">
        <v>45992.0</v>
      </c>
      <c r="C839" s="8" t="s">
        <v>3364</v>
      </c>
      <c r="D839" s="8">
        <v>79510.0</v>
      </c>
      <c r="E839" s="8">
        <v>1325.17</v>
      </c>
      <c r="F839" s="8">
        <v>70.0</v>
      </c>
      <c r="G839" s="11">
        <v>92761.9</v>
      </c>
      <c r="H839" s="8">
        <v>0.0</v>
      </c>
      <c r="I839" s="11">
        <v>0.0</v>
      </c>
      <c r="J839" s="8" t="s">
        <v>6129</v>
      </c>
      <c r="K839" s="8">
        <v>160.0</v>
      </c>
      <c r="L839" s="11">
        <v>12721.6</v>
      </c>
      <c r="M839" s="8" t="s">
        <v>6119</v>
      </c>
      <c r="N839" s="8" t="s">
        <v>61</v>
      </c>
      <c r="O839" s="8" t="s">
        <v>6865</v>
      </c>
      <c r="P839" s="11">
        <v>82.8</v>
      </c>
      <c r="Q839" s="11">
        <v>109875.6</v>
      </c>
      <c r="S839" s="16" t="str">
        <f t="shared" si="1"/>
        <v>CXG-1225</v>
      </c>
      <c r="T839" s="16" t="str">
        <f t="shared" si="2"/>
        <v>12/2025</v>
      </c>
      <c r="U839" s="10" t="s">
        <v>1024</v>
      </c>
      <c r="V839" s="43">
        <v>79620.0</v>
      </c>
      <c r="W839" s="8">
        <v>1327.0</v>
      </c>
      <c r="X839" s="8">
        <v>1.83</v>
      </c>
      <c r="Y839" s="16" t="str">
        <f t="shared" si="3"/>
        <v>Descarregado</v>
      </c>
      <c r="Z839" s="8" t="s">
        <v>3302</v>
      </c>
      <c r="AA839" s="14">
        <f>SUMIFS(PagFreteIndividal!E:E,PagFreteIndividal!B:B,A:A)+AC839</f>
        <v>12721.6</v>
      </c>
      <c r="AB839" s="14">
        <f t="shared" si="4"/>
        <v>0</v>
      </c>
      <c r="AC839" s="32">
        <v>12721.6</v>
      </c>
    </row>
    <row r="840">
      <c r="A840" s="10" t="s">
        <v>5112</v>
      </c>
      <c r="B840" s="19">
        <v>45991.0</v>
      </c>
      <c r="C840" s="8" t="s">
        <v>3308</v>
      </c>
      <c r="D840" s="8">
        <v>56980.0</v>
      </c>
      <c r="E840" s="8">
        <v>949.67</v>
      </c>
      <c r="F840" s="8">
        <v>67.0</v>
      </c>
      <c r="G840" s="11">
        <v>63627.89</v>
      </c>
      <c r="H840" s="8">
        <v>0.0</v>
      </c>
      <c r="I840" s="11">
        <v>0.0</v>
      </c>
      <c r="J840" s="8" t="s">
        <v>5113</v>
      </c>
      <c r="K840" s="8">
        <v>110.0</v>
      </c>
      <c r="L840" s="11">
        <v>6267.8</v>
      </c>
      <c r="M840" s="8" t="s">
        <v>6119</v>
      </c>
      <c r="N840" s="8" t="s">
        <v>53</v>
      </c>
      <c r="O840" s="8" t="s">
        <v>6850</v>
      </c>
      <c r="P840" s="11">
        <v>78.0</v>
      </c>
      <c r="Q840" s="11">
        <v>74230.26</v>
      </c>
      <c r="S840" s="16" t="str">
        <f t="shared" si="1"/>
        <v>CXG-1125</v>
      </c>
      <c r="T840" s="16" t="str">
        <f t="shared" si="2"/>
        <v>11/2025</v>
      </c>
      <c r="U840" s="10" t="s">
        <v>1028</v>
      </c>
      <c r="V840" s="43">
        <v>57100.0</v>
      </c>
      <c r="W840" s="8">
        <v>951.67</v>
      </c>
      <c r="X840" s="8">
        <v>2.0</v>
      </c>
      <c r="Y840" s="16" t="str">
        <f t="shared" si="3"/>
        <v>Descarregado</v>
      </c>
      <c r="Z840" s="8" t="s">
        <v>3309</v>
      </c>
      <c r="AA840" s="14">
        <f>SUMIFS(PagFreteIndividal!E:E,PagFreteIndividal!B:B,A:A)+AC840</f>
        <v>6267.8</v>
      </c>
      <c r="AB840" s="14">
        <f t="shared" si="4"/>
        <v>0</v>
      </c>
      <c r="AC840" s="14"/>
    </row>
    <row r="841">
      <c r="A841" s="10" t="s">
        <v>4627</v>
      </c>
      <c r="B841" s="19">
        <v>45992.0</v>
      </c>
      <c r="C841" s="8" t="s">
        <v>3308</v>
      </c>
      <c r="D841" s="8">
        <v>51620.0</v>
      </c>
      <c r="E841" s="8">
        <v>860.33</v>
      </c>
      <c r="F841" s="8">
        <v>70.0</v>
      </c>
      <c r="G841" s="11">
        <v>60223.1</v>
      </c>
      <c r="H841" s="8">
        <v>0.0</v>
      </c>
      <c r="I841" s="11">
        <v>0.0</v>
      </c>
      <c r="J841" s="8" t="s">
        <v>4174</v>
      </c>
      <c r="K841" s="8">
        <v>150.0</v>
      </c>
      <c r="L841" s="11">
        <v>7743.0</v>
      </c>
      <c r="M841" s="8" t="s">
        <v>6119</v>
      </c>
      <c r="N841" s="8" t="s">
        <v>121</v>
      </c>
      <c r="O841" s="8" t="s">
        <v>6867</v>
      </c>
      <c r="P841" s="11">
        <v>79.0</v>
      </c>
      <c r="Q841" s="11">
        <v>67966.07</v>
      </c>
      <c r="R841" s="8" t="s">
        <v>6868</v>
      </c>
      <c r="S841" s="16" t="str">
        <f t="shared" si="1"/>
        <v>CXG-1225</v>
      </c>
      <c r="T841" s="16" t="str">
        <f t="shared" si="2"/>
        <v>12/2025</v>
      </c>
      <c r="U841" s="10" t="s">
        <v>1024</v>
      </c>
      <c r="V841" s="43">
        <v>51620.0</v>
      </c>
      <c r="W841" s="8">
        <v>860.33</v>
      </c>
      <c r="X841" s="8">
        <v>0.0</v>
      </c>
      <c r="Y841" s="16" t="str">
        <f t="shared" si="3"/>
        <v>Descarregado</v>
      </c>
      <c r="Z841" s="8" t="s">
        <v>3309</v>
      </c>
      <c r="AA841" s="14">
        <f>SUMIFS(PagFreteIndividal!E:E,PagFreteIndividal!B:B,A:A)+AC841</f>
        <v>7743</v>
      </c>
      <c r="AB841" s="14">
        <f t="shared" si="4"/>
        <v>0</v>
      </c>
      <c r="AC841" s="14"/>
    </row>
    <row r="842">
      <c r="A842" s="10" t="s">
        <v>4702</v>
      </c>
      <c r="B842" s="13">
        <v>45992.0</v>
      </c>
      <c r="C842" s="8" t="s">
        <v>3308</v>
      </c>
      <c r="D842" s="8">
        <v>61120.0</v>
      </c>
      <c r="E842" s="8">
        <v>1018.67</v>
      </c>
      <c r="F842" s="8">
        <v>70.0</v>
      </c>
      <c r="G842" s="11">
        <v>71306.9</v>
      </c>
      <c r="H842" s="8">
        <v>0.0</v>
      </c>
      <c r="I842" s="11">
        <v>0.0</v>
      </c>
      <c r="J842" s="8" t="s">
        <v>4703</v>
      </c>
      <c r="K842" s="8">
        <v>150.0</v>
      </c>
      <c r="L842" s="11">
        <v>9168.0</v>
      </c>
      <c r="M842" s="8" t="s">
        <v>6119</v>
      </c>
      <c r="N842" s="8" t="s">
        <v>73</v>
      </c>
      <c r="O842" s="8" t="s">
        <v>6846</v>
      </c>
      <c r="P842" s="11">
        <v>82.0</v>
      </c>
      <c r="Q842" s="11">
        <v>83776.94</v>
      </c>
      <c r="S842" s="16" t="str">
        <f t="shared" si="1"/>
        <v>CXG-1225</v>
      </c>
      <c r="T842" s="16" t="str">
        <f t="shared" si="2"/>
        <v>12/2025</v>
      </c>
      <c r="U842" s="10" t="s">
        <v>1024</v>
      </c>
      <c r="V842" s="43">
        <v>61300.0</v>
      </c>
      <c r="W842" s="8">
        <v>1021.67</v>
      </c>
      <c r="X842" s="8">
        <v>3.0</v>
      </c>
      <c r="Y842" s="16" t="str">
        <f t="shared" si="3"/>
        <v>Descarregado</v>
      </c>
      <c r="Z842" s="8" t="s">
        <v>3309</v>
      </c>
      <c r="AA842" s="14">
        <f>SUMIFS(PagFreteIndividal!E:E,PagFreteIndividal!B:B,A:A)+AC842</f>
        <v>9168</v>
      </c>
      <c r="AB842" s="14">
        <f t="shared" si="4"/>
        <v>0</v>
      </c>
      <c r="AC842" s="14"/>
    </row>
    <row r="843">
      <c r="A843" s="10" t="s">
        <v>5423</v>
      </c>
      <c r="B843" s="13">
        <v>45992.0</v>
      </c>
      <c r="C843" s="8" t="s">
        <v>3311</v>
      </c>
      <c r="D843" s="8">
        <v>51940.0</v>
      </c>
      <c r="E843" s="8">
        <v>865.67</v>
      </c>
      <c r="F843" s="8">
        <v>58.5</v>
      </c>
      <c r="G843" s="11">
        <v>50641.7</v>
      </c>
      <c r="H843" s="8">
        <v>0.0</v>
      </c>
      <c r="I843" s="11">
        <v>0.0</v>
      </c>
      <c r="J843" s="8" t="s">
        <v>4297</v>
      </c>
      <c r="K843" s="8">
        <v>270.0</v>
      </c>
      <c r="L843" s="11">
        <v>14023.8</v>
      </c>
      <c r="M843" s="8" t="s">
        <v>6119</v>
      </c>
      <c r="N843" s="8" t="s">
        <v>73</v>
      </c>
      <c r="O843" s="8" t="s">
        <v>6846</v>
      </c>
      <c r="P843" s="11">
        <v>82.0</v>
      </c>
      <c r="Q843" s="11">
        <v>70998.06</v>
      </c>
      <c r="S843" s="16" t="str">
        <f t="shared" si="1"/>
        <v>CXG-1225</v>
      </c>
      <c r="T843" s="16" t="str">
        <f t="shared" si="2"/>
        <v>12/2025</v>
      </c>
      <c r="U843" s="10" t="s">
        <v>987</v>
      </c>
      <c r="V843" s="43">
        <v>51950.0</v>
      </c>
      <c r="W843" s="8">
        <v>865.83</v>
      </c>
      <c r="X843" s="8">
        <v>0.16</v>
      </c>
      <c r="Y843" s="16" t="str">
        <f t="shared" si="3"/>
        <v>Descarregado</v>
      </c>
      <c r="Z843" s="8" t="s">
        <v>3306</v>
      </c>
      <c r="AA843" s="14">
        <f>SUMIFS(PagFreteIndividal!E:E,PagFreteIndividal!B:B,A:A)+AC843</f>
        <v>14023.8</v>
      </c>
      <c r="AB843" s="14">
        <f t="shared" si="4"/>
        <v>0</v>
      </c>
      <c r="AC843" s="14"/>
    </row>
    <row r="844">
      <c r="A844" s="10" t="s">
        <v>4706</v>
      </c>
      <c r="B844" s="13">
        <v>45992.0</v>
      </c>
      <c r="C844" s="8" t="s">
        <v>3308</v>
      </c>
      <c r="D844" s="8">
        <v>61470.0</v>
      </c>
      <c r="E844" s="8">
        <v>1024.5</v>
      </c>
      <c r="F844" s="8">
        <v>70.0</v>
      </c>
      <c r="G844" s="11">
        <v>71715.0</v>
      </c>
      <c r="H844" s="8">
        <v>0.0</v>
      </c>
      <c r="I844" s="11">
        <v>0.0</v>
      </c>
      <c r="J844" s="8" t="s">
        <v>4570</v>
      </c>
      <c r="K844" s="8">
        <v>150.0</v>
      </c>
      <c r="L844" s="11">
        <v>9220.5</v>
      </c>
      <c r="M844" s="8" t="s">
        <v>6119</v>
      </c>
      <c r="N844" s="8" t="s">
        <v>73</v>
      </c>
      <c r="O844" s="8" t="s">
        <v>6846</v>
      </c>
      <c r="P844" s="11">
        <v>82.0</v>
      </c>
      <c r="Q844" s="11">
        <v>84186.94</v>
      </c>
      <c r="S844" s="16" t="str">
        <f t="shared" si="1"/>
        <v>CXG-1225</v>
      </c>
      <c r="T844" s="16" t="str">
        <f t="shared" si="2"/>
        <v>12/2025</v>
      </c>
      <c r="U844" s="10" t="s">
        <v>1024</v>
      </c>
      <c r="V844" s="43">
        <v>61600.0</v>
      </c>
      <c r="W844" s="8">
        <v>1026.67</v>
      </c>
      <c r="X844" s="8">
        <v>2.17</v>
      </c>
      <c r="Y844" s="16" t="str">
        <f t="shared" si="3"/>
        <v>Descarregado</v>
      </c>
      <c r="Z844" s="8" t="s">
        <v>3309</v>
      </c>
      <c r="AA844" s="14">
        <f>SUMIFS(PagFreteIndividal!E:E,PagFreteIndividal!B:B,A:A)+AC844</f>
        <v>9220.5</v>
      </c>
      <c r="AB844" s="14">
        <f t="shared" si="4"/>
        <v>0</v>
      </c>
      <c r="AC844" s="14"/>
    </row>
    <row r="845">
      <c r="A845" s="10" t="s">
        <v>4790</v>
      </c>
      <c r="B845" s="13">
        <v>45992.0</v>
      </c>
      <c r="C845" s="8" t="s">
        <v>3308</v>
      </c>
      <c r="D845" s="8">
        <v>27350.0</v>
      </c>
      <c r="E845" s="8">
        <v>455.83</v>
      </c>
      <c r="F845" s="8">
        <v>67.0</v>
      </c>
      <c r="G845" s="11">
        <v>30540.61</v>
      </c>
      <c r="H845" s="8">
        <v>0.0</v>
      </c>
      <c r="I845" s="11">
        <v>0.0</v>
      </c>
      <c r="J845" s="8" t="s">
        <v>4791</v>
      </c>
      <c r="K845" s="8">
        <v>120.0</v>
      </c>
      <c r="L845" s="11">
        <v>3282.0</v>
      </c>
      <c r="M845" s="8" t="s">
        <v>6119</v>
      </c>
      <c r="N845" s="8" t="s">
        <v>53</v>
      </c>
      <c r="O845" s="8" t="s">
        <v>6850</v>
      </c>
      <c r="P845" s="11">
        <v>78.0</v>
      </c>
      <c r="Q845" s="11">
        <v>35671.74</v>
      </c>
      <c r="S845" s="16" t="str">
        <f t="shared" si="1"/>
        <v>CXG-1225</v>
      </c>
      <c r="T845" s="16" t="str">
        <f t="shared" si="2"/>
        <v>12/2025</v>
      </c>
      <c r="U845" s="10" t="s">
        <v>1002</v>
      </c>
      <c r="V845" s="43">
        <v>27440.0</v>
      </c>
      <c r="W845" s="8">
        <v>457.33</v>
      </c>
      <c r="X845" s="8">
        <v>1.5</v>
      </c>
      <c r="Y845" s="16" t="str">
        <f t="shared" si="3"/>
        <v>Descarregado</v>
      </c>
      <c r="Z845" s="8" t="s">
        <v>3309</v>
      </c>
      <c r="AA845" s="14">
        <f>SUMIFS(PagFreteIndividal!E:E,PagFreteIndividal!B:B,A:A)+AC845</f>
        <v>3282</v>
      </c>
      <c r="AB845" s="14">
        <f t="shared" si="4"/>
        <v>0</v>
      </c>
      <c r="AC845" s="14"/>
    </row>
    <row r="846">
      <c r="A846" s="10" t="s">
        <v>4206</v>
      </c>
      <c r="B846" s="13">
        <v>45993.0</v>
      </c>
      <c r="C846" s="8" t="s">
        <v>3308</v>
      </c>
      <c r="D846" s="8">
        <v>48000.0</v>
      </c>
      <c r="E846" s="8">
        <v>800.0</v>
      </c>
      <c r="F846" s="8">
        <v>66.0</v>
      </c>
      <c r="G846" s="11">
        <v>52800.0</v>
      </c>
      <c r="H846" s="8">
        <v>0.0</v>
      </c>
      <c r="I846" s="11">
        <v>0.0</v>
      </c>
      <c r="J846" s="8" t="s">
        <v>4207</v>
      </c>
      <c r="K846" s="8">
        <v>160.0</v>
      </c>
      <c r="L846" s="11">
        <v>7680.0</v>
      </c>
      <c r="M846" s="8" t="s">
        <v>6119</v>
      </c>
      <c r="N846" s="8" t="s">
        <v>73</v>
      </c>
      <c r="O846" s="8" t="s">
        <v>6846</v>
      </c>
      <c r="P846" s="11">
        <v>82.0</v>
      </c>
      <c r="Q846" s="11">
        <v>65600.0</v>
      </c>
      <c r="S846" s="16" t="str">
        <f t="shared" si="1"/>
        <v>CXG-1225</v>
      </c>
      <c r="T846" s="16" t="str">
        <f t="shared" si="2"/>
        <v>12/2025</v>
      </c>
      <c r="U846" s="10" t="s">
        <v>1014</v>
      </c>
      <c r="V846" s="43">
        <v>48000.0</v>
      </c>
      <c r="W846" s="8">
        <v>800.0</v>
      </c>
      <c r="X846" s="8">
        <v>0.0</v>
      </c>
      <c r="Y846" s="16" t="str">
        <f t="shared" si="3"/>
        <v>Descarregado</v>
      </c>
      <c r="Z846" s="8" t="s">
        <v>3309</v>
      </c>
      <c r="AA846" s="14">
        <f>SUMIFS(PagFreteIndividal!E:E,PagFreteIndividal!B:B,A:A)+AC846</f>
        <v>7680</v>
      </c>
      <c r="AB846" s="14">
        <f t="shared" si="4"/>
        <v>0</v>
      </c>
      <c r="AC846" s="14"/>
    </row>
    <row r="847">
      <c r="A847" s="10" t="s">
        <v>4116</v>
      </c>
      <c r="B847" s="13">
        <v>45993.0</v>
      </c>
      <c r="C847" s="8" t="s">
        <v>3308</v>
      </c>
      <c r="D847" s="8">
        <v>72850.0</v>
      </c>
      <c r="E847" s="8">
        <v>1214.17</v>
      </c>
      <c r="F847" s="8">
        <v>70.0</v>
      </c>
      <c r="G847" s="11">
        <v>84991.9</v>
      </c>
      <c r="H847" s="8">
        <v>0.0</v>
      </c>
      <c r="I847" s="11">
        <v>0.0</v>
      </c>
      <c r="J847" s="8" t="s">
        <v>4117</v>
      </c>
      <c r="K847" s="8">
        <v>105.0</v>
      </c>
      <c r="L847" s="11">
        <v>7649.25</v>
      </c>
      <c r="M847" s="8" t="s">
        <v>6119</v>
      </c>
      <c r="N847" s="8" t="s">
        <v>53</v>
      </c>
      <c r="O847" s="8" t="s">
        <v>6861</v>
      </c>
      <c r="P847" s="11">
        <v>80.0</v>
      </c>
      <c r="Q847" s="11">
        <v>97493.6</v>
      </c>
      <c r="R847" s="8" t="s">
        <v>6869</v>
      </c>
      <c r="S847" s="16" t="str">
        <f t="shared" si="1"/>
        <v>CXG-1225</v>
      </c>
      <c r="T847" s="16" t="str">
        <f t="shared" si="2"/>
        <v>12/2025</v>
      </c>
      <c r="U847" s="10" t="s">
        <v>1024</v>
      </c>
      <c r="V847" s="43">
        <v>73120.0</v>
      </c>
      <c r="W847" s="8">
        <v>1218.67</v>
      </c>
      <c r="X847" s="8">
        <v>4.5</v>
      </c>
      <c r="Y847" s="16" t="str">
        <f t="shared" si="3"/>
        <v>Descarregado</v>
      </c>
      <c r="Z847" s="8" t="s">
        <v>3309</v>
      </c>
      <c r="AA847" s="14">
        <f>SUMIFS(PagFreteIndividal!E:E,PagFreteIndividal!B:B,A:A)+AC847</f>
        <v>7649.25</v>
      </c>
      <c r="AB847" s="14">
        <f t="shared" si="4"/>
        <v>0</v>
      </c>
      <c r="AC847" s="14"/>
    </row>
    <row r="848">
      <c r="A848" s="10" t="s">
        <v>4441</v>
      </c>
      <c r="B848" s="13">
        <v>45993.0</v>
      </c>
      <c r="C848" s="8" t="s">
        <v>3308</v>
      </c>
      <c r="D848" s="8">
        <v>64110.0</v>
      </c>
      <c r="E848" s="8">
        <v>1068.5</v>
      </c>
      <c r="F848" s="8">
        <v>70.0</v>
      </c>
      <c r="G848" s="11">
        <v>74795.0</v>
      </c>
      <c r="H848" s="8">
        <v>0.0</v>
      </c>
      <c r="I848" s="11">
        <v>0.0</v>
      </c>
      <c r="J848" s="8" t="s">
        <v>4442</v>
      </c>
      <c r="K848" s="8">
        <v>105.0</v>
      </c>
      <c r="L848" s="11">
        <v>6731.55</v>
      </c>
      <c r="M848" s="8" t="s">
        <v>6119</v>
      </c>
      <c r="N848" s="8" t="s">
        <v>53</v>
      </c>
      <c r="O848" s="8" t="s">
        <v>6861</v>
      </c>
      <c r="P848" s="11">
        <v>80.0</v>
      </c>
      <c r="Q848" s="11">
        <v>85813.6</v>
      </c>
      <c r="R848" s="8" t="s">
        <v>6870</v>
      </c>
      <c r="S848" s="16" t="str">
        <f t="shared" si="1"/>
        <v>CXG-1225</v>
      </c>
      <c r="T848" s="16" t="str">
        <f t="shared" si="2"/>
        <v>12/2025</v>
      </c>
      <c r="U848" s="10" t="s">
        <v>1024</v>
      </c>
      <c r="V848" s="43">
        <v>64360.0</v>
      </c>
      <c r="W848" s="8">
        <v>1072.67</v>
      </c>
      <c r="X848" s="8">
        <v>4.17</v>
      </c>
      <c r="Y848" s="16" t="str">
        <f t="shared" si="3"/>
        <v>Descarregado</v>
      </c>
      <c r="Z848" s="8" t="s">
        <v>3309</v>
      </c>
      <c r="AA848" s="14">
        <f>SUMIFS(PagFreteIndividal!E:E,PagFreteIndividal!B:B,A:A)+AC848</f>
        <v>6731.55</v>
      </c>
      <c r="AB848" s="14">
        <f t="shared" si="4"/>
        <v>0</v>
      </c>
      <c r="AC848" s="14"/>
    </row>
    <row r="849">
      <c r="A849" s="10" t="s">
        <v>4424</v>
      </c>
      <c r="B849" s="13">
        <v>45993.0</v>
      </c>
      <c r="C849" s="8" t="s">
        <v>3308</v>
      </c>
      <c r="D849" s="8">
        <v>58000.0</v>
      </c>
      <c r="E849" s="8">
        <v>966.67</v>
      </c>
      <c r="F849" s="8">
        <v>70.0</v>
      </c>
      <c r="G849" s="11">
        <v>67666.9</v>
      </c>
      <c r="H849" s="8">
        <v>0.0</v>
      </c>
      <c r="I849" s="11">
        <v>0.0</v>
      </c>
      <c r="J849" s="8" t="s">
        <v>4407</v>
      </c>
      <c r="K849" s="8">
        <v>105.0</v>
      </c>
      <c r="L849" s="11">
        <v>6090.0</v>
      </c>
      <c r="M849" s="8" t="s">
        <v>6119</v>
      </c>
      <c r="N849" s="8" t="s">
        <v>53</v>
      </c>
      <c r="O849" s="8" t="s">
        <v>6861</v>
      </c>
      <c r="P849" s="11">
        <v>80.0</v>
      </c>
      <c r="Q849" s="11">
        <v>77333.6</v>
      </c>
      <c r="R849" s="8" t="s">
        <v>6871</v>
      </c>
      <c r="S849" s="16" t="str">
        <f t="shared" si="1"/>
        <v>CXG-1225</v>
      </c>
      <c r="T849" s="16" t="str">
        <f t="shared" si="2"/>
        <v>12/2025</v>
      </c>
      <c r="U849" s="10" t="s">
        <v>1024</v>
      </c>
      <c r="V849" s="43">
        <v>58000.0</v>
      </c>
      <c r="W849" s="8">
        <v>966.67</v>
      </c>
      <c r="X849" s="8">
        <v>0.0</v>
      </c>
      <c r="Y849" s="16" t="str">
        <f t="shared" si="3"/>
        <v>Descarregado</v>
      </c>
      <c r="Z849" s="8" t="s">
        <v>3309</v>
      </c>
      <c r="AA849" s="14">
        <f>SUMIFS(PagFreteIndividal!E:E,PagFreteIndividal!B:B,A:A)+AC849</f>
        <v>6090</v>
      </c>
      <c r="AB849" s="14">
        <f t="shared" si="4"/>
        <v>0</v>
      </c>
      <c r="AC849" s="14"/>
    </row>
    <row r="850">
      <c r="A850" s="10" t="s">
        <v>4412</v>
      </c>
      <c r="B850" s="13">
        <v>45993.0</v>
      </c>
      <c r="C850" s="8" t="s">
        <v>3308</v>
      </c>
      <c r="D850" s="8">
        <v>40170.0</v>
      </c>
      <c r="E850" s="8">
        <v>669.5</v>
      </c>
      <c r="F850" s="8">
        <v>67.0</v>
      </c>
      <c r="G850" s="11">
        <v>44856.5</v>
      </c>
      <c r="H850" s="8">
        <v>0.0</v>
      </c>
      <c r="I850" s="11">
        <v>0.0</v>
      </c>
      <c r="J850" s="8" t="s">
        <v>4120</v>
      </c>
      <c r="K850" s="8">
        <v>160.0</v>
      </c>
      <c r="L850" s="11">
        <v>6427.2</v>
      </c>
      <c r="M850" s="8" t="s">
        <v>6119</v>
      </c>
      <c r="N850" s="8" t="s">
        <v>99</v>
      </c>
      <c r="O850" s="8" t="s">
        <v>6872</v>
      </c>
      <c r="P850" s="11">
        <v>79.0</v>
      </c>
      <c r="Q850" s="11">
        <v>52798.07</v>
      </c>
      <c r="R850" s="8" t="s">
        <v>6750</v>
      </c>
      <c r="S850" s="16" t="str">
        <f t="shared" si="1"/>
        <v>CXG-1225</v>
      </c>
      <c r="T850" s="16" t="str">
        <f t="shared" si="2"/>
        <v>12/2025</v>
      </c>
      <c r="U850" s="10" t="s">
        <v>1028</v>
      </c>
      <c r="V850" s="43">
        <v>40100.0</v>
      </c>
      <c r="W850" s="8">
        <v>668.33</v>
      </c>
      <c r="X850" s="8">
        <v>-1.17</v>
      </c>
      <c r="Y850" s="16" t="str">
        <f t="shared" si="3"/>
        <v>Descarregado</v>
      </c>
      <c r="Z850" s="8" t="s">
        <v>3309</v>
      </c>
      <c r="AA850" s="14">
        <f>SUMIFS(PagFreteIndividal!E:E,PagFreteIndividal!B:B,A:A)+AC850</f>
        <v>6427.2</v>
      </c>
      <c r="AB850" s="14">
        <f t="shared" si="4"/>
        <v>0</v>
      </c>
      <c r="AC850" s="14"/>
    </row>
    <row r="851">
      <c r="A851" s="10" t="s">
        <v>4259</v>
      </c>
      <c r="B851" s="13">
        <v>45993.0</v>
      </c>
      <c r="C851" s="8" t="s">
        <v>3308</v>
      </c>
      <c r="D851" s="8">
        <v>44960.0</v>
      </c>
      <c r="E851" s="8">
        <v>749.33</v>
      </c>
      <c r="F851" s="8">
        <v>67.0</v>
      </c>
      <c r="G851" s="11">
        <v>50205.11</v>
      </c>
      <c r="H851" s="8">
        <v>0.0</v>
      </c>
      <c r="I851" s="11">
        <v>0.0</v>
      </c>
      <c r="J851" s="8" t="s">
        <v>4260</v>
      </c>
      <c r="K851" s="8">
        <v>120.0</v>
      </c>
      <c r="L851" s="11">
        <v>5395.2</v>
      </c>
      <c r="M851" s="8" t="s">
        <v>6119</v>
      </c>
      <c r="N851" s="8" t="s">
        <v>53</v>
      </c>
      <c r="O851" s="8" t="s">
        <v>6861</v>
      </c>
      <c r="P851" s="11">
        <v>80.0</v>
      </c>
      <c r="Q851" s="11">
        <v>60000.0</v>
      </c>
      <c r="R851" s="8" t="s">
        <v>6873</v>
      </c>
      <c r="S851" s="16" t="str">
        <f t="shared" si="1"/>
        <v>CXG-1225</v>
      </c>
      <c r="T851" s="16" t="str">
        <f t="shared" si="2"/>
        <v>12/2025</v>
      </c>
      <c r="U851" s="10" t="s">
        <v>1002</v>
      </c>
      <c r="V851" s="43">
        <v>45000.0</v>
      </c>
      <c r="W851" s="8">
        <v>750.0</v>
      </c>
      <c r="X851" s="8">
        <v>0.67</v>
      </c>
      <c r="Y851" s="16" t="str">
        <f t="shared" si="3"/>
        <v>Descarregado</v>
      </c>
      <c r="Z851" s="8" t="s">
        <v>3309</v>
      </c>
      <c r="AA851" s="14">
        <f>SUMIFS(PagFreteIndividal!E:E,PagFreteIndividal!B:B,A:A)+AC851</f>
        <v>5395.2</v>
      </c>
      <c r="AB851" s="14">
        <f t="shared" si="4"/>
        <v>0</v>
      </c>
      <c r="AC851" s="14"/>
    </row>
    <row r="852">
      <c r="A852" s="10" t="s">
        <v>6874</v>
      </c>
      <c r="B852" s="13">
        <v>45994.0</v>
      </c>
      <c r="C852" s="8" t="s">
        <v>3364</v>
      </c>
      <c r="D852" s="8">
        <v>59480.0</v>
      </c>
      <c r="E852" s="8">
        <v>991.33</v>
      </c>
      <c r="F852" s="8">
        <v>66.0</v>
      </c>
      <c r="G852" s="11">
        <v>65427.78</v>
      </c>
      <c r="H852" s="8">
        <v>0.0</v>
      </c>
      <c r="I852" s="11">
        <v>0.0</v>
      </c>
      <c r="J852" s="8" t="s">
        <v>6132</v>
      </c>
      <c r="K852" s="8">
        <v>110.0</v>
      </c>
      <c r="L852" s="11">
        <v>6542.8</v>
      </c>
      <c r="M852" s="8" t="s">
        <v>6119</v>
      </c>
      <c r="N852" s="8" t="s">
        <v>53</v>
      </c>
      <c r="O852" s="8" t="s">
        <v>6861</v>
      </c>
      <c r="P852" s="11">
        <v>80.0</v>
      </c>
      <c r="Q852" s="11">
        <v>79520.0</v>
      </c>
      <c r="R852" s="8" t="s">
        <v>6875</v>
      </c>
      <c r="S852" s="16" t="str">
        <f t="shared" si="1"/>
        <v>CXG-1225</v>
      </c>
      <c r="T852" s="16" t="str">
        <f t="shared" si="2"/>
        <v>12/2025</v>
      </c>
      <c r="U852" s="10" t="s">
        <v>1035</v>
      </c>
      <c r="V852" s="43">
        <v>59640.0</v>
      </c>
      <c r="W852" s="8">
        <v>994.0</v>
      </c>
      <c r="X852" s="8">
        <v>2.67</v>
      </c>
      <c r="Y852" s="16" t="str">
        <f t="shared" si="3"/>
        <v>Descarregado</v>
      </c>
      <c r="Z852" s="8" t="s">
        <v>3302</v>
      </c>
      <c r="AA852" s="14">
        <f>SUMIFS(PagFreteIndividal!E:E,PagFreteIndividal!B:B,A:A)+AC852</f>
        <v>6542.8</v>
      </c>
      <c r="AB852" s="14">
        <f t="shared" si="4"/>
        <v>0</v>
      </c>
      <c r="AC852" s="32">
        <v>6542.8</v>
      </c>
    </row>
    <row r="853">
      <c r="A853" s="10" t="s">
        <v>4406</v>
      </c>
      <c r="B853" s="13">
        <v>45993.0</v>
      </c>
      <c r="C853" s="8" t="s">
        <v>3308</v>
      </c>
      <c r="D853" s="8">
        <v>21240.0</v>
      </c>
      <c r="E853" s="8">
        <v>354.0</v>
      </c>
      <c r="F853" s="8">
        <v>70.0</v>
      </c>
      <c r="G853" s="11">
        <v>24780.0</v>
      </c>
      <c r="H853" s="8">
        <v>0.0</v>
      </c>
      <c r="I853" s="11">
        <v>0.0</v>
      </c>
      <c r="J853" s="8" t="s">
        <v>4407</v>
      </c>
      <c r="K853" s="8">
        <v>105.0</v>
      </c>
      <c r="L853" s="11">
        <v>2230.2</v>
      </c>
      <c r="M853" s="8" t="s">
        <v>6119</v>
      </c>
      <c r="N853" s="8" t="s">
        <v>53</v>
      </c>
      <c r="O853" s="8" t="s">
        <v>6861</v>
      </c>
      <c r="P853" s="11">
        <v>80.0</v>
      </c>
      <c r="Q853" s="11">
        <v>28986.4</v>
      </c>
      <c r="R853" s="8" t="s">
        <v>6871</v>
      </c>
      <c r="S853" s="16" t="str">
        <f t="shared" si="1"/>
        <v>CXG-1225</v>
      </c>
      <c r="T853" s="16" t="str">
        <f t="shared" si="2"/>
        <v>12/2025</v>
      </c>
      <c r="U853" s="10" t="s">
        <v>1024</v>
      </c>
      <c r="V853" s="43">
        <v>21740.0</v>
      </c>
      <c r="W853" s="8">
        <v>362.33</v>
      </c>
      <c r="X853" s="8">
        <v>8.33</v>
      </c>
      <c r="Y853" s="16" t="str">
        <f t="shared" si="3"/>
        <v>Descarregado</v>
      </c>
      <c r="Z853" s="8" t="s">
        <v>3309</v>
      </c>
      <c r="AA853" s="14">
        <f>SUMIFS(PagFreteIndividal!E:E,PagFreteIndividal!B:B,A:A)+AC853</f>
        <v>2230.2</v>
      </c>
      <c r="AB853" s="14">
        <f t="shared" si="4"/>
        <v>0</v>
      </c>
      <c r="AC853" s="14"/>
    </row>
    <row r="854">
      <c r="A854" s="10" t="s">
        <v>4522</v>
      </c>
      <c r="B854" s="13">
        <v>45994.0</v>
      </c>
      <c r="C854" s="8" t="s">
        <v>3308</v>
      </c>
      <c r="D854" s="8">
        <v>62370.0</v>
      </c>
      <c r="E854" s="8">
        <v>1039.5</v>
      </c>
      <c r="F854" s="8">
        <v>68.0</v>
      </c>
      <c r="G854" s="11">
        <v>70686.0</v>
      </c>
      <c r="H854" s="8">
        <v>0.0</v>
      </c>
      <c r="I854" s="11">
        <v>0.0</v>
      </c>
      <c r="J854" s="8" t="s">
        <v>4102</v>
      </c>
      <c r="K854" s="8">
        <v>160.0</v>
      </c>
      <c r="L854" s="11">
        <v>9979.2</v>
      </c>
      <c r="M854" s="8" t="s">
        <v>6119</v>
      </c>
      <c r="N854" s="8" t="s">
        <v>61</v>
      </c>
      <c r="O854" s="8" t="s">
        <v>6865</v>
      </c>
      <c r="P854" s="11">
        <v>82.8</v>
      </c>
      <c r="Q854" s="11">
        <v>86097.92</v>
      </c>
      <c r="S854" s="16" t="str">
        <f t="shared" si="1"/>
        <v>CXG-1225</v>
      </c>
      <c r="T854" s="16" t="str">
        <f t="shared" si="2"/>
        <v>12/2025</v>
      </c>
      <c r="U854" s="10" t="s">
        <v>1033</v>
      </c>
      <c r="V854" s="43">
        <v>62390.0</v>
      </c>
      <c r="W854" s="8">
        <v>1039.83</v>
      </c>
      <c r="X854" s="8">
        <v>0.33</v>
      </c>
      <c r="Y854" s="16" t="str">
        <f t="shared" si="3"/>
        <v>Descarregado</v>
      </c>
      <c r="Z854" s="8" t="s">
        <v>3309</v>
      </c>
      <c r="AA854" s="14">
        <f>SUMIFS(PagFreteIndividal!E:E,PagFreteIndividal!B:B,A:A)+AC854</f>
        <v>9979.2</v>
      </c>
      <c r="AB854" s="14">
        <f t="shared" si="4"/>
        <v>0</v>
      </c>
      <c r="AC854" s="14"/>
    </row>
    <row r="855">
      <c r="A855" s="10" t="s">
        <v>4385</v>
      </c>
      <c r="B855" s="13">
        <v>45994.0</v>
      </c>
      <c r="C855" s="8" t="s">
        <v>3308</v>
      </c>
      <c r="D855" s="8">
        <v>35640.0</v>
      </c>
      <c r="E855" s="8">
        <v>594.0</v>
      </c>
      <c r="F855" s="8">
        <v>68.0</v>
      </c>
      <c r="G855" s="11">
        <v>40392.0</v>
      </c>
      <c r="H855" s="8">
        <v>0.0</v>
      </c>
      <c r="I855" s="11">
        <v>0.0</v>
      </c>
      <c r="J855" s="8" t="s">
        <v>4386</v>
      </c>
      <c r="K855" s="8">
        <v>110.0</v>
      </c>
      <c r="L855" s="11">
        <v>3920.4</v>
      </c>
      <c r="M855" s="8" t="s">
        <v>6119</v>
      </c>
      <c r="N855" s="8" t="s">
        <v>53</v>
      </c>
      <c r="O855" s="8" t="s">
        <v>6850</v>
      </c>
      <c r="P855" s="11">
        <v>78.0</v>
      </c>
      <c r="Q855" s="11">
        <v>46488.0</v>
      </c>
      <c r="S855" s="16" t="str">
        <f t="shared" si="1"/>
        <v>CXG-1225</v>
      </c>
      <c r="T855" s="16" t="str">
        <f t="shared" si="2"/>
        <v>12/2025</v>
      </c>
      <c r="U855" s="10" t="s">
        <v>1026</v>
      </c>
      <c r="V855" s="43">
        <v>35760.0</v>
      </c>
      <c r="W855" s="8">
        <v>596.0</v>
      </c>
      <c r="X855" s="8">
        <v>2.0</v>
      </c>
      <c r="Y855" s="16" t="str">
        <f t="shared" si="3"/>
        <v>Descarregado</v>
      </c>
      <c r="Z855" s="8" t="s">
        <v>3309</v>
      </c>
      <c r="AA855" s="14">
        <f>SUMIFS(PagFreteIndividal!E:E,PagFreteIndividal!B:B,A:A)+AC855</f>
        <v>3920.4</v>
      </c>
      <c r="AB855" s="14">
        <f t="shared" si="4"/>
        <v>0</v>
      </c>
      <c r="AC855" s="14"/>
    </row>
    <row r="856">
      <c r="A856" s="10" t="s">
        <v>4712</v>
      </c>
      <c r="B856" s="13">
        <v>45994.0</v>
      </c>
      <c r="C856" s="8" t="s">
        <v>3308</v>
      </c>
      <c r="D856" s="8">
        <v>62270.0</v>
      </c>
      <c r="E856" s="8">
        <v>1037.83</v>
      </c>
      <c r="F856" s="8">
        <v>68.0</v>
      </c>
      <c r="G856" s="11">
        <v>70572.44</v>
      </c>
      <c r="H856" s="8">
        <v>0.0</v>
      </c>
      <c r="I856" s="11">
        <v>0.0</v>
      </c>
      <c r="J856" s="8" t="s">
        <v>4576</v>
      </c>
      <c r="K856" s="8">
        <v>150.0</v>
      </c>
      <c r="L856" s="11">
        <v>9340.5</v>
      </c>
      <c r="M856" s="8" t="s">
        <v>6119</v>
      </c>
      <c r="N856" s="8" t="s">
        <v>73</v>
      </c>
      <c r="O856" s="8" t="s">
        <v>6846</v>
      </c>
      <c r="P856" s="11">
        <v>82.0</v>
      </c>
      <c r="Q856" s="11">
        <v>84022.94</v>
      </c>
      <c r="S856" s="16" t="str">
        <f t="shared" si="1"/>
        <v>CXG-1225</v>
      </c>
      <c r="T856" s="16" t="str">
        <f t="shared" si="2"/>
        <v>12/2025</v>
      </c>
      <c r="U856" s="10" t="s">
        <v>1026</v>
      </c>
      <c r="V856" s="43">
        <v>61480.0</v>
      </c>
      <c r="W856" s="8">
        <v>1024.67</v>
      </c>
      <c r="X856" s="8">
        <v>-13.16</v>
      </c>
      <c r="Y856" s="16" t="str">
        <f t="shared" si="3"/>
        <v>Descarregado</v>
      </c>
      <c r="Z856" s="8" t="s">
        <v>3309</v>
      </c>
      <c r="AA856" s="14">
        <f>SUMIFS(PagFreteIndividal!E:E,PagFreteIndividal!B:B,A:A)+AC856</f>
        <v>9340.5</v>
      </c>
      <c r="AB856" s="14">
        <f t="shared" si="4"/>
        <v>0</v>
      </c>
      <c r="AC856" s="14"/>
    </row>
    <row r="857">
      <c r="A857" s="10" t="s">
        <v>6876</v>
      </c>
      <c r="B857" s="13">
        <v>45994.0</v>
      </c>
      <c r="C857" s="8" t="s">
        <v>3364</v>
      </c>
      <c r="D857" s="8">
        <v>61730.0</v>
      </c>
      <c r="E857" s="8">
        <v>1028.83</v>
      </c>
      <c r="F857" s="8">
        <v>68.0</v>
      </c>
      <c r="G857" s="11">
        <v>69960.44</v>
      </c>
      <c r="H857" s="8">
        <v>0.0</v>
      </c>
      <c r="I857" s="11">
        <v>0.0</v>
      </c>
      <c r="J857" s="8" t="s">
        <v>6428</v>
      </c>
      <c r="K857" s="8">
        <v>110.0</v>
      </c>
      <c r="L857" s="11">
        <v>6790.3</v>
      </c>
      <c r="M857" s="8" t="s">
        <v>6119</v>
      </c>
      <c r="N857" s="8" t="s">
        <v>53</v>
      </c>
      <c r="O857" s="8" t="s">
        <v>6850</v>
      </c>
      <c r="P857" s="11">
        <v>78.0</v>
      </c>
      <c r="Q857" s="11">
        <v>80626.26</v>
      </c>
      <c r="S857" s="16" t="str">
        <f t="shared" si="1"/>
        <v>CXG-1225</v>
      </c>
      <c r="T857" s="16" t="str">
        <f t="shared" si="2"/>
        <v>12/2025</v>
      </c>
      <c r="U857" s="10" t="s">
        <v>1033</v>
      </c>
      <c r="V857" s="43">
        <v>62020.0</v>
      </c>
      <c r="W857" s="8">
        <v>1033.67</v>
      </c>
      <c r="X857" s="8">
        <v>4.84</v>
      </c>
      <c r="Y857" s="16" t="str">
        <f t="shared" si="3"/>
        <v>Descarregado</v>
      </c>
      <c r="Z857" s="8" t="s">
        <v>3302</v>
      </c>
      <c r="AA857" s="14">
        <f>SUMIFS(PagFreteIndividal!E:E,PagFreteIndividal!B:B,A:A)+AC857</f>
        <v>6790.3</v>
      </c>
      <c r="AB857" s="14">
        <f t="shared" si="4"/>
        <v>0</v>
      </c>
      <c r="AC857" s="32">
        <v>6790.3</v>
      </c>
    </row>
    <row r="858">
      <c r="A858" s="10" t="s">
        <v>5459</v>
      </c>
      <c r="B858" s="13">
        <v>45995.0</v>
      </c>
      <c r="C858" s="8" t="s">
        <v>3311</v>
      </c>
      <c r="D858" s="8">
        <v>51800.0</v>
      </c>
      <c r="E858" s="8">
        <v>863.33</v>
      </c>
      <c r="F858" s="8">
        <v>58.5</v>
      </c>
      <c r="G858" s="11">
        <v>50504.81</v>
      </c>
      <c r="H858" s="8">
        <v>0.0</v>
      </c>
      <c r="I858" s="11">
        <v>0.0</v>
      </c>
      <c r="J858" s="8" t="s">
        <v>4300</v>
      </c>
      <c r="K858" s="8">
        <v>280.0</v>
      </c>
      <c r="L858" s="11">
        <v>14504.0</v>
      </c>
      <c r="M858" s="8" t="s">
        <v>6119</v>
      </c>
      <c r="N858" s="8" t="s">
        <v>73</v>
      </c>
      <c r="O858" s="8" t="s">
        <v>6877</v>
      </c>
      <c r="P858" s="11">
        <v>82.0</v>
      </c>
      <c r="Q858" s="11">
        <v>70916.06</v>
      </c>
      <c r="S858" s="16" t="str">
        <f t="shared" si="1"/>
        <v>CXG-1225</v>
      </c>
      <c r="T858" s="16" t="str">
        <f t="shared" si="2"/>
        <v>12/2025</v>
      </c>
      <c r="U858" s="10" t="s">
        <v>987</v>
      </c>
      <c r="V858" s="43">
        <v>51890.0</v>
      </c>
      <c r="W858" s="8">
        <v>864.83</v>
      </c>
      <c r="X858" s="8">
        <v>1.5</v>
      </c>
      <c r="Y858" s="16" t="str">
        <f t="shared" si="3"/>
        <v>Descarregado</v>
      </c>
      <c r="Z858" s="8" t="s">
        <v>3306</v>
      </c>
      <c r="AA858" s="14">
        <f>SUMIFS(PagFreteIndividal!E:E,PagFreteIndividal!B:B,A:A)+AC858</f>
        <v>14504</v>
      </c>
      <c r="AB858" s="14">
        <f t="shared" si="4"/>
        <v>0</v>
      </c>
      <c r="AC858" s="14"/>
    </row>
    <row r="859">
      <c r="A859" s="10" t="s">
        <v>6878</v>
      </c>
      <c r="B859" s="13">
        <v>45995.0</v>
      </c>
      <c r="C859" s="8" t="s">
        <v>3364</v>
      </c>
      <c r="D859" s="8">
        <v>76820.0</v>
      </c>
      <c r="E859" s="8">
        <v>1280.33</v>
      </c>
      <c r="F859" s="8">
        <v>68.0</v>
      </c>
      <c r="G859" s="11">
        <v>87062.44</v>
      </c>
      <c r="H859" s="8">
        <v>0.0</v>
      </c>
      <c r="I859" s="11">
        <v>0.0</v>
      </c>
      <c r="J859" s="8" t="s">
        <v>6473</v>
      </c>
      <c r="K859" s="8">
        <v>110.0</v>
      </c>
      <c r="L859" s="11">
        <v>8450.2</v>
      </c>
      <c r="M859" s="8" t="s">
        <v>6119</v>
      </c>
      <c r="N859" s="8" t="s">
        <v>53</v>
      </c>
      <c r="O859" s="8" t="s">
        <v>6850</v>
      </c>
      <c r="P859" s="11">
        <v>78.0</v>
      </c>
      <c r="Q859" s="11">
        <v>100438.26</v>
      </c>
      <c r="S859" s="16" t="str">
        <f t="shared" si="1"/>
        <v>CXG-1225</v>
      </c>
      <c r="T859" s="16" t="str">
        <f t="shared" si="2"/>
        <v>12/2025</v>
      </c>
      <c r="U859" s="10" t="s">
        <v>1026</v>
      </c>
      <c r="V859" s="43">
        <v>77260.0</v>
      </c>
      <c r="W859" s="8">
        <v>1287.67</v>
      </c>
      <c r="X859" s="8">
        <v>7.34</v>
      </c>
      <c r="Y859" s="16" t="str">
        <f t="shared" si="3"/>
        <v>Descarregado</v>
      </c>
      <c r="Z859" s="8" t="s">
        <v>3302</v>
      </c>
      <c r="AA859" s="14">
        <f>SUMIFS(PagFreteIndividal!E:E,PagFreteIndividal!B:B,A:A)+AC859</f>
        <v>8450.2</v>
      </c>
      <c r="AB859" s="14">
        <f t="shared" si="4"/>
        <v>0</v>
      </c>
      <c r="AC859" s="32">
        <v>8450.2</v>
      </c>
    </row>
    <row r="860">
      <c r="A860" s="10" t="s">
        <v>4418</v>
      </c>
      <c r="B860" s="13">
        <v>45994.0</v>
      </c>
      <c r="C860" s="8" t="s">
        <v>3308</v>
      </c>
      <c r="D860" s="8">
        <v>54770.0</v>
      </c>
      <c r="E860" s="8">
        <v>912.83</v>
      </c>
      <c r="F860" s="8">
        <v>68.0</v>
      </c>
      <c r="G860" s="11">
        <v>62072.44</v>
      </c>
      <c r="H860" s="8">
        <v>0.0</v>
      </c>
      <c r="I860" s="11">
        <v>0.0</v>
      </c>
      <c r="J860" s="8" t="s">
        <v>4419</v>
      </c>
      <c r="K860" s="8">
        <v>110.0</v>
      </c>
      <c r="L860" s="11">
        <v>6024.7</v>
      </c>
      <c r="M860" s="8" t="s">
        <v>6119</v>
      </c>
      <c r="N860" s="8" t="s">
        <v>53</v>
      </c>
      <c r="O860" s="8" t="s">
        <v>6850</v>
      </c>
      <c r="P860" s="11">
        <v>78.0</v>
      </c>
      <c r="Q860" s="11">
        <v>71551.74</v>
      </c>
      <c r="S860" s="16" t="str">
        <f t="shared" si="1"/>
        <v>CXG-1225</v>
      </c>
      <c r="T860" s="16" t="str">
        <f t="shared" si="2"/>
        <v>12/2025</v>
      </c>
      <c r="U860" s="10" t="s">
        <v>1026</v>
      </c>
      <c r="V860" s="43">
        <v>55040.0</v>
      </c>
      <c r="W860" s="8">
        <v>917.33</v>
      </c>
      <c r="X860" s="8">
        <v>4.5</v>
      </c>
      <c r="Y860" s="16" t="str">
        <f t="shared" si="3"/>
        <v>Descarregado</v>
      </c>
      <c r="Z860" s="8" t="s">
        <v>3309</v>
      </c>
      <c r="AA860" s="14">
        <f>SUMIFS(PagFreteIndividal!E:E,PagFreteIndividal!B:B,A:A)+AC860</f>
        <v>6024.7</v>
      </c>
      <c r="AB860" s="14">
        <f t="shared" si="4"/>
        <v>0</v>
      </c>
      <c r="AC860" s="14"/>
    </row>
    <row r="861">
      <c r="A861" s="10" t="s">
        <v>6879</v>
      </c>
      <c r="B861" s="13">
        <v>45995.0</v>
      </c>
      <c r="C861" s="8" t="s">
        <v>3364</v>
      </c>
      <c r="D861" s="8">
        <v>75510.0</v>
      </c>
      <c r="E861" s="8">
        <v>1258.5</v>
      </c>
      <c r="F861" s="8">
        <v>68.0</v>
      </c>
      <c r="G861" s="11">
        <v>85578.0</v>
      </c>
      <c r="H861" s="8">
        <v>0.0</v>
      </c>
      <c r="I861" s="11">
        <v>0.0</v>
      </c>
      <c r="J861" s="8" t="s">
        <v>6176</v>
      </c>
      <c r="K861" s="8">
        <v>160.0</v>
      </c>
      <c r="L861" s="11">
        <v>12081.6</v>
      </c>
      <c r="M861" s="8" t="s">
        <v>6119</v>
      </c>
      <c r="N861" s="8" t="s">
        <v>234</v>
      </c>
      <c r="O861" s="8" t="s">
        <v>6880</v>
      </c>
      <c r="P861" s="11">
        <v>80.0</v>
      </c>
      <c r="Q861" s="11">
        <v>100680.0</v>
      </c>
      <c r="R861" s="8" t="s">
        <v>6833</v>
      </c>
      <c r="S861" s="16" t="str">
        <f t="shared" si="1"/>
        <v>CXG-1225</v>
      </c>
      <c r="T861" s="16" t="str">
        <f t="shared" si="2"/>
        <v>12/2025</v>
      </c>
      <c r="U861" s="10" t="s">
        <v>1026</v>
      </c>
      <c r="V861" s="43">
        <v>75510.0</v>
      </c>
      <c r="W861" s="8">
        <v>1258.5</v>
      </c>
      <c r="X861" s="8">
        <v>0.0</v>
      </c>
      <c r="Y861" s="16" t="str">
        <f t="shared" si="3"/>
        <v>Descarregado</v>
      </c>
      <c r="Z861" s="8" t="s">
        <v>3302</v>
      </c>
      <c r="AA861" s="14">
        <f>SUMIFS(PagFreteIndividal!E:E,PagFreteIndividal!B:B,A:A)+AC861</f>
        <v>12081.6</v>
      </c>
      <c r="AB861" s="14">
        <f t="shared" si="4"/>
        <v>0</v>
      </c>
      <c r="AC861" s="32">
        <v>12081.6</v>
      </c>
    </row>
    <row r="862">
      <c r="A862" s="10" t="s">
        <v>6881</v>
      </c>
      <c r="B862" s="13">
        <v>45995.0</v>
      </c>
      <c r="C862" s="8" t="s">
        <v>3364</v>
      </c>
      <c r="D862" s="8">
        <v>72420.0</v>
      </c>
      <c r="E862" s="8">
        <v>1207.0</v>
      </c>
      <c r="F862" s="8">
        <v>67.0</v>
      </c>
      <c r="G862" s="11">
        <v>80869.0</v>
      </c>
      <c r="H862" s="8">
        <v>0.0</v>
      </c>
      <c r="I862" s="11">
        <v>0.0</v>
      </c>
      <c r="J862" s="8" t="s">
        <v>6152</v>
      </c>
      <c r="K862" s="8">
        <v>110.0</v>
      </c>
      <c r="L862" s="11">
        <v>7966.2</v>
      </c>
      <c r="M862" s="8" t="s">
        <v>6119</v>
      </c>
      <c r="N862" s="8" t="s">
        <v>53</v>
      </c>
      <c r="O862" s="8" t="s">
        <v>6850</v>
      </c>
      <c r="P862" s="11">
        <v>78.0</v>
      </c>
      <c r="Q862" s="11">
        <v>94744.26</v>
      </c>
      <c r="S862" s="16" t="str">
        <f t="shared" si="1"/>
        <v>CXG-1225</v>
      </c>
      <c r="T862" s="16" t="str">
        <f t="shared" si="2"/>
        <v>12/2025</v>
      </c>
      <c r="U862" s="10" t="s">
        <v>1037</v>
      </c>
      <c r="V862" s="43">
        <v>72880.0</v>
      </c>
      <c r="W862" s="8">
        <v>1214.67</v>
      </c>
      <c r="X862" s="8">
        <v>7.67</v>
      </c>
      <c r="Y862" s="16" t="str">
        <f t="shared" si="3"/>
        <v>Descarregado</v>
      </c>
      <c r="Z862" s="8" t="s">
        <v>3302</v>
      </c>
      <c r="AA862" s="14">
        <f>SUMIFS(PagFreteIndividal!E:E,PagFreteIndividal!B:B,A:A)+AC862</f>
        <v>7966.2</v>
      </c>
      <c r="AB862" s="14">
        <f t="shared" si="4"/>
        <v>0</v>
      </c>
      <c r="AC862" s="32">
        <v>7966.2</v>
      </c>
    </row>
    <row r="863">
      <c r="A863" s="10" t="s">
        <v>4357</v>
      </c>
      <c r="B863" s="13">
        <v>45995.0</v>
      </c>
      <c r="C863" s="8" t="s">
        <v>3308</v>
      </c>
      <c r="D863" s="8">
        <v>48070.0</v>
      </c>
      <c r="E863" s="8">
        <v>801.17</v>
      </c>
      <c r="F863" s="8">
        <v>67.0</v>
      </c>
      <c r="G863" s="11">
        <v>53678.39</v>
      </c>
      <c r="H863" s="8">
        <v>0.0</v>
      </c>
      <c r="I863" s="11">
        <v>0.0</v>
      </c>
      <c r="J863" s="8" t="s">
        <v>4358</v>
      </c>
      <c r="K863" s="8">
        <v>120.0</v>
      </c>
      <c r="L863" s="11">
        <v>5768.4</v>
      </c>
      <c r="M863" s="8" t="s">
        <v>6119</v>
      </c>
      <c r="N863" s="8" t="s">
        <v>53</v>
      </c>
      <c r="O863" s="8" t="s">
        <v>6850</v>
      </c>
      <c r="P863" s="11">
        <v>78.0</v>
      </c>
      <c r="Q863" s="11">
        <v>62686.26</v>
      </c>
      <c r="S863" s="16" t="str">
        <f t="shared" si="1"/>
        <v>CXG-1225</v>
      </c>
      <c r="T863" s="16" t="str">
        <f t="shared" si="2"/>
        <v>12/2025</v>
      </c>
      <c r="U863" s="10" t="s">
        <v>1002</v>
      </c>
      <c r="V863" s="43">
        <v>48220.0</v>
      </c>
      <c r="W863" s="8">
        <v>803.67</v>
      </c>
      <c r="X863" s="8">
        <v>2.5</v>
      </c>
      <c r="Y863" s="16" t="str">
        <f t="shared" si="3"/>
        <v>Descarregado</v>
      </c>
      <c r="Z863" s="8" t="s">
        <v>3309</v>
      </c>
      <c r="AA863" s="14">
        <f>SUMIFS(PagFreteIndividal!E:E,PagFreteIndividal!B:B,A:A)+AC863</f>
        <v>5768.4</v>
      </c>
      <c r="AB863" s="14">
        <f t="shared" si="4"/>
        <v>0</v>
      </c>
      <c r="AC863" s="14"/>
    </row>
    <row r="864">
      <c r="A864" s="10" t="s">
        <v>6882</v>
      </c>
      <c r="B864" s="13">
        <v>45996.0</v>
      </c>
      <c r="C864" s="8" t="s">
        <v>3364</v>
      </c>
      <c r="D864" s="8">
        <v>75320.0</v>
      </c>
      <c r="E864" s="8">
        <v>1255.33</v>
      </c>
      <c r="F864" s="8">
        <v>67.0</v>
      </c>
      <c r="G864" s="11">
        <v>84107.11</v>
      </c>
      <c r="H864" s="8">
        <v>0.0</v>
      </c>
      <c r="I864" s="11">
        <v>0.0</v>
      </c>
      <c r="J864" s="8" t="s">
        <v>6590</v>
      </c>
      <c r="K864" s="8">
        <v>180.0</v>
      </c>
      <c r="L864" s="11">
        <v>13557.6</v>
      </c>
      <c r="M864" s="8" t="s">
        <v>6119</v>
      </c>
      <c r="N864" s="8" t="s">
        <v>27</v>
      </c>
      <c r="O864" s="8" t="s">
        <v>6594</v>
      </c>
      <c r="P864" s="11">
        <v>81.0</v>
      </c>
      <c r="Q864" s="11">
        <v>101681.73</v>
      </c>
      <c r="S864" s="16" t="str">
        <f t="shared" si="1"/>
        <v>CXG-1225</v>
      </c>
      <c r="T864" s="16" t="str">
        <f t="shared" si="2"/>
        <v>12/2025</v>
      </c>
      <c r="U864" s="10" t="s">
        <v>1002</v>
      </c>
      <c r="V864" s="43">
        <v>75320.0</v>
      </c>
      <c r="W864" s="8">
        <v>1255.33</v>
      </c>
      <c r="X864" s="8">
        <v>0.0</v>
      </c>
      <c r="Y864" s="16" t="str">
        <f t="shared" si="3"/>
        <v>Descarregado</v>
      </c>
      <c r="Z864" s="8" t="s">
        <v>3302</v>
      </c>
      <c r="AA864" s="14">
        <f>SUMIFS(PagFreteIndividal!E:E,PagFreteIndividal!B:B,A:A)+AC864</f>
        <v>13557.6</v>
      </c>
      <c r="AB864" s="14">
        <f t="shared" si="4"/>
        <v>0</v>
      </c>
      <c r="AC864" s="32">
        <v>13557.6</v>
      </c>
    </row>
    <row r="865">
      <c r="A865" s="10" t="s">
        <v>6883</v>
      </c>
      <c r="B865" s="13">
        <v>45996.0</v>
      </c>
      <c r="C865" s="8" t="s">
        <v>3364</v>
      </c>
      <c r="D865" s="8">
        <v>77090.0</v>
      </c>
      <c r="E865" s="8">
        <v>1284.83</v>
      </c>
      <c r="F865" s="8">
        <v>68.0</v>
      </c>
      <c r="G865" s="11">
        <v>87368.44</v>
      </c>
      <c r="H865" s="8">
        <v>0.0</v>
      </c>
      <c r="I865" s="11">
        <v>0.0</v>
      </c>
      <c r="J865" s="8" t="s">
        <v>6528</v>
      </c>
      <c r="K865" s="8">
        <v>160.0</v>
      </c>
      <c r="L865" s="11">
        <v>12334.4</v>
      </c>
      <c r="M865" s="8" t="s">
        <v>6119</v>
      </c>
      <c r="N865" s="8" t="s">
        <v>73</v>
      </c>
      <c r="O865" s="8" t="s">
        <v>6877</v>
      </c>
      <c r="P865" s="11">
        <v>82.0</v>
      </c>
      <c r="Q865" s="11">
        <v>105588.94</v>
      </c>
      <c r="S865" s="16" t="str">
        <f t="shared" si="1"/>
        <v>CXG-1225</v>
      </c>
      <c r="T865" s="16" t="str">
        <f t="shared" si="2"/>
        <v>12/2025</v>
      </c>
      <c r="U865" s="10" t="s">
        <v>1026</v>
      </c>
      <c r="V865" s="43">
        <v>77260.0</v>
      </c>
      <c r="W865" s="8">
        <v>1287.67</v>
      </c>
      <c r="X865" s="8">
        <v>2.84</v>
      </c>
      <c r="Y865" s="16" t="str">
        <f t="shared" si="3"/>
        <v>Descarregado</v>
      </c>
      <c r="Z865" s="8" t="s">
        <v>3302</v>
      </c>
      <c r="AA865" s="14">
        <f>SUMIFS(PagFreteIndividal!E:E,PagFreteIndividal!B:B,A:A)+AC865</f>
        <v>12334.4</v>
      </c>
      <c r="AB865" s="14">
        <f t="shared" si="4"/>
        <v>0</v>
      </c>
      <c r="AC865" s="32">
        <v>12334.4</v>
      </c>
    </row>
    <row r="866">
      <c r="A866" s="10" t="s">
        <v>6884</v>
      </c>
      <c r="B866" s="13">
        <v>45996.0</v>
      </c>
      <c r="C866" s="8" t="s">
        <v>3364</v>
      </c>
      <c r="D866" s="8">
        <v>82330.0</v>
      </c>
      <c r="E866" s="8">
        <v>1372.17</v>
      </c>
      <c r="F866" s="8">
        <v>68.0</v>
      </c>
      <c r="G866" s="11">
        <v>93307.56</v>
      </c>
      <c r="H866" s="8">
        <v>0.0</v>
      </c>
      <c r="I866" s="11">
        <v>0.0</v>
      </c>
      <c r="J866" s="8" t="s">
        <v>6885</v>
      </c>
      <c r="K866" s="8">
        <v>160.0</v>
      </c>
      <c r="L866" s="11">
        <v>13172.8</v>
      </c>
      <c r="M866" s="8" t="s">
        <v>6119</v>
      </c>
      <c r="N866" s="8" t="s">
        <v>73</v>
      </c>
      <c r="O866" s="8" t="s">
        <v>6877</v>
      </c>
      <c r="P866" s="11">
        <v>82.0</v>
      </c>
      <c r="Q866" s="11">
        <v>112873.0</v>
      </c>
      <c r="S866" s="16" t="str">
        <f t="shared" si="1"/>
        <v>CXG-1225</v>
      </c>
      <c r="T866" s="16" t="str">
        <f t="shared" si="2"/>
        <v>12/2025</v>
      </c>
      <c r="U866" s="10" t="s">
        <v>1026</v>
      </c>
      <c r="V866" s="43">
        <v>82590.0</v>
      </c>
      <c r="W866" s="8">
        <v>1376.5</v>
      </c>
      <c r="X866" s="8">
        <v>4.33</v>
      </c>
      <c r="Y866" s="16" t="str">
        <f t="shared" si="3"/>
        <v>Descarregado</v>
      </c>
      <c r="Z866" s="8" t="s">
        <v>3302</v>
      </c>
      <c r="AA866" s="14">
        <f>SUMIFS(PagFreteIndividal!E:E,PagFreteIndividal!B:B,A:A)+AC866</f>
        <v>13172.8</v>
      </c>
      <c r="AB866" s="14">
        <f t="shared" si="4"/>
        <v>0</v>
      </c>
      <c r="AC866" s="32">
        <v>13172.8</v>
      </c>
    </row>
    <row r="867">
      <c r="A867" s="10" t="s">
        <v>6886</v>
      </c>
      <c r="B867" s="13">
        <v>45996.0</v>
      </c>
      <c r="C867" s="8" t="s">
        <v>3364</v>
      </c>
      <c r="D867" s="8">
        <v>79540.0</v>
      </c>
      <c r="E867" s="8">
        <v>1325.67</v>
      </c>
      <c r="F867" s="8">
        <v>68.0</v>
      </c>
      <c r="G867" s="11">
        <v>90145.56</v>
      </c>
      <c r="H867" s="8">
        <v>0.0</v>
      </c>
      <c r="I867" s="11">
        <v>0.0</v>
      </c>
      <c r="J867" s="8" t="s">
        <v>5483</v>
      </c>
      <c r="K867" s="8">
        <v>160.0</v>
      </c>
      <c r="L867" s="11">
        <v>12726.4</v>
      </c>
      <c r="M867" s="8" t="s">
        <v>6119</v>
      </c>
      <c r="N867" s="8" t="s">
        <v>61</v>
      </c>
      <c r="O867" s="8" t="s">
        <v>6865</v>
      </c>
      <c r="P867" s="11">
        <v>82.8</v>
      </c>
      <c r="Q867" s="11">
        <v>110068.52</v>
      </c>
      <c r="S867" s="16" t="str">
        <f t="shared" si="1"/>
        <v>CXG-1225</v>
      </c>
      <c r="T867" s="16" t="str">
        <f t="shared" si="2"/>
        <v>12/2025</v>
      </c>
      <c r="U867" s="10" t="s">
        <v>1026</v>
      </c>
      <c r="V867" s="43">
        <v>79760.0</v>
      </c>
      <c r="W867" s="8">
        <v>1329.33</v>
      </c>
      <c r="X867" s="8">
        <v>3.66</v>
      </c>
      <c r="Y867" s="16" t="str">
        <f t="shared" si="3"/>
        <v>Descarregado</v>
      </c>
      <c r="Z867" s="8" t="s">
        <v>3302</v>
      </c>
      <c r="AA867" s="14">
        <f>SUMIFS(PagFreteIndividal!E:E,PagFreteIndividal!B:B,A:A)+AC867</f>
        <v>12726.4</v>
      </c>
      <c r="AB867" s="14">
        <f t="shared" si="4"/>
        <v>0</v>
      </c>
      <c r="AC867" s="32">
        <v>12726.4</v>
      </c>
    </row>
    <row r="868">
      <c r="A868" s="10" t="s">
        <v>6887</v>
      </c>
      <c r="B868" s="13">
        <v>45996.0</v>
      </c>
      <c r="C868" s="8" t="s">
        <v>3364</v>
      </c>
      <c r="D868" s="8">
        <v>73100.0</v>
      </c>
      <c r="E868" s="8">
        <v>1218.33</v>
      </c>
      <c r="F868" s="8">
        <v>68.0</v>
      </c>
      <c r="G868" s="11">
        <v>82846.44</v>
      </c>
      <c r="H868" s="8">
        <v>0.0</v>
      </c>
      <c r="I868" s="11">
        <v>0.0</v>
      </c>
      <c r="J868" s="8" t="s">
        <v>6345</v>
      </c>
      <c r="K868" s="8">
        <v>110.0</v>
      </c>
      <c r="L868" s="11">
        <v>8041.0</v>
      </c>
      <c r="M868" s="8" t="s">
        <v>6119</v>
      </c>
      <c r="N868" s="8" t="s">
        <v>53</v>
      </c>
      <c r="O868" s="8" t="s">
        <v>6850</v>
      </c>
      <c r="P868" s="11">
        <v>78.0</v>
      </c>
      <c r="Q868" s="11">
        <v>95680.26</v>
      </c>
      <c r="S868" s="16" t="str">
        <f t="shared" si="1"/>
        <v>CXG-1225</v>
      </c>
      <c r="T868" s="16" t="str">
        <f t="shared" si="2"/>
        <v>12/2025</v>
      </c>
      <c r="U868" s="10" t="s">
        <v>1026</v>
      </c>
      <c r="V868" s="43">
        <v>73600.0</v>
      </c>
      <c r="W868" s="8">
        <v>1226.67</v>
      </c>
      <c r="X868" s="8">
        <v>8.34</v>
      </c>
      <c r="Y868" s="16" t="str">
        <f t="shared" si="3"/>
        <v>Descarregado</v>
      </c>
      <c r="Z868" s="8" t="s">
        <v>3302</v>
      </c>
      <c r="AA868" s="14">
        <f>SUMIFS(PagFreteIndividal!E:E,PagFreteIndividal!B:B,A:A)+AC868</f>
        <v>8041</v>
      </c>
      <c r="AB868" s="14">
        <f t="shared" si="4"/>
        <v>0</v>
      </c>
      <c r="AC868" s="32">
        <v>8041.0</v>
      </c>
    </row>
    <row r="869">
      <c r="A869" s="10" t="s">
        <v>6888</v>
      </c>
      <c r="B869" s="13">
        <v>45997.0</v>
      </c>
      <c r="C869" s="8" t="s">
        <v>3364</v>
      </c>
      <c r="D869" s="8">
        <v>78660.0</v>
      </c>
      <c r="E869" s="8">
        <v>1311.0</v>
      </c>
      <c r="F869" s="8">
        <v>68.0</v>
      </c>
      <c r="G869" s="11">
        <v>89148.0</v>
      </c>
      <c r="H869" s="8">
        <v>0.0</v>
      </c>
      <c r="I869" s="11">
        <v>0.0</v>
      </c>
      <c r="J869" s="8" t="s">
        <v>6129</v>
      </c>
      <c r="K869" s="8">
        <v>160.0</v>
      </c>
      <c r="L869" s="11">
        <v>12585.6</v>
      </c>
      <c r="M869" s="8" t="s">
        <v>6119</v>
      </c>
      <c r="N869" s="8" t="s">
        <v>73</v>
      </c>
      <c r="O869" s="8" t="s">
        <v>6877</v>
      </c>
      <c r="P869" s="11">
        <v>82.0</v>
      </c>
      <c r="Q869" s="11">
        <v>107884.94</v>
      </c>
      <c r="S869" s="16" t="str">
        <f t="shared" si="1"/>
        <v>CXG-1225</v>
      </c>
      <c r="T869" s="16" t="str">
        <f t="shared" si="2"/>
        <v>12/2025</v>
      </c>
      <c r="U869" s="10" t="s">
        <v>1030</v>
      </c>
      <c r="V869" s="43">
        <v>78940.0</v>
      </c>
      <c r="W869" s="8">
        <v>1315.67</v>
      </c>
      <c r="X869" s="8">
        <v>4.67</v>
      </c>
      <c r="Y869" s="16" t="str">
        <f t="shared" si="3"/>
        <v>Descarregado</v>
      </c>
      <c r="Z869" s="8" t="s">
        <v>3302</v>
      </c>
      <c r="AA869" s="14">
        <f>SUMIFS(PagFreteIndividal!E:E,PagFreteIndividal!B:B,A:A)+AC869</f>
        <v>12585.6</v>
      </c>
      <c r="AB869" s="14">
        <f t="shared" si="4"/>
        <v>0</v>
      </c>
      <c r="AC869" s="32">
        <v>12585.6</v>
      </c>
    </row>
    <row r="870">
      <c r="A870" s="10" t="s">
        <v>6889</v>
      </c>
      <c r="B870" s="13">
        <v>45997.0</v>
      </c>
      <c r="C870" s="8" t="s">
        <v>3364</v>
      </c>
      <c r="D870" s="8">
        <v>73910.0</v>
      </c>
      <c r="E870" s="8">
        <v>1231.83</v>
      </c>
      <c r="F870" s="8">
        <v>68.0</v>
      </c>
      <c r="G870" s="11">
        <v>83764.44</v>
      </c>
      <c r="H870" s="8">
        <v>0.0</v>
      </c>
      <c r="I870" s="11">
        <v>0.0</v>
      </c>
      <c r="J870" s="8" t="s">
        <v>6145</v>
      </c>
      <c r="K870" s="8">
        <v>160.0</v>
      </c>
      <c r="L870" s="11">
        <v>11825.6</v>
      </c>
      <c r="M870" s="8" t="s">
        <v>6119</v>
      </c>
      <c r="N870" s="8" t="s">
        <v>73</v>
      </c>
      <c r="O870" s="8" t="s">
        <v>6877</v>
      </c>
      <c r="P870" s="11">
        <v>82.0</v>
      </c>
      <c r="Q870" s="11">
        <v>101106.0</v>
      </c>
      <c r="S870" s="16" t="str">
        <f t="shared" si="1"/>
        <v>CXG-1225</v>
      </c>
      <c r="T870" s="16" t="str">
        <f t="shared" si="2"/>
        <v>12/2025</v>
      </c>
      <c r="U870" s="10" t="s">
        <v>1030</v>
      </c>
      <c r="V870" s="43">
        <v>73980.0</v>
      </c>
      <c r="W870" s="8">
        <v>1233.0</v>
      </c>
      <c r="X870" s="8">
        <v>1.17</v>
      </c>
      <c r="Y870" s="16" t="str">
        <f t="shared" si="3"/>
        <v>Descarregado</v>
      </c>
      <c r="Z870" s="8" t="s">
        <v>3302</v>
      </c>
      <c r="AA870" s="14">
        <f>SUMIFS(PagFreteIndividal!E:E,PagFreteIndividal!B:B,A:A)+AC870</f>
        <v>11825.6</v>
      </c>
      <c r="AB870" s="14">
        <f t="shared" si="4"/>
        <v>0</v>
      </c>
      <c r="AC870" s="32">
        <v>11825.6</v>
      </c>
    </row>
    <row r="871">
      <c r="A871" s="10" t="s">
        <v>5047</v>
      </c>
      <c r="B871" s="13">
        <v>45996.0</v>
      </c>
      <c r="C871" s="8" t="s">
        <v>3308</v>
      </c>
      <c r="D871" s="8">
        <v>57660.0</v>
      </c>
      <c r="E871" s="8">
        <v>961.0</v>
      </c>
      <c r="F871" s="8">
        <v>67.0</v>
      </c>
      <c r="G871" s="11">
        <v>64387.0</v>
      </c>
      <c r="H871" s="8">
        <v>0.0</v>
      </c>
      <c r="I871" s="11">
        <v>0.0</v>
      </c>
      <c r="J871" s="8" t="s">
        <v>4153</v>
      </c>
      <c r="K871" s="8">
        <v>200.0</v>
      </c>
      <c r="L871" s="11">
        <v>11532.0</v>
      </c>
      <c r="M871" s="8" t="s">
        <v>6119</v>
      </c>
      <c r="N871" s="8" t="s">
        <v>27</v>
      </c>
      <c r="O871" s="8" t="s">
        <v>6594</v>
      </c>
      <c r="P871" s="11">
        <v>81.0</v>
      </c>
      <c r="Q871" s="11">
        <v>77841.0</v>
      </c>
      <c r="S871" s="16" t="str">
        <f t="shared" si="1"/>
        <v>CXG-1225</v>
      </c>
      <c r="T871" s="16" t="str">
        <f t="shared" si="2"/>
        <v>12/2025</v>
      </c>
      <c r="U871" s="10" t="s">
        <v>1002</v>
      </c>
      <c r="V871" s="43">
        <v>57660.0</v>
      </c>
      <c r="W871" s="8">
        <v>961.0</v>
      </c>
      <c r="X871" s="8">
        <v>0.0</v>
      </c>
      <c r="Y871" s="16" t="str">
        <f t="shared" si="3"/>
        <v>Descarregado</v>
      </c>
      <c r="Z871" s="8" t="s">
        <v>3309</v>
      </c>
      <c r="AA871" s="14">
        <f>SUMIFS(PagFreteIndividal!E:E,PagFreteIndividal!B:B,A:A)+AC871</f>
        <v>11532</v>
      </c>
      <c r="AB871" s="14">
        <f t="shared" si="4"/>
        <v>0</v>
      </c>
      <c r="AC871" s="14"/>
    </row>
    <row r="872">
      <c r="A872" s="10" t="s">
        <v>4644</v>
      </c>
      <c r="B872" s="13">
        <v>45997.0</v>
      </c>
      <c r="C872" s="8" t="s">
        <v>3308</v>
      </c>
      <c r="D872" s="8">
        <v>62610.0</v>
      </c>
      <c r="E872" s="8">
        <v>1043.5</v>
      </c>
      <c r="F872" s="8">
        <v>68.0</v>
      </c>
      <c r="G872" s="11">
        <v>70958.0</v>
      </c>
      <c r="H872" s="8">
        <v>0.0</v>
      </c>
      <c r="I872" s="11">
        <v>0.0</v>
      </c>
      <c r="J872" s="8" t="s">
        <v>4576</v>
      </c>
      <c r="K872" s="8">
        <v>150.0</v>
      </c>
      <c r="L872" s="11">
        <v>9391.5</v>
      </c>
      <c r="M872" s="8" t="s">
        <v>6119</v>
      </c>
      <c r="N872" s="8" t="s">
        <v>61</v>
      </c>
      <c r="O872" s="8" t="s">
        <v>6865</v>
      </c>
      <c r="P872" s="11">
        <v>82.8</v>
      </c>
      <c r="Q872" s="11">
        <v>86677.52</v>
      </c>
      <c r="S872" s="16" t="str">
        <f t="shared" si="1"/>
        <v>CXG-1225</v>
      </c>
      <c r="T872" s="16" t="str">
        <f t="shared" si="2"/>
        <v>12/2025</v>
      </c>
      <c r="U872" s="10" t="s">
        <v>1030</v>
      </c>
      <c r="V872" s="43">
        <v>62810.0</v>
      </c>
      <c r="W872" s="8">
        <v>1046.83</v>
      </c>
      <c r="X872" s="8">
        <v>3.33</v>
      </c>
      <c r="Y872" s="16" t="str">
        <f t="shared" si="3"/>
        <v>Descarregado</v>
      </c>
      <c r="Z872" s="8" t="s">
        <v>3309</v>
      </c>
      <c r="AA872" s="14">
        <f>SUMIFS(PagFreteIndividal!E:E,PagFreteIndividal!B:B,A:A)+AC872</f>
        <v>9391.5</v>
      </c>
      <c r="AB872" s="14">
        <f t="shared" si="4"/>
        <v>0</v>
      </c>
      <c r="AC872" s="14"/>
    </row>
    <row r="873">
      <c r="A873" s="10" t="s">
        <v>4366</v>
      </c>
      <c r="B873" s="13">
        <v>45997.0</v>
      </c>
      <c r="C873" s="8" t="s">
        <v>3308</v>
      </c>
      <c r="D873" s="8">
        <v>59990.0</v>
      </c>
      <c r="E873" s="8">
        <v>999.83</v>
      </c>
      <c r="F873" s="8">
        <v>67.0</v>
      </c>
      <c r="G873" s="11">
        <v>66988.61</v>
      </c>
      <c r="H873" s="8">
        <v>0.0</v>
      </c>
      <c r="I873" s="11">
        <v>0.0</v>
      </c>
      <c r="J873" s="8" t="s">
        <v>4367</v>
      </c>
      <c r="K873" s="8">
        <v>130.0</v>
      </c>
      <c r="L873" s="11">
        <v>7798.7</v>
      </c>
      <c r="M873" s="8" t="s">
        <v>6119</v>
      </c>
      <c r="N873" s="8" t="s">
        <v>53</v>
      </c>
      <c r="O873" s="8" t="s">
        <v>6850</v>
      </c>
      <c r="P873" s="11">
        <v>78.0</v>
      </c>
      <c r="Q873" s="11">
        <v>79482.0</v>
      </c>
      <c r="R873" s="8" t="s">
        <v>6890</v>
      </c>
      <c r="S873" s="16" t="str">
        <f t="shared" si="1"/>
        <v>CXG-1225</v>
      </c>
      <c r="T873" s="16" t="str">
        <f t="shared" si="2"/>
        <v>12/2025</v>
      </c>
      <c r="U873" s="10" t="s">
        <v>1039</v>
      </c>
      <c r="V873" s="43">
        <v>61140.0</v>
      </c>
      <c r="W873" s="8">
        <v>1019.0</v>
      </c>
      <c r="X873" s="8">
        <v>19.17</v>
      </c>
      <c r="Y873" s="16" t="str">
        <f t="shared" si="3"/>
        <v>Descarregado</v>
      </c>
      <c r="Z873" s="8" t="s">
        <v>3309</v>
      </c>
      <c r="AA873" s="14">
        <f>SUMIFS(PagFreteIndividal!E:E,PagFreteIndividal!B:B,A:A)+AC873</f>
        <v>7798.7</v>
      </c>
      <c r="AB873" s="14">
        <f t="shared" si="4"/>
        <v>0</v>
      </c>
      <c r="AC873" s="14"/>
    </row>
    <row r="874">
      <c r="A874" s="10" t="s">
        <v>6891</v>
      </c>
      <c r="B874" s="13">
        <v>45997.0</v>
      </c>
      <c r="C874" s="8" t="s">
        <v>3364</v>
      </c>
      <c r="D874" s="8">
        <v>63050.0</v>
      </c>
      <c r="E874" s="8">
        <v>1050.83</v>
      </c>
      <c r="F874" s="8">
        <v>68.0</v>
      </c>
      <c r="G874" s="11">
        <v>71456.44</v>
      </c>
      <c r="H874" s="8">
        <v>0.0</v>
      </c>
      <c r="I874" s="11">
        <v>0.0</v>
      </c>
      <c r="J874" s="8" t="s">
        <v>6734</v>
      </c>
      <c r="K874" s="8">
        <v>110.0</v>
      </c>
      <c r="L874" s="11">
        <v>6935.5</v>
      </c>
      <c r="M874" s="8" t="s">
        <v>6119</v>
      </c>
      <c r="N874" s="8" t="s">
        <v>53</v>
      </c>
      <c r="O874" s="8" t="s">
        <v>6850</v>
      </c>
      <c r="P874" s="11">
        <v>78.0</v>
      </c>
      <c r="Q874" s="11">
        <v>95394.0</v>
      </c>
      <c r="R874" s="8" t="s">
        <v>6892</v>
      </c>
      <c r="S874" s="16" t="str">
        <f t="shared" si="1"/>
        <v>CXG-1225</v>
      </c>
      <c r="T874" s="16" t="str">
        <f t="shared" si="2"/>
        <v>12/2025</v>
      </c>
      <c r="U874" s="10" t="s">
        <v>1030</v>
      </c>
      <c r="V874" s="43">
        <v>73380.0</v>
      </c>
      <c r="W874" s="8">
        <v>1223.0</v>
      </c>
      <c r="X874" s="8">
        <v>172.17</v>
      </c>
      <c r="Y874" s="16" t="str">
        <f t="shared" si="3"/>
        <v>Descarregado</v>
      </c>
      <c r="Z874" s="8" t="s">
        <v>3302</v>
      </c>
      <c r="AA874" s="14">
        <f>SUMIFS(PagFreteIndividal!E:E,PagFreteIndividal!B:B,A:A)+AC874</f>
        <v>6935.5</v>
      </c>
      <c r="AB874" s="14">
        <f t="shared" si="4"/>
        <v>0</v>
      </c>
      <c r="AC874" s="32">
        <v>6935.5</v>
      </c>
    </row>
    <row r="875">
      <c r="A875" s="10" t="s">
        <v>4126</v>
      </c>
      <c r="B875" s="13">
        <v>45997.0</v>
      </c>
      <c r="C875" s="8" t="s">
        <v>3308</v>
      </c>
      <c r="D875" s="8">
        <v>55770.0</v>
      </c>
      <c r="E875" s="8">
        <v>929.5</v>
      </c>
      <c r="F875" s="8">
        <v>67.0</v>
      </c>
      <c r="G875" s="11">
        <v>62276.5</v>
      </c>
      <c r="H875" s="8">
        <v>0.0</v>
      </c>
      <c r="I875" s="11">
        <v>0.0</v>
      </c>
      <c r="J875" s="8" t="s">
        <v>4127</v>
      </c>
      <c r="K875" s="8">
        <v>130.0</v>
      </c>
      <c r="L875" s="11">
        <v>7250.1</v>
      </c>
      <c r="M875" s="8" t="s">
        <v>6119</v>
      </c>
      <c r="N875" s="8" t="s">
        <v>53</v>
      </c>
      <c r="O875" s="8" t="s">
        <v>6850</v>
      </c>
      <c r="P875" s="11">
        <v>78.0</v>
      </c>
      <c r="Q875" s="11">
        <v>72696.0</v>
      </c>
      <c r="R875" s="8" t="s">
        <v>6893</v>
      </c>
      <c r="S875" s="16" t="str">
        <f t="shared" si="1"/>
        <v>CXG-1225</v>
      </c>
      <c r="T875" s="16" t="str">
        <f t="shared" si="2"/>
        <v>12/2025</v>
      </c>
      <c r="U875" s="10" t="s">
        <v>1039</v>
      </c>
      <c r="V875" s="43">
        <v>55920.0</v>
      </c>
      <c r="W875" s="8">
        <v>932.0</v>
      </c>
      <c r="X875" s="8">
        <v>2.5</v>
      </c>
      <c r="Y875" s="16" t="str">
        <f t="shared" si="3"/>
        <v>Descarregado</v>
      </c>
      <c r="Z875" s="8" t="s">
        <v>3309</v>
      </c>
      <c r="AA875" s="14">
        <f>SUMIFS(PagFreteIndividal!E:E,PagFreteIndividal!B:B,A:A)+AC875</f>
        <v>7250.1</v>
      </c>
      <c r="AB875" s="14">
        <f t="shared" si="4"/>
        <v>0</v>
      </c>
      <c r="AC875" s="14"/>
    </row>
    <row r="876">
      <c r="A876" s="10" t="s">
        <v>4360</v>
      </c>
      <c r="B876" s="13">
        <v>45997.0</v>
      </c>
      <c r="C876" s="8" t="s">
        <v>3308</v>
      </c>
      <c r="D876" s="8">
        <v>52200.0</v>
      </c>
      <c r="E876" s="8">
        <v>870.0</v>
      </c>
      <c r="F876" s="8">
        <v>67.0</v>
      </c>
      <c r="G876" s="11">
        <v>58290.0</v>
      </c>
      <c r="H876" s="8">
        <v>0.0</v>
      </c>
      <c r="I876" s="11">
        <v>0.0</v>
      </c>
      <c r="J876" s="8" t="s">
        <v>4361</v>
      </c>
      <c r="K876" s="8">
        <v>130.0</v>
      </c>
      <c r="L876" s="11">
        <v>6786.0</v>
      </c>
      <c r="M876" s="8" t="s">
        <v>6119</v>
      </c>
      <c r="N876" s="8" t="s">
        <v>53</v>
      </c>
      <c r="O876" s="8" t="s">
        <v>6850</v>
      </c>
      <c r="P876" s="11">
        <v>78.0</v>
      </c>
      <c r="Q876" s="11">
        <v>68796.0</v>
      </c>
      <c r="S876" s="16" t="str">
        <f t="shared" si="1"/>
        <v>CXG-1225</v>
      </c>
      <c r="T876" s="16" t="str">
        <f t="shared" si="2"/>
        <v>12/2025</v>
      </c>
      <c r="U876" s="10" t="s">
        <v>1039</v>
      </c>
      <c r="V876" s="43">
        <v>52920.0</v>
      </c>
      <c r="W876" s="8">
        <v>882.0</v>
      </c>
      <c r="X876" s="8">
        <v>12.0</v>
      </c>
      <c r="Y876" s="16" t="str">
        <f t="shared" si="3"/>
        <v>Descarregado</v>
      </c>
      <c r="Z876" s="8" t="s">
        <v>3309</v>
      </c>
      <c r="AA876" s="14">
        <f>SUMIFS(PagFreteIndividal!E:E,PagFreteIndividal!B:B,A:A)+AC876</f>
        <v>6786</v>
      </c>
      <c r="AB876" s="14">
        <f t="shared" si="4"/>
        <v>0</v>
      </c>
      <c r="AC876" s="14"/>
    </row>
    <row r="877">
      <c r="A877" s="10" t="s">
        <v>5152</v>
      </c>
      <c r="B877" s="13">
        <v>45998.0</v>
      </c>
      <c r="C877" s="8" t="s">
        <v>3308</v>
      </c>
      <c r="D877" s="8">
        <v>61210.0</v>
      </c>
      <c r="E877" s="8">
        <v>1020.17</v>
      </c>
      <c r="F877" s="8">
        <v>68.0</v>
      </c>
      <c r="G877" s="11">
        <v>69371.56</v>
      </c>
      <c r="H877" s="8">
        <v>0.0</v>
      </c>
      <c r="I877" s="11">
        <v>0.0</v>
      </c>
      <c r="J877" s="8" t="s">
        <v>4102</v>
      </c>
      <c r="K877" s="8">
        <v>110.0</v>
      </c>
      <c r="L877" s="11">
        <v>6733.1</v>
      </c>
      <c r="M877" s="8" t="s">
        <v>6119</v>
      </c>
      <c r="N877" s="8" t="s">
        <v>53</v>
      </c>
      <c r="O877" s="8" t="s">
        <v>6850</v>
      </c>
      <c r="P877" s="11">
        <v>78.0</v>
      </c>
      <c r="Q877" s="11">
        <v>79924.26</v>
      </c>
      <c r="R877" s="8" t="s">
        <v>6894</v>
      </c>
      <c r="S877" s="16" t="str">
        <f t="shared" si="1"/>
        <v>CXG-1225</v>
      </c>
      <c r="T877" s="16" t="str">
        <f t="shared" si="2"/>
        <v>12/2025</v>
      </c>
      <c r="U877" s="10" t="s">
        <v>1026</v>
      </c>
      <c r="V877" s="43">
        <v>61480.0</v>
      </c>
      <c r="W877" s="8">
        <v>1024.67</v>
      </c>
      <c r="X877" s="8">
        <v>4.5</v>
      </c>
      <c r="Y877" s="16" t="str">
        <f t="shared" si="3"/>
        <v>Descarregado</v>
      </c>
      <c r="Z877" s="8" t="s">
        <v>3309</v>
      </c>
      <c r="AA877" s="14">
        <f>SUMIFS(PagFreteIndividal!E:E,PagFreteIndividal!B:B,A:A)+AC877</f>
        <v>6733.1</v>
      </c>
      <c r="AB877" s="14">
        <f t="shared" si="4"/>
        <v>0</v>
      </c>
      <c r="AC877" s="14"/>
    </row>
    <row r="878">
      <c r="A878" s="10" t="s">
        <v>5149</v>
      </c>
      <c r="B878" s="13">
        <v>45998.0</v>
      </c>
      <c r="C878" s="8" t="s">
        <v>3308</v>
      </c>
      <c r="D878" s="8">
        <v>61020.0</v>
      </c>
      <c r="E878" s="8">
        <v>1017.0</v>
      </c>
      <c r="F878" s="8">
        <v>68.0</v>
      </c>
      <c r="G878" s="11">
        <v>69156.0</v>
      </c>
      <c r="H878" s="8">
        <v>0.0</v>
      </c>
      <c r="I878" s="11">
        <v>0.0</v>
      </c>
      <c r="J878" s="8" t="s">
        <v>5150</v>
      </c>
      <c r="K878" s="8">
        <v>110.0</v>
      </c>
      <c r="L878" s="11">
        <v>6712.2</v>
      </c>
      <c r="M878" s="8" t="s">
        <v>6119</v>
      </c>
      <c r="N878" s="8" t="s">
        <v>53</v>
      </c>
      <c r="O878" s="8" t="s">
        <v>6850</v>
      </c>
      <c r="P878" s="11">
        <v>78.0</v>
      </c>
      <c r="Q878" s="11">
        <v>79846.26</v>
      </c>
      <c r="R878" s="8" t="s">
        <v>6895</v>
      </c>
      <c r="S878" s="16" t="str">
        <f t="shared" si="1"/>
        <v>CXG-1225</v>
      </c>
      <c r="T878" s="16" t="str">
        <f t="shared" si="2"/>
        <v>12/2025</v>
      </c>
      <c r="U878" s="10" t="s">
        <v>1026</v>
      </c>
      <c r="V878" s="43">
        <v>61420.0</v>
      </c>
      <c r="W878" s="8">
        <v>1023.67</v>
      </c>
      <c r="X878" s="8">
        <v>6.67</v>
      </c>
      <c r="Y878" s="16" t="str">
        <f t="shared" si="3"/>
        <v>Descarregado</v>
      </c>
      <c r="Z878" s="8" t="s">
        <v>3309</v>
      </c>
      <c r="AA878" s="14">
        <f>SUMIFS(PagFreteIndividal!E:E,PagFreteIndividal!B:B,A:A)+AC878</f>
        <v>6712.2</v>
      </c>
      <c r="AB878" s="14">
        <f t="shared" si="4"/>
        <v>0</v>
      </c>
      <c r="AC878" s="14"/>
    </row>
    <row r="879">
      <c r="A879" s="10" t="s">
        <v>4220</v>
      </c>
      <c r="B879" s="13">
        <v>45998.0</v>
      </c>
      <c r="C879" s="8" t="s">
        <v>3308</v>
      </c>
      <c r="D879" s="8">
        <v>40960.0</v>
      </c>
      <c r="E879" s="8">
        <v>682.67</v>
      </c>
      <c r="F879" s="8">
        <v>67.0</v>
      </c>
      <c r="G879" s="11">
        <v>45738.89</v>
      </c>
      <c r="H879" s="8">
        <v>0.0</v>
      </c>
      <c r="I879" s="11">
        <v>0.0</v>
      </c>
      <c r="J879" s="8" t="s">
        <v>4221</v>
      </c>
      <c r="K879" s="8">
        <v>125.0</v>
      </c>
      <c r="L879" s="11">
        <v>5120.0</v>
      </c>
      <c r="M879" s="8" t="s">
        <v>6119</v>
      </c>
      <c r="N879" s="8" t="s">
        <v>53</v>
      </c>
      <c r="O879" s="8" t="s">
        <v>6850</v>
      </c>
      <c r="P879" s="11">
        <v>78.0</v>
      </c>
      <c r="Q879" s="11">
        <v>53508.0</v>
      </c>
      <c r="R879" s="8" t="s">
        <v>6896</v>
      </c>
      <c r="S879" s="16" t="str">
        <f t="shared" si="1"/>
        <v>CXG-1225</v>
      </c>
      <c r="T879" s="16" t="str">
        <f t="shared" si="2"/>
        <v>12/2025</v>
      </c>
      <c r="U879" s="10" t="s">
        <v>1039</v>
      </c>
      <c r="V879" s="43">
        <v>41160.0</v>
      </c>
      <c r="W879" s="8">
        <v>686.0</v>
      </c>
      <c r="X879" s="8">
        <v>3.33</v>
      </c>
      <c r="Y879" s="16" t="str">
        <f t="shared" si="3"/>
        <v>Descarregado</v>
      </c>
      <c r="Z879" s="8" t="s">
        <v>3309</v>
      </c>
      <c r="AA879" s="14">
        <f>SUMIFS(PagFreteIndividal!E:E,PagFreteIndividal!B:B,A:A)+AC879</f>
        <v>5120</v>
      </c>
      <c r="AB879" s="14">
        <f t="shared" si="4"/>
        <v>0</v>
      </c>
      <c r="AC879" s="14"/>
    </row>
    <row r="880">
      <c r="A880" s="10" t="s">
        <v>4253</v>
      </c>
      <c r="B880" s="13">
        <v>45999.0</v>
      </c>
      <c r="C880" s="8" t="s">
        <v>3308</v>
      </c>
      <c r="D880" s="8">
        <v>34710.0</v>
      </c>
      <c r="E880" s="8">
        <v>578.5</v>
      </c>
      <c r="F880" s="8">
        <v>65.0</v>
      </c>
      <c r="G880" s="11">
        <v>37602.5</v>
      </c>
      <c r="H880" s="8">
        <v>0.0</v>
      </c>
      <c r="I880" s="11">
        <v>0.0</v>
      </c>
      <c r="J880" s="8" t="s">
        <v>4254</v>
      </c>
      <c r="K880" s="8">
        <v>125.0</v>
      </c>
      <c r="L880" s="11">
        <v>4338.75</v>
      </c>
      <c r="M880" s="8" t="s">
        <v>6119</v>
      </c>
      <c r="N880" s="8" t="s">
        <v>23</v>
      </c>
      <c r="O880" s="8" t="s">
        <v>6811</v>
      </c>
      <c r="P880" s="11">
        <v>75.0</v>
      </c>
      <c r="Q880" s="11">
        <v>43412.25</v>
      </c>
      <c r="S880" s="16" t="str">
        <f t="shared" si="1"/>
        <v>CXG-1225</v>
      </c>
      <c r="T880" s="16" t="str">
        <f t="shared" si="2"/>
        <v>12/2025</v>
      </c>
      <c r="U880" s="10" t="s">
        <v>1039</v>
      </c>
      <c r="V880" s="43">
        <v>34730.0</v>
      </c>
      <c r="W880" s="8">
        <v>578.83</v>
      </c>
      <c r="X880" s="8">
        <v>0.33</v>
      </c>
      <c r="Y880" s="16" t="str">
        <f t="shared" si="3"/>
        <v>Descarregado</v>
      </c>
      <c r="Z880" s="8" t="s">
        <v>3309</v>
      </c>
      <c r="AA880" s="14">
        <f>SUMIFS(PagFreteIndividal!E:E,PagFreteIndividal!B:B,A:A)+AC880</f>
        <v>4338.75</v>
      </c>
      <c r="AB880" s="14">
        <f t="shared" si="4"/>
        <v>0</v>
      </c>
      <c r="AC880" s="14"/>
    </row>
    <row r="881">
      <c r="A881" s="10" t="s">
        <v>6897</v>
      </c>
      <c r="B881" s="13">
        <v>45999.0</v>
      </c>
      <c r="C881" s="8" t="s">
        <v>3364</v>
      </c>
      <c r="D881" s="8">
        <v>78850.0</v>
      </c>
      <c r="E881" s="8">
        <v>1314.17</v>
      </c>
      <c r="F881" s="8">
        <v>68.0</v>
      </c>
      <c r="G881" s="11">
        <v>89363.56</v>
      </c>
      <c r="H881" s="8">
        <v>0.0</v>
      </c>
      <c r="I881" s="11">
        <v>0.0</v>
      </c>
      <c r="J881" s="8" t="s">
        <v>6240</v>
      </c>
      <c r="K881" s="8">
        <v>110.0</v>
      </c>
      <c r="L881" s="11">
        <v>8673.5</v>
      </c>
      <c r="M881" s="8" t="s">
        <v>6119</v>
      </c>
      <c r="N881" s="8" t="s">
        <v>53</v>
      </c>
      <c r="O881" s="8" t="s">
        <v>6850</v>
      </c>
      <c r="P881" s="11">
        <v>78.0</v>
      </c>
      <c r="Q881" s="11">
        <v>103141.74</v>
      </c>
      <c r="R881" s="8" t="s">
        <v>6898</v>
      </c>
      <c r="S881" s="16" t="str">
        <f t="shared" si="1"/>
        <v>CXG-1225</v>
      </c>
      <c r="T881" s="16" t="str">
        <f t="shared" si="2"/>
        <v>12/2025</v>
      </c>
      <c r="U881" s="10" t="s">
        <v>1026</v>
      </c>
      <c r="V881" s="43">
        <v>79340.0</v>
      </c>
      <c r="W881" s="8">
        <v>1322.33</v>
      </c>
      <c r="X881" s="8">
        <v>8.16</v>
      </c>
      <c r="Y881" s="16" t="str">
        <f t="shared" si="3"/>
        <v>Descarregado</v>
      </c>
      <c r="Z881" s="8" t="s">
        <v>3302</v>
      </c>
      <c r="AA881" s="14">
        <f>SUMIFS(PagFreteIndividal!E:E,PagFreteIndividal!B:B,A:A)+AC881</f>
        <v>8673.5</v>
      </c>
      <c r="AB881" s="14">
        <f t="shared" si="4"/>
        <v>0</v>
      </c>
      <c r="AC881" s="32">
        <v>8673.5</v>
      </c>
    </row>
    <row r="882">
      <c r="A882" s="10" t="s">
        <v>4490</v>
      </c>
      <c r="B882" s="13">
        <v>45999.0</v>
      </c>
      <c r="C882" s="8" t="s">
        <v>3308</v>
      </c>
      <c r="D882" s="8">
        <v>59020.0</v>
      </c>
      <c r="E882" s="8">
        <v>983.67</v>
      </c>
      <c r="F882" s="8">
        <v>66.5</v>
      </c>
      <c r="G882" s="11">
        <v>65414.06</v>
      </c>
      <c r="H882" s="8">
        <v>0.0</v>
      </c>
      <c r="I882" s="11">
        <v>0.0</v>
      </c>
      <c r="J882" s="8" t="s">
        <v>4491</v>
      </c>
      <c r="K882" s="8">
        <v>200.0</v>
      </c>
      <c r="L882" s="11">
        <v>11804.0</v>
      </c>
      <c r="M882" s="8" t="s">
        <v>6119</v>
      </c>
      <c r="N882" s="8" t="s">
        <v>73</v>
      </c>
      <c r="O882" s="8" t="s">
        <v>6877</v>
      </c>
      <c r="P882" s="11">
        <v>82.0</v>
      </c>
      <c r="Q882" s="11">
        <v>80797.06</v>
      </c>
      <c r="S882" s="16" t="str">
        <f t="shared" si="1"/>
        <v>CXG-1225</v>
      </c>
      <c r="T882" s="16" t="str">
        <f t="shared" si="2"/>
        <v>12/2025</v>
      </c>
      <c r="U882" s="10" t="s">
        <v>1041</v>
      </c>
      <c r="V882" s="43">
        <v>59120.0</v>
      </c>
      <c r="W882" s="8">
        <v>985.33</v>
      </c>
      <c r="X882" s="8">
        <v>1.66</v>
      </c>
      <c r="Y882" s="16" t="str">
        <f t="shared" si="3"/>
        <v>Descarregado</v>
      </c>
      <c r="Z882" s="8" t="s">
        <v>3309</v>
      </c>
      <c r="AA882" s="14">
        <f>SUMIFS(PagFreteIndividal!E:E,PagFreteIndividal!B:B,A:A)+AC882</f>
        <v>11804</v>
      </c>
      <c r="AB882" s="14">
        <f t="shared" si="4"/>
        <v>0</v>
      </c>
      <c r="AC882" s="14"/>
    </row>
    <row r="883">
      <c r="A883" s="10" t="s">
        <v>6899</v>
      </c>
      <c r="B883" s="13">
        <v>46000.0</v>
      </c>
      <c r="C883" s="8" t="s">
        <v>3364</v>
      </c>
      <c r="D883" s="8">
        <v>70840.0</v>
      </c>
      <c r="E883" s="8">
        <v>1180.67</v>
      </c>
      <c r="F883" s="8">
        <v>66.0</v>
      </c>
      <c r="G883" s="11">
        <v>77924.22</v>
      </c>
      <c r="H883" s="8">
        <v>0.0</v>
      </c>
      <c r="I883" s="11">
        <v>0.0</v>
      </c>
      <c r="J883" s="8" t="s">
        <v>6428</v>
      </c>
      <c r="K883" s="8">
        <v>160.0</v>
      </c>
      <c r="L883" s="11">
        <v>11334.4</v>
      </c>
      <c r="M883" s="8" t="s">
        <v>6119</v>
      </c>
      <c r="N883" s="8" t="s">
        <v>41</v>
      </c>
      <c r="O883" s="8" t="s">
        <v>6900</v>
      </c>
      <c r="P883" s="11">
        <v>80.0</v>
      </c>
      <c r="Q883" s="11">
        <v>94546.4</v>
      </c>
      <c r="S883" s="16" t="str">
        <f t="shared" si="1"/>
        <v>CXG-1225</v>
      </c>
      <c r="T883" s="16" t="str">
        <f t="shared" si="2"/>
        <v>12/2025</v>
      </c>
      <c r="U883" s="10" t="s">
        <v>1043</v>
      </c>
      <c r="V883" s="43">
        <v>70910.0</v>
      </c>
      <c r="W883" s="8">
        <v>1181.83</v>
      </c>
      <c r="X883" s="8">
        <v>1.16</v>
      </c>
      <c r="Y883" s="16" t="str">
        <f t="shared" si="3"/>
        <v>Descarregado</v>
      </c>
      <c r="Z883" s="8" t="s">
        <v>3302</v>
      </c>
      <c r="AA883" s="14">
        <f>SUMIFS(PagFreteIndividal!E:E,PagFreteIndividal!B:B,A:A)+AC883</f>
        <v>11334.4</v>
      </c>
      <c r="AB883" s="14">
        <f t="shared" si="4"/>
        <v>0</v>
      </c>
      <c r="AC883" s="32">
        <v>11334.4</v>
      </c>
    </row>
    <row r="884">
      <c r="A884" s="10" t="s">
        <v>6901</v>
      </c>
      <c r="B884" s="19">
        <v>46001.0</v>
      </c>
      <c r="C884" s="8" t="s">
        <v>3364</v>
      </c>
      <c r="D884" s="8">
        <v>73990.0</v>
      </c>
      <c r="E884" s="8">
        <v>1233.17</v>
      </c>
      <c r="F884" s="8">
        <v>68.0</v>
      </c>
      <c r="G884" s="11">
        <v>83855.56</v>
      </c>
      <c r="H884" s="8">
        <v>0.0</v>
      </c>
      <c r="I884" s="11">
        <v>0.0</v>
      </c>
      <c r="J884" s="8" t="s">
        <v>6661</v>
      </c>
      <c r="K884" s="8">
        <v>170.0</v>
      </c>
      <c r="L884" s="11">
        <v>12578.3</v>
      </c>
      <c r="M884" s="8" t="s">
        <v>6119</v>
      </c>
      <c r="N884" s="8" t="s">
        <v>41</v>
      </c>
      <c r="O884" s="8" t="s">
        <v>6900</v>
      </c>
      <c r="P884" s="11">
        <v>80.0</v>
      </c>
      <c r="Q884" s="11">
        <v>98653.6</v>
      </c>
      <c r="S884" s="16" t="str">
        <f t="shared" si="1"/>
        <v>CXG-1225</v>
      </c>
      <c r="T884" s="16" t="str">
        <f t="shared" si="2"/>
        <v>12/2025</v>
      </c>
      <c r="U884" s="10" t="s">
        <v>1026</v>
      </c>
      <c r="V884" s="43">
        <v>73990.0</v>
      </c>
      <c r="W884" s="8">
        <v>1233.17</v>
      </c>
      <c r="X884" s="8">
        <v>0.0</v>
      </c>
      <c r="Y884" s="16" t="str">
        <f t="shared" si="3"/>
        <v>Descarregado</v>
      </c>
      <c r="Z884" s="8" t="s">
        <v>3302</v>
      </c>
      <c r="AA884" s="14">
        <f>SUMIFS(PagFreteIndividal!E:E,PagFreteIndividal!B:B,A:A)+AC884</f>
        <v>12578.3</v>
      </c>
      <c r="AB884" s="14">
        <f t="shared" si="4"/>
        <v>0</v>
      </c>
      <c r="AC884" s="32">
        <v>12578.3</v>
      </c>
    </row>
    <row r="885">
      <c r="A885" s="10" t="s">
        <v>6902</v>
      </c>
      <c r="B885" s="19">
        <v>46001.0</v>
      </c>
      <c r="C885" s="8" t="s">
        <v>3364</v>
      </c>
      <c r="D885" s="8">
        <v>4720.0</v>
      </c>
      <c r="E885" s="8">
        <v>78.67</v>
      </c>
      <c r="F885" s="8">
        <v>68.0</v>
      </c>
      <c r="G885" s="11">
        <v>5349.56</v>
      </c>
      <c r="H885" s="8">
        <v>0.0</v>
      </c>
      <c r="I885" s="11">
        <v>0.0</v>
      </c>
      <c r="J885" s="8" t="s">
        <v>6661</v>
      </c>
      <c r="K885" s="8">
        <v>170.0</v>
      </c>
      <c r="L885" s="11">
        <v>802.4</v>
      </c>
      <c r="M885" s="8" t="s">
        <v>6119</v>
      </c>
      <c r="N885" s="8" t="s">
        <v>41</v>
      </c>
      <c r="O885" s="8" t="s">
        <v>6900</v>
      </c>
      <c r="P885" s="11">
        <v>80.0</v>
      </c>
      <c r="Q885" s="11">
        <v>6813.6</v>
      </c>
      <c r="S885" s="16" t="str">
        <f t="shared" si="1"/>
        <v>CXG-1225</v>
      </c>
      <c r="T885" s="16" t="str">
        <f t="shared" si="2"/>
        <v>12/2025</v>
      </c>
      <c r="U885" s="10" t="s">
        <v>991</v>
      </c>
      <c r="V885" s="43">
        <v>5110.0</v>
      </c>
      <c r="W885" s="8">
        <v>85.17</v>
      </c>
      <c r="X885" s="8">
        <v>6.5</v>
      </c>
      <c r="Y885" s="16" t="str">
        <f t="shared" si="3"/>
        <v>Descarregado</v>
      </c>
      <c r="Z885" s="8" t="s">
        <v>3302</v>
      </c>
      <c r="AA885" s="14">
        <f>SUMIFS(PagFreteIndividal!E:E,PagFreteIndividal!B:B,A:A)+AC885</f>
        <v>802.4</v>
      </c>
      <c r="AB885" s="14">
        <f t="shared" si="4"/>
        <v>0</v>
      </c>
      <c r="AC885" s="32">
        <v>802.4</v>
      </c>
    </row>
    <row r="886">
      <c r="A886" s="10" t="s">
        <v>6903</v>
      </c>
      <c r="B886" s="19">
        <v>46001.0</v>
      </c>
      <c r="C886" s="8" t="s">
        <v>3364</v>
      </c>
      <c r="D886" s="8">
        <v>81300.0</v>
      </c>
      <c r="E886" s="8">
        <v>1355.0</v>
      </c>
      <c r="F886" s="8">
        <v>68.0</v>
      </c>
      <c r="G886" s="11">
        <v>92140.0</v>
      </c>
      <c r="H886" s="8">
        <v>0.0</v>
      </c>
      <c r="I886" s="11">
        <v>0.0</v>
      </c>
      <c r="J886" s="8" t="s">
        <v>6158</v>
      </c>
      <c r="K886" s="8">
        <v>170.0</v>
      </c>
      <c r="L886" s="11">
        <v>13821.0</v>
      </c>
      <c r="M886" s="8" t="s">
        <v>6119</v>
      </c>
      <c r="N886" s="8" t="s">
        <v>73</v>
      </c>
      <c r="O886" s="8" t="s">
        <v>6877</v>
      </c>
      <c r="P886" s="11">
        <v>82.0</v>
      </c>
      <c r="Q886" s="11">
        <v>111438.0</v>
      </c>
      <c r="S886" s="16" t="str">
        <f t="shared" si="1"/>
        <v>CXG-1225</v>
      </c>
      <c r="T886" s="16" t="str">
        <f t="shared" si="2"/>
        <v>12/2025</v>
      </c>
      <c r="U886" s="10" t="s">
        <v>1026</v>
      </c>
      <c r="V886" s="43">
        <v>81540.0</v>
      </c>
      <c r="W886" s="8">
        <v>1359.0</v>
      </c>
      <c r="X886" s="8">
        <v>4.0</v>
      </c>
      <c r="Y886" s="16" t="str">
        <f t="shared" si="3"/>
        <v>Descarregado</v>
      </c>
      <c r="Z886" s="8" t="s">
        <v>3302</v>
      </c>
      <c r="AA886" s="14">
        <f>SUMIFS(PagFreteIndividal!E:E,PagFreteIndividal!B:B,A:A)+AC886</f>
        <v>13821</v>
      </c>
      <c r="AB886" s="14">
        <f t="shared" si="4"/>
        <v>0</v>
      </c>
      <c r="AC886" s="32">
        <v>13821.0</v>
      </c>
    </row>
    <row r="887">
      <c r="A887" s="10" t="s">
        <v>6904</v>
      </c>
      <c r="B887" s="19">
        <v>46001.0</v>
      </c>
      <c r="C887" s="8" t="s">
        <v>3364</v>
      </c>
      <c r="D887" s="8">
        <v>75760.0</v>
      </c>
      <c r="E887" s="8">
        <v>1262.67</v>
      </c>
      <c r="F887" s="8">
        <v>67.0</v>
      </c>
      <c r="G887" s="11">
        <v>84598.89</v>
      </c>
      <c r="H887" s="8">
        <v>0.0</v>
      </c>
      <c r="I887" s="11">
        <v>0.0</v>
      </c>
      <c r="J887" s="8" t="s">
        <v>4337</v>
      </c>
      <c r="K887" s="8">
        <v>170.0</v>
      </c>
      <c r="L887" s="11">
        <v>12879.2</v>
      </c>
      <c r="M887" s="8" t="s">
        <v>6119</v>
      </c>
      <c r="N887" s="8" t="s">
        <v>41</v>
      </c>
      <c r="O887" s="8" t="s">
        <v>6900</v>
      </c>
      <c r="P887" s="11">
        <v>80.0</v>
      </c>
      <c r="Q887" s="11">
        <v>101186.4</v>
      </c>
      <c r="S887" s="16" t="str">
        <f t="shared" si="1"/>
        <v>CXG-1225</v>
      </c>
      <c r="T887" s="16" t="str">
        <f t="shared" si="2"/>
        <v>12/2025</v>
      </c>
      <c r="U887" s="10" t="s">
        <v>1002</v>
      </c>
      <c r="V887" s="43">
        <v>75890.0</v>
      </c>
      <c r="W887" s="8">
        <v>1264.83</v>
      </c>
      <c r="X887" s="8">
        <v>2.16</v>
      </c>
      <c r="Y887" s="16" t="str">
        <f t="shared" si="3"/>
        <v>Descarregado</v>
      </c>
      <c r="Z887" s="8" t="s">
        <v>3302</v>
      </c>
      <c r="AA887" s="14">
        <f>SUMIFS(PagFreteIndividal!E:E,PagFreteIndividal!B:B,A:A)+AC887</f>
        <v>12879.2</v>
      </c>
      <c r="AB887" s="14">
        <f t="shared" si="4"/>
        <v>0</v>
      </c>
      <c r="AC887" s="32">
        <v>12879.2</v>
      </c>
    </row>
    <row r="888">
      <c r="A888" s="10" t="s">
        <v>6905</v>
      </c>
      <c r="B888" s="19">
        <v>46002.0</v>
      </c>
      <c r="C888" s="8" t="s">
        <v>3364</v>
      </c>
      <c r="D888" s="8">
        <v>36600.0</v>
      </c>
      <c r="E888" s="8">
        <v>610.0</v>
      </c>
      <c r="F888" s="8">
        <v>67.0</v>
      </c>
      <c r="G888" s="11">
        <v>40870.0</v>
      </c>
      <c r="H888" s="8">
        <v>0.0</v>
      </c>
      <c r="I888" s="11">
        <v>0.0</v>
      </c>
      <c r="J888" s="8" t="s">
        <v>6152</v>
      </c>
      <c r="K888" s="8">
        <v>170.0</v>
      </c>
      <c r="L888" s="11">
        <v>6222.0</v>
      </c>
      <c r="M888" s="8" t="s">
        <v>6119</v>
      </c>
      <c r="N888" s="8" t="s">
        <v>73</v>
      </c>
      <c r="O888" s="8" t="s">
        <v>6877</v>
      </c>
      <c r="P888" s="11">
        <v>82.0</v>
      </c>
      <c r="Q888" s="11">
        <v>50020.0</v>
      </c>
      <c r="S888" s="16" t="str">
        <f t="shared" si="1"/>
        <v>CXG-1225</v>
      </c>
      <c r="T888" s="16" t="str">
        <f t="shared" si="2"/>
        <v>12/2025</v>
      </c>
      <c r="U888" s="10" t="s">
        <v>902</v>
      </c>
      <c r="V888" s="43">
        <v>36600.0</v>
      </c>
      <c r="W888" s="8">
        <v>610.0</v>
      </c>
      <c r="X888" s="8">
        <v>0.0</v>
      </c>
      <c r="Y888" s="16" t="str">
        <f t="shared" si="3"/>
        <v>Descarregado</v>
      </c>
      <c r="Z888" s="8" t="s">
        <v>3302</v>
      </c>
      <c r="AA888" s="14">
        <f>SUMIFS(PagFreteIndividal!E:E,PagFreteIndividal!B:B,A:A)+AC888</f>
        <v>6222</v>
      </c>
      <c r="AB888" s="14">
        <f t="shared" si="4"/>
        <v>0</v>
      </c>
      <c r="AC888" s="32">
        <v>6222.0</v>
      </c>
    </row>
    <row r="889">
      <c r="A889" s="10" t="s">
        <v>6906</v>
      </c>
      <c r="B889" s="19">
        <v>46002.0</v>
      </c>
      <c r="C889" s="8" t="s">
        <v>3364</v>
      </c>
      <c r="D889" s="8">
        <v>78360.0</v>
      </c>
      <c r="E889" s="8">
        <v>1306.0</v>
      </c>
      <c r="F889" s="8">
        <v>67.5</v>
      </c>
      <c r="G889" s="11">
        <v>88155.0</v>
      </c>
      <c r="H889" s="8">
        <v>0.0</v>
      </c>
      <c r="I889" s="11">
        <v>0.0</v>
      </c>
      <c r="J889" s="8" t="s">
        <v>6473</v>
      </c>
      <c r="K889" s="8">
        <v>160.0</v>
      </c>
      <c r="L889" s="11">
        <v>12537.6</v>
      </c>
      <c r="M889" s="8" t="s">
        <v>6119</v>
      </c>
      <c r="N889" s="8" t="s">
        <v>41</v>
      </c>
      <c r="O889" s="8" t="s">
        <v>6900</v>
      </c>
      <c r="P889" s="11">
        <v>80.0</v>
      </c>
      <c r="Q889" s="11">
        <v>104693.6</v>
      </c>
      <c r="S889" s="16" t="str">
        <f t="shared" si="1"/>
        <v>CXG-1225</v>
      </c>
      <c r="T889" s="16" t="str">
        <f t="shared" si="2"/>
        <v>12/2025</v>
      </c>
      <c r="U889" s="10" t="s">
        <v>1045</v>
      </c>
      <c r="V889" s="43">
        <v>78520.0</v>
      </c>
      <c r="W889" s="8">
        <v>1308.67</v>
      </c>
      <c r="X889" s="8">
        <v>2.67</v>
      </c>
      <c r="Y889" s="16" t="str">
        <f t="shared" si="3"/>
        <v>Descarregado</v>
      </c>
      <c r="Z889" s="8" t="s">
        <v>3302</v>
      </c>
      <c r="AA889" s="14">
        <f>SUMIFS(PagFreteIndividal!E:E,PagFreteIndividal!B:B,A:A)+AC889</f>
        <v>12537.6</v>
      </c>
      <c r="AB889" s="14">
        <f t="shared" si="4"/>
        <v>0</v>
      </c>
      <c r="AC889" s="32">
        <v>12537.6</v>
      </c>
    </row>
    <row r="890">
      <c r="A890" s="10" t="s">
        <v>6907</v>
      </c>
      <c r="B890" s="19">
        <v>46002.0</v>
      </c>
      <c r="C890" s="8" t="s">
        <v>3364</v>
      </c>
      <c r="D890" s="8">
        <v>81140.0</v>
      </c>
      <c r="E890" s="8">
        <v>1352.33</v>
      </c>
      <c r="F890" s="8">
        <v>68.0</v>
      </c>
      <c r="G890" s="11">
        <v>91958.44</v>
      </c>
      <c r="H890" s="8">
        <v>0.0</v>
      </c>
      <c r="I890" s="11">
        <v>0.0</v>
      </c>
      <c r="J890" s="8" t="s">
        <v>6240</v>
      </c>
      <c r="K890" s="8">
        <v>160.0</v>
      </c>
      <c r="L890" s="11">
        <v>12982.4</v>
      </c>
      <c r="M890" s="8" t="s">
        <v>6119</v>
      </c>
      <c r="N890" s="8" t="s">
        <v>73</v>
      </c>
      <c r="O890" s="8" t="s">
        <v>6877</v>
      </c>
      <c r="P890" s="11">
        <v>82.0</v>
      </c>
      <c r="Q890" s="11">
        <v>111164.94</v>
      </c>
      <c r="S890" s="16" t="str">
        <f t="shared" si="1"/>
        <v>CXG-1225</v>
      </c>
      <c r="T890" s="16" t="str">
        <f t="shared" si="2"/>
        <v>12/2025</v>
      </c>
      <c r="U890" s="10" t="s">
        <v>1026</v>
      </c>
      <c r="V890" s="43">
        <v>81340.0</v>
      </c>
      <c r="W890" s="8">
        <v>1355.67</v>
      </c>
      <c r="X890" s="8">
        <v>3.34</v>
      </c>
      <c r="Y890" s="16" t="str">
        <f t="shared" si="3"/>
        <v>Descarregado</v>
      </c>
      <c r="Z890" s="8" t="s">
        <v>3302</v>
      </c>
      <c r="AA890" s="14">
        <f>SUMIFS(PagFreteIndividal!E:E,PagFreteIndividal!B:B,A:A)+AC890</f>
        <v>12982.4</v>
      </c>
      <c r="AB890" s="14">
        <f t="shared" si="4"/>
        <v>0</v>
      </c>
      <c r="AC890" s="32">
        <v>12982.4</v>
      </c>
    </row>
    <row r="891">
      <c r="A891" s="10" t="s">
        <v>6908</v>
      </c>
      <c r="B891" s="19">
        <v>46002.0</v>
      </c>
      <c r="C891" s="8" t="s">
        <v>3364</v>
      </c>
      <c r="D891" s="8">
        <v>38490.0</v>
      </c>
      <c r="E891" s="8">
        <v>641.5</v>
      </c>
      <c r="F891" s="8">
        <v>68.0</v>
      </c>
      <c r="G891" s="11">
        <v>43622.0</v>
      </c>
      <c r="H891" s="8">
        <v>0.0</v>
      </c>
      <c r="I891" s="11">
        <v>0.0</v>
      </c>
      <c r="J891" s="8" t="s">
        <v>6152</v>
      </c>
      <c r="K891" s="8">
        <v>170.0</v>
      </c>
      <c r="L891" s="11">
        <v>6543.3</v>
      </c>
      <c r="M891" s="8" t="s">
        <v>6119</v>
      </c>
      <c r="N891" s="8" t="s">
        <v>73</v>
      </c>
      <c r="O891" s="8" t="s">
        <v>6877</v>
      </c>
      <c r="P891" s="11">
        <v>82.0</v>
      </c>
      <c r="Q891" s="11">
        <v>52794.06</v>
      </c>
      <c r="S891" s="16" t="str">
        <f t="shared" si="1"/>
        <v>CXG-1225</v>
      </c>
      <c r="T891" s="16" t="str">
        <f t="shared" si="2"/>
        <v>12/2025</v>
      </c>
      <c r="U891" s="10" t="s">
        <v>1026</v>
      </c>
      <c r="V891" s="43">
        <v>38630.0</v>
      </c>
      <c r="W891" s="8">
        <v>643.83</v>
      </c>
      <c r="X891" s="8">
        <v>2.33</v>
      </c>
      <c r="Y891" s="16" t="str">
        <f t="shared" si="3"/>
        <v>Descarregado</v>
      </c>
      <c r="Z891" s="8" t="s">
        <v>3302</v>
      </c>
      <c r="AA891" s="14">
        <f>SUMIFS(PagFreteIndividal!E:E,PagFreteIndividal!B:B,A:A)+AC891</f>
        <v>6543.3</v>
      </c>
      <c r="AB891" s="14">
        <f t="shared" si="4"/>
        <v>0</v>
      </c>
      <c r="AC891" s="32">
        <v>6543.3</v>
      </c>
    </row>
    <row r="892">
      <c r="A892" s="10" t="s">
        <v>6909</v>
      </c>
      <c r="B892" s="19">
        <v>46002.0</v>
      </c>
      <c r="C892" s="8" t="s">
        <v>3364</v>
      </c>
      <c r="D892" s="8">
        <v>61080.0</v>
      </c>
      <c r="E892" s="8">
        <v>1018.0</v>
      </c>
      <c r="F892" s="8">
        <v>68.0</v>
      </c>
      <c r="G892" s="11">
        <v>69224.0</v>
      </c>
      <c r="H892" s="8">
        <v>0.0</v>
      </c>
      <c r="I892" s="11">
        <v>0.0</v>
      </c>
      <c r="J892" s="8" t="s">
        <v>6734</v>
      </c>
      <c r="K892" s="8">
        <v>160.0</v>
      </c>
      <c r="L892" s="11">
        <v>9772.8</v>
      </c>
      <c r="M892" s="8" t="s">
        <v>6119</v>
      </c>
      <c r="N892" s="8" t="s">
        <v>73</v>
      </c>
      <c r="O892" s="8" t="s">
        <v>6877</v>
      </c>
      <c r="P892" s="11">
        <v>82.0</v>
      </c>
      <c r="Q892" s="11">
        <v>83612.94</v>
      </c>
      <c r="S892" s="16" t="str">
        <f t="shared" si="1"/>
        <v>CXG-1225</v>
      </c>
      <c r="T892" s="16" t="str">
        <f t="shared" si="2"/>
        <v>12/2025</v>
      </c>
      <c r="U892" s="10" t="s">
        <v>1026</v>
      </c>
      <c r="V892" s="43">
        <v>61180.0</v>
      </c>
      <c r="W892" s="8">
        <v>1019.67</v>
      </c>
      <c r="X892" s="8">
        <v>1.67</v>
      </c>
      <c r="Y892" s="16" t="str">
        <f t="shared" si="3"/>
        <v>Descarregado</v>
      </c>
      <c r="Z892" s="8" t="s">
        <v>3302</v>
      </c>
      <c r="AA892" s="14">
        <f>SUMIFS(PagFreteIndividal!E:E,PagFreteIndividal!B:B,A:A)+AC892</f>
        <v>9772.8</v>
      </c>
      <c r="AB892" s="14">
        <f t="shared" si="4"/>
        <v>0</v>
      </c>
      <c r="AC892" s="32">
        <v>9772.8</v>
      </c>
    </row>
    <row r="893">
      <c r="A893" s="10" t="s">
        <v>4663</v>
      </c>
      <c r="B893" s="13">
        <v>46000.0</v>
      </c>
      <c r="C893" s="8" t="s">
        <v>3308</v>
      </c>
      <c r="D893" s="8">
        <v>63410.0</v>
      </c>
      <c r="E893" s="8">
        <v>1056.83</v>
      </c>
      <c r="F893" s="8">
        <v>68.0</v>
      </c>
      <c r="G893" s="11">
        <v>71864.44</v>
      </c>
      <c r="H893" s="8">
        <v>0.0</v>
      </c>
      <c r="I893" s="11">
        <v>0.0</v>
      </c>
      <c r="J893" s="8" t="s">
        <v>4664</v>
      </c>
      <c r="K893" s="8">
        <v>150.0</v>
      </c>
      <c r="L893" s="11">
        <v>9511.5</v>
      </c>
      <c r="M893" s="8" t="s">
        <v>6119</v>
      </c>
      <c r="N893" s="8" t="s">
        <v>61</v>
      </c>
      <c r="O893" s="8" t="s">
        <v>6865</v>
      </c>
      <c r="P893" s="11">
        <v>82.8</v>
      </c>
      <c r="Q893" s="11">
        <v>87685.2</v>
      </c>
      <c r="S893" s="16" t="str">
        <f t="shared" si="1"/>
        <v>CXG-1225</v>
      </c>
      <c r="T893" s="16" t="str">
        <f t="shared" si="2"/>
        <v>12/2025</v>
      </c>
      <c r="U893" s="10" t="s">
        <v>1026</v>
      </c>
      <c r="V893" s="43">
        <v>63540.0</v>
      </c>
      <c r="W893" s="8">
        <v>1059.0</v>
      </c>
      <c r="X893" s="8">
        <v>2.17</v>
      </c>
      <c r="Y893" s="16" t="str">
        <f t="shared" si="3"/>
        <v>Descarregado</v>
      </c>
      <c r="Z893" s="8" t="s">
        <v>3309</v>
      </c>
      <c r="AA893" s="14">
        <f>SUMIFS(PagFreteIndividal!E:E,PagFreteIndividal!B:B,A:A)+AC893</f>
        <v>9511.5</v>
      </c>
      <c r="AB893" s="14">
        <f t="shared" si="4"/>
        <v>0</v>
      </c>
      <c r="AC893" s="14"/>
    </row>
    <row r="894">
      <c r="A894" s="10" t="s">
        <v>6910</v>
      </c>
      <c r="B894" s="19">
        <v>46003.0</v>
      </c>
      <c r="C894" s="8" t="s">
        <v>3364</v>
      </c>
      <c r="D894" s="8">
        <v>16240.0</v>
      </c>
      <c r="E894" s="8">
        <v>270.67</v>
      </c>
      <c r="F894" s="8">
        <v>68.0</v>
      </c>
      <c r="G894" s="11">
        <v>18405.56</v>
      </c>
      <c r="H894" s="8">
        <v>0.0</v>
      </c>
      <c r="I894" s="11">
        <v>0.0</v>
      </c>
      <c r="J894" s="8" t="s">
        <v>6911</v>
      </c>
      <c r="K894" s="8">
        <v>160.0</v>
      </c>
      <c r="L894" s="11">
        <v>2598.4</v>
      </c>
      <c r="M894" s="8" t="s">
        <v>6119</v>
      </c>
      <c r="N894" s="8" t="s">
        <v>41</v>
      </c>
      <c r="O894" s="8" t="s">
        <v>6900</v>
      </c>
      <c r="P894" s="11">
        <v>80.0</v>
      </c>
      <c r="Q894" s="11">
        <v>22133.6</v>
      </c>
      <c r="S894" s="16" t="str">
        <f t="shared" si="1"/>
        <v>CXG-1225</v>
      </c>
      <c r="T894" s="16" t="str">
        <f t="shared" si="2"/>
        <v>12/2025</v>
      </c>
      <c r="U894" s="10" t="s">
        <v>991</v>
      </c>
      <c r="V894" s="43">
        <v>16600.0</v>
      </c>
      <c r="W894" s="8">
        <v>276.67</v>
      </c>
      <c r="X894" s="8">
        <v>6.0</v>
      </c>
      <c r="Y894" s="16" t="str">
        <f t="shared" si="3"/>
        <v>Descarregado</v>
      </c>
      <c r="Z894" s="8" t="s">
        <v>3302</v>
      </c>
      <c r="AA894" s="14">
        <f>SUMIFS(PagFreteIndividal!E:E,PagFreteIndividal!B:B,A:A)+AC894</f>
        <v>2598.4</v>
      </c>
      <c r="AB894" s="14">
        <f t="shared" si="4"/>
        <v>0</v>
      </c>
      <c r="AC894" s="32">
        <v>2598.4</v>
      </c>
    </row>
    <row r="895">
      <c r="A895" s="10" t="s">
        <v>6912</v>
      </c>
      <c r="B895" s="19">
        <v>46003.0</v>
      </c>
      <c r="C895" s="8" t="s">
        <v>3364</v>
      </c>
      <c r="D895" s="8">
        <v>58120.0</v>
      </c>
      <c r="E895" s="8">
        <v>968.67</v>
      </c>
      <c r="F895" s="8">
        <v>67.0</v>
      </c>
      <c r="G895" s="11">
        <v>64900.89</v>
      </c>
      <c r="H895" s="8">
        <v>0.0</v>
      </c>
      <c r="I895" s="11">
        <v>0.0</v>
      </c>
      <c r="J895" s="8" t="s">
        <v>6911</v>
      </c>
      <c r="K895" s="8">
        <v>160.0</v>
      </c>
      <c r="L895" s="11">
        <v>9299.2</v>
      </c>
      <c r="M895" s="8" t="s">
        <v>6119</v>
      </c>
      <c r="N895" s="8" t="s">
        <v>41</v>
      </c>
      <c r="O895" s="8" t="s">
        <v>6900</v>
      </c>
      <c r="P895" s="11">
        <v>80.0</v>
      </c>
      <c r="Q895" s="11">
        <v>77493.6</v>
      </c>
      <c r="S895" s="16" t="str">
        <f t="shared" si="1"/>
        <v>CXG-1225</v>
      </c>
      <c r="T895" s="16" t="str">
        <f t="shared" si="2"/>
        <v>12/2025</v>
      </c>
      <c r="U895" s="10" t="s">
        <v>1016</v>
      </c>
      <c r="V895" s="43">
        <v>58120.0</v>
      </c>
      <c r="W895" s="8">
        <v>968.67</v>
      </c>
      <c r="X895" s="8">
        <v>0.0</v>
      </c>
      <c r="Y895" s="16" t="str">
        <f t="shared" si="3"/>
        <v>Descarregado</v>
      </c>
      <c r="Z895" s="8" t="s">
        <v>3302</v>
      </c>
      <c r="AA895" s="14">
        <f>SUMIFS(PagFreteIndividal!E:E,PagFreteIndividal!B:B,A:A)+AC895</f>
        <v>9299.2</v>
      </c>
      <c r="AB895" s="14">
        <f t="shared" si="4"/>
        <v>0</v>
      </c>
      <c r="AC895" s="32">
        <v>9299.2</v>
      </c>
    </row>
    <row r="896">
      <c r="A896" s="10" t="s">
        <v>6913</v>
      </c>
      <c r="B896" s="19">
        <v>46003.0</v>
      </c>
      <c r="C896" s="8" t="s">
        <v>3364</v>
      </c>
      <c r="D896" s="8">
        <v>77260.0</v>
      </c>
      <c r="E896" s="8">
        <v>1287.67</v>
      </c>
      <c r="F896" s="8">
        <v>67.5</v>
      </c>
      <c r="G896" s="11">
        <v>86917.73</v>
      </c>
      <c r="H896" s="8">
        <v>0.0</v>
      </c>
      <c r="I896" s="11">
        <v>0.0</v>
      </c>
      <c r="J896" s="8" t="s">
        <v>6528</v>
      </c>
      <c r="K896" s="8">
        <v>160.0</v>
      </c>
      <c r="L896" s="11">
        <v>12361.6</v>
      </c>
      <c r="M896" s="8" t="s">
        <v>6119</v>
      </c>
      <c r="N896" s="8" t="s">
        <v>41</v>
      </c>
      <c r="O896" s="8" t="s">
        <v>6900</v>
      </c>
      <c r="P896" s="11">
        <v>80.0</v>
      </c>
      <c r="Q896" s="11">
        <v>102840.0</v>
      </c>
      <c r="S896" s="16" t="str">
        <f t="shared" si="1"/>
        <v>CXG-1225</v>
      </c>
      <c r="T896" s="16" t="str">
        <f t="shared" si="2"/>
        <v>12/2025</v>
      </c>
      <c r="U896" s="10" t="s">
        <v>1045</v>
      </c>
      <c r="V896" s="43">
        <v>77130.0</v>
      </c>
      <c r="W896" s="8">
        <v>1285.5</v>
      </c>
      <c r="X896" s="8">
        <v>-2.17</v>
      </c>
      <c r="Y896" s="16" t="str">
        <f t="shared" si="3"/>
        <v>Descarregado</v>
      </c>
      <c r="Z896" s="8" t="s">
        <v>3302</v>
      </c>
      <c r="AA896" s="14">
        <f>SUMIFS(PagFreteIndividal!E:E,PagFreteIndividal!B:B,A:A)+AC896</f>
        <v>12361.6</v>
      </c>
      <c r="AB896" s="14">
        <f t="shared" si="4"/>
        <v>0</v>
      </c>
      <c r="AC896" s="32">
        <v>12361.6</v>
      </c>
    </row>
    <row r="897">
      <c r="A897" s="10" t="s">
        <v>4507</v>
      </c>
      <c r="B897" s="19">
        <v>46003.0</v>
      </c>
      <c r="C897" s="8" t="s">
        <v>3308</v>
      </c>
      <c r="D897" s="8">
        <v>61660.0</v>
      </c>
      <c r="E897" s="8">
        <v>1027.67</v>
      </c>
      <c r="F897" s="8">
        <v>67.0</v>
      </c>
      <c r="G897" s="11">
        <v>68853.89</v>
      </c>
      <c r="H897" s="8">
        <v>0.0</v>
      </c>
      <c r="I897" s="11">
        <v>0.0</v>
      </c>
      <c r="J897" s="8" t="s">
        <v>4508</v>
      </c>
      <c r="K897" s="8">
        <v>160.0</v>
      </c>
      <c r="L897" s="11">
        <v>9865.6</v>
      </c>
      <c r="M897" s="8" t="s">
        <v>6119</v>
      </c>
      <c r="N897" s="8" t="s">
        <v>41</v>
      </c>
      <c r="O897" s="8" t="s">
        <v>6900</v>
      </c>
      <c r="P897" s="11">
        <v>80.0</v>
      </c>
      <c r="Q897" s="11">
        <v>83746.4</v>
      </c>
      <c r="S897" s="16" t="str">
        <f t="shared" si="1"/>
        <v>CXG-1225</v>
      </c>
      <c r="T897" s="16" t="str">
        <f t="shared" si="2"/>
        <v>12/2025</v>
      </c>
      <c r="U897" s="10" t="s">
        <v>1051</v>
      </c>
      <c r="V897" s="43">
        <v>62810.0</v>
      </c>
      <c r="W897" s="8">
        <v>1046.83</v>
      </c>
      <c r="X897" s="8">
        <v>19.16</v>
      </c>
      <c r="Y897" s="16" t="str">
        <f t="shared" si="3"/>
        <v>Descarregado</v>
      </c>
      <c r="Z897" s="8" t="s">
        <v>3309</v>
      </c>
      <c r="AA897" s="14">
        <f>SUMIFS(PagFreteIndividal!E:E,PagFreteIndividal!B:B,A:A)+AC897</f>
        <v>9865.6</v>
      </c>
      <c r="AB897" s="14">
        <f t="shared" si="4"/>
        <v>0</v>
      </c>
      <c r="AC897" s="14"/>
    </row>
    <row r="898">
      <c r="A898" s="10" t="s">
        <v>6914</v>
      </c>
      <c r="B898" s="19">
        <v>46004.0</v>
      </c>
      <c r="C898" s="8" t="s">
        <v>3364</v>
      </c>
      <c r="D898" s="8">
        <v>72200.0</v>
      </c>
      <c r="E898" s="8">
        <v>1203.33</v>
      </c>
      <c r="F898" s="8">
        <v>67.0</v>
      </c>
      <c r="G898" s="11">
        <v>80623.11</v>
      </c>
      <c r="H898" s="8">
        <v>0.0</v>
      </c>
      <c r="I898" s="11">
        <v>0.0</v>
      </c>
      <c r="J898" s="8" t="s">
        <v>6132</v>
      </c>
      <c r="K898" s="8">
        <v>110.0</v>
      </c>
      <c r="L898" s="11">
        <v>7942.0</v>
      </c>
      <c r="M898" s="8" t="s">
        <v>6119</v>
      </c>
      <c r="N898" s="8" t="s">
        <v>53</v>
      </c>
      <c r="O898" s="8" t="s">
        <v>6850</v>
      </c>
      <c r="P898" s="11">
        <v>78.0</v>
      </c>
      <c r="Q898" s="11">
        <v>94068.0</v>
      </c>
      <c r="R898" s="8" t="s">
        <v>6915</v>
      </c>
      <c r="S898" s="16" t="str">
        <f t="shared" si="1"/>
        <v>CXG-1225</v>
      </c>
      <c r="T898" s="16" t="str">
        <f t="shared" si="2"/>
        <v>12/2025</v>
      </c>
      <c r="U898" s="10" t="s">
        <v>1053</v>
      </c>
      <c r="V898" s="43">
        <v>72360.0</v>
      </c>
      <c r="W898" s="8">
        <v>1206.0</v>
      </c>
      <c r="X898" s="8">
        <v>2.67</v>
      </c>
      <c r="Y898" s="16" t="str">
        <f t="shared" si="3"/>
        <v>Descarregado</v>
      </c>
      <c r="Z898" s="8" t="s">
        <v>3302</v>
      </c>
      <c r="AA898" s="14">
        <f>SUMIFS(PagFreteIndividal!E:E,PagFreteIndividal!B:B,A:A)+AC898</f>
        <v>7942</v>
      </c>
      <c r="AB898" s="14">
        <f t="shared" si="4"/>
        <v>0</v>
      </c>
      <c r="AC898" s="32">
        <v>7942.0</v>
      </c>
    </row>
    <row r="899">
      <c r="A899" s="10" t="s">
        <v>4878</v>
      </c>
      <c r="B899" s="19">
        <v>46004.0</v>
      </c>
      <c r="C899" s="8" t="s">
        <v>3308</v>
      </c>
      <c r="D899" s="8">
        <v>36700.0</v>
      </c>
      <c r="E899" s="8">
        <v>611.67</v>
      </c>
      <c r="F899" s="8">
        <v>67.0</v>
      </c>
      <c r="G899" s="11">
        <v>40981.89</v>
      </c>
      <c r="H899" s="8">
        <v>0.0</v>
      </c>
      <c r="I899" s="11">
        <v>0.0</v>
      </c>
      <c r="J899" s="8" t="s">
        <v>4174</v>
      </c>
      <c r="K899" s="8">
        <v>110.0</v>
      </c>
      <c r="L899" s="11">
        <v>4037.0</v>
      </c>
      <c r="M899" s="8" t="s">
        <v>6119</v>
      </c>
      <c r="N899" s="8" t="s">
        <v>53</v>
      </c>
      <c r="O899" s="8" t="s">
        <v>6850</v>
      </c>
      <c r="P899" s="11">
        <v>78.0</v>
      </c>
      <c r="Q899" s="11">
        <v>48958.26</v>
      </c>
      <c r="R899" s="8" t="s">
        <v>6916</v>
      </c>
      <c r="S899" s="16" t="str">
        <f t="shared" si="1"/>
        <v>CXG-1225</v>
      </c>
      <c r="T899" s="16" t="str">
        <f t="shared" si="2"/>
        <v>12/2025</v>
      </c>
      <c r="U899" s="10" t="s">
        <v>1016</v>
      </c>
      <c r="V899" s="43">
        <v>37660.0</v>
      </c>
      <c r="W899" s="8">
        <v>627.67</v>
      </c>
      <c r="X899" s="8">
        <v>16.0</v>
      </c>
      <c r="Y899" s="16" t="str">
        <f t="shared" si="3"/>
        <v>Descarregado</v>
      </c>
      <c r="Z899" s="8" t="s">
        <v>3309</v>
      </c>
      <c r="AA899" s="14">
        <f>SUMIFS(PagFreteIndividal!E:E,PagFreteIndividal!B:B,A:A)+AC899</f>
        <v>4037</v>
      </c>
      <c r="AB899" s="14">
        <f t="shared" si="4"/>
        <v>0</v>
      </c>
      <c r="AC899" s="14"/>
    </row>
    <row r="900">
      <c r="A900" s="10" t="s">
        <v>5475</v>
      </c>
      <c r="B900" s="19">
        <v>46006.0</v>
      </c>
      <c r="C900" s="8" t="s">
        <v>3313</v>
      </c>
      <c r="D900" s="8">
        <v>72400.0</v>
      </c>
      <c r="E900" s="8">
        <v>1206.67</v>
      </c>
      <c r="F900" s="8">
        <v>66.0</v>
      </c>
      <c r="G900" s="11">
        <v>79640.22</v>
      </c>
      <c r="H900" s="8">
        <v>0.0</v>
      </c>
      <c r="I900" s="11">
        <v>0.0</v>
      </c>
      <c r="J900" s="8" t="s">
        <v>5083</v>
      </c>
      <c r="K900" s="8">
        <v>210.0</v>
      </c>
      <c r="L900" s="11">
        <v>15204.0</v>
      </c>
      <c r="M900" s="8" t="s">
        <v>6119</v>
      </c>
      <c r="N900" s="8" t="s">
        <v>73</v>
      </c>
      <c r="O900" s="8" t="s">
        <v>6877</v>
      </c>
      <c r="P900" s="11">
        <v>82.0</v>
      </c>
      <c r="Q900" s="11">
        <v>98960.06</v>
      </c>
      <c r="S900" s="16" t="str">
        <f t="shared" si="1"/>
        <v>CXG-1225</v>
      </c>
      <c r="T900" s="16" t="str">
        <f t="shared" si="2"/>
        <v>12/2025</v>
      </c>
      <c r="U900" s="10" t="s">
        <v>1055</v>
      </c>
      <c r="V900" s="43">
        <v>72410.0</v>
      </c>
      <c r="W900" s="8">
        <v>1206.83</v>
      </c>
      <c r="X900" s="8">
        <v>0.16</v>
      </c>
      <c r="Y900" s="16" t="str">
        <f t="shared" si="3"/>
        <v>Descarregado</v>
      </c>
      <c r="Z900" s="8" t="s">
        <v>3314</v>
      </c>
      <c r="AA900" s="14">
        <f>SUMIFS(PagFreteIndividal!E:E,PagFreteIndividal!B:B,A:A)+AC900</f>
        <v>15204</v>
      </c>
      <c r="AB900" s="14">
        <f t="shared" si="4"/>
        <v>0</v>
      </c>
      <c r="AC900" s="14"/>
    </row>
    <row r="901">
      <c r="A901" s="10" t="s">
        <v>6917</v>
      </c>
      <c r="B901" s="19">
        <v>46004.0</v>
      </c>
      <c r="C901" s="8" t="s">
        <v>3364</v>
      </c>
      <c r="D901" s="8">
        <v>82600.0</v>
      </c>
      <c r="E901" s="8">
        <v>1376.67</v>
      </c>
      <c r="F901" s="8">
        <v>68.0</v>
      </c>
      <c r="G901" s="11">
        <v>93613.56</v>
      </c>
      <c r="H901" s="8">
        <v>0.0</v>
      </c>
      <c r="I901" s="11">
        <v>0.0</v>
      </c>
      <c r="J901" s="8" t="s">
        <v>6671</v>
      </c>
      <c r="K901" s="8">
        <v>160.0</v>
      </c>
      <c r="L901" s="11">
        <v>13216.0</v>
      </c>
      <c r="M901" s="8" t="s">
        <v>6119</v>
      </c>
      <c r="N901" s="8" t="s">
        <v>73</v>
      </c>
      <c r="O901" s="8" t="s">
        <v>6877</v>
      </c>
      <c r="P901" s="11">
        <v>82.0</v>
      </c>
      <c r="Q901" s="11">
        <v>113187.06</v>
      </c>
      <c r="S901" s="16" t="str">
        <f t="shared" si="1"/>
        <v>CXG-1225</v>
      </c>
      <c r="T901" s="16" t="str">
        <f t="shared" si="2"/>
        <v>12/2025</v>
      </c>
      <c r="U901" s="10" t="s">
        <v>1026</v>
      </c>
      <c r="V901" s="43">
        <v>82820.0</v>
      </c>
      <c r="W901" s="8">
        <v>1380.33</v>
      </c>
      <c r="X901" s="8">
        <v>3.66</v>
      </c>
      <c r="Y901" s="16" t="str">
        <f t="shared" si="3"/>
        <v>Descarregado</v>
      </c>
      <c r="Z901" s="8" t="s">
        <v>3302</v>
      </c>
      <c r="AA901" s="14">
        <f>SUMIFS(PagFreteIndividal!E:E,PagFreteIndividal!B:B,A:A)+AC901</f>
        <v>13216</v>
      </c>
      <c r="AB901" s="14">
        <f t="shared" si="4"/>
        <v>0</v>
      </c>
      <c r="AC901" s="32">
        <v>13216.0</v>
      </c>
    </row>
    <row r="902">
      <c r="A902" s="10" t="s">
        <v>6918</v>
      </c>
      <c r="B902" s="19">
        <v>46005.0</v>
      </c>
      <c r="C902" s="8" t="s">
        <v>3364</v>
      </c>
      <c r="D902" s="8">
        <v>81320.0</v>
      </c>
      <c r="E902" s="8">
        <v>1355.33</v>
      </c>
      <c r="F902" s="8">
        <v>68.0</v>
      </c>
      <c r="G902" s="11">
        <v>92162.44</v>
      </c>
      <c r="H902" s="8">
        <v>0.0</v>
      </c>
      <c r="I902" s="11">
        <v>0.0</v>
      </c>
      <c r="J902" s="8" t="s">
        <v>6129</v>
      </c>
      <c r="K902" s="8">
        <v>160.0</v>
      </c>
      <c r="L902" s="11">
        <v>13011.2</v>
      </c>
      <c r="M902" s="8" t="s">
        <v>6119</v>
      </c>
      <c r="N902" s="8" t="s">
        <v>73</v>
      </c>
      <c r="O902" s="8" t="s">
        <v>6877</v>
      </c>
      <c r="P902" s="11">
        <v>82.0</v>
      </c>
      <c r="Q902" s="11">
        <v>111465.06</v>
      </c>
      <c r="S902" s="16" t="str">
        <f t="shared" si="1"/>
        <v>CXG-1225</v>
      </c>
      <c r="T902" s="16" t="str">
        <f t="shared" si="2"/>
        <v>12/2025</v>
      </c>
      <c r="U902" s="10" t="s">
        <v>1026</v>
      </c>
      <c r="V902" s="43">
        <v>81560.0</v>
      </c>
      <c r="W902" s="8">
        <v>1359.33</v>
      </c>
      <c r="X902" s="8">
        <v>4.0</v>
      </c>
      <c r="Y902" s="16" t="str">
        <f t="shared" si="3"/>
        <v>Descarregado</v>
      </c>
      <c r="Z902" s="8" t="s">
        <v>3302</v>
      </c>
      <c r="AA902" s="14">
        <f>SUMIFS(PagFreteIndividal!E:E,PagFreteIndividal!B:B,A:A)+AC902</f>
        <v>13011.2</v>
      </c>
      <c r="AB902" s="14">
        <f t="shared" si="4"/>
        <v>0</v>
      </c>
      <c r="AC902" s="32">
        <v>13011.2</v>
      </c>
    </row>
    <row r="903">
      <c r="A903" s="10" t="s">
        <v>4892</v>
      </c>
      <c r="B903" s="19">
        <v>46005.0</v>
      </c>
      <c r="C903" s="8" t="s">
        <v>3308</v>
      </c>
      <c r="D903" s="8">
        <v>39260.0</v>
      </c>
      <c r="E903" s="8">
        <v>654.33</v>
      </c>
      <c r="F903" s="8">
        <v>69.4</v>
      </c>
      <c r="G903" s="11">
        <v>45410.5</v>
      </c>
      <c r="H903" s="8">
        <v>0.0</v>
      </c>
      <c r="I903" s="11">
        <v>0.0</v>
      </c>
      <c r="J903" s="8" t="s">
        <v>4174</v>
      </c>
      <c r="K903" s="8">
        <v>110.0</v>
      </c>
      <c r="L903" s="11">
        <v>4318.6</v>
      </c>
      <c r="M903" s="8" t="s">
        <v>6119</v>
      </c>
      <c r="N903" s="8" t="s">
        <v>53</v>
      </c>
      <c r="O903" s="8" t="s">
        <v>6850</v>
      </c>
      <c r="P903" s="11">
        <v>78.0</v>
      </c>
      <c r="Q903" s="11">
        <v>51037.74</v>
      </c>
      <c r="R903" s="8" t="s">
        <v>6916</v>
      </c>
      <c r="S903" s="16" t="str">
        <f t="shared" si="1"/>
        <v>CXG-1225</v>
      </c>
      <c r="T903" s="16" t="str">
        <f t="shared" si="2"/>
        <v>12/2025</v>
      </c>
      <c r="U903" s="10" t="s">
        <v>1057</v>
      </c>
      <c r="V903" s="43">
        <v>39260.0</v>
      </c>
      <c r="W903" s="8">
        <v>654.33</v>
      </c>
      <c r="X903" s="8">
        <v>0.0</v>
      </c>
      <c r="Y903" s="16" t="str">
        <f t="shared" si="3"/>
        <v>Descarregado</v>
      </c>
      <c r="Z903" s="8" t="s">
        <v>3309</v>
      </c>
      <c r="AA903" s="14">
        <f>SUMIFS(PagFreteIndividal!E:E,PagFreteIndividal!B:B,A:A)+AC903</f>
        <v>4318.6</v>
      </c>
      <c r="AB903" s="14">
        <f t="shared" si="4"/>
        <v>0</v>
      </c>
      <c r="AC903" s="14"/>
    </row>
    <row r="904">
      <c r="A904" s="10" t="s">
        <v>6919</v>
      </c>
      <c r="B904" s="19">
        <v>46007.0</v>
      </c>
      <c r="C904" s="8" t="s">
        <v>3364</v>
      </c>
      <c r="D904" s="8">
        <v>76660.0</v>
      </c>
      <c r="E904" s="8">
        <v>1277.67</v>
      </c>
      <c r="F904" s="8">
        <v>67.0</v>
      </c>
      <c r="G904" s="11">
        <v>85603.89</v>
      </c>
      <c r="H904" s="8">
        <v>0.0</v>
      </c>
      <c r="I904" s="11">
        <v>0.0</v>
      </c>
      <c r="J904" s="8" t="s">
        <v>6590</v>
      </c>
      <c r="K904" s="8">
        <v>180.0</v>
      </c>
      <c r="L904" s="11">
        <v>13798.8</v>
      </c>
      <c r="M904" s="8" t="s">
        <v>6119</v>
      </c>
      <c r="N904" s="8" t="s">
        <v>27</v>
      </c>
      <c r="O904" s="8" t="s">
        <v>6594</v>
      </c>
      <c r="P904" s="11">
        <v>82.0</v>
      </c>
      <c r="Q904" s="11">
        <v>104768.94</v>
      </c>
      <c r="S904" s="16" t="str">
        <f t="shared" si="1"/>
        <v>CXG-1225</v>
      </c>
      <c r="T904" s="16" t="str">
        <f t="shared" si="2"/>
        <v>12/2025</v>
      </c>
      <c r="U904" s="10" t="s">
        <v>1002</v>
      </c>
      <c r="V904" s="43">
        <v>76660.0</v>
      </c>
      <c r="W904" s="8">
        <v>1277.67</v>
      </c>
      <c r="X904" s="8">
        <v>0.0</v>
      </c>
      <c r="Y904" s="16" t="str">
        <f t="shared" si="3"/>
        <v>Descarregado</v>
      </c>
      <c r="Z904" s="8" t="s">
        <v>3302</v>
      </c>
      <c r="AA904" s="14">
        <f>SUMIFS(PagFreteIndividal!E:E,PagFreteIndividal!B:B,A:A)+AC904</f>
        <v>13798.8</v>
      </c>
      <c r="AB904" s="14">
        <f t="shared" si="4"/>
        <v>0</v>
      </c>
      <c r="AC904" s="32">
        <v>13798.8</v>
      </c>
    </row>
    <row r="905">
      <c r="A905" s="10" t="s">
        <v>6920</v>
      </c>
      <c r="B905" s="19">
        <v>46007.0</v>
      </c>
      <c r="C905" s="8" t="s">
        <v>3364</v>
      </c>
      <c r="D905" s="8">
        <v>79150.0</v>
      </c>
      <c r="E905" s="8">
        <v>1319.17</v>
      </c>
      <c r="F905" s="8">
        <v>68.0</v>
      </c>
      <c r="G905" s="11">
        <v>89703.56</v>
      </c>
      <c r="H905" s="8">
        <v>0.0</v>
      </c>
      <c r="I905" s="11">
        <v>0.0</v>
      </c>
      <c r="J905" s="8" t="s">
        <v>6158</v>
      </c>
      <c r="K905" s="8">
        <v>160.0</v>
      </c>
      <c r="L905" s="11">
        <v>12664.0</v>
      </c>
      <c r="M905" s="8" t="s">
        <v>6119</v>
      </c>
      <c r="N905" s="8" t="s">
        <v>73</v>
      </c>
      <c r="O905" s="8" t="s">
        <v>6877</v>
      </c>
      <c r="P905" s="11">
        <v>82.0</v>
      </c>
      <c r="Q905" s="11">
        <v>108581.94</v>
      </c>
      <c r="S905" s="16" t="str">
        <f t="shared" si="1"/>
        <v>CXG-1225</v>
      </c>
      <c r="T905" s="16" t="str">
        <f t="shared" si="2"/>
        <v>12/2025</v>
      </c>
      <c r="U905" s="10" t="s">
        <v>1026</v>
      </c>
      <c r="V905" s="43">
        <v>79450.0</v>
      </c>
      <c r="W905" s="8">
        <v>1324.17</v>
      </c>
      <c r="X905" s="8">
        <v>5.0</v>
      </c>
      <c r="Y905" s="16" t="str">
        <f t="shared" si="3"/>
        <v>Descarregado</v>
      </c>
      <c r="Z905" s="8" t="s">
        <v>3302</v>
      </c>
      <c r="AA905" s="14">
        <f>SUMIFS(PagFreteIndividal!E:E,PagFreteIndividal!B:B,A:A)+AC905</f>
        <v>12664</v>
      </c>
      <c r="AB905" s="14">
        <f t="shared" si="4"/>
        <v>0</v>
      </c>
      <c r="AC905" s="32">
        <v>12664.0</v>
      </c>
    </row>
    <row r="906">
      <c r="A906" s="10" t="s">
        <v>6921</v>
      </c>
      <c r="B906" s="19">
        <v>46007.0</v>
      </c>
      <c r="C906" s="8" t="s">
        <v>3364</v>
      </c>
      <c r="D906" s="8">
        <v>78880.0</v>
      </c>
      <c r="E906" s="8">
        <v>1314.67</v>
      </c>
      <c r="F906" s="8">
        <v>67.0</v>
      </c>
      <c r="G906" s="11">
        <v>88082.89</v>
      </c>
      <c r="H906" s="8">
        <v>0.0</v>
      </c>
      <c r="I906" s="11">
        <v>0.0</v>
      </c>
      <c r="J906" s="8" t="s">
        <v>6661</v>
      </c>
      <c r="K906" s="8">
        <v>110.0</v>
      </c>
      <c r="L906" s="11">
        <v>8676.8</v>
      </c>
      <c r="M906" s="8" t="s">
        <v>6119</v>
      </c>
      <c r="N906" s="8" t="s">
        <v>53</v>
      </c>
      <c r="O906" s="8" t="s">
        <v>6850</v>
      </c>
      <c r="P906" s="11">
        <v>78.0</v>
      </c>
      <c r="Q906" s="11">
        <v>102778.26</v>
      </c>
      <c r="R906" s="8" t="s">
        <v>6922</v>
      </c>
      <c r="S906" s="16" t="str">
        <f t="shared" si="1"/>
        <v>CXG-1225</v>
      </c>
      <c r="T906" s="16" t="str">
        <f t="shared" si="2"/>
        <v>12/2025</v>
      </c>
      <c r="U906" s="10" t="s">
        <v>1053</v>
      </c>
      <c r="V906" s="43">
        <v>79060.0</v>
      </c>
      <c r="W906" s="8">
        <v>1317.67</v>
      </c>
      <c r="X906" s="8">
        <v>3.0</v>
      </c>
      <c r="Y906" s="16" t="str">
        <f t="shared" si="3"/>
        <v>Descarregado</v>
      </c>
      <c r="Z906" s="8" t="s">
        <v>3302</v>
      </c>
      <c r="AA906" s="14">
        <f>SUMIFS(PagFreteIndividal!E:E,PagFreteIndividal!B:B,A:A)+AC906</f>
        <v>8676.8</v>
      </c>
      <c r="AB906" s="14">
        <f t="shared" si="4"/>
        <v>0</v>
      </c>
      <c r="AC906" s="32">
        <v>8676.8</v>
      </c>
    </row>
    <row r="907">
      <c r="A907" s="10" t="s">
        <v>6923</v>
      </c>
      <c r="B907" s="19">
        <v>46008.0</v>
      </c>
      <c r="C907" s="8" t="s">
        <v>3364</v>
      </c>
      <c r="D907" s="8">
        <v>35020.0</v>
      </c>
      <c r="E907" s="8">
        <v>583.67</v>
      </c>
      <c r="F907" s="8">
        <v>70.0</v>
      </c>
      <c r="G907" s="11">
        <v>40856.9</v>
      </c>
      <c r="H907" s="8">
        <v>0.0</v>
      </c>
      <c r="I907" s="11">
        <v>0.0</v>
      </c>
      <c r="J907" s="8" t="s">
        <v>6152</v>
      </c>
      <c r="K907" s="8">
        <v>160.0</v>
      </c>
      <c r="L907" s="11">
        <v>5603.2</v>
      </c>
      <c r="M907" s="8" t="s">
        <v>6119</v>
      </c>
      <c r="N907" s="8" t="s">
        <v>41</v>
      </c>
      <c r="O907" s="8" t="s">
        <v>6900</v>
      </c>
      <c r="P907" s="11">
        <v>80.0</v>
      </c>
      <c r="Q907" s="11">
        <v>46826.4</v>
      </c>
      <c r="S907" s="16" t="str">
        <f t="shared" si="1"/>
        <v>CXG-1225</v>
      </c>
      <c r="T907" s="16" t="str">
        <f t="shared" si="2"/>
        <v>12/2025</v>
      </c>
      <c r="U907" s="10" t="s">
        <v>1061</v>
      </c>
      <c r="V907" s="43">
        <v>35120.0</v>
      </c>
      <c r="W907" s="8">
        <v>585.33</v>
      </c>
      <c r="X907" s="8">
        <v>1.66</v>
      </c>
      <c r="Y907" s="16" t="str">
        <f t="shared" si="3"/>
        <v>Descarregado</v>
      </c>
      <c r="Z907" s="8" t="s">
        <v>3302</v>
      </c>
      <c r="AA907" s="14">
        <f>SUMIFS(PagFreteIndividal!E:E,PagFreteIndividal!B:B,A:A)+AC907</f>
        <v>5603.2</v>
      </c>
      <c r="AB907" s="14">
        <f t="shared" si="4"/>
        <v>0</v>
      </c>
      <c r="AC907" s="32">
        <v>5603.2</v>
      </c>
    </row>
    <row r="908">
      <c r="A908" s="10" t="s">
        <v>6924</v>
      </c>
      <c r="B908" s="19">
        <v>46008.0</v>
      </c>
      <c r="C908" s="8" t="s">
        <v>3364</v>
      </c>
      <c r="D908" s="8">
        <v>64660.0</v>
      </c>
      <c r="E908" s="8">
        <v>1077.67</v>
      </c>
      <c r="F908" s="8">
        <v>69.4</v>
      </c>
      <c r="G908" s="11">
        <v>74790.3</v>
      </c>
      <c r="H908" s="8">
        <v>0.0</v>
      </c>
      <c r="I908" s="11">
        <v>0.0</v>
      </c>
      <c r="J908" s="8" t="s">
        <v>6464</v>
      </c>
      <c r="K908" s="8">
        <v>110.0</v>
      </c>
      <c r="L908" s="11">
        <v>7112.6</v>
      </c>
      <c r="M908" s="8" t="s">
        <v>6119</v>
      </c>
      <c r="N908" s="8" t="s">
        <v>53</v>
      </c>
      <c r="O908" s="8" t="s">
        <v>6850</v>
      </c>
      <c r="P908" s="11">
        <v>78.0</v>
      </c>
      <c r="Q908" s="11">
        <v>84058.26</v>
      </c>
      <c r="R908" s="8" t="s">
        <v>6925</v>
      </c>
      <c r="S908" s="16" t="str">
        <f t="shared" si="1"/>
        <v>CXG-1225</v>
      </c>
      <c r="T908" s="16" t="str">
        <f t="shared" si="2"/>
        <v>12/2025</v>
      </c>
      <c r="U908" s="10" t="s">
        <v>1057</v>
      </c>
      <c r="V908" s="43">
        <v>64660.0</v>
      </c>
      <c r="W908" s="8">
        <v>1077.67</v>
      </c>
      <c r="X908" s="8">
        <v>0.0</v>
      </c>
      <c r="Y908" s="16" t="str">
        <f t="shared" si="3"/>
        <v>Descarregado</v>
      </c>
      <c r="Z908" s="8" t="s">
        <v>3302</v>
      </c>
      <c r="AA908" s="14">
        <f>SUMIFS(PagFreteIndividal!E:E,PagFreteIndividal!B:B,A:A)+AC908</f>
        <v>7112.6</v>
      </c>
      <c r="AB908" s="14">
        <f t="shared" si="4"/>
        <v>0</v>
      </c>
      <c r="AC908" s="32">
        <v>7112.6</v>
      </c>
    </row>
    <row r="909">
      <c r="A909" s="10" t="s">
        <v>6926</v>
      </c>
      <c r="B909" s="19">
        <v>46008.0</v>
      </c>
      <c r="C909" s="8" t="s">
        <v>3364</v>
      </c>
      <c r="D909" s="8">
        <v>79230.0</v>
      </c>
      <c r="E909" s="8">
        <v>1320.5</v>
      </c>
      <c r="F909" s="8">
        <v>70.5</v>
      </c>
      <c r="G909" s="11">
        <v>93095.25</v>
      </c>
      <c r="H909" s="8">
        <v>0.0</v>
      </c>
      <c r="I909" s="11">
        <v>0.0</v>
      </c>
      <c r="J909" s="8" t="s">
        <v>4337</v>
      </c>
      <c r="K909" s="8">
        <v>110.0</v>
      </c>
      <c r="L909" s="11">
        <v>8715.3</v>
      </c>
      <c r="M909" s="8" t="s">
        <v>6119</v>
      </c>
      <c r="N909" s="8" t="s">
        <v>180</v>
      </c>
      <c r="O909" s="8" t="s">
        <v>6927</v>
      </c>
      <c r="P909" s="11">
        <v>80.0</v>
      </c>
      <c r="Q909" s="11">
        <v>105546.4</v>
      </c>
      <c r="S909" s="16" t="str">
        <f t="shared" si="1"/>
        <v>CXG-1225</v>
      </c>
      <c r="T909" s="16" t="str">
        <f t="shared" si="2"/>
        <v>12/2025</v>
      </c>
      <c r="U909" s="10" t="s">
        <v>1059</v>
      </c>
      <c r="V909" s="43">
        <v>79160.0</v>
      </c>
      <c r="W909" s="8">
        <v>1319.33</v>
      </c>
      <c r="X909" s="8">
        <v>-1.17</v>
      </c>
      <c r="Y909" s="16" t="str">
        <f t="shared" si="3"/>
        <v>Descarregado</v>
      </c>
      <c r="Z909" s="8" t="s">
        <v>3302</v>
      </c>
      <c r="AA909" s="14">
        <f>SUMIFS(PagFreteIndividal!E:E,PagFreteIndividal!B:B,A:A)+AC909</f>
        <v>8715.3</v>
      </c>
      <c r="AB909" s="14">
        <f t="shared" si="4"/>
        <v>0</v>
      </c>
      <c r="AC909" s="32">
        <v>8715.3</v>
      </c>
    </row>
    <row r="910">
      <c r="A910" s="10" t="s">
        <v>6928</v>
      </c>
      <c r="B910" s="19">
        <v>46008.0</v>
      </c>
      <c r="C910" s="8" t="s">
        <v>3364</v>
      </c>
      <c r="D910" s="8">
        <v>77070.0</v>
      </c>
      <c r="E910" s="8">
        <v>1284.5</v>
      </c>
      <c r="F910" s="8">
        <v>70.5</v>
      </c>
      <c r="G910" s="11">
        <v>90557.25</v>
      </c>
      <c r="H910" s="8">
        <v>0.0</v>
      </c>
      <c r="I910" s="11">
        <v>0.0</v>
      </c>
      <c r="J910" s="8" t="s">
        <v>6911</v>
      </c>
      <c r="K910" s="8">
        <v>110.0</v>
      </c>
      <c r="L910" s="11">
        <v>8477.7</v>
      </c>
      <c r="M910" s="8" t="s">
        <v>6119</v>
      </c>
      <c r="N910" s="8" t="s">
        <v>180</v>
      </c>
      <c r="O910" s="8" t="s">
        <v>6927</v>
      </c>
      <c r="P910" s="11">
        <v>80.0</v>
      </c>
      <c r="Q910" s="11">
        <v>102586.4</v>
      </c>
      <c r="S910" s="16" t="str">
        <f t="shared" si="1"/>
        <v>CXG-1225</v>
      </c>
      <c r="T910" s="16" t="str">
        <f t="shared" si="2"/>
        <v>12/2025</v>
      </c>
      <c r="U910" s="10" t="s">
        <v>1059</v>
      </c>
      <c r="V910" s="43">
        <v>76940.0</v>
      </c>
      <c r="W910" s="8">
        <v>1282.33</v>
      </c>
      <c r="X910" s="8">
        <v>-2.17</v>
      </c>
      <c r="Y910" s="16" t="str">
        <f t="shared" si="3"/>
        <v>Descarregado</v>
      </c>
      <c r="Z910" s="8" t="s">
        <v>3302</v>
      </c>
      <c r="AA910" s="14">
        <f>SUMIFS(PagFreteIndividal!E:E,PagFreteIndividal!B:B,A:A)+AC910</f>
        <v>8477.7</v>
      </c>
      <c r="AB910" s="14">
        <f t="shared" si="4"/>
        <v>0</v>
      </c>
      <c r="AC910" s="32">
        <v>8477.7</v>
      </c>
    </row>
    <row r="911">
      <c r="A911" s="10" t="s">
        <v>6929</v>
      </c>
      <c r="B911" s="19">
        <v>46008.0</v>
      </c>
      <c r="C911" s="8" t="s">
        <v>3364</v>
      </c>
      <c r="D911" s="8">
        <v>79030.0</v>
      </c>
      <c r="E911" s="8">
        <v>1317.17</v>
      </c>
      <c r="F911" s="8">
        <v>70.5</v>
      </c>
      <c r="G911" s="11">
        <v>92860.49</v>
      </c>
      <c r="H911" s="8">
        <v>0.0</v>
      </c>
      <c r="I911" s="11">
        <v>0.0</v>
      </c>
      <c r="J911" s="8" t="s">
        <v>6930</v>
      </c>
      <c r="K911" s="8">
        <v>110.0</v>
      </c>
      <c r="L911" s="11">
        <v>8693.3</v>
      </c>
      <c r="M911" s="8" t="s">
        <v>6119</v>
      </c>
      <c r="N911" s="8" t="s">
        <v>180</v>
      </c>
      <c r="O911" s="8" t="s">
        <v>6927</v>
      </c>
      <c r="P911" s="11">
        <v>80.0</v>
      </c>
      <c r="Q911" s="11">
        <v>105146.4</v>
      </c>
      <c r="S911" s="16" t="str">
        <f t="shared" si="1"/>
        <v>CXG-1225</v>
      </c>
      <c r="T911" s="16" t="str">
        <f t="shared" si="2"/>
        <v>12/2025</v>
      </c>
      <c r="U911" s="10" t="s">
        <v>1059</v>
      </c>
      <c r="V911" s="43">
        <v>78860.0</v>
      </c>
      <c r="W911" s="8">
        <v>1314.33</v>
      </c>
      <c r="X911" s="8">
        <v>-2.84</v>
      </c>
      <c r="Y911" s="16" t="str">
        <f t="shared" si="3"/>
        <v>Descarregado</v>
      </c>
      <c r="Z911" s="8" t="s">
        <v>3302</v>
      </c>
      <c r="AA911" s="14">
        <f>SUMIFS(PagFreteIndividal!E:E,PagFreteIndividal!B:B,A:A)+AC911</f>
        <v>8693.3</v>
      </c>
      <c r="AB911" s="14">
        <f t="shared" si="4"/>
        <v>0</v>
      </c>
      <c r="AC911" s="32">
        <v>8693.3</v>
      </c>
    </row>
    <row r="912">
      <c r="A912" s="10" t="s">
        <v>6931</v>
      </c>
      <c r="B912" s="19">
        <v>46008.0</v>
      </c>
      <c r="C912" s="8" t="s">
        <v>3364</v>
      </c>
      <c r="D912" s="8">
        <v>78600.0</v>
      </c>
      <c r="E912" s="8">
        <v>1310.0</v>
      </c>
      <c r="F912" s="8">
        <v>67.0</v>
      </c>
      <c r="G912" s="11">
        <v>87770.0</v>
      </c>
      <c r="H912" s="8">
        <v>0.0</v>
      </c>
      <c r="I912" s="11">
        <v>0.0</v>
      </c>
      <c r="J912" s="8" t="s">
        <v>6240</v>
      </c>
      <c r="K912" s="8">
        <v>160.0</v>
      </c>
      <c r="L912" s="11">
        <v>12576.0</v>
      </c>
      <c r="M912" s="8" t="s">
        <v>6119</v>
      </c>
      <c r="N912" s="8" t="s">
        <v>73</v>
      </c>
      <c r="O912" s="8" t="s">
        <v>6877</v>
      </c>
      <c r="P912" s="11">
        <v>82.0</v>
      </c>
      <c r="Q912" s="11">
        <v>107488.06</v>
      </c>
      <c r="S912" s="16" t="str">
        <f t="shared" si="1"/>
        <v>CXG-1225</v>
      </c>
      <c r="T912" s="16" t="str">
        <f t="shared" si="2"/>
        <v>12/2025</v>
      </c>
      <c r="U912" s="10" t="s">
        <v>1053</v>
      </c>
      <c r="V912" s="43">
        <v>78650.0</v>
      </c>
      <c r="W912" s="8">
        <v>1310.83</v>
      </c>
      <c r="X912" s="8">
        <v>0.83</v>
      </c>
      <c r="Y912" s="16" t="str">
        <f t="shared" si="3"/>
        <v>Descarregado</v>
      </c>
      <c r="Z912" s="8" t="s">
        <v>3302</v>
      </c>
      <c r="AA912" s="14">
        <f>SUMIFS(PagFreteIndividal!E:E,PagFreteIndividal!B:B,A:A)+AC912</f>
        <v>12576</v>
      </c>
      <c r="AB912" s="14">
        <f t="shared" si="4"/>
        <v>0</v>
      </c>
      <c r="AC912" s="32">
        <v>12576.0</v>
      </c>
    </row>
    <row r="913">
      <c r="A913" s="10" t="s">
        <v>6932</v>
      </c>
      <c r="B913" s="19">
        <v>46008.0</v>
      </c>
      <c r="C913" s="8" t="s">
        <v>3364</v>
      </c>
      <c r="D913" s="8">
        <v>72110.0</v>
      </c>
      <c r="E913" s="8">
        <v>1201.83</v>
      </c>
      <c r="F913" s="8">
        <v>68.0</v>
      </c>
      <c r="G913" s="11">
        <v>81724.44</v>
      </c>
      <c r="H913" s="8">
        <v>0.0</v>
      </c>
      <c r="I913" s="11">
        <v>0.0</v>
      </c>
      <c r="J913" s="8" t="s">
        <v>6734</v>
      </c>
      <c r="K913" s="8">
        <v>160.0</v>
      </c>
      <c r="L913" s="11">
        <v>11537.6</v>
      </c>
      <c r="M913" s="8" t="s">
        <v>6119</v>
      </c>
      <c r="N913" s="8" t="s">
        <v>73</v>
      </c>
      <c r="O913" s="8" t="s">
        <v>6877</v>
      </c>
      <c r="P913" s="11">
        <v>82.0</v>
      </c>
      <c r="Q913" s="11">
        <v>98837.06</v>
      </c>
      <c r="S913" s="16" t="str">
        <f t="shared" si="1"/>
        <v>CXG-1225</v>
      </c>
      <c r="T913" s="16" t="str">
        <f t="shared" si="2"/>
        <v>12/2025</v>
      </c>
      <c r="U913" s="10" t="s">
        <v>1026</v>
      </c>
      <c r="V913" s="43">
        <v>72320.0</v>
      </c>
      <c r="W913" s="8">
        <v>1205.33</v>
      </c>
      <c r="X913" s="8">
        <v>3.5</v>
      </c>
      <c r="Y913" s="16" t="str">
        <f t="shared" si="3"/>
        <v>Descarregado</v>
      </c>
      <c r="Z913" s="8" t="s">
        <v>3302</v>
      </c>
      <c r="AA913" s="14">
        <f>SUMIFS(PagFreteIndividal!E:E,PagFreteIndividal!B:B,A:A)+AC913</f>
        <v>11537.6</v>
      </c>
      <c r="AB913" s="14">
        <f t="shared" si="4"/>
        <v>0</v>
      </c>
      <c r="AC913" s="32">
        <v>11537.6</v>
      </c>
    </row>
    <row r="914">
      <c r="A914" s="10" t="s">
        <v>6933</v>
      </c>
      <c r="B914" s="19">
        <v>46009.0</v>
      </c>
      <c r="C914" s="8" t="s">
        <v>3364</v>
      </c>
      <c r="D914" s="8">
        <v>14490.0</v>
      </c>
      <c r="E914" s="8">
        <v>241.5</v>
      </c>
      <c r="F914" s="8">
        <v>67.0</v>
      </c>
      <c r="G914" s="11">
        <v>16180.5</v>
      </c>
      <c r="H914" s="8">
        <v>0.0</v>
      </c>
      <c r="I914" s="11">
        <v>0.0</v>
      </c>
      <c r="J914" s="8" t="s">
        <v>6464</v>
      </c>
      <c r="K914" s="8">
        <v>110.0</v>
      </c>
      <c r="L914" s="11">
        <v>1593.9</v>
      </c>
      <c r="M914" s="8" t="s">
        <v>6119</v>
      </c>
      <c r="N914" s="8" t="s">
        <v>53</v>
      </c>
      <c r="O914" s="8" t="s">
        <v>6850</v>
      </c>
      <c r="P914" s="11">
        <v>78.0</v>
      </c>
      <c r="Q914" s="11">
        <v>15079.74</v>
      </c>
      <c r="R914" s="8" t="s">
        <v>6925</v>
      </c>
      <c r="S914" s="16" t="str">
        <f t="shared" si="1"/>
        <v>CXG-1225</v>
      </c>
      <c r="T914" s="16" t="str">
        <f t="shared" si="2"/>
        <v>12/2025</v>
      </c>
      <c r="U914" s="10" t="s">
        <v>1063</v>
      </c>
      <c r="V914" s="43">
        <v>11600.0</v>
      </c>
      <c r="W914" s="8">
        <v>193.33</v>
      </c>
      <c r="X914" s="8">
        <v>-48.17</v>
      </c>
      <c r="Y914" s="16" t="str">
        <f t="shared" si="3"/>
        <v>Descarregado</v>
      </c>
      <c r="Z914" s="8" t="s">
        <v>3302</v>
      </c>
      <c r="AA914" s="14">
        <f>SUMIFS(PagFreteIndividal!E:E,PagFreteIndividal!B:B,A:A)+AC914</f>
        <v>1593.9</v>
      </c>
      <c r="AB914" s="14">
        <f t="shared" si="4"/>
        <v>0</v>
      </c>
      <c r="AC914" s="32">
        <v>1593.9</v>
      </c>
    </row>
    <row r="915">
      <c r="A915" s="10" t="s">
        <v>6934</v>
      </c>
      <c r="B915" s="19">
        <v>46008.0</v>
      </c>
      <c r="C915" s="8" t="s">
        <v>3364</v>
      </c>
      <c r="D915" s="8">
        <v>39980.0</v>
      </c>
      <c r="E915" s="8">
        <v>666.33</v>
      </c>
      <c r="F915" s="8">
        <v>68.0</v>
      </c>
      <c r="G915" s="11">
        <v>45310.44</v>
      </c>
      <c r="H915" s="8">
        <v>0.0</v>
      </c>
      <c r="I915" s="11">
        <v>0.0</v>
      </c>
      <c r="J915" s="8" t="s">
        <v>6152</v>
      </c>
      <c r="K915" s="8">
        <v>160.0</v>
      </c>
      <c r="L915" s="11">
        <v>6396.8</v>
      </c>
      <c r="M915" s="8" t="s">
        <v>6119</v>
      </c>
      <c r="N915" s="8" t="s">
        <v>41</v>
      </c>
      <c r="O915" s="8" t="s">
        <v>6900</v>
      </c>
      <c r="P915" s="11">
        <v>80.0</v>
      </c>
      <c r="Q915" s="11">
        <v>53306.4</v>
      </c>
      <c r="S915" s="16" t="str">
        <f t="shared" si="1"/>
        <v>CXG-1225</v>
      </c>
      <c r="T915" s="16" t="str">
        <f t="shared" si="2"/>
        <v>12/2025</v>
      </c>
      <c r="U915" s="10" t="s">
        <v>1065</v>
      </c>
      <c r="V915" s="43">
        <v>39980.0</v>
      </c>
      <c r="W915" s="8">
        <v>666.33</v>
      </c>
      <c r="X915" s="8">
        <v>0.0</v>
      </c>
      <c r="Y915" s="16" t="str">
        <f t="shared" si="3"/>
        <v>Descarregado</v>
      </c>
      <c r="Z915" s="8" t="s">
        <v>3302</v>
      </c>
      <c r="AA915" s="14">
        <f>SUMIFS(PagFreteIndividal!E:E,PagFreteIndividal!B:B,A:A)+AC915</f>
        <v>6396.8</v>
      </c>
      <c r="AB915" s="14">
        <f t="shared" si="4"/>
        <v>0</v>
      </c>
      <c r="AC915" s="32">
        <v>6396.8</v>
      </c>
    </row>
    <row r="916">
      <c r="A916" s="10" t="s">
        <v>6935</v>
      </c>
      <c r="B916" s="19">
        <v>46009.0</v>
      </c>
      <c r="C916" s="8" t="s">
        <v>3364</v>
      </c>
      <c r="D916" s="8">
        <v>78580.0</v>
      </c>
      <c r="E916" s="8">
        <v>1309.67</v>
      </c>
      <c r="F916" s="8">
        <v>70.5</v>
      </c>
      <c r="G916" s="11">
        <v>92331.74</v>
      </c>
      <c r="H916" s="8">
        <v>0.0</v>
      </c>
      <c r="I916" s="11">
        <v>0.0</v>
      </c>
      <c r="J916" s="8" t="s">
        <v>5483</v>
      </c>
      <c r="K916" s="8">
        <v>110.0</v>
      </c>
      <c r="L916" s="11">
        <v>8643.8</v>
      </c>
      <c r="M916" s="8" t="s">
        <v>6119</v>
      </c>
      <c r="N916" s="8" t="s">
        <v>180</v>
      </c>
      <c r="O916" s="8" t="s">
        <v>6927</v>
      </c>
      <c r="P916" s="11">
        <v>80.0</v>
      </c>
      <c r="Q916" s="11">
        <v>104506.4</v>
      </c>
      <c r="S916" s="16" t="str">
        <f t="shared" si="1"/>
        <v>CXG-1225</v>
      </c>
      <c r="T916" s="16" t="str">
        <f t="shared" si="2"/>
        <v>12/2025</v>
      </c>
      <c r="U916" s="10" t="s">
        <v>1059</v>
      </c>
      <c r="V916" s="43">
        <v>78380.0</v>
      </c>
      <c r="W916" s="8">
        <v>1306.33</v>
      </c>
      <c r="X916" s="8">
        <v>-3.34</v>
      </c>
      <c r="Y916" s="16" t="str">
        <f t="shared" si="3"/>
        <v>Descarregado</v>
      </c>
      <c r="Z916" s="8" t="s">
        <v>3302</v>
      </c>
      <c r="AA916" s="14">
        <f>SUMIFS(PagFreteIndividal!E:E,PagFreteIndividal!B:B,A:A)+AC916</f>
        <v>8643.8</v>
      </c>
      <c r="AB916" s="14">
        <f t="shared" si="4"/>
        <v>0</v>
      </c>
      <c r="AC916" s="32">
        <v>8643.8</v>
      </c>
    </row>
    <row r="917">
      <c r="A917" s="10" t="s">
        <v>6936</v>
      </c>
      <c r="B917" s="19">
        <v>46010.0</v>
      </c>
      <c r="C917" s="8" t="s">
        <v>3364</v>
      </c>
      <c r="D917" s="8">
        <v>78310.0</v>
      </c>
      <c r="E917" s="8">
        <v>1305.17</v>
      </c>
      <c r="F917" s="8">
        <v>68.0</v>
      </c>
      <c r="G917" s="11">
        <v>88751.56</v>
      </c>
      <c r="H917" s="8">
        <v>0.0</v>
      </c>
      <c r="I917" s="11">
        <v>0.0</v>
      </c>
      <c r="J917" s="8" t="s">
        <v>6132</v>
      </c>
      <c r="K917" s="8">
        <v>160.0</v>
      </c>
      <c r="L917" s="11">
        <v>12529.6</v>
      </c>
      <c r="M917" s="8" t="s">
        <v>6119</v>
      </c>
      <c r="N917" s="8" t="s">
        <v>23</v>
      </c>
      <c r="O917" s="8" t="s">
        <v>6811</v>
      </c>
      <c r="P917" s="11">
        <v>76.0</v>
      </c>
      <c r="Q917" s="11">
        <v>99230.92</v>
      </c>
      <c r="R917" s="8" t="s">
        <v>6833</v>
      </c>
      <c r="S917" s="16" t="str">
        <f t="shared" si="1"/>
        <v>CXG-1225</v>
      </c>
      <c r="T917" s="16" t="str">
        <f t="shared" si="2"/>
        <v>12/2025</v>
      </c>
      <c r="U917" s="10" t="s">
        <v>1026</v>
      </c>
      <c r="V917" s="43">
        <v>78340.0</v>
      </c>
      <c r="W917" s="8">
        <v>1305.67</v>
      </c>
      <c r="X917" s="8">
        <v>0.5</v>
      </c>
      <c r="Y917" s="16" t="str">
        <f t="shared" si="3"/>
        <v>Descarregado</v>
      </c>
      <c r="Z917" s="8" t="s">
        <v>3302</v>
      </c>
      <c r="AA917" s="14">
        <f>SUMIFS(PagFreteIndividal!E:E,PagFreteIndividal!B:B,A:A)+AC917</f>
        <v>12529.6</v>
      </c>
      <c r="AB917" s="14">
        <f t="shared" si="4"/>
        <v>0</v>
      </c>
      <c r="AC917" s="32">
        <v>12529.6</v>
      </c>
    </row>
    <row r="918">
      <c r="A918" s="10" t="s">
        <v>6937</v>
      </c>
      <c r="B918" s="19">
        <v>46010.0</v>
      </c>
      <c r="C918" s="8" t="s">
        <v>3364</v>
      </c>
      <c r="D918" s="8">
        <v>61470.0</v>
      </c>
      <c r="E918" s="8">
        <v>1024.5</v>
      </c>
      <c r="F918" s="8">
        <v>67.0</v>
      </c>
      <c r="G918" s="11">
        <v>68641.5</v>
      </c>
      <c r="H918" s="8">
        <v>0.0</v>
      </c>
      <c r="I918" s="11">
        <v>0.0</v>
      </c>
      <c r="J918" s="8" t="s">
        <v>6428</v>
      </c>
      <c r="K918" s="8">
        <v>120.0</v>
      </c>
      <c r="L918" s="11">
        <v>7376.4</v>
      </c>
      <c r="M918" s="8" t="s">
        <v>6119</v>
      </c>
      <c r="N918" s="8" t="s">
        <v>53</v>
      </c>
      <c r="O918" s="8" t="s">
        <v>6850</v>
      </c>
      <c r="P918" s="11">
        <v>78.0</v>
      </c>
      <c r="Q918" s="11">
        <v>84448.26</v>
      </c>
      <c r="R918" s="8" t="s">
        <v>6938</v>
      </c>
      <c r="S918" s="16" t="str">
        <f t="shared" si="1"/>
        <v>CXG-1225</v>
      </c>
      <c r="T918" s="16" t="str">
        <f t="shared" si="2"/>
        <v>12/2025</v>
      </c>
      <c r="U918" s="10" t="s">
        <v>1071</v>
      </c>
      <c r="V918" s="43">
        <v>64960.0</v>
      </c>
      <c r="W918" s="8">
        <v>1082.67</v>
      </c>
      <c r="X918" s="8">
        <v>58.17</v>
      </c>
      <c r="Y918" s="16" t="str">
        <f t="shared" si="3"/>
        <v>Descarregado</v>
      </c>
      <c r="Z918" s="8" t="s">
        <v>3302</v>
      </c>
      <c r="AA918" s="14">
        <f>SUMIFS(PagFreteIndividal!E:E,PagFreteIndividal!B:B,A:A)+AC918</f>
        <v>7376.4</v>
      </c>
      <c r="AB918" s="14">
        <f t="shared" si="4"/>
        <v>0</v>
      </c>
      <c r="AC918" s="32">
        <v>7376.4</v>
      </c>
    </row>
    <row r="919">
      <c r="A919" s="10" t="s">
        <v>6939</v>
      </c>
      <c r="B919" s="19">
        <v>46011.0</v>
      </c>
      <c r="C919" s="8" t="s">
        <v>3364</v>
      </c>
      <c r="D919" s="8">
        <v>72580.0</v>
      </c>
      <c r="E919" s="8">
        <v>1209.67</v>
      </c>
      <c r="F919" s="8">
        <v>66.0</v>
      </c>
      <c r="G919" s="11">
        <v>79838.22</v>
      </c>
      <c r="H919" s="8">
        <v>0.0</v>
      </c>
      <c r="I919" s="11">
        <v>0.0</v>
      </c>
      <c r="J919" s="8" t="s">
        <v>6176</v>
      </c>
      <c r="K919" s="8">
        <v>110.0</v>
      </c>
      <c r="L919" s="11">
        <v>7983.8</v>
      </c>
      <c r="M919" s="8" t="s">
        <v>6119</v>
      </c>
      <c r="N919" s="8" t="s">
        <v>53</v>
      </c>
      <c r="O919" s="8" t="s">
        <v>6850</v>
      </c>
      <c r="P919" s="11">
        <v>78.0</v>
      </c>
      <c r="Q919" s="11">
        <v>94717.74</v>
      </c>
      <c r="S919" s="16" t="str">
        <f t="shared" si="1"/>
        <v>CXG-1225</v>
      </c>
      <c r="T919" s="16" t="str">
        <f t="shared" si="2"/>
        <v>12/2025</v>
      </c>
      <c r="U919" s="10" t="s">
        <v>1047</v>
      </c>
      <c r="V919" s="43">
        <v>72860.0</v>
      </c>
      <c r="W919" s="8">
        <v>1214.33</v>
      </c>
      <c r="X919" s="8">
        <v>4.66</v>
      </c>
      <c r="Y919" s="16" t="str">
        <f t="shared" si="3"/>
        <v>Descarregado</v>
      </c>
      <c r="Z919" s="8" t="s">
        <v>3302</v>
      </c>
      <c r="AA919" s="14">
        <f>SUMIFS(PagFreteIndividal!E:E,PagFreteIndividal!B:B,A:A)+AC919</f>
        <v>7983.8</v>
      </c>
      <c r="AB919" s="14">
        <f t="shared" si="4"/>
        <v>0</v>
      </c>
      <c r="AC919" s="32">
        <v>7983.8</v>
      </c>
    </row>
    <row r="920">
      <c r="A920" s="10" t="s">
        <v>6940</v>
      </c>
      <c r="B920" s="19">
        <v>46011.0</v>
      </c>
      <c r="C920" s="8" t="s">
        <v>3364</v>
      </c>
      <c r="D920" s="8">
        <v>72280.0</v>
      </c>
      <c r="E920" s="8">
        <v>1204.67</v>
      </c>
      <c r="F920" s="8">
        <v>66.0</v>
      </c>
      <c r="G920" s="11">
        <v>79508.22</v>
      </c>
      <c r="H920" s="8">
        <v>0.0</v>
      </c>
      <c r="I920" s="11">
        <v>0.0</v>
      </c>
      <c r="J920" s="8" t="s">
        <v>6661</v>
      </c>
      <c r="K920" s="8">
        <v>110.0</v>
      </c>
      <c r="L920" s="11">
        <v>7950.8</v>
      </c>
      <c r="M920" s="8" t="s">
        <v>6119</v>
      </c>
      <c r="N920" s="8" t="s">
        <v>53</v>
      </c>
      <c r="O920" s="8" t="s">
        <v>6850</v>
      </c>
      <c r="P920" s="11">
        <v>78.0</v>
      </c>
      <c r="Q920" s="11">
        <v>94354.26</v>
      </c>
      <c r="R920" s="8" t="s">
        <v>6941</v>
      </c>
      <c r="S920" s="16" t="str">
        <f t="shared" si="1"/>
        <v>CXG-1225</v>
      </c>
      <c r="T920" s="16" t="str">
        <f t="shared" si="2"/>
        <v>12/2025</v>
      </c>
      <c r="U920" s="10" t="s">
        <v>1047</v>
      </c>
      <c r="V920" s="43">
        <v>72580.0</v>
      </c>
      <c r="W920" s="8">
        <v>1209.67</v>
      </c>
      <c r="X920" s="8">
        <v>5.0</v>
      </c>
      <c r="Y920" s="16" t="str">
        <f t="shared" si="3"/>
        <v>Descarregado</v>
      </c>
      <c r="Z920" s="8" t="s">
        <v>3302</v>
      </c>
      <c r="AA920" s="14">
        <f>SUMIFS(PagFreteIndividal!E:E,PagFreteIndividal!B:B,A:A)+AC920</f>
        <v>7950.8</v>
      </c>
      <c r="AB920" s="14">
        <f t="shared" si="4"/>
        <v>0</v>
      </c>
      <c r="AC920" s="32">
        <v>7950.8</v>
      </c>
    </row>
    <row r="921">
      <c r="A921" s="10" t="s">
        <v>6942</v>
      </c>
      <c r="B921" s="19">
        <v>46011.0</v>
      </c>
      <c r="C921" s="8" t="s">
        <v>3364</v>
      </c>
      <c r="D921" s="8">
        <v>69040.0</v>
      </c>
      <c r="E921" s="8">
        <v>1150.67</v>
      </c>
      <c r="F921" s="8">
        <v>66.0</v>
      </c>
      <c r="G921" s="11">
        <v>75944.22</v>
      </c>
      <c r="H921" s="8">
        <v>0.0</v>
      </c>
      <c r="I921" s="11">
        <v>0.0</v>
      </c>
      <c r="J921" s="8" t="s">
        <v>6201</v>
      </c>
      <c r="K921" s="8">
        <v>110.0</v>
      </c>
      <c r="L921" s="11">
        <v>7594.4</v>
      </c>
      <c r="M921" s="8" t="s">
        <v>6119</v>
      </c>
      <c r="N921" s="8" t="s">
        <v>53</v>
      </c>
      <c r="O921" s="8" t="s">
        <v>6850</v>
      </c>
      <c r="P921" s="11">
        <v>78.0</v>
      </c>
      <c r="Q921" s="11">
        <v>90064.26</v>
      </c>
      <c r="R921" s="8" t="s">
        <v>6943</v>
      </c>
      <c r="S921" s="16" t="str">
        <f t="shared" si="1"/>
        <v>CXG-1225</v>
      </c>
      <c r="T921" s="16" t="str">
        <f t="shared" si="2"/>
        <v>12/2025</v>
      </c>
      <c r="U921" s="10" t="s">
        <v>1047</v>
      </c>
      <c r="V921" s="43">
        <v>69280.0</v>
      </c>
      <c r="W921" s="8">
        <v>1154.67</v>
      </c>
      <c r="X921" s="8">
        <v>4.0</v>
      </c>
      <c r="Y921" s="16" t="str">
        <f t="shared" si="3"/>
        <v>Descarregado</v>
      </c>
      <c r="Z921" s="8" t="s">
        <v>3302</v>
      </c>
      <c r="AA921" s="14">
        <f>SUMIFS(PagFreteIndividal!E:E,PagFreteIndividal!B:B,A:A)+AC921</f>
        <v>7594.4</v>
      </c>
      <c r="AB921" s="14">
        <f t="shared" si="4"/>
        <v>0</v>
      </c>
      <c r="AC921" s="32">
        <v>7594.4</v>
      </c>
    </row>
    <row r="922">
      <c r="A922" s="10" t="s">
        <v>6944</v>
      </c>
      <c r="B922" s="19">
        <v>46011.0</v>
      </c>
      <c r="C922" s="8" t="s">
        <v>3364</v>
      </c>
      <c r="D922" s="8">
        <v>77600.0</v>
      </c>
      <c r="E922" s="8">
        <v>1293.33</v>
      </c>
      <c r="F922" s="8">
        <v>70.0</v>
      </c>
      <c r="G922" s="11">
        <v>90533.1</v>
      </c>
      <c r="H922" s="8">
        <v>0.0</v>
      </c>
      <c r="I922" s="11">
        <v>0.0</v>
      </c>
      <c r="J922" s="8" t="s">
        <v>4337</v>
      </c>
      <c r="K922" s="8">
        <v>100.0</v>
      </c>
      <c r="L922" s="11">
        <v>7760.0</v>
      </c>
      <c r="M922" s="8" t="s">
        <v>6119</v>
      </c>
      <c r="N922" s="8" t="s">
        <v>180</v>
      </c>
      <c r="O922" s="8" t="s">
        <v>6927</v>
      </c>
      <c r="P922" s="11">
        <v>80.0</v>
      </c>
      <c r="Q922" s="11">
        <v>103466.4</v>
      </c>
      <c r="S922" s="16" t="str">
        <f t="shared" si="1"/>
        <v>CXG-1225</v>
      </c>
      <c r="T922" s="16" t="str">
        <f t="shared" si="2"/>
        <v>12/2025</v>
      </c>
      <c r="U922" s="10" t="s">
        <v>1067</v>
      </c>
      <c r="V922" s="43">
        <v>77600.0</v>
      </c>
      <c r="W922" s="8">
        <v>1293.33</v>
      </c>
      <c r="X922" s="8">
        <v>0.0</v>
      </c>
      <c r="Y922" s="16" t="str">
        <f t="shared" si="3"/>
        <v>Descarregado</v>
      </c>
      <c r="Z922" s="8" t="s">
        <v>3302</v>
      </c>
      <c r="AA922" s="14">
        <f>SUMIFS(PagFreteIndividal!E:E,PagFreteIndividal!B:B,A:A)+AC922</f>
        <v>7760</v>
      </c>
      <c r="AB922" s="14">
        <f t="shared" si="4"/>
        <v>0</v>
      </c>
      <c r="AC922" s="32">
        <v>7760.0</v>
      </c>
    </row>
    <row r="923">
      <c r="A923" s="10" t="s">
        <v>6945</v>
      </c>
      <c r="B923" s="19">
        <v>46011.0</v>
      </c>
      <c r="C923" s="8" t="s">
        <v>3364</v>
      </c>
      <c r="D923" s="8">
        <v>75410.0</v>
      </c>
      <c r="E923" s="8">
        <v>1256.83</v>
      </c>
      <c r="F923" s="8">
        <v>70.0</v>
      </c>
      <c r="G923" s="11">
        <v>87978.1</v>
      </c>
      <c r="H923" s="8">
        <v>0.0</v>
      </c>
      <c r="I923" s="11">
        <v>0.0</v>
      </c>
      <c r="J923" s="8" t="s">
        <v>6911</v>
      </c>
      <c r="K923" s="8">
        <v>100.0</v>
      </c>
      <c r="L923" s="11">
        <v>7541.0</v>
      </c>
      <c r="M923" s="8" t="s">
        <v>6119</v>
      </c>
      <c r="N923" s="8" t="s">
        <v>180</v>
      </c>
      <c r="O923" s="8" t="s">
        <v>6927</v>
      </c>
      <c r="P923" s="11">
        <v>80.0</v>
      </c>
      <c r="Q923" s="11">
        <v>100586.4</v>
      </c>
      <c r="S923" s="16" t="str">
        <f t="shared" si="1"/>
        <v>CXG-1225</v>
      </c>
      <c r="T923" s="16" t="str">
        <f t="shared" si="2"/>
        <v>12/2025</v>
      </c>
      <c r="U923" s="10" t="s">
        <v>1067</v>
      </c>
      <c r="V923" s="43">
        <v>75440.0</v>
      </c>
      <c r="W923" s="8">
        <v>1257.33</v>
      </c>
      <c r="X923" s="8">
        <v>0.5</v>
      </c>
      <c r="Y923" s="16" t="str">
        <f t="shared" si="3"/>
        <v>Descarregado</v>
      </c>
      <c r="Z923" s="8" t="s">
        <v>3302</v>
      </c>
      <c r="AA923" s="14">
        <f>SUMIFS(PagFreteIndividal!E:E,PagFreteIndividal!B:B,A:A)+AC923</f>
        <v>7541</v>
      </c>
      <c r="AB923" s="14">
        <f t="shared" si="4"/>
        <v>0</v>
      </c>
      <c r="AC923" s="32">
        <v>7541.0</v>
      </c>
    </row>
    <row r="924">
      <c r="A924" s="10" t="s">
        <v>5158</v>
      </c>
      <c r="B924" s="19">
        <v>46013.0</v>
      </c>
      <c r="C924" s="8" t="s">
        <v>3308</v>
      </c>
      <c r="D924" s="8">
        <v>61780.0</v>
      </c>
      <c r="E924" s="8">
        <v>1029.67</v>
      </c>
      <c r="F924" s="8">
        <v>67.0</v>
      </c>
      <c r="G924" s="11">
        <v>68987.89</v>
      </c>
      <c r="H924" s="8">
        <v>0.0</v>
      </c>
      <c r="I924" s="11">
        <v>0.0</v>
      </c>
      <c r="J924" s="8" t="s">
        <v>4316</v>
      </c>
      <c r="K924" s="8">
        <v>110.0</v>
      </c>
      <c r="L924" s="11">
        <v>6795.8</v>
      </c>
      <c r="M924" s="8" t="s">
        <v>6119</v>
      </c>
      <c r="N924" s="8" t="s">
        <v>53</v>
      </c>
      <c r="O924" s="8" t="s">
        <v>6850</v>
      </c>
      <c r="P924" s="11">
        <v>78.0</v>
      </c>
      <c r="Q924" s="11">
        <v>80886.0</v>
      </c>
      <c r="R924" s="8" t="s">
        <v>6946</v>
      </c>
      <c r="S924" s="16" t="str">
        <f t="shared" si="1"/>
        <v>CXG-1225</v>
      </c>
      <c r="T924" s="16" t="str">
        <f t="shared" si="2"/>
        <v>12/2025</v>
      </c>
      <c r="U924" s="10" t="s">
        <v>1073</v>
      </c>
      <c r="V924" s="43">
        <v>62220.0</v>
      </c>
      <c r="W924" s="8">
        <v>1037.0</v>
      </c>
      <c r="X924" s="8">
        <v>7.33</v>
      </c>
      <c r="Y924" s="16" t="str">
        <f t="shared" si="3"/>
        <v>Descarregado</v>
      </c>
      <c r="Z924" s="8" t="s">
        <v>3309</v>
      </c>
      <c r="AA924" s="14">
        <f>SUMIFS(PagFreteIndividal!E:E,PagFreteIndividal!B:B,A:A)+AC924</f>
        <v>6795.8</v>
      </c>
      <c r="AB924" s="14">
        <f t="shared" si="4"/>
        <v>0</v>
      </c>
      <c r="AC924" s="14"/>
    </row>
    <row r="925">
      <c r="A925" s="10" t="s">
        <v>5197</v>
      </c>
      <c r="B925" s="19">
        <v>46013.0</v>
      </c>
      <c r="C925" s="8" t="s">
        <v>3308</v>
      </c>
      <c r="D925" s="8">
        <v>64080.0</v>
      </c>
      <c r="E925" s="8">
        <v>1068.0</v>
      </c>
      <c r="F925" s="8">
        <v>67.0</v>
      </c>
      <c r="G925" s="11">
        <v>71556.0</v>
      </c>
      <c r="H925" s="8">
        <v>0.0</v>
      </c>
      <c r="I925" s="11">
        <v>0.0</v>
      </c>
      <c r="J925" s="8" t="s">
        <v>4117</v>
      </c>
      <c r="K925" s="8">
        <v>110.0</v>
      </c>
      <c r="L925" s="11">
        <v>7048.8</v>
      </c>
      <c r="M925" s="8" t="s">
        <v>6119</v>
      </c>
      <c r="N925" s="8" t="s">
        <v>53</v>
      </c>
      <c r="O925" s="8" t="s">
        <v>6850</v>
      </c>
      <c r="P925" s="11">
        <v>78.0</v>
      </c>
      <c r="Q925" s="11">
        <v>83928.0</v>
      </c>
      <c r="R925" s="8" t="s">
        <v>6947</v>
      </c>
      <c r="S925" s="16" t="str">
        <f t="shared" si="1"/>
        <v>CXG-1225</v>
      </c>
      <c r="T925" s="16" t="str">
        <f t="shared" si="2"/>
        <v>12/2025</v>
      </c>
      <c r="U925" s="10" t="s">
        <v>1073</v>
      </c>
      <c r="V925" s="43">
        <v>64560.0</v>
      </c>
      <c r="W925" s="8">
        <v>1076.0</v>
      </c>
      <c r="X925" s="8">
        <v>8.0</v>
      </c>
      <c r="Y925" s="16" t="str">
        <f t="shared" si="3"/>
        <v>Descarregado</v>
      </c>
      <c r="Z925" s="8" t="s">
        <v>3309</v>
      </c>
      <c r="AA925" s="14">
        <f>SUMIFS(PagFreteIndividal!E:E,PagFreteIndividal!B:B,A:A)+AC925</f>
        <v>7048.8</v>
      </c>
      <c r="AB925" s="14">
        <f t="shared" si="4"/>
        <v>0</v>
      </c>
      <c r="AC925" s="14"/>
    </row>
    <row r="926">
      <c r="A926" s="10" t="s">
        <v>6948</v>
      </c>
      <c r="B926" s="19">
        <v>46013.0</v>
      </c>
      <c r="C926" s="8" t="s">
        <v>3364</v>
      </c>
      <c r="D926" s="8">
        <v>78060.0</v>
      </c>
      <c r="E926" s="8">
        <v>1301.0</v>
      </c>
      <c r="F926" s="8">
        <v>70.5</v>
      </c>
      <c r="G926" s="11">
        <v>91720.5</v>
      </c>
      <c r="H926" s="8">
        <v>0.0</v>
      </c>
      <c r="I926" s="11">
        <v>0.0</v>
      </c>
      <c r="J926" s="8" t="s">
        <v>5483</v>
      </c>
      <c r="K926" s="8">
        <v>110.0</v>
      </c>
      <c r="L926" s="11">
        <v>8586.6</v>
      </c>
      <c r="M926" s="8" t="s">
        <v>6119</v>
      </c>
      <c r="N926" s="8" t="s">
        <v>180</v>
      </c>
      <c r="O926" s="8" t="s">
        <v>6927</v>
      </c>
      <c r="P926" s="11">
        <v>80.0</v>
      </c>
      <c r="Q926" s="11">
        <v>103946.4</v>
      </c>
      <c r="S926" s="16" t="str">
        <f t="shared" si="1"/>
        <v>CXG-1225</v>
      </c>
      <c r="T926" s="16" t="str">
        <f t="shared" si="2"/>
        <v>12/2025</v>
      </c>
      <c r="U926" s="10" t="s">
        <v>1059</v>
      </c>
      <c r="V926" s="43">
        <v>77960.0</v>
      </c>
      <c r="W926" s="8">
        <v>1299.33</v>
      </c>
      <c r="X926" s="8">
        <v>-1.67</v>
      </c>
      <c r="Y926" s="16" t="str">
        <f t="shared" si="3"/>
        <v>Descarregado</v>
      </c>
      <c r="Z926" s="8" t="s">
        <v>3302</v>
      </c>
      <c r="AA926" s="14">
        <f>SUMIFS(PagFreteIndividal!E:E,PagFreteIndividal!B:B,A:A)+AC926</f>
        <v>8586.6</v>
      </c>
      <c r="AB926" s="14">
        <f t="shared" si="4"/>
        <v>0</v>
      </c>
      <c r="AC926" s="32">
        <v>8586.6</v>
      </c>
    </row>
    <row r="927">
      <c r="A927" s="10" t="s">
        <v>6949</v>
      </c>
      <c r="B927" s="19">
        <v>46013.0</v>
      </c>
      <c r="C927" s="8" t="s">
        <v>3364</v>
      </c>
      <c r="D927" s="8">
        <v>78260.0</v>
      </c>
      <c r="E927" s="8">
        <v>1304.33</v>
      </c>
      <c r="F927" s="8">
        <v>70.5</v>
      </c>
      <c r="G927" s="11">
        <v>91955.27</v>
      </c>
      <c r="H927" s="8">
        <v>0.0</v>
      </c>
      <c r="I927" s="11">
        <v>0.0</v>
      </c>
      <c r="J927" s="8" t="s">
        <v>6528</v>
      </c>
      <c r="K927" s="8">
        <v>110.0</v>
      </c>
      <c r="L927" s="11">
        <v>8608.6</v>
      </c>
      <c r="M927" s="8" t="s">
        <v>6119</v>
      </c>
      <c r="N927" s="8" t="s">
        <v>180</v>
      </c>
      <c r="O927" s="8" t="s">
        <v>6927</v>
      </c>
      <c r="P927" s="11">
        <v>80.0</v>
      </c>
      <c r="Q927" s="11">
        <v>104266.4</v>
      </c>
      <c r="S927" s="16" t="str">
        <f t="shared" si="1"/>
        <v>CXG-1225</v>
      </c>
      <c r="T927" s="16" t="str">
        <f t="shared" si="2"/>
        <v>12/2025</v>
      </c>
      <c r="U927" s="10" t="s">
        <v>1059</v>
      </c>
      <c r="V927" s="43">
        <v>78200.0</v>
      </c>
      <c r="W927" s="8">
        <v>1303.33</v>
      </c>
      <c r="X927" s="8">
        <v>-1.0</v>
      </c>
      <c r="Y927" s="16" t="str">
        <f t="shared" si="3"/>
        <v>Descarregado</v>
      </c>
      <c r="Z927" s="8" t="s">
        <v>3302</v>
      </c>
      <c r="AA927" s="14">
        <f>SUMIFS(PagFreteIndividal!E:E,PagFreteIndividal!B:B,A:A)+AC927</f>
        <v>8608.6</v>
      </c>
      <c r="AB927" s="14">
        <f t="shared" si="4"/>
        <v>0</v>
      </c>
      <c r="AC927" s="32">
        <v>8608.6</v>
      </c>
    </row>
    <row r="928">
      <c r="A928" s="10" t="s">
        <v>6950</v>
      </c>
      <c r="B928" s="19">
        <v>46013.0</v>
      </c>
      <c r="C928" s="8" t="s">
        <v>3364</v>
      </c>
      <c r="D928" s="8">
        <v>27740.0</v>
      </c>
      <c r="E928" s="8">
        <v>462.33</v>
      </c>
      <c r="F928" s="8">
        <v>67.0</v>
      </c>
      <c r="G928" s="11">
        <v>30976.11</v>
      </c>
      <c r="H928" s="8">
        <v>0.0</v>
      </c>
      <c r="I928" s="11">
        <v>0.0</v>
      </c>
      <c r="J928" s="8" t="s">
        <v>6129</v>
      </c>
      <c r="K928" s="8">
        <v>110.0</v>
      </c>
      <c r="L928" s="11">
        <v>3051.4</v>
      </c>
      <c r="M928" s="8" t="s">
        <v>6119</v>
      </c>
      <c r="N928" s="8" t="s">
        <v>53</v>
      </c>
      <c r="O928" s="8" t="s">
        <v>6850</v>
      </c>
      <c r="P928" s="11">
        <v>78.0</v>
      </c>
      <c r="Q928" s="11">
        <v>35671.74</v>
      </c>
      <c r="S928" s="16" t="str">
        <f t="shared" si="1"/>
        <v>CXG-1225</v>
      </c>
      <c r="T928" s="16" t="str">
        <f t="shared" si="2"/>
        <v>12/2025</v>
      </c>
      <c r="U928" s="10" t="s">
        <v>991</v>
      </c>
      <c r="V928" s="43">
        <v>27440.0</v>
      </c>
      <c r="W928" s="8">
        <v>457.33</v>
      </c>
      <c r="X928" s="8">
        <v>-5.0</v>
      </c>
      <c r="Y928" s="16" t="str">
        <f t="shared" si="3"/>
        <v>Descarregado</v>
      </c>
      <c r="Z928" s="8" t="s">
        <v>3302</v>
      </c>
      <c r="AA928" s="14">
        <f>SUMIFS(PagFreteIndividal!E:E,PagFreteIndividal!B:B,A:A)+AC928</f>
        <v>3051.4</v>
      </c>
      <c r="AB928" s="14">
        <f t="shared" si="4"/>
        <v>0</v>
      </c>
      <c r="AC928" s="32">
        <v>3051.4</v>
      </c>
    </row>
    <row r="929">
      <c r="A929" s="10" t="s">
        <v>6951</v>
      </c>
      <c r="B929" s="19">
        <v>46013.0</v>
      </c>
      <c r="C929" s="8" t="s">
        <v>3364</v>
      </c>
      <c r="D929" s="8">
        <v>29640.0</v>
      </c>
      <c r="E929" s="8">
        <v>494.0</v>
      </c>
      <c r="F929" s="8">
        <v>67.0</v>
      </c>
      <c r="G929" s="11">
        <v>33098.0</v>
      </c>
      <c r="H929" s="8">
        <v>0.0</v>
      </c>
      <c r="I929" s="11">
        <v>0.0</v>
      </c>
      <c r="J929" s="8" t="s">
        <v>6129</v>
      </c>
      <c r="K929" s="8">
        <v>110.0</v>
      </c>
      <c r="L929" s="11">
        <v>3260.4</v>
      </c>
      <c r="M929" s="8" t="s">
        <v>6119</v>
      </c>
      <c r="N929" s="8" t="s">
        <v>53</v>
      </c>
      <c r="O929" s="8" t="s">
        <v>6850</v>
      </c>
      <c r="P929" s="11">
        <v>78.0</v>
      </c>
      <c r="Q929" s="11">
        <v>38532.0</v>
      </c>
      <c r="S929" s="16" t="str">
        <f t="shared" si="1"/>
        <v>CXG-1225</v>
      </c>
      <c r="T929" s="16" t="str">
        <f t="shared" si="2"/>
        <v>12/2025</v>
      </c>
      <c r="U929" s="10" t="s">
        <v>1073</v>
      </c>
      <c r="V929" s="43">
        <v>29640.0</v>
      </c>
      <c r="W929" s="8">
        <v>494.0</v>
      </c>
      <c r="X929" s="8">
        <v>0.0</v>
      </c>
      <c r="Y929" s="16" t="str">
        <f t="shared" si="3"/>
        <v>Descarregado</v>
      </c>
      <c r="Z929" s="8" t="s">
        <v>3302</v>
      </c>
      <c r="AA929" s="14">
        <f>SUMIFS(PagFreteIndividal!E:E,PagFreteIndividal!B:B,A:A)+AC929</f>
        <v>3260.4</v>
      </c>
      <c r="AB929" s="14">
        <f t="shared" si="4"/>
        <v>0</v>
      </c>
      <c r="AC929" s="32">
        <v>3260.4</v>
      </c>
    </row>
    <row r="930">
      <c r="A930" s="10" t="s">
        <v>6952</v>
      </c>
      <c r="B930" s="19">
        <v>46014.0</v>
      </c>
      <c r="C930" s="8" t="s">
        <v>3364</v>
      </c>
      <c r="D930" s="8">
        <v>78780.0</v>
      </c>
      <c r="E930" s="8">
        <v>1313.0</v>
      </c>
      <c r="F930" s="8">
        <v>68.0</v>
      </c>
      <c r="G930" s="11">
        <v>89284.0</v>
      </c>
      <c r="H930" s="8">
        <v>0.0</v>
      </c>
      <c r="I930" s="11">
        <v>0.0</v>
      </c>
      <c r="J930" s="8" t="s">
        <v>6671</v>
      </c>
      <c r="K930" s="8">
        <v>110.0</v>
      </c>
      <c r="L930" s="11">
        <v>8665.8</v>
      </c>
      <c r="M930" s="8" t="s">
        <v>6119</v>
      </c>
      <c r="N930" s="8" t="s">
        <v>23</v>
      </c>
      <c r="O930" s="8" t="s">
        <v>6811</v>
      </c>
      <c r="P930" s="11">
        <v>76.0</v>
      </c>
      <c r="Q930" s="11">
        <v>100256.92</v>
      </c>
      <c r="S930" s="16" t="str">
        <f t="shared" si="1"/>
        <v>CXG-1225</v>
      </c>
      <c r="T930" s="16" t="str">
        <f t="shared" si="2"/>
        <v>12/2025</v>
      </c>
      <c r="U930" s="10" t="s">
        <v>1026</v>
      </c>
      <c r="V930" s="43">
        <v>79150.0</v>
      </c>
      <c r="W930" s="8">
        <v>1319.17</v>
      </c>
      <c r="X930" s="8">
        <v>6.17</v>
      </c>
      <c r="Y930" s="16" t="str">
        <f t="shared" si="3"/>
        <v>Descarregado</v>
      </c>
      <c r="Z930" s="8" t="s">
        <v>3302</v>
      </c>
      <c r="AA930" s="14">
        <f>SUMIFS(PagFreteIndividal!E:E,PagFreteIndividal!B:B,A:A)+AC930</f>
        <v>8665.8</v>
      </c>
      <c r="AB930" s="14">
        <f t="shared" si="4"/>
        <v>0</v>
      </c>
      <c r="AC930" s="32">
        <v>8665.8</v>
      </c>
    </row>
    <row r="931">
      <c r="A931" s="10" t="s">
        <v>6953</v>
      </c>
      <c r="B931" s="19">
        <v>46019.0</v>
      </c>
      <c r="C931" s="8" t="s">
        <v>3364</v>
      </c>
      <c r="D931" s="8">
        <v>47730.0</v>
      </c>
      <c r="E931" s="8">
        <v>795.5</v>
      </c>
      <c r="F931" s="8">
        <v>67.0</v>
      </c>
      <c r="G931" s="11">
        <v>53298.5</v>
      </c>
      <c r="H931" s="8">
        <v>0.0</v>
      </c>
      <c r="I931" s="11">
        <v>0.0</v>
      </c>
      <c r="J931" s="8" t="s">
        <v>6152</v>
      </c>
      <c r="K931" s="8">
        <v>150.0</v>
      </c>
      <c r="L931" s="11">
        <v>7159.5</v>
      </c>
      <c r="M931" s="8" t="s">
        <v>6119</v>
      </c>
      <c r="N931" s="8" t="s">
        <v>53</v>
      </c>
      <c r="O931" s="8" t="s">
        <v>6850</v>
      </c>
      <c r="P931" s="11">
        <v>78.0</v>
      </c>
      <c r="Q931" s="11">
        <v>62244.0</v>
      </c>
      <c r="S931" s="16" t="str">
        <f t="shared" si="1"/>
        <v>CXG-1225</v>
      </c>
      <c r="T931" s="16" t="str">
        <f t="shared" si="2"/>
        <v>12/2025</v>
      </c>
      <c r="U931" s="10" t="s">
        <v>1075</v>
      </c>
      <c r="V931" s="43">
        <v>47880.0</v>
      </c>
      <c r="W931" s="8">
        <v>798.0</v>
      </c>
      <c r="X931" s="8">
        <v>2.5</v>
      </c>
      <c r="Y931" s="16" t="str">
        <f t="shared" si="3"/>
        <v>Descarregado</v>
      </c>
      <c r="Z931" s="8" t="s">
        <v>3302</v>
      </c>
      <c r="AA931" s="14">
        <f>SUMIFS(PagFreteIndividal!E:E,PagFreteIndividal!B:B,A:A)+AC931</f>
        <v>7159.5</v>
      </c>
      <c r="AB931" s="14">
        <f t="shared" si="4"/>
        <v>0</v>
      </c>
      <c r="AC931" s="32">
        <v>7159.5</v>
      </c>
    </row>
    <row r="932">
      <c r="A932" s="10" t="s">
        <v>6954</v>
      </c>
      <c r="B932" s="19">
        <v>46019.0</v>
      </c>
      <c r="C932" s="8" t="s">
        <v>3364</v>
      </c>
      <c r="D932" s="8">
        <v>78950.0</v>
      </c>
      <c r="E932" s="8">
        <v>1315.83</v>
      </c>
      <c r="F932" s="8">
        <v>70.5</v>
      </c>
      <c r="G932" s="11">
        <v>92766.02</v>
      </c>
      <c r="H932" s="8">
        <v>0.0</v>
      </c>
      <c r="I932" s="11">
        <v>0.0</v>
      </c>
      <c r="J932" s="8" t="s">
        <v>6590</v>
      </c>
      <c r="K932" s="8">
        <v>160.0</v>
      </c>
      <c r="L932" s="11">
        <v>12632.0</v>
      </c>
      <c r="M932" s="8" t="s">
        <v>6119</v>
      </c>
      <c r="N932" s="8" t="s">
        <v>73</v>
      </c>
      <c r="O932" s="8" t="s">
        <v>6955</v>
      </c>
      <c r="P932" s="11">
        <v>83.0</v>
      </c>
      <c r="Q932" s="11">
        <v>109504.39</v>
      </c>
      <c r="S932" s="16" t="str">
        <f t="shared" si="1"/>
        <v>CXG-1225</v>
      </c>
      <c r="T932" s="16" t="str">
        <f t="shared" si="2"/>
        <v>12/2025</v>
      </c>
      <c r="U932" s="10" t="s">
        <v>1059</v>
      </c>
      <c r="V932" s="43">
        <v>79160.0</v>
      </c>
      <c r="W932" s="8">
        <v>1319.33</v>
      </c>
      <c r="X932" s="8">
        <v>3.5</v>
      </c>
      <c r="Y932" s="16" t="str">
        <f t="shared" si="3"/>
        <v>Descarregado</v>
      </c>
      <c r="Z932" s="8" t="s">
        <v>3302</v>
      </c>
      <c r="AA932" s="14">
        <f>SUMIFS(PagFreteIndividal!E:E,PagFreteIndividal!B:B,A:A)+AC932</f>
        <v>12632</v>
      </c>
      <c r="AB932" s="14">
        <f t="shared" si="4"/>
        <v>0</v>
      </c>
      <c r="AC932" s="32">
        <v>12632.0</v>
      </c>
    </row>
    <row r="933">
      <c r="A933" s="10" t="s">
        <v>6956</v>
      </c>
      <c r="B933" s="19">
        <v>46020.0</v>
      </c>
      <c r="C933" s="8" t="s">
        <v>3364</v>
      </c>
      <c r="D933" s="8">
        <v>74420.0</v>
      </c>
      <c r="E933" s="8">
        <v>1240.33</v>
      </c>
      <c r="F933" s="8">
        <v>70.5</v>
      </c>
      <c r="G933" s="11">
        <v>87443.27</v>
      </c>
      <c r="H933" s="8">
        <v>0.0</v>
      </c>
      <c r="I933" s="11">
        <v>0.0</v>
      </c>
      <c r="J933" s="8" t="s">
        <v>6911</v>
      </c>
      <c r="K933" s="8">
        <v>170.0</v>
      </c>
      <c r="L933" s="11">
        <v>12651.4</v>
      </c>
      <c r="M933" s="8" t="s">
        <v>6119</v>
      </c>
      <c r="N933" s="8" t="s">
        <v>27</v>
      </c>
      <c r="O933" s="8" t="s">
        <v>6594</v>
      </c>
      <c r="P933" s="11">
        <v>83.0</v>
      </c>
      <c r="Q933" s="11">
        <v>102947.39</v>
      </c>
      <c r="S933" s="16" t="str">
        <f t="shared" si="1"/>
        <v>CXG-1225</v>
      </c>
      <c r="T933" s="16" t="str">
        <f t="shared" si="2"/>
        <v>12/2025</v>
      </c>
      <c r="U933" s="10" t="s">
        <v>1059</v>
      </c>
      <c r="V933" s="43">
        <v>74420.0</v>
      </c>
      <c r="W933" s="8">
        <v>1240.33</v>
      </c>
      <c r="X933" s="8">
        <v>0.0</v>
      </c>
      <c r="Y933" s="16" t="str">
        <f t="shared" si="3"/>
        <v>Descarregado</v>
      </c>
      <c r="Z933" s="8" t="s">
        <v>3302</v>
      </c>
      <c r="AA933" s="14">
        <f>SUMIFS(PagFreteIndividal!E:E,PagFreteIndividal!B:B,A:A)+AC933</f>
        <v>12651.4</v>
      </c>
      <c r="AB933" s="14">
        <f t="shared" si="4"/>
        <v>0</v>
      </c>
      <c r="AC933" s="32">
        <v>12651.4</v>
      </c>
    </row>
    <row r="934">
      <c r="A934" s="10" t="s">
        <v>6957</v>
      </c>
      <c r="B934" s="19">
        <v>46020.0</v>
      </c>
      <c r="C934" s="8" t="s">
        <v>3364</v>
      </c>
      <c r="D934" s="8">
        <v>79740.0</v>
      </c>
      <c r="E934" s="8">
        <v>1329.0</v>
      </c>
      <c r="F934" s="8">
        <v>70.0</v>
      </c>
      <c r="G934" s="11">
        <v>93030.0</v>
      </c>
      <c r="H934" s="8">
        <v>0.0</v>
      </c>
      <c r="I934" s="11">
        <v>0.0</v>
      </c>
      <c r="J934" s="8" t="s">
        <v>6158</v>
      </c>
      <c r="K934" s="8">
        <v>155.0</v>
      </c>
      <c r="L934" s="11">
        <v>12359.7</v>
      </c>
      <c r="M934" s="8" t="s">
        <v>6119</v>
      </c>
      <c r="N934" s="8" t="s">
        <v>73</v>
      </c>
      <c r="O934" s="8" t="s">
        <v>6955</v>
      </c>
      <c r="P934" s="11">
        <v>83.0</v>
      </c>
      <c r="Q934" s="11">
        <v>110334.39</v>
      </c>
      <c r="S934" s="16" t="str">
        <f t="shared" si="1"/>
        <v>CXG-1225</v>
      </c>
      <c r="T934" s="16" t="str">
        <f t="shared" si="2"/>
        <v>12/2025</v>
      </c>
      <c r="U934" s="10" t="s">
        <v>1077</v>
      </c>
      <c r="V934" s="43">
        <v>79760.0</v>
      </c>
      <c r="W934" s="8">
        <v>1329.33</v>
      </c>
      <c r="X934" s="8">
        <v>0.33</v>
      </c>
      <c r="Y934" s="16" t="str">
        <f t="shared" si="3"/>
        <v>Descarregado</v>
      </c>
      <c r="Z934" s="8" t="s">
        <v>3302</v>
      </c>
      <c r="AA934" s="14">
        <f>SUMIFS(PagFreteIndividal!E:E,PagFreteIndividal!B:B,A:A)+AC934</f>
        <v>12359.7</v>
      </c>
      <c r="AB934" s="14">
        <f t="shared" si="4"/>
        <v>0</v>
      </c>
      <c r="AC934" s="32">
        <v>12359.7</v>
      </c>
    </row>
    <row r="935">
      <c r="A935" s="10" t="s">
        <v>6958</v>
      </c>
      <c r="B935" s="19">
        <v>46020.0</v>
      </c>
      <c r="C935" s="8" t="s">
        <v>3364</v>
      </c>
      <c r="D935" s="8">
        <v>78880.0</v>
      </c>
      <c r="E935" s="8">
        <v>1314.67</v>
      </c>
      <c r="F935" s="8">
        <v>70.0</v>
      </c>
      <c r="G935" s="11">
        <v>92026.9</v>
      </c>
      <c r="H935" s="8">
        <v>0.0</v>
      </c>
      <c r="I935" s="11">
        <v>0.0</v>
      </c>
      <c r="J935" s="8" t="s">
        <v>5483</v>
      </c>
      <c r="K935" s="8">
        <v>155.0</v>
      </c>
      <c r="L935" s="11">
        <v>12226.4</v>
      </c>
      <c r="M935" s="8" t="s">
        <v>6119</v>
      </c>
      <c r="N935" s="8" t="s">
        <v>73</v>
      </c>
      <c r="O935" s="8" t="s">
        <v>6955</v>
      </c>
      <c r="P935" s="11">
        <v>83.0</v>
      </c>
      <c r="Q935" s="11">
        <v>109006.39</v>
      </c>
      <c r="S935" s="16" t="str">
        <f t="shared" si="1"/>
        <v>CXG-1225</v>
      </c>
      <c r="T935" s="16" t="str">
        <f t="shared" si="2"/>
        <v>12/2025</v>
      </c>
      <c r="U935" s="10" t="s">
        <v>1077</v>
      </c>
      <c r="V935" s="43">
        <v>78800.0</v>
      </c>
      <c r="W935" s="8">
        <v>1313.33</v>
      </c>
      <c r="X935" s="8">
        <v>-1.34</v>
      </c>
      <c r="Y935" s="16" t="str">
        <f t="shared" si="3"/>
        <v>Descarregado</v>
      </c>
      <c r="Z935" s="8" t="s">
        <v>3302</v>
      </c>
      <c r="AA935" s="14">
        <f>SUMIFS(PagFreteIndividal!E:E,PagFreteIndividal!B:B,A:A)+AC935</f>
        <v>12226.4</v>
      </c>
      <c r="AB935" s="14">
        <f t="shared" si="4"/>
        <v>0</v>
      </c>
      <c r="AC935" s="32">
        <v>12226.4</v>
      </c>
    </row>
    <row r="936">
      <c r="A936" s="10" t="s">
        <v>6959</v>
      </c>
      <c r="B936" s="19">
        <v>46020.0</v>
      </c>
      <c r="C936" s="8" t="s">
        <v>3364</v>
      </c>
      <c r="D936" s="8">
        <v>74540.0</v>
      </c>
      <c r="E936" s="8">
        <v>1242.33</v>
      </c>
      <c r="F936" s="8">
        <v>70.0</v>
      </c>
      <c r="G936" s="11">
        <v>86963.1</v>
      </c>
      <c r="H936" s="8">
        <v>0.0</v>
      </c>
      <c r="I936" s="11">
        <v>0.0</v>
      </c>
      <c r="J936" s="8" t="s">
        <v>6201</v>
      </c>
      <c r="K936" s="8">
        <v>155.0</v>
      </c>
      <c r="L936" s="11">
        <v>11553.7</v>
      </c>
      <c r="M936" s="8" t="s">
        <v>6119</v>
      </c>
      <c r="N936" s="8" t="s">
        <v>73</v>
      </c>
      <c r="O936" s="8" t="s">
        <v>6955</v>
      </c>
      <c r="P936" s="11">
        <v>83.0</v>
      </c>
      <c r="Q936" s="11">
        <v>103196.39</v>
      </c>
      <c r="S936" s="16" t="str">
        <f t="shared" si="1"/>
        <v>CXG-1225</v>
      </c>
      <c r="T936" s="16" t="str">
        <f t="shared" si="2"/>
        <v>12/2025</v>
      </c>
      <c r="U936" s="10" t="s">
        <v>1077</v>
      </c>
      <c r="V936" s="43">
        <v>74600.0</v>
      </c>
      <c r="W936" s="8">
        <v>1243.33</v>
      </c>
      <c r="X936" s="8">
        <v>1.0</v>
      </c>
      <c r="Y936" s="16" t="str">
        <f t="shared" si="3"/>
        <v>Descarregado</v>
      </c>
      <c r="Z936" s="8" t="s">
        <v>3302</v>
      </c>
      <c r="AA936" s="14">
        <f>SUMIFS(PagFreteIndividal!E:E,PagFreteIndividal!B:B,A:A)+AC936</f>
        <v>11553.7</v>
      </c>
      <c r="AB936" s="14">
        <f t="shared" si="4"/>
        <v>0</v>
      </c>
      <c r="AC936" s="32">
        <v>11553.7</v>
      </c>
    </row>
    <row r="937">
      <c r="A937" s="10" t="s">
        <v>4341</v>
      </c>
      <c r="B937" s="13">
        <v>45994.0</v>
      </c>
      <c r="C937" s="8" t="s">
        <v>3308</v>
      </c>
      <c r="D937" s="8">
        <v>20820.0</v>
      </c>
      <c r="E937" s="8">
        <v>347.0</v>
      </c>
      <c r="F937" s="8">
        <v>66.0</v>
      </c>
      <c r="G937" s="11">
        <v>22902.0</v>
      </c>
      <c r="H937" s="8">
        <v>0.0</v>
      </c>
      <c r="I937" s="11">
        <v>0.0</v>
      </c>
      <c r="J937" s="8" t="s">
        <v>4120</v>
      </c>
      <c r="K937" s="8">
        <v>160.0</v>
      </c>
      <c r="L937" s="11">
        <v>3331.2</v>
      </c>
      <c r="M937" s="8" t="s">
        <v>6119</v>
      </c>
      <c r="N937" s="8" t="s">
        <v>99</v>
      </c>
      <c r="O937" s="8" t="s">
        <v>6872</v>
      </c>
      <c r="P937" s="11">
        <v>79.0</v>
      </c>
      <c r="Q937" s="11">
        <v>27413.0</v>
      </c>
      <c r="R937" s="8" t="s">
        <v>6750</v>
      </c>
      <c r="S937" s="16" t="str">
        <f t="shared" si="1"/>
        <v>CXG-1225</v>
      </c>
      <c r="T937" s="16" t="str">
        <f t="shared" si="2"/>
        <v>12/2025</v>
      </c>
      <c r="U937" s="10" t="s">
        <v>1014</v>
      </c>
      <c r="V937" s="43">
        <v>20820.0</v>
      </c>
      <c r="W937" s="8">
        <v>347.0</v>
      </c>
      <c r="X937" s="8">
        <v>0.0</v>
      </c>
      <c r="Y937" s="16" t="str">
        <f t="shared" si="3"/>
        <v>Descarregado</v>
      </c>
      <c r="Z937" s="8" t="s">
        <v>3309</v>
      </c>
      <c r="AA937" s="14">
        <f>SUMIFS(PagFreteIndividal!E:E,PagFreteIndividal!B:B,A:A)+AC937</f>
        <v>3331.2</v>
      </c>
      <c r="AB937" s="14">
        <f t="shared" si="4"/>
        <v>0</v>
      </c>
      <c r="AC937" s="14"/>
    </row>
    <row r="938">
      <c r="A938" s="10" t="s">
        <v>4305</v>
      </c>
      <c r="B938" s="13">
        <v>45677.0</v>
      </c>
      <c r="C938" s="8" t="s">
        <v>3305</v>
      </c>
      <c r="D938" s="8">
        <v>68960.0</v>
      </c>
      <c r="E938" s="8">
        <v>1149.33</v>
      </c>
      <c r="F938" s="8">
        <v>65.3</v>
      </c>
      <c r="G938" s="11">
        <v>75051.25</v>
      </c>
      <c r="H938" s="8">
        <v>1.0</v>
      </c>
      <c r="I938" s="11">
        <v>1149.33</v>
      </c>
      <c r="J938" s="8" t="s">
        <v>4306</v>
      </c>
      <c r="K938" s="8">
        <v>230.0</v>
      </c>
      <c r="L938" s="11">
        <v>15860.8</v>
      </c>
      <c r="M938" s="8" t="s">
        <v>6119</v>
      </c>
      <c r="N938" s="8" t="s">
        <v>113</v>
      </c>
      <c r="O938" s="8" t="s">
        <v>6135</v>
      </c>
      <c r="P938" s="11">
        <v>83.0</v>
      </c>
      <c r="Q938" s="11">
        <v>95671.61</v>
      </c>
      <c r="S938" s="16" t="str">
        <f t="shared" si="1"/>
        <v>CXG-0125</v>
      </c>
      <c r="T938" s="16" t="str">
        <f t="shared" si="2"/>
        <v>01/2025</v>
      </c>
      <c r="U938" s="10" t="s">
        <v>792</v>
      </c>
      <c r="V938" s="43">
        <v>69160.0</v>
      </c>
      <c r="W938" s="8">
        <v>1152.67</v>
      </c>
      <c r="X938" s="8">
        <v>3.34</v>
      </c>
      <c r="Y938" s="16" t="str">
        <f t="shared" si="3"/>
        <v>Descarregado</v>
      </c>
      <c r="Z938" s="8" t="s">
        <v>3306</v>
      </c>
      <c r="AA938" s="32">
        <f>SUMIFS(PagFreteIndividal!E:E,PagFreteIndividal!B:B,A:A)+AC938</f>
        <v>15860.8</v>
      </c>
      <c r="AB938" s="14">
        <f t="shared" si="4"/>
        <v>0</v>
      </c>
      <c r="AC938" s="32">
        <v>0.0</v>
      </c>
    </row>
    <row r="939">
      <c r="A939" s="10" t="s">
        <v>4350</v>
      </c>
      <c r="B939" s="13">
        <v>45682.0</v>
      </c>
      <c r="C939" s="8" t="s">
        <v>3305</v>
      </c>
      <c r="D939" s="8">
        <v>62840.0</v>
      </c>
      <c r="E939" s="8">
        <v>1047.33</v>
      </c>
      <c r="F939" s="8">
        <v>65.3</v>
      </c>
      <c r="G939" s="11">
        <v>68390.65</v>
      </c>
      <c r="H939" s="8">
        <v>0.0</v>
      </c>
      <c r="I939" s="11">
        <v>0.0</v>
      </c>
      <c r="J939" s="8" t="s">
        <v>4294</v>
      </c>
      <c r="K939" s="8">
        <v>220.0</v>
      </c>
      <c r="L939" s="11">
        <v>13824.8</v>
      </c>
      <c r="M939" s="8" t="s">
        <v>6119</v>
      </c>
      <c r="N939" s="8" t="s">
        <v>113</v>
      </c>
      <c r="O939" s="8" t="s">
        <v>6135</v>
      </c>
      <c r="P939" s="11">
        <v>83.0</v>
      </c>
      <c r="Q939" s="11">
        <v>87067.0</v>
      </c>
      <c r="S939" s="16" t="str">
        <f t="shared" si="1"/>
        <v>CXG-0125</v>
      </c>
      <c r="T939" s="16" t="str">
        <f t="shared" si="2"/>
        <v>01/2025</v>
      </c>
      <c r="U939" s="10" t="s">
        <v>792</v>
      </c>
      <c r="V939" s="43">
        <v>62940.0</v>
      </c>
      <c r="W939" s="8">
        <v>1049.0</v>
      </c>
      <c r="X939" s="8">
        <v>1.67</v>
      </c>
      <c r="Y939" s="16" t="str">
        <f t="shared" si="3"/>
        <v>Descarregado</v>
      </c>
      <c r="Z939" s="8" t="s">
        <v>3306</v>
      </c>
      <c r="AA939" s="32">
        <f>SUMIFS(PagFreteIndividal!E:E,PagFreteIndividal!B:B,A:A)+AC939</f>
        <v>13824.8</v>
      </c>
      <c r="AB939" s="14">
        <f t="shared" si="4"/>
        <v>0</v>
      </c>
      <c r="AC939" s="32">
        <v>0.0</v>
      </c>
    </row>
    <row r="940">
      <c r="A940" s="10" t="s">
        <v>4510</v>
      </c>
      <c r="B940" s="13">
        <v>45743.0</v>
      </c>
      <c r="C940" s="8" t="s">
        <v>3308</v>
      </c>
      <c r="D940" s="8">
        <v>58280.0</v>
      </c>
      <c r="E940" s="8">
        <v>971.33</v>
      </c>
      <c r="F940" s="8">
        <v>85.0</v>
      </c>
      <c r="G940" s="11">
        <v>82563.05</v>
      </c>
      <c r="H940" s="8">
        <v>0.0</v>
      </c>
      <c r="I940" s="11">
        <v>0.0</v>
      </c>
      <c r="J940" s="8" t="s">
        <v>4508</v>
      </c>
      <c r="K940" s="8">
        <v>160.0</v>
      </c>
      <c r="L940" s="11">
        <v>9324.8</v>
      </c>
      <c r="M940" s="8" t="s">
        <v>6119</v>
      </c>
      <c r="N940" s="8" t="s">
        <v>83</v>
      </c>
      <c r="O940" s="8" t="s">
        <v>6353</v>
      </c>
      <c r="P940" s="11">
        <v>98.0</v>
      </c>
      <c r="Q940" s="11">
        <v>95190.34</v>
      </c>
      <c r="S940" s="16" t="str">
        <f t="shared" si="1"/>
        <v>CXG-0325</v>
      </c>
      <c r="T940" s="16" t="str">
        <f t="shared" si="2"/>
        <v>03/2025</v>
      </c>
      <c r="U940" s="10" t="s">
        <v>860</v>
      </c>
      <c r="V940" s="43">
        <v>58280.0</v>
      </c>
      <c r="W940" s="8">
        <v>971.33</v>
      </c>
      <c r="X940" s="8">
        <v>0.0</v>
      </c>
      <c r="Y940" s="16" t="str">
        <f t="shared" si="3"/>
        <v>Descarregado</v>
      </c>
      <c r="Z940" s="8" t="s">
        <v>3309</v>
      </c>
      <c r="AA940" s="14">
        <f>SUMIFS(PagFreteIndividal!E:E,PagFreteIndividal!B:B,A:A)+AC940</f>
        <v>9324.8</v>
      </c>
      <c r="AB940" s="14">
        <f t="shared" si="4"/>
        <v>0</v>
      </c>
      <c r="AC940" s="14"/>
    </row>
    <row r="941">
      <c r="A941" s="10" t="s">
        <v>4250</v>
      </c>
      <c r="B941" s="13">
        <v>45939.0</v>
      </c>
      <c r="C941" s="8" t="s">
        <v>3308</v>
      </c>
      <c r="D941" s="8">
        <v>52540.0</v>
      </c>
      <c r="E941" s="8">
        <v>875.67</v>
      </c>
      <c r="F941" s="8">
        <v>60.0</v>
      </c>
      <c r="G941" s="11">
        <v>52540.2</v>
      </c>
      <c r="H941" s="8">
        <v>0.0</v>
      </c>
      <c r="I941" s="11">
        <v>0.0</v>
      </c>
      <c r="J941" s="8" t="s">
        <v>4251</v>
      </c>
      <c r="K941" s="8">
        <v>320.0</v>
      </c>
      <c r="L941" s="11">
        <v>16812.8</v>
      </c>
      <c r="M941" s="8" t="s">
        <v>6119</v>
      </c>
      <c r="N941" s="8" t="s">
        <v>73</v>
      </c>
      <c r="O941" s="8" t="s">
        <v>6127</v>
      </c>
      <c r="P941" s="11">
        <v>83.0</v>
      </c>
      <c r="Q941" s="11">
        <v>72597.61</v>
      </c>
      <c r="S941" s="16" t="str">
        <f t="shared" si="1"/>
        <v>CXG-1025</v>
      </c>
      <c r="T941" s="16" t="str">
        <f t="shared" si="2"/>
        <v>10/2025</v>
      </c>
      <c r="U941" s="10" t="s">
        <v>922</v>
      </c>
      <c r="V941" s="43">
        <v>52480.0</v>
      </c>
      <c r="W941" s="8">
        <v>874.67</v>
      </c>
      <c r="X941" s="8">
        <v>-1.0</v>
      </c>
      <c r="Y941" s="16" t="str">
        <f t="shared" si="3"/>
        <v>Descarregado</v>
      </c>
      <c r="Z941" s="8" t="s">
        <v>3309</v>
      </c>
      <c r="AA941" s="14">
        <f>SUMIFS(PagFreteIndividal!E:E,PagFreteIndividal!B:B,A:A)+AC941</f>
        <v>16812.8</v>
      </c>
      <c r="AB941" s="14">
        <f t="shared" si="4"/>
        <v>0</v>
      </c>
      <c r="AC941" s="14"/>
    </row>
    <row r="942">
      <c r="A942" s="10" t="s">
        <v>4811</v>
      </c>
      <c r="B942" s="13">
        <v>45901.0</v>
      </c>
      <c r="C942" s="8" t="s">
        <v>3308</v>
      </c>
      <c r="D942" s="8">
        <v>40360.0</v>
      </c>
      <c r="E942" s="8">
        <v>672.67</v>
      </c>
      <c r="F942" s="8">
        <v>58.0</v>
      </c>
      <c r="G942" s="11">
        <v>39014.86</v>
      </c>
      <c r="H942" s="8">
        <v>0.0</v>
      </c>
      <c r="I942" s="11">
        <v>0.0</v>
      </c>
      <c r="J942" s="8" t="s">
        <v>4812</v>
      </c>
      <c r="K942" s="8">
        <v>310.0</v>
      </c>
      <c r="L942" s="11">
        <v>12511.6</v>
      </c>
      <c r="M942" s="8" t="s">
        <v>6119</v>
      </c>
      <c r="N942" s="8" t="s">
        <v>79</v>
      </c>
      <c r="O942" s="8" t="s">
        <v>6736</v>
      </c>
      <c r="P942" s="11">
        <v>82.0</v>
      </c>
      <c r="Q942" s="11">
        <v>55158.94</v>
      </c>
      <c r="S942" s="16" t="str">
        <f t="shared" si="1"/>
        <v>CXG-0925</v>
      </c>
      <c r="T942" s="16" t="str">
        <f t="shared" si="2"/>
        <v>09/2025</v>
      </c>
      <c r="U942" s="10" t="s">
        <v>906</v>
      </c>
      <c r="V942" s="43">
        <v>40360.0</v>
      </c>
      <c r="W942" s="8">
        <v>672.67</v>
      </c>
      <c r="X942" s="8">
        <v>0.0</v>
      </c>
      <c r="Y942" s="16" t="str">
        <f t="shared" si="3"/>
        <v>Descarregado</v>
      </c>
      <c r="Z942" s="8" t="s">
        <v>3309</v>
      </c>
      <c r="AA942" s="14">
        <f>SUMIFS(PagFreteIndividal!E:E,PagFreteIndividal!B:B,A:A)+AC942</f>
        <v>12517.8</v>
      </c>
      <c r="AB942" s="14">
        <f t="shared" si="4"/>
        <v>-6.2</v>
      </c>
      <c r="AC942" s="14"/>
    </row>
    <row r="943">
      <c r="A943" s="10" t="s">
        <v>6960</v>
      </c>
      <c r="B943" s="13">
        <v>45762.0</v>
      </c>
      <c r="C943" s="8" t="s">
        <v>3340</v>
      </c>
      <c r="D943" s="8">
        <v>72180.0</v>
      </c>
      <c r="E943" s="8">
        <v>1203.0</v>
      </c>
      <c r="F943" s="8">
        <v>85.0</v>
      </c>
      <c r="G943" s="11">
        <v>102255.0</v>
      </c>
      <c r="H943" s="8">
        <v>0.0</v>
      </c>
      <c r="I943" s="11">
        <v>0.0</v>
      </c>
      <c r="J943" s="8" t="s">
        <v>6169</v>
      </c>
      <c r="K943" s="8">
        <v>100.0</v>
      </c>
      <c r="L943" s="11">
        <v>7218.0</v>
      </c>
      <c r="M943" s="8" t="s">
        <v>6119</v>
      </c>
      <c r="N943" s="8" t="s">
        <v>23</v>
      </c>
      <c r="O943" s="8" t="s">
        <v>6379</v>
      </c>
      <c r="P943" s="11">
        <v>92.5</v>
      </c>
      <c r="Q943" s="11">
        <v>111277.5</v>
      </c>
      <c r="S943" s="16" t="str">
        <f t="shared" si="1"/>
        <v>CXG-0425</v>
      </c>
      <c r="T943" s="16" t="str">
        <f t="shared" si="2"/>
        <v>04/2025</v>
      </c>
      <c r="U943" s="10" t="s">
        <v>862</v>
      </c>
      <c r="V943" s="43">
        <v>72180.0</v>
      </c>
      <c r="W943" s="8">
        <v>1203.0</v>
      </c>
      <c r="X943" s="8">
        <v>0.0</v>
      </c>
      <c r="Y943" s="16" t="str">
        <f t="shared" si="3"/>
        <v>Descarregado</v>
      </c>
      <c r="Z943" s="8" t="s">
        <v>3302</v>
      </c>
      <c r="AA943" s="14">
        <f>SUMIFS(PagFreteIndividal!E:E,PagFreteIndividal!B:B,A:A)+AC943</f>
        <v>7450</v>
      </c>
      <c r="AB943" s="14">
        <f t="shared" si="4"/>
        <v>-232</v>
      </c>
      <c r="AC943" s="32">
        <v>7450.0</v>
      </c>
    </row>
    <row r="944">
      <c r="A944" s="10" t="s">
        <v>6961</v>
      </c>
      <c r="B944" s="13">
        <v>45731.0</v>
      </c>
      <c r="C944" s="8" t="s">
        <v>3332</v>
      </c>
      <c r="D944" s="8">
        <v>70360.0</v>
      </c>
      <c r="E944" s="8">
        <v>1172.67</v>
      </c>
      <c r="F944" s="8">
        <v>80.0</v>
      </c>
      <c r="G944" s="11">
        <v>93813.6</v>
      </c>
      <c r="H944" s="8">
        <v>0.0</v>
      </c>
      <c r="I944" s="11">
        <v>0.0</v>
      </c>
      <c r="J944" s="8" t="s">
        <v>6132</v>
      </c>
      <c r="K944" s="8">
        <v>165.0</v>
      </c>
      <c r="L944" s="11">
        <v>11609.4</v>
      </c>
      <c r="M944" s="8" t="s">
        <v>6119</v>
      </c>
      <c r="N944" s="8" t="s">
        <v>83</v>
      </c>
      <c r="O944" s="8" t="s">
        <v>6215</v>
      </c>
      <c r="P944" s="11">
        <v>95.0</v>
      </c>
      <c r="Q944" s="11">
        <v>111245.0</v>
      </c>
      <c r="S944" s="16" t="str">
        <f t="shared" si="1"/>
        <v>CXG-0325</v>
      </c>
      <c r="T944" s="16" t="str">
        <f t="shared" si="2"/>
        <v>03/2025</v>
      </c>
      <c r="U944" s="10" t="s">
        <v>755</v>
      </c>
      <c r="V944" s="43">
        <v>70260.0</v>
      </c>
      <c r="W944" s="8">
        <v>1171.0</v>
      </c>
      <c r="X944" s="8">
        <v>-1.67</v>
      </c>
      <c r="Y944" s="16" t="str">
        <f t="shared" si="3"/>
        <v>Descarregado</v>
      </c>
      <c r="Z944" s="8" t="s">
        <v>3302</v>
      </c>
      <c r="AA944" s="14">
        <f>SUMIFS(PagFreteIndividal!E:E,PagFreteIndividal!B:B,A:A)+AC944</f>
        <v>11939.4</v>
      </c>
      <c r="AB944" s="14">
        <f t="shared" si="4"/>
        <v>-330</v>
      </c>
      <c r="AC944" s="32">
        <v>11939.4</v>
      </c>
    </row>
    <row r="945">
      <c r="A945" s="10" t="s">
        <v>6962</v>
      </c>
      <c r="B945" s="13">
        <v>45831.0</v>
      </c>
      <c r="C945" s="8" t="s">
        <v>3346</v>
      </c>
      <c r="D945" s="8">
        <v>71660.0</v>
      </c>
      <c r="E945" s="8">
        <v>1194.33</v>
      </c>
      <c r="F945" s="8">
        <v>57.0</v>
      </c>
      <c r="G945" s="11">
        <v>68076.81</v>
      </c>
      <c r="H945" s="8">
        <v>0.0</v>
      </c>
      <c r="I945" s="11">
        <v>0.0</v>
      </c>
      <c r="J945" s="8" t="s">
        <v>6125</v>
      </c>
      <c r="K945" s="8">
        <v>290.0</v>
      </c>
      <c r="L945" s="11">
        <v>20781.4</v>
      </c>
      <c r="M945" s="8" t="s">
        <v>6119</v>
      </c>
      <c r="N945" s="8" t="s">
        <v>138</v>
      </c>
      <c r="O945" s="8" t="s">
        <v>6447</v>
      </c>
      <c r="P945" s="11">
        <v>80.0</v>
      </c>
      <c r="Q945" s="11">
        <v>95146.4</v>
      </c>
      <c r="S945" s="16" t="str">
        <f t="shared" si="1"/>
        <v>CXG-0625</v>
      </c>
      <c r="T945" s="16" t="str">
        <f t="shared" si="2"/>
        <v>06/2025</v>
      </c>
      <c r="U945" s="10" t="s">
        <v>884</v>
      </c>
      <c r="V945" s="43">
        <v>71360.0</v>
      </c>
      <c r="W945" s="8">
        <v>1189.33</v>
      </c>
      <c r="X945" s="8">
        <v>-5.0</v>
      </c>
      <c r="Y945" s="16" t="str">
        <f t="shared" si="3"/>
        <v>Descarregado</v>
      </c>
      <c r="Z945" s="8" t="s">
        <v>3302</v>
      </c>
      <c r="AA945" s="14">
        <f>SUMIFS(PagFreteIndividal!E:E,PagFreteIndividal!B:B,A:A)+AC945</f>
        <v>22214.6</v>
      </c>
      <c r="AB945" s="14">
        <f t="shared" si="4"/>
        <v>-1433.2</v>
      </c>
      <c r="AC945" s="32">
        <v>22214.6</v>
      </c>
    </row>
    <row r="946">
      <c r="A946" s="10" t="s">
        <v>6963</v>
      </c>
      <c r="B946" s="13">
        <v>45831.0</v>
      </c>
      <c r="C946" s="8" t="s">
        <v>3346</v>
      </c>
      <c r="D946" s="8">
        <v>72640.0</v>
      </c>
      <c r="E946" s="8">
        <v>1210.67</v>
      </c>
      <c r="F946" s="8">
        <v>57.0</v>
      </c>
      <c r="G946" s="11">
        <v>69008.19</v>
      </c>
      <c r="H946" s="8">
        <v>0.0</v>
      </c>
      <c r="I946" s="11">
        <v>0.0</v>
      </c>
      <c r="J946" s="8" t="s">
        <v>6129</v>
      </c>
      <c r="K946" s="8">
        <v>290.0</v>
      </c>
      <c r="L946" s="11">
        <v>21065.6</v>
      </c>
      <c r="M946" s="8" t="s">
        <v>6119</v>
      </c>
      <c r="N946" s="8" t="s">
        <v>138</v>
      </c>
      <c r="O946" s="8" t="s">
        <v>6447</v>
      </c>
      <c r="P946" s="11">
        <v>80.0</v>
      </c>
      <c r="Q946" s="11">
        <v>96773.6</v>
      </c>
      <c r="S946" s="16" t="str">
        <f t="shared" si="1"/>
        <v>CXG-0625</v>
      </c>
      <c r="T946" s="16" t="str">
        <f t="shared" si="2"/>
        <v>06/2025</v>
      </c>
      <c r="U946" s="10" t="s">
        <v>884</v>
      </c>
      <c r="V946" s="43">
        <v>72580.0</v>
      </c>
      <c r="W946" s="8">
        <v>1209.67</v>
      </c>
      <c r="X946" s="8">
        <v>-1.0</v>
      </c>
      <c r="Y946" s="16" t="str">
        <f t="shared" si="3"/>
        <v>Descarregado</v>
      </c>
      <c r="Z946" s="8" t="s">
        <v>3302</v>
      </c>
      <c r="AA946" s="14">
        <f>SUMIFS(PagFreteIndividal!E:E,PagFreteIndividal!B:B,A:A)+AC946</f>
        <v>22518.4</v>
      </c>
      <c r="AB946" s="14">
        <f t="shared" si="4"/>
        <v>-1452.8</v>
      </c>
      <c r="AC946" s="32">
        <v>22518.4</v>
      </c>
    </row>
    <row r="947">
      <c r="A947" s="10" t="s">
        <v>6964</v>
      </c>
      <c r="B947" s="19">
        <v>45985.0</v>
      </c>
      <c r="C947" s="8" t="s">
        <v>3361</v>
      </c>
      <c r="D947" s="8">
        <v>16820.0</v>
      </c>
      <c r="E947" s="8">
        <v>280.33</v>
      </c>
      <c r="F947" s="8">
        <v>66.0</v>
      </c>
      <c r="G947" s="11">
        <v>18501.78</v>
      </c>
      <c r="H947" s="8">
        <v>0.0</v>
      </c>
      <c r="I947" s="11">
        <v>0.0</v>
      </c>
      <c r="J947" s="8" t="s">
        <v>6201</v>
      </c>
      <c r="K947" s="8">
        <v>0.0</v>
      </c>
      <c r="L947" s="11">
        <v>0.0</v>
      </c>
      <c r="M947" s="8" t="s">
        <v>6119</v>
      </c>
      <c r="N947" s="8" t="s">
        <v>230</v>
      </c>
      <c r="O947" s="8" t="s">
        <v>6965</v>
      </c>
      <c r="P947" s="11">
        <v>66.0</v>
      </c>
      <c r="Q947" s="11">
        <v>18501.78</v>
      </c>
      <c r="S947" s="16" t="str">
        <f t="shared" si="1"/>
        <v>CXG-1125</v>
      </c>
      <c r="T947" s="16" t="str">
        <f t="shared" si="2"/>
        <v>11/2025</v>
      </c>
      <c r="U947" s="10" t="s">
        <v>1014</v>
      </c>
      <c r="V947" s="43">
        <v>16820.0</v>
      </c>
      <c r="W947" s="8">
        <v>280.33</v>
      </c>
      <c r="X947" s="8">
        <v>0.0</v>
      </c>
      <c r="Y947" s="16" t="str">
        <f t="shared" si="3"/>
        <v>Descarregado</v>
      </c>
      <c r="Z947" s="8" t="s">
        <v>3302</v>
      </c>
      <c r="AA947" s="14">
        <f>SUMIFS(PagFreteIndividal!E:E,PagFreteIndividal!B:B,A:A)+AC947</f>
        <v>1850.2</v>
      </c>
      <c r="AB947" s="14">
        <f t="shared" si="4"/>
        <v>-1850.2</v>
      </c>
      <c r="AC947" s="32">
        <v>1850.2</v>
      </c>
    </row>
    <row r="948">
      <c r="A948" s="10" t="s">
        <v>6966</v>
      </c>
      <c r="B948" s="13">
        <v>45812.0</v>
      </c>
      <c r="C948" s="8" t="s">
        <v>3346</v>
      </c>
      <c r="D948" s="8">
        <v>68280.0</v>
      </c>
      <c r="E948" s="8">
        <v>1138.0</v>
      </c>
      <c r="F948" s="8">
        <v>57.5</v>
      </c>
      <c r="G948" s="11">
        <v>65435.0</v>
      </c>
      <c r="H948" s="8">
        <v>0.0</v>
      </c>
      <c r="I948" s="11">
        <v>0.0</v>
      </c>
      <c r="J948" s="8" t="s">
        <v>6428</v>
      </c>
      <c r="K948" s="8">
        <v>310.0</v>
      </c>
      <c r="L948" s="11">
        <v>21166.8</v>
      </c>
      <c r="M948" s="8" t="s">
        <v>6119</v>
      </c>
      <c r="N948" s="8" t="s">
        <v>23</v>
      </c>
      <c r="O948" s="8" t="s">
        <v>6440</v>
      </c>
      <c r="P948" s="11">
        <v>84.0</v>
      </c>
      <c r="Q948" s="11">
        <v>95535.72</v>
      </c>
      <c r="S948" s="16" t="str">
        <f t="shared" si="1"/>
        <v>CXG-0625</v>
      </c>
      <c r="T948" s="16" t="str">
        <f t="shared" si="2"/>
        <v>06/2025</v>
      </c>
      <c r="U948" s="10" t="s">
        <v>877</v>
      </c>
      <c r="V948" s="43">
        <v>68240.0</v>
      </c>
      <c r="W948" s="8">
        <v>1137.33</v>
      </c>
      <c r="X948" s="8">
        <v>-0.67</v>
      </c>
      <c r="Y948" s="16" t="str">
        <f t="shared" si="3"/>
        <v>Descarregado</v>
      </c>
      <c r="Z948" s="8" t="s">
        <v>3302</v>
      </c>
      <c r="AA948" s="14">
        <f>SUMIFS(PagFreteIndividal!E:E,PagFreteIndividal!B:B,A:A)+AC948</f>
        <v>23073.3</v>
      </c>
      <c r="AB948" s="14">
        <f t="shared" si="4"/>
        <v>-1906.5</v>
      </c>
      <c r="AC948" s="32">
        <v>23073.3</v>
      </c>
    </row>
    <row r="949">
      <c r="A949" s="10" t="s">
        <v>6967</v>
      </c>
      <c r="B949" s="19">
        <v>45971.0</v>
      </c>
      <c r="C949" s="8" t="s">
        <v>3361</v>
      </c>
      <c r="D949" s="8">
        <v>72400.0</v>
      </c>
      <c r="E949" s="8">
        <v>1206.67</v>
      </c>
      <c r="F949" s="8">
        <v>60.0</v>
      </c>
      <c r="G949" s="11">
        <v>72400.2</v>
      </c>
      <c r="H949" s="8">
        <v>0.0</v>
      </c>
      <c r="I949" s="11">
        <v>0.0</v>
      </c>
      <c r="J949" s="8" t="s">
        <v>6152</v>
      </c>
      <c r="K949" s="8">
        <v>130.0</v>
      </c>
      <c r="L949" s="11">
        <v>9412.0</v>
      </c>
      <c r="M949" s="8" t="s">
        <v>6119</v>
      </c>
      <c r="N949" s="8" t="s">
        <v>37</v>
      </c>
      <c r="O949" s="8" t="s">
        <v>6530</v>
      </c>
      <c r="P949" s="11">
        <v>75.0</v>
      </c>
      <c r="Q949" s="11">
        <v>90050.25</v>
      </c>
      <c r="R949" s="8" t="s">
        <v>6968</v>
      </c>
      <c r="S949" s="16" t="str">
        <f t="shared" si="1"/>
        <v>CXG-1125</v>
      </c>
      <c r="T949" s="16" t="str">
        <f t="shared" si="2"/>
        <v>11/2025</v>
      </c>
      <c r="U949" s="10" t="s">
        <v>955</v>
      </c>
      <c r="V949" s="43">
        <v>72040.0</v>
      </c>
      <c r="W949" s="8">
        <v>1200.67</v>
      </c>
      <c r="X949" s="8">
        <v>-6.0</v>
      </c>
      <c r="Y949" s="16" t="str">
        <f t="shared" si="3"/>
        <v>Descarregado</v>
      </c>
      <c r="Z949" s="8" t="s">
        <v>3302</v>
      </c>
      <c r="AA949" s="14">
        <f>SUMIFS(PagFreteIndividal!E:E,PagFreteIndividal!B:B,A:A)+AC949</f>
        <v>11584</v>
      </c>
      <c r="AB949" s="14">
        <f t="shared" si="4"/>
        <v>-2172</v>
      </c>
      <c r="AC949" s="32">
        <v>11584.0</v>
      </c>
    </row>
    <row r="950">
      <c r="A950" s="10" t="s">
        <v>6969</v>
      </c>
      <c r="B950" s="13">
        <v>46028.0</v>
      </c>
      <c r="C950" s="8" t="s">
        <v>3367</v>
      </c>
      <c r="D950" s="8">
        <v>72470.0</v>
      </c>
      <c r="E950" s="8">
        <v>1207.83</v>
      </c>
      <c r="F950" s="8">
        <v>70.5</v>
      </c>
      <c r="G950" s="11">
        <v>85152.02</v>
      </c>
      <c r="H950" s="8">
        <v>0.0</v>
      </c>
      <c r="I950" s="11">
        <v>0.0</v>
      </c>
      <c r="J950" s="8" t="s">
        <v>4337</v>
      </c>
      <c r="K950" s="8">
        <v>150.0</v>
      </c>
      <c r="L950" s="11">
        <v>10870.5</v>
      </c>
      <c r="M950" s="8" t="s">
        <v>6119</v>
      </c>
      <c r="N950" s="8" t="s">
        <v>73</v>
      </c>
      <c r="O950" s="8" t="s">
        <v>6955</v>
      </c>
      <c r="P950" s="11">
        <v>83.0</v>
      </c>
      <c r="Q950" s="11">
        <v>100249.89</v>
      </c>
      <c r="S950" s="16" t="str">
        <f t="shared" si="1"/>
        <v>CXG-0126</v>
      </c>
      <c r="T950" s="16" t="str">
        <f t="shared" si="2"/>
        <v>01/2026</v>
      </c>
      <c r="U950" s="10" t="s">
        <v>1059</v>
      </c>
      <c r="V950" s="43">
        <v>72470.0</v>
      </c>
      <c r="W950" s="8">
        <v>1207.83</v>
      </c>
      <c r="X950" s="8">
        <v>0.0</v>
      </c>
      <c r="Y950" s="16" t="str">
        <f t="shared" si="3"/>
        <v>Descarregado</v>
      </c>
      <c r="Z950" s="8" t="s">
        <v>3302</v>
      </c>
      <c r="AA950" s="14">
        <f>SUMIFS(PagFreteIndividal!E:E,PagFreteIndividal!B:B,A:A)+AC950</f>
        <v>10870.5</v>
      </c>
      <c r="AB950" s="14">
        <f t="shared" si="4"/>
        <v>0</v>
      </c>
      <c r="AC950" s="32">
        <v>10870.5</v>
      </c>
    </row>
    <row r="951">
      <c r="A951" s="10" t="s">
        <v>6970</v>
      </c>
      <c r="B951" s="13">
        <v>46028.0</v>
      </c>
      <c r="C951" s="8" t="s">
        <v>3367</v>
      </c>
      <c r="D951" s="8">
        <v>4700.0</v>
      </c>
      <c r="E951" s="8">
        <v>78.33</v>
      </c>
      <c r="F951" s="8">
        <v>70.0</v>
      </c>
      <c r="G951" s="11">
        <v>5483.1</v>
      </c>
      <c r="H951" s="8">
        <v>0.0</v>
      </c>
      <c r="I951" s="11">
        <v>0.0</v>
      </c>
      <c r="J951" s="8" t="s">
        <v>4337</v>
      </c>
      <c r="K951" s="8">
        <v>150.0</v>
      </c>
      <c r="L951" s="11">
        <v>705.0</v>
      </c>
      <c r="M951" s="8" t="s">
        <v>6119</v>
      </c>
      <c r="N951" s="8" t="s">
        <v>73</v>
      </c>
      <c r="O951" s="8" t="s">
        <v>6955</v>
      </c>
      <c r="P951" s="11">
        <v>83.0</v>
      </c>
      <c r="Q951" s="11">
        <v>6542.89</v>
      </c>
      <c r="S951" s="16" t="str">
        <f t="shared" si="1"/>
        <v>CXG-0126</v>
      </c>
      <c r="T951" s="16" t="str">
        <f t="shared" si="2"/>
        <v>01/2026</v>
      </c>
      <c r="U951" s="10" t="s">
        <v>991</v>
      </c>
      <c r="V951" s="43">
        <v>4730.0</v>
      </c>
      <c r="W951" s="8">
        <v>78.83</v>
      </c>
      <c r="X951" s="8">
        <v>0.5</v>
      </c>
      <c r="Y951" s="16" t="str">
        <f t="shared" si="3"/>
        <v>Descarregado</v>
      </c>
      <c r="Z951" s="8" t="s">
        <v>3302</v>
      </c>
      <c r="AA951" s="14">
        <f>SUMIFS(PagFreteIndividal!E:E,PagFreteIndividal!B:B,A:A)+AC951</f>
        <v>705</v>
      </c>
      <c r="AB951" s="14">
        <f t="shared" si="4"/>
        <v>0</v>
      </c>
      <c r="AC951" s="32">
        <v>705.0</v>
      </c>
    </row>
    <row r="952">
      <c r="A952" s="10" t="s">
        <v>6971</v>
      </c>
      <c r="B952" s="13">
        <v>46028.0</v>
      </c>
      <c r="C952" s="8" t="s">
        <v>3367</v>
      </c>
      <c r="D952" s="8">
        <v>76150.0</v>
      </c>
      <c r="E952" s="8">
        <v>1269.17</v>
      </c>
      <c r="F952" s="8">
        <v>70.5</v>
      </c>
      <c r="G952" s="11">
        <v>89476.49</v>
      </c>
      <c r="H952" s="8">
        <v>0.0</v>
      </c>
      <c r="I952" s="11">
        <v>0.0</v>
      </c>
      <c r="J952" s="8" t="s">
        <v>6132</v>
      </c>
      <c r="K952" s="8">
        <v>150.0</v>
      </c>
      <c r="L952" s="11">
        <v>11422.5</v>
      </c>
      <c r="M952" s="8" t="s">
        <v>6119</v>
      </c>
      <c r="N952" s="8" t="s">
        <v>73</v>
      </c>
      <c r="O952" s="8" t="s">
        <v>6955</v>
      </c>
      <c r="P952" s="11">
        <v>83.0</v>
      </c>
      <c r="Q952" s="11">
        <v>105299.61</v>
      </c>
      <c r="S952" s="16" t="str">
        <f t="shared" si="1"/>
        <v>CXG-0126</v>
      </c>
      <c r="T952" s="16" t="str">
        <f t="shared" si="2"/>
        <v>01/2026</v>
      </c>
      <c r="U952" s="10" t="s">
        <v>1059</v>
      </c>
      <c r="V952" s="43">
        <v>76120.0</v>
      </c>
      <c r="W952" s="8">
        <v>1268.67</v>
      </c>
      <c r="X952" s="8">
        <v>-0.5</v>
      </c>
      <c r="Y952" s="16" t="str">
        <f t="shared" si="3"/>
        <v>Descarregado</v>
      </c>
      <c r="Z952" s="8" t="s">
        <v>3302</v>
      </c>
      <c r="AA952" s="14">
        <f>SUMIFS(PagFreteIndividal!E:E,PagFreteIndividal!B:B,A:A)+AC952</f>
        <v>11422.5</v>
      </c>
      <c r="AB952" s="14">
        <f t="shared" si="4"/>
        <v>0</v>
      </c>
      <c r="AC952" s="32">
        <v>11422.5</v>
      </c>
    </row>
    <row r="953">
      <c r="A953" s="10" t="s">
        <v>6972</v>
      </c>
      <c r="B953" s="19">
        <v>46028.0</v>
      </c>
      <c r="C953" s="8" t="s">
        <v>3367</v>
      </c>
      <c r="D953" s="8">
        <v>75560.0</v>
      </c>
      <c r="E953" s="8">
        <v>1259.33</v>
      </c>
      <c r="F953" s="8">
        <v>70.5</v>
      </c>
      <c r="G953" s="11">
        <v>88782.77</v>
      </c>
      <c r="H953" s="8">
        <v>0.0</v>
      </c>
      <c r="I953" s="11">
        <v>0.0</v>
      </c>
      <c r="J953" s="8" t="s">
        <v>6152</v>
      </c>
      <c r="K953" s="8">
        <v>150.0</v>
      </c>
      <c r="L953" s="11">
        <v>11334.0</v>
      </c>
      <c r="M953" s="8" t="s">
        <v>6119</v>
      </c>
      <c r="N953" s="8" t="s">
        <v>105</v>
      </c>
      <c r="O953" s="8" t="s">
        <v>6973</v>
      </c>
      <c r="P953" s="11">
        <v>82.0</v>
      </c>
      <c r="Q953" s="11">
        <v>103265.06</v>
      </c>
      <c r="S953" s="16" t="str">
        <f t="shared" si="1"/>
        <v>CXG-0126</v>
      </c>
      <c r="T953" s="16" t="str">
        <f t="shared" si="2"/>
        <v>01/2026</v>
      </c>
      <c r="U953" s="10" t="s">
        <v>1059</v>
      </c>
      <c r="V953" s="43">
        <v>75560.0</v>
      </c>
      <c r="W953" s="8">
        <v>1259.33</v>
      </c>
      <c r="X953" s="8">
        <v>0.0</v>
      </c>
      <c r="Y953" s="16" t="str">
        <f t="shared" si="3"/>
        <v>Descarregado</v>
      </c>
      <c r="Z953" s="8" t="s">
        <v>3302</v>
      </c>
      <c r="AA953" s="14">
        <f>SUMIFS(PagFreteIndividal!E:E,PagFreteIndividal!B:B,A:A)+AC953</f>
        <v>11334</v>
      </c>
      <c r="AB953" s="14">
        <f t="shared" si="4"/>
        <v>0</v>
      </c>
      <c r="AC953" s="32">
        <v>11334.0</v>
      </c>
    </row>
    <row r="954">
      <c r="A954" s="10" t="s">
        <v>6974</v>
      </c>
      <c r="B954" s="19">
        <v>46029.0</v>
      </c>
      <c r="C954" s="8" t="s">
        <v>3367</v>
      </c>
      <c r="D954" s="8">
        <v>71240.0</v>
      </c>
      <c r="E954" s="8">
        <v>1187.33</v>
      </c>
      <c r="F954" s="8">
        <v>68.0</v>
      </c>
      <c r="G954" s="11">
        <v>80738.44</v>
      </c>
      <c r="H954" s="8">
        <v>0.0</v>
      </c>
      <c r="I954" s="11">
        <v>0.0</v>
      </c>
      <c r="J954" s="8" t="s">
        <v>6176</v>
      </c>
      <c r="K954" s="8">
        <v>100.0</v>
      </c>
      <c r="L954" s="11">
        <v>7124.0</v>
      </c>
      <c r="M954" s="8" t="s">
        <v>6119</v>
      </c>
      <c r="N954" s="8" t="s">
        <v>53</v>
      </c>
      <c r="O954" s="8" t="s">
        <v>6850</v>
      </c>
      <c r="P954" s="11">
        <v>78.0</v>
      </c>
      <c r="Q954" s="11">
        <v>92845.74</v>
      </c>
      <c r="S954" s="16" t="str">
        <f t="shared" si="1"/>
        <v>CXG-0126</v>
      </c>
      <c r="T954" s="16" t="str">
        <f t="shared" si="2"/>
        <v>01/2026</v>
      </c>
      <c r="U954" s="10" t="s">
        <v>1079</v>
      </c>
      <c r="V954" s="43">
        <v>71420.0</v>
      </c>
      <c r="W954" s="8">
        <v>1190.33</v>
      </c>
      <c r="X954" s="8">
        <v>3.0</v>
      </c>
      <c r="Y954" s="16" t="str">
        <f t="shared" si="3"/>
        <v>Descarregado</v>
      </c>
      <c r="Z954" s="8" t="s">
        <v>3302</v>
      </c>
      <c r="AA954" s="14">
        <f>SUMIFS(PagFreteIndividal!E:E,PagFreteIndividal!B:B,A:A)+AC954</f>
        <v>7124</v>
      </c>
      <c r="AB954" s="14">
        <f t="shared" si="4"/>
        <v>0</v>
      </c>
      <c r="AC954" s="32">
        <v>7124.0</v>
      </c>
    </row>
    <row r="955">
      <c r="A955" s="10" t="s">
        <v>6975</v>
      </c>
      <c r="B955" s="19">
        <v>46029.0</v>
      </c>
      <c r="C955" s="8" t="s">
        <v>3367</v>
      </c>
      <c r="D955" s="8">
        <v>67830.0</v>
      </c>
      <c r="E955" s="8">
        <v>1130.5</v>
      </c>
      <c r="F955" s="8">
        <v>70.5</v>
      </c>
      <c r="G955" s="11">
        <v>79700.25</v>
      </c>
      <c r="H955" s="8">
        <v>0.0</v>
      </c>
      <c r="I955" s="11">
        <v>0.0</v>
      </c>
      <c r="J955" s="8" t="s">
        <v>6129</v>
      </c>
      <c r="K955" s="8">
        <v>150.0</v>
      </c>
      <c r="L955" s="11">
        <v>10174.5</v>
      </c>
      <c r="M955" s="8" t="s">
        <v>6119</v>
      </c>
      <c r="N955" s="8" t="s">
        <v>51</v>
      </c>
      <c r="O955" s="8" t="s">
        <v>6817</v>
      </c>
      <c r="P955" s="11">
        <v>81.0</v>
      </c>
      <c r="Q955" s="11">
        <v>91570.5</v>
      </c>
      <c r="R955" s="8" t="s">
        <v>6833</v>
      </c>
      <c r="S955" s="16" t="str">
        <f t="shared" si="1"/>
        <v>CXG-0126</v>
      </c>
      <c r="T955" s="16" t="str">
        <f t="shared" si="2"/>
        <v>01/2026</v>
      </c>
      <c r="U955" s="10" t="s">
        <v>1059</v>
      </c>
      <c r="V955" s="43">
        <v>67830.0</v>
      </c>
      <c r="W955" s="8">
        <v>1130.5</v>
      </c>
      <c r="X955" s="8">
        <v>0.0</v>
      </c>
      <c r="Y955" s="16" t="str">
        <f t="shared" si="3"/>
        <v>Descarregado</v>
      </c>
      <c r="Z955" s="8" t="s">
        <v>3302</v>
      </c>
      <c r="AA955" s="14">
        <f>SUMIFS(PagFreteIndividal!E:E,PagFreteIndividal!B:B,A:A)+AC955</f>
        <v>10174.5</v>
      </c>
      <c r="AB955" s="14">
        <f t="shared" si="4"/>
        <v>0</v>
      </c>
      <c r="AC955" s="32">
        <v>10174.5</v>
      </c>
    </row>
    <row r="956">
      <c r="A956" s="10" t="s">
        <v>6976</v>
      </c>
      <c r="B956" s="19">
        <v>46029.0</v>
      </c>
      <c r="C956" s="8" t="s">
        <v>3367</v>
      </c>
      <c r="D956" s="8">
        <v>77090.0</v>
      </c>
      <c r="E956" s="8">
        <v>1284.83</v>
      </c>
      <c r="F956" s="8">
        <v>70.5</v>
      </c>
      <c r="G956" s="11">
        <v>90580.52</v>
      </c>
      <c r="H956" s="8">
        <v>0.0</v>
      </c>
      <c r="I956" s="11">
        <v>0.0</v>
      </c>
      <c r="J956" s="8" t="s">
        <v>6930</v>
      </c>
      <c r="K956" s="8">
        <v>150.0</v>
      </c>
      <c r="L956" s="11">
        <v>11563.5</v>
      </c>
      <c r="M956" s="8" t="s">
        <v>6119</v>
      </c>
      <c r="N956" s="8" t="s">
        <v>234</v>
      </c>
      <c r="O956" s="8" t="s">
        <v>6880</v>
      </c>
      <c r="P956" s="11">
        <v>82.0</v>
      </c>
      <c r="Q956" s="11">
        <v>105356.06</v>
      </c>
      <c r="R956" s="8" t="s">
        <v>6833</v>
      </c>
      <c r="S956" s="16" t="str">
        <f t="shared" si="1"/>
        <v>CXG-0126</v>
      </c>
      <c r="T956" s="16" t="str">
        <f t="shared" si="2"/>
        <v>01/2026</v>
      </c>
      <c r="U956" s="10" t="s">
        <v>1059</v>
      </c>
      <c r="V956" s="43">
        <v>77090.0</v>
      </c>
      <c r="W956" s="8">
        <v>1284.83</v>
      </c>
      <c r="X956" s="8">
        <v>0.0</v>
      </c>
      <c r="Y956" s="16" t="str">
        <f t="shared" si="3"/>
        <v>Descarregado</v>
      </c>
      <c r="Z956" s="8" t="s">
        <v>3302</v>
      </c>
      <c r="AA956" s="14">
        <f>SUMIFS(PagFreteIndividal!E:E,PagFreteIndividal!B:B,A:A)+AC956</f>
        <v>11563.5</v>
      </c>
      <c r="AB956" s="14">
        <f t="shared" si="4"/>
        <v>0</v>
      </c>
      <c r="AC956" s="32">
        <v>11563.5</v>
      </c>
    </row>
    <row r="957">
      <c r="A957" s="10" t="s">
        <v>6977</v>
      </c>
      <c r="B957" s="19">
        <v>46029.0</v>
      </c>
      <c r="C957" s="8" t="s">
        <v>3367</v>
      </c>
      <c r="D957" s="8">
        <v>77040.0</v>
      </c>
      <c r="E957" s="8">
        <v>1284.0</v>
      </c>
      <c r="F957" s="8">
        <v>70.0</v>
      </c>
      <c r="G957" s="11">
        <v>89880.0</v>
      </c>
      <c r="H957" s="8">
        <v>0.0</v>
      </c>
      <c r="I957" s="11">
        <v>0.0</v>
      </c>
      <c r="J957" s="8" t="s">
        <v>6464</v>
      </c>
      <c r="K957" s="8">
        <v>150.0</v>
      </c>
      <c r="L957" s="11">
        <v>11556.0</v>
      </c>
      <c r="M957" s="8" t="s">
        <v>6119</v>
      </c>
      <c r="N957" s="8" t="s">
        <v>51</v>
      </c>
      <c r="O957" s="8" t="s">
        <v>6817</v>
      </c>
      <c r="P957" s="11">
        <v>81.0</v>
      </c>
      <c r="Q957" s="11">
        <v>104004.0</v>
      </c>
      <c r="R957" s="8" t="s">
        <v>6818</v>
      </c>
      <c r="S957" s="16" t="str">
        <f t="shared" si="1"/>
        <v>CXG-0126</v>
      </c>
      <c r="T957" s="16" t="str">
        <f t="shared" si="2"/>
        <v>01/2026</v>
      </c>
      <c r="U957" s="10" t="s">
        <v>1082</v>
      </c>
      <c r="V957" s="43">
        <v>77040.0</v>
      </c>
      <c r="W957" s="8">
        <v>1284.0</v>
      </c>
      <c r="X957" s="8">
        <v>0.0</v>
      </c>
      <c r="Y957" s="16" t="str">
        <f t="shared" si="3"/>
        <v>Descarregado</v>
      </c>
      <c r="Z957" s="8" t="s">
        <v>3302</v>
      </c>
      <c r="AA957" s="14">
        <f>SUMIFS(PagFreteIndividal!E:E,PagFreteIndividal!B:B,A:A)+AC957</f>
        <v>11556</v>
      </c>
      <c r="AB957" s="14">
        <f t="shared" si="4"/>
        <v>0</v>
      </c>
      <c r="AC957" s="32">
        <v>11556.0</v>
      </c>
    </row>
    <row r="958">
      <c r="A958" s="10" t="s">
        <v>6978</v>
      </c>
      <c r="B958" s="13">
        <v>46029.0</v>
      </c>
      <c r="C958" s="8" t="s">
        <v>3367</v>
      </c>
      <c r="D958" s="8">
        <v>78540.0</v>
      </c>
      <c r="E958" s="8">
        <v>1309.0</v>
      </c>
      <c r="F958" s="8">
        <v>70.0</v>
      </c>
      <c r="G958" s="11">
        <v>91630.0</v>
      </c>
      <c r="H958" s="8">
        <v>0.0</v>
      </c>
      <c r="I958" s="11">
        <v>0.0</v>
      </c>
      <c r="J958" s="8" t="s">
        <v>6158</v>
      </c>
      <c r="K958" s="8">
        <v>150.0</v>
      </c>
      <c r="L958" s="11">
        <v>11781.0</v>
      </c>
      <c r="M958" s="8" t="s">
        <v>6119</v>
      </c>
      <c r="N958" s="8" t="s">
        <v>51</v>
      </c>
      <c r="O958" s="8" t="s">
        <v>6817</v>
      </c>
      <c r="P958" s="11">
        <v>81.0</v>
      </c>
      <c r="Q958" s="11">
        <v>106029.0</v>
      </c>
      <c r="R958" s="8" t="s">
        <v>6818</v>
      </c>
      <c r="S958" s="16" t="str">
        <f t="shared" si="1"/>
        <v>CXG-0126</v>
      </c>
      <c r="T958" s="16" t="str">
        <f t="shared" si="2"/>
        <v>01/2026</v>
      </c>
      <c r="U958" s="10" t="s">
        <v>1082</v>
      </c>
      <c r="V958" s="43">
        <v>78540.0</v>
      </c>
      <c r="W958" s="8">
        <v>1309.0</v>
      </c>
      <c r="X958" s="8">
        <v>0.0</v>
      </c>
      <c r="Y958" s="16" t="str">
        <f t="shared" si="3"/>
        <v>Descarregado</v>
      </c>
      <c r="Z958" s="8" t="s">
        <v>3302</v>
      </c>
      <c r="AA958" s="14">
        <f>SUMIFS(PagFreteIndividal!E:E,PagFreteIndividal!B:B,A:A)+AC958</f>
        <v>11781</v>
      </c>
      <c r="AB958" s="14">
        <f t="shared" si="4"/>
        <v>0</v>
      </c>
      <c r="AC958" s="32">
        <v>11781.0</v>
      </c>
    </row>
    <row r="959">
      <c r="A959" s="10" t="s">
        <v>6979</v>
      </c>
      <c r="B959" s="13">
        <v>46030.0</v>
      </c>
      <c r="C959" s="8" t="s">
        <v>3367</v>
      </c>
      <c r="D959" s="8">
        <v>76110.0</v>
      </c>
      <c r="E959" s="8">
        <v>1268.5</v>
      </c>
      <c r="F959" s="8">
        <v>70.5</v>
      </c>
      <c r="G959" s="11">
        <v>89429.25</v>
      </c>
      <c r="H959" s="8">
        <v>0.0</v>
      </c>
      <c r="I959" s="11">
        <v>0.0</v>
      </c>
      <c r="J959" s="8" t="s">
        <v>6590</v>
      </c>
      <c r="K959" s="8">
        <v>170.0</v>
      </c>
      <c r="L959" s="11">
        <v>12938.7</v>
      </c>
      <c r="M959" s="8" t="s">
        <v>6119</v>
      </c>
      <c r="N959" s="8" t="s">
        <v>27</v>
      </c>
      <c r="O959" s="8" t="s">
        <v>6980</v>
      </c>
      <c r="P959" s="11">
        <v>84.0</v>
      </c>
      <c r="Q959" s="11">
        <v>106554.0</v>
      </c>
      <c r="S959" s="16" t="str">
        <f t="shared" si="1"/>
        <v>CXG-0126</v>
      </c>
      <c r="T959" s="16" t="str">
        <f t="shared" si="2"/>
        <v>01/2026</v>
      </c>
      <c r="U959" s="10" t="s">
        <v>1059</v>
      </c>
      <c r="V959" s="43">
        <v>76110.0</v>
      </c>
      <c r="W959" s="8">
        <v>1268.5</v>
      </c>
      <c r="X959" s="8">
        <v>0.0</v>
      </c>
      <c r="Y959" s="16" t="str">
        <f t="shared" si="3"/>
        <v>Descarregado</v>
      </c>
      <c r="Z959" s="8" t="s">
        <v>3302</v>
      </c>
      <c r="AA959" s="14">
        <f>SUMIFS(PagFreteIndividal!E:E,PagFreteIndividal!B:B,A:A)+AC959</f>
        <v>12938.7</v>
      </c>
      <c r="AB959" s="14">
        <f t="shared" si="4"/>
        <v>0</v>
      </c>
      <c r="AC959" s="32">
        <v>12938.7</v>
      </c>
    </row>
    <row r="960">
      <c r="A960" s="10" t="s">
        <v>6981</v>
      </c>
      <c r="B960" s="13">
        <v>46030.0</v>
      </c>
      <c r="C960" s="8" t="s">
        <v>3367</v>
      </c>
      <c r="D960" s="8">
        <v>72610.0</v>
      </c>
      <c r="E960" s="8">
        <v>1210.17</v>
      </c>
      <c r="F960" s="8">
        <v>70.5</v>
      </c>
      <c r="G960" s="11">
        <v>85316.99</v>
      </c>
      <c r="H960" s="8">
        <v>0.0</v>
      </c>
      <c r="I960" s="11">
        <v>0.0</v>
      </c>
      <c r="J960" s="8" t="s">
        <v>5483</v>
      </c>
      <c r="K960" s="8">
        <v>150.0</v>
      </c>
      <c r="L960" s="11">
        <v>10891.5</v>
      </c>
      <c r="M960" s="8" t="s">
        <v>6119</v>
      </c>
      <c r="N960" s="8" t="s">
        <v>73</v>
      </c>
      <c r="O960" s="8" t="s">
        <v>6955</v>
      </c>
      <c r="P960" s="11">
        <v>83.0</v>
      </c>
      <c r="Q960" s="11">
        <v>100430.0</v>
      </c>
      <c r="S960" s="16" t="str">
        <f t="shared" si="1"/>
        <v>CXG-0126</v>
      </c>
      <c r="T960" s="16" t="str">
        <f t="shared" si="2"/>
        <v>01/2026</v>
      </c>
      <c r="U960" s="10" t="s">
        <v>1059</v>
      </c>
      <c r="V960" s="43">
        <v>72600.0</v>
      </c>
      <c r="W960" s="8">
        <v>1210.0</v>
      </c>
      <c r="X960" s="8">
        <v>-0.17</v>
      </c>
      <c r="Y960" s="16" t="str">
        <f t="shared" si="3"/>
        <v>Descarregado</v>
      </c>
      <c r="Z960" s="8" t="s">
        <v>3302</v>
      </c>
      <c r="AA960" s="14">
        <f>SUMIFS(PagFreteIndividal!E:E,PagFreteIndividal!B:B,A:A)+AC960</f>
        <v>10891.5</v>
      </c>
      <c r="AB960" s="14">
        <f t="shared" si="4"/>
        <v>0</v>
      </c>
      <c r="AC960" s="32">
        <v>10891.5</v>
      </c>
    </row>
    <row r="961">
      <c r="A961" s="10" t="s">
        <v>6982</v>
      </c>
      <c r="B961" s="13">
        <v>46030.0</v>
      </c>
      <c r="C961" s="8" t="s">
        <v>3367</v>
      </c>
      <c r="D961" s="8">
        <v>79480.0</v>
      </c>
      <c r="E961" s="8">
        <v>1324.67</v>
      </c>
      <c r="F961" s="8">
        <v>70.0</v>
      </c>
      <c r="G961" s="11">
        <v>92726.9</v>
      </c>
      <c r="H961" s="8">
        <v>0.0</v>
      </c>
      <c r="I961" s="11">
        <v>0.0</v>
      </c>
      <c r="J961" s="8" t="s">
        <v>6201</v>
      </c>
      <c r="K961" s="8">
        <v>150.0</v>
      </c>
      <c r="L961" s="11">
        <v>11922.0</v>
      </c>
      <c r="M961" s="8" t="s">
        <v>6119</v>
      </c>
      <c r="N961" s="8" t="s">
        <v>73</v>
      </c>
      <c r="O961" s="8" t="s">
        <v>6955</v>
      </c>
      <c r="P961" s="11">
        <v>83.0</v>
      </c>
      <c r="Q961" s="11">
        <v>109545.89</v>
      </c>
      <c r="S961" s="16" t="str">
        <f t="shared" si="1"/>
        <v>CXG-0126</v>
      </c>
      <c r="T961" s="16" t="str">
        <f t="shared" si="2"/>
        <v>01/2026</v>
      </c>
      <c r="U961" s="10" t="s">
        <v>1082</v>
      </c>
      <c r="V961" s="43">
        <v>79190.0</v>
      </c>
      <c r="W961" s="8">
        <v>1319.83</v>
      </c>
      <c r="X961" s="8">
        <v>-4.84</v>
      </c>
      <c r="Y961" s="16" t="str">
        <f t="shared" si="3"/>
        <v>Descarregado</v>
      </c>
      <c r="Z961" s="8" t="s">
        <v>3302</v>
      </c>
      <c r="AA961" s="14">
        <f>SUMIFS(PagFreteIndividal!E:E,PagFreteIndividal!B:B,A:A)+AC961</f>
        <v>11922</v>
      </c>
      <c r="AB961" s="14">
        <f t="shared" si="4"/>
        <v>0</v>
      </c>
      <c r="AC961" s="32">
        <v>11922.0</v>
      </c>
    </row>
    <row r="962">
      <c r="A962" s="10" t="s">
        <v>6983</v>
      </c>
      <c r="B962" s="13">
        <v>46031.0</v>
      </c>
      <c r="C962" s="8" t="s">
        <v>3367</v>
      </c>
      <c r="D962" s="8">
        <v>36800.0</v>
      </c>
      <c r="E962" s="8">
        <v>613.33</v>
      </c>
      <c r="F962" s="8">
        <v>70.0</v>
      </c>
      <c r="G962" s="11">
        <v>42933.1</v>
      </c>
      <c r="H962" s="8">
        <v>0.0</v>
      </c>
      <c r="I962" s="11">
        <v>0.0</v>
      </c>
      <c r="J962" s="8" t="s">
        <v>6984</v>
      </c>
      <c r="K962" s="8">
        <v>150.0</v>
      </c>
      <c r="L962" s="11">
        <v>5520.0</v>
      </c>
      <c r="M962" s="8" t="s">
        <v>6119</v>
      </c>
      <c r="N962" s="8" t="s">
        <v>73</v>
      </c>
      <c r="O962" s="8" t="s">
        <v>6955</v>
      </c>
      <c r="P962" s="11">
        <v>83.0</v>
      </c>
      <c r="Q962" s="11">
        <v>50989.39</v>
      </c>
      <c r="S962" s="16" t="str">
        <f t="shared" si="1"/>
        <v>CXG-0126</v>
      </c>
      <c r="T962" s="16" t="str">
        <f t="shared" si="2"/>
        <v>01/2026</v>
      </c>
      <c r="U962" s="10" t="s">
        <v>1082</v>
      </c>
      <c r="V962" s="43">
        <v>36860.0</v>
      </c>
      <c r="W962" s="8">
        <v>614.33</v>
      </c>
      <c r="X962" s="8">
        <v>1.0</v>
      </c>
      <c r="Y962" s="16" t="str">
        <f t="shared" si="3"/>
        <v>Descarregado</v>
      </c>
      <c r="Z962" s="8" t="s">
        <v>3302</v>
      </c>
      <c r="AA962" s="14">
        <f>SUMIFS(PagFreteIndividal!E:E,PagFreteIndividal!B:B,A:A)+AC962</f>
        <v>5520</v>
      </c>
      <c r="AB962" s="14">
        <f t="shared" si="4"/>
        <v>0</v>
      </c>
      <c r="AC962" s="32">
        <v>5520.0</v>
      </c>
    </row>
    <row r="963">
      <c r="A963" s="10" t="s">
        <v>6985</v>
      </c>
      <c r="B963" s="13">
        <v>46031.0</v>
      </c>
      <c r="C963" s="8" t="s">
        <v>3367</v>
      </c>
      <c r="D963" s="8">
        <v>35300.0</v>
      </c>
      <c r="E963" s="8">
        <v>588.33</v>
      </c>
      <c r="F963" s="8">
        <v>70.0</v>
      </c>
      <c r="G963" s="11">
        <v>41183.1</v>
      </c>
      <c r="H963" s="8">
        <v>0.0</v>
      </c>
      <c r="I963" s="11">
        <v>0.0</v>
      </c>
      <c r="J963" s="8" t="s">
        <v>6984</v>
      </c>
      <c r="K963" s="8">
        <v>150.0</v>
      </c>
      <c r="L963" s="11">
        <v>5295.0</v>
      </c>
      <c r="M963" s="8" t="s">
        <v>6119</v>
      </c>
      <c r="N963" s="8" t="s">
        <v>73</v>
      </c>
      <c r="O963" s="8" t="s">
        <v>6955</v>
      </c>
      <c r="P963" s="11">
        <v>83.0</v>
      </c>
      <c r="Q963" s="11">
        <v>48831.39</v>
      </c>
      <c r="S963" s="16" t="str">
        <f t="shared" si="1"/>
        <v>CXG-0126</v>
      </c>
      <c r="T963" s="16" t="str">
        <f t="shared" si="2"/>
        <v>01/2026</v>
      </c>
      <c r="U963" s="10" t="s">
        <v>1082</v>
      </c>
      <c r="V963" s="43">
        <v>35300.0</v>
      </c>
      <c r="W963" s="8">
        <v>588.33</v>
      </c>
      <c r="X963" s="8">
        <v>0.0</v>
      </c>
      <c r="Y963" s="16" t="str">
        <f t="shared" si="3"/>
        <v>Descarregado</v>
      </c>
      <c r="Z963" s="8" t="s">
        <v>3302</v>
      </c>
      <c r="AA963" s="14">
        <f>SUMIFS(PagFreteIndividal!E:E,PagFreteIndividal!B:B,A:A)+AC963</f>
        <v>5295</v>
      </c>
      <c r="AB963" s="14">
        <f t="shared" si="4"/>
        <v>0</v>
      </c>
      <c r="AC963" s="32">
        <v>5295.0</v>
      </c>
    </row>
    <row r="964">
      <c r="A964" s="10" t="s">
        <v>6986</v>
      </c>
      <c r="B964" s="13">
        <v>46031.0</v>
      </c>
      <c r="C964" s="8" t="s">
        <v>3367</v>
      </c>
      <c r="D964" s="8">
        <v>74280.0</v>
      </c>
      <c r="E964" s="8">
        <v>1238.0</v>
      </c>
      <c r="F964" s="8">
        <v>70.0</v>
      </c>
      <c r="G964" s="11">
        <v>86660.0</v>
      </c>
      <c r="H964" s="8">
        <v>0.0</v>
      </c>
      <c r="I964" s="11">
        <v>0.0</v>
      </c>
      <c r="J964" s="8" t="s">
        <v>6176</v>
      </c>
      <c r="K964" s="8">
        <v>150.0</v>
      </c>
      <c r="L964" s="11">
        <v>11142.0</v>
      </c>
      <c r="M964" s="8" t="s">
        <v>6119</v>
      </c>
      <c r="N964" s="8" t="s">
        <v>73</v>
      </c>
      <c r="O964" s="8" t="s">
        <v>6987</v>
      </c>
      <c r="P964" s="11">
        <v>82.0</v>
      </c>
      <c r="Q964" s="11">
        <v>101680.0</v>
      </c>
      <c r="S964" s="16" t="str">
        <f t="shared" si="1"/>
        <v>CXG-0126</v>
      </c>
      <c r="T964" s="16" t="str">
        <f t="shared" si="2"/>
        <v>01/2026</v>
      </c>
      <c r="U964" s="10" t="s">
        <v>1082</v>
      </c>
      <c r="V964" s="43">
        <v>74400.0</v>
      </c>
      <c r="W964" s="8">
        <v>1240.0</v>
      </c>
      <c r="X964" s="8">
        <v>2.0</v>
      </c>
      <c r="Y964" s="16" t="str">
        <f t="shared" si="3"/>
        <v>Descarregado</v>
      </c>
      <c r="Z964" s="8" t="s">
        <v>3302</v>
      </c>
      <c r="AA964" s="14">
        <f>SUMIFS(PagFreteIndividal!E:E,PagFreteIndividal!B:B,A:A)+AC964</f>
        <v>11142</v>
      </c>
      <c r="AB964" s="14">
        <f t="shared" si="4"/>
        <v>0</v>
      </c>
      <c r="AC964" s="32">
        <v>11142.0</v>
      </c>
    </row>
    <row r="965">
      <c r="A965" s="10" t="s">
        <v>5489</v>
      </c>
      <c r="B965" s="13">
        <v>46031.0</v>
      </c>
      <c r="C965" s="8" t="s">
        <v>3370</v>
      </c>
      <c r="D965" s="8">
        <v>55880.0</v>
      </c>
      <c r="E965" s="8">
        <v>931.33</v>
      </c>
      <c r="F965" s="8">
        <v>70.5</v>
      </c>
      <c r="G965" s="11">
        <v>65658.77</v>
      </c>
      <c r="H965" s="8">
        <v>0.0</v>
      </c>
      <c r="I965" s="11">
        <v>0.0</v>
      </c>
      <c r="J965" s="8" t="s">
        <v>5490</v>
      </c>
      <c r="K965" s="8">
        <v>140.0</v>
      </c>
      <c r="L965" s="11">
        <v>7823.2</v>
      </c>
      <c r="M965" s="8" t="s">
        <v>6119</v>
      </c>
      <c r="N965" s="8" t="s">
        <v>61</v>
      </c>
      <c r="O965" s="8" t="s">
        <v>6865</v>
      </c>
      <c r="P965" s="11">
        <v>82.8</v>
      </c>
      <c r="Q965" s="11">
        <v>76976.68</v>
      </c>
      <c r="S965" s="16" t="str">
        <f t="shared" si="1"/>
        <v>CXG-0126</v>
      </c>
      <c r="T965" s="16" t="str">
        <f t="shared" si="2"/>
        <v>01/2026</v>
      </c>
      <c r="U965" s="10" t="s">
        <v>1059</v>
      </c>
      <c r="V965" s="43">
        <v>55780.0</v>
      </c>
      <c r="W965" s="8">
        <v>929.67</v>
      </c>
      <c r="X965" s="8">
        <v>-1.66</v>
      </c>
      <c r="Y965" s="16" t="str">
        <f t="shared" si="3"/>
        <v>Descarregado</v>
      </c>
      <c r="Z965" s="8" t="s">
        <v>3309</v>
      </c>
      <c r="AA965" s="14">
        <f>SUMIFS(PagFreteIndividal!E:E,PagFreteIndividal!B:B,A:A)+AC965</f>
        <v>7823.2</v>
      </c>
      <c r="AB965" s="14">
        <f t="shared" si="4"/>
        <v>0</v>
      </c>
      <c r="AC965" s="14"/>
    </row>
    <row r="966">
      <c r="A966" s="10" t="s">
        <v>5486</v>
      </c>
      <c r="B966" s="13">
        <v>46031.0</v>
      </c>
      <c r="C966" s="8" t="s">
        <v>3370</v>
      </c>
      <c r="D966" s="8">
        <v>66390.0</v>
      </c>
      <c r="E966" s="8">
        <v>1106.5</v>
      </c>
      <c r="F966" s="8">
        <v>70.5</v>
      </c>
      <c r="G966" s="11">
        <v>78008.25</v>
      </c>
      <c r="H966" s="8">
        <v>0.0</v>
      </c>
      <c r="I966" s="11">
        <v>0.0</v>
      </c>
      <c r="J966" s="8" t="s">
        <v>5487</v>
      </c>
      <c r="K966" s="8">
        <v>140.0</v>
      </c>
      <c r="L966" s="11">
        <v>9294.6</v>
      </c>
      <c r="M966" s="8" t="s">
        <v>6119</v>
      </c>
      <c r="N966" s="8" t="s">
        <v>61</v>
      </c>
      <c r="O966" s="8" t="s">
        <v>6865</v>
      </c>
      <c r="P966" s="11">
        <v>82.8</v>
      </c>
      <c r="Q966" s="11">
        <v>91508.08</v>
      </c>
      <c r="S966" s="16" t="str">
        <f t="shared" si="1"/>
        <v>CXG-0126</v>
      </c>
      <c r="T966" s="16" t="str">
        <f t="shared" si="2"/>
        <v>01/2026</v>
      </c>
      <c r="U966" s="10" t="s">
        <v>1059</v>
      </c>
      <c r="V966" s="43">
        <v>66310.0</v>
      </c>
      <c r="W966" s="8">
        <v>1105.17</v>
      </c>
      <c r="X966" s="8">
        <v>-1.33</v>
      </c>
      <c r="Y966" s="16" t="str">
        <f t="shared" si="3"/>
        <v>Descarregado</v>
      </c>
      <c r="Z966" s="8" t="s">
        <v>3309</v>
      </c>
      <c r="AA966" s="14">
        <f>SUMIFS(PagFreteIndividal!E:E,PagFreteIndividal!B:B,A:A)+AC966</f>
        <v>9294.6</v>
      </c>
      <c r="AB966" s="14">
        <f t="shared" si="4"/>
        <v>0</v>
      </c>
      <c r="AC966" s="14"/>
    </row>
    <row r="967">
      <c r="A967" s="10" t="s">
        <v>6988</v>
      </c>
      <c r="B967" s="13">
        <v>46031.0</v>
      </c>
      <c r="C967" s="8" t="s">
        <v>3367</v>
      </c>
      <c r="D967" s="8">
        <v>68620.0</v>
      </c>
      <c r="E967" s="8">
        <v>1143.67</v>
      </c>
      <c r="F967" s="8">
        <v>70.0</v>
      </c>
      <c r="G967" s="11">
        <v>80056.9</v>
      </c>
      <c r="H967" s="8">
        <v>0.0</v>
      </c>
      <c r="I967" s="11">
        <v>0.0</v>
      </c>
      <c r="J967" s="8" t="s">
        <v>6989</v>
      </c>
      <c r="K967" s="8">
        <v>150.0</v>
      </c>
      <c r="L967" s="11">
        <v>10293.0</v>
      </c>
      <c r="M967" s="8" t="s">
        <v>6119</v>
      </c>
      <c r="N967" s="8" t="s">
        <v>73</v>
      </c>
      <c r="O967" s="8" t="s">
        <v>6987</v>
      </c>
      <c r="P967" s="11">
        <v>82.0</v>
      </c>
      <c r="Q967" s="11">
        <v>94026.94</v>
      </c>
      <c r="S967" s="16" t="str">
        <f t="shared" si="1"/>
        <v>CXG-0126</v>
      </c>
      <c r="T967" s="16" t="str">
        <f t="shared" si="2"/>
        <v>01/2026</v>
      </c>
      <c r="U967" s="10" t="s">
        <v>1082</v>
      </c>
      <c r="V967" s="43">
        <v>68800.0</v>
      </c>
      <c r="W967" s="8">
        <v>1146.67</v>
      </c>
      <c r="X967" s="8">
        <v>3.0</v>
      </c>
      <c r="Y967" s="16" t="str">
        <f t="shared" si="3"/>
        <v>Descarregado</v>
      </c>
      <c r="Z967" s="8" t="s">
        <v>3302</v>
      </c>
      <c r="AA967" s="14">
        <f>SUMIFS(PagFreteIndividal!E:E,PagFreteIndividal!B:B,A:A)+AC967</f>
        <v>10293</v>
      </c>
      <c r="AB967" s="14">
        <f t="shared" si="4"/>
        <v>0</v>
      </c>
      <c r="AC967" s="32">
        <v>10293.0</v>
      </c>
    </row>
    <row r="968">
      <c r="A968" s="10" t="s">
        <v>6990</v>
      </c>
      <c r="B968" s="13">
        <v>46031.0</v>
      </c>
      <c r="C968" s="8" t="s">
        <v>3367</v>
      </c>
      <c r="D968" s="8">
        <v>77610.0</v>
      </c>
      <c r="E968" s="8">
        <v>1293.5</v>
      </c>
      <c r="F968" s="8">
        <v>70.5</v>
      </c>
      <c r="G968" s="11">
        <v>91191.75</v>
      </c>
      <c r="H968" s="8">
        <v>0.0</v>
      </c>
      <c r="I968" s="11">
        <v>0.0</v>
      </c>
      <c r="J968" s="8" t="s">
        <v>6145</v>
      </c>
      <c r="K968" s="8">
        <v>150.0</v>
      </c>
      <c r="L968" s="11">
        <v>11641.5</v>
      </c>
      <c r="M968" s="8" t="s">
        <v>6119</v>
      </c>
      <c r="N968" s="8" t="s">
        <v>73</v>
      </c>
      <c r="O968" s="8" t="s">
        <v>6987</v>
      </c>
      <c r="P968" s="11">
        <v>82.0</v>
      </c>
      <c r="Q968" s="11">
        <v>105780.0</v>
      </c>
      <c r="S968" s="16" t="str">
        <f t="shared" si="1"/>
        <v>CXG-0126</v>
      </c>
      <c r="T968" s="16" t="str">
        <f t="shared" si="2"/>
        <v>01/2026</v>
      </c>
      <c r="U968" s="10" t="s">
        <v>1059</v>
      </c>
      <c r="V968" s="43">
        <v>77400.0</v>
      </c>
      <c r="W968" s="8">
        <v>1290.0</v>
      </c>
      <c r="X968" s="8">
        <v>-3.5</v>
      </c>
      <c r="Y968" s="16" t="str">
        <f t="shared" si="3"/>
        <v>Descarregado</v>
      </c>
      <c r="Z968" s="8" t="s">
        <v>3302</v>
      </c>
      <c r="AA968" s="14">
        <f>SUMIFS(PagFreteIndividal!E:E,PagFreteIndividal!B:B,A:A)+AC968</f>
        <v>11641.5</v>
      </c>
      <c r="AB968" s="14">
        <f t="shared" si="4"/>
        <v>0</v>
      </c>
      <c r="AC968" s="32">
        <v>11641.5</v>
      </c>
    </row>
    <row r="969">
      <c r="A969" s="10" t="s">
        <v>6991</v>
      </c>
      <c r="B969" s="13">
        <v>46031.0</v>
      </c>
      <c r="C969" s="8" t="s">
        <v>3367</v>
      </c>
      <c r="D969" s="8">
        <v>76410.0</v>
      </c>
      <c r="E969" s="8">
        <v>1273.5</v>
      </c>
      <c r="F969" s="8">
        <v>70.5</v>
      </c>
      <c r="G969" s="11">
        <v>89781.75</v>
      </c>
      <c r="H969" s="8">
        <v>0.0</v>
      </c>
      <c r="I969" s="11">
        <v>0.0</v>
      </c>
      <c r="J969" s="8" t="s">
        <v>6992</v>
      </c>
      <c r="K969" s="8">
        <v>150.0</v>
      </c>
      <c r="L969" s="11">
        <v>11461.5</v>
      </c>
      <c r="M969" s="8" t="s">
        <v>6119</v>
      </c>
      <c r="N969" s="8" t="s">
        <v>102</v>
      </c>
      <c r="O969" s="8" t="s">
        <v>6993</v>
      </c>
      <c r="P969" s="11">
        <v>82.0</v>
      </c>
      <c r="Q969" s="11">
        <v>104563.94</v>
      </c>
      <c r="R969" s="8" t="s">
        <v>6750</v>
      </c>
      <c r="S969" s="16" t="str">
        <f t="shared" si="1"/>
        <v>CXG-0126</v>
      </c>
      <c r="T969" s="16" t="str">
        <f t="shared" si="2"/>
        <v>01/2026</v>
      </c>
      <c r="U969" s="10" t="s">
        <v>1059</v>
      </c>
      <c r="V969" s="43">
        <v>76510.0</v>
      </c>
      <c r="W969" s="8">
        <v>1275.17</v>
      </c>
      <c r="X969" s="8">
        <v>1.67</v>
      </c>
      <c r="Y969" s="16" t="str">
        <f t="shared" si="3"/>
        <v>Descarregado</v>
      </c>
      <c r="Z969" s="8" t="s">
        <v>3302</v>
      </c>
      <c r="AA969" s="14">
        <f>SUMIFS(PagFreteIndividal!E:E,PagFreteIndividal!B:B,A:A)+AC969</f>
        <v>11461.5</v>
      </c>
      <c r="AB969" s="14">
        <f t="shared" si="4"/>
        <v>0</v>
      </c>
      <c r="AC969" s="32">
        <v>11461.5</v>
      </c>
    </row>
    <row r="970">
      <c r="A970" s="10" t="s">
        <v>6994</v>
      </c>
      <c r="B970" s="13">
        <v>46031.0</v>
      </c>
      <c r="C970" s="8" t="s">
        <v>3367</v>
      </c>
      <c r="D970" s="8">
        <v>78350.0</v>
      </c>
      <c r="E970" s="8">
        <v>1305.83</v>
      </c>
      <c r="F970" s="8">
        <v>70.5</v>
      </c>
      <c r="G970" s="11">
        <v>92061.02</v>
      </c>
      <c r="H970" s="8">
        <v>0.0</v>
      </c>
      <c r="I970" s="11">
        <v>0.0</v>
      </c>
      <c r="J970" s="8" t="s">
        <v>6428</v>
      </c>
      <c r="K970" s="8">
        <v>150.0</v>
      </c>
      <c r="L970" s="11">
        <v>11752.5</v>
      </c>
      <c r="M970" s="8" t="s">
        <v>6119</v>
      </c>
      <c r="N970" s="8" t="s">
        <v>73</v>
      </c>
      <c r="O970" s="8" t="s">
        <v>6987</v>
      </c>
      <c r="P970" s="11">
        <v>82.0</v>
      </c>
      <c r="Q970" s="11">
        <v>106955.06</v>
      </c>
      <c r="S970" s="16" t="str">
        <f t="shared" si="1"/>
        <v>CXG-0126</v>
      </c>
      <c r="T970" s="16" t="str">
        <f t="shared" si="2"/>
        <v>01/2026</v>
      </c>
      <c r="U970" s="10" t="s">
        <v>1059</v>
      </c>
      <c r="V970" s="43">
        <v>78260.0</v>
      </c>
      <c r="W970" s="8">
        <v>1304.33</v>
      </c>
      <c r="X970" s="8">
        <v>-1.5</v>
      </c>
      <c r="Y970" s="16" t="str">
        <f t="shared" si="3"/>
        <v>Descarregado</v>
      </c>
      <c r="Z970" s="8" t="s">
        <v>3302</v>
      </c>
      <c r="AA970" s="14">
        <f>SUMIFS(PagFreteIndividal!E:E,PagFreteIndividal!B:B,A:A)+AC970</f>
        <v>11752.5</v>
      </c>
      <c r="AB970" s="14">
        <f t="shared" si="4"/>
        <v>0</v>
      </c>
      <c r="AC970" s="32">
        <v>11752.5</v>
      </c>
    </row>
    <row r="971">
      <c r="A971" s="10" t="s">
        <v>6995</v>
      </c>
      <c r="B971" s="13">
        <v>46032.0</v>
      </c>
      <c r="C971" s="8" t="s">
        <v>3367</v>
      </c>
      <c r="D971" s="8">
        <v>75180.0</v>
      </c>
      <c r="E971" s="8">
        <v>1253.0</v>
      </c>
      <c r="F971" s="8">
        <v>70.0</v>
      </c>
      <c r="G971" s="11">
        <v>87710.0</v>
      </c>
      <c r="H971" s="8">
        <v>0.0</v>
      </c>
      <c r="I971" s="11">
        <v>0.0</v>
      </c>
      <c r="J971" s="8" t="s">
        <v>6345</v>
      </c>
      <c r="K971" s="8">
        <v>150.0</v>
      </c>
      <c r="L971" s="11">
        <v>11277.0</v>
      </c>
      <c r="M971" s="8" t="s">
        <v>6119</v>
      </c>
      <c r="N971" s="8" t="s">
        <v>73</v>
      </c>
      <c r="O971" s="8" t="s">
        <v>6987</v>
      </c>
      <c r="P971" s="11">
        <v>82.0</v>
      </c>
      <c r="Q971" s="11">
        <v>102896.06</v>
      </c>
      <c r="S971" s="16" t="str">
        <f t="shared" si="1"/>
        <v>CXG-0126</v>
      </c>
      <c r="T971" s="16" t="str">
        <f t="shared" si="2"/>
        <v>01/2026</v>
      </c>
      <c r="U971" s="10" t="s">
        <v>1084</v>
      </c>
      <c r="V971" s="43">
        <v>75290.0</v>
      </c>
      <c r="W971" s="8">
        <v>1254.83</v>
      </c>
      <c r="X971" s="8">
        <v>1.83</v>
      </c>
      <c r="Y971" s="16" t="str">
        <f t="shared" si="3"/>
        <v>Descarregado</v>
      </c>
      <c r="Z971" s="8" t="s">
        <v>3302</v>
      </c>
      <c r="AA971" s="14">
        <f>SUMIFS(PagFreteIndividal!E:E,PagFreteIndividal!B:B,A:A)+AC971</f>
        <v>11277</v>
      </c>
      <c r="AB971" s="14">
        <f t="shared" si="4"/>
        <v>0</v>
      </c>
      <c r="AC971" s="32">
        <v>11277.0</v>
      </c>
    </row>
    <row r="972">
      <c r="A972" s="10" t="s">
        <v>6996</v>
      </c>
      <c r="B972" s="13">
        <v>46032.0</v>
      </c>
      <c r="C972" s="8" t="s">
        <v>3367</v>
      </c>
      <c r="D972" s="8">
        <v>13080.0</v>
      </c>
      <c r="E972" s="8">
        <v>218.0</v>
      </c>
      <c r="F972" s="8">
        <v>70.0</v>
      </c>
      <c r="G972" s="11">
        <v>15260.0</v>
      </c>
      <c r="H972" s="8">
        <v>0.0</v>
      </c>
      <c r="I972" s="11">
        <v>0.0</v>
      </c>
      <c r="J972" s="8" t="s">
        <v>6132</v>
      </c>
      <c r="K972" s="8">
        <v>150.0</v>
      </c>
      <c r="L972" s="11">
        <v>1962.0</v>
      </c>
      <c r="M972" s="8" t="s">
        <v>6119</v>
      </c>
      <c r="N972" s="8" t="s">
        <v>73</v>
      </c>
      <c r="O972" s="8" t="s">
        <v>6987</v>
      </c>
      <c r="P972" s="11">
        <v>82.0</v>
      </c>
      <c r="Q972" s="11">
        <v>18012.94</v>
      </c>
      <c r="S972" s="16" t="str">
        <f t="shared" si="1"/>
        <v>CXG-0126</v>
      </c>
      <c r="T972" s="16" t="str">
        <f t="shared" si="2"/>
        <v>01/2026</v>
      </c>
      <c r="U972" s="10" t="s">
        <v>1084</v>
      </c>
      <c r="V972" s="43">
        <v>13180.0</v>
      </c>
      <c r="W972" s="8">
        <v>219.67</v>
      </c>
      <c r="X972" s="8">
        <v>1.67</v>
      </c>
      <c r="Y972" s="16" t="str">
        <f t="shared" si="3"/>
        <v>Descarregado</v>
      </c>
      <c r="Z972" s="8" t="s">
        <v>3302</v>
      </c>
      <c r="AA972" s="14">
        <f>SUMIFS(PagFreteIndividal!E:E,PagFreteIndividal!B:B,A:A)+AC972</f>
        <v>1962</v>
      </c>
      <c r="AB972" s="14">
        <f t="shared" si="4"/>
        <v>0</v>
      </c>
      <c r="AC972" s="32">
        <v>1962.0</v>
      </c>
    </row>
    <row r="973">
      <c r="A973" s="10" t="s">
        <v>6997</v>
      </c>
      <c r="B973" s="13">
        <v>46032.0</v>
      </c>
      <c r="C973" s="8" t="s">
        <v>3367</v>
      </c>
      <c r="D973" s="8">
        <v>65100.0</v>
      </c>
      <c r="E973" s="8">
        <v>1085.0</v>
      </c>
      <c r="F973" s="8">
        <v>70.0</v>
      </c>
      <c r="G973" s="11">
        <v>75950.0</v>
      </c>
      <c r="H973" s="8">
        <v>0.0</v>
      </c>
      <c r="I973" s="11">
        <v>0.0</v>
      </c>
      <c r="J973" s="8" t="s">
        <v>6132</v>
      </c>
      <c r="K973" s="8">
        <v>150.0</v>
      </c>
      <c r="L973" s="11">
        <v>9765.0</v>
      </c>
      <c r="M973" s="8" t="s">
        <v>6119</v>
      </c>
      <c r="N973" s="8" t="s">
        <v>73</v>
      </c>
      <c r="O973" s="8" t="s">
        <v>6987</v>
      </c>
      <c r="P973" s="11">
        <v>82.0</v>
      </c>
      <c r="Q973" s="11">
        <v>88970.0</v>
      </c>
      <c r="S973" s="16" t="str">
        <f t="shared" si="1"/>
        <v>CXG-0126</v>
      </c>
      <c r="T973" s="16" t="str">
        <f t="shared" si="2"/>
        <v>01/2026</v>
      </c>
      <c r="U973" s="10" t="s">
        <v>1086</v>
      </c>
      <c r="V973" s="43">
        <v>65100.0</v>
      </c>
      <c r="W973" s="8">
        <v>1085.0</v>
      </c>
      <c r="X973" s="8">
        <v>0.0</v>
      </c>
      <c r="Y973" s="16" t="str">
        <f t="shared" si="3"/>
        <v>Descarregado</v>
      </c>
      <c r="Z973" s="8" t="s">
        <v>3302</v>
      </c>
      <c r="AA973" s="14">
        <f>SUMIFS(PagFreteIndividal!E:E,PagFreteIndividal!B:B,A:A)+AC973</f>
        <v>9765</v>
      </c>
      <c r="AB973" s="14">
        <f t="shared" si="4"/>
        <v>0</v>
      </c>
      <c r="AC973" s="32">
        <v>9765.0</v>
      </c>
    </row>
    <row r="974">
      <c r="A974" s="10" t="s">
        <v>6998</v>
      </c>
      <c r="B974" s="13">
        <v>46033.0</v>
      </c>
      <c r="C974" s="8" t="s">
        <v>3367</v>
      </c>
      <c r="D974" s="8">
        <v>82360.0</v>
      </c>
      <c r="E974" s="8">
        <v>1372.67</v>
      </c>
      <c r="F974" s="8">
        <v>70.0</v>
      </c>
      <c r="G974" s="11">
        <v>96086.9</v>
      </c>
      <c r="H974" s="8">
        <v>0.0</v>
      </c>
      <c r="I974" s="11">
        <v>0.0</v>
      </c>
      <c r="J974" s="8" t="s">
        <v>6129</v>
      </c>
      <c r="K974" s="8">
        <v>150.0</v>
      </c>
      <c r="L974" s="11">
        <v>12354.0</v>
      </c>
      <c r="M974" s="8" t="s">
        <v>6119</v>
      </c>
      <c r="N974" s="8" t="s">
        <v>83</v>
      </c>
      <c r="O974" s="8" t="s">
        <v>6999</v>
      </c>
      <c r="P974" s="11">
        <v>84.0</v>
      </c>
      <c r="Q974" s="11">
        <v>115191.72</v>
      </c>
      <c r="S974" s="16" t="str">
        <f t="shared" si="1"/>
        <v>CXG-0126</v>
      </c>
      <c r="T974" s="16" t="str">
        <f t="shared" si="2"/>
        <v>01/2026</v>
      </c>
      <c r="U974" s="10" t="s">
        <v>1086</v>
      </c>
      <c r="V974" s="43">
        <v>82280.0</v>
      </c>
      <c r="W974" s="8">
        <v>1371.33</v>
      </c>
      <c r="X974" s="8">
        <v>-1.34</v>
      </c>
      <c r="Y974" s="16" t="str">
        <f t="shared" si="3"/>
        <v>Descarregado</v>
      </c>
      <c r="Z974" s="8" t="s">
        <v>3302</v>
      </c>
      <c r="AA974" s="14">
        <f>SUMIFS(PagFreteIndividal!E:E,PagFreteIndividal!B:B,A:A)+AC974</f>
        <v>12354</v>
      </c>
      <c r="AB974" s="14">
        <f t="shared" si="4"/>
        <v>0</v>
      </c>
      <c r="AC974" s="32">
        <v>12354.0</v>
      </c>
    </row>
    <row r="975">
      <c r="A975" s="10" t="s">
        <v>7000</v>
      </c>
      <c r="B975" s="13">
        <v>46033.0</v>
      </c>
      <c r="C975" s="8" t="s">
        <v>3367</v>
      </c>
      <c r="D975" s="8">
        <v>79180.0</v>
      </c>
      <c r="E975" s="8">
        <v>1319.67</v>
      </c>
      <c r="F975" s="8">
        <v>70.0</v>
      </c>
      <c r="G975" s="11">
        <v>92376.9</v>
      </c>
      <c r="H975" s="8">
        <v>0.0</v>
      </c>
      <c r="I975" s="11">
        <v>0.0</v>
      </c>
      <c r="J975" s="8" t="s">
        <v>6158</v>
      </c>
      <c r="K975" s="8">
        <v>150.0</v>
      </c>
      <c r="L975" s="11">
        <v>11877.0</v>
      </c>
      <c r="M975" s="8" t="s">
        <v>6119</v>
      </c>
      <c r="N975" s="8" t="s">
        <v>105</v>
      </c>
      <c r="O975" s="8" t="s">
        <v>6973</v>
      </c>
      <c r="P975" s="11">
        <v>82.0</v>
      </c>
      <c r="Q975" s="11">
        <v>108212.94</v>
      </c>
      <c r="R975" s="8" t="s">
        <v>7001</v>
      </c>
      <c r="S975" s="16" t="str">
        <f t="shared" si="1"/>
        <v>CXG-0126</v>
      </c>
      <c r="T975" s="16" t="str">
        <f t="shared" si="2"/>
        <v>01/2026</v>
      </c>
      <c r="U975" s="10" t="s">
        <v>1086</v>
      </c>
      <c r="V975" s="43">
        <v>79180.0</v>
      </c>
      <c r="W975" s="8">
        <v>1319.67</v>
      </c>
      <c r="X975" s="8">
        <v>0.0</v>
      </c>
      <c r="Y975" s="16" t="str">
        <f t="shared" si="3"/>
        <v>Descarregado</v>
      </c>
      <c r="Z975" s="8" t="s">
        <v>3302</v>
      </c>
      <c r="AA975" s="14">
        <f>SUMIFS(PagFreteIndividal!E:E,PagFreteIndividal!B:B,A:A)+AC975</f>
        <v>11877</v>
      </c>
      <c r="AB975" s="14">
        <f t="shared" si="4"/>
        <v>0</v>
      </c>
      <c r="AC975" s="32">
        <v>11877.0</v>
      </c>
    </row>
    <row r="976">
      <c r="A976" s="10" t="s">
        <v>7002</v>
      </c>
      <c r="B976" s="13">
        <v>46033.0</v>
      </c>
      <c r="C976" s="8" t="s">
        <v>3367</v>
      </c>
      <c r="D976" s="8">
        <v>78800.0</v>
      </c>
      <c r="E976" s="8">
        <v>1313.33</v>
      </c>
      <c r="F976" s="8">
        <v>70.0</v>
      </c>
      <c r="G976" s="11">
        <v>91933.1</v>
      </c>
      <c r="H976" s="8">
        <v>0.0</v>
      </c>
      <c r="I976" s="11">
        <v>0.0</v>
      </c>
      <c r="J976" s="8" t="s">
        <v>6528</v>
      </c>
      <c r="K976" s="8">
        <v>150.0</v>
      </c>
      <c r="L976" s="11">
        <v>11820.0</v>
      </c>
      <c r="M976" s="8" t="s">
        <v>6119</v>
      </c>
      <c r="N976" s="8" t="s">
        <v>83</v>
      </c>
      <c r="O976" s="8" t="s">
        <v>6999</v>
      </c>
      <c r="P976" s="11">
        <v>84.0</v>
      </c>
      <c r="Q976" s="11">
        <v>110096.28</v>
      </c>
      <c r="S976" s="16" t="str">
        <f t="shared" si="1"/>
        <v>CXG-0126</v>
      </c>
      <c r="T976" s="16" t="str">
        <f t="shared" si="2"/>
        <v>01/2026</v>
      </c>
      <c r="U976" s="10" t="s">
        <v>1086</v>
      </c>
      <c r="V976" s="43">
        <v>78640.0</v>
      </c>
      <c r="W976" s="8">
        <v>1310.67</v>
      </c>
      <c r="X976" s="8">
        <v>-2.66</v>
      </c>
      <c r="Y976" s="16" t="str">
        <f t="shared" si="3"/>
        <v>Descarregado</v>
      </c>
      <c r="Z976" s="8" t="s">
        <v>3302</v>
      </c>
      <c r="AA976" s="14">
        <f>SUMIFS(PagFreteIndividal!E:E,PagFreteIndividal!B:B,A:A)+AC976</f>
        <v>11820</v>
      </c>
      <c r="AB976" s="14">
        <f t="shared" si="4"/>
        <v>0</v>
      </c>
      <c r="AC976" s="32">
        <v>11820.0</v>
      </c>
    </row>
    <row r="977">
      <c r="A977" s="10" t="s">
        <v>7003</v>
      </c>
      <c r="B977" s="13">
        <v>46035.0</v>
      </c>
      <c r="C977" s="8" t="s">
        <v>3367</v>
      </c>
      <c r="D977" s="8">
        <v>69660.0</v>
      </c>
      <c r="E977" s="8">
        <v>1161.0</v>
      </c>
      <c r="F977" s="8">
        <v>70.0</v>
      </c>
      <c r="G977" s="11">
        <v>81270.0</v>
      </c>
      <c r="H977" s="8">
        <v>0.0</v>
      </c>
      <c r="I977" s="11">
        <v>0.0</v>
      </c>
      <c r="J977" s="8" t="s">
        <v>7004</v>
      </c>
      <c r="K977" s="8">
        <v>130.0</v>
      </c>
      <c r="L977" s="11">
        <v>9055.8</v>
      </c>
      <c r="M977" s="8" t="s">
        <v>6119</v>
      </c>
      <c r="N977" s="8" t="s">
        <v>240</v>
      </c>
      <c r="O977" s="8" t="s">
        <v>7005</v>
      </c>
      <c r="P977" s="11">
        <v>81.0</v>
      </c>
      <c r="Q977" s="11">
        <v>94041.0</v>
      </c>
      <c r="S977" s="16" t="str">
        <f t="shared" si="1"/>
        <v>CXG-0126</v>
      </c>
      <c r="T977" s="16" t="str">
        <f t="shared" si="2"/>
        <v>01/2026</v>
      </c>
      <c r="U977" s="10" t="s">
        <v>1088</v>
      </c>
      <c r="V977" s="43">
        <v>69660.0</v>
      </c>
      <c r="W977" s="8">
        <v>1161.0</v>
      </c>
      <c r="X977" s="8">
        <v>0.0</v>
      </c>
      <c r="Y977" s="16" t="str">
        <f t="shared" si="3"/>
        <v>Descarregado</v>
      </c>
      <c r="Z977" s="8" t="s">
        <v>3302</v>
      </c>
      <c r="AA977" s="14">
        <f>SUMIFS(PagFreteIndividal!E:E,PagFreteIndividal!B:B,A:A)+AC977</f>
        <v>9055.8</v>
      </c>
      <c r="AB977" s="14">
        <f t="shared" si="4"/>
        <v>0</v>
      </c>
      <c r="AC977" s="32">
        <v>9055.8</v>
      </c>
    </row>
    <row r="978">
      <c r="A978" s="10" t="s">
        <v>7006</v>
      </c>
      <c r="B978" s="13">
        <v>46035.0</v>
      </c>
      <c r="C978" s="8" t="s">
        <v>3367</v>
      </c>
      <c r="D978" s="8">
        <v>78140.0</v>
      </c>
      <c r="E978" s="8">
        <v>1302.33</v>
      </c>
      <c r="F978" s="8">
        <v>70.0</v>
      </c>
      <c r="G978" s="11">
        <v>91163.1</v>
      </c>
      <c r="H978" s="8">
        <v>0.0</v>
      </c>
      <c r="I978" s="11">
        <v>0.0</v>
      </c>
      <c r="J978" s="8" t="s">
        <v>5483</v>
      </c>
      <c r="K978" s="8">
        <v>150.0</v>
      </c>
      <c r="L978" s="11">
        <v>11721.0</v>
      </c>
      <c r="M978" s="8" t="s">
        <v>6119</v>
      </c>
      <c r="N978" s="8" t="s">
        <v>41</v>
      </c>
      <c r="O978" s="8" t="s">
        <v>7007</v>
      </c>
      <c r="P978" s="11">
        <v>80.0</v>
      </c>
      <c r="Q978" s="11">
        <v>104453.6</v>
      </c>
      <c r="R978" s="8" t="s">
        <v>7001</v>
      </c>
      <c r="S978" s="16" t="str">
        <f t="shared" si="1"/>
        <v>CXG-0126</v>
      </c>
      <c r="T978" s="16" t="str">
        <f t="shared" si="2"/>
        <v>01/2026</v>
      </c>
      <c r="U978" s="10" t="s">
        <v>1086</v>
      </c>
      <c r="V978" s="43">
        <v>78340.0</v>
      </c>
      <c r="W978" s="8">
        <v>1305.67</v>
      </c>
      <c r="X978" s="8">
        <v>3.34</v>
      </c>
      <c r="Y978" s="16" t="str">
        <f t="shared" si="3"/>
        <v>Descarregado</v>
      </c>
      <c r="Z978" s="8" t="s">
        <v>3302</v>
      </c>
      <c r="AA978" s="14">
        <f>SUMIFS(PagFreteIndividal!E:E,PagFreteIndividal!B:B,A:A)+AC978</f>
        <v>11721</v>
      </c>
      <c r="AB978" s="14">
        <f t="shared" si="4"/>
        <v>0</v>
      </c>
      <c r="AC978" s="32">
        <v>11721.0</v>
      </c>
    </row>
    <row r="979">
      <c r="A979" s="10" t="s">
        <v>7008</v>
      </c>
      <c r="B979" s="13">
        <v>46035.0</v>
      </c>
      <c r="C979" s="8" t="s">
        <v>3367</v>
      </c>
      <c r="D979" s="8">
        <v>36540.0</v>
      </c>
      <c r="E979" s="8">
        <v>609.0</v>
      </c>
      <c r="F979" s="8">
        <v>70.0</v>
      </c>
      <c r="G979" s="11">
        <v>42630.0</v>
      </c>
      <c r="H979" s="8">
        <v>0.0</v>
      </c>
      <c r="I979" s="11">
        <v>0.0</v>
      </c>
      <c r="J979" s="8" t="s">
        <v>6176</v>
      </c>
      <c r="K979" s="8">
        <v>150.0</v>
      </c>
      <c r="L979" s="11">
        <v>5481.0</v>
      </c>
      <c r="M979" s="8" t="s">
        <v>6119</v>
      </c>
      <c r="N979" s="8" t="s">
        <v>41</v>
      </c>
      <c r="O979" s="8" t="s">
        <v>7007</v>
      </c>
      <c r="P979" s="11">
        <v>80.0</v>
      </c>
      <c r="Q979" s="11">
        <v>48720.0</v>
      </c>
      <c r="R979" s="8" t="s">
        <v>7001</v>
      </c>
      <c r="S979" s="16" t="str">
        <f t="shared" si="1"/>
        <v>CXG-0126</v>
      </c>
      <c r="T979" s="16" t="str">
        <f t="shared" si="2"/>
        <v>01/2026</v>
      </c>
      <c r="U979" s="10" t="s">
        <v>1086</v>
      </c>
      <c r="V979" s="43">
        <v>36540.0</v>
      </c>
      <c r="W979" s="8">
        <v>609.0</v>
      </c>
      <c r="X979" s="8">
        <v>0.0</v>
      </c>
      <c r="Y979" s="16" t="str">
        <f t="shared" si="3"/>
        <v>Descarregado</v>
      </c>
      <c r="Z979" s="8" t="s">
        <v>3302</v>
      </c>
      <c r="AA979" s="14">
        <f>SUMIFS(PagFreteIndividal!E:E,PagFreteIndividal!B:B,A:A)+AC979</f>
        <v>5481</v>
      </c>
      <c r="AB979" s="14">
        <f t="shared" si="4"/>
        <v>0</v>
      </c>
      <c r="AC979" s="32">
        <v>5481.0</v>
      </c>
    </row>
    <row r="980">
      <c r="A980" s="8"/>
      <c r="B980" s="13"/>
      <c r="C980" s="8"/>
      <c r="D980" s="8"/>
      <c r="E980" s="8"/>
      <c r="F980" s="8"/>
      <c r="G980" s="11"/>
      <c r="H980" s="8"/>
      <c r="I980" s="11"/>
      <c r="J980" s="8"/>
      <c r="K980" s="8"/>
      <c r="L980" s="11"/>
      <c r="M980" s="8"/>
      <c r="N980" s="8"/>
      <c r="O980" s="8"/>
      <c r="P980" s="11"/>
      <c r="Q980" s="11"/>
      <c r="U980" s="8"/>
      <c r="V980" s="65"/>
      <c r="W980" s="8"/>
      <c r="X980" s="8"/>
      <c r="Z980" s="8"/>
      <c r="AA980" s="14"/>
      <c r="AB980" s="14"/>
      <c r="AC980" s="14"/>
    </row>
    <row r="981">
      <c r="A981" s="8"/>
      <c r="B981" s="13"/>
      <c r="C981" s="8"/>
      <c r="D981" s="8"/>
      <c r="E981" s="8"/>
      <c r="F981" s="8"/>
      <c r="G981" s="11"/>
      <c r="H981" s="8"/>
      <c r="I981" s="11"/>
      <c r="J981" s="8"/>
      <c r="K981" s="8"/>
      <c r="L981" s="11"/>
      <c r="M981" s="8"/>
      <c r="N981" s="8"/>
      <c r="O981" s="8"/>
      <c r="P981" s="11"/>
      <c r="Q981" s="11"/>
      <c r="U981" s="8"/>
      <c r="V981" s="65"/>
      <c r="W981" s="8"/>
      <c r="X981" s="8"/>
      <c r="Z981" s="8"/>
      <c r="AA981" s="14"/>
      <c r="AB981" s="14"/>
      <c r="AC981" s="14"/>
    </row>
    <row r="982">
      <c r="A982" s="8"/>
      <c r="B982" s="13"/>
      <c r="C982" s="8"/>
      <c r="D982" s="8"/>
      <c r="E982" s="8"/>
      <c r="F982" s="8"/>
      <c r="G982" s="11"/>
      <c r="H982" s="8"/>
      <c r="I982" s="11"/>
      <c r="J982" s="8"/>
      <c r="K982" s="8"/>
      <c r="L982" s="11"/>
      <c r="M982" s="8"/>
      <c r="N982" s="8"/>
      <c r="O982" s="8"/>
      <c r="P982" s="11"/>
      <c r="Q982" s="11"/>
      <c r="U982" s="8"/>
      <c r="V982" s="65"/>
      <c r="W982" s="8"/>
      <c r="X982" s="8"/>
      <c r="Z982" s="8"/>
      <c r="AA982" s="14"/>
      <c r="AB982" s="14"/>
      <c r="AC982" s="14"/>
    </row>
    <row r="983">
      <c r="A983" s="8"/>
      <c r="B983" s="13"/>
      <c r="C983" s="8"/>
      <c r="D983" s="8"/>
      <c r="E983" s="8"/>
      <c r="F983" s="8"/>
      <c r="G983" s="11"/>
      <c r="H983" s="8"/>
      <c r="I983" s="11"/>
      <c r="J983" s="8"/>
      <c r="K983" s="8"/>
      <c r="L983" s="11"/>
      <c r="M983" s="8"/>
      <c r="N983" s="8"/>
      <c r="O983" s="8"/>
      <c r="P983" s="11"/>
      <c r="Q983" s="11"/>
      <c r="U983" s="8"/>
      <c r="V983" s="65"/>
      <c r="W983" s="8"/>
      <c r="X983" s="8"/>
      <c r="Z983" s="8"/>
      <c r="AA983" s="14"/>
      <c r="AB983" s="14"/>
      <c r="AC983" s="14"/>
    </row>
    <row r="984">
      <c r="A984" s="10" t="s">
        <v>7009</v>
      </c>
      <c r="B984" s="13">
        <v>46036.0</v>
      </c>
      <c r="C984" s="8" t="s">
        <v>3367</v>
      </c>
      <c r="D984" s="8">
        <v>77760.0</v>
      </c>
      <c r="E984" s="8">
        <v>1296.0</v>
      </c>
      <c r="F984" s="8">
        <v>70.0</v>
      </c>
      <c r="G984" s="11">
        <v>90720.0</v>
      </c>
      <c r="H984" s="8">
        <v>0.0</v>
      </c>
      <c r="I984" s="11">
        <v>0.0</v>
      </c>
      <c r="J984" s="8" t="s">
        <v>6201</v>
      </c>
      <c r="K984" s="8">
        <v>150.0</v>
      </c>
      <c r="L984" s="11">
        <v>11664.0</v>
      </c>
      <c r="M984" s="8" t="s">
        <v>6119</v>
      </c>
      <c r="N984" s="8" t="s">
        <v>41</v>
      </c>
      <c r="O984" s="8" t="s">
        <v>7007</v>
      </c>
      <c r="P984" s="11">
        <v>80.0</v>
      </c>
      <c r="Q984" s="11">
        <v>104146.4</v>
      </c>
      <c r="R984" s="8" t="s">
        <v>7001</v>
      </c>
      <c r="S984" s="16" t="str">
        <f t="shared" ref="S984:S1025" si="5">IF(B984="","",CONCATENATE("CXG-",TEXT(B984,"MMYY")))</f>
        <v>CXG-0126</v>
      </c>
      <c r="T984" s="16" t="str">
        <f t="shared" ref="T984:T1025" si="6">TEXT(B984,"MM/YYYY")</f>
        <v>01/2026</v>
      </c>
      <c r="U984" s="10" t="s">
        <v>1090</v>
      </c>
      <c r="V984" s="43">
        <v>78110.0</v>
      </c>
      <c r="W984" s="8">
        <v>1301.83</v>
      </c>
      <c r="X984" s="8">
        <v>5.83</v>
      </c>
      <c r="Y984" s="16" t="str">
        <f t="shared" ref="Y984:Y1025" si="7">IF(OR(V984="",V984=0),"Em Trânsito","Descarregado")</f>
        <v>Descarregado</v>
      </c>
      <c r="Z984" s="8" t="s">
        <v>3302</v>
      </c>
      <c r="AA984" s="14">
        <f>SUMIFS(PagFreteIndividal!E:E,PagFreteIndividal!B:B,A:A)+AC984</f>
        <v>11664</v>
      </c>
      <c r="AB984" s="14">
        <f t="shared" ref="AB984:AB1025" si="8">L984-AA984</f>
        <v>0</v>
      </c>
      <c r="AC984" s="32">
        <v>11664.0</v>
      </c>
    </row>
    <row r="985">
      <c r="A985" s="10" t="s">
        <v>7010</v>
      </c>
      <c r="B985" s="13">
        <v>46036.0</v>
      </c>
      <c r="C985" s="8" t="s">
        <v>3367</v>
      </c>
      <c r="D985" s="8">
        <v>41840.0</v>
      </c>
      <c r="E985" s="8">
        <v>697.33</v>
      </c>
      <c r="F985" s="8">
        <v>70.0</v>
      </c>
      <c r="G985" s="11">
        <v>48813.1</v>
      </c>
      <c r="H985" s="8">
        <v>0.0</v>
      </c>
      <c r="I985" s="11">
        <v>0.0</v>
      </c>
      <c r="J985" s="8" t="s">
        <v>6176</v>
      </c>
      <c r="K985" s="8">
        <v>150.0</v>
      </c>
      <c r="L985" s="11">
        <v>6276.0</v>
      </c>
      <c r="M985" s="8" t="s">
        <v>6119</v>
      </c>
      <c r="N985" s="8" t="s">
        <v>41</v>
      </c>
      <c r="O985" s="8" t="s">
        <v>7007</v>
      </c>
      <c r="P985" s="11">
        <v>80.0</v>
      </c>
      <c r="Q985" s="11">
        <v>56066.4</v>
      </c>
      <c r="R985" s="8" t="s">
        <v>7001</v>
      </c>
      <c r="S985" s="16" t="str">
        <f t="shared" si="5"/>
        <v>CXG-0126</v>
      </c>
      <c r="T985" s="16" t="str">
        <f t="shared" si="6"/>
        <v>01/2026</v>
      </c>
      <c r="U985" s="10" t="s">
        <v>1090</v>
      </c>
      <c r="V985" s="43">
        <v>42050.0</v>
      </c>
      <c r="W985" s="8">
        <v>700.83</v>
      </c>
      <c r="X985" s="8">
        <v>3.5</v>
      </c>
      <c r="Y985" s="16" t="str">
        <f t="shared" si="7"/>
        <v>Descarregado</v>
      </c>
      <c r="Z985" s="8" t="s">
        <v>3302</v>
      </c>
      <c r="AA985" s="14">
        <f>SUMIFS(PagFreteIndividal!E:E,PagFreteIndividal!B:B,A:A)+AC985</f>
        <v>6276</v>
      </c>
      <c r="AB985" s="14">
        <f t="shared" si="8"/>
        <v>0</v>
      </c>
      <c r="AC985" s="32">
        <v>6276.0</v>
      </c>
    </row>
    <row r="986">
      <c r="A986" s="10" t="s">
        <v>7011</v>
      </c>
      <c r="B986" s="13">
        <v>46036.0</v>
      </c>
      <c r="C986" s="8" t="s">
        <v>3367</v>
      </c>
      <c r="D986" s="8">
        <v>75120.0</v>
      </c>
      <c r="E986" s="8">
        <v>1252.0</v>
      </c>
      <c r="F986" s="8">
        <v>70.0</v>
      </c>
      <c r="G986" s="11">
        <v>87640.0</v>
      </c>
      <c r="H986" s="8">
        <v>0.0</v>
      </c>
      <c r="I986" s="11">
        <v>0.0</v>
      </c>
      <c r="J986" s="8" t="s">
        <v>6428</v>
      </c>
      <c r="K986" s="8">
        <v>150.0</v>
      </c>
      <c r="L986" s="11">
        <v>11268.0</v>
      </c>
      <c r="M986" s="8" t="s">
        <v>6119</v>
      </c>
      <c r="N986" s="8" t="s">
        <v>73</v>
      </c>
      <c r="O986" s="8" t="s">
        <v>6987</v>
      </c>
      <c r="P986" s="11">
        <v>82.0</v>
      </c>
      <c r="Q986" s="11">
        <v>102869.0</v>
      </c>
      <c r="S986" s="16" t="str">
        <f t="shared" si="5"/>
        <v>CXG-0126</v>
      </c>
      <c r="T986" s="16" t="str">
        <f t="shared" si="6"/>
        <v>01/2026</v>
      </c>
      <c r="U986" s="10" t="s">
        <v>1090</v>
      </c>
      <c r="V986" s="43">
        <v>75270.0</v>
      </c>
      <c r="W986" s="8">
        <v>1254.5</v>
      </c>
      <c r="X986" s="8">
        <v>2.5</v>
      </c>
      <c r="Y986" s="16" t="str">
        <f t="shared" si="7"/>
        <v>Descarregado</v>
      </c>
      <c r="Z986" s="8" t="s">
        <v>3302</v>
      </c>
      <c r="AA986" s="14">
        <f>SUMIFS(PagFreteIndividal!E:E,PagFreteIndividal!B:B,A:A)+AC986</f>
        <v>11268</v>
      </c>
      <c r="AB986" s="14">
        <f t="shared" si="8"/>
        <v>0</v>
      </c>
      <c r="AC986" s="32">
        <v>11268.0</v>
      </c>
    </row>
    <row r="987">
      <c r="A987" s="10" t="s">
        <v>7012</v>
      </c>
      <c r="B987" s="13">
        <v>46036.0</v>
      </c>
      <c r="C987" s="8" t="s">
        <v>3367</v>
      </c>
      <c r="D987" s="8">
        <v>75480.0</v>
      </c>
      <c r="E987" s="8">
        <v>1258.0</v>
      </c>
      <c r="F987" s="8">
        <v>70.0</v>
      </c>
      <c r="G987" s="11">
        <v>88060.0</v>
      </c>
      <c r="H987" s="8">
        <v>0.0</v>
      </c>
      <c r="I987" s="11">
        <v>0.0</v>
      </c>
      <c r="J987" s="8" t="s">
        <v>6145</v>
      </c>
      <c r="K987" s="8">
        <v>150.0</v>
      </c>
      <c r="L987" s="11">
        <v>11322.0</v>
      </c>
      <c r="M987" s="8" t="s">
        <v>6119</v>
      </c>
      <c r="N987" s="8" t="s">
        <v>73</v>
      </c>
      <c r="O987" s="8" t="s">
        <v>6987</v>
      </c>
      <c r="P987" s="11">
        <v>82.0</v>
      </c>
      <c r="Q987" s="11">
        <v>103415.94</v>
      </c>
      <c r="S987" s="16" t="str">
        <f t="shared" si="5"/>
        <v>CXG-0126</v>
      </c>
      <c r="T987" s="16" t="str">
        <f t="shared" si="6"/>
        <v>01/2026</v>
      </c>
      <c r="U987" s="10" t="s">
        <v>1090</v>
      </c>
      <c r="V987" s="43">
        <v>75670.0</v>
      </c>
      <c r="W987" s="8">
        <v>1261.17</v>
      </c>
      <c r="X987" s="8">
        <v>3.17</v>
      </c>
      <c r="Y987" s="16" t="str">
        <f t="shared" si="7"/>
        <v>Descarregado</v>
      </c>
      <c r="Z987" s="8" t="s">
        <v>3302</v>
      </c>
      <c r="AA987" s="14">
        <f>SUMIFS(PagFreteIndividal!E:E,PagFreteIndividal!B:B,A:A)+AC987</f>
        <v>11322</v>
      </c>
      <c r="AB987" s="14">
        <f t="shared" si="8"/>
        <v>0</v>
      </c>
      <c r="AC987" s="32">
        <v>11322.0</v>
      </c>
    </row>
    <row r="988">
      <c r="A988" s="10" t="s">
        <v>7013</v>
      </c>
      <c r="B988" s="13">
        <v>46037.0</v>
      </c>
      <c r="C988" s="8" t="s">
        <v>3367</v>
      </c>
      <c r="D988" s="8">
        <v>77840.0</v>
      </c>
      <c r="E988" s="8">
        <v>1297.33</v>
      </c>
      <c r="F988" s="8">
        <v>70.0</v>
      </c>
      <c r="G988" s="11">
        <v>90813.1</v>
      </c>
      <c r="H988" s="8">
        <v>0.0</v>
      </c>
      <c r="I988" s="11">
        <v>0.0</v>
      </c>
      <c r="J988" s="8" t="s">
        <v>6129</v>
      </c>
      <c r="K988" s="8">
        <v>160.0</v>
      </c>
      <c r="L988" s="11">
        <v>12454.4</v>
      </c>
      <c r="M988" s="8" t="s">
        <v>6119</v>
      </c>
      <c r="N988" s="8" t="s">
        <v>27</v>
      </c>
      <c r="O988" s="8" t="s">
        <v>6980</v>
      </c>
      <c r="P988" s="11">
        <v>84.0</v>
      </c>
      <c r="Q988" s="11">
        <v>108975.72</v>
      </c>
      <c r="S988" s="16" t="str">
        <f t="shared" si="5"/>
        <v>CXG-0126</v>
      </c>
      <c r="T988" s="16" t="str">
        <f t="shared" si="6"/>
        <v>01/2026</v>
      </c>
      <c r="U988" s="10" t="s">
        <v>1090</v>
      </c>
      <c r="V988" s="43">
        <v>77840.0</v>
      </c>
      <c r="W988" s="8">
        <v>1297.33</v>
      </c>
      <c r="X988" s="8">
        <v>0.0</v>
      </c>
      <c r="Y988" s="16" t="str">
        <f t="shared" si="7"/>
        <v>Descarregado</v>
      </c>
      <c r="Z988" s="8" t="s">
        <v>3302</v>
      </c>
      <c r="AA988" s="14">
        <f>SUMIFS(PagFreteIndividal!E:E,PagFreteIndividal!B:B,A:A)+AC988</f>
        <v>12454.4</v>
      </c>
      <c r="AB988" s="14">
        <f t="shared" si="8"/>
        <v>0</v>
      </c>
      <c r="AC988" s="32">
        <v>12454.4</v>
      </c>
    </row>
    <row r="989">
      <c r="A989" s="10" t="s">
        <v>7014</v>
      </c>
      <c r="B989" s="13">
        <v>46037.0</v>
      </c>
      <c r="C989" s="8" t="s">
        <v>3367</v>
      </c>
      <c r="D989" s="8">
        <v>60920.0</v>
      </c>
      <c r="E989" s="8">
        <v>1015.33</v>
      </c>
      <c r="F989" s="8">
        <v>70.0</v>
      </c>
      <c r="G989" s="11">
        <v>71073.1</v>
      </c>
      <c r="H989" s="8">
        <v>0.0</v>
      </c>
      <c r="I989" s="11">
        <v>0.0</v>
      </c>
      <c r="J989" s="8" t="s">
        <v>6464</v>
      </c>
      <c r="K989" s="8">
        <v>100.0</v>
      </c>
      <c r="L989" s="11">
        <v>6092.0</v>
      </c>
      <c r="M989" s="8" t="s">
        <v>6119</v>
      </c>
      <c r="N989" s="8" t="s">
        <v>97</v>
      </c>
      <c r="O989" s="8" t="s">
        <v>7015</v>
      </c>
      <c r="P989" s="11">
        <v>76.0</v>
      </c>
      <c r="Q989" s="11">
        <v>77165.08</v>
      </c>
      <c r="S989" s="16" t="str">
        <f t="shared" si="5"/>
        <v>CXG-0126</v>
      </c>
      <c r="T989" s="16" t="str">
        <f t="shared" si="6"/>
        <v>01/2026</v>
      </c>
      <c r="U989" s="10" t="s">
        <v>1090</v>
      </c>
      <c r="V989" s="43">
        <v>60920.0</v>
      </c>
      <c r="W989" s="8">
        <v>1015.33</v>
      </c>
      <c r="X989" s="8">
        <v>0.0</v>
      </c>
      <c r="Y989" s="16" t="str">
        <f t="shared" si="7"/>
        <v>Descarregado</v>
      </c>
      <c r="Z989" s="8" t="s">
        <v>3302</v>
      </c>
      <c r="AA989" s="14">
        <f>SUMIFS(PagFreteIndividal!E:E,PagFreteIndividal!B:B,A:A)+AC989</f>
        <v>6092</v>
      </c>
      <c r="AB989" s="14">
        <f t="shared" si="8"/>
        <v>0</v>
      </c>
      <c r="AC989" s="32">
        <v>6092.0</v>
      </c>
    </row>
    <row r="990">
      <c r="A990" s="10" t="s">
        <v>7016</v>
      </c>
      <c r="B990" s="13">
        <v>46037.0</v>
      </c>
      <c r="C990" s="8" t="s">
        <v>3367</v>
      </c>
      <c r="D990" s="8">
        <v>69180.0</v>
      </c>
      <c r="E990" s="8">
        <v>1153.0</v>
      </c>
      <c r="F990" s="8">
        <v>70.0</v>
      </c>
      <c r="G990" s="11">
        <v>80710.0</v>
      </c>
      <c r="H990" s="8">
        <v>0.0</v>
      </c>
      <c r="I990" s="11">
        <v>0.0</v>
      </c>
      <c r="J990" s="8" t="s">
        <v>6984</v>
      </c>
      <c r="K990" s="8">
        <v>130.0</v>
      </c>
      <c r="L990" s="11">
        <v>8993.4</v>
      </c>
      <c r="M990" s="8" t="s">
        <v>6119</v>
      </c>
      <c r="N990" s="8" t="s">
        <v>242</v>
      </c>
      <c r="O990" s="8" t="s">
        <v>7017</v>
      </c>
      <c r="P990" s="11">
        <v>81.0</v>
      </c>
      <c r="Q990" s="11">
        <v>93986.73</v>
      </c>
      <c r="S990" s="16" t="str">
        <f t="shared" si="5"/>
        <v>CXG-0126</v>
      </c>
      <c r="T990" s="16" t="str">
        <f t="shared" si="6"/>
        <v>01/2026</v>
      </c>
      <c r="U990" s="10" t="s">
        <v>1088</v>
      </c>
      <c r="V990" s="43">
        <v>69620.0</v>
      </c>
      <c r="W990" s="8">
        <v>1160.33</v>
      </c>
      <c r="X990" s="8">
        <v>7.33</v>
      </c>
      <c r="Y990" s="16" t="str">
        <f t="shared" si="7"/>
        <v>Descarregado</v>
      </c>
      <c r="Z990" s="8" t="s">
        <v>3302</v>
      </c>
      <c r="AA990" s="14">
        <f>SUMIFS(PagFreteIndividal!E:E,PagFreteIndividal!B:B,A:A)+AC990</f>
        <v>8993.4</v>
      </c>
      <c r="AB990" s="14">
        <f t="shared" si="8"/>
        <v>0</v>
      </c>
      <c r="AC990" s="32">
        <v>8993.4</v>
      </c>
    </row>
    <row r="991">
      <c r="A991" s="10" t="s">
        <v>7018</v>
      </c>
      <c r="B991" s="13">
        <v>46037.0</v>
      </c>
      <c r="C991" s="8" t="s">
        <v>3367</v>
      </c>
      <c r="D991" s="8">
        <v>74680.0</v>
      </c>
      <c r="E991" s="8">
        <v>1244.67</v>
      </c>
      <c r="F991" s="8">
        <v>70.0</v>
      </c>
      <c r="G991" s="11">
        <v>87126.9</v>
      </c>
      <c r="H991" s="8">
        <v>0.0</v>
      </c>
      <c r="I991" s="11">
        <v>0.0</v>
      </c>
      <c r="J991" s="8" t="s">
        <v>6989</v>
      </c>
      <c r="K991" s="8">
        <v>150.0</v>
      </c>
      <c r="L991" s="11">
        <v>11202.0</v>
      </c>
      <c r="M991" s="8" t="s">
        <v>6119</v>
      </c>
      <c r="N991" s="8" t="s">
        <v>41</v>
      </c>
      <c r="O991" s="8" t="s">
        <v>7007</v>
      </c>
      <c r="P991" s="11">
        <v>80.0</v>
      </c>
      <c r="Q991" s="11">
        <v>99920.0</v>
      </c>
      <c r="R991" s="8" t="s">
        <v>7019</v>
      </c>
      <c r="S991" s="16" t="str">
        <f t="shared" si="5"/>
        <v>CXG-0126</v>
      </c>
      <c r="T991" s="16" t="str">
        <f t="shared" si="6"/>
        <v>01/2026</v>
      </c>
      <c r="U991" s="10" t="s">
        <v>1088</v>
      </c>
      <c r="V991" s="43">
        <v>74940.0</v>
      </c>
      <c r="W991" s="8">
        <v>1249.0</v>
      </c>
      <c r="X991" s="8">
        <v>4.33</v>
      </c>
      <c r="Y991" s="16" t="str">
        <f t="shared" si="7"/>
        <v>Descarregado</v>
      </c>
      <c r="Z991" s="8" t="s">
        <v>3302</v>
      </c>
      <c r="AA991" s="14">
        <f>SUMIFS(PagFreteIndividal!E:E,PagFreteIndividal!B:B,A:A)+AC991</f>
        <v>11202</v>
      </c>
      <c r="AB991" s="14">
        <f t="shared" si="8"/>
        <v>0</v>
      </c>
      <c r="AC991" s="32">
        <v>11202.0</v>
      </c>
    </row>
    <row r="992">
      <c r="A992" s="10" t="s">
        <v>7020</v>
      </c>
      <c r="B992" s="13">
        <v>46037.0</v>
      </c>
      <c r="C992" s="8" t="s">
        <v>3367</v>
      </c>
      <c r="D992" s="8">
        <v>13940.0</v>
      </c>
      <c r="E992" s="8">
        <v>232.33</v>
      </c>
      <c r="F992" s="8">
        <v>70.0</v>
      </c>
      <c r="G992" s="11">
        <v>16263.1</v>
      </c>
      <c r="H992" s="8">
        <v>0.0</v>
      </c>
      <c r="I992" s="11">
        <v>0.0</v>
      </c>
      <c r="J992" s="8" t="s">
        <v>6464</v>
      </c>
      <c r="K992" s="8">
        <v>100.0</v>
      </c>
      <c r="L992" s="11">
        <v>1394.0</v>
      </c>
      <c r="M992" s="8" t="s">
        <v>6119</v>
      </c>
      <c r="N992" s="8" t="s">
        <v>97</v>
      </c>
      <c r="O992" s="8" t="s">
        <v>7015</v>
      </c>
      <c r="P992" s="11">
        <v>76.0</v>
      </c>
      <c r="Q992" s="11">
        <v>17657.08</v>
      </c>
      <c r="S992" s="16" t="str">
        <f t="shared" si="5"/>
        <v>CXG-0126</v>
      </c>
      <c r="T992" s="16" t="str">
        <f t="shared" si="6"/>
        <v>01/2026</v>
      </c>
      <c r="U992" s="10" t="s">
        <v>1088</v>
      </c>
      <c r="V992" s="43">
        <v>13940.0</v>
      </c>
      <c r="W992" s="8">
        <v>232.33</v>
      </c>
      <c r="X992" s="8">
        <v>0.0</v>
      </c>
      <c r="Y992" s="16" t="str">
        <f t="shared" si="7"/>
        <v>Descarregado</v>
      </c>
      <c r="Z992" s="8" t="s">
        <v>3302</v>
      </c>
      <c r="AA992" s="14">
        <f>SUMIFS(PagFreteIndividal!E:E,PagFreteIndividal!B:B,A:A)+AC992</f>
        <v>1394</v>
      </c>
      <c r="AB992" s="14">
        <f t="shared" si="8"/>
        <v>0</v>
      </c>
      <c r="AC992" s="32">
        <v>1394.0</v>
      </c>
    </row>
    <row r="993">
      <c r="A993" s="10" t="s">
        <v>7021</v>
      </c>
      <c r="B993" s="13">
        <v>46038.0</v>
      </c>
      <c r="C993" s="8" t="s">
        <v>3367</v>
      </c>
      <c r="D993" s="8">
        <v>73280.0</v>
      </c>
      <c r="E993" s="8">
        <v>1221.33</v>
      </c>
      <c r="F993" s="8">
        <v>70.0</v>
      </c>
      <c r="G993" s="11">
        <v>85493.1</v>
      </c>
      <c r="H993" s="8">
        <v>0.0</v>
      </c>
      <c r="I993" s="11">
        <v>0.0</v>
      </c>
      <c r="J993" s="8" t="s">
        <v>6345</v>
      </c>
      <c r="K993" s="8">
        <v>140.0</v>
      </c>
      <c r="L993" s="11">
        <v>10259.2</v>
      </c>
      <c r="M993" s="8" t="s">
        <v>6119</v>
      </c>
      <c r="N993" s="8" t="s">
        <v>41</v>
      </c>
      <c r="O993" s="8" t="s">
        <v>7007</v>
      </c>
      <c r="P993" s="11">
        <v>80.0</v>
      </c>
      <c r="Q993" s="11">
        <v>97986.4</v>
      </c>
      <c r="R993" s="8" t="s">
        <v>6750</v>
      </c>
      <c r="S993" s="16" t="str">
        <f t="shared" si="5"/>
        <v>CXG-0126</v>
      </c>
      <c r="T993" s="16" t="str">
        <f t="shared" si="6"/>
        <v>01/2026</v>
      </c>
      <c r="U993" s="10" t="s">
        <v>1088</v>
      </c>
      <c r="V993" s="43">
        <v>73490.0</v>
      </c>
      <c r="W993" s="8">
        <v>1224.83</v>
      </c>
      <c r="X993" s="8">
        <v>3.5</v>
      </c>
      <c r="Y993" s="16" t="str">
        <f t="shared" si="7"/>
        <v>Descarregado</v>
      </c>
      <c r="Z993" s="8" t="s">
        <v>3302</v>
      </c>
      <c r="AA993" s="14">
        <f>SUMIFS(PagFreteIndividal!E:E,PagFreteIndividal!B:B,A:A)+AC993</f>
        <v>10259.2</v>
      </c>
      <c r="AB993" s="14">
        <f t="shared" si="8"/>
        <v>0</v>
      </c>
      <c r="AC993" s="32">
        <v>10259.2</v>
      </c>
    </row>
    <row r="994">
      <c r="A994" s="10" t="s">
        <v>7022</v>
      </c>
      <c r="B994" s="13">
        <v>46038.0</v>
      </c>
      <c r="C994" s="8" t="s">
        <v>3367</v>
      </c>
      <c r="D994" s="8">
        <v>74640.0</v>
      </c>
      <c r="E994" s="8">
        <v>1244.0</v>
      </c>
      <c r="F994" s="8">
        <v>70.0</v>
      </c>
      <c r="G994" s="11">
        <v>87080.0</v>
      </c>
      <c r="H994" s="8">
        <v>0.0</v>
      </c>
      <c r="I994" s="11">
        <v>0.0</v>
      </c>
      <c r="J994" s="8" t="s">
        <v>6132</v>
      </c>
      <c r="K994" s="8">
        <v>140.0</v>
      </c>
      <c r="L994" s="11">
        <v>10449.6</v>
      </c>
      <c r="M994" s="8" t="s">
        <v>6119</v>
      </c>
      <c r="N994" s="8" t="s">
        <v>57</v>
      </c>
      <c r="O994" s="8" t="s">
        <v>7023</v>
      </c>
      <c r="P994" s="11">
        <v>80.0</v>
      </c>
      <c r="Q994" s="11">
        <v>99520.0</v>
      </c>
      <c r="R994" s="8"/>
      <c r="S994" s="16" t="str">
        <f t="shared" si="5"/>
        <v>CXG-0126</v>
      </c>
      <c r="T994" s="16" t="str">
        <f t="shared" si="6"/>
        <v>01/2026</v>
      </c>
      <c r="U994" s="10" t="s">
        <v>1088</v>
      </c>
      <c r="V994" s="43">
        <v>74640.0</v>
      </c>
      <c r="W994" s="8">
        <v>1244.0</v>
      </c>
      <c r="X994" s="8">
        <v>0.0</v>
      </c>
      <c r="Y994" s="16" t="str">
        <f t="shared" si="7"/>
        <v>Descarregado</v>
      </c>
      <c r="Z994" s="8" t="s">
        <v>3302</v>
      </c>
      <c r="AA994" s="14">
        <f>SUMIFS(PagFreteIndividal!E:E,PagFreteIndividal!B:B,A:A)+AC994</f>
        <v>10449.6</v>
      </c>
      <c r="AB994" s="14">
        <f t="shared" si="8"/>
        <v>0</v>
      </c>
      <c r="AC994" s="32">
        <v>10449.6</v>
      </c>
    </row>
    <row r="995">
      <c r="A995" s="10" t="s">
        <v>7024</v>
      </c>
      <c r="B995" s="13">
        <v>46039.0</v>
      </c>
      <c r="C995" s="8" t="s">
        <v>3367</v>
      </c>
      <c r="D995" s="8">
        <v>72980.0</v>
      </c>
      <c r="E995" s="8">
        <v>1216.33</v>
      </c>
      <c r="F995" s="8">
        <v>70.0</v>
      </c>
      <c r="G995" s="11">
        <v>85143.1</v>
      </c>
      <c r="H995" s="8">
        <v>0.0</v>
      </c>
      <c r="I995" s="11">
        <v>0.0</v>
      </c>
      <c r="J995" s="8" t="s">
        <v>6528</v>
      </c>
      <c r="K995" s="8">
        <v>100.0</v>
      </c>
      <c r="L995" s="11">
        <v>7298.0</v>
      </c>
      <c r="M995" s="8" t="s">
        <v>6119</v>
      </c>
      <c r="N995" s="8" t="s">
        <v>81</v>
      </c>
      <c r="O995" s="8" t="s">
        <v>6397</v>
      </c>
      <c r="P995" s="11">
        <v>75.5</v>
      </c>
      <c r="Q995" s="11">
        <v>91832.92</v>
      </c>
      <c r="S995" s="16" t="str">
        <f t="shared" si="5"/>
        <v>CXG-0126</v>
      </c>
      <c r="T995" s="16" t="str">
        <f t="shared" si="6"/>
        <v>01/2026</v>
      </c>
      <c r="U995" s="10" t="s">
        <v>1088</v>
      </c>
      <c r="V995" s="43">
        <v>72980.0</v>
      </c>
      <c r="W995" s="8">
        <v>1216.33</v>
      </c>
      <c r="X995" s="8">
        <v>0.0</v>
      </c>
      <c r="Y995" s="16" t="str">
        <f t="shared" si="7"/>
        <v>Descarregado</v>
      </c>
      <c r="Z995" s="8" t="s">
        <v>3302</v>
      </c>
      <c r="AA995" s="14">
        <f>SUMIFS(PagFreteIndividal!E:E,PagFreteIndividal!B:B,A:A)+AC995</f>
        <v>7298</v>
      </c>
      <c r="AB995" s="14">
        <f t="shared" si="8"/>
        <v>0</v>
      </c>
      <c r="AC995" s="32">
        <v>7298.0</v>
      </c>
    </row>
    <row r="996">
      <c r="A996" s="10" t="s">
        <v>7025</v>
      </c>
      <c r="B996" s="13">
        <v>46039.0</v>
      </c>
      <c r="C996" s="8" t="s">
        <v>3367</v>
      </c>
      <c r="D996" s="8">
        <v>75860.0</v>
      </c>
      <c r="E996" s="8">
        <v>1264.33</v>
      </c>
      <c r="F996" s="8">
        <v>70.0</v>
      </c>
      <c r="G996" s="11">
        <v>88503.1</v>
      </c>
      <c r="H996" s="8">
        <v>0.0</v>
      </c>
      <c r="I996" s="11">
        <v>0.0</v>
      </c>
      <c r="J996" s="8" t="s">
        <v>6158</v>
      </c>
      <c r="K996" s="8">
        <v>110.0</v>
      </c>
      <c r="L996" s="11">
        <v>8344.6</v>
      </c>
      <c r="M996" s="8" t="s">
        <v>6119</v>
      </c>
      <c r="N996" s="8" t="s">
        <v>23</v>
      </c>
      <c r="O996" s="8" t="s">
        <v>6811</v>
      </c>
      <c r="P996" s="11">
        <v>76.0</v>
      </c>
      <c r="Q996" s="11">
        <v>96203.08</v>
      </c>
      <c r="R996" s="8"/>
      <c r="S996" s="16" t="str">
        <f t="shared" si="5"/>
        <v>CXG-0126</v>
      </c>
      <c r="T996" s="16" t="str">
        <f t="shared" si="6"/>
        <v>01/2026</v>
      </c>
      <c r="U996" s="10" t="s">
        <v>1088</v>
      </c>
      <c r="V996" s="43">
        <v>75950.0</v>
      </c>
      <c r="W996" s="8">
        <v>1265.83</v>
      </c>
      <c r="X996" s="8">
        <v>1.5</v>
      </c>
      <c r="Y996" s="16" t="str">
        <f t="shared" si="7"/>
        <v>Descarregado</v>
      </c>
      <c r="Z996" s="8" t="s">
        <v>3302</v>
      </c>
      <c r="AA996" s="14">
        <f>SUMIFS(PagFreteIndividal!E:E,PagFreteIndividal!B:B,A:A)+AC996</f>
        <v>8344.6</v>
      </c>
      <c r="AB996" s="14">
        <f t="shared" si="8"/>
        <v>0</v>
      </c>
      <c r="AC996" s="32">
        <v>8344.6</v>
      </c>
    </row>
    <row r="997">
      <c r="A997" s="10" t="s">
        <v>7026</v>
      </c>
      <c r="B997" s="13">
        <v>46041.0</v>
      </c>
      <c r="C997" s="8" t="s">
        <v>3367</v>
      </c>
      <c r="D997" s="8">
        <v>77380.0</v>
      </c>
      <c r="E997" s="8">
        <v>1289.67</v>
      </c>
      <c r="F997" s="8">
        <v>70.0</v>
      </c>
      <c r="G997" s="11">
        <v>90276.9</v>
      </c>
      <c r="H997" s="8">
        <v>0.0</v>
      </c>
      <c r="I997" s="11">
        <v>0.0</v>
      </c>
      <c r="J997" s="8" t="s">
        <v>6201</v>
      </c>
      <c r="K997" s="8">
        <v>110.0</v>
      </c>
      <c r="L997" s="11">
        <v>8511.8</v>
      </c>
      <c r="M997" s="8" t="s">
        <v>6119</v>
      </c>
      <c r="N997" s="8" t="s">
        <v>23</v>
      </c>
      <c r="O997" s="8" t="s">
        <v>6811</v>
      </c>
      <c r="P997" s="11">
        <v>76.0</v>
      </c>
      <c r="Q997" s="11">
        <v>98179.08</v>
      </c>
      <c r="S997" s="16" t="str">
        <f t="shared" si="5"/>
        <v>CXG-0126</v>
      </c>
      <c r="T997" s="16" t="str">
        <f t="shared" si="6"/>
        <v>01/2026</v>
      </c>
      <c r="U997" s="10" t="s">
        <v>1088</v>
      </c>
      <c r="V997" s="43">
        <v>77510.0</v>
      </c>
      <c r="W997" s="8">
        <v>1291.83</v>
      </c>
      <c r="X997" s="8">
        <v>2.16</v>
      </c>
      <c r="Y997" s="16" t="str">
        <f t="shared" si="7"/>
        <v>Descarregado</v>
      </c>
      <c r="Z997" s="8" t="s">
        <v>3302</v>
      </c>
      <c r="AA997" s="14">
        <f>SUMIFS(PagFreteIndividal!E:E,PagFreteIndividal!B:B,A:A)+AC997</f>
        <v>8511.8</v>
      </c>
      <c r="AB997" s="14">
        <f t="shared" si="8"/>
        <v>0</v>
      </c>
      <c r="AC997" s="32">
        <v>8511.8</v>
      </c>
    </row>
    <row r="998">
      <c r="A998" s="10" t="s">
        <v>7027</v>
      </c>
      <c r="B998" s="13">
        <v>46041.0</v>
      </c>
      <c r="C998" s="8" t="s">
        <v>3367</v>
      </c>
      <c r="D998" s="8">
        <v>76480.0</v>
      </c>
      <c r="E998" s="8">
        <v>1274.67</v>
      </c>
      <c r="F998" s="8">
        <v>70.0</v>
      </c>
      <c r="G998" s="11">
        <v>89226.9</v>
      </c>
      <c r="H998" s="8">
        <v>0.0</v>
      </c>
      <c r="I998" s="11">
        <v>0.0</v>
      </c>
      <c r="J998" s="8" t="s">
        <v>6152</v>
      </c>
      <c r="K998" s="8">
        <v>110.0</v>
      </c>
      <c r="L998" s="11">
        <v>8412.8</v>
      </c>
      <c r="M998" s="8" t="s">
        <v>6119</v>
      </c>
      <c r="N998" s="8" t="s">
        <v>244</v>
      </c>
      <c r="O998" s="8" t="s">
        <v>7028</v>
      </c>
      <c r="P998" s="11">
        <v>77.0</v>
      </c>
      <c r="Q998" s="11">
        <v>97083.91</v>
      </c>
      <c r="S998" s="16" t="str">
        <f t="shared" si="5"/>
        <v>CXG-0126</v>
      </c>
      <c r="T998" s="16" t="str">
        <f t="shared" si="6"/>
        <v>01/2026</v>
      </c>
      <c r="U998" s="10" t="s">
        <v>1088</v>
      </c>
      <c r="V998" s="43">
        <v>75650.0</v>
      </c>
      <c r="W998" s="8">
        <v>1260.83</v>
      </c>
      <c r="X998" s="8">
        <v>-13.84</v>
      </c>
      <c r="Y998" s="16" t="str">
        <f t="shared" si="7"/>
        <v>Descarregado</v>
      </c>
      <c r="Z998" s="8" t="s">
        <v>3302</v>
      </c>
      <c r="AA998" s="14">
        <f>SUMIFS(PagFreteIndividal!E:E,PagFreteIndividal!B:B,A:A)+AC998</f>
        <v>8412.8</v>
      </c>
      <c r="AB998" s="14">
        <f t="shared" si="8"/>
        <v>0</v>
      </c>
      <c r="AC998" s="32">
        <v>8412.8</v>
      </c>
    </row>
    <row r="999">
      <c r="A999" s="10" t="s">
        <v>7029</v>
      </c>
      <c r="B999" s="13">
        <v>46041.0</v>
      </c>
      <c r="C999" s="8" t="s">
        <v>3367</v>
      </c>
      <c r="D999" s="8">
        <v>75420.0</v>
      </c>
      <c r="E999" s="8">
        <v>1257.0</v>
      </c>
      <c r="F999" s="8">
        <v>68.5</v>
      </c>
      <c r="G999" s="11">
        <v>86104.5</v>
      </c>
      <c r="H999" s="8">
        <v>0.0</v>
      </c>
      <c r="I999" s="11">
        <v>0.0</v>
      </c>
      <c r="J999" s="8" t="s">
        <v>6590</v>
      </c>
      <c r="K999" s="8">
        <v>100.0</v>
      </c>
      <c r="L999" s="11">
        <v>7542.0</v>
      </c>
      <c r="M999" s="8" t="s">
        <v>6119</v>
      </c>
      <c r="N999" s="8" t="s">
        <v>37</v>
      </c>
      <c r="O999" s="8" t="s">
        <v>6530</v>
      </c>
      <c r="P999" s="11">
        <v>76.0</v>
      </c>
      <c r="Q999" s="11">
        <v>94810.0</v>
      </c>
      <c r="R999" s="8" t="s">
        <v>7030</v>
      </c>
      <c r="S999" s="16" t="str">
        <f t="shared" si="5"/>
        <v>CXG-0126</v>
      </c>
      <c r="T999" s="16" t="str">
        <f t="shared" si="6"/>
        <v>01/2026</v>
      </c>
      <c r="U999" s="10" t="s">
        <v>1092</v>
      </c>
      <c r="V999" s="43">
        <v>74850.0</v>
      </c>
      <c r="W999" s="8">
        <v>1247.5</v>
      </c>
      <c r="X999" s="8">
        <v>-9.5</v>
      </c>
      <c r="Y999" s="16" t="str">
        <f t="shared" si="7"/>
        <v>Descarregado</v>
      </c>
      <c r="Z999" s="8" t="s">
        <v>3302</v>
      </c>
      <c r="AA999" s="14">
        <f>SUMIFS(PagFreteIndividal!E:E,PagFreteIndividal!B:B,A:A)+AC999</f>
        <v>7542</v>
      </c>
      <c r="AB999" s="14">
        <f t="shared" si="8"/>
        <v>0</v>
      </c>
      <c r="AC999" s="32">
        <v>7542.0</v>
      </c>
    </row>
    <row r="1000">
      <c r="A1000" s="10" t="s">
        <v>7031</v>
      </c>
      <c r="B1000" s="13">
        <v>46041.0</v>
      </c>
      <c r="C1000" s="8" t="s">
        <v>3367</v>
      </c>
      <c r="D1000" s="8">
        <v>71420.0</v>
      </c>
      <c r="E1000" s="8">
        <v>1190.33</v>
      </c>
      <c r="F1000" s="8">
        <v>68.5</v>
      </c>
      <c r="G1000" s="11">
        <v>81537.61</v>
      </c>
      <c r="H1000" s="8">
        <v>0.0</v>
      </c>
      <c r="I1000" s="11">
        <v>0.0</v>
      </c>
      <c r="J1000" s="8" t="s">
        <v>6129</v>
      </c>
      <c r="K1000" s="8">
        <v>100.0</v>
      </c>
      <c r="L1000" s="11">
        <v>7142.0</v>
      </c>
      <c r="M1000" s="8" t="s">
        <v>6119</v>
      </c>
      <c r="N1000" s="8" t="s">
        <v>246</v>
      </c>
      <c r="O1000" s="8" t="s">
        <v>7032</v>
      </c>
      <c r="P1000" s="11">
        <v>77.0</v>
      </c>
      <c r="Q1000" s="11">
        <v>91874.09</v>
      </c>
      <c r="S1000" s="16" t="str">
        <f t="shared" si="5"/>
        <v>CXG-0126</v>
      </c>
      <c r="T1000" s="16" t="str">
        <f t="shared" si="6"/>
        <v>01/2026</v>
      </c>
      <c r="U1000" s="10" t="s">
        <v>1092</v>
      </c>
      <c r="V1000" s="43">
        <v>71590.0</v>
      </c>
      <c r="W1000" s="8">
        <v>1193.17</v>
      </c>
      <c r="X1000" s="8">
        <v>2.84</v>
      </c>
      <c r="Y1000" s="16" t="str">
        <f t="shared" si="7"/>
        <v>Descarregado</v>
      </c>
      <c r="Z1000" s="8" t="s">
        <v>3302</v>
      </c>
      <c r="AA1000" s="14">
        <f>SUMIFS(PagFreteIndividal!E:E,PagFreteIndividal!B:B,A:A)+AC1000</f>
        <v>7142</v>
      </c>
      <c r="AB1000" s="14">
        <f t="shared" si="8"/>
        <v>0</v>
      </c>
      <c r="AC1000" s="32">
        <v>7142.0</v>
      </c>
    </row>
    <row r="1001">
      <c r="A1001" s="10" t="s">
        <v>7033</v>
      </c>
      <c r="B1001" s="13">
        <v>46041.0</v>
      </c>
      <c r="C1001" s="8" t="s">
        <v>3367</v>
      </c>
      <c r="D1001" s="8">
        <v>77420.0</v>
      </c>
      <c r="E1001" s="8">
        <v>1290.33</v>
      </c>
      <c r="F1001" s="8">
        <v>68.5</v>
      </c>
      <c r="G1001" s="11">
        <v>88387.61</v>
      </c>
      <c r="H1001" s="8">
        <v>0.0</v>
      </c>
      <c r="I1001" s="11">
        <v>0.0</v>
      </c>
      <c r="J1001" s="8" t="s">
        <v>6145</v>
      </c>
      <c r="K1001" s="8">
        <v>100.0</v>
      </c>
      <c r="L1001" s="11">
        <v>7742.0</v>
      </c>
      <c r="M1001" s="8" t="s">
        <v>6119</v>
      </c>
      <c r="N1001" s="8" t="s">
        <v>37</v>
      </c>
      <c r="O1001" s="8" t="s">
        <v>6530</v>
      </c>
      <c r="P1001" s="11">
        <v>76.0</v>
      </c>
      <c r="Q1001" s="11">
        <v>98002.0</v>
      </c>
      <c r="R1001" s="8" t="s">
        <v>7030</v>
      </c>
      <c r="S1001" s="16" t="str">
        <f t="shared" si="5"/>
        <v>CXG-0126</v>
      </c>
      <c r="T1001" s="16" t="str">
        <f t="shared" si="6"/>
        <v>01/2026</v>
      </c>
      <c r="U1001" s="10" t="s">
        <v>1094</v>
      </c>
      <c r="V1001" s="43">
        <v>77370.0</v>
      </c>
      <c r="W1001" s="8">
        <v>1289.5</v>
      </c>
      <c r="X1001" s="8">
        <v>-0.83</v>
      </c>
      <c r="Y1001" s="16" t="str">
        <f t="shared" si="7"/>
        <v>Descarregado</v>
      </c>
      <c r="Z1001" s="8" t="s">
        <v>3302</v>
      </c>
      <c r="AA1001" s="14">
        <f>SUMIFS(PagFreteIndividal!E:E,PagFreteIndividal!B:B,A:A)+AC1001</f>
        <v>7742</v>
      </c>
      <c r="AB1001" s="14">
        <f t="shared" si="8"/>
        <v>0</v>
      </c>
      <c r="AC1001" s="32">
        <v>7742.0</v>
      </c>
    </row>
    <row r="1002">
      <c r="A1002" s="10" t="s">
        <v>5494</v>
      </c>
      <c r="B1002" s="13">
        <v>46042.0</v>
      </c>
      <c r="C1002" s="8" t="s">
        <v>3370</v>
      </c>
      <c r="D1002" s="8">
        <v>76840.0</v>
      </c>
      <c r="E1002" s="8">
        <v>1280.67</v>
      </c>
      <c r="F1002" s="8">
        <v>41.0</v>
      </c>
      <c r="G1002" s="11">
        <v>52507.47</v>
      </c>
      <c r="H1002" s="8">
        <v>0.0</v>
      </c>
      <c r="I1002" s="11">
        <v>0.0</v>
      </c>
      <c r="J1002" s="8" t="s">
        <v>5495</v>
      </c>
      <c r="K1002" s="8">
        <v>290.0</v>
      </c>
      <c r="L1002" s="11">
        <v>22283.6</v>
      </c>
      <c r="M1002" s="8" t="s">
        <v>6119</v>
      </c>
      <c r="N1002" s="8" t="s">
        <v>65</v>
      </c>
      <c r="O1002" s="8" t="s">
        <v>7034</v>
      </c>
      <c r="P1002" s="11">
        <v>63.0</v>
      </c>
      <c r="Q1002" s="11">
        <v>80388.0</v>
      </c>
      <c r="S1002" s="16" t="str">
        <f t="shared" si="5"/>
        <v>CXG-0126</v>
      </c>
      <c r="T1002" s="16" t="str">
        <f t="shared" si="6"/>
        <v>01/2026</v>
      </c>
      <c r="U1002" s="10" t="s">
        <v>1096</v>
      </c>
      <c r="V1002" s="43">
        <v>76560.0</v>
      </c>
      <c r="W1002" s="8">
        <v>1276.0</v>
      </c>
      <c r="X1002" s="8">
        <v>-4.67</v>
      </c>
      <c r="Y1002" s="16" t="str">
        <f t="shared" si="7"/>
        <v>Descarregado</v>
      </c>
      <c r="Z1002" s="8" t="s">
        <v>3309</v>
      </c>
      <c r="AA1002" s="14">
        <f>SUMIFS(PagFreteIndividal!E:E,PagFreteIndividal!B:B,A:A)+AC1002</f>
        <v>22283.6</v>
      </c>
      <c r="AB1002" s="14">
        <f t="shared" si="8"/>
        <v>0</v>
      </c>
      <c r="AC1002" s="14"/>
    </row>
    <row r="1003">
      <c r="A1003" s="10" t="s">
        <v>7035</v>
      </c>
      <c r="B1003" s="13">
        <v>46042.0</v>
      </c>
      <c r="C1003" s="8" t="s">
        <v>3367</v>
      </c>
      <c r="D1003" s="8">
        <v>78100.0</v>
      </c>
      <c r="E1003" s="8">
        <v>1301.67</v>
      </c>
      <c r="F1003" s="8">
        <v>68.0</v>
      </c>
      <c r="G1003" s="11">
        <v>88513.56</v>
      </c>
      <c r="H1003" s="8">
        <v>0.0</v>
      </c>
      <c r="I1003" s="11">
        <v>0.0</v>
      </c>
      <c r="J1003" s="8" t="s">
        <v>6464</v>
      </c>
      <c r="K1003" s="8">
        <v>140.0</v>
      </c>
      <c r="L1003" s="11">
        <v>10934.0</v>
      </c>
      <c r="M1003" s="8" t="s">
        <v>6119</v>
      </c>
      <c r="N1003" s="8" t="s">
        <v>41</v>
      </c>
      <c r="O1003" s="8" t="s">
        <v>7007</v>
      </c>
      <c r="P1003" s="11">
        <v>80.0</v>
      </c>
      <c r="Q1003" s="11">
        <v>104226.4</v>
      </c>
      <c r="R1003" s="8" t="s">
        <v>7036</v>
      </c>
      <c r="S1003" s="16" t="str">
        <f t="shared" si="5"/>
        <v>CXG-0126</v>
      </c>
      <c r="T1003" s="16" t="str">
        <f t="shared" si="6"/>
        <v>01/2026</v>
      </c>
      <c r="U1003" s="10" t="s">
        <v>991</v>
      </c>
      <c r="V1003" s="43">
        <v>78170.0</v>
      </c>
      <c r="W1003" s="8">
        <v>1302.83</v>
      </c>
      <c r="X1003" s="8">
        <v>1.16</v>
      </c>
      <c r="Y1003" s="16" t="str">
        <f t="shared" si="7"/>
        <v>Descarregado</v>
      </c>
      <c r="Z1003" s="8" t="s">
        <v>3302</v>
      </c>
      <c r="AA1003" s="14">
        <f>SUMIFS(PagFreteIndividal!E:E,PagFreteIndividal!B:B,A:A)+AC1003</f>
        <v>10934</v>
      </c>
      <c r="AB1003" s="14">
        <f t="shared" si="8"/>
        <v>0</v>
      </c>
      <c r="AC1003" s="32">
        <v>10934.0</v>
      </c>
    </row>
    <row r="1004">
      <c r="A1004" s="10" t="s">
        <v>7037</v>
      </c>
      <c r="B1004" s="13">
        <v>46042.0</v>
      </c>
      <c r="C1004" s="8" t="s">
        <v>3367</v>
      </c>
      <c r="D1004" s="8">
        <v>76120.0</v>
      </c>
      <c r="E1004" s="8">
        <v>1268.67</v>
      </c>
      <c r="F1004" s="8">
        <v>68.0</v>
      </c>
      <c r="G1004" s="11">
        <v>86269.56</v>
      </c>
      <c r="H1004" s="8">
        <v>0.0</v>
      </c>
      <c r="I1004" s="11">
        <v>0.0</v>
      </c>
      <c r="J1004" s="8" t="s">
        <v>5483</v>
      </c>
      <c r="K1004" s="8">
        <v>100.0</v>
      </c>
      <c r="L1004" s="11">
        <v>7612.0</v>
      </c>
      <c r="M1004" s="8" t="s">
        <v>6119</v>
      </c>
      <c r="N1004" s="8" t="s">
        <v>246</v>
      </c>
      <c r="O1004" s="8" t="s">
        <v>7032</v>
      </c>
      <c r="P1004" s="11">
        <v>77.0</v>
      </c>
      <c r="Q1004" s="11">
        <v>97867.0</v>
      </c>
      <c r="S1004" s="16" t="str">
        <f t="shared" si="5"/>
        <v>CXG-0126</v>
      </c>
      <c r="T1004" s="16" t="str">
        <f t="shared" si="6"/>
        <v>01/2026</v>
      </c>
      <c r="U1004" s="10" t="s">
        <v>1098</v>
      </c>
      <c r="V1004" s="43">
        <v>76260.0</v>
      </c>
      <c r="W1004" s="8">
        <v>1271.0</v>
      </c>
      <c r="X1004" s="8">
        <v>2.33</v>
      </c>
      <c r="Y1004" s="16" t="str">
        <f t="shared" si="7"/>
        <v>Descarregado</v>
      </c>
      <c r="Z1004" s="8" t="s">
        <v>3302</v>
      </c>
      <c r="AA1004" s="14">
        <f>SUMIFS(PagFreteIndividal!E:E,PagFreteIndividal!B:B,A:A)+AC1004</f>
        <v>7612</v>
      </c>
      <c r="AB1004" s="14">
        <f t="shared" si="8"/>
        <v>0</v>
      </c>
      <c r="AC1004" s="32">
        <v>7612.0</v>
      </c>
    </row>
    <row r="1005">
      <c r="A1005" s="10" t="s">
        <v>7038</v>
      </c>
      <c r="B1005" s="13">
        <v>46042.0</v>
      </c>
      <c r="C1005" s="8" t="s">
        <v>3367</v>
      </c>
      <c r="D1005" s="8">
        <v>69920.0</v>
      </c>
      <c r="E1005" s="8">
        <v>1165.33</v>
      </c>
      <c r="F1005" s="8">
        <v>68.5</v>
      </c>
      <c r="G1005" s="11">
        <v>79825.11</v>
      </c>
      <c r="H1005" s="8">
        <v>0.0</v>
      </c>
      <c r="I1005" s="11">
        <v>0.0</v>
      </c>
      <c r="J1005" s="8" t="s">
        <v>6992</v>
      </c>
      <c r="K1005" s="8">
        <v>140.0</v>
      </c>
      <c r="L1005" s="11">
        <v>9788.8</v>
      </c>
      <c r="M1005" s="8" t="s">
        <v>6119</v>
      </c>
      <c r="N1005" s="8" t="s">
        <v>41</v>
      </c>
      <c r="O1005" s="8" t="s">
        <v>7007</v>
      </c>
      <c r="P1005" s="11">
        <v>80.0</v>
      </c>
      <c r="Q1005" s="11">
        <v>93240.0</v>
      </c>
      <c r="S1005" s="16" t="str">
        <f t="shared" si="5"/>
        <v>CXG-0126</v>
      </c>
      <c r="T1005" s="16" t="str">
        <f t="shared" si="6"/>
        <v>01/2026</v>
      </c>
      <c r="U1005" s="10" t="s">
        <v>1094</v>
      </c>
      <c r="V1005" s="43">
        <v>69930.0</v>
      </c>
      <c r="W1005" s="8">
        <v>1165.5</v>
      </c>
      <c r="X1005" s="8">
        <v>0.17</v>
      </c>
      <c r="Y1005" s="16" t="str">
        <f t="shared" si="7"/>
        <v>Descarregado</v>
      </c>
      <c r="Z1005" s="8" t="s">
        <v>3302</v>
      </c>
      <c r="AA1005" s="14">
        <f>SUMIFS(PagFreteIndividal!E:E,PagFreteIndividal!B:B,A:A)+AC1005</f>
        <v>9788.8</v>
      </c>
      <c r="AB1005" s="14">
        <f t="shared" si="8"/>
        <v>0</v>
      </c>
      <c r="AC1005" s="32">
        <v>9788.8</v>
      </c>
    </row>
    <row r="1006">
      <c r="A1006" s="10" t="s">
        <v>7039</v>
      </c>
      <c r="B1006" s="13">
        <v>46042.0</v>
      </c>
      <c r="C1006" s="8" t="s">
        <v>3367</v>
      </c>
      <c r="D1006" s="8">
        <v>75180.0</v>
      </c>
      <c r="E1006" s="8">
        <v>1253.0</v>
      </c>
      <c r="F1006" s="8">
        <v>68.0</v>
      </c>
      <c r="G1006" s="11">
        <v>85204.0</v>
      </c>
      <c r="H1006" s="8">
        <v>0.0</v>
      </c>
      <c r="I1006" s="11">
        <v>0.0</v>
      </c>
      <c r="J1006" s="8" t="s">
        <v>6528</v>
      </c>
      <c r="K1006" s="8">
        <v>140.0</v>
      </c>
      <c r="L1006" s="11">
        <v>10525.2</v>
      </c>
      <c r="M1006" s="8" t="s">
        <v>6119</v>
      </c>
      <c r="N1006" s="8" t="s">
        <v>41</v>
      </c>
      <c r="O1006" s="8" t="s">
        <v>7007</v>
      </c>
      <c r="P1006" s="11">
        <v>80.0</v>
      </c>
      <c r="Q1006" s="11">
        <v>100546.4</v>
      </c>
      <c r="S1006" s="16" t="str">
        <f t="shared" si="5"/>
        <v>CXG-0126</v>
      </c>
      <c r="T1006" s="16" t="str">
        <f t="shared" si="6"/>
        <v>01/2026</v>
      </c>
      <c r="U1006" s="10" t="s">
        <v>1098</v>
      </c>
      <c r="V1006" s="43">
        <v>75410.0</v>
      </c>
      <c r="W1006" s="8">
        <v>1256.83</v>
      </c>
      <c r="X1006" s="8">
        <v>3.83</v>
      </c>
      <c r="Y1006" s="16" t="str">
        <f t="shared" si="7"/>
        <v>Descarregado</v>
      </c>
      <c r="Z1006" s="8" t="s">
        <v>3302</v>
      </c>
      <c r="AA1006" s="14">
        <f>SUMIFS(PagFreteIndividal!E:E,PagFreteIndividal!B:B,A:A)+AC1006</f>
        <v>10525.2</v>
      </c>
      <c r="AB1006" s="14">
        <f t="shared" si="8"/>
        <v>0</v>
      </c>
      <c r="AC1006" s="32">
        <v>10525.2</v>
      </c>
    </row>
    <row r="1007">
      <c r="A1007" s="10" t="s">
        <v>7040</v>
      </c>
      <c r="B1007" s="13">
        <v>46042.0</v>
      </c>
      <c r="C1007" s="8" t="s">
        <v>3367</v>
      </c>
      <c r="D1007" s="8">
        <v>77720.0</v>
      </c>
      <c r="E1007" s="8">
        <v>1295.33</v>
      </c>
      <c r="F1007" s="8">
        <v>68.0</v>
      </c>
      <c r="G1007" s="11">
        <v>88082.44</v>
      </c>
      <c r="H1007" s="8">
        <v>0.0</v>
      </c>
      <c r="I1007" s="11">
        <v>0.0</v>
      </c>
      <c r="J1007" s="8" t="s">
        <v>6428</v>
      </c>
      <c r="K1007" s="8">
        <v>140.0</v>
      </c>
      <c r="L1007" s="11">
        <v>10880.8</v>
      </c>
      <c r="M1007" s="8" t="s">
        <v>6119</v>
      </c>
      <c r="N1007" s="8" t="s">
        <v>73</v>
      </c>
      <c r="O1007" s="8" t="s">
        <v>7041</v>
      </c>
      <c r="P1007" s="11">
        <v>80.0</v>
      </c>
      <c r="Q1007" s="11">
        <v>103600.0</v>
      </c>
      <c r="S1007" s="16" t="str">
        <f t="shared" si="5"/>
        <v>CXG-0126</v>
      </c>
      <c r="T1007" s="16" t="str">
        <f t="shared" si="6"/>
        <v>01/2026</v>
      </c>
      <c r="U1007" s="10" t="s">
        <v>1098</v>
      </c>
      <c r="V1007" s="43">
        <v>77700.0</v>
      </c>
      <c r="W1007" s="8">
        <v>1295.0</v>
      </c>
      <c r="X1007" s="8">
        <v>-0.33</v>
      </c>
      <c r="Y1007" s="16" t="str">
        <f t="shared" si="7"/>
        <v>Descarregado</v>
      </c>
      <c r="Z1007" s="8" t="s">
        <v>3302</v>
      </c>
      <c r="AA1007" s="14">
        <f>SUMIFS(PagFreteIndividal!E:E,PagFreteIndividal!B:B,A:A)+AC1007</f>
        <v>10880.8</v>
      </c>
      <c r="AB1007" s="14">
        <f t="shared" si="8"/>
        <v>0</v>
      </c>
      <c r="AC1007" s="32">
        <v>10880.8</v>
      </c>
    </row>
    <row r="1008">
      <c r="A1008" s="10" t="s">
        <v>7042</v>
      </c>
      <c r="B1008" s="13">
        <v>46042.0</v>
      </c>
      <c r="C1008" s="8" t="s">
        <v>3367</v>
      </c>
      <c r="D1008" s="8">
        <v>77440.0</v>
      </c>
      <c r="E1008" s="8">
        <v>1290.67</v>
      </c>
      <c r="F1008" s="8">
        <v>68.0</v>
      </c>
      <c r="G1008" s="11">
        <v>87765.56</v>
      </c>
      <c r="H1008" s="8">
        <v>0.0</v>
      </c>
      <c r="I1008" s="11">
        <v>0.0</v>
      </c>
      <c r="J1008" s="8" t="s">
        <v>6158</v>
      </c>
      <c r="K1008" s="8">
        <v>140.0</v>
      </c>
      <c r="L1008" s="11">
        <v>10841.6</v>
      </c>
      <c r="M1008" s="8" t="s">
        <v>6119</v>
      </c>
      <c r="N1008" s="8" t="s">
        <v>73</v>
      </c>
      <c r="O1008" s="8" t="s">
        <v>7041</v>
      </c>
      <c r="P1008" s="11">
        <v>80.0</v>
      </c>
      <c r="Q1008" s="11">
        <v>103120.0</v>
      </c>
      <c r="S1008" s="16" t="str">
        <f t="shared" si="5"/>
        <v>CXG-0126</v>
      </c>
      <c r="T1008" s="16" t="str">
        <f t="shared" si="6"/>
        <v>01/2026</v>
      </c>
      <c r="U1008" s="10" t="s">
        <v>1098</v>
      </c>
      <c r="V1008" s="43">
        <v>77340.0</v>
      </c>
      <c r="W1008" s="8">
        <v>1289.0</v>
      </c>
      <c r="X1008" s="8">
        <v>-1.67</v>
      </c>
      <c r="Y1008" s="16" t="str">
        <f t="shared" si="7"/>
        <v>Descarregado</v>
      </c>
      <c r="Z1008" s="8" t="s">
        <v>3302</v>
      </c>
      <c r="AA1008" s="14">
        <f>SUMIFS(PagFreteIndividal!E:E,PagFreteIndividal!B:B,A:A)+AC1008</f>
        <v>10841.6</v>
      </c>
      <c r="AB1008" s="14">
        <f t="shared" si="8"/>
        <v>0</v>
      </c>
      <c r="AC1008" s="32">
        <v>10841.6</v>
      </c>
    </row>
    <row r="1009">
      <c r="A1009" s="10" t="s">
        <v>7043</v>
      </c>
      <c r="B1009" s="13">
        <v>46043.0</v>
      </c>
      <c r="C1009" s="8" t="s">
        <v>3367</v>
      </c>
      <c r="D1009" s="8">
        <v>47000.0</v>
      </c>
      <c r="E1009" s="8">
        <v>783.33</v>
      </c>
      <c r="F1009" s="8">
        <v>68.0</v>
      </c>
      <c r="G1009" s="11">
        <v>53266.44</v>
      </c>
      <c r="H1009" s="8">
        <v>0.0</v>
      </c>
      <c r="I1009" s="11">
        <v>0.0</v>
      </c>
      <c r="J1009" s="8" t="s">
        <v>6661</v>
      </c>
      <c r="K1009" s="8">
        <v>140.0</v>
      </c>
      <c r="L1009" s="11">
        <v>6580.0</v>
      </c>
      <c r="M1009" s="8" t="s">
        <v>6119</v>
      </c>
      <c r="N1009" s="8" t="s">
        <v>41</v>
      </c>
      <c r="O1009" s="8" t="s">
        <v>7007</v>
      </c>
      <c r="P1009" s="11">
        <v>80.0</v>
      </c>
      <c r="Q1009" s="11">
        <v>62666.4</v>
      </c>
      <c r="S1009" s="16" t="str">
        <f t="shared" si="5"/>
        <v>CXG-0126</v>
      </c>
      <c r="T1009" s="16" t="str">
        <f t="shared" si="6"/>
        <v>01/2026</v>
      </c>
      <c r="U1009" s="10" t="s">
        <v>1098</v>
      </c>
      <c r="V1009" s="43">
        <v>47000.0</v>
      </c>
      <c r="W1009" s="8">
        <v>783.33</v>
      </c>
      <c r="X1009" s="8">
        <v>0.0</v>
      </c>
      <c r="Y1009" s="16" t="str">
        <f t="shared" si="7"/>
        <v>Descarregado</v>
      </c>
      <c r="Z1009" s="8" t="s">
        <v>3302</v>
      </c>
      <c r="AA1009" s="14">
        <f>SUMIFS(PagFreteIndividal!E:E,PagFreteIndividal!B:B,A:A)+AC1009</f>
        <v>10222.8</v>
      </c>
      <c r="AB1009" s="14">
        <f t="shared" si="8"/>
        <v>-3642.8</v>
      </c>
      <c r="AC1009" s="32">
        <v>10222.8</v>
      </c>
    </row>
    <row r="1010">
      <c r="A1010" s="10" t="s">
        <v>7044</v>
      </c>
      <c r="B1010" s="13">
        <v>46043.0</v>
      </c>
      <c r="C1010" s="8" t="s">
        <v>3367</v>
      </c>
      <c r="D1010" s="8">
        <v>29340.0</v>
      </c>
      <c r="E1010" s="8">
        <v>489.0</v>
      </c>
      <c r="F1010" s="8">
        <v>68.0</v>
      </c>
      <c r="G1010" s="11">
        <v>33252.0</v>
      </c>
      <c r="H1010" s="8">
        <v>0.0</v>
      </c>
      <c r="I1010" s="11">
        <v>0.0</v>
      </c>
      <c r="J1010" s="8" t="s">
        <v>6661</v>
      </c>
      <c r="K1010" s="8">
        <v>140.0</v>
      </c>
      <c r="L1010" s="11">
        <v>4107.6</v>
      </c>
      <c r="M1010" s="8" t="s">
        <v>6119</v>
      </c>
      <c r="N1010" s="8" t="s">
        <v>41</v>
      </c>
      <c r="O1010" s="8" t="s">
        <v>7007</v>
      </c>
      <c r="P1010" s="11">
        <v>80.0</v>
      </c>
      <c r="Q1010" s="11">
        <v>38960.0</v>
      </c>
      <c r="S1010" s="16" t="str">
        <f t="shared" si="5"/>
        <v>CXG-0126</v>
      </c>
      <c r="T1010" s="16" t="str">
        <f t="shared" si="6"/>
        <v>01/2026</v>
      </c>
      <c r="U1010" s="10" t="s">
        <v>1100</v>
      </c>
      <c r="V1010" s="43">
        <v>29220.0</v>
      </c>
      <c r="W1010" s="8">
        <v>487.0</v>
      </c>
      <c r="X1010" s="8">
        <v>-2.0</v>
      </c>
      <c r="Y1010" s="16" t="str">
        <f t="shared" si="7"/>
        <v>Descarregado</v>
      </c>
      <c r="Z1010" s="8" t="s">
        <v>3302</v>
      </c>
      <c r="AA1010" s="14">
        <f>SUMIFS(PagFreteIndividal!E:E,PagFreteIndividal!B:B,A:A)+AC1010</f>
        <v>4107.6</v>
      </c>
      <c r="AB1010" s="14">
        <f t="shared" si="8"/>
        <v>0</v>
      </c>
      <c r="AC1010" s="32">
        <v>4107.6</v>
      </c>
    </row>
    <row r="1011">
      <c r="A1011" s="10" t="s">
        <v>7045</v>
      </c>
      <c r="B1011" s="13">
        <v>46044.0</v>
      </c>
      <c r="C1011" s="8" t="s">
        <v>3367</v>
      </c>
      <c r="D1011" s="8">
        <v>77940.0</v>
      </c>
      <c r="E1011" s="8">
        <v>1299.0</v>
      </c>
      <c r="F1011" s="8">
        <v>68.0</v>
      </c>
      <c r="G1011" s="11">
        <v>88332.0</v>
      </c>
      <c r="H1011" s="8">
        <v>0.0</v>
      </c>
      <c r="I1011" s="11">
        <v>0.0</v>
      </c>
      <c r="J1011" s="8" t="s">
        <v>6132</v>
      </c>
      <c r="K1011" s="8">
        <v>140.0</v>
      </c>
      <c r="L1011" s="11">
        <v>10911.6</v>
      </c>
      <c r="M1011" s="8" t="s">
        <v>6119</v>
      </c>
      <c r="N1011" s="8" t="s">
        <v>86</v>
      </c>
      <c r="O1011" s="8" t="s">
        <v>7046</v>
      </c>
      <c r="P1011" s="11">
        <v>81.0</v>
      </c>
      <c r="Q1011" s="11">
        <v>104571.0</v>
      </c>
      <c r="S1011" s="16" t="str">
        <f t="shared" si="5"/>
        <v>CXG-0126</v>
      </c>
      <c r="T1011" s="16" t="str">
        <f t="shared" si="6"/>
        <v>01/2026</v>
      </c>
      <c r="U1011" s="10" t="s">
        <v>1100</v>
      </c>
      <c r="V1011" s="43">
        <v>77460.0</v>
      </c>
      <c r="W1011" s="8">
        <v>1291.0</v>
      </c>
      <c r="X1011" s="8">
        <v>-8.0</v>
      </c>
      <c r="Y1011" s="16" t="str">
        <f t="shared" si="7"/>
        <v>Descarregado</v>
      </c>
      <c r="Z1011" s="8" t="s">
        <v>3302</v>
      </c>
      <c r="AA1011" s="14">
        <f>SUMIFS(PagFreteIndividal!E:E,PagFreteIndividal!B:B,A:A)+AC1011</f>
        <v>10911.6</v>
      </c>
      <c r="AB1011" s="14">
        <f t="shared" si="8"/>
        <v>0</v>
      </c>
      <c r="AC1011" s="32">
        <v>10911.6</v>
      </c>
    </row>
    <row r="1012">
      <c r="A1012" s="10" t="s">
        <v>7047</v>
      </c>
      <c r="B1012" s="13">
        <v>46044.0</v>
      </c>
      <c r="C1012" s="8" t="s">
        <v>3367</v>
      </c>
      <c r="D1012" s="8">
        <v>69420.0</v>
      </c>
      <c r="E1012" s="8">
        <v>1157.0</v>
      </c>
      <c r="F1012" s="8">
        <v>68.0</v>
      </c>
      <c r="G1012" s="11">
        <v>78676.0</v>
      </c>
      <c r="H1012" s="8">
        <v>0.0</v>
      </c>
      <c r="I1012" s="11">
        <v>0.0</v>
      </c>
      <c r="J1012" s="8" t="s">
        <v>6984</v>
      </c>
      <c r="K1012" s="8">
        <v>120.0</v>
      </c>
      <c r="L1012" s="11">
        <v>8330.4</v>
      </c>
      <c r="M1012" s="8" t="s">
        <v>6119</v>
      </c>
      <c r="N1012" s="8" t="s">
        <v>240</v>
      </c>
      <c r="O1012" s="8" t="s">
        <v>7005</v>
      </c>
      <c r="P1012" s="11">
        <v>79.5</v>
      </c>
      <c r="Q1012" s="11">
        <v>91981.5</v>
      </c>
      <c r="S1012" s="16" t="str">
        <f t="shared" si="5"/>
        <v>CXG-0126</v>
      </c>
      <c r="T1012" s="16" t="str">
        <f t="shared" si="6"/>
        <v>01/2026</v>
      </c>
      <c r="U1012" s="10" t="s">
        <v>1100</v>
      </c>
      <c r="V1012" s="43">
        <v>69420.0</v>
      </c>
      <c r="W1012" s="8">
        <v>1157.0</v>
      </c>
      <c r="X1012" s="8">
        <v>0.0</v>
      </c>
      <c r="Y1012" s="16" t="str">
        <f t="shared" si="7"/>
        <v>Descarregado</v>
      </c>
      <c r="Z1012" s="8" t="s">
        <v>3302</v>
      </c>
      <c r="AA1012" s="14">
        <f>SUMIFS(PagFreteIndividal!E:E,PagFreteIndividal!B:B,A:A)+AC1012</f>
        <v>8330.4</v>
      </c>
      <c r="AB1012" s="14">
        <f t="shared" si="8"/>
        <v>0</v>
      </c>
      <c r="AC1012" s="32">
        <v>8330.4</v>
      </c>
    </row>
    <row r="1013">
      <c r="A1013" s="10" t="s">
        <v>7048</v>
      </c>
      <c r="B1013" s="13">
        <v>46045.0</v>
      </c>
      <c r="C1013" s="8" t="s">
        <v>3367</v>
      </c>
      <c r="D1013" s="8">
        <v>74960.0</v>
      </c>
      <c r="E1013" s="8">
        <v>1249.33</v>
      </c>
      <c r="F1013" s="8">
        <v>68.0</v>
      </c>
      <c r="G1013" s="11">
        <v>84954.44</v>
      </c>
      <c r="H1013" s="8">
        <v>0.0</v>
      </c>
      <c r="I1013" s="11">
        <v>0.0</v>
      </c>
      <c r="J1013" s="8" t="s">
        <v>6989</v>
      </c>
      <c r="K1013" s="8">
        <v>160.0</v>
      </c>
      <c r="L1013" s="11">
        <v>11993.6</v>
      </c>
      <c r="M1013" s="8" t="s">
        <v>6119</v>
      </c>
      <c r="N1013" s="8" t="s">
        <v>95</v>
      </c>
      <c r="O1013" s="8" t="s">
        <v>7049</v>
      </c>
      <c r="P1013" s="11">
        <v>82.0</v>
      </c>
      <c r="Q1013" s="11">
        <v>102459.0</v>
      </c>
      <c r="S1013" s="16" t="str">
        <f t="shared" si="5"/>
        <v>CXG-0126</v>
      </c>
      <c r="T1013" s="16" t="str">
        <f t="shared" si="6"/>
        <v>01/2026</v>
      </c>
      <c r="U1013" s="10" t="s">
        <v>1094</v>
      </c>
      <c r="V1013" s="43">
        <v>74970.0</v>
      </c>
      <c r="W1013" s="8">
        <v>1249.5</v>
      </c>
      <c r="X1013" s="8">
        <v>0.17</v>
      </c>
      <c r="Y1013" s="16" t="str">
        <f t="shared" si="7"/>
        <v>Descarregado</v>
      </c>
      <c r="Z1013" s="8" t="s">
        <v>3302</v>
      </c>
      <c r="AA1013" s="14">
        <f>SUMIFS(PagFreteIndividal!E:E,PagFreteIndividal!B:B,A:A)+AC1013</f>
        <v>11993.6</v>
      </c>
      <c r="AB1013" s="14">
        <f t="shared" si="8"/>
        <v>0</v>
      </c>
      <c r="AC1013" s="32">
        <v>11993.6</v>
      </c>
    </row>
    <row r="1014">
      <c r="A1014" s="10" t="s">
        <v>7050</v>
      </c>
      <c r="B1014" s="13">
        <v>46045.0</v>
      </c>
      <c r="C1014" s="8" t="s">
        <v>3367</v>
      </c>
      <c r="D1014" s="8">
        <v>69500.0</v>
      </c>
      <c r="E1014" s="8">
        <v>1158.33</v>
      </c>
      <c r="F1014" s="8">
        <v>67.0</v>
      </c>
      <c r="G1014" s="11">
        <v>77608.11</v>
      </c>
      <c r="H1014" s="8">
        <v>0.0</v>
      </c>
      <c r="I1014" s="11">
        <v>0.0</v>
      </c>
      <c r="J1014" s="8" t="s">
        <v>6152</v>
      </c>
      <c r="K1014" s="8">
        <v>100.0</v>
      </c>
      <c r="L1014" s="11">
        <v>6950.0</v>
      </c>
      <c r="M1014" s="8" t="s">
        <v>6119</v>
      </c>
      <c r="N1014" s="8" t="s">
        <v>37</v>
      </c>
      <c r="O1014" s="8" t="s">
        <v>6530</v>
      </c>
      <c r="P1014" s="11">
        <v>76.0</v>
      </c>
      <c r="Q1014" s="11">
        <v>87742.0</v>
      </c>
      <c r="S1014" s="16" t="str">
        <f t="shared" si="5"/>
        <v>CXG-0126</v>
      </c>
      <c r="T1014" s="16" t="str">
        <f t="shared" si="6"/>
        <v>01/2026</v>
      </c>
      <c r="U1014" s="10" t="s">
        <v>1092</v>
      </c>
      <c r="V1014" s="43">
        <v>69270.0</v>
      </c>
      <c r="W1014" s="8">
        <v>1154.5</v>
      </c>
      <c r="X1014" s="8">
        <v>-3.83</v>
      </c>
      <c r="Y1014" s="16" t="str">
        <f t="shared" si="7"/>
        <v>Descarregado</v>
      </c>
      <c r="Z1014" s="8" t="s">
        <v>3302</v>
      </c>
      <c r="AA1014" s="14">
        <f>SUMIFS(PagFreteIndividal!E:E,PagFreteIndividal!B:B,A:A)+AC1014</f>
        <v>6950</v>
      </c>
      <c r="AB1014" s="14">
        <f t="shared" si="8"/>
        <v>0</v>
      </c>
      <c r="AC1014" s="32">
        <v>6950.0</v>
      </c>
    </row>
    <row r="1015">
      <c r="A1015" s="10" t="s">
        <v>7051</v>
      </c>
      <c r="B1015" s="13">
        <v>46044.0</v>
      </c>
      <c r="C1015" s="8" t="s">
        <v>3367</v>
      </c>
      <c r="D1015" s="8">
        <v>53500.0</v>
      </c>
      <c r="E1015" s="8">
        <v>891.67</v>
      </c>
      <c r="F1015" s="8">
        <v>68.0</v>
      </c>
      <c r="G1015" s="11">
        <v>60633.56</v>
      </c>
      <c r="H1015" s="8">
        <v>0.0</v>
      </c>
      <c r="I1015" s="11">
        <v>0.0</v>
      </c>
      <c r="J1015" s="8" t="s">
        <v>6201</v>
      </c>
      <c r="K1015" s="8">
        <v>100.0</v>
      </c>
      <c r="L1015" s="11">
        <v>5350.0</v>
      </c>
      <c r="M1015" s="8" t="s">
        <v>6119</v>
      </c>
      <c r="N1015" s="8" t="s">
        <v>37</v>
      </c>
      <c r="O1015" s="8" t="s">
        <v>6530</v>
      </c>
      <c r="P1015" s="11">
        <v>76.0</v>
      </c>
      <c r="Q1015" s="11">
        <v>67462.92</v>
      </c>
      <c r="S1015" s="16" t="str">
        <f t="shared" si="5"/>
        <v>CXG-0126</v>
      </c>
      <c r="T1015" s="16" t="str">
        <f t="shared" si="6"/>
        <v>01/2026</v>
      </c>
      <c r="U1015" s="10" t="s">
        <v>1100</v>
      </c>
      <c r="V1015" s="43">
        <v>53260.0</v>
      </c>
      <c r="W1015" s="8">
        <v>887.67</v>
      </c>
      <c r="X1015" s="8">
        <v>-4.0</v>
      </c>
      <c r="Y1015" s="16" t="str">
        <f t="shared" si="7"/>
        <v>Descarregado</v>
      </c>
      <c r="Z1015" s="8" t="s">
        <v>3302</v>
      </c>
      <c r="AA1015" s="14">
        <f>SUMIFS(PagFreteIndividal!E:E,PagFreteIndividal!B:B,A:A)+AC1015</f>
        <v>5350</v>
      </c>
      <c r="AB1015" s="14">
        <f t="shared" si="8"/>
        <v>0</v>
      </c>
      <c r="AC1015" s="32">
        <v>5350.0</v>
      </c>
    </row>
    <row r="1016">
      <c r="A1016" s="10" t="s">
        <v>7052</v>
      </c>
      <c r="B1016" s="13">
        <v>46045.0</v>
      </c>
      <c r="C1016" s="8" t="s">
        <v>3367</v>
      </c>
      <c r="D1016" s="8">
        <v>77600.0</v>
      </c>
      <c r="E1016" s="8">
        <v>1293.33</v>
      </c>
      <c r="F1016" s="8">
        <v>68.0</v>
      </c>
      <c r="G1016" s="11">
        <v>87946.44</v>
      </c>
      <c r="H1016" s="8">
        <v>0.0</v>
      </c>
      <c r="I1016" s="11">
        <v>0.0</v>
      </c>
      <c r="J1016" s="8" t="s">
        <v>6345</v>
      </c>
      <c r="K1016" s="8">
        <v>140.0</v>
      </c>
      <c r="L1016" s="11">
        <v>10864.0</v>
      </c>
      <c r="M1016" s="8" t="s">
        <v>6119</v>
      </c>
      <c r="N1016" s="8" t="s">
        <v>73</v>
      </c>
      <c r="O1016" s="8" t="s">
        <v>7041</v>
      </c>
      <c r="P1016" s="11">
        <v>80.0</v>
      </c>
      <c r="Q1016" s="11">
        <v>103426.4</v>
      </c>
      <c r="S1016" s="16" t="str">
        <f t="shared" si="5"/>
        <v>CXG-0126</v>
      </c>
      <c r="T1016" s="16" t="str">
        <f t="shared" si="6"/>
        <v>01/2026</v>
      </c>
      <c r="U1016" s="10" t="s">
        <v>991</v>
      </c>
      <c r="V1016" s="43">
        <v>77570.0</v>
      </c>
      <c r="W1016" s="8">
        <v>1292.83</v>
      </c>
      <c r="X1016" s="8">
        <v>-0.5</v>
      </c>
      <c r="Y1016" s="16" t="str">
        <f t="shared" si="7"/>
        <v>Descarregado</v>
      </c>
      <c r="Z1016" s="8" t="s">
        <v>3302</v>
      </c>
      <c r="AA1016" s="14">
        <f>SUMIFS(PagFreteIndividal!E:E,PagFreteIndividal!B:B,A:A)+AC1016</f>
        <v>10864</v>
      </c>
      <c r="AB1016" s="14">
        <f t="shared" si="8"/>
        <v>0</v>
      </c>
      <c r="AC1016" s="32">
        <v>10864.0</v>
      </c>
    </row>
    <row r="1017">
      <c r="A1017" s="10" t="s">
        <v>7053</v>
      </c>
      <c r="B1017" s="13">
        <v>46045.0</v>
      </c>
      <c r="C1017" s="8" t="s">
        <v>3367</v>
      </c>
      <c r="D1017" s="8">
        <v>66660.0</v>
      </c>
      <c r="E1017" s="8">
        <v>1111.0</v>
      </c>
      <c r="F1017" s="8">
        <v>68.0</v>
      </c>
      <c r="G1017" s="11">
        <v>75548.0</v>
      </c>
      <c r="H1017" s="8">
        <v>0.0</v>
      </c>
      <c r="I1017" s="11">
        <v>0.0</v>
      </c>
      <c r="J1017" s="8" t="s">
        <v>7054</v>
      </c>
      <c r="K1017" s="8">
        <v>140.0</v>
      </c>
      <c r="L1017" s="11">
        <v>9332.4</v>
      </c>
      <c r="M1017" s="8" t="s">
        <v>6119</v>
      </c>
      <c r="N1017" s="8" t="s">
        <v>73</v>
      </c>
      <c r="O1017" s="8" t="s">
        <v>7041</v>
      </c>
      <c r="P1017" s="11">
        <v>80.0</v>
      </c>
      <c r="Q1017" s="11">
        <v>88893.6</v>
      </c>
      <c r="S1017" s="16" t="str">
        <f t="shared" si="5"/>
        <v>CXG-0126</v>
      </c>
      <c r="T1017" s="16" t="str">
        <f t="shared" si="6"/>
        <v>01/2026</v>
      </c>
      <c r="U1017" s="10" t="s">
        <v>991</v>
      </c>
      <c r="V1017" s="43">
        <v>66670.0</v>
      </c>
      <c r="W1017" s="8">
        <v>1111.17</v>
      </c>
      <c r="X1017" s="8">
        <v>0.17</v>
      </c>
      <c r="Y1017" s="16" t="str">
        <f t="shared" si="7"/>
        <v>Descarregado</v>
      </c>
      <c r="Z1017" s="8" t="s">
        <v>3302</v>
      </c>
      <c r="AA1017" s="14">
        <f>SUMIFS(PagFreteIndividal!E:E,PagFreteIndividal!B:B,A:A)+AC1017</f>
        <v>9332.4</v>
      </c>
      <c r="AB1017" s="14">
        <f t="shared" si="8"/>
        <v>0</v>
      </c>
      <c r="AC1017" s="32">
        <v>9332.4</v>
      </c>
    </row>
    <row r="1018">
      <c r="A1018" s="10" t="s">
        <v>7055</v>
      </c>
      <c r="B1018" s="13">
        <v>46045.0</v>
      </c>
      <c r="C1018" s="8" t="s">
        <v>3367</v>
      </c>
      <c r="D1018" s="8">
        <v>74820.0</v>
      </c>
      <c r="E1018" s="8">
        <v>1247.0</v>
      </c>
      <c r="F1018" s="8">
        <v>67.0</v>
      </c>
      <c r="G1018" s="11">
        <v>83549.0</v>
      </c>
      <c r="H1018" s="8">
        <v>0.0</v>
      </c>
      <c r="I1018" s="11">
        <v>0.0</v>
      </c>
      <c r="J1018" s="8" t="s">
        <v>6145</v>
      </c>
      <c r="K1018" s="8">
        <v>140.0</v>
      </c>
      <c r="L1018" s="11">
        <v>10474.8</v>
      </c>
      <c r="M1018" s="8" t="s">
        <v>6119</v>
      </c>
      <c r="N1018" s="8" t="s">
        <v>73</v>
      </c>
      <c r="O1018" s="8" t="s">
        <v>7041</v>
      </c>
      <c r="P1018" s="11">
        <v>80.0</v>
      </c>
      <c r="Q1018" s="11">
        <v>100026.4</v>
      </c>
      <c r="S1018" s="16" t="str">
        <f t="shared" si="5"/>
        <v>CXG-0126</v>
      </c>
      <c r="T1018" s="16" t="str">
        <f t="shared" si="6"/>
        <v>01/2026</v>
      </c>
      <c r="U1018" s="10" t="s">
        <v>1102</v>
      </c>
      <c r="V1018" s="43">
        <v>75020.0</v>
      </c>
      <c r="W1018" s="8">
        <v>1250.33</v>
      </c>
      <c r="X1018" s="8">
        <v>3.33</v>
      </c>
      <c r="Y1018" s="16" t="str">
        <f t="shared" si="7"/>
        <v>Descarregado</v>
      </c>
      <c r="Z1018" s="8" t="s">
        <v>3302</v>
      </c>
      <c r="AA1018" s="14">
        <f>SUMIFS(PagFreteIndividal!E:E,PagFreteIndividal!B:B,A:A)+AC1018</f>
        <v>10474.8</v>
      </c>
      <c r="AB1018" s="14">
        <f t="shared" si="8"/>
        <v>0</v>
      </c>
      <c r="AC1018" s="32">
        <v>10474.8</v>
      </c>
    </row>
    <row r="1019">
      <c r="A1019" s="10" t="s">
        <v>7056</v>
      </c>
      <c r="B1019" s="13">
        <v>46046.0</v>
      </c>
      <c r="C1019" s="8" t="s">
        <v>3367</v>
      </c>
      <c r="D1019" s="8">
        <v>78980.0</v>
      </c>
      <c r="E1019" s="8">
        <v>1316.33</v>
      </c>
      <c r="F1019" s="8">
        <v>67.0</v>
      </c>
      <c r="G1019" s="11">
        <v>88194.11</v>
      </c>
      <c r="H1019" s="8">
        <v>0.0</v>
      </c>
      <c r="I1019" s="11">
        <v>0.0</v>
      </c>
      <c r="J1019" s="8" t="s">
        <v>6132</v>
      </c>
      <c r="K1019" s="8">
        <v>140.0</v>
      </c>
      <c r="L1019" s="11">
        <v>11057.2</v>
      </c>
      <c r="M1019" s="8" t="s">
        <v>6119</v>
      </c>
      <c r="N1019" s="8" t="s">
        <v>73</v>
      </c>
      <c r="O1019" s="8" t="s">
        <v>7041</v>
      </c>
      <c r="P1019" s="11">
        <v>80.0</v>
      </c>
      <c r="Q1019" s="11">
        <v>105826.4</v>
      </c>
      <c r="S1019" s="16" t="str">
        <f t="shared" si="5"/>
        <v>CXG-0126</v>
      </c>
      <c r="T1019" s="16" t="str">
        <f t="shared" si="6"/>
        <v>01/2026</v>
      </c>
      <c r="U1019" s="10" t="s">
        <v>1102</v>
      </c>
      <c r="V1019" s="43">
        <v>79370.0</v>
      </c>
      <c r="W1019" s="8">
        <v>1322.83</v>
      </c>
      <c r="X1019" s="8">
        <v>6.5</v>
      </c>
      <c r="Y1019" s="16" t="str">
        <f t="shared" si="7"/>
        <v>Descarregado</v>
      </c>
      <c r="Z1019" s="8" t="s">
        <v>3302</v>
      </c>
      <c r="AA1019" s="14">
        <f>SUMIFS(PagFreteIndividal!E:E,PagFreteIndividal!B:B,A:A)+AC1019</f>
        <v>11057.2</v>
      </c>
      <c r="AB1019" s="14">
        <f t="shared" si="8"/>
        <v>0</v>
      </c>
      <c r="AC1019" s="32">
        <v>11057.2</v>
      </c>
    </row>
    <row r="1020">
      <c r="A1020" s="10" t="s">
        <v>7057</v>
      </c>
      <c r="B1020" s="13">
        <v>46046.0</v>
      </c>
      <c r="C1020" s="8" t="s">
        <v>3367</v>
      </c>
      <c r="D1020" s="8">
        <v>76680.0</v>
      </c>
      <c r="E1020" s="8">
        <v>1278.0</v>
      </c>
      <c r="F1020" s="8">
        <v>67.0</v>
      </c>
      <c r="G1020" s="11">
        <v>85626.0</v>
      </c>
      <c r="H1020" s="8">
        <v>0.0</v>
      </c>
      <c r="I1020" s="11">
        <v>0.0</v>
      </c>
      <c r="J1020" s="8" t="s">
        <v>6201</v>
      </c>
      <c r="K1020" s="8">
        <v>100.0</v>
      </c>
      <c r="L1020" s="11">
        <v>7668.0</v>
      </c>
      <c r="M1020" s="8" t="s">
        <v>6119</v>
      </c>
      <c r="N1020" s="8" t="s">
        <v>37</v>
      </c>
      <c r="O1020" s="8" t="s">
        <v>6530</v>
      </c>
      <c r="P1020" s="11">
        <v>76.0</v>
      </c>
      <c r="Q1020" s="11">
        <v>97381.08</v>
      </c>
      <c r="S1020" s="16" t="str">
        <f t="shared" si="5"/>
        <v>CXG-0126</v>
      </c>
      <c r="T1020" s="16" t="str">
        <f t="shared" si="6"/>
        <v>01/2026</v>
      </c>
      <c r="U1020" s="10" t="s">
        <v>1102</v>
      </c>
      <c r="V1020" s="43">
        <v>76880.0</v>
      </c>
      <c r="W1020" s="8">
        <v>1281.33</v>
      </c>
      <c r="X1020" s="8">
        <v>3.33</v>
      </c>
      <c r="Y1020" s="16" t="str">
        <f t="shared" si="7"/>
        <v>Descarregado</v>
      </c>
      <c r="Z1020" s="8" t="s">
        <v>3302</v>
      </c>
      <c r="AA1020" s="14">
        <f>SUMIFS(PagFreteIndividal!E:E,PagFreteIndividal!B:B,A:A)+AC1020</f>
        <v>7668</v>
      </c>
      <c r="AB1020" s="14">
        <f t="shared" si="8"/>
        <v>0</v>
      </c>
      <c r="AC1020" s="32">
        <v>7668.0</v>
      </c>
    </row>
    <row r="1021">
      <c r="A1021" s="10" t="s">
        <v>7058</v>
      </c>
      <c r="B1021" s="13">
        <v>46046.0</v>
      </c>
      <c r="C1021" s="8" t="s">
        <v>3367</v>
      </c>
      <c r="D1021" s="8">
        <v>70740.0</v>
      </c>
      <c r="E1021" s="8">
        <v>1179.0</v>
      </c>
      <c r="F1021" s="8">
        <v>67.0</v>
      </c>
      <c r="G1021" s="11">
        <v>78993.0</v>
      </c>
      <c r="H1021" s="8">
        <v>0.0</v>
      </c>
      <c r="I1021" s="11">
        <v>0.0</v>
      </c>
      <c r="J1021" s="8" t="s">
        <v>6528</v>
      </c>
      <c r="K1021" s="8">
        <v>100.0</v>
      </c>
      <c r="L1021" s="11">
        <v>7074.0</v>
      </c>
      <c r="M1021" s="8" t="s">
        <v>6119</v>
      </c>
      <c r="N1021" s="8" t="s">
        <v>23</v>
      </c>
      <c r="O1021" s="8" t="s">
        <v>6811</v>
      </c>
      <c r="P1021" s="11">
        <v>75.5</v>
      </c>
      <c r="Q1021" s="11">
        <v>89303.67</v>
      </c>
      <c r="S1021" s="16" t="str">
        <f t="shared" si="5"/>
        <v>CXG-0126</v>
      </c>
      <c r="T1021" s="16" t="str">
        <f t="shared" si="6"/>
        <v>01/2026</v>
      </c>
      <c r="U1021" s="10" t="s">
        <v>1102</v>
      </c>
      <c r="V1021" s="43">
        <v>70970.0</v>
      </c>
      <c r="W1021" s="8">
        <v>1182.83</v>
      </c>
      <c r="X1021" s="8">
        <v>3.83</v>
      </c>
      <c r="Y1021" s="16" t="str">
        <f t="shared" si="7"/>
        <v>Descarregado</v>
      </c>
      <c r="Z1021" s="8" t="s">
        <v>3302</v>
      </c>
      <c r="AA1021" s="14">
        <f>SUMIFS(PagFreteIndividal!E:E,PagFreteIndividal!B:B,A:A)+AC1021</f>
        <v>7074</v>
      </c>
      <c r="AB1021" s="14">
        <f t="shared" si="8"/>
        <v>0</v>
      </c>
      <c r="AC1021" s="32">
        <v>7074.0</v>
      </c>
    </row>
    <row r="1022">
      <c r="A1022" s="10" t="s">
        <v>7059</v>
      </c>
      <c r="B1022" s="13">
        <v>46046.0</v>
      </c>
      <c r="C1022" s="8" t="s">
        <v>3367</v>
      </c>
      <c r="D1022" s="8">
        <v>71340.0</v>
      </c>
      <c r="E1022" s="8">
        <v>1189.0</v>
      </c>
      <c r="F1022" s="8">
        <v>67.0</v>
      </c>
      <c r="G1022" s="11">
        <v>79663.0</v>
      </c>
      <c r="H1022" s="8">
        <v>0.0</v>
      </c>
      <c r="I1022" s="11">
        <v>0.0</v>
      </c>
      <c r="J1022" s="8" t="s">
        <v>6992</v>
      </c>
      <c r="K1022" s="8">
        <v>130.0</v>
      </c>
      <c r="L1022" s="11">
        <v>9274.2</v>
      </c>
      <c r="M1022" s="8" t="s">
        <v>6119</v>
      </c>
      <c r="N1022" s="8" t="s">
        <v>248</v>
      </c>
      <c r="O1022" s="8" t="s">
        <v>7060</v>
      </c>
      <c r="P1022" s="11">
        <v>78.5</v>
      </c>
      <c r="Q1022" s="11">
        <v>94003.75</v>
      </c>
      <c r="S1022" s="16" t="str">
        <f t="shared" si="5"/>
        <v>CXG-0126</v>
      </c>
      <c r="T1022" s="16" t="str">
        <f t="shared" si="6"/>
        <v>01/2026</v>
      </c>
      <c r="U1022" s="10" t="s">
        <v>1102</v>
      </c>
      <c r="V1022" s="43">
        <v>71850.0</v>
      </c>
      <c r="W1022" s="8">
        <v>1197.5</v>
      </c>
      <c r="X1022" s="8">
        <v>8.5</v>
      </c>
      <c r="Y1022" s="16" t="str">
        <f t="shared" si="7"/>
        <v>Descarregado</v>
      </c>
      <c r="Z1022" s="8" t="s">
        <v>3302</v>
      </c>
      <c r="AA1022" s="14">
        <f>SUMIFS(PagFreteIndividal!E:E,PagFreteIndividal!B:B,A:A)+AC1022</f>
        <v>9274.2</v>
      </c>
      <c r="AB1022" s="14">
        <f t="shared" si="8"/>
        <v>0</v>
      </c>
      <c r="AC1022" s="32">
        <v>9274.2</v>
      </c>
    </row>
    <row r="1023">
      <c r="A1023" s="10" t="s">
        <v>7061</v>
      </c>
      <c r="B1023" s="13">
        <v>46048.0</v>
      </c>
      <c r="C1023" s="8" t="s">
        <v>3367</v>
      </c>
      <c r="D1023" s="8">
        <v>73320.0</v>
      </c>
      <c r="E1023" s="8">
        <v>1222.0</v>
      </c>
      <c r="F1023" s="8">
        <v>67.0</v>
      </c>
      <c r="G1023" s="11">
        <v>81874.0</v>
      </c>
      <c r="H1023" s="8">
        <v>0.0</v>
      </c>
      <c r="I1023" s="11">
        <v>0.0</v>
      </c>
      <c r="J1023" s="8" t="s">
        <v>6152</v>
      </c>
      <c r="K1023" s="8">
        <v>100.0</v>
      </c>
      <c r="L1023" s="11">
        <v>7332.0</v>
      </c>
      <c r="M1023" s="8" t="s">
        <v>6119</v>
      </c>
      <c r="N1023" s="8" t="s">
        <v>251</v>
      </c>
      <c r="O1023" s="8" t="s">
        <v>7062</v>
      </c>
      <c r="P1023" s="11">
        <v>76.5</v>
      </c>
      <c r="Q1023" s="11">
        <v>94579.25</v>
      </c>
      <c r="S1023" s="16" t="str">
        <f t="shared" si="5"/>
        <v>CXG-0126</v>
      </c>
      <c r="T1023" s="16" t="str">
        <f t="shared" si="6"/>
        <v>01/2026</v>
      </c>
      <c r="U1023" s="10" t="s">
        <v>1102</v>
      </c>
      <c r="V1023" s="43">
        <v>74180.0</v>
      </c>
      <c r="W1023" s="8">
        <v>1236.33</v>
      </c>
      <c r="X1023" s="8">
        <v>14.33</v>
      </c>
      <c r="Y1023" s="16" t="str">
        <f t="shared" si="7"/>
        <v>Descarregado</v>
      </c>
      <c r="Z1023" s="8" t="s">
        <v>3302</v>
      </c>
      <c r="AA1023" s="14">
        <f>SUMIFS(PagFreteIndividal!E:E,PagFreteIndividal!B:B,A:A)+AC1023</f>
        <v>7332</v>
      </c>
      <c r="AB1023" s="14">
        <f t="shared" si="8"/>
        <v>0</v>
      </c>
      <c r="AC1023" s="32">
        <v>7332.0</v>
      </c>
    </row>
    <row r="1024">
      <c r="A1024" s="10" t="s">
        <v>5506</v>
      </c>
      <c r="B1024" s="13">
        <v>46048.0</v>
      </c>
      <c r="C1024" s="8" t="s">
        <v>3370</v>
      </c>
      <c r="D1024" s="8">
        <v>66260.0</v>
      </c>
      <c r="E1024" s="8">
        <v>1104.33</v>
      </c>
      <c r="F1024" s="8">
        <v>41.0</v>
      </c>
      <c r="G1024" s="11">
        <v>45277.53</v>
      </c>
      <c r="H1024" s="8">
        <v>0.0</v>
      </c>
      <c r="I1024" s="11">
        <v>0.0</v>
      </c>
      <c r="J1024" s="8" t="s">
        <v>5507</v>
      </c>
      <c r="K1024" s="8">
        <v>300.0</v>
      </c>
      <c r="L1024" s="11">
        <v>19878.0</v>
      </c>
      <c r="M1024" s="8" t="s">
        <v>6119</v>
      </c>
      <c r="N1024" s="8" t="s">
        <v>257</v>
      </c>
      <c r="O1024" s="8" t="s">
        <v>7063</v>
      </c>
      <c r="P1024" s="11">
        <v>61.0</v>
      </c>
      <c r="Q1024" s="11">
        <v>67364.13</v>
      </c>
      <c r="R1024" s="8" t="s">
        <v>7064</v>
      </c>
      <c r="S1024" s="16" t="str">
        <f t="shared" si="5"/>
        <v>CXG-0126</v>
      </c>
      <c r="T1024" s="16" t="str">
        <f t="shared" si="6"/>
        <v>01/2026</v>
      </c>
      <c r="U1024" s="10" t="s">
        <v>1104</v>
      </c>
      <c r="V1024" s="43">
        <v>66260.0</v>
      </c>
      <c r="W1024" s="8">
        <v>1104.33</v>
      </c>
      <c r="X1024" s="8">
        <v>0.0</v>
      </c>
      <c r="Y1024" s="16" t="str">
        <f t="shared" si="7"/>
        <v>Descarregado</v>
      </c>
      <c r="Z1024" s="8" t="s">
        <v>3309</v>
      </c>
      <c r="AA1024" s="14">
        <f>SUMIFS(PagFreteIndividal!E:E,PagFreteIndividal!B:B,A:A)+AC1024</f>
        <v>19878</v>
      </c>
      <c r="AB1024" s="14">
        <f t="shared" si="8"/>
        <v>0</v>
      </c>
      <c r="AC1024" s="32"/>
    </row>
    <row r="1025">
      <c r="A1025" s="10" t="s">
        <v>7065</v>
      </c>
      <c r="B1025" s="13">
        <v>46048.0</v>
      </c>
      <c r="C1025" s="8" t="s">
        <v>3367</v>
      </c>
      <c r="D1025" s="8">
        <v>39260.0</v>
      </c>
      <c r="E1025" s="8">
        <v>654.33</v>
      </c>
      <c r="F1025" s="8">
        <v>67.0</v>
      </c>
      <c r="G1025" s="11">
        <v>43840.11</v>
      </c>
      <c r="H1025" s="8">
        <v>0.0</v>
      </c>
      <c r="I1025" s="11">
        <v>0.0</v>
      </c>
      <c r="J1025" s="8" t="s">
        <v>6158</v>
      </c>
      <c r="K1025" s="8">
        <v>110.0</v>
      </c>
      <c r="L1025" s="11">
        <v>4318.6</v>
      </c>
      <c r="M1025" s="8" t="s">
        <v>6119</v>
      </c>
      <c r="N1025" s="8" t="s">
        <v>23</v>
      </c>
      <c r="O1025" s="8" t="s">
        <v>6811</v>
      </c>
      <c r="P1025" s="11">
        <v>75.5</v>
      </c>
      <c r="Q1025" s="11">
        <v>49401.92</v>
      </c>
      <c r="S1025" s="16" t="str">
        <f t="shared" si="5"/>
        <v>CXG-0126</v>
      </c>
      <c r="T1025" s="16" t="str">
        <f t="shared" si="6"/>
        <v>01/2026</v>
      </c>
      <c r="U1025" s="10" t="s">
        <v>1102</v>
      </c>
      <c r="V1025" s="43">
        <v>39260.0</v>
      </c>
      <c r="W1025" s="8">
        <v>654.33</v>
      </c>
      <c r="X1025" s="8">
        <v>0.0</v>
      </c>
      <c r="Y1025" s="16" t="str">
        <f t="shared" si="7"/>
        <v>Descarregado</v>
      </c>
      <c r="Z1025" s="8" t="s">
        <v>3302</v>
      </c>
      <c r="AA1025" s="14">
        <f>SUMIFS(PagFreteIndividal!E:E,PagFreteIndividal!B:B,A:A)+AC1025</f>
        <v>4318.6</v>
      </c>
      <c r="AB1025" s="14">
        <f t="shared" si="8"/>
        <v>0</v>
      </c>
      <c r="AC1025" s="32">
        <v>4318.6</v>
      </c>
    </row>
    <row r="1026">
      <c r="A1026" s="8"/>
      <c r="B1026" s="13"/>
      <c r="C1026" s="8"/>
      <c r="D1026" s="8"/>
      <c r="E1026" s="8"/>
      <c r="F1026" s="8"/>
      <c r="G1026" s="11"/>
      <c r="H1026" s="8"/>
      <c r="I1026" s="11"/>
      <c r="J1026" s="8"/>
      <c r="K1026" s="8"/>
      <c r="L1026" s="11"/>
      <c r="M1026" s="8"/>
      <c r="N1026" s="8"/>
      <c r="O1026" s="8"/>
      <c r="P1026" s="11"/>
      <c r="Q1026" s="11"/>
      <c r="U1026" s="8"/>
      <c r="V1026" s="43"/>
      <c r="W1026" s="8"/>
      <c r="X1026" s="8"/>
      <c r="Z1026" s="8"/>
      <c r="AA1026" s="14"/>
      <c r="AB1026" s="14"/>
      <c r="AC1026" s="32"/>
    </row>
    <row r="1027">
      <c r="A1027" s="8"/>
      <c r="B1027" s="13"/>
      <c r="C1027" s="8"/>
      <c r="D1027" s="8"/>
      <c r="E1027" s="8"/>
      <c r="F1027" s="8"/>
      <c r="G1027" s="11"/>
      <c r="H1027" s="8"/>
      <c r="I1027" s="11"/>
      <c r="J1027" s="8"/>
      <c r="K1027" s="8"/>
      <c r="L1027" s="11"/>
      <c r="M1027" s="8"/>
      <c r="N1027" s="8"/>
      <c r="O1027" s="8"/>
      <c r="P1027" s="11"/>
      <c r="Q1027" s="11"/>
      <c r="U1027" s="8"/>
      <c r="V1027" s="43"/>
      <c r="W1027" s="8"/>
      <c r="X1027" s="8"/>
      <c r="Z1027" s="8"/>
      <c r="AA1027" s="14"/>
      <c r="AB1027" s="14"/>
      <c r="AC1027" s="32"/>
    </row>
    <row r="1028">
      <c r="A1028" s="10" t="s">
        <v>5499</v>
      </c>
      <c r="B1028" s="13">
        <v>46048.0</v>
      </c>
      <c r="C1028" s="8" t="s">
        <v>3370</v>
      </c>
      <c r="D1028" s="8">
        <v>76580.0</v>
      </c>
      <c r="E1028" s="8">
        <v>1276.33</v>
      </c>
      <c r="F1028" s="8">
        <v>60.5</v>
      </c>
      <c r="G1028" s="11">
        <v>77217.97</v>
      </c>
      <c r="H1028" s="8">
        <v>0.0</v>
      </c>
      <c r="I1028" s="11">
        <v>0.0</v>
      </c>
      <c r="J1028" s="8" t="s">
        <v>5500</v>
      </c>
      <c r="K1028" s="8">
        <v>210.0</v>
      </c>
      <c r="L1028" s="11">
        <v>16081.8</v>
      </c>
      <c r="M1028" s="8" t="s">
        <v>6119</v>
      </c>
      <c r="N1028" s="8" t="s">
        <v>180</v>
      </c>
      <c r="O1028" s="8" t="s">
        <v>7066</v>
      </c>
      <c r="P1028" s="11">
        <v>77.0</v>
      </c>
      <c r="Q1028" s="11">
        <v>98200.41</v>
      </c>
      <c r="S1028" s="16" t="str">
        <f t="shared" ref="S1028:S1362" si="9">IF(B1028="","",CONCATENATE("CXG-",TEXT(B1028,"MMYY")))</f>
        <v>CXG-0126</v>
      </c>
      <c r="T1028" s="16" t="str">
        <f t="shared" ref="T1028:T1362" si="10">TEXT(B1028,"MM/YYYY")</f>
        <v>01/2026</v>
      </c>
      <c r="U1028" s="10" t="s">
        <v>1106</v>
      </c>
      <c r="V1028" s="43">
        <v>76520.0</v>
      </c>
      <c r="W1028" s="8">
        <v>1275.33</v>
      </c>
      <c r="X1028" s="8">
        <v>-1.0</v>
      </c>
      <c r="Y1028" s="16" t="str">
        <f t="shared" ref="Y1028:Y1362" si="11">IF(OR(V1028="",V1028=0),"Em Trânsito","Descarregado")</f>
        <v>Descarregado</v>
      </c>
      <c r="Z1028" s="8" t="s">
        <v>3309</v>
      </c>
      <c r="AA1028" s="14">
        <f>SUMIFS(PagFreteIndividal!E:E,PagFreteIndividal!B:B,A:A)+AC1028</f>
        <v>16081.8</v>
      </c>
      <c r="AB1028" s="14">
        <f t="shared" ref="AB1028:AB1362" si="12">L1028-AA1028</f>
        <v>0</v>
      </c>
      <c r="AC1028" s="32"/>
    </row>
    <row r="1029">
      <c r="A1029" s="10" t="s">
        <v>5503</v>
      </c>
      <c r="B1029" s="13">
        <v>46048.0</v>
      </c>
      <c r="C1029" s="8" t="s">
        <v>3370</v>
      </c>
      <c r="D1029" s="8">
        <v>73920.0</v>
      </c>
      <c r="E1029" s="8">
        <v>1232.0</v>
      </c>
      <c r="F1029" s="8">
        <v>60.5</v>
      </c>
      <c r="G1029" s="11">
        <v>74536.0</v>
      </c>
      <c r="H1029" s="8">
        <v>0.0</v>
      </c>
      <c r="I1029" s="11">
        <v>0.0</v>
      </c>
      <c r="J1029" s="8" t="s">
        <v>5504</v>
      </c>
      <c r="K1029" s="8">
        <v>210.0</v>
      </c>
      <c r="L1029" s="11">
        <v>15523.2</v>
      </c>
      <c r="M1029" s="8" t="s">
        <v>6119</v>
      </c>
      <c r="N1029" s="8" t="s">
        <v>180</v>
      </c>
      <c r="O1029" s="8" t="s">
        <v>7066</v>
      </c>
      <c r="P1029" s="11">
        <v>77.0</v>
      </c>
      <c r="Q1029" s="11">
        <v>94684.59</v>
      </c>
      <c r="S1029" s="16" t="str">
        <f t="shared" si="9"/>
        <v>CXG-0126</v>
      </c>
      <c r="T1029" s="16" t="str">
        <f t="shared" si="10"/>
        <v>01/2026</v>
      </c>
      <c r="U1029" s="10" t="s">
        <v>1106</v>
      </c>
      <c r="V1029" s="43">
        <v>73780.0</v>
      </c>
      <c r="W1029" s="8">
        <v>1229.67</v>
      </c>
      <c r="X1029" s="8">
        <v>-2.33</v>
      </c>
      <c r="Y1029" s="16" t="str">
        <f t="shared" si="11"/>
        <v>Descarregado</v>
      </c>
      <c r="Z1029" s="8" t="s">
        <v>3309</v>
      </c>
      <c r="AA1029" s="14">
        <f>SUMIFS(PagFreteIndividal!E:E,PagFreteIndividal!B:B,A:A)+AC1029</f>
        <v>15523.2</v>
      </c>
      <c r="AB1029" s="14">
        <f t="shared" si="12"/>
        <v>0</v>
      </c>
      <c r="AC1029" s="32"/>
    </row>
    <row r="1030">
      <c r="A1030" s="10" t="s">
        <v>7067</v>
      </c>
      <c r="B1030" s="13">
        <v>46048.0</v>
      </c>
      <c r="C1030" s="8" t="s">
        <v>3367</v>
      </c>
      <c r="D1030" s="8">
        <v>75360.0</v>
      </c>
      <c r="E1030" s="8">
        <v>1256.0</v>
      </c>
      <c r="F1030" s="8">
        <v>67.0</v>
      </c>
      <c r="G1030" s="11">
        <v>84152.0</v>
      </c>
      <c r="H1030" s="8">
        <v>0.0</v>
      </c>
      <c r="I1030" s="11">
        <v>0.0</v>
      </c>
      <c r="J1030" s="8" t="s">
        <v>6428</v>
      </c>
      <c r="K1030" s="8">
        <v>110.0</v>
      </c>
      <c r="L1030" s="11">
        <v>8289.6</v>
      </c>
      <c r="M1030" s="8" t="s">
        <v>6119</v>
      </c>
      <c r="N1030" s="8" t="s">
        <v>23</v>
      </c>
      <c r="O1030" s="8" t="s">
        <v>6811</v>
      </c>
      <c r="P1030" s="11">
        <v>75.5</v>
      </c>
      <c r="Q1030" s="11">
        <v>93897.09</v>
      </c>
      <c r="R1030" s="8" t="s">
        <v>7030</v>
      </c>
      <c r="S1030" s="16" t="str">
        <f t="shared" si="9"/>
        <v>CXG-0126</v>
      </c>
      <c r="T1030" s="16" t="str">
        <f t="shared" si="10"/>
        <v>01/2026</v>
      </c>
      <c r="U1030" s="10" t="s">
        <v>1108</v>
      </c>
      <c r="V1030" s="43">
        <v>74620.0</v>
      </c>
      <c r="W1030" s="8">
        <v>1243.67</v>
      </c>
      <c r="X1030" s="8">
        <v>-12.33</v>
      </c>
      <c r="Y1030" s="16" t="str">
        <f t="shared" si="11"/>
        <v>Descarregado</v>
      </c>
      <c r="Z1030" s="8" t="s">
        <v>3302</v>
      </c>
      <c r="AA1030" s="14">
        <f>SUMIFS(PagFreteIndividal!E:E,PagFreteIndividal!B:B,A:A)+AC1030</f>
        <v>8289.6</v>
      </c>
      <c r="AB1030" s="14">
        <f t="shared" si="12"/>
        <v>0</v>
      </c>
      <c r="AC1030" s="32">
        <v>8289.6</v>
      </c>
    </row>
    <row r="1031">
      <c r="A1031" s="10" t="s">
        <v>7068</v>
      </c>
      <c r="B1031" s="13">
        <v>46048.0</v>
      </c>
      <c r="C1031" s="8" t="s">
        <v>3367</v>
      </c>
      <c r="D1031" s="8">
        <v>76590.0</v>
      </c>
      <c r="E1031" s="8">
        <v>1276.5</v>
      </c>
      <c r="F1031" s="8">
        <v>67.0</v>
      </c>
      <c r="G1031" s="11">
        <v>85525.5</v>
      </c>
      <c r="H1031" s="8">
        <v>0.0</v>
      </c>
      <c r="I1031" s="11">
        <v>0.0</v>
      </c>
      <c r="J1031" s="8" t="s">
        <v>6129</v>
      </c>
      <c r="K1031" s="8">
        <v>110.0</v>
      </c>
      <c r="L1031" s="11">
        <v>8424.9</v>
      </c>
      <c r="M1031" s="8" t="s">
        <v>6119</v>
      </c>
      <c r="N1031" s="8" t="s">
        <v>246</v>
      </c>
      <c r="O1031" s="8" t="s">
        <v>7032</v>
      </c>
      <c r="P1031" s="11">
        <v>77.0</v>
      </c>
      <c r="Q1031" s="11">
        <v>98277.41</v>
      </c>
      <c r="S1031" s="16" t="str">
        <f t="shared" si="9"/>
        <v>CXG-0126</v>
      </c>
      <c r="T1031" s="16" t="str">
        <f t="shared" si="10"/>
        <v>01/2026</v>
      </c>
      <c r="U1031" s="10" t="s">
        <v>1108</v>
      </c>
      <c r="V1031" s="43">
        <v>76580.0</v>
      </c>
      <c r="W1031" s="8">
        <v>1276.33</v>
      </c>
      <c r="X1031" s="8">
        <v>-0.17</v>
      </c>
      <c r="Y1031" s="16" t="str">
        <f t="shared" si="11"/>
        <v>Descarregado</v>
      </c>
      <c r="Z1031" s="8" t="s">
        <v>3302</v>
      </c>
      <c r="AA1031" s="14">
        <f>SUMIFS(PagFreteIndividal!E:E,PagFreteIndividal!B:B,A:A)+AC1031</f>
        <v>8424.9</v>
      </c>
      <c r="AB1031" s="14">
        <f t="shared" si="12"/>
        <v>0</v>
      </c>
      <c r="AC1031" s="32">
        <v>8424.9</v>
      </c>
    </row>
    <row r="1032">
      <c r="A1032" s="10" t="s">
        <v>7069</v>
      </c>
      <c r="B1032" s="13">
        <v>46049.0</v>
      </c>
      <c r="C1032" s="8" t="s">
        <v>3367</v>
      </c>
      <c r="D1032" s="8">
        <v>73380.0</v>
      </c>
      <c r="E1032" s="8">
        <v>1223.0</v>
      </c>
      <c r="F1032" s="8">
        <v>67.0</v>
      </c>
      <c r="G1032" s="11">
        <v>81941.0</v>
      </c>
      <c r="H1032" s="8">
        <v>0.0</v>
      </c>
      <c r="I1032" s="11">
        <v>0.0</v>
      </c>
      <c r="J1032" s="8" t="s">
        <v>6661</v>
      </c>
      <c r="K1032" s="8">
        <v>110.0</v>
      </c>
      <c r="L1032" s="11">
        <v>8071.8</v>
      </c>
      <c r="M1032" s="8" t="s">
        <v>6119</v>
      </c>
      <c r="N1032" s="8" t="s">
        <v>23</v>
      </c>
      <c r="O1032" s="8" t="s">
        <v>6811</v>
      </c>
      <c r="P1032" s="11">
        <v>75.5</v>
      </c>
      <c r="Q1032" s="11">
        <v>92361.42</v>
      </c>
      <c r="S1032" s="16" t="str">
        <f t="shared" si="9"/>
        <v>CXG-0126</v>
      </c>
      <c r="T1032" s="16" t="str">
        <f t="shared" si="10"/>
        <v>01/2026</v>
      </c>
      <c r="U1032" s="10" t="s">
        <v>1108</v>
      </c>
      <c r="V1032" s="43">
        <v>73400.0</v>
      </c>
      <c r="W1032" s="8">
        <v>1223.33</v>
      </c>
      <c r="X1032" s="8">
        <v>0.33</v>
      </c>
      <c r="Y1032" s="16" t="str">
        <f t="shared" si="11"/>
        <v>Descarregado</v>
      </c>
      <c r="Z1032" s="8" t="s">
        <v>3302</v>
      </c>
      <c r="AA1032" s="14">
        <f>SUMIFS(PagFreteIndividal!E:E,PagFreteIndividal!B:B,A:A)+AC1032</f>
        <v>8071.8</v>
      </c>
      <c r="AB1032" s="14">
        <f t="shared" si="12"/>
        <v>0</v>
      </c>
      <c r="AC1032" s="32">
        <v>8071.8</v>
      </c>
    </row>
    <row r="1033">
      <c r="A1033" s="10" t="s">
        <v>7070</v>
      </c>
      <c r="B1033" s="13">
        <v>46049.0</v>
      </c>
      <c r="C1033" s="8" t="s">
        <v>3367</v>
      </c>
      <c r="D1033" s="8">
        <v>74070.0</v>
      </c>
      <c r="E1033" s="8">
        <v>1234.5</v>
      </c>
      <c r="F1033" s="8">
        <v>67.0</v>
      </c>
      <c r="G1033" s="11">
        <v>82711.5</v>
      </c>
      <c r="H1033" s="8">
        <v>0.0</v>
      </c>
      <c r="I1033" s="11">
        <v>0.0</v>
      </c>
      <c r="J1033" s="8" t="s">
        <v>6464</v>
      </c>
      <c r="K1033" s="8">
        <v>110.0</v>
      </c>
      <c r="L1033" s="11">
        <v>8147.7</v>
      </c>
      <c r="M1033" s="8" t="s">
        <v>6119</v>
      </c>
      <c r="N1033" s="8" t="s">
        <v>23</v>
      </c>
      <c r="O1033" s="8" t="s">
        <v>6811</v>
      </c>
      <c r="P1033" s="11">
        <v>75.5</v>
      </c>
      <c r="Q1033" s="11">
        <v>93242.5</v>
      </c>
      <c r="S1033" s="16" t="str">
        <f t="shared" si="9"/>
        <v>CXG-0126</v>
      </c>
      <c r="T1033" s="16" t="str">
        <f t="shared" si="10"/>
        <v>01/2026</v>
      </c>
      <c r="U1033" s="10" t="s">
        <v>1108</v>
      </c>
      <c r="V1033" s="43">
        <v>74100.0</v>
      </c>
      <c r="W1033" s="8">
        <v>1235.0</v>
      </c>
      <c r="X1033" s="8">
        <v>0.5</v>
      </c>
      <c r="Y1033" s="16" t="str">
        <f t="shared" si="11"/>
        <v>Descarregado</v>
      </c>
      <c r="Z1033" s="8" t="s">
        <v>3302</v>
      </c>
      <c r="AA1033" s="14">
        <f>SUMIFS(PagFreteIndividal!E:E,PagFreteIndividal!B:B,A:A)+AC1033</f>
        <v>8147.7</v>
      </c>
      <c r="AB1033" s="14">
        <f t="shared" si="12"/>
        <v>0</v>
      </c>
      <c r="AC1033" s="32">
        <v>8147.7</v>
      </c>
    </row>
    <row r="1034">
      <c r="A1034" s="10" t="s">
        <v>5509</v>
      </c>
      <c r="B1034" s="13">
        <v>46049.0</v>
      </c>
      <c r="C1034" s="8" t="s">
        <v>3370</v>
      </c>
      <c r="D1034" s="8">
        <v>75000.0</v>
      </c>
      <c r="E1034" s="8">
        <v>1250.0</v>
      </c>
      <c r="F1034" s="8">
        <v>41.0</v>
      </c>
      <c r="G1034" s="11">
        <v>51250.0</v>
      </c>
      <c r="H1034" s="8">
        <v>0.0</v>
      </c>
      <c r="I1034" s="11">
        <v>0.0</v>
      </c>
      <c r="J1034" s="8" t="s">
        <v>168</v>
      </c>
      <c r="K1034" s="8">
        <v>310.0</v>
      </c>
      <c r="L1034" s="11">
        <v>23250.0</v>
      </c>
      <c r="M1034" s="8" t="s">
        <v>6119</v>
      </c>
      <c r="N1034" s="8" t="s">
        <v>253</v>
      </c>
      <c r="O1034" s="8" t="s">
        <v>7071</v>
      </c>
      <c r="P1034" s="11">
        <v>65.5</v>
      </c>
      <c r="Q1034" s="11">
        <v>81634.62</v>
      </c>
      <c r="S1034" s="16" t="str">
        <f t="shared" si="9"/>
        <v>CXG-0126</v>
      </c>
      <c r="T1034" s="16" t="str">
        <f t="shared" si="10"/>
        <v>01/2026</v>
      </c>
      <c r="U1034" s="10" t="s">
        <v>1104</v>
      </c>
      <c r="V1034" s="43">
        <v>74780.0</v>
      </c>
      <c r="W1034" s="8">
        <v>1246.33</v>
      </c>
      <c r="X1034" s="8">
        <v>-3.67</v>
      </c>
      <c r="Y1034" s="16" t="str">
        <f t="shared" si="11"/>
        <v>Descarregado</v>
      </c>
      <c r="Z1034" s="8" t="s">
        <v>3309</v>
      </c>
      <c r="AA1034" s="14">
        <f>SUMIFS(PagFreteIndividal!E:E,PagFreteIndividal!B:B,A:A)+AC1034</f>
        <v>23250</v>
      </c>
      <c r="AB1034" s="14">
        <f t="shared" si="12"/>
        <v>0</v>
      </c>
      <c r="AC1034" s="32"/>
    </row>
    <row r="1035">
      <c r="A1035" s="10" t="s">
        <v>5511</v>
      </c>
      <c r="B1035" s="13">
        <v>46049.0</v>
      </c>
      <c r="C1035" s="8" t="s">
        <v>3370</v>
      </c>
      <c r="D1035" s="8">
        <v>81380.0</v>
      </c>
      <c r="E1035" s="8">
        <v>1356.33</v>
      </c>
      <c r="F1035" s="8">
        <v>60.5</v>
      </c>
      <c r="G1035" s="11">
        <v>82057.97</v>
      </c>
      <c r="H1035" s="8">
        <v>0.0</v>
      </c>
      <c r="I1035" s="11">
        <v>0.0</v>
      </c>
      <c r="J1035" s="8" t="s">
        <v>5512</v>
      </c>
      <c r="K1035" s="8">
        <v>210.0</v>
      </c>
      <c r="L1035" s="11">
        <v>17089.8</v>
      </c>
      <c r="M1035" s="8" t="s">
        <v>6119</v>
      </c>
      <c r="N1035" s="8" t="s">
        <v>180</v>
      </c>
      <c r="O1035" s="8" t="s">
        <v>7066</v>
      </c>
      <c r="P1035" s="11">
        <v>77.0</v>
      </c>
      <c r="Q1035" s="11">
        <v>103950.0</v>
      </c>
      <c r="S1035" s="16" t="str">
        <f t="shared" si="9"/>
        <v>CXG-0126</v>
      </c>
      <c r="T1035" s="16" t="str">
        <f t="shared" si="10"/>
        <v>01/2026</v>
      </c>
      <c r="U1035" s="10" t="s">
        <v>1106</v>
      </c>
      <c r="V1035" s="43">
        <v>81000.0</v>
      </c>
      <c r="W1035" s="8">
        <v>1350.0</v>
      </c>
      <c r="X1035" s="8">
        <v>-6.33</v>
      </c>
      <c r="Y1035" s="16" t="str">
        <f t="shared" si="11"/>
        <v>Descarregado</v>
      </c>
      <c r="Z1035" s="8" t="s">
        <v>3309</v>
      </c>
      <c r="AA1035" s="14">
        <f>SUMIFS(PagFreteIndividal!E:E,PagFreteIndividal!B:B,A:A)+AC1035</f>
        <v>17089.8</v>
      </c>
      <c r="AB1035" s="14">
        <f t="shared" si="12"/>
        <v>0</v>
      </c>
      <c r="AC1035" s="32"/>
    </row>
    <row r="1036">
      <c r="A1036" s="10" t="s">
        <v>7072</v>
      </c>
      <c r="B1036" s="13">
        <v>46049.0</v>
      </c>
      <c r="C1036" s="8" t="s">
        <v>3367</v>
      </c>
      <c r="D1036" s="8">
        <v>73440.0</v>
      </c>
      <c r="E1036" s="8">
        <v>1224.0</v>
      </c>
      <c r="F1036" s="8">
        <v>67.0</v>
      </c>
      <c r="G1036" s="11">
        <v>82008.0</v>
      </c>
      <c r="H1036" s="8">
        <v>0.0</v>
      </c>
      <c r="I1036" s="11">
        <v>0.0</v>
      </c>
      <c r="J1036" s="8" t="s">
        <v>5483</v>
      </c>
      <c r="K1036" s="8">
        <v>100.0</v>
      </c>
      <c r="L1036" s="11">
        <v>7344.0</v>
      </c>
      <c r="M1036" s="8" t="s">
        <v>6119</v>
      </c>
      <c r="N1036" s="8" t="s">
        <v>23</v>
      </c>
      <c r="O1036" s="8" t="s">
        <v>6811</v>
      </c>
      <c r="P1036" s="11">
        <v>75.5</v>
      </c>
      <c r="Q1036" s="11">
        <v>91657.0</v>
      </c>
      <c r="S1036" s="16" t="str">
        <f t="shared" si="9"/>
        <v>CXG-0126</v>
      </c>
      <c r="T1036" s="16" t="str">
        <f t="shared" si="10"/>
        <v>01/2026</v>
      </c>
      <c r="U1036" s="10" t="s">
        <v>1108</v>
      </c>
      <c r="V1036" s="43">
        <v>72840.0</v>
      </c>
      <c r="W1036" s="8">
        <v>1214.0</v>
      </c>
      <c r="X1036" s="8">
        <v>-10.0</v>
      </c>
      <c r="Y1036" s="16" t="str">
        <f t="shared" si="11"/>
        <v>Descarregado</v>
      </c>
      <c r="Z1036" s="8" t="s">
        <v>3302</v>
      </c>
      <c r="AA1036" s="14">
        <f>SUMIFS(PagFreteIndividal!E:E,PagFreteIndividal!B:B,A:A)+AC1036</f>
        <v>7344</v>
      </c>
      <c r="AB1036" s="14">
        <f t="shared" si="12"/>
        <v>0</v>
      </c>
      <c r="AC1036" s="32">
        <v>7344.0</v>
      </c>
    </row>
    <row r="1037">
      <c r="A1037" s="10" t="s">
        <v>7073</v>
      </c>
      <c r="B1037" s="13">
        <v>46049.0</v>
      </c>
      <c r="C1037" s="8" t="s">
        <v>3367</v>
      </c>
      <c r="D1037" s="8">
        <v>75390.0</v>
      </c>
      <c r="E1037" s="8">
        <v>1256.5</v>
      </c>
      <c r="F1037" s="8">
        <v>67.0</v>
      </c>
      <c r="G1037" s="11">
        <v>84185.5</v>
      </c>
      <c r="H1037" s="8">
        <v>0.0</v>
      </c>
      <c r="I1037" s="11">
        <v>0.0</v>
      </c>
      <c r="J1037" s="8" t="s">
        <v>6590</v>
      </c>
      <c r="K1037" s="8">
        <v>170.0</v>
      </c>
      <c r="L1037" s="11">
        <v>12816.3</v>
      </c>
      <c r="M1037" s="8" t="s">
        <v>6119</v>
      </c>
      <c r="N1037" s="8" t="s">
        <v>27</v>
      </c>
      <c r="O1037" s="8" t="s">
        <v>6980</v>
      </c>
      <c r="P1037" s="11">
        <v>83.0</v>
      </c>
      <c r="Q1037" s="11">
        <v>104289.5</v>
      </c>
      <c r="S1037" s="16" t="str">
        <f t="shared" si="9"/>
        <v>CXG-0126</v>
      </c>
      <c r="T1037" s="16" t="str">
        <f t="shared" si="10"/>
        <v>01/2026</v>
      </c>
      <c r="U1037" s="10" t="s">
        <v>1108</v>
      </c>
      <c r="V1037" s="43">
        <v>75390.0</v>
      </c>
      <c r="W1037" s="8">
        <v>1256.5</v>
      </c>
      <c r="X1037" s="8">
        <v>0.0</v>
      </c>
      <c r="Y1037" s="16" t="str">
        <f t="shared" si="11"/>
        <v>Descarregado</v>
      </c>
      <c r="Z1037" s="8" t="s">
        <v>3302</v>
      </c>
      <c r="AA1037" s="14">
        <f>SUMIFS(PagFreteIndividal!E:E,PagFreteIndividal!B:B,A:A)+AC1037</f>
        <v>12816.3</v>
      </c>
      <c r="AB1037" s="14">
        <f t="shared" si="12"/>
        <v>0</v>
      </c>
      <c r="AC1037" s="32">
        <v>12816.3</v>
      </c>
    </row>
    <row r="1038">
      <c r="A1038" s="10" t="s">
        <v>5514</v>
      </c>
      <c r="B1038" s="13">
        <v>46049.0</v>
      </c>
      <c r="C1038" s="8" t="s">
        <v>3370</v>
      </c>
      <c r="D1038" s="8">
        <v>80170.0</v>
      </c>
      <c r="E1038" s="8">
        <v>1336.17</v>
      </c>
      <c r="F1038" s="8">
        <v>60.5</v>
      </c>
      <c r="G1038" s="11">
        <v>80838.29</v>
      </c>
      <c r="H1038" s="8">
        <v>0.0</v>
      </c>
      <c r="I1038" s="11">
        <v>0.0</v>
      </c>
      <c r="J1038" s="8" t="s">
        <v>5515</v>
      </c>
      <c r="K1038" s="8">
        <v>210.0</v>
      </c>
      <c r="L1038" s="11">
        <v>16835.7</v>
      </c>
      <c r="M1038" s="8" t="s">
        <v>6119</v>
      </c>
      <c r="N1038" s="8" t="s">
        <v>180</v>
      </c>
      <c r="O1038" s="8" t="s">
        <v>7066</v>
      </c>
      <c r="P1038" s="11">
        <v>77.0</v>
      </c>
      <c r="Q1038" s="11">
        <v>102641.0</v>
      </c>
      <c r="S1038" s="16" t="str">
        <f t="shared" si="9"/>
        <v>CXG-0126</v>
      </c>
      <c r="T1038" s="16" t="str">
        <f t="shared" si="10"/>
        <v>01/2026</v>
      </c>
      <c r="U1038" s="10" t="s">
        <v>1106</v>
      </c>
      <c r="V1038" s="43">
        <v>79980.0</v>
      </c>
      <c r="W1038" s="8">
        <v>1333.0</v>
      </c>
      <c r="X1038" s="8">
        <v>-3.17</v>
      </c>
      <c r="Y1038" s="16" t="str">
        <f t="shared" si="11"/>
        <v>Descarregado</v>
      </c>
      <c r="Z1038" s="8" t="s">
        <v>3309</v>
      </c>
      <c r="AA1038" s="14">
        <f>SUMIFS(PagFreteIndividal!E:E,PagFreteIndividal!B:B,A:A)+AC1038</f>
        <v>16835.7</v>
      </c>
      <c r="AB1038" s="14">
        <f t="shared" si="12"/>
        <v>0</v>
      </c>
      <c r="AC1038" s="32"/>
    </row>
    <row r="1039">
      <c r="A1039" s="10" t="s">
        <v>7074</v>
      </c>
      <c r="B1039" s="13">
        <v>46049.0</v>
      </c>
      <c r="C1039" s="8" t="s">
        <v>3367</v>
      </c>
      <c r="D1039" s="8">
        <v>74420.0</v>
      </c>
      <c r="E1039" s="8">
        <v>1240.33</v>
      </c>
      <c r="F1039" s="8">
        <v>70.0</v>
      </c>
      <c r="G1039" s="11">
        <v>86823.1</v>
      </c>
      <c r="H1039" s="8">
        <v>0.0</v>
      </c>
      <c r="I1039" s="11">
        <v>0.0</v>
      </c>
      <c r="J1039" s="8" t="s">
        <v>7054</v>
      </c>
      <c r="K1039" s="8">
        <v>140.0</v>
      </c>
      <c r="L1039" s="11">
        <v>10418.8</v>
      </c>
      <c r="M1039" s="8" t="s">
        <v>6119</v>
      </c>
      <c r="N1039" s="8" t="s">
        <v>73</v>
      </c>
      <c r="O1039" s="8" t="s">
        <v>7041</v>
      </c>
      <c r="P1039" s="11">
        <v>80.0</v>
      </c>
      <c r="Q1039" s="11">
        <v>99253.6</v>
      </c>
      <c r="S1039" s="16" t="str">
        <f t="shared" si="9"/>
        <v>CXG-0126</v>
      </c>
      <c r="T1039" s="16" t="str">
        <f t="shared" si="10"/>
        <v>01/2026</v>
      </c>
      <c r="U1039" s="10" t="s">
        <v>1110</v>
      </c>
      <c r="V1039" s="43">
        <v>74440.0</v>
      </c>
      <c r="W1039" s="8">
        <v>1240.67</v>
      </c>
      <c r="X1039" s="8">
        <v>0.34</v>
      </c>
      <c r="Y1039" s="16" t="str">
        <f t="shared" si="11"/>
        <v>Descarregado</v>
      </c>
      <c r="Z1039" s="8" t="s">
        <v>3302</v>
      </c>
      <c r="AA1039" s="14">
        <f>SUMIFS(PagFreteIndividal!E:E,PagFreteIndividal!B:B,A:A)+AC1039</f>
        <v>10418.8</v>
      </c>
      <c r="AB1039" s="14">
        <f t="shared" si="12"/>
        <v>0</v>
      </c>
      <c r="AC1039" s="32">
        <v>10418.8</v>
      </c>
    </row>
    <row r="1040">
      <c r="A1040" s="10" t="s">
        <v>7075</v>
      </c>
      <c r="B1040" s="13">
        <v>46049.0</v>
      </c>
      <c r="C1040" s="8" t="s">
        <v>3367</v>
      </c>
      <c r="D1040" s="8">
        <v>76600.0</v>
      </c>
      <c r="E1040" s="8">
        <v>1276.67</v>
      </c>
      <c r="F1040" s="8">
        <v>70.0</v>
      </c>
      <c r="G1040" s="11">
        <v>89366.9</v>
      </c>
      <c r="H1040" s="8">
        <v>0.0</v>
      </c>
      <c r="I1040" s="11">
        <v>0.0</v>
      </c>
      <c r="J1040" s="8" t="s">
        <v>6984</v>
      </c>
      <c r="K1040" s="8">
        <v>140.0</v>
      </c>
      <c r="L1040" s="11">
        <v>10724.0</v>
      </c>
      <c r="M1040" s="8" t="s">
        <v>6119</v>
      </c>
      <c r="N1040" s="8" t="s">
        <v>73</v>
      </c>
      <c r="O1040" s="8" t="s">
        <v>7041</v>
      </c>
      <c r="P1040" s="11">
        <v>80.0</v>
      </c>
      <c r="Q1040" s="11">
        <v>102106.4</v>
      </c>
      <c r="S1040" s="16" t="str">
        <f t="shared" si="9"/>
        <v>CXG-0126</v>
      </c>
      <c r="T1040" s="16" t="str">
        <f t="shared" si="10"/>
        <v>01/2026</v>
      </c>
      <c r="U1040" s="10" t="s">
        <v>1110</v>
      </c>
      <c r="V1040" s="43">
        <v>76580.0</v>
      </c>
      <c r="W1040" s="8">
        <v>1276.33</v>
      </c>
      <c r="X1040" s="8">
        <v>-0.34</v>
      </c>
      <c r="Y1040" s="16" t="str">
        <f t="shared" si="11"/>
        <v>Descarregado</v>
      </c>
      <c r="Z1040" s="8" t="s">
        <v>3302</v>
      </c>
      <c r="AA1040" s="14">
        <f>SUMIFS(PagFreteIndividal!E:E,PagFreteIndividal!B:B,A:A)+AC1040</f>
        <v>10724</v>
      </c>
      <c r="AB1040" s="14">
        <f t="shared" si="12"/>
        <v>0</v>
      </c>
      <c r="AC1040" s="32">
        <v>10724.0</v>
      </c>
    </row>
    <row r="1041">
      <c r="A1041" s="10" t="s">
        <v>7076</v>
      </c>
      <c r="B1041" s="13">
        <v>46049.0</v>
      </c>
      <c r="C1041" s="8" t="s">
        <v>3367</v>
      </c>
      <c r="D1041" s="8">
        <v>40340.0</v>
      </c>
      <c r="E1041" s="8">
        <v>672.33</v>
      </c>
      <c r="F1041" s="8">
        <v>70.0</v>
      </c>
      <c r="G1041" s="11">
        <v>47063.1</v>
      </c>
      <c r="H1041" s="8">
        <v>0.0</v>
      </c>
      <c r="I1041" s="11">
        <v>0.0</v>
      </c>
      <c r="J1041" s="8" t="s">
        <v>6158</v>
      </c>
      <c r="K1041" s="8">
        <v>110.0</v>
      </c>
      <c r="L1041" s="11">
        <v>4437.4</v>
      </c>
      <c r="M1041" s="8" t="s">
        <v>6119</v>
      </c>
      <c r="N1041" s="8" t="s">
        <v>23</v>
      </c>
      <c r="O1041" s="8" t="s">
        <v>6811</v>
      </c>
      <c r="P1041" s="11">
        <v>75.5</v>
      </c>
      <c r="Q1041" s="11">
        <v>50836.42</v>
      </c>
      <c r="S1041" s="16" t="str">
        <f t="shared" si="9"/>
        <v>CXG-0126</v>
      </c>
      <c r="T1041" s="16" t="str">
        <f t="shared" si="10"/>
        <v>01/2026</v>
      </c>
      <c r="U1041" s="10" t="s">
        <v>1110</v>
      </c>
      <c r="V1041" s="43">
        <v>40400.0</v>
      </c>
      <c r="W1041" s="8">
        <v>673.33</v>
      </c>
      <c r="X1041" s="8">
        <v>1.0</v>
      </c>
      <c r="Y1041" s="16" t="str">
        <f t="shared" si="11"/>
        <v>Descarregado</v>
      </c>
      <c r="Z1041" s="8" t="s">
        <v>3302</v>
      </c>
      <c r="AA1041" s="14">
        <f>SUMIFS(PagFreteIndividal!E:E,PagFreteIndividal!B:B,A:A)+AC1041</f>
        <v>4437.4</v>
      </c>
      <c r="AB1041" s="14">
        <f t="shared" si="12"/>
        <v>0</v>
      </c>
      <c r="AC1041" s="32">
        <v>4437.4</v>
      </c>
    </row>
    <row r="1042">
      <c r="A1042" s="10" t="s">
        <v>7077</v>
      </c>
      <c r="B1042" s="13">
        <v>46050.0</v>
      </c>
      <c r="C1042" s="8" t="s">
        <v>3367</v>
      </c>
      <c r="D1042" s="8">
        <v>81340.0</v>
      </c>
      <c r="E1042" s="8">
        <v>1355.67</v>
      </c>
      <c r="F1042" s="8">
        <v>70.0</v>
      </c>
      <c r="G1042" s="11">
        <v>94896.9</v>
      </c>
      <c r="H1042" s="8">
        <v>0.0</v>
      </c>
      <c r="I1042" s="11">
        <v>0.0</v>
      </c>
      <c r="J1042" s="8" t="s">
        <v>6132</v>
      </c>
      <c r="K1042" s="8">
        <v>140.0</v>
      </c>
      <c r="L1042" s="11">
        <v>11387.6</v>
      </c>
      <c r="M1042" s="8" t="s">
        <v>6119</v>
      </c>
      <c r="N1042" s="8" t="s">
        <v>73</v>
      </c>
      <c r="O1042" s="8" t="s">
        <v>7041</v>
      </c>
      <c r="P1042" s="11">
        <v>80.0</v>
      </c>
      <c r="Q1042" s="11">
        <v>108680.0</v>
      </c>
      <c r="S1042" s="16" t="str">
        <f t="shared" si="9"/>
        <v>CXG-0126</v>
      </c>
      <c r="T1042" s="16" t="str">
        <f t="shared" si="10"/>
        <v>01/2026</v>
      </c>
      <c r="U1042" s="10" t="s">
        <v>1110</v>
      </c>
      <c r="V1042" s="43">
        <v>81510.0</v>
      </c>
      <c r="W1042" s="8">
        <v>1358.5</v>
      </c>
      <c r="X1042" s="8">
        <v>2.83</v>
      </c>
      <c r="Y1042" s="16" t="str">
        <f t="shared" si="11"/>
        <v>Descarregado</v>
      </c>
      <c r="Z1042" s="8" t="s">
        <v>3302</v>
      </c>
      <c r="AA1042" s="14">
        <f>SUMIFS(PagFreteIndividal!E:E,PagFreteIndividal!B:B,A:A)+AC1042</f>
        <v>11387.6</v>
      </c>
      <c r="AB1042" s="14">
        <f t="shared" si="12"/>
        <v>0</v>
      </c>
      <c r="AC1042" s="32">
        <v>11387.6</v>
      </c>
    </row>
    <row r="1043">
      <c r="A1043" s="10" t="s">
        <v>7078</v>
      </c>
      <c r="B1043" s="13">
        <v>46050.0</v>
      </c>
      <c r="C1043" s="8" t="s">
        <v>3367</v>
      </c>
      <c r="D1043" s="8">
        <v>80410.0</v>
      </c>
      <c r="E1043" s="8">
        <v>1340.17</v>
      </c>
      <c r="F1043" s="8">
        <v>70.0</v>
      </c>
      <c r="G1043" s="11">
        <v>93811.9</v>
      </c>
      <c r="H1043" s="8">
        <v>0.0</v>
      </c>
      <c r="I1043" s="11">
        <v>0.0</v>
      </c>
      <c r="J1043" s="8" t="s">
        <v>6345</v>
      </c>
      <c r="K1043" s="8">
        <v>140.0</v>
      </c>
      <c r="L1043" s="11">
        <v>11257.4</v>
      </c>
      <c r="M1043" s="8" t="s">
        <v>6119</v>
      </c>
      <c r="N1043" s="8" t="s">
        <v>57</v>
      </c>
      <c r="O1043" s="8" t="s">
        <v>7023</v>
      </c>
      <c r="P1043" s="11">
        <v>80.0</v>
      </c>
      <c r="Q1043" s="11">
        <v>107213.6</v>
      </c>
      <c r="R1043" s="8"/>
      <c r="S1043" s="16" t="str">
        <f t="shared" si="9"/>
        <v>CXG-0126</v>
      </c>
      <c r="T1043" s="16" t="str">
        <f t="shared" si="10"/>
        <v>01/2026</v>
      </c>
      <c r="U1043" s="10" t="s">
        <v>1110</v>
      </c>
      <c r="V1043" s="43">
        <v>80410.0</v>
      </c>
      <c r="W1043" s="8">
        <v>1340.17</v>
      </c>
      <c r="X1043" s="8">
        <v>0.0</v>
      </c>
      <c r="Y1043" s="16" t="str">
        <f t="shared" si="11"/>
        <v>Descarregado</v>
      </c>
      <c r="Z1043" s="8" t="s">
        <v>3302</v>
      </c>
      <c r="AA1043" s="14">
        <f>SUMIFS(PagFreteIndividal!E:E,PagFreteIndividal!B:B,A:A)+AC1043</f>
        <v>11257.4</v>
      </c>
      <c r="AB1043" s="14">
        <f t="shared" si="12"/>
        <v>0</v>
      </c>
      <c r="AC1043" s="32">
        <v>11257.4</v>
      </c>
    </row>
    <row r="1044">
      <c r="A1044" s="10" t="s">
        <v>5519</v>
      </c>
      <c r="B1044" s="13">
        <v>46050.0</v>
      </c>
      <c r="C1044" s="8" t="s">
        <v>3370</v>
      </c>
      <c r="D1044" s="8">
        <v>79550.0</v>
      </c>
      <c r="E1044" s="8">
        <v>1325.83</v>
      </c>
      <c r="F1044" s="8">
        <v>60.5</v>
      </c>
      <c r="G1044" s="11">
        <v>80212.72</v>
      </c>
      <c r="H1044" s="8">
        <v>0.0</v>
      </c>
      <c r="I1044" s="11">
        <v>0.0</v>
      </c>
      <c r="J1044" s="8" t="s">
        <v>5520</v>
      </c>
      <c r="K1044" s="8">
        <v>210.0</v>
      </c>
      <c r="L1044" s="11">
        <v>16705.5</v>
      </c>
      <c r="M1044" s="8" t="s">
        <v>6119</v>
      </c>
      <c r="N1044" s="8" t="s">
        <v>180</v>
      </c>
      <c r="O1044" s="8" t="s">
        <v>7066</v>
      </c>
      <c r="P1044" s="11">
        <v>77.0</v>
      </c>
      <c r="Q1044" s="11">
        <v>101973.41</v>
      </c>
      <c r="S1044" s="16" t="str">
        <f t="shared" si="9"/>
        <v>CXG-0126</v>
      </c>
      <c r="T1044" s="16" t="str">
        <f t="shared" si="10"/>
        <v>01/2026</v>
      </c>
      <c r="U1044" s="10" t="s">
        <v>1106</v>
      </c>
      <c r="V1044" s="43">
        <v>79460.0</v>
      </c>
      <c r="W1044" s="8">
        <v>1324.33</v>
      </c>
      <c r="X1044" s="8">
        <v>-1.5</v>
      </c>
      <c r="Y1044" s="16" t="str">
        <f t="shared" si="11"/>
        <v>Descarregado</v>
      </c>
      <c r="Z1044" s="8" t="s">
        <v>3309</v>
      </c>
      <c r="AA1044" s="14">
        <f>SUMIFS(PagFreteIndividal!E:E,PagFreteIndividal!B:B,A:A)+AC1044</f>
        <v>16705.5</v>
      </c>
      <c r="AB1044" s="14">
        <f t="shared" si="12"/>
        <v>0</v>
      </c>
      <c r="AC1044" s="32"/>
    </row>
    <row r="1045">
      <c r="A1045" s="10" t="s">
        <v>5522</v>
      </c>
      <c r="B1045" s="13">
        <v>46050.0</v>
      </c>
      <c r="C1045" s="8" t="s">
        <v>3370</v>
      </c>
      <c r="D1045" s="8">
        <v>79400.0</v>
      </c>
      <c r="E1045" s="8">
        <v>1323.33</v>
      </c>
      <c r="F1045" s="8">
        <v>60.5</v>
      </c>
      <c r="G1045" s="11">
        <v>80061.47</v>
      </c>
      <c r="H1045" s="8">
        <v>0.0</v>
      </c>
      <c r="I1045" s="11">
        <v>0.0</v>
      </c>
      <c r="J1045" s="8" t="s">
        <v>5523</v>
      </c>
      <c r="K1045" s="8">
        <v>210.0</v>
      </c>
      <c r="L1045" s="11">
        <v>16674.0</v>
      </c>
      <c r="M1045" s="8" t="s">
        <v>6119</v>
      </c>
      <c r="N1045" s="8" t="s">
        <v>180</v>
      </c>
      <c r="O1045" s="8" t="s">
        <v>7066</v>
      </c>
      <c r="P1045" s="11">
        <v>77.0</v>
      </c>
      <c r="Q1045" s="11">
        <v>101640.0</v>
      </c>
      <c r="S1045" s="16" t="str">
        <f t="shared" si="9"/>
        <v>CXG-0126</v>
      </c>
      <c r="T1045" s="16" t="str">
        <f t="shared" si="10"/>
        <v>01/2026</v>
      </c>
      <c r="U1045" s="10" t="s">
        <v>1106</v>
      </c>
      <c r="V1045" s="43">
        <v>79200.0</v>
      </c>
      <c r="W1045" s="8">
        <v>1320.0</v>
      </c>
      <c r="X1045" s="8">
        <v>-3.33</v>
      </c>
      <c r="Y1045" s="16" t="str">
        <f t="shared" si="11"/>
        <v>Descarregado</v>
      </c>
      <c r="Z1045" s="8" t="s">
        <v>3309</v>
      </c>
      <c r="AA1045" s="14">
        <f>SUMIFS(PagFreteIndividal!E:E,PagFreteIndividal!B:B,A:A)+AC1045</f>
        <v>16674</v>
      </c>
      <c r="AB1045" s="14">
        <f t="shared" si="12"/>
        <v>0</v>
      </c>
      <c r="AC1045" s="32"/>
    </row>
    <row r="1046">
      <c r="A1046" s="10" t="s">
        <v>7079</v>
      </c>
      <c r="B1046" s="13">
        <v>46051.0</v>
      </c>
      <c r="C1046" s="8" t="s">
        <v>3367</v>
      </c>
      <c r="D1046" s="8">
        <v>79790.0</v>
      </c>
      <c r="E1046" s="8">
        <v>1329.83</v>
      </c>
      <c r="F1046" s="8">
        <v>70.0</v>
      </c>
      <c r="G1046" s="11">
        <v>93088.1</v>
      </c>
      <c r="H1046" s="8">
        <v>0.0</v>
      </c>
      <c r="I1046" s="11">
        <v>0.0</v>
      </c>
      <c r="J1046" s="8" t="s">
        <v>6528</v>
      </c>
      <c r="K1046" s="8">
        <v>140.0</v>
      </c>
      <c r="L1046" s="11">
        <v>11170.6</v>
      </c>
      <c r="M1046" s="8" t="s">
        <v>6119</v>
      </c>
      <c r="N1046" s="8" t="s">
        <v>73</v>
      </c>
      <c r="O1046" s="8" t="s">
        <v>7041</v>
      </c>
      <c r="P1046" s="11">
        <v>80.0</v>
      </c>
      <c r="Q1046" s="11">
        <v>106666.4</v>
      </c>
      <c r="S1046" s="16" t="str">
        <f t="shared" si="9"/>
        <v>CXG-0126</v>
      </c>
      <c r="T1046" s="16" t="str">
        <f t="shared" si="10"/>
        <v>01/2026</v>
      </c>
      <c r="U1046" s="10" t="s">
        <v>1110</v>
      </c>
      <c r="V1046" s="43">
        <v>80000.0</v>
      </c>
      <c r="W1046" s="8">
        <v>1333.33</v>
      </c>
      <c r="X1046" s="8">
        <v>3.5</v>
      </c>
      <c r="Y1046" s="16" t="str">
        <f t="shared" si="11"/>
        <v>Descarregado</v>
      </c>
      <c r="Z1046" s="8" t="s">
        <v>3302</v>
      </c>
      <c r="AA1046" s="14">
        <f>SUMIFS(PagFreteIndividal!E:E,PagFreteIndividal!B:B,A:A)+AC1046</f>
        <v>11170.6</v>
      </c>
      <c r="AB1046" s="14">
        <f t="shared" si="12"/>
        <v>0</v>
      </c>
      <c r="AC1046" s="32">
        <v>11170.6</v>
      </c>
    </row>
    <row r="1047">
      <c r="A1047" s="10" t="s">
        <v>7080</v>
      </c>
      <c r="B1047" s="13">
        <v>46051.0</v>
      </c>
      <c r="C1047" s="8" t="s">
        <v>3367</v>
      </c>
      <c r="D1047" s="8">
        <v>44450.0</v>
      </c>
      <c r="E1047" s="8">
        <v>740.83</v>
      </c>
      <c r="F1047" s="8">
        <v>70.0</v>
      </c>
      <c r="G1047" s="11">
        <v>51858.1</v>
      </c>
      <c r="H1047" s="8">
        <v>0.0</v>
      </c>
      <c r="I1047" s="11">
        <v>0.0</v>
      </c>
      <c r="J1047" s="8" t="s">
        <v>6129</v>
      </c>
      <c r="K1047" s="8">
        <v>140.0</v>
      </c>
      <c r="L1047" s="11">
        <v>6223.0</v>
      </c>
      <c r="M1047" s="8" t="s">
        <v>6119</v>
      </c>
      <c r="N1047" s="8" t="s">
        <v>73</v>
      </c>
      <c r="O1047" s="8" t="s">
        <v>7041</v>
      </c>
      <c r="P1047" s="11">
        <v>80.0</v>
      </c>
      <c r="Q1047" s="11">
        <v>59266.4</v>
      </c>
      <c r="S1047" s="16" t="str">
        <f t="shared" si="9"/>
        <v>CXG-0126</v>
      </c>
      <c r="T1047" s="16" t="str">
        <f t="shared" si="10"/>
        <v>01/2026</v>
      </c>
      <c r="U1047" s="10" t="s">
        <v>1110</v>
      </c>
      <c r="V1047" s="43">
        <v>44450.0</v>
      </c>
      <c r="W1047" s="8">
        <v>740.83</v>
      </c>
      <c r="X1047" s="8">
        <v>0.0</v>
      </c>
      <c r="Y1047" s="16" t="str">
        <f t="shared" si="11"/>
        <v>Descarregado</v>
      </c>
      <c r="Z1047" s="8" t="s">
        <v>3302</v>
      </c>
      <c r="AA1047" s="14">
        <f>SUMIFS(PagFreteIndividal!E:E,PagFreteIndividal!B:B,A:A)+AC1047</f>
        <v>6223</v>
      </c>
      <c r="AB1047" s="14">
        <f t="shared" si="12"/>
        <v>0</v>
      </c>
      <c r="AC1047" s="32">
        <v>6223.0</v>
      </c>
    </row>
    <row r="1048">
      <c r="A1048" s="10" t="s">
        <v>7081</v>
      </c>
      <c r="B1048" s="13">
        <v>46051.0</v>
      </c>
      <c r="C1048" s="8" t="s">
        <v>3367</v>
      </c>
      <c r="D1048" s="8">
        <v>70740.0</v>
      </c>
      <c r="E1048" s="8">
        <v>1179.0</v>
      </c>
      <c r="F1048" s="8">
        <v>68.0</v>
      </c>
      <c r="G1048" s="11">
        <v>80172.0</v>
      </c>
      <c r="H1048" s="8">
        <v>0.0</v>
      </c>
      <c r="I1048" s="11">
        <v>0.0</v>
      </c>
      <c r="J1048" s="8" t="s">
        <v>6152</v>
      </c>
      <c r="K1048" s="8">
        <v>100.0</v>
      </c>
      <c r="L1048" s="11">
        <v>7074.0</v>
      </c>
      <c r="M1048" s="8" t="s">
        <v>6119</v>
      </c>
      <c r="N1048" s="8" t="s">
        <v>97</v>
      </c>
      <c r="O1048" s="8" t="s">
        <v>7015</v>
      </c>
      <c r="P1048" s="11">
        <v>76.0</v>
      </c>
      <c r="Q1048" s="11">
        <v>89933.08</v>
      </c>
      <c r="S1048" s="16" t="str">
        <f t="shared" si="9"/>
        <v>CXG-0126</v>
      </c>
      <c r="T1048" s="16" t="str">
        <f t="shared" si="10"/>
        <v>01/2026</v>
      </c>
      <c r="U1048" s="10" t="s">
        <v>1067</v>
      </c>
      <c r="V1048" s="43">
        <v>71000.0</v>
      </c>
      <c r="W1048" s="8">
        <v>1183.33</v>
      </c>
      <c r="X1048" s="8">
        <v>4.33</v>
      </c>
      <c r="Y1048" s="16" t="str">
        <f t="shared" si="11"/>
        <v>Descarregado</v>
      </c>
      <c r="Z1048" s="8" t="s">
        <v>3302</v>
      </c>
      <c r="AA1048" s="14">
        <f>SUMIFS(PagFreteIndividal!E:E,PagFreteIndividal!B:B,A:A)+AC1048</f>
        <v>7074</v>
      </c>
      <c r="AB1048" s="14">
        <f t="shared" si="12"/>
        <v>0</v>
      </c>
      <c r="AC1048" s="32">
        <v>7074.0</v>
      </c>
    </row>
    <row r="1049">
      <c r="A1049" s="10" t="s">
        <v>7082</v>
      </c>
      <c r="B1049" s="13">
        <v>46051.0</v>
      </c>
      <c r="C1049" s="8" t="s">
        <v>3367</v>
      </c>
      <c r="D1049" s="8">
        <v>70480.0</v>
      </c>
      <c r="E1049" s="8">
        <v>1174.67</v>
      </c>
      <c r="F1049" s="8">
        <v>68.0</v>
      </c>
      <c r="G1049" s="11">
        <v>79877.56</v>
      </c>
      <c r="H1049" s="8">
        <v>0.0</v>
      </c>
      <c r="I1049" s="11">
        <v>0.0</v>
      </c>
      <c r="J1049" s="8" t="s">
        <v>6145</v>
      </c>
      <c r="K1049" s="8">
        <v>170.0</v>
      </c>
      <c r="L1049" s="11">
        <v>11981.6</v>
      </c>
      <c r="M1049" s="8" t="s">
        <v>6119</v>
      </c>
      <c r="N1049" s="8" t="s">
        <v>27</v>
      </c>
      <c r="O1049" s="8" t="s">
        <v>6980</v>
      </c>
      <c r="P1049" s="11">
        <v>83.0</v>
      </c>
      <c r="Q1049" s="11">
        <v>97497.61</v>
      </c>
      <c r="S1049" s="16" t="str">
        <f t="shared" si="9"/>
        <v>CXG-0126</v>
      </c>
      <c r="T1049" s="16" t="str">
        <f t="shared" si="10"/>
        <v>01/2026</v>
      </c>
      <c r="U1049" s="10" t="s">
        <v>1067</v>
      </c>
      <c r="V1049" s="43">
        <v>70480.0</v>
      </c>
      <c r="W1049" s="8">
        <v>1174.67</v>
      </c>
      <c r="X1049" s="8">
        <v>0.0</v>
      </c>
      <c r="Y1049" s="16" t="str">
        <f t="shared" si="11"/>
        <v>Descarregado</v>
      </c>
      <c r="Z1049" s="8" t="s">
        <v>3302</v>
      </c>
      <c r="AA1049" s="14">
        <f>SUMIFS(PagFreteIndividal!E:E,PagFreteIndividal!B:B,A:A)+AC1049</f>
        <v>11981.6</v>
      </c>
      <c r="AB1049" s="14">
        <f t="shared" si="12"/>
        <v>0</v>
      </c>
      <c r="AC1049" s="32">
        <v>11981.6</v>
      </c>
    </row>
    <row r="1050">
      <c r="A1050" s="10" t="s">
        <v>5529</v>
      </c>
      <c r="B1050" s="13">
        <v>46053.0</v>
      </c>
      <c r="C1050" s="8" t="s">
        <v>3370</v>
      </c>
      <c r="D1050" s="8">
        <v>73110.0</v>
      </c>
      <c r="E1050" s="8">
        <v>1218.5</v>
      </c>
      <c r="F1050" s="8">
        <v>60.5</v>
      </c>
      <c r="G1050" s="11">
        <v>73719.25</v>
      </c>
      <c r="H1050" s="8">
        <v>0.0</v>
      </c>
      <c r="I1050" s="11">
        <v>0.0</v>
      </c>
      <c r="J1050" s="8" t="s">
        <v>5500</v>
      </c>
      <c r="K1050" s="8">
        <v>210.0</v>
      </c>
      <c r="L1050" s="11">
        <v>15353.1</v>
      </c>
      <c r="M1050" s="8" t="s">
        <v>6119</v>
      </c>
      <c r="N1050" s="8" t="s">
        <v>180</v>
      </c>
      <c r="O1050" s="8" t="s">
        <v>7066</v>
      </c>
      <c r="P1050" s="11">
        <v>77.0</v>
      </c>
      <c r="Q1050" s="11">
        <v>93786.0</v>
      </c>
      <c r="S1050" s="16" t="str">
        <f t="shared" si="9"/>
        <v>CXG-0126</v>
      </c>
      <c r="T1050" s="16" t="str">
        <f t="shared" si="10"/>
        <v>01/2026</v>
      </c>
      <c r="U1050" s="10" t="s">
        <v>1106</v>
      </c>
      <c r="V1050" s="43">
        <v>73080.0</v>
      </c>
      <c r="W1050" s="8">
        <v>1218.0</v>
      </c>
      <c r="X1050" s="8">
        <v>-0.5</v>
      </c>
      <c r="Y1050" s="16" t="str">
        <f t="shared" si="11"/>
        <v>Descarregado</v>
      </c>
      <c r="Z1050" s="8" t="s">
        <v>3309</v>
      </c>
      <c r="AA1050" s="14">
        <f>SUMIFS(PagFreteIndividal!E:E,PagFreteIndividal!B:B,A:A)+AC1050</f>
        <v>15353.1</v>
      </c>
      <c r="AB1050" s="14">
        <f t="shared" si="12"/>
        <v>0</v>
      </c>
      <c r="AC1050" s="32"/>
    </row>
    <row r="1051">
      <c r="A1051" s="10" t="s">
        <v>5527</v>
      </c>
      <c r="B1051" s="13">
        <v>46053.0</v>
      </c>
      <c r="C1051" s="8" t="s">
        <v>3370</v>
      </c>
      <c r="D1051" s="8">
        <v>71870.0</v>
      </c>
      <c r="E1051" s="8">
        <v>1197.83</v>
      </c>
      <c r="F1051" s="8">
        <v>60.5</v>
      </c>
      <c r="G1051" s="11">
        <v>72468.72</v>
      </c>
      <c r="H1051" s="8">
        <v>0.0</v>
      </c>
      <c r="I1051" s="11">
        <v>0.0</v>
      </c>
      <c r="J1051" s="8" t="s">
        <v>5504</v>
      </c>
      <c r="K1051" s="8">
        <v>210.0</v>
      </c>
      <c r="L1051" s="11">
        <v>15092.7</v>
      </c>
      <c r="M1051" s="8" t="s">
        <v>6119</v>
      </c>
      <c r="N1051" s="8" t="s">
        <v>180</v>
      </c>
      <c r="O1051" s="8" t="s">
        <v>7066</v>
      </c>
      <c r="P1051" s="11">
        <v>77.0</v>
      </c>
      <c r="Q1051" s="11">
        <v>92297.59</v>
      </c>
      <c r="S1051" s="16" t="str">
        <f t="shared" si="9"/>
        <v>CXG-0126</v>
      </c>
      <c r="T1051" s="16" t="str">
        <f t="shared" si="10"/>
        <v>01/2026</v>
      </c>
      <c r="U1051" s="10" t="s">
        <v>1106</v>
      </c>
      <c r="V1051" s="43">
        <v>71920.0</v>
      </c>
      <c r="W1051" s="8">
        <v>1198.67</v>
      </c>
      <c r="X1051" s="8">
        <v>0.84</v>
      </c>
      <c r="Y1051" s="16" t="str">
        <f t="shared" si="11"/>
        <v>Descarregado</v>
      </c>
      <c r="Z1051" s="8" t="s">
        <v>3309</v>
      </c>
      <c r="AA1051" s="14">
        <f>SUMIFS(PagFreteIndividal!E:E,PagFreteIndividal!B:B,A:A)+AC1051</f>
        <v>15092.7</v>
      </c>
      <c r="AB1051" s="14">
        <f t="shared" si="12"/>
        <v>0</v>
      </c>
      <c r="AC1051" s="32"/>
    </row>
    <row r="1052">
      <c r="A1052" s="10" t="s">
        <v>7083</v>
      </c>
      <c r="B1052" s="13">
        <v>46054.0</v>
      </c>
      <c r="C1052" s="8" t="s">
        <v>3372</v>
      </c>
      <c r="D1052" s="8">
        <v>72700.0</v>
      </c>
      <c r="E1052" s="8">
        <v>1211.67</v>
      </c>
      <c r="F1052" s="8">
        <v>68.0</v>
      </c>
      <c r="G1052" s="11">
        <v>82393.56</v>
      </c>
      <c r="H1052" s="8">
        <v>0.0</v>
      </c>
      <c r="I1052" s="11">
        <v>0.0</v>
      </c>
      <c r="J1052" s="8" t="s">
        <v>6176</v>
      </c>
      <c r="K1052" s="8">
        <v>100.0</v>
      </c>
      <c r="L1052" s="11">
        <v>7270.0</v>
      </c>
      <c r="M1052" s="8" t="s">
        <v>6119</v>
      </c>
      <c r="N1052" s="8" t="s">
        <v>97</v>
      </c>
      <c r="O1052" s="8" t="s">
        <v>7015</v>
      </c>
      <c r="P1052" s="11">
        <v>76.0</v>
      </c>
      <c r="Q1052" s="11">
        <v>92416.0</v>
      </c>
      <c r="S1052" s="16" t="str">
        <f t="shared" si="9"/>
        <v>CXG-0226</v>
      </c>
      <c r="T1052" s="16" t="str">
        <f t="shared" si="10"/>
        <v>02/2026</v>
      </c>
      <c r="U1052" s="10" t="s">
        <v>1067</v>
      </c>
      <c r="V1052" s="43">
        <v>72960.0</v>
      </c>
      <c r="W1052" s="8">
        <v>1216.0</v>
      </c>
      <c r="X1052" s="8">
        <v>4.33</v>
      </c>
      <c r="Y1052" s="16" t="str">
        <f t="shared" si="11"/>
        <v>Descarregado</v>
      </c>
      <c r="Z1052" s="8" t="s">
        <v>3302</v>
      </c>
      <c r="AA1052" s="14">
        <f>SUMIFS(PagFreteIndividal!E:E,PagFreteIndividal!B:B,A:A)+AC1052</f>
        <v>7270</v>
      </c>
      <c r="AB1052" s="14">
        <f t="shared" si="12"/>
        <v>0</v>
      </c>
      <c r="AC1052" s="32">
        <v>7270.0</v>
      </c>
    </row>
    <row r="1053">
      <c r="A1053" s="10" t="s">
        <v>7084</v>
      </c>
      <c r="B1053" s="13">
        <v>46054.0</v>
      </c>
      <c r="C1053" s="8" t="s">
        <v>3372</v>
      </c>
      <c r="D1053" s="8">
        <v>74720.0</v>
      </c>
      <c r="E1053" s="8">
        <v>1245.33</v>
      </c>
      <c r="F1053" s="8">
        <v>68.0</v>
      </c>
      <c r="G1053" s="11">
        <v>84682.44</v>
      </c>
      <c r="H1053" s="8">
        <v>0.0</v>
      </c>
      <c r="I1053" s="11">
        <v>0.0</v>
      </c>
      <c r="J1053" s="8" t="s">
        <v>6201</v>
      </c>
      <c r="K1053" s="8">
        <v>130.0</v>
      </c>
      <c r="L1053" s="11">
        <v>9713.6</v>
      </c>
      <c r="M1053" s="8" t="s">
        <v>6119</v>
      </c>
      <c r="N1053" s="8" t="s">
        <v>240</v>
      </c>
      <c r="O1053" s="8" t="s">
        <v>7005</v>
      </c>
      <c r="P1053" s="11">
        <v>80.0</v>
      </c>
      <c r="Q1053" s="11">
        <v>99626.4</v>
      </c>
      <c r="S1053" s="16" t="str">
        <f t="shared" si="9"/>
        <v>CXG-0226</v>
      </c>
      <c r="T1053" s="16" t="str">
        <f t="shared" si="10"/>
        <v>02/2026</v>
      </c>
      <c r="U1053" s="10" t="s">
        <v>1067</v>
      </c>
      <c r="V1053" s="43">
        <v>74720.0</v>
      </c>
      <c r="W1053" s="8">
        <v>1245.33</v>
      </c>
      <c r="X1053" s="8">
        <v>0.0</v>
      </c>
      <c r="Y1053" s="16" t="str">
        <f t="shared" si="11"/>
        <v>Descarregado</v>
      </c>
      <c r="Z1053" s="8" t="s">
        <v>3302</v>
      </c>
      <c r="AA1053" s="14">
        <f>SUMIFS(PagFreteIndividal!E:E,PagFreteIndividal!B:B,A:A)+AC1053</f>
        <v>9713.6</v>
      </c>
      <c r="AB1053" s="14">
        <f t="shared" si="12"/>
        <v>0</v>
      </c>
      <c r="AC1053" s="32">
        <v>9713.6</v>
      </c>
    </row>
    <row r="1054">
      <c r="A1054" s="10" t="s">
        <v>7085</v>
      </c>
      <c r="B1054" s="13">
        <v>46055.0</v>
      </c>
      <c r="C1054" s="8" t="s">
        <v>3372</v>
      </c>
      <c r="D1054" s="8">
        <v>72520.0</v>
      </c>
      <c r="E1054" s="8">
        <v>1208.67</v>
      </c>
      <c r="F1054" s="8">
        <v>68.0</v>
      </c>
      <c r="G1054" s="11">
        <v>82189.56</v>
      </c>
      <c r="H1054" s="8">
        <v>0.0</v>
      </c>
      <c r="I1054" s="11">
        <v>0.0</v>
      </c>
      <c r="J1054" s="8" t="s">
        <v>7054</v>
      </c>
      <c r="K1054" s="8">
        <v>110.0</v>
      </c>
      <c r="L1054" s="11">
        <v>7977.2</v>
      </c>
      <c r="M1054" s="8" t="s">
        <v>6119</v>
      </c>
      <c r="N1054" s="8" t="s">
        <v>246</v>
      </c>
      <c r="O1054" s="8" t="s">
        <v>7032</v>
      </c>
      <c r="P1054" s="11">
        <v>77.0</v>
      </c>
      <c r="Q1054" s="11">
        <v>93144.59</v>
      </c>
      <c r="S1054" s="16" t="str">
        <f t="shared" si="9"/>
        <v>CXG-0226</v>
      </c>
      <c r="T1054" s="16" t="str">
        <f t="shared" si="10"/>
        <v>02/2026</v>
      </c>
      <c r="U1054" s="10" t="s">
        <v>1112</v>
      </c>
      <c r="V1054" s="43">
        <v>72580.0</v>
      </c>
      <c r="W1054" s="8">
        <v>1209.67</v>
      </c>
      <c r="X1054" s="8">
        <v>1.0</v>
      </c>
      <c r="Y1054" s="16" t="str">
        <f t="shared" si="11"/>
        <v>Descarregado</v>
      </c>
      <c r="Z1054" s="8" t="s">
        <v>3302</v>
      </c>
      <c r="AA1054" s="14">
        <f>SUMIFS(PagFreteIndividal!E:E,PagFreteIndividal!B:B,A:A)+AC1054</f>
        <v>7977.2</v>
      </c>
      <c r="AB1054" s="14">
        <f t="shared" si="12"/>
        <v>0</v>
      </c>
      <c r="AC1054" s="32">
        <v>7977.2</v>
      </c>
    </row>
    <row r="1055">
      <c r="A1055" s="10" t="s">
        <v>7086</v>
      </c>
      <c r="B1055" s="13">
        <v>46055.0</v>
      </c>
      <c r="C1055" s="8" t="s">
        <v>3372</v>
      </c>
      <c r="D1055" s="8">
        <v>70700.0</v>
      </c>
      <c r="E1055" s="8">
        <v>1178.33</v>
      </c>
      <c r="F1055" s="8">
        <v>68.0</v>
      </c>
      <c r="G1055" s="11">
        <v>80126.44</v>
      </c>
      <c r="H1055" s="8">
        <v>0.0</v>
      </c>
      <c r="I1055" s="11">
        <v>0.0</v>
      </c>
      <c r="J1055" s="8" t="s">
        <v>6984</v>
      </c>
      <c r="K1055" s="8">
        <v>130.0</v>
      </c>
      <c r="L1055" s="11">
        <v>9191.0</v>
      </c>
      <c r="M1055" s="8" t="s">
        <v>6119</v>
      </c>
      <c r="N1055" s="8" t="s">
        <v>255</v>
      </c>
      <c r="O1055" s="8" t="s">
        <v>7087</v>
      </c>
      <c r="P1055" s="11">
        <v>80.0</v>
      </c>
      <c r="Q1055" s="11">
        <v>94426.4</v>
      </c>
      <c r="S1055" s="16" t="str">
        <f t="shared" si="9"/>
        <v>CXG-0226</v>
      </c>
      <c r="T1055" s="16" t="str">
        <f t="shared" si="10"/>
        <v>02/2026</v>
      </c>
      <c r="U1055" s="10" t="s">
        <v>1112</v>
      </c>
      <c r="V1055" s="43">
        <v>70820.0</v>
      </c>
      <c r="W1055" s="8">
        <v>1180.33</v>
      </c>
      <c r="X1055" s="8">
        <v>2.0</v>
      </c>
      <c r="Y1055" s="16" t="str">
        <f t="shared" si="11"/>
        <v>Descarregado</v>
      </c>
      <c r="Z1055" s="8" t="s">
        <v>3302</v>
      </c>
      <c r="AA1055" s="14">
        <f>SUMIFS(PagFreteIndividal!E:E,PagFreteIndividal!B:B,A:A)+AC1055</f>
        <v>9191</v>
      </c>
      <c r="AB1055" s="14">
        <f t="shared" si="12"/>
        <v>0</v>
      </c>
      <c r="AC1055" s="32">
        <v>9191.0</v>
      </c>
    </row>
    <row r="1056">
      <c r="A1056" s="10" t="s">
        <v>7088</v>
      </c>
      <c r="B1056" s="13">
        <v>46055.0</v>
      </c>
      <c r="C1056" s="8" t="s">
        <v>3372</v>
      </c>
      <c r="D1056" s="8">
        <v>75820.0</v>
      </c>
      <c r="E1056" s="8">
        <v>1263.67</v>
      </c>
      <c r="F1056" s="8">
        <v>69.0</v>
      </c>
      <c r="G1056" s="11">
        <v>87193.23</v>
      </c>
      <c r="H1056" s="8">
        <v>0.0</v>
      </c>
      <c r="I1056" s="11">
        <v>0.0</v>
      </c>
      <c r="J1056" s="8" t="s">
        <v>6661</v>
      </c>
      <c r="K1056" s="8">
        <v>140.0</v>
      </c>
      <c r="L1056" s="11">
        <v>10614.8</v>
      </c>
      <c r="M1056" s="8" t="s">
        <v>6119</v>
      </c>
      <c r="N1056" s="8" t="s">
        <v>73</v>
      </c>
      <c r="O1056" s="8" t="s">
        <v>7041</v>
      </c>
      <c r="P1056" s="11">
        <v>80.0</v>
      </c>
      <c r="Q1056" s="11">
        <v>101320.0</v>
      </c>
      <c r="S1056" s="16" t="str">
        <f t="shared" si="9"/>
        <v>CXG-0226</v>
      </c>
      <c r="T1056" s="16" t="str">
        <f t="shared" si="10"/>
        <v>02/2026</v>
      </c>
      <c r="U1056" s="10" t="s">
        <v>1114</v>
      </c>
      <c r="V1056" s="43">
        <v>75990.0</v>
      </c>
      <c r="W1056" s="8">
        <v>1266.5</v>
      </c>
      <c r="X1056" s="8">
        <v>2.83</v>
      </c>
      <c r="Y1056" s="16" t="str">
        <f t="shared" si="11"/>
        <v>Descarregado</v>
      </c>
      <c r="Z1056" s="8" t="s">
        <v>3302</v>
      </c>
      <c r="AA1056" s="14">
        <f>SUMIFS(PagFreteIndividal!E:E,PagFreteIndividal!B:B,A:A)+AC1056</f>
        <v>10614.8</v>
      </c>
      <c r="AB1056" s="14">
        <f t="shared" si="12"/>
        <v>0</v>
      </c>
      <c r="AC1056" s="32">
        <v>10614.8</v>
      </c>
    </row>
    <row r="1057">
      <c r="A1057" s="10" t="s">
        <v>7089</v>
      </c>
      <c r="B1057" s="13">
        <v>46055.0</v>
      </c>
      <c r="C1057" s="8" t="s">
        <v>3372</v>
      </c>
      <c r="D1057" s="8">
        <v>35100.0</v>
      </c>
      <c r="E1057" s="8">
        <v>585.0</v>
      </c>
      <c r="F1057" s="8">
        <v>69.0</v>
      </c>
      <c r="G1057" s="11">
        <v>40365.0</v>
      </c>
      <c r="H1057" s="8">
        <v>0.0</v>
      </c>
      <c r="I1057" s="11">
        <v>0.0</v>
      </c>
      <c r="J1057" s="8" t="s">
        <v>6129</v>
      </c>
      <c r="K1057" s="8">
        <v>140.0</v>
      </c>
      <c r="L1057" s="11">
        <v>4914.0</v>
      </c>
      <c r="M1057" s="8" t="s">
        <v>6119</v>
      </c>
      <c r="N1057" s="8" t="s">
        <v>73</v>
      </c>
      <c r="O1057" s="8" t="s">
        <v>7041</v>
      </c>
      <c r="P1057" s="11">
        <v>80.0</v>
      </c>
      <c r="Q1057" s="11">
        <v>46946.4</v>
      </c>
      <c r="S1057" s="16" t="str">
        <f t="shared" si="9"/>
        <v>CXG-0226</v>
      </c>
      <c r="T1057" s="16" t="str">
        <f t="shared" si="10"/>
        <v>02/2026</v>
      </c>
      <c r="U1057" s="10" t="s">
        <v>1114</v>
      </c>
      <c r="V1057" s="43">
        <v>35210.0</v>
      </c>
      <c r="W1057" s="8">
        <v>586.83</v>
      </c>
      <c r="X1057" s="8">
        <v>1.83</v>
      </c>
      <c r="Y1057" s="16" t="str">
        <f t="shared" si="11"/>
        <v>Descarregado</v>
      </c>
      <c r="Z1057" s="8" t="s">
        <v>3302</v>
      </c>
      <c r="AA1057" s="14">
        <f>SUMIFS(PagFreteIndividal!E:E,PagFreteIndividal!B:B,A:A)+AC1057</f>
        <v>4914</v>
      </c>
      <c r="AB1057" s="14">
        <f t="shared" si="12"/>
        <v>0</v>
      </c>
      <c r="AC1057" s="32">
        <v>4914.0</v>
      </c>
    </row>
    <row r="1058">
      <c r="A1058" s="10" t="s">
        <v>7090</v>
      </c>
      <c r="B1058" s="13">
        <v>46055.0</v>
      </c>
      <c r="C1058" s="8" t="s">
        <v>3372</v>
      </c>
      <c r="D1058" s="8">
        <v>77020.0</v>
      </c>
      <c r="E1058" s="8">
        <v>1283.67</v>
      </c>
      <c r="F1058" s="8">
        <v>69.0</v>
      </c>
      <c r="G1058" s="11">
        <v>88573.23</v>
      </c>
      <c r="H1058" s="8">
        <v>0.0</v>
      </c>
      <c r="I1058" s="11">
        <v>0.0</v>
      </c>
      <c r="J1058" s="8" t="s">
        <v>6464</v>
      </c>
      <c r="K1058" s="8">
        <v>150.0</v>
      </c>
      <c r="L1058" s="11">
        <v>11553.0</v>
      </c>
      <c r="M1058" s="8" t="s">
        <v>6119</v>
      </c>
      <c r="N1058" s="8" t="s">
        <v>95</v>
      </c>
      <c r="O1058" s="8" t="s">
        <v>7049</v>
      </c>
      <c r="P1058" s="11">
        <v>82.0</v>
      </c>
      <c r="Q1058" s="11">
        <v>104632.0</v>
      </c>
      <c r="S1058" s="16" t="str">
        <f t="shared" si="9"/>
        <v>CXG-0226</v>
      </c>
      <c r="T1058" s="16" t="str">
        <f t="shared" si="10"/>
        <v>02/2026</v>
      </c>
      <c r="U1058" s="10" t="s">
        <v>1114</v>
      </c>
      <c r="V1058" s="43">
        <v>76560.0</v>
      </c>
      <c r="W1058" s="8">
        <v>1276.0</v>
      </c>
      <c r="X1058" s="8">
        <v>-7.67</v>
      </c>
      <c r="Y1058" s="16" t="str">
        <f t="shared" si="11"/>
        <v>Descarregado</v>
      </c>
      <c r="Z1058" s="8" t="s">
        <v>3302</v>
      </c>
      <c r="AA1058" s="14">
        <f>SUMIFS(PagFreteIndividal!E:E,PagFreteIndividal!B:B,A:A)+AC1058</f>
        <v>11553</v>
      </c>
      <c r="AB1058" s="14">
        <f t="shared" si="12"/>
        <v>0</v>
      </c>
      <c r="AC1058" s="32">
        <v>11553.0</v>
      </c>
    </row>
    <row r="1059">
      <c r="A1059" s="10" t="s">
        <v>7091</v>
      </c>
      <c r="B1059" s="13">
        <v>46055.0</v>
      </c>
      <c r="C1059" s="8" t="s">
        <v>3372</v>
      </c>
      <c r="D1059" s="8">
        <v>77220.0</v>
      </c>
      <c r="E1059" s="8">
        <v>1287.0</v>
      </c>
      <c r="F1059" s="8">
        <v>69.0</v>
      </c>
      <c r="G1059" s="11">
        <v>88803.0</v>
      </c>
      <c r="H1059" s="8">
        <v>0.0</v>
      </c>
      <c r="I1059" s="11">
        <v>0.0</v>
      </c>
      <c r="J1059" s="8" t="s">
        <v>6158</v>
      </c>
      <c r="K1059" s="8">
        <v>140.0</v>
      </c>
      <c r="L1059" s="11">
        <v>10810.8</v>
      </c>
      <c r="M1059" s="8" t="s">
        <v>6119</v>
      </c>
      <c r="N1059" s="8" t="s">
        <v>73</v>
      </c>
      <c r="O1059" s="8" t="s">
        <v>7092</v>
      </c>
      <c r="P1059" s="11">
        <v>81.0</v>
      </c>
      <c r="Q1059" s="11">
        <v>104422.77</v>
      </c>
      <c r="S1059" s="16" t="str">
        <f t="shared" si="9"/>
        <v>CXG-0226</v>
      </c>
      <c r="T1059" s="16" t="str">
        <f t="shared" si="10"/>
        <v>02/2026</v>
      </c>
      <c r="U1059" s="10" t="s">
        <v>1114</v>
      </c>
      <c r="V1059" s="43">
        <v>77350.0</v>
      </c>
      <c r="W1059" s="8">
        <v>1289.17</v>
      </c>
      <c r="X1059" s="8">
        <v>2.17</v>
      </c>
      <c r="Y1059" s="16" t="str">
        <f t="shared" si="11"/>
        <v>Descarregado</v>
      </c>
      <c r="Z1059" s="8" t="s">
        <v>3302</v>
      </c>
      <c r="AA1059" s="14">
        <f>SUMIFS(PagFreteIndividal!E:E,PagFreteIndividal!B:B,A:A)+AC1059</f>
        <v>10810.8</v>
      </c>
      <c r="AB1059" s="14">
        <f t="shared" si="12"/>
        <v>0</v>
      </c>
      <c r="AC1059" s="32">
        <v>10810.8</v>
      </c>
    </row>
    <row r="1060">
      <c r="A1060" s="10" t="s">
        <v>7093</v>
      </c>
      <c r="B1060" s="13">
        <v>46055.0</v>
      </c>
      <c r="C1060" s="8" t="s">
        <v>3372</v>
      </c>
      <c r="D1060" s="8">
        <v>70300.0</v>
      </c>
      <c r="E1060" s="8">
        <v>1171.67</v>
      </c>
      <c r="F1060" s="8">
        <v>68.0</v>
      </c>
      <c r="G1060" s="11">
        <v>79673.56</v>
      </c>
      <c r="H1060" s="8">
        <v>0.0</v>
      </c>
      <c r="I1060" s="11">
        <v>0.0</v>
      </c>
      <c r="J1060" s="8" t="s">
        <v>6992</v>
      </c>
      <c r="K1060" s="8">
        <v>100.0</v>
      </c>
      <c r="L1060" s="11">
        <v>7030.0</v>
      </c>
      <c r="M1060" s="8" t="s">
        <v>6119</v>
      </c>
      <c r="N1060" s="8" t="s">
        <v>81</v>
      </c>
      <c r="O1060" s="8" t="s">
        <v>6397</v>
      </c>
      <c r="P1060" s="11">
        <v>76.0</v>
      </c>
      <c r="Q1060" s="11">
        <v>89046.92</v>
      </c>
      <c r="S1060" s="16" t="str">
        <f t="shared" si="9"/>
        <v>CXG-0226</v>
      </c>
      <c r="T1060" s="16" t="str">
        <f t="shared" si="10"/>
        <v>02/2026</v>
      </c>
      <c r="U1060" s="10" t="s">
        <v>1067</v>
      </c>
      <c r="V1060" s="43">
        <v>70300.0</v>
      </c>
      <c r="W1060" s="8">
        <v>1171.67</v>
      </c>
      <c r="X1060" s="8">
        <v>0.0</v>
      </c>
      <c r="Y1060" s="16" t="str">
        <f t="shared" si="11"/>
        <v>Descarregado</v>
      </c>
      <c r="Z1060" s="8" t="s">
        <v>3302</v>
      </c>
      <c r="AA1060" s="14">
        <f>SUMIFS(PagFreteIndividal!E:E,PagFreteIndividal!B:B,A:A)+AC1060</f>
        <v>7030</v>
      </c>
      <c r="AB1060" s="14">
        <f t="shared" si="12"/>
        <v>0</v>
      </c>
      <c r="AC1060" s="32">
        <v>7030.0</v>
      </c>
    </row>
    <row r="1061">
      <c r="A1061" s="10" t="s">
        <v>5538</v>
      </c>
      <c r="B1061" s="13">
        <v>46056.0</v>
      </c>
      <c r="C1061" s="8" t="s">
        <v>3370</v>
      </c>
      <c r="D1061" s="8">
        <v>80220.0</v>
      </c>
      <c r="E1061" s="8">
        <v>1337.0</v>
      </c>
      <c r="F1061" s="8">
        <v>60.5</v>
      </c>
      <c r="G1061" s="11">
        <v>80888.5</v>
      </c>
      <c r="H1061" s="8">
        <v>0.0</v>
      </c>
      <c r="I1061" s="11">
        <v>0.0</v>
      </c>
      <c r="J1061" s="8" t="s">
        <v>5500</v>
      </c>
      <c r="K1061" s="8">
        <v>210.0</v>
      </c>
      <c r="L1061" s="11">
        <v>16846.2</v>
      </c>
      <c r="M1061" s="8" t="s">
        <v>6119</v>
      </c>
      <c r="N1061" s="8" t="s">
        <v>180</v>
      </c>
      <c r="O1061" s="8" t="s">
        <v>7094</v>
      </c>
      <c r="P1061" s="11">
        <v>76.0</v>
      </c>
      <c r="Q1061" s="11">
        <v>101460.0</v>
      </c>
      <c r="S1061" s="16" t="str">
        <f t="shared" si="9"/>
        <v>CXG-0226</v>
      </c>
      <c r="T1061" s="16" t="str">
        <f t="shared" si="10"/>
        <v>02/2026</v>
      </c>
      <c r="U1061" s="10" t="s">
        <v>1116</v>
      </c>
      <c r="V1061" s="43">
        <v>80100.0</v>
      </c>
      <c r="W1061" s="8">
        <v>1335.0</v>
      </c>
      <c r="X1061" s="8">
        <v>-2.0</v>
      </c>
      <c r="Y1061" s="16" t="str">
        <f t="shared" si="11"/>
        <v>Descarregado</v>
      </c>
      <c r="Z1061" s="8" t="s">
        <v>3309</v>
      </c>
      <c r="AA1061" s="14">
        <f>SUMIFS(PagFreteIndividal!E:E,PagFreteIndividal!B:B,A:A)+AC1061</f>
        <v>16846.2</v>
      </c>
      <c r="AB1061" s="14">
        <f t="shared" si="12"/>
        <v>0</v>
      </c>
      <c r="AC1061" s="32"/>
    </row>
    <row r="1062">
      <c r="A1062" s="10" t="s">
        <v>7095</v>
      </c>
      <c r="B1062" s="13">
        <v>46056.0</v>
      </c>
      <c r="C1062" s="8" t="s">
        <v>3372</v>
      </c>
      <c r="D1062" s="8">
        <v>74200.0</v>
      </c>
      <c r="E1062" s="8">
        <v>1236.67</v>
      </c>
      <c r="F1062" s="8">
        <v>68.0</v>
      </c>
      <c r="G1062" s="11">
        <v>84093.56</v>
      </c>
      <c r="H1062" s="8">
        <v>0.0</v>
      </c>
      <c r="I1062" s="11">
        <v>0.0</v>
      </c>
      <c r="J1062" s="8" t="s">
        <v>6428</v>
      </c>
      <c r="K1062" s="8">
        <v>130.0</v>
      </c>
      <c r="L1062" s="11">
        <v>9646.0</v>
      </c>
      <c r="M1062" s="8" t="s">
        <v>6119</v>
      </c>
      <c r="N1062" s="8" t="s">
        <v>257</v>
      </c>
      <c r="O1062" s="8" t="s">
        <v>7063</v>
      </c>
      <c r="P1062" s="11">
        <v>78.0</v>
      </c>
      <c r="Q1062" s="11">
        <v>95160.0</v>
      </c>
      <c r="S1062" s="16" t="str">
        <f t="shared" si="9"/>
        <v>CXG-0226</v>
      </c>
      <c r="T1062" s="16" t="str">
        <f t="shared" si="10"/>
        <v>02/2026</v>
      </c>
      <c r="U1062" s="10" t="s">
        <v>1067</v>
      </c>
      <c r="V1062" s="43">
        <v>73200.0</v>
      </c>
      <c r="W1062" s="8">
        <v>1220.0</v>
      </c>
      <c r="X1062" s="8">
        <v>-16.67</v>
      </c>
      <c r="Y1062" s="16" t="str">
        <f t="shared" si="11"/>
        <v>Descarregado</v>
      </c>
      <c r="Z1062" s="8" t="s">
        <v>3302</v>
      </c>
      <c r="AA1062" s="14">
        <f>SUMIFS(PagFreteIndividal!E:E,PagFreteIndividal!B:B,A:A)+AC1062</f>
        <v>9646</v>
      </c>
      <c r="AB1062" s="14">
        <f t="shared" si="12"/>
        <v>0</v>
      </c>
      <c r="AC1062" s="32">
        <v>9646.0</v>
      </c>
    </row>
    <row r="1063">
      <c r="A1063" s="10" t="s">
        <v>7096</v>
      </c>
      <c r="B1063" s="13">
        <v>46056.0</v>
      </c>
      <c r="C1063" s="8" t="s">
        <v>3372</v>
      </c>
      <c r="D1063" s="8">
        <v>72720.0</v>
      </c>
      <c r="E1063" s="8">
        <v>1212.0</v>
      </c>
      <c r="F1063" s="8">
        <v>68.0</v>
      </c>
      <c r="G1063" s="11">
        <v>82416.0</v>
      </c>
      <c r="H1063" s="8">
        <v>0.0</v>
      </c>
      <c r="I1063" s="11">
        <v>0.0</v>
      </c>
      <c r="J1063" s="8" t="s">
        <v>6152</v>
      </c>
      <c r="K1063" s="8">
        <v>130.0</v>
      </c>
      <c r="L1063" s="11">
        <v>9453.6</v>
      </c>
      <c r="M1063" s="8" t="s">
        <v>6119</v>
      </c>
      <c r="N1063" s="8" t="s">
        <v>37</v>
      </c>
      <c r="O1063" s="8" t="s">
        <v>6530</v>
      </c>
      <c r="P1063" s="11">
        <v>76.0</v>
      </c>
      <c r="Q1063" s="11">
        <v>92112.0</v>
      </c>
      <c r="R1063" s="8" t="s">
        <v>7097</v>
      </c>
      <c r="S1063" s="16" t="str">
        <f t="shared" si="9"/>
        <v>CXG-0226</v>
      </c>
      <c r="T1063" s="16" t="str">
        <f t="shared" si="10"/>
        <v>02/2026</v>
      </c>
      <c r="U1063" s="10" t="s">
        <v>1067</v>
      </c>
      <c r="V1063" s="43">
        <v>72720.0</v>
      </c>
      <c r="W1063" s="8">
        <v>1212.0</v>
      </c>
      <c r="X1063" s="8">
        <v>0.0</v>
      </c>
      <c r="Y1063" s="16" t="str">
        <f t="shared" si="11"/>
        <v>Descarregado</v>
      </c>
      <c r="Z1063" s="8" t="s">
        <v>3302</v>
      </c>
      <c r="AA1063" s="14">
        <f>SUMIFS(PagFreteIndividal!E:E,PagFreteIndividal!B:B,A:A)+AC1063</f>
        <v>9453.6</v>
      </c>
      <c r="AB1063" s="14">
        <f t="shared" si="12"/>
        <v>0</v>
      </c>
      <c r="AC1063" s="32">
        <v>9453.6</v>
      </c>
    </row>
    <row r="1064">
      <c r="A1064" s="10" t="s">
        <v>5540</v>
      </c>
      <c r="B1064" s="13">
        <v>46057.0</v>
      </c>
      <c r="C1064" s="8" t="s">
        <v>3370</v>
      </c>
      <c r="D1064" s="8">
        <v>74860.0</v>
      </c>
      <c r="E1064" s="8">
        <v>1247.67</v>
      </c>
      <c r="F1064" s="8">
        <v>60.5</v>
      </c>
      <c r="G1064" s="11">
        <v>75484.04</v>
      </c>
      <c r="H1064" s="8">
        <v>0.0</v>
      </c>
      <c r="I1064" s="11">
        <v>0.0</v>
      </c>
      <c r="J1064" s="8" t="s">
        <v>5504</v>
      </c>
      <c r="K1064" s="8">
        <v>210.0</v>
      </c>
      <c r="L1064" s="11">
        <v>15720.6</v>
      </c>
      <c r="M1064" s="8" t="s">
        <v>6119</v>
      </c>
      <c r="N1064" s="8" t="s">
        <v>180</v>
      </c>
      <c r="O1064" s="8" t="s">
        <v>7094</v>
      </c>
      <c r="P1064" s="11">
        <v>76.0</v>
      </c>
      <c r="Q1064" s="11">
        <v>94721.08</v>
      </c>
      <c r="S1064" s="16" t="str">
        <f t="shared" si="9"/>
        <v>CXG-0226</v>
      </c>
      <c r="T1064" s="16" t="str">
        <f t="shared" si="10"/>
        <v>02/2026</v>
      </c>
      <c r="U1064" s="10" t="s">
        <v>1116</v>
      </c>
      <c r="V1064" s="43">
        <v>74780.0</v>
      </c>
      <c r="W1064" s="8">
        <v>1246.33</v>
      </c>
      <c r="X1064" s="8">
        <v>-1.34</v>
      </c>
      <c r="Y1064" s="16" t="str">
        <f t="shared" si="11"/>
        <v>Descarregado</v>
      </c>
      <c r="Z1064" s="8" t="s">
        <v>3309</v>
      </c>
      <c r="AA1064" s="14">
        <f>SUMIFS(PagFreteIndividal!E:E,PagFreteIndividal!B:B,A:A)+AC1064</f>
        <v>15720.6</v>
      </c>
      <c r="AB1064" s="14">
        <f t="shared" si="12"/>
        <v>0</v>
      </c>
      <c r="AC1064" s="32"/>
    </row>
    <row r="1065">
      <c r="A1065" s="10" t="s">
        <v>5536</v>
      </c>
      <c r="B1065" s="13">
        <v>46057.0</v>
      </c>
      <c r="C1065" s="8" t="s">
        <v>3370</v>
      </c>
      <c r="D1065" s="8">
        <v>72710.0</v>
      </c>
      <c r="E1065" s="8">
        <v>1211.83</v>
      </c>
      <c r="F1065" s="8">
        <v>60.5</v>
      </c>
      <c r="G1065" s="11">
        <v>73315.72</v>
      </c>
      <c r="H1065" s="8">
        <v>0.0</v>
      </c>
      <c r="I1065" s="11">
        <v>0.0</v>
      </c>
      <c r="J1065" s="8" t="s">
        <v>5515</v>
      </c>
      <c r="K1065" s="8">
        <v>210.0</v>
      </c>
      <c r="L1065" s="11">
        <v>15269.1</v>
      </c>
      <c r="M1065" s="8" t="s">
        <v>6119</v>
      </c>
      <c r="N1065" s="8" t="s">
        <v>180</v>
      </c>
      <c r="O1065" s="8" t="s">
        <v>7094</v>
      </c>
      <c r="P1065" s="11">
        <v>76.0</v>
      </c>
      <c r="Q1065" s="11">
        <v>91960.0</v>
      </c>
      <c r="S1065" s="16" t="str">
        <f t="shared" si="9"/>
        <v>CXG-0226</v>
      </c>
      <c r="T1065" s="16" t="str">
        <f t="shared" si="10"/>
        <v>02/2026</v>
      </c>
      <c r="U1065" s="10" t="s">
        <v>1116</v>
      </c>
      <c r="V1065" s="43">
        <v>72600.0</v>
      </c>
      <c r="W1065" s="8">
        <v>1210.0</v>
      </c>
      <c r="X1065" s="8">
        <v>-1.83</v>
      </c>
      <c r="Y1065" s="16" t="str">
        <f t="shared" si="11"/>
        <v>Descarregado</v>
      </c>
      <c r="Z1065" s="8" t="s">
        <v>3309</v>
      </c>
      <c r="AA1065" s="14">
        <f>SUMIFS(PagFreteIndividal!E:E,PagFreteIndividal!B:B,A:A)+AC1065</f>
        <v>15269.1</v>
      </c>
      <c r="AB1065" s="14">
        <f t="shared" si="12"/>
        <v>0</v>
      </c>
      <c r="AC1065" s="32"/>
    </row>
    <row r="1066">
      <c r="A1066" s="10" t="s">
        <v>7098</v>
      </c>
      <c r="B1066" s="13">
        <v>46057.0</v>
      </c>
      <c r="C1066" s="8" t="s">
        <v>3372</v>
      </c>
      <c r="D1066" s="8">
        <v>76520.0</v>
      </c>
      <c r="E1066" s="8">
        <v>1275.33</v>
      </c>
      <c r="F1066" s="8">
        <v>68.0</v>
      </c>
      <c r="G1066" s="11">
        <v>86722.44</v>
      </c>
      <c r="H1066" s="8">
        <v>0.0</v>
      </c>
      <c r="I1066" s="11">
        <v>0.0</v>
      </c>
      <c r="J1066" s="8" t="s">
        <v>6132</v>
      </c>
      <c r="K1066" s="8">
        <v>140.0</v>
      </c>
      <c r="L1066" s="11">
        <v>10712.8</v>
      </c>
      <c r="M1066" s="8" t="s">
        <v>6119</v>
      </c>
      <c r="N1066" s="8" t="s">
        <v>105</v>
      </c>
      <c r="O1066" s="8" t="s">
        <v>6973</v>
      </c>
      <c r="P1066" s="11">
        <v>81.0</v>
      </c>
      <c r="Q1066" s="11">
        <v>103045.77</v>
      </c>
      <c r="S1066" s="16" t="str">
        <f t="shared" si="9"/>
        <v>CXG-0226</v>
      </c>
      <c r="T1066" s="16" t="str">
        <f t="shared" si="10"/>
        <v>02/2026</v>
      </c>
      <c r="U1066" s="10" t="s">
        <v>1112</v>
      </c>
      <c r="V1066" s="43">
        <v>76330.0</v>
      </c>
      <c r="W1066" s="8">
        <v>1272.17</v>
      </c>
      <c r="X1066" s="8">
        <v>-3.16</v>
      </c>
      <c r="Y1066" s="16" t="str">
        <f t="shared" si="11"/>
        <v>Descarregado</v>
      </c>
      <c r="Z1066" s="8" t="s">
        <v>3302</v>
      </c>
      <c r="AA1066" s="14">
        <f>SUMIFS(PagFreteIndividal!E:E,PagFreteIndividal!B:B,A:A)+AC1066</f>
        <v>10712.8</v>
      </c>
      <c r="AB1066" s="14">
        <f t="shared" si="12"/>
        <v>0</v>
      </c>
      <c r="AC1066" s="32">
        <v>10712.8</v>
      </c>
    </row>
    <row r="1067">
      <c r="A1067" s="10" t="s">
        <v>7099</v>
      </c>
      <c r="B1067" s="13">
        <v>46057.0</v>
      </c>
      <c r="C1067" s="8" t="s">
        <v>3372</v>
      </c>
      <c r="D1067" s="8">
        <v>30260.0</v>
      </c>
      <c r="E1067" s="8">
        <v>504.33</v>
      </c>
      <c r="F1067" s="8">
        <v>68.0</v>
      </c>
      <c r="G1067" s="11">
        <v>34294.44</v>
      </c>
      <c r="H1067" s="8">
        <v>0.0</v>
      </c>
      <c r="I1067" s="11">
        <v>0.0</v>
      </c>
      <c r="J1067" s="8" t="s">
        <v>4337</v>
      </c>
      <c r="K1067" s="8">
        <v>140.0</v>
      </c>
      <c r="L1067" s="11">
        <v>4236.4</v>
      </c>
      <c r="M1067" s="8" t="s">
        <v>6119</v>
      </c>
      <c r="N1067" s="8" t="s">
        <v>255</v>
      </c>
      <c r="O1067" s="8" t="s">
        <v>7087</v>
      </c>
      <c r="P1067" s="11">
        <v>80.0</v>
      </c>
      <c r="Q1067" s="11">
        <v>41026.4</v>
      </c>
      <c r="S1067" s="16" t="str">
        <f t="shared" si="9"/>
        <v>CXG-0226</v>
      </c>
      <c r="T1067" s="16" t="str">
        <f t="shared" si="10"/>
        <v>02/2026</v>
      </c>
      <c r="U1067" s="10" t="s">
        <v>1112</v>
      </c>
      <c r="V1067" s="43">
        <v>30770.0</v>
      </c>
      <c r="W1067" s="8">
        <v>512.83</v>
      </c>
      <c r="X1067" s="8">
        <v>8.5</v>
      </c>
      <c r="Y1067" s="16" t="str">
        <f t="shared" si="11"/>
        <v>Descarregado</v>
      </c>
      <c r="Z1067" s="8" t="s">
        <v>3302</v>
      </c>
      <c r="AA1067" s="14">
        <f>SUMIFS(PagFreteIndividal!E:E,PagFreteIndividal!B:B,A:A)+AC1067</f>
        <v>4236.4</v>
      </c>
      <c r="AB1067" s="14">
        <f t="shared" si="12"/>
        <v>0</v>
      </c>
      <c r="AC1067" s="32">
        <v>4236.4</v>
      </c>
    </row>
    <row r="1068">
      <c r="A1068" s="10" t="s">
        <v>7100</v>
      </c>
      <c r="B1068" s="13">
        <v>46057.0</v>
      </c>
      <c r="C1068" s="8" t="s">
        <v>3372</v>
      </c>
      <c r="D1068" s="8">
        <v>48080.0</v>
      </c>
      <c r="E1068" s="8">
        <v>801.33</v>
      </c>
      <c r="F1068" s="8">
        <v>69.0</v>
      </c>
      <c r="G1068" s="11">
        <v>55291.77</v>
      </c>
      <c r="H1068" s="8">
        <v>0.0</v>
      </c>
      <c r="I1068" s="11">
        <v>0.0</v>
      </c>
      <c r="J1068" s="8" t="s">
        <v>4337</v>
      </c>
      <c r="K1068" s="8">
        <v>140.0</v>
      </c>
      <c r="L1068" s="11">
        <v>6731.2</v>
      </c>
      <c r="M1068" s="8" t="s">
        <v>6119</v>
      </c>
      <c r="N1068" s="8" t="s">
        <v>255</v>
      </c>
      <c r="O1068" s="8" t="s">
        <v>7087</v>
      </c>
      <c r="P1068" s="11">
        <v>80.0</v>
      </c>
      <c r="Q1068" s="11">
        <v>64106.4</v>
      </c>
      <c r="S1068" s="16" t="str">
        <f t="shared" si="9"/>
        <v>CXG-0226</v>
      </c>
      <c r="T1068" s="16" t="str">
        <f t="shared" si="10"/>
        <v>02/2026</v>
      </c>
      <c r="U1068" s="10" t="s">
        <v>1114</v>
      </c>
      <c r="V1068" s="43">
        <v>48080.0</v>
      </c>
      <c r="W1068" s="8">
        <v>801.33</v>
      </c>
      <c r="X1068" s="8">
        <v>0.0</v>
      </c>
      <c r="Y1068" s="16" t="str">
        <f t="shared" si="11"/>
        <v>Descarregado</v>
      </c>
      <c r="Z1068" s="8" t="s">
        <v>3302</v>
      </c>
      <c r="AA1068" s="14">
        <f>SUMIFS(PagFreteIndividal!E:E,PagFreteIndividal!B:B,A:A)+AC1068</f>
        <v>6731.2</v>
      </c>
      <c r="AB1068" s="14">
        <f t="shared" si="12"/>
        <v>0</v>
      </c>
      <c r="AC1068" s="32">
        <v>6731.2</v>
      </c>
    </row>
    <row r="1069">
      <c r="A1069" s="10" t="s">
        <v>7101</v>
      </c>
      <c r="B1069" s="13">
        <v>46058.0</v>
      </c>
      <c r="C1069" s="8" t="s">
        <v>3372</v>
      </c>
      <c r="D1069" s="8">
        <v>75920.0</v>
      </c>
      <c r="E1069" s="8">
        <v>1265.33</v>
      </c>
      <c r="F1069" s="8">
        <v>66.5</v>
      </c>
      <c r="G1069" s="11">
        <v>84144.45</v>
      </c>
      <c r="H1069" s="8">
        <v>0.0</v>
      </c>
      <c r="I1069" s="11">
        <v>0.0</v>
      </c>
      <c r="J1069" s="8" t="s">
        <v>6201</v>
      </c>
      <c r="K1069" s="8">
        <v>100.0</v>
      </c>
      <c r="L1069" s="11">
        <v>7592.0</v>
      </c>
      <c r="M1069" s="8" t="s">
        <v>6119</v>
      </c>
      <c r="N1069" s="8" t="s">
        <v>37</v>
      </c>
      <c r="O1069" s="8" t="s">
        <v>6530</v>
      </c>
      <c r="P1069" s="11">
        <v>76.0</v>
      </c>
      <c r="Q1069" s="11">
        <v>97381.08</v>
      </c>
      <c r="S1069" s="16" t="str">
        <f t="shared" si="9"/>
        <v>CXG-0226</v>
      </c>
      <c r="T1069" s="16" t="str">
        <f t="shared" si="10"/>
        <v>02/2026</v>
      </c>
      <c r="U1069" s="10" t="s">
        <v>1120</v>
      </c>
      <c r="V1069" s="43">
        <v>76880.0</v>
      </c>
      <c r="W1069" s="8">
        <v>1281.33</v>
      </c>
      <c r="X1069" s="8">
        <v>16.0</v>
      </c>
      <c r="Y1069" s="16" t="str">
        <f t="shared" si="11"/>
        <v>Descarregado</v>
      </c>
      <c r="Z1069" s="8" t="s">
        <v>3302</v>
      </c>
      <c r="AA1069" s="14">
        <f>SUMIFS(PagFreteIndividal!E:E,PagFreteIndividal!B:B,A:A)+AC1069</f>
        <v>7592</v>
      </c>
      <c r="AB1069" s="14">
        <f t="shared" si="12"/>
        <v>0</v>
      </c>
      <c r="AC1069" s="32">
        <v>7592.0</v>
      </c>
    </row>
    <row r="1070">
      <c r="A1070" s="10" t="s">
        <v>7102</v>
      </c>
      <c r="B1070" s="13">
        <v>46058.0</v>
      </c>
      <c r="C1070" s="8" t="s">
        <v>3372</v>
      </c>
      <c r="D1070" s="8">
        <v>75580.0</v>
      </c>
      <c r="E1070" s="8">
        <v>1259.67</v>
      </c>
      <c r="F1070" s="8">
        <v>68.5</v>
      </c>
      <c r="G1070" s="11">
        <v>86287.4</v>
      </c>
      <c r="H1070" s="8">
        <v>0.0</v>
      </c>
      <c r="I1070" s="11">
        <v>0.0</v>
      </c>
      <c r="J1070" s="8" t="s">
        <v>6490</v>
      </c>
      <c r="K1070" s="8">
        <v>110.0</v>
      </c>
      <c r="L1070" s="11">
        <v>8313.8</v>
      </c>
      <c r="M1070" s="8" t="s">
        <v>6119</v>
      </c>
      <c r="N1070" s="8" t="s">
        <v>244</v>
      </c>
      <c r="O1070" s="8" t="s">
        <v>7028</v>
      </c>
      <c r="P1070" s="11">
        <v>78.0</v>
      </c>
      <c r="Q1070" s="11">
        <v>98670.0</v>
      </c>
      <c r="S1070" s="16" t="str">
        <f t="shared" si="9"/>
        <v>CXG-0226</v>
      </c>
      <c r="T1070" s="16" t="str">
        <f t="shared" si="10"/>
        <v>02/2026</v>
      </c>
      <c r="U1070" s="10" t="s">
        <v>1120</v>
      </c>
      <c r="V1070" s="43">
        <v>75900.0</v>
      </c>
      <c r="W1070" s="8">
        <v>1265.0</v>
      </c>
      <c r="X1070" s="8">
        <v>5.33</v>
      </c>
      <c r="Y1070" s="16" t="str">
        <f t="shared" si="11"/>
        <v>Descarregado</v>
      </c>
      <c r="Z1070" s="8" t="s">
        <v>3302</v>
      </c>
      <c r="AA1070" s="14">
        <f>SUMIFS(PagFreteIndividal!E:E,PagFreteIndividal!B:B,A:A)+AC1070</f>
        <v>8313.8</v>
      </c>
      <c r="AB1070" s="14">
        <f t="shared" si="12"/>
        <v>0</v>
      </c>
      <c r="AC1070" s="32">
        <v>8313.8</v>
      </c>
    </row>
    <row r="1071">
      <c r="A1071" s="10" t="s">
        <v>7103</v>
      </c>
      <c r="B1071" s="13">
        <v>46059.0</v>
      </c>
      <c r="C1071" s="8" t="s">
        <v>3372</v>
      </c>
      <c r="D1071" s="8">
        <v>71880.0</v>
      </c>
      <c r="E1071" s="8">
        <v>1198.0</v>
      </c>
      <c r="F1071" s="8">
        <v>69.0</v>
      </c>
      <c r="G1071" s="11">
        <v>82662.0</v>
      </c>
      <c r="H1071" s="8">
        <v>0.0</v>
      </c>
      <c r="I1071" s="11">
        <v>0.0</v>
      </c>
      <c r="J1071" s="8" t="s">
        <v>7054</v>
      </c>
      <c r="K1071" s="8">
        <v>140.0</v>
      </c>
      <c r="L1071" s="11">
        <v>10063.2</v>
      </c>
      <c r="M1071" s="8" t="s">
        <v>6119</v>
      </c>
      <c r="N1071" s="8" t="s">
        <v>73</v>
      </c>
      <c r="O1071" s="8" t="s">
        <v>7092</v>
      </c>
      <c r="P1071" s="11">
        <v>81.0</v>
      </c>
      <c r="Q1071" s="11">
        <v>97281.0</v>
      </c>
      <c r="S1071" s="16" t="str">
        <f t="shared" si="9"/>
        <v>CXG-0226</v>
      </c>
      <c r="T1071" s="16" t="str">
        <f t="shared" si="10"/>
        <v>02/2026</v>
      </c>
      <c r="U1071" s="10" t="s">
        <v>1118</v>
      </c>
      <c r="V1071" s="43">
        <v>72060.0</v>
      </c>
      <c r="W1071" s="8">
        <v>1201.0</v>
      </c>
      <c r="X1071" s="8">
        <v>3.0</v>
      </c>
      <c r="Y1071" s="16" t="str">
        <f t="shared" si="11"/>
        <v>Descarregado</v>
      </c>
      <c r="Z1071" s="8" t="s">
        <v>3302</v>
      </c>
      <c r="AA1071" s="14">
        <f>SUMIFS(PagFreteIndividal!E:E,PagFreteIndividal!B:B,A:A)+AC1071</f>
        <v>10063.2</v>
      </c>
      <c r="AB1071" s="14">
        <f t="shared" si="12"/>
        <v>0</v>
      </c>
      <c r="AC1071" s="32">
        <v>10063.2</v>
      </c>
    </row>
    <row r="1072">
      <c r="A1072" s="10" t="s">
        <v>7104</v>
      </c>
      <c r="B1072" s="13">
        <v>46059.0</v>
      </c>
      <c r="C1072" s="8" t="s">
        <v>3372</v>
      </c>
      <c r="D1072" s="8">
        <v>77160.0</v>
      </c>
      <c r="E1072" s="8">
        <v>1286.0</v>
      </c>
      <c r="F1072" s="8">
        <v>69.0</v>
      </c>
      <c r="G1072" s="11">
        <v>88734.0</v>
      </c>
      <c r="H1072" s="8">
        <v>0.0</v>
      </c>
      <c r="I1072" s="11">
        <v>0.0</v>
      </c>
      <c r="J1072" s="8" t="s">
        <v>6176</v>
      </c>
      <c r="K1072" s="8">
        <v>140.0</v>
      </c>
      <c r="L1072" s="11">
        <v>10802.4</v>
      </c>
      <c r="M1072" s="8" t="s">
        <v>6119</v>
      </c>
      <c r="N1072" s="8" t="s">
        <v>73</v>
      </c>
      <c r="O1072" s="8" t="s">
        <v>7092</v>
      </c>
      <c r="P1072" s="11">
        <v>81.0</v>
      </c>
      <c r="Q1072" s="11">
        <v>104449.5</v>
      </c>
      <c r="S1072" s="16" t="str">
        <f t="shared" si="9"/>
        <v>CXG-0226</v>
      </c>
      <c r="T1072" s="16" t="str">
        <f t="shared" si="10"/>
        <v>02/2026</v>
      </c>
      <c r="U1072" s="10" t="s">
        <v>1118</v>
      </c>
      <c r="V1072" s="43">
        <v>77370.0</v>
      </c>
      <c r="W1072" s="8">
        <v>1289.5</v>
      </c>
      <c r="X1072" s="8">
        <v>3.5</v>
      </c>
      <c r="Y1072" s="16" t="str">
        <f t="shared" si="11"/>
        <v>Descarregado</v>
      </c>
      <c r="Z1072" s="8" t="s">
        <v>3302</v>
      </c>
      <c r="AA1072" s="14">
        <f>SUMIFS(PagFreteIndividal!E:E,PagFreteIndividal!B:B,A:A)+AC1072</f>
        <v>10802.4</v>
      </c>
      <c r="AB1072" s="14">
        <f t="shared" si="12"/>
        <v>0</v>
      </c>
      <c r="AC1072" s="32">
        <v>10802.4</v>
      </c>
    </row>
    <row r="1073">
      <c r="A1073" s="10" t="s">
        <v>7105</v>
      </c>
      <c r="B1073" s="13">
        <v>46059.0</v>
      </c>
      <c r="C1073" s="8" t="s">
        <v>3372</v>
      </c>
      <c r="D1073" s="8">
        <v>76800.0</v>
      </c>
      <c r="E1073" s="8">
        <v>1280.0</v>
      </c>
      <c r="F1073" s="8">
        <v>69.0</v>
      </c>
      <c r="G1073" s="11">
        <v>88320.0</v>
      </c>
      <c r="H1073" s="8">
        <v>0.0</v>
      </c>
      <c r="I1073" s="11">
        <v>0.0</v>
      </c>
      <c r="J1073" s="8" t="s">
        <v>6129</v>
      </c>
      <c r="K1073" s="8">
        <v>140.0</v>
      </c>
      <c r="L1073" s="11">
        <v>10752.0</v>
      </c>
      <c r="M1073" s="8" t="s">
        <v>6119</v>
      </c>
      <c r="N1073" s="8" t="s">
        <v>83</v>
      </c>
      <c r="O1073" s="8" t="s">
        <v>7106</v>
      </c>
      <c r="P1073" s="11">
        <v>83.0</v>
      </c>
      <c r="Q1073" s="11">
        <v>106295.61</v>
      </c>
      <c r="S1073" s="16" t="str">
        <f t="shared" si="9"/>
        <v>CXG-0226</v>
      </c>
      <c r="T1073" s="16" t="str">
        <f t="shared" si="10"/>
        <v>02/2026</v>
      </c>
      <c r="U1073" s="10" t="s">
        <v>1118</v>
      </c>
      <c r="V1073" s="43">
        <v>76840.0</v>
      </c>
      <c r="W1073" s="8">
        <v>1280.67</v>
      </c>
      <c r="X1073" s="8">
        <v>0.67</v>
      </c>
      <c r="Y1073" s="16" t="str">
        <f t="shared" si="11"/>
        <v>Descarregado</v>
      </c>
      <c r="Z1073" s="8" t="s">
        <v>3302</v>
      </c>
      <c r="AA1073" s="14">
        <f>SUMIFS(PagFreteIndividal!E:E,PagFreteIndividal!B:B,A:A)+AC1073</f>
        <v>10752</v>
      </c>
      <c r="AB1073" s="14">
        <f t="shared" si="12"/>
        <v>0</v>
      </c>
      <c r="AC1073" s="32">
        <v>10752.0</v>
      </c>
    </row>
    <row r="1074">
      <c r="A1074" s="10" t="s">
        <v>7107</v>
      </c>
      <c r="B1074" s="13">
        <v>46059.0</v>
      </c>
      <c r="C1074" s="8" t="s">
        <v>3372</v>
      </c>
      <c r="D1074" s="8">
        <v>74360.0</v>
      </c>
      <c r="E1074" s="8">
        <v>1239.33</v>
      </c>
      <c r="F1074" s="8">
        <v>69.0</v>
      </c>
      <c r="G1074" s="11">
        <v>85513.77</v>
      </c>
      <c r="H1074" s="8">
        <v>0.0</v>
      </c>
      <c r="I1074" s="11">
        <v>0.0</v>
      </c>
      <c r="J1074" s="8" t="s">
        <v>5483</v>
      </c>
      <c r="K1074" s="8">
        <v>140.0</v>
      </c>
      <c r="L1074" s="11">
        <v>10410.4</v>
      </c>
      <c r="M1074" s="8" t="s">
        <v>6119</v>
      </c>
      <c r="N1074" s="8" t="s">
        <v>83</v>
      </c>
      <c r="O1074" s="8" t="s">
        <v>7106</v>
      </c>
      <c r="P1074" s="11">
        <v>83.0</v>
      </c>
      <c r="Q1074" s="11">
        <v>103058.61</v>
      </c>
      <c r="S1074" s="16" t="str">
        <f t="shared" si="9"/>
        <v>CXG-0226</v>
      </c>
      <c r="T1074" s="16" t="str">
        <f t="shared" si="10"/>
        <v>02/2026</v>
      </c>
      <c r="U1074" s="10" t="s">
        <v>1118</v>
      </c>
      <c r="V1074" s="43">
        <v>74500.0</v>
      </c>
      <c r="W1074" s="8">
        <v>1241.67</v>
      </c>
      <c r="X1074" s="8">
        <v>2.34</v>
      </c>
      <c r="Y1074" s="16" t="str">
        <f t="shared" si="11"/>
        <v>Descarregado</v>
      </c>
      <c r="Z1074" s="8" t="s">
        <v>3302</v>
      </c>
      <c r="AA1074" s="14">
        <f>SUMIFS(PagFreteIndividal!E:E,PagFreteIndividal!B:B,A:A)+AC1074</f>
        <v>10410.4</v>
      </c>
      <c r="AB1074" s="14">
        <f t="shared" si="12"/>
        <v>0</v>
      </c>
      <c r="AC1074" s="32">
        <v>10410.4</v>
      </c>
    </row>
    <row r="1075">
      <c r="A1075" s="10" t="s">
        <v>7108</v>
      </c>
      <c r="B1075" s="13">
        <v>46059.0</v>
      </c>
      <c r="C1075" s="8" t="s">
        <v>3372</v>
      </c>
      <c r="D1075" s="8">
        <v>77200.0</v>
      </c>
      <c r="E1075" s="8">
        <v>1286.67</v>
      </c>
      <c r="F1075" s="8">
        <v>68.0</v>
      </c>
      <c r="G1075" s="11">
        <v>87493.56</v>
      </c>
      <c r="H1075" s="8">
        <v>0.0</v>
      </c>
      <c r="I1075" s="11">
        <v>0.0</v>
      </c>
      <c r="J1075" s="8" t="s">
        <v>6989</v>
      </c>
      <c r="K1075" s="8">
        <v>130.0</v>
      </c>
      <c r="L1075" s="11">
        <v>10036.0</v>
      </c>
      <c r="M1075" s="8" t="s">
        <v>6119</v>
      </c>
      <c r="N1075" s="8" t="s">
        <v>259</v>
      </c>
      <c r="O1075" s="8" t="s">
        <v>7109</v>
      </c>
      <c r="P1075" s="11">
        <v>80.0</v>
      </c>
      <c r="Q1075" s="11">
        <v>103386.4</v>
      </c>
      <c r="S1075" s="16" t="str">
        <f t="shared" si="9"/>
        <v>CXG-0226</v>
      </c>
      <c r="T1075" s="16" t="str">
        <f t="shared" si="10"/>
        <v>02/2026</v>
      </c>
      <c r="U1075" s="10" t="s">
        <v>1112</v>
      </c>
      <c r="V1075" s="43">
        <v>77540.0</v>
      </c>
      <c r="W1075" s="8">
        <v>1292.33</v>
      </c>
      <c r="X1075" s="8">
        <v>5.66</v>
      </c>
      <c r="Y1075" s="16" t="str">
        <f t="shared" si="11"/>
        <v>Descarregado</v>
      </c>
      <c r="Z1075" s="8" t="s">
        <v>3302</v>
      </c>
      <c r="AA1075" s="14">
        <f>SUMIFS(PagFreteIndividal!E:E,PagFreteIndividal!B:B,A:A)+AC1075</f>
        <v>10036</v>
      </c>
      <c r="AB1075" s="14">
        <f t="shared" si="12"/>
        <v>0</v>
      </c>
      <c r="AC1075" s="32">
        <v>10036.0</v>
      </c>
    </row>
    <row r="1076">
      <c r="A1076" s="10" t="s">
        <v>7110</v>
      </c>
      <c r="B1076" s="13">
        <v>46059.0</v>
      </c>
      <c r="C1076" s="8" t="s">
        <v>3372</v>
      </c>
      <c r="D1076" s="8">
        <v>77480.0</v>
      </c>
      <c r="E1076" s="8">
        <v>1291.33</v>
      </c>
      <c r="F1076" s="8">
        <v>68.0</v>
      </c>
      <c r="G1076" s="11">
        <v>87810.44</v>
      </c>
      <c r="H1076" s="8">
        <v>0.0</v>
      </c>
      <c r="I1076" s="11">
        <v>0.0</v>
      </c>
      <c r="J1076" s="8" t="s">
        <v>6992</v>
      </c>
      <c r="K1076" s="8">
        <v>130.0</v>
      </c>
      <c r="L1076" s="11">
        <v>10072.4</v>
      </c>
      <c r="M1076" s="8" t="s">
        <v>6119</v>
      </c>
      <c r="N1076" s="8" t="s">
        <v>255</v>
      </c>
      <c r="O1076" s="8" t="s">
        <v>7087</v>
      </c>
      <c r="P1076" s="11">
        <v>80.0</v>
      </c>
      <c r="Q1076" s="11">
        <v>104040.0</v>
      </c>
      <c r="S1076" s="16" t="str">
        <f t="shared" si="9"/>
        <v>CXG-0226</v>
      </c>
      <c r="T1076" s="16" t="str">
        <f t="shared" si="10"/>
        <v>02/2026</v>
      </c>
      <c r="U1076" s="10" t="s">
        <v>1112</v>
      </c>
      <c r="V1076" s="43">
        <v>78030.0</v>
      </c>
      <c r="W1076" s="8">
        <v>1300.5</v>
      </c>
      <c r="X1076" s="8">
        <v>9.17</v>
      </c>
      <c r="Y1076" s="16" t="str">
        <f t="shared" si="11"/>
        <v>Descarregado</v>
      </c>
      <c r="Z1076" s="8" t="s">
        <v>3302</v>
      </c>
      <c r="AA1076" s="14">
        <f>SUMIFS(PagFreteIndividal!E:E,PagFreteIndividal!B:B,A:A)+AC1076</f>
        <v>10072.4</v>
      </c>
      <c r="AB1076" s="14">
        <f t="shared" si="12"/>
        <v>0</v>
      </c>
      <c r="AC1076" s="32">
        <v>10072.4</v>
      </c>
    </row>
    <row r="1077">
      <c r="A1077" s="10" t="s">
        <v>7111</v>
      </c>
      <c r="B1077" s="13">
        <v>46060.0</v>
      </c>
      <c r="C1077" s="8" t="s">
        <v>3372</v>
      </c>
      <c r="D1077" s="8">
        <v>80320.0</v>
      </c>
      <c r="E1077" s="8">
        <v>1338.67</v>
      </c>
      <c r="F1077" s="8">
        <v>69.0</v>
      </c>
      <c r="G1077" s="11">
        <v>92368.23</v>
      </c>
      <c r="H1077" s="8">
        <v>0.0</v>
      </c>
      <c r="I1077" s="11">
        <v>0.0</v>
      </c>
      <c r="J1077" s="8" t="s">
        <v>6661</v>
      </c>
      <c r="K1077" s="8">
        <v>140.0</v>
      </c>
      <c r="L1077" s="11">
        <v>11244.8</v>
      </c>
      <c r="M1077" s="8" t="s">
        <v>6119</v>
      </c>
      <c r="N1077" s="8" t="s">
        <v>73</v>
      </c>
      <c r="O1077" s="8" t="s">
        <v>7092</v>
      </c>
      <c r="P1077" s="11">
        <v>81.0</v>
      </c>
      <c r="Q1077" s="11">
        <v>108351.27</v>
      </c>
      <c r="R1077" s="8" t="s">
        <v>6818</v>
      </c>
      <c r="S1077" s="16" t="str">
        <f t="shared" si="9"/>
        <v>CXG-0226</v>
      </c>
      <c r="T1077" s="16" t="str">
        <f t="shared" si="10"/>
        <v>02/2026</v>
      </c>
      <c r="U1077" s="10" t="s">
        <v>1122</v>
      </c>
      <c r="V1077" s="43">
        <v>80260.0</v>
      </c>
      <c r="W1077" s="8">
        <v>1337.67</v>
      </c>
      <c r="X1077" s="8">
        <v>-1.0</v>
      </c>
      <c r="Y1077" s="16" t="str">
        <f t="shared" si="11"/>
        <v>Descarregado</v>
      </c>
      <c r="Z1077" s="8" t="s">
        <v>3302</v>
      </c>
      <c r="AA1077" s="14">
        <f>SUMIFS(PagFreteIndividal!E:E,PagFreteIndividal!B:B,A:A)+AC1077</f>
        <v>11244.8</v>
      </c>
      <c r="AB1077" s="14">
        <f t="shared" si="12"/>
        <v>0</v>
      </c>
      <c r="AC1077" s="32">
        <v>11244.8</v>
      </c>
    </row>
    <row r="1078">
      <c r="A1078" s="10" t="s">
        <v>7112</v>
      </c>
      <c r="B1078" s="13">
        <v>46060.0</v>
      </c>
      <c r="C1078" s="8" t="s">
        <v>3372</v>
      </c>
      <c r="D1078" s="8">
        <v>79740.0</v>
      </c>
      <c r="E1078" s="8">
        <v>1329.0</v>
      </c>
      <c r="F1078" s="8">
        <v>69.0</v>
      </c>
      <c r="G1078" s="11">
        <v>91701.0</v>
      </c>
      <c r="H1078" s="8">
        <v>0.0</v>
      </c>
      <c r="I1078" s="11">
        <v>0.0</v>
      </c>
      <c r="J1078" s="8" t="s">
        <v>6158</v>
      </c>
      <c r="K1078" s="8">
        <v>140.0</v>
      </c>
      <c r="L1078" s="11">
        <v>11163.6</v>
      </c>
      <c r="M1078" s="8" t="s">
        <v>6119</v>
      </c>
      <c r="N1078" s="8" t="s">
        <v>213</v>
      </c>
      <c r="O1078" s="8" t="s">
        <v>6505</v>
      </c>
      <c r="P1078" s="11">
        <v>80.0</v>
      </c>
      <c r="Q1078" s="11">
        <v>106320.0</v>
      </c>
      <c r="R1078" s="8" t="s">
        <v>7001</v>
      </c>
      <c r="S1078" s="16" t="str">
        <f t="shared" si="9"/>
        <v>CXG-0226</v>
      </c>
      <c r="T1078" s="16" t="str">
        <f t="shared" si="10"/>
        <v>02/2026</v>
      </c>
      <c r="U1078" s="10" t="s">
        <v>1122</v>
      </c>
      <c r="V1078" s="43">
        <v>79740.0</v>
      </c>
      <c r="W1078" s="8">
        <v>1329.0</v>
      </c>
      <c r="X1078" s="8">
        <v>0.0</v>
      </c>
      <c r="Y1078" s="16" t="str">
        <f t="shared" si="11"/>
        <v>Descarregado</v>
      </c>
      <c r="Z1078" s="8" t="s">
        <v>3302</v>
      </c>
      <c r="AA1078" s="14">
        <f>SUMIFS(PagFreteIndividal!E:E,PagFreteIndividal!B:B,A:A)+AC1078</f>
        <v>11163.6</v>
      </c>
      <c r="AB1078" s="14">
        <f t="shared" si="12"/>
        <v>0</v>
      </c>
      <c r="AC1078" s="32">
        <v>11163.6</v>
      </c>
    </row>
    <row r="1079">
      <c r="A1079" s="10" t="s">
        <v>7113</v>
      </c>
      <c r="B1079" s="13">
        <v>46060.0</v>
      </c>
      <c r="C1079" s="8" t="s">
        <v>3372</v>
      </c>
      <c r="D1079" s="8">
        <v>73800.0</v>
      </c>
      <c r="E1079" s="8">
        <v>1230.0</v>
      </c>
      <c r="F1079" s="8">
        <v>69.0</v>
      </c>
      <c r="G1079" s="11">
        <v>84870.0</v>
      </c>
      <c r="H1079" s="8">
        <v>0.0</v>
      </c>
      <c r="I1079" s="11">
        <v>0.0</v>
      </c>
      <c r="J1079" s="8" t="s">
        <v>6341</v>
      </c>
      <c r="K1079" s="8">
        <v>140.0</v>
      </c>
      <c r="L1079" s="11">
        <v>10332.0</v>
      </c>
      <c r="M1079" s="8" t="s">
        <v>6119</v>
      </c>
      <c r="N1079" s="8" t="s">
        <v>73</v>
      </c>
      <c r="O1079" s="8" t="s">
        <v>7092</v>
      </c>
      <c r="P1079" s="11">
        <v>81.0</v>
      </c>
      <c r="Q1079" s="11">
        <v>99360.27</v>
      </c>
      <c r="R1079" s="8" t="s">
        <v>6818</v>
      </c>
      <c r="S1079" s="16" t="str">
        <f t="shared" si="9"/>
        <v>CXG-0226</v>
      </c>
      <c r="T1079" s="16" t="str">
        <f t="shared" si="10"/>
        <v>02/2026</v>
      </c>
      <c r="U1079" s="10" t="s">
        <v>1122</v>
      </c>
      <c r="V1079" s="43">
        <v>73600.0</v>
      </c>
      <c r="W1079" s="8">
        <v>1226.67</v>
      </c>
      <c r="X1079" s="8">
        <v>-3.33</v>
      </c>
      <c r="Y1079" s="16" t="str">
        <f t="shared" si="11"/>
        <v>Descarregado</v>
      </c>
      <c r="Z1079" s="8" t="s">
        <v>3302</v>
      </c>
      <c r="AA1079" s="14">
        <f>SUMIFS(PagFreteIndividal!E:E,PagFreteIndividal!B:B,A:A)+AC1079</f>
        <v>10332</v>
      </c>
      <c r="AB1079" s="14">
        <f t="shared" si="12"/>
        <v>0</v>
      </c>
      <c r="AC1079" s="32">
        <v>10332.0</v>
      </c>
    </row>
    <row r="1080">
      <c r="A1080" s="10" t="s">
        <v>7114</v>
      </c>
      <c r="B1080" s="13">
        <v>46062.0</v>
      </c>
      <c r="C1080" s="8" t="s">
        <v>3372</v>
      </c>
      <c r="D1080" s="8">
        <v>71960.0</v>
      </c>
      <c r="E1080" s="8">
        <v>1199.33</v>
      </c>
      <c r="F1080" s="8">
        <v>69.0</v>
      </c>
      <c r="G1080" s="11">
        <v>82753.77</v>
      </c>
      <c r="H1080" s="8">
        <v>0.0</v>
      </c>
      <c r="I1080" s="11">
        <v>0.0</v>
      </c>
      <c r="J1080" s="8" t="s">
        <v>6984</v>
      </c>
      <c r="K1080" s="8">
        <v>140.0</v>
      </c>
      <c r="L1080" s="11">
        <v>10074.4</v>
      </c>
      <c r="M1080" s="8" t="s">
        <v>6119</v>
      </c>
      <c r="N1080" s="8" t="s">
        <v>73</v>
      </c>
      <c r="O1080" s="8" t="s">
        <v>7092</v>
      </c>
      <c r="P1080" s="11">
        <v>81.0</v>
      </c>
      <c r="Q1080" s="11">
        <v>96970.77</v>
      </c>
      <c r="S1080" s="16" t="str">
        <f t="shared" si="9"/>
        <v>CXG-0226</v>
      </c>
      <c r="T1080" s="16" t="str">
        <f t="shared" si="10"/>
        <v>02/2026</v>
      </c>
      <c r="U1080" s="10" t="s">
        <v>1122</v>
      </c>
      <c r="V1080" s="43">
        <v>71830.0</v>
      </c>
      <c r="W1080" s="8">
        <v>1197.17</v>
      </c>
      <c r="X1080" s="8">
        <v>-2.16</v>
      </c>
      <c r="Y1080" s="16" t="str">
        <f t="shared" si="11"/>
        <v>Descarregado</v>
      </c>
      <c r="Z1080" s="8" t="s">
        <v>3302</v>
      </c>
      <c r="AA1080" s="14">
        <f>SUMIFS(PagFreteIndividal!E:E,PagFreteIndividal!B:B,A:A)+AC1080</f>
        <v>10074.4</v>
      </c>
      <c r="AB1080" s="14">
        <f t="shared" si="12"/>
        <v>0</v>
      </c>
      <c r="AC1080" s="32">
        <v>10074.4</v>
      </c>
    </row>
    <row r="1081">
      <c r="A1081" s="10" t="s">
        <v>7115</v>
      </c>
      <c r="B1081" s="13">
        <v>46062.0</v>
      </c>
      <c r="C1081" s="8" t="s">
        <v>3372</v>
      </c>
      <c r="D1081" s="8">
        <v>76740.0</v>
      </c>
      <c r="E1081" s="8">
        <v>1279.0</v>
      </c>
      <c r="F1081" s="8">
        <v>69.0</v>
      </c>
      <c r="G1081" s="11">
        <v>88251.0</v>
      </c>
      <c r="H1081" s="8">
        <v>0.0</v>
      </c>
      <c r="I1081" s="11">
        <v>0.0</v>
      </c>
      <c r="J1081" s="8" t="s">
        <v>6132</v>
      </c>
      <c r="K1081" s="8">
        <v>140.0</v>
      </c>
      <c r="L1081" s="11">
        <v>10743.6</v>
      </c>
      <c r="M1081" s="8" t="s">
        <v>6119</v>
      </c>
      <c r="N1081" s="8" t="s">
        <v>73</v>
      </c>
      <c r="O1081" s="8" t="s">
        <v>7092</v>
      </c>
      <c r="P1081" s="11">
        <v>81.0</v>
      </c>
      <c r="Q1081" s="11">
        <v>103544.73</v>
      </c>
      <c r="S1081" s="16" t="str">
        <f t="shared" si="9"/>
        <v>CXG-0226</v>
      </c>
      <c r="T1081" s="16" t="str">
        <f t="shared" si="10"/>
        <v>02/2026</v>
      </c>
      <c r="U1081" s="10" t="s">
        <v>1122</v>
      </c>
      <c r="V1081" s="43">
        <v>76700.0</v>
      </c>
      <c r="W1081" s="8">
        <v>1278.33</v>
      </c>
      <c r="X1081" s="8">
        <v>-0.67</v>
      </c>
      <c r="Y1081" s="16" t="str">
        <f t="shared" si="11"/>
        <v>Descarregado</v>
      </c>
      <c r="Z1081" s="8" t="s">
        <v>3302</v>
      </c>
      <c r="AA1081" s="14">
        <f>SUMIFS(PagFreteIndividal!E:E,PagFreteIndividal!B:B,A:A)+AC1081</f>
        <v>10743.6</v>
      </c>
      <c r="AB1081" s="14">
        <f t="shared" si="12"/>
        <v>0</v>
      </c>
      <c r="AC1081" s="32">
        <v>10743.6</v>
      </c>
    </row>
    <row r="1082">
      <c r="A1082" s="10" t="s">
        <v>7116</v>
      </c>
      <c r="B1082" s="13">
        <v>46062.0</v>
      </c>
      <c r="C1082" s="8" t="s">
        <v>3372</v>
      </c>
      <c r="D1082" s="8">
        <v>78280.0</v>
      </c>
      <c r="E1082" s="8">
        <v>1304.67</v>
      </c>
      <c r="F1082" s="8">
        <v>69.0</v>
      </c>
      <c r="G1082" s="11">
        <v>90022.23</v>
      </c>
      <c r="H1082" s="8">
        <v>0.0</v>
      </c>
      <c r="I1082" s="11">
        <v>0.0</v>
      </c>
      <c r="J1082" s="8" t="s">
        <v>6464</v>
      </c>
      <c r="K1082" s="8">
        <v>140.0</v>
      </c>
      <c r="L1082" s="11">
        <v>10959.2</v>
      </c>
      <c r="M1082" s="8" t="s">
        <v>6119</v>
      </c>
      <c r="N1082" s="8" t="s">
        <v>73</v>
      </c>
      <c r="O1082" s="8" t="s">
        <v>7092</v>
      </c>
      <c r="P1082" s="11">
        <v>81.0</v>
      </c>
      <c r="Q1082" s="11">
        <v>105664.5</v>
      </c>
      <c r="S1082" s="16" t="str">
        <f t="shared" si="9"/>
        <v>CXG-0226</v>
      </c>
      <c r="T1082" s="16" t="str">
        <f t="shared" si="10"/>
        <v>02/2026</v>
      </c>
      <c r="U1082" s="10" t="s">
        <v>1122</v>
      </c>
      <c r="V1082" s="43">
        <v>78270.0</v>
      </c>
      <c r="W1082" s="8">
        <v>1304.5</v>
      </c>
      <c r="X1082" s="8">
        <v>-0.17</v>
      </c>
      <c r="Y1082" s="16" t="str">
        <f t="shared" si="11"/>
        <v>Descarregado</v>
      </c>
      <c r="Z1082" s="8" t="s">
        <v>3302</v>
      </c>
      <c r="AA1082" s="14">
        <f>SUMIFS(PagFreteIndividal!E:E,PagFreteIndividal!B:B,A:A)+AC1082</f>
        <v>10959.2</v>
      </c>
      <c r="AB1082" s="14">
        <f t="shared" si="12"/>
        <v>0</v>
      </c>
      <c r="AC1082" s="32">
        <v>10959.2</v>
      </c>
    </row>
    <row r="1083">
      <c r="A1083" s="10" t="s">
        <v>5547</v>
      </c>
      <c r="B1083" s="13">
        <v>46062.0</v>
      </c>
      <c r="C1083" s="8" t="s">
        <v>3370</v>
      </c>
      <c r="D1083" s="8">
        <v>79390.0</v>
      </c>
      <c r="E1083" s="8">
        <v>1323.17</v>
      </c>
      <c r="F1083" s="8">
        <v>60.5</v>
      </c>
      <c r="G1083" s="11">
        <v>80051.79</v>
      </c>
      <c r="H1083" s="8">
        <v>0.0</v>
      </c>
      <c r="I1083" s="11">
        <v>0.0</v>
      </c>
      <c r="J1083" s="8" t="s">
        <v>5548</v>
      </c>
      <c r="K1083" s="8">
        <v>210.0</v>
      </c>
      <c r="L1083" s="11">
        <v>16671.9</v>
      </c>
      <c r="M1083" s="8" t="s">
        <v>6119</v>
      </c>
      <c r="N1083" s="8" t="s">
        <v>180</v>
      </c>
      <c r="O1083" s="8" t="s">
        <v>7094</v>
      </c>
      <c r="P1083" s="11">
        <v>76.0</v>
      </c>
      <c r="Q1083" s="11">
        <v>100345.08</v>
      </c>
      <c r="S1083" s="16" t="str">
        <f t="shared" si="9"/>
        <v>CXG-0226</v>
      </c>
      <c r="T1083" s="16" t="str">
        <f t="shared" si="10"/>
        <v>02/2026</v>
      </c>
      <c r="U1083" s="10" t="s">
        <v>1116</v>
      </c>
      <c r="V1083" s="43">
        <v>79220.0</v>
      </c>
      <c r="W1083" s="8">
        <v>1320.33</v>
      </c>
      <c r="X1083" s="8">
        <v>-2.84</v>
      </c>
      <c r="Y1083" s="16" t="str">
        <f t="shared" si="11"/>
        <v>Descarregado</v>
      </c>
      <c r="Z1083" s="8" t="s">
        <v>3309</v>
      </c>
      <c r="AA1083" s="14">
        <f>SUMIFS(PagFreteIndividal!E:E,PagFreteIndividal!B:B,A:A)+AC1083</f>
        <v>16671.9</v>
      </c>
      <c r="AB1083" s="14">
        <f t="shared" si="12"/>
        <v>0</v>
      </c>
      <c r="AC1083" s="32"/>
    </row>
    <row r="1084">
      <c r="A1084" s="10" t="s">
        <v>5550</v>
      </c>
      <c r="B1084" s="13">
        <v>46063.0</v>
      </c>
      <c r="C1084" s="8" t="s">
        <v>3370</v>
      </c>
      <c r="D1084" s="8">
        <v>72300.0</v>
      </c>
      <c r="E1084" s="8">
        <v>1205.0</v>
      </c>
      <c r="F1084" s="8">
        <v>60.5</v>
      </c>
      <c r="G1084" s="11">
        <v>72902.5</v>
      </c>
      <c r="H1084" s="8">
        <v>0.0</v>
      </c>
      <c r="I1084" s="11">
        <v>0.0</v>
      </c>
      <c r="J1084" s="8" t="s">
        <v>5504</v>
      </c>
      <c r="K1084" s="8">
        <v>210.0</v>
      </c>
      <c r="L1084" s="11">
        <v>15183.0</v>
      </c>
      <c r="M1084" s="8" t="s">
        <v>6119</v>
      </c>
      <c r="N1084" s="8" t="s">
        <v>180</v>
      </c>
      <c r="O1084" s="8" t="s">
        <v>7094</v>
      </c>
      <c r="P1084" s="11">
        <v>76.0</v>
      </c>
      <c r="Q1084" s="11">
        <v>91377.08</v>
      </c>
      <c r="S1084" s="16" t="str">
        <f t="shared" si="9"/>
        <v>CXG-0226</v>
      </c>
      <c r="T1084" s="16" t="str">
        <f t="shared" si="10"/>
        <v>02/2026</v>
      </c>
      <c r="U1084" s="10" t="s">
        <v>1116</v>
      </c>
      <c r="V1084" s="43">
        <v>72140.0</v>
      </c>
      <c r="W1084" s="8">
        <v>1202.33</v>
      </c>
      <c r="X1084" s="8">
        <v>-2.67</v>
      </c>
      <c r="Y1084" s="16" t="str">
        <f t="shared" si="11"/>
        <v>Descarregado</v>
      </c>
      <c r="Z1084" s="8" t="s">
        <v>3309</v>
      </c>
      <c r="AA1084" s="14">
        <f>SUMIFS(PagFreteIndividal!E:E,PagFreteIndividal!B:B,A:A)+AC1084</f>
        <v>15183</v>
      </c>
      <c r="AB1084" s="14">
        <f t="shared" si="12"/>
        <v>0</v>
      </c>
      <c r="AC1084" s="32"/>
    </row>
    <row r="1085">
      <c r="A1085" s="10" t="s">
        <v>7117</v>
      </c>
      <c r="B1085" s="13">
        <v>46063.0</v>
      </c>
      <c r="C1085" s="8" t="s">
        <v>3372</v>
      </c>
      <c r="D1085" s="8">
        <v>9920.0</v>
      </c>
      <c r="E1085" s="8">
        <v>165.33</v>
      </c>
      <c r="F1085" s="8">
        <v>68.0</v>
      </c>
      <c r="G1085" s="11">
        <v>11242.44</v>
      </c>
      <c r="H1085" s="8">
        <v>0.0</v>
      </c>
      <c r="I1085" s="11">
        <v>0.0</v>
      </c>
      <c r="J1085" s="8" t="s">
        <v>6201</v>
      </c>
      <c r="K1085" s="8">
        <v>110.0</v>
      </c>
      <c r="L1085" s="11">
        <v>1091.2</v>
      </c>
      <c r="M1085" s="8" t="s">
        <v>6119</v>
      </c>
      <c r="N1085" s="8" t="s">
        <v>244</v>
      </c>
      <c r="O1085" s="8" t="s">
        <v>7028</v>
      </c>
      <c r="P1085" s="11">
        <v>78.0</v>
      </c>
      <c r="Q1085" s="11">
        <v>13117.26</v>
      </c>
      <c r="S1085" s="16" t="str">
        <f t="shared" si="9"/>
        <v>CXG-0226</v>
      </c>
      <c r="T1085" s="16" t="str">
        <f t="shared" si="10"/>
        <v>02/2026</v>
      </c>
      <c r="U1085" s="10" t="s">
        <v>1112</v>
      </c>
      <c r="V1085" s="43">
        <v>10090.0</v>
      </c>
      <c r="W1085" s="8">
        <v>168.17</v>
      </c>
      <c r="X1085" s="8">
        <v>2.84</v>
      </c>
      <c r="Y1085" s="16" t="str">
        <f t="shared" si="11"/>
        <v>Descarregado</v>
      </c>
      <c r="Z1085" s="8" t="s">
        <v>3302</v>
      </c>
      <c r="AA1085" s="14">
        <f>SUMIFS(PagFreteIndividal!E:E,PagFreteIndividal!B:B,A:A)+AC1085</f>
        <v>1587.2</v>
      </c>
      <c r="AB1085" s="14">
        <f t="shared" si="12"/>
        <v>-496</v>
      </c>
      <c r="AC1085" s="32">
        <v>1587.2</v>
      </c>
    </row>
    <row r="1086">
      <c r="A1086" s="10" t="s">
        <v>7118</v>
      </c>
      <c r="B1086" s="13">
        <v>46063.0</v>
      </c>
      <c r="C1086" s="8" t="s">
        <v>3372</v>
      </c>
      <c r="D1086" s="8">
        <v>71260.0</v>
      </c>
      <c r="E1086" s="8">
        <v>1187.67</v>
      </c>
      <c r="F1086" s="8">
        <v>69.0</v>
      </c>
      <c r="G1086" s="11">
        <v>81949.23</v>
      </c>
      <c r="H1086" s="8">
        <v>0.0</v>
      </c>
      <c r="I1086" s="11">
        <v>0.0</v>
      </c>
      <c r="J1086" s="8" t="s">
        <v>6201</v>
      </c>
      <c r="K1086" s="8">
        <v>110.0</v>
      </c>
      <c r="L1086" s="11">
        <v>7838.6</v>
      </c>
      <c r="M1086" s="8" t="s">
        <v>6119</v>
      </c>
      <c r="N1086" s="8" t="s">
        <v>244</v>
      </c>
      <c r="O1086" s="8" t="s">
        <v>7028</v>
      </c>
      <c r="P1086" s="11">
        <v>78.0</v>
      </c>
      <c r="Q1086" s="11">
        <v>92638.26</v>
      </c>
      <c r="S1086" s="16" t="str">
        <f t="shared" si="9"/>
        <v>CXG-0226</v>
      </c>
      <c r="T1086" s="16" t="str">
        <f t="shared" si="10"/>
        <v>02/2026</v>
      </c>
      <c r="U1086" s="10" t="s">
        <v>1122</v>
      </c>
      <c r="V1086" s="43">
        <v>71260.0</v>
      </c>
      <c r="W1086" s="8">
        <v>1187.67</v>
      </c>
      <c r="X1086" s="8">
        <v>0.0</v>
      </c>
      <c r="Y1086" s="16" t="str">
        <f t="shared" si="11"/>
        <v>Descarregado</v>
      </c>
      <c r="Z1086" s="8" t="s">
        <v>3302</v>
      </c>
      <c r="AA1086" s="14">
        <f>SUMIFS(PagFreteIndividal!E:E,PagFreteIndividal!B:B,A:A)+AC1086</f>
        <v>11401.6</v>
      </c>
      <c r="AB1086" s="14">
        <f t="shared" si="12"/>
        <v>-3563</v>
      </c>
      <c r="AC1086" s="32">
        <v>11401.6</v>
      </c>
    </row>
    <row r="1087">
      <c r="A1087" s="10" t="s">
        <v>7119</v>
      </c>
      <c r="B1087" s="13">
        <v>46063.0</v>
      </c>
      <c r="C1087" s="8" t="s">
        <v>3372</v>
      </c>
      <c r="D1087" s="8">
        <v>79900.0</v>
      </c>
      <c r="E1087" s="8">
        <v>1331.67</v>
      </c>
      <c r="F1087" s="8">
        <v>69.0</v>
      </c>
      <c r="G1087" s="11">
        <v>91885.23</v>
      </c>
      <c r="H1087" s="8">
        <v>0.0</v>
      </c>
      <c r="I1087" s="11">
        <v>0.0</v>
      </c>
      <c r="J1087" s="8" t="s">
        <v>6428</v>
      </c>
      <c r="K1087" s="8">
        <v>160.0</v>
      </c>
      <c r="L1087" s="11">
        <v>12784.0</v>
      </c>
      <c r="M1087" s="8" t="s">
        <v>6119</v>
      </c>
      <c r="N1087" s="8" t="s">
        <v>95</v>
      </c>
      <c r="O1087" s="8" t="s">
        <v>7049</v>
      </c>
      <c r="P1087" s="11">
        <v>82.0</v>
      </c>
      <c r="Q1087" s="11">
        <v>109073.94</v>
      </c>
      <c r="S1087" s="16" t="str">
        <f t="shared" si="9"/>
        <v>CXG-0226</v>
      </c>
      <c r="T1087" s="16" t="str">
        <f t="shared" si="10"/>
        <v>02/2026</v>
      </c>
      <c r="U1087" s="10" t="s">
        <v>1122</v>
      </c>
      <c r="V1087" s="43">
        <v>79810.0</v>
      </c>
      <c r="W1087" s="8">
        <v>1330.17</v>
      </c>
      <c r="X1087" s="8">
        <v>-1.5</v>
      </c>
      <c r="Y1087" s="16" t="str">
        <f t="shared" si="11"/>
        <v>Descarregado</v>
      </c>
      <c r="Z1087" s="8" t="s">
        <v>3302</v>
      </c>
      <c r="AA1087" s="14">
        <f>SUMIFS(PagFreteIndividal!E:E,PagFreteIndividal!B:B,A:A)+AC1087</f>
        <v>12784</v>
      </c>
      <c r="AB1087" s="14">
        <f t="shared" si="12"/>
        <v>0</v>
      </c>
      <c r="AC1087" s="32">
        <v>12784.0</v>
      </c>
    </row>
    <row r="1088">
      <c r="A1088" s="10" t="s">
        <v>7120</v>
      </c>
      <c r="B1088" s="13">
        <v>46064.0</v>
      </c>
      <c r="C1088" s="8" t="s">
        <v>3372</v>
      </c>
      <c r="D1088" s="8">
        <v>79600.0</v>
      </c>
      <c r="E1088" s="8">
        <v>1326.67</v>
      </c>
      <c r="F1088" s="8">
        <v>69.0</v>
      </c>
      <c r="G1088" s="11">
        <v>91540.23</v>
      </c>
      <c r="H1088" s="8">
        <v>0.0</v>
      </c>
      <c r="I1088" s="11">
        <v>0.0</v>
      </c>
      <c r="J1088" s="8" t="s">
        <v>4337</v>
      </c>
      <c r="K1088" s="8">
        <v>100.0</v>
      </c>
      <c r="L1088" s="11">
        <v>7960.0</v>
      </c>
      <c r="M1088" s="8" t="s">
        <v>6119</v>
      </c>
      <c r="N1088" s="8" t="s">
        <v>97</v>
      </c>
      <c r="O1088" s="8" t="s">
        <v>7015</v>
      </c>
      <c r="P1088" s="11">
        <v>76.0</v>
      </c>
      <c r="Q1088" s="11">
        <v>100826.92</v>
      </c>
      <c r="S1088" s="16" t="str">
        <f t="shared" si="9"/>
        <v>CXG-0226</v>
      </c>
      <c r="T1088" s="16" t="str">
        <f t="shared" si="10"/>
        <v>02/2026</v>
      </c>
      <c r="U1088" s="10" t="s">
        <v>1122</v>
      </c>
      <c r="V1088" s="43">
        <v>79600.0</v>
      </c>
      <c r="W1088" s="8">
        <v>1326.67</v>
      </c>
      <c r="X1088" s="8">
        <v>0.0</v>
      </c>
      <c r="Y1088" s="16" t="str">
        <f t="shared" si="11"/>
        <v>Descarregado</v>
      </c>
      <c r="Z1088" s="8" t="s">
        <v>3302</v>
      </c>
      <c r="AA1088" s="14">
        <f>SUMIFS(PagFreteIndividal!E:E,PagFreteIndividal!B:B,A:A)+AC1088</f>
        <v>7960</v>
      </c>
      <c r="AB1088" s="14">
        <f t="shared" si="12"/>
        <v>0</v>
      </c>
      <c r="AC1088" s="32">
        <v>7960.0</v>
      </c>
    </row>
    <row r="1089">
      <c r="A1089" s="10" t="s">
        <v>5553</v>
      </c>
      <c r="B1089" s="13">
        <v>46064.0</v>
      </c>
      <c r="C1089" s="8" t="s">
        <v>3370</v>
      </c>
      <c r="D1089" s="8">
        <v>70300.0</v>
      </c>
      <c r="E1089" s="8">
        <v>1171.67</v>
      </c>
      <c r="F1089" s="8">
        <v>60.5</v>
      </c>
      <c r="G1089" s="11">
        <v>70886.04</v>
      </c>
      <c r="H1089" s="8">
        <v>0.0</v>
      </c>
      <c r="I1089" s="11">
        <v>0.0</v>
      </c>
      <c r="J1089" s="8" t="s">
        <v>5515</v>
      </c>
      <c r="K1089" s="8">
        <v>210.0</v>
      </c>
      <c r="L1089" s="11">
        <v>14763.0</v>
      </c>
      <c r="M1089" s="8" t="s">
        <v>6119</v>
      </c>
      <c r="N1089" s="8" t="s">
        <v>180</v>
      </c>
      <c r="O1089" s="8" t="s">
        <v>7094</v>
      </c>
      <c r="P1089" s="11">
        <v>76.0</v>
      </c>
      <c r="Q1089" s="11">
        <v>88844.0</v>
      </c>
      <c r="S1089" s="16" t="str">
        <f t="shared" si="9"/>
        <v>CXG-0226</v>
      </c>
      <c r="T1089" s="16" t="str">
        <f t="shared" si="10"/>
        <v>02/2026</v>
      </c>
      <c r="U1089" s="10" t="s">
        <v>1116</v>
      </c>
      <c r="V1089" s="43">
        <v>70140.0</v>
      </c>
      <c r="W1089" s="8">
        <v>1169.0</v>
      </c>
      <c r="X1089" s="8">
        <v>-2.67</v>
      </c>
      <c r="Y1089" s="16" t="str">
        <f t="shared" si="11"/>
        <v>Descarregado</v>
      </c>
      <c r="Z1089" s="8" t="s">
        <v>3309</v>
      </c>
      <c r="AA1089" s="14">
        <f>SUMIFS(PagFreteIndividal!E:E,PagFreteIndividal!B:B,A:A)+AC1089</f>
        <v>14763</v>
      </c>
      <c r="AB1089" s="14">
        <f t="shared" si="12"/>
        <v>0</v>
      </c>
      <c r="AC1089" s="32"/>
    </row>
    <row r="1090">
      <c r="A1090" s="10" t="s">
        <v>7121</v>
      </c>
      <c r="B1090" s="13">
        <v>46064.0</v>
      </c>
      <c r="C1090" s="8" t="s">
        <v>3372</v>
      </c>
      <c r="D1090" s="8">
        <v>54360.0</v>
      </c>
      <c r="E1090" s="8">
        <v>906.0</v>
      </c>
      <c r="F1090" s="8">
        <v>69.0</v>
      </c>
      <c r="G1090" s="11">
        <v>62514.0</v>
      </c>
      <c r="H1090" s="8">
        <v>0.0</v>
      </c>
      <c r="I1090" s="11">
        <v>0.0</v>
      </c>
      <c r="J1090" s="8" t="s">
        <v>7054</v>
      </c>
      <c r="K1090" s="8">
        <v>130.0</v>
      </c>
      <c r="L1090" s="11">
        <v>7066.8</v>
      </c>
      <c r="M1090" s="8" t="s">
        <v>6119</v>
      </c>
      <c r="N1090" s="8" t="s">
        <v>261</v>
      </c>
      <c r="O1090" s="8" t="s">
        <v>7122</v>
      </c>
      <c r="P1090" s="11">
        <v>78.0</v>
      </c>
      <c r="Q1090" s="11">
        <v>70668.0</v>
      </c>
      <c r="S1090" s="16" t="str">
        <f t="shared" si="9"/>
        <v>CXG-0226</v>
      </c>
      <c r="T1090" s="16" t="str">
        <f t="shared" si="10"/>
        <v>02/2026</v>
      </c>
      <c r="U1090" s="10" t="s">
        <v>1122</v>
      </c>
      <c r="V1090" s="43">
        <v>54360.0</v>
      </c>
      <c r="W1090" s="8">
        <v>906.0</v>
      </c>
      <c r="X1090" s="8">
        <v>0.0</v>
      </c>
      <c r="Y1090" s="16" t="str">
        <f t="shared" si="11"/>
        <v>Descarregado</v>
      </c>
      <c r="Z1090" s="8" t="s">
        <v>3302</v>
      </c>
      <c r="AA1090" s="14">
        <f>SUMIFS(PagFreteIndividal!E:E,PagFreteIndividal!B:B,A:A)+AC1090</f>
        <v>7066.8</v>
      </c>
      <c r="AB1090" s="14">
        <f t="shared" si="12"/>
        <v>0</v>
      </c>
      <c r="AC1090" s="32">
        <v>7066.8</v>
      </c>
    </row>
    <row r="1091">
      <c r="A1091" s="10" t="s">
        <v>7123</v>
      </c>
      <c r="B1091" s="13">
        <v>46064.0</v>
      </c>
      <c r="C1091" s="8" t="s">
        <v>3372</v>
      </c>
      <c r="D1091" s="8">
        <v>72640.0</v>
      </c>
      <c r="E1091" s="8">
        <v>1210.67</v>
      </c>
      <c r="F1091" s="8">
        <v>69.0</v>
      </c>
      <c r="G1091" s="11">
        <v>83536.23</v>
      </c>
      <c r="H1091" s="8">
        <v>0.0</v>
      </c>
      <c r="I1091" s="11">
        <v>0.0</v>
      </c>
      <c r="J1091" s="8" t="s">
        <v>6984</v>
      </c>
      <c r="K1091" s="8">
        <v>130.0</v>
      </c>
      <c r="L1091" s="11">
        <v>9443.2</v>
      </c>
      <c r="M1091" s="8" t="s">
        <v>6119</v>
      </c>
      <c r="N1091" s="8" t="s">
        <v>263</v>
      </c>
      <c r="O1091" s="8" t="s">
        <v>7124</v>
      </c>
      <c r="P1091" s="11">
        <v>80.0</v>
      </c>
      <c r="Q1091" s="11">
        <v>97013.6</v>
      </c>
      <c r="S1091" s="16" t="str">
        <f t="shared" si="9"/>
        <v>CXG-0226</v>
      </c>
      <c r="T1091" s="16" t="str">
        <f t="shared" si="10"/>
        <v>02/2026</v>
      </c>
      <c r="U1091" s="10" t="s">
        <v>1122</v>
      </c>
      <c r="V1091" s="43">
        <v>72760.0</v>
      </c>
      <c r="W1091" s="8">
        <v>1212.67</v>
      </c>
      <c r="X1091" s="8">
        <v>2.0</v>
      </c>
      <c r="Y1091" s="16" t="str">
        <f t="shared" si="11"/>
        <v>Descarregado</v>
      </c>
      <c r="Z1091" s="8" t="s">
        <v>3302</v>
      </c>
      <c r="AA1091" s="14">
        <f>SUMIFS(PagFreteIndividal!E:E,PagFreteIndividal!B:B,A:A)+AC1091</f>
        <v>9443.2</v>
      </c>
      <c r="AB1091" s="14">
        <f t="shared" si="12"/>
        <v>0</v>
      </c>
      <c r="AC1091" s="32">
        <v>9443.2</v>
      </c>
    </row>
    <row r="1092">
      <c r="A1092" s="10" t="s">
        <v>7125</v>
      </c>
      <c r="B1092" s="13">
        <v>46064.0</v>
      </c>
      <c r="C1092" s="8" t="s">
        <v>3372</v>
      </c>
      <c r="D1092" s="8">
        <v>19900.0</v>
      </c>
      <c r="E1092" s="8">
        <v>331.67</v>
      </c>
      <c r="F1092" s="8">
        <v>69.0</v>
      </c>
      <c r="G1092" s="11">
        <v>22885.23</v>
      </c>
      <c r="H1092" s="8">
        <v>0.0</v>
      </c>
      <c r="I1092" s="11">
        <v>0.0</v>
      </c>
      <c r="J1092" s="8" t="s">
        <v>7054</v>
      </c>
      <c r="K1092" s="8">
        <v>130.0</v>
      </c>
      <c r="L1092" s="11">
        <v>2587.0</v>
      </c>
      <c r="M1092" s="8" t="s">
        <v>6119</v>
      </c>
      <c r="N1092" s="8" t="s">
        <v>261</v>
      </c>
      <c r="O1092" s="8" t="s">
        <v>7122</v>
      </c>
      <c r="P1092" s="11">
        <v>78.0</v>
      </c>
      <c r="Q1092" s="11">
        <v>25180.74</v>
      </c>
      <c r="S1092" s="16" t="str">
        <f t="shared" si="9"/>
        <v>CXG-0226</v>
      </c>
      <c r="T1092" s="16" t="str">
        <f t="shared" si="10"/>
        <v>02/2026</v>
      </c>
      <c r="U1092" s="10" t="s">
        <v>1118</v>
      </c>
      <c r="V1092" s="43">
        <v>19370.0</v>
      </c>
      <c r="W1092" s="8">
        <v>322.83</v>
      </c>
      <c r="X1092" s="8">
        <v>-8.84</v>
      </c>
      <c r="Y1092" s="16" t="str">
        <f t="shared" si="11"/>
        <v>Descarregado</v>
      </c>
      <c r="Z1092" s="8" t="s">
        <v>3302</v>
      </c>
      <c r="AA1092" s="14">
        <f>SUMIFS(PagFreteIndividal!E:E,PagFreteIndividal!B:B,A:A)+AC1092</f>
        <v>2587</v>
      </c>
      <c r="AB1092" s="14">
        <f t="shared" si="12"/>
        <v>0</v>
      </c>
      <c r="AC1092" s="32">
        <v>2587.0</v>
      </c>
    </row>
    <row r="1093">
      <c r="A1093" s="10" t="s">
        <v>7126</v>
      </c>
      <c r="B1093" s="13">
        <v>46065.0</v>
      </c>
      <c r="C1093" s="8" t="s">
        <v>3372</v>
      </c>
      <c r="D1093" s="8">
        <v>76560.0</v>
      </c>
      <c r="E1093" s="8">
        <v>1276.0</v>
      </c>
      <c r="F1093" s="8">
        <v>69.0</v>
      </c>
      <c r="G1093" s="11">
        <v>88044.0</v>
      </c>
      <c r="H1093" s="8">
        <v>0.0</v>
      </c>
      <c r="I1093" s="11">
        <v>0.0</v>
      </c>
      <c r="J1093" s="8" t="s">
        <v>6152</v>
      </c>
      <c r="K1093" s="8">
        <v>130.0</v>
      </c>
      <c r="L1093" s="11">
        <v>9952.8</v>
      </c>
      <c r="M1093" s="8" t="s">
        <v>6119</v>
      </c>
      <c r="N1093" s="8" t="s">
        <v>79</v>
      </c>
      <c r="O1093" s="8" t="s">
        <v>6736</v>
      </c>
      <c r="P1093" s="11">
        <v>79.5</v>
      </c>
      <c r="Q1093" s="11">
        <v>101442.0</v>
      </c>
      <c r="S1093" s="16" t="str">
        <f t="shared" si="9"/>
        <v>CXG-0226</v>
      </c>
      <c r="T1093" s="16" t="str">
        <f t="shared" si="10"/>
        <v>02/2026</v>
      </c>
      <c r="U1093" s="10" t="s">
        <v>1122</v>
      </c>
      <c r="V1093" s="43">
        <v>76560.0</v>
      </c>
      <c r="W1093" s="8">
        <v>1276.0</v>
      </c>
      <c r="X1093" s="8">
        <v>0.0</v>
      </c>
      <c r="Y1093" s="16" t="str">
        <f t="shared" si="11"/>
        <v>Descarregado</v>
      </c>
      <c r="Z1093" s="8" t="s">
        <v>3302</v>
      </c>
      <c r="AA1093" s="14">
        <f>SUMIFS(PagFreteIndividal!E:E,PagFreteIndividal!B:B,A:A)+AC1093</f>
        <v>9952.8</v>
      </c>
      <c r="AB1093" s="14">
        <f t="shared" si="12"/>
        <v>0</v>
      </c>
      <c r="AC1093" s="32">
        <v>9952.8</v>
      </c>
    </row>
    <row r="1094">
      <c r="A1094" s="10" t="s">
        <v>7127</v>
      </c>
      <c r="B1094" s="13">
        <v>46065.0</v>
      </c>
      <c r="C1094" s="8" t="s">
        <v>3372</v>
      </c>
      <c r="D1094" s="8">
        <v>77620.0</v>
      </c>
      <c r="E1094" s="8">
        <v>1293.67</v>
      </c>
      <c r="F1094" s="8">
        <v>69.0</v>
      </c>
      <c r="G1094" s="11">
        <v>89263.23</v>
      </c>
      <c r="H1094" s="8">
        <v>0.0</v>
      </c>
      <c r="I1094" s="11">
        <v>0.0</v>
      </c>
      <c r="J1094" s="8" t="s">
        <v>6989</v>
      </c>
      <c r="K1094" s="8">
        <v>140.0</v>
      </c>
      <c r="L1094" s="11">
        <v>10866.8</v>
      </c>
      <c r="M1094" s="8" t="s">
        <v>6119</v>
      </c>
      <c r="N1094" s="8" t="s">
        <v>73</v>
      </c>
      <c r="O1094" s="8" t="s">
        <v>7092</v>
      </c>
      <c r="P1094" s="11">
        <v>81.0</v>
      </c>
      <c r="Q1094" s="11">
        <v>105030.27</v>
      </c>
      <c r="S1094" s="16" t="str">
        <f t="shared" si="9"/>
        <v>CXG-0226</v>
      </c>
      <c r="T1094" s="16" t="str">
        <f t="shared" si="10"/>
        <v>02/2026</v>
      </c>
      <c r="U1094" s="10" t="s">
        <v>1122</v>
      </c>
      <c r="V1094" s="43">
        <v>77800.0</v>
      </c>
      <c r="W1094" s="8">
        <v>1296.67</v>
      </c>
      <c r="X1094" s="8">
        <v>3.0</v>
      </c>
      <c r="Y1094" s="16" t="str">
        <f t="shared" si="11"/>
        <v>Descarregado</v>
      </c>
      <c r="Z1094" s="8" t="s">
        <v>3302</v>
      </c>
      <c r="AA1094" s="14">
        <f>SUMIFS(PagFreteIndividal!E:E,PagFreteIndividal!B:B,A:A)+AC1094</f>
        <v>10866.8</v>
      </c>
      <c r="AB1094" s="14">
        <f t="shared" si="12"/>
        <v>0</v>
      </c>
      <c r="AC1094" s="32">
        <v>10866.8</v>
      </c>
    </row>
    <row r="1095">
      <c r="A1095" s="10" t="s">
        <v>7128</v>
      </c>
      <c r="B1095" s="13">
        <v>46066.0</v>
      </c>
      <c r="C1095" s="8" t="s">
        <v>3372</v>
      </c>
      <c r="D1095" s="8">
        <v>76540.0</v>
      </c>
      <c r="E1095" s="8">
        <v>1275.67</v>
      </c>
      <c r="F1095" s="8">
        <v>69.0</v>
      </c>
      <c r="G1095" s="11">
        <v>88021.23</v>
      </c>
      <c r="H1095" s="8">
        <v>0.0</v>
      </c>
      <c r="I1095" s="11">
        <v>0.0</v>
      </c>
      <c r="J1095" s="8" t="s">
        <v>6464</v>
      </c>
      <c r="K1095" s="8">
        <v>130.0</v>
      </c>
      <c r="L1095" s="11">
        <v>9950.2</v>
      </c>
      <c r="M1095" s="8" t="s">
        <v>6119</v>
      </c>
      <c r="N1095" s="8" t="s">
        <v>255</v>
      </c>
      <c r="O1095" s="8" t="s">
        <v>7087</v>
      </c>
      <c r="P1095" s="11">
        <v>80.0</v>
      </c>
      <c r="Q1095" s="11">
        <v>102573.6</v>
      </c>
      <c r="S1095" s="16" t="str">
        <f t="shared" si="9"/>
        <v>CXG-0226</v>
      </c>
      <c r="T1095" s="16" t="str">
        <f t="shared" si="10"/>
        <v>02/2026</v>
      </c>
      <c r="U1095" s="10" t="s">
        <v>1122</v>
      </c>
      <c r="V1095" s="43">
        <v>76930.0</v>
      </c>
      <c r="W1095" s="8">
        <v>1282.17</v>
      </c>
      <c r="X1095" s="8">
        <v>6.5</v>
      </c>
      <c r="Y1095" s="16" t="str">
        <f t="shared" si="11"/>
        <v>Descarregado</v>
      </c>
      <c r="Z1095" s="8" t="s">
        <v>3302</v>
      </c>
      <c r="AA1095" s="14">
        <f>SUMIFS(PagFreteIndividal!E:E,PagFreteIndividal!B:B,A:A)+AC1095</f>
        <v>9950.2</v>
      </c>
      <c r="AB1095" s="14">
        <f t="shared" si="12"/>
        <v>0</v>
      </c>
      <c r="AC1095" s="32">
        <v>9950.2</v>
      </c>
    </row>
    <row r="1096">
      <c r="A1096" s="10" t="s">
        <v>7129</v>
      </c>
      <c r="B1096" s="13">
        <v>46066.0</v>
      </c>
      <c r="C1096" s="8" t="s">
        <v>3372</v>
      </c>
      <c r="D1096" s="8">
        <v>75760.0</v>
      </c>
      <c r="E1096" s="8">
        <v>1262.67</v>
      </c>
      <c r="F1096" s="8">
        <v>69.0</v>
      </c>
      <c r="G1096" s="11">
        <v>87124.23</v>
      </c>
      <c r="H1096" s="8">
        <v>0.0</v>
      </c>
      <c r="I1096" s="11">
        <v>0.0</v>
      </c>
      <c r="J1096" s="8" t="s">
        <v>6528</v>
      </c>
      <c r="K1096" s="8">
        <v>130.0</v>
      </c>
      <c r="L1096" s="11">
        <v>9848.8</v>
      </c>
      <c r="M1096" s="8" t="s">
        <v>6119</v>
      </c>
      <c r="N1096" s="8" t="s">
        <v>255</v>
      </c>
      <c r="O1096" s="8" t="s">
        <v>7087</v>
      </c>
      <c r="P1096" s="11">
        <v>80.0</v>
      </c>
      <c r="Q1096" s="11">
        <v>101453.6</v>
      </c>
      <c r="S1096" s="16" t="str">
        <f t="shared" si="9"/>
        <v>CXG-0226</v>
      </c>
      <c r="T1096" s="16" t="str">
        <f t="shared" si="10"/>
        <v>02/2026</v>
      </c>
      <c r="U1096" s="10" t="s">
        <v>1122</v>
      </c>
      <c r="V1096" s="43">
        <v>76090.0</v>
      </c>
      <c r="W1096" s="8">
        <v>1268.17</v>
      </c>
      <c r="X1096" s="8">
        <v>5.5</v>
      </c>
      <c r="Y1096" s="16" t="str">
        <f t="shared" si="11"/>
        <v>Descarregado</v>
      </c>
      <c r="Z1096" s="8" t="s">
        <v>3302</v>
      </c>
      <c r="AA1096" s="14">
        <f>SUMIFS(PagFreteIndividal!E:E,PagFreteIndividal!B:B,A:A)+AC1096</f>
        <v>9848.8</v>
      </c>
      <c r="AB1096" s="14">
        <f t="shared" si="12"/>
        <v>0</v>
      </c>
      <c r="AC1096" s="32">
        <v>9848.8</v>
      </c>
    </row>
    <row r="1097">
      <c r="A1097" s="10" t="s">
        <v>7130</v>
      </c>
      <c r="B1097" s="13">
        <v>46066.0</v>
      </c>
      <c r="C1097" s="8" t="s">
        <v>3372</v>
      </c>
      <c r="D1097" s="8">
        <v>75300.0</v>
      </c>
      <c r="E1097" s="8">
        <v>1255.0</v>
      </c>
      <c r="F1097" s="8">
        <v>69.0</v>
      </c>
      <c r="G1097" s="11">
        <v>86595.0</v>
      </c>
      <c r="H1097" s="8">
        <v>0.0</v>
      </c>
      <c r="I1097" s="11">
        <v>0.0</v>
      </c>
      <c r="J1097" s="8" t="s">
        <v>6129</v>
      </c>
      <c r="K1097" s="8">
        <v>160.0</v>
      </c>
      <c r="L1097" s="11">
        <v>12048.0</v>
      </c>
      <c r="M1097" s="8" t="s">
        <v>6119</v>
      </c>
      <c r="N1097" s="8" t="s">
        <v>95</v>
      </c>
      <c r="O1097" s="8" t="s">
        <v>7049</v>
      </c>
      <c r="P1097" s="11">
        <v>82.0</v>
      </c>
      <c r="Q1097" s="11">
        <v>102882.94</v>
      </c>
      <c r="S1097" s="16" t="str">
        <f t="shared" si="9"/>
        <v>CXG-0226</v>
      </c>
      <c r="T1097" s="16" t="str">
        <f t="shared" si="10"/>
        <v>02/2026</v>
      </c>
      <c r="U1097" s="10" t="s">
        <v>1122</v>
      </c>
      <c r="V1097" s="43">
        <v>75280.0</v>
      </c>
      <c r="W1097" s="8">
        <v>1254.67</v>
      </c>
      <c r="X1097" s="8">
        <v>-0.33</v>
      </c>
      <c r="Y1097" s="16" t="str">
        <f t="shared" si="11"/>
        <v>Descarregado</v>
      </c>
      <c r="Z1097" s="8" t="s">
        <v>3302</v>
      </c>
      <c r="AA1097" s="14">
        <f>SUMIFS(PagFreteIndividal!E:E,PagFreteIndividal!B:B,A:A)+AC1097</f>
        <v>12048</v>
      </c>
      <c r="AB1097" s="14">
        <f t="shared" si="12"/>
        <v>0</v>
      </c>
      <c r="AC1097" s="32">
        <v>12048.0</v>
      </c>
    </row>
    <row r="1098">
      <c r="A1098" s="10" t="s">
        <v>7131</v>
      </c>
      <c r="B1098" s="13">
        <v>46073.0</v>
      </c>
      <c r="C1098" s="8" t="s">
        <v>3372</v>
      </c>
      <c r="D1098" s="8">
        <v>80040.0</v>
      </c>
      <c r="E1098" s="8">
        <v>1334.0</v>
      </c>
      <c r="F1098" s="8">
        <v>41.5</v>
      </c>
      <c r="G1098" s="11">
        <v>55361.0</v>
      </c>
      <c r="H1098" s="8">
        <v>0.0</v>
      </c>
      <c r="I1098" s="11">
        <v>0.0</v>
      </c>
      <c r="J1098" s="8" t="s">
        <v>6132</v>
      </c>
      <c r="K1098" s="8">
        <v>270.0</v>
      </c>
      <c r="L1098" s="11">
        <v>21610.8</v>
      </c>
      <c r="M1098" s="8" t="s">
        <v>6119</v>
      </c>
      <c r="N1098" s="8" t="s">
        <v>147</v>
      </c>
      <c r="O1098" s="8" t="s">
        <v>7132</v>
      </c>
      <c r="P1098" s="11">
        <v>63.0</v>
      </c>
      <c r="Q1098" s="11">
        <v>77888.79</v>
      </c>
      <c r="R1098" s="8" t="s">
        <v>7133</v>
      </c>
      <c r="S1098" s="16" t="str">
        <f t="shared" si="9"/>
        <v>CXG-0226</v>
      </c>
      <c r="T1098" s="16" t="str">
        <f t="shared" si="10"/>
        <v>02/2026</v>
      </c>
      <c r="U1098" s="10" t="s">
        <v>1126</v>
      </c>
      <c r="V1098" s="43">
        <v>74180.0</v>
      </c>
      <c r="W1098" s="8">
        <v>1236.33</v>
      </c>
      <c r="X1098" s="8">
        <v>-97.67</v>
      </c>
      <c r="Y1098" s="16" t="str">
        <f t="shared" si="11"/>
        <v>Descarregado</v>
      </c>
      <c r="Z1098" s="8" t="s">
        <v>3302</v>
      </c>
      <c r="AA1098" s="14">
        <f>SUMIFS(PagFreteIndividal!E:E,PagFreteIndividal!B:B,A:A)+AC1098</f>
        <v>21610.8</v>
      </c>
      <c r="AB1098" s="14">
        <f t="shared" si="12"/>
        <v>0</v>
      </c>
      <c r="AC1098" s="32">
        <v>21610.8</v>
      </c>
    </row>
    <row r="1099">
      <c r="A1099" s="10" t="s">
        <v>7134</v>
      </c>
      <c r="B1099" s="13">
        <v>46073.0</v>
      </c>
      <c r="C1099" s="8" t="s">
        <v>3372</v>
      </c>
      <c r="D1099" s="8">
        <v>70390.0</v>
      </c>
      <c r="E1099" s="8">
        <v>1173.17</v>
      </c>
      <c r="F1099" s="8">
        <v>41.5</v>
      </c>
      <c r="G1099" s="11">
        <v>48686.56</v>
      </c>
      <c r="H1099" s="8">
        <v>0.0</v>
      </c>
      <c r="I1099" s="11">
        <v>0.0</v>
      </c>
      <c r="J1099" s="8" t="s">
        <v>6341</v>
      </c>
      <c r="K1099" s="8">
        <v>300.0</v>
      </c>
      <c r="L1099" s="11">
        <v>21117.0</v>
      </c>
      <c r="M1099" s="8" t="s">
        <v>6119</v>
      </c>
      <c r="N1099" s="8" t="s">
        <v>224</v>
      </c>
      <c r="O1099" s="8" t="s">
        <v>7135</v>
      </c>
      <c r="P1099" s="11">
        <v>64.0</v>
      </c>
      <c r="Q1099" s="11">
        <v>75178.88</v>
      </c>
      <c r="S1099" s="16" t="str">
        <f t="shared" si="9"/>
        <v>CXG-0226</v>
      </c>
      <c r="T1099" s="16" t="str">
        <f t="shared" si="10"/>
        <v>02/2026</v>
      </c>
      <c r="U1099" s="10" t="s">
        <v>1126</v>
      </c>
      <c r="V1099" s="43">
        <v>70480.0</v>
      </c>
      <c r="W1099" s="8">
        <v>1174.67</v>
      </c>
      <c r="X1099" s="8">
        <v>1.5</v>
      </c>
      <c r="Y1099" s="16" t="str">
        <f t="shared" si="11"/>
        <v>Descarregado</v>
      </c>
      <c r="Z1099" s="8" t="s">
        <v>3302</v>
      </c>
      <c r="AA1099" s="14">
        <f>SUMIFS(PagFreteIndividal!E:E,PagFreteIndividal!B:B,A:A)+AC1099</f>
        <v>21117</v>
      </c>
      <c r="AB1099" s="14">
        <f t="shared" si="12"/>
        <v>0</v>
      </c>
      <c r="AC1099" s="32">
        <v>21117.0</v>
      </c>
    </row>
    <row r="1100">
      <c r="A1100" s="10" t="s">
        <v>7136</v>
      </c>
      <c r="B1100" s="13">
        <v>46073.0</v>
      </c>
      <c r="C1100" s="8" t="s">
        <v>3372</v>
      </c>
      <c r="D1100" s="8">
        <v>79320.0</v>
      </c>
      <c r="E1100" s="8">
        <v>1322.0</v>
      </c>
      <c r="F1100" s="8">
        <v>41.5</v>
      </c>
      <c r="G1100" s="11">
        <v>54863.0</v>
      </c>
      <c r="H1100" s="8">
        <v>0.0</v>
      </c>
      <c r="I1100" s="11">
        <v>0.0</v>
      </c>
      <c r="J1100" s="8" t="s">
        <v>6661</v>
      </c>
      <c r="K1100" s="8">
        <v>300.0</v>
      </c>
      <c r="L1100" s="11">
        <v>23796.0</v>
      </c>
      <c r="M1100" s="8" t="s">
        <v>6119</v>
      </c>
      <c r="N1100" s="8" t="s">
        <v>224</v>
      </c>
      <c r="O1100" s="8" t="s">
        <v>7135</v>
      </c>
      <c r="P1100" s="11">
        <v>64.0</v>
      </c>
      <c r="Q1100" s="11">
        <v>84586.88</v>
      </c>
      <c r="S1100" s="16" t="str">
        <f t="shared" si="9"/>
        <v>CXG-0226</v>
      </c>
      <c r="T1100" s="16" t="str">
        <f t="shared" si="10"/>
        <v>02/2026</v>
      </c>
      <c r="U1100" s="10" t="s">
        <v>1126</v>
      </c>
      <c r="V1100" s="43">
        <v>79300.0</v>
      </c>
      <c r="W1100" s="8">
        <v>1321.67</v>
      </c>
      <c r="X1100" s="8">
        <v>-0.33</v>
      </c>
      <c r="Y1100" s="16" t="str">
        <f t="shared" si="11"/>
        <v>Descarregado</v>
      </c>
      <c r="Z1100" s="8" t="s">
        <v>3302</v>
      </c>
      <c r="AA1100" s="14">
        <f>SUMIFS(PagFreteIndividal!E:E,PagFreteIndividal!B:B,A:A)+AC1100</f>
        <v>23796</v>
      </c>
      <c r="AB1100" s="14">
        <f t="shared" si="12"/>
        <v>0</v>
      </c>
      <c r="AC1100" s="32">
        <v>23796.0</v>
      </c>
    </row>
    <row r="1101">
      <c r="A1101" s="10" t="s">
        <v>7137</v>
      </c>
      <c r="B1101" s="13">
        <v>46073.0</v>
      </c>
      <c r="C1101" s="8" t="s">
        <v>3372</v>
      </c>
      <c r="D1101" s="8">
        <v>75700.0</v>
      </c>
      <c r="E1101" s="8">
        <v>1261.67</v>
      </c>
      <c r="F1101" s="8">
        <v>60.5</v>
      </c>
      <c r="G1101" s="11">
        <v>76331.04</v>
      </c>
      <c r="H1101" s="8">
        <v>0.0</v>
      </c>
      <c r="I1101" s="11">
        <v>0.0</v>
      </c>
      <c r="J1101" s="8" t="s">
        <v>7054</v>
      </c>
      <c r="K1101" s="8">
        <v>280.0</v>
      </c>
      <c r="L1101" s="11">
        <v>21196.0</v>
      </c>
      <c r="M1101" s="8" t="s">
        <v>6119</v>
      </c>
      <c r="N1101" s="8" t="s">
        <v>27</v>
      </c>
      <c r="O1101" s="8" t="s">
        <v>6980</v>
      </c>
      <c r="P1101" s="11">
        <v>83.0</v>
      </c>
      <c r="Q1101" s="11">
        <v>104718.61</v>
      </c>
      <c r="R1101" s="8" t="s">
        <v>7138</v>
      </c>
      <c r="S1101" s="16" t="str">
        <f t="shared" si="9"/>
        <v>CXG-0226</v>
      </c>
      <c r="T1101" s="16" t="str">
        <f t="shared" si="10"/>
        <v>02/2026</v>
      </c>
      <c r="U1101" s="10" t="s">
        <v>1126</v>
      </c>
      <c r="V1101" s="43">
        <v>75700.0</v>
      </c>
      <c r="W1101" s="8">
        <v>1261.67</v>
      </c>
      <c r="X1101" s="8">
        <v>0.0</v>
      </c>
      <c r="Y1101" s="16" t="str">
        <f t="shared" si="11"/>
        <v>Descarregado</v>
      </c>
      <c r="Z1101" s="8" t="s">
        <v>3302</v>
      </c>
      <c r="AA1101" s="14">
        <f>SUMIFS(PagFreteIndividal!E:E,PagFreteIndividal!B:B,A:A)+AC1101</f>
        <v>21196</v>
      </c>
      <c r="AB1101" s="14">
        <f t="shared" si="12"/>
        <v>0</v>
      </c>
      <c r="AC1101" s="32">
        <v>21196.0</v>
      </c>
    </row>
    <row r="1102">
      <c r="A1102" s="10" t="s">
        <v>7139</v>
      </c>
      <c r="B1102" s="13">
        <v>46073.0</v>
      </c>
      <c r="C1102" s="8" t="s">
        <v>3372</v>
      </c>
      <c r="D1102" s="8">
        <v>74120.0</v>
      </c>
      <c r="E1102" s="8">
        <v>1235.33</v>
      </c>
      <c r="F1102" s="8">
        <v>68.0</v>
      </c>
      <c r="G1102" s="11">
        <v>84002.44</v>
      </c>
      <c r="H1102" s="8">
        <v>0.0</v>
      </c>
      <c r="I1102" s="11">
        <v>0.0</v>
      </c>
      <c r="J1102" s="8" t="s">
        <v>6176</v>
      </c>
      <c r="K1102" s="8">
        <v>110.0</v>
      </c>
      <c r="L1102" s="11">
        <v>8153.2</v>
      </c>
      <c r="M1102" s="8" t="s">
        <v>6119</v>
      </c>
      <c r="N1102" s="8" t="s">
        <v>23</v>
      </c>
      <c r="O1102" s="8" t="s">
        <v>6811</v>
      </c>
      <c r="P1102" s="11">
        <v>77.0</v>
      </c>
      <c r="Q1102" s="11">
        <v>95031.09</v>
      </c>
      <c r="R1102" s="8"/>
      <c r="S1102" s="16" t="str">
        <f t="shared" si="9"/>
        <v>CXG-0226</v>
      </c>
      <c r="T1102" s="16" t="str">
        <f t="shared" si="10"/>
        <v>02/2026</v>
      </c>
      <c r="U1102" s="10" t="s">
        <v>1124</v>
      </c>
      <c r="V1102" s="43">
        <v>74050.0</v>
      </c>
      <c r="W1102" s="8">
        <v>1234.17</v>
      </c>
      <c r="X1102" s="8">
        <v>-1.16</v>
      </c>
      <c r="Y1102" s="16" t="str">
        <f t="shared" si="11"/>
        <v>Descarregado</v>
      </c>
      <c r="Z1102" s="8" t="s">
        <v>3302</v>
      </c>
      <c r="AA1102" s="14">
        <f>SUMIFS(PagFreteIndividal!E:E,PagFreteIndividal!B:B,A:A)+AC1102</f>
        <v>8894.4</v>
      </c>
      <c r="AB1102" s="14">
        <f t="shared" si="12"/>
        <v>-741.2</v>
      </c>
      <c r="AC1102" s="32">
        <v>8894.4</v>
      </c>
    </row>
    <row r="1103">
      <c r="A1103" s="10" t="s">
        <v>5557</v>
      </c>
      <c r="B1103" s="13">
        <v>46073.0</v>
      </c>
      <c r="C1103" s="8" t="s">
        <v>3370</v>
      </c>
      <c r="D1103" s="8">
        <v>49700.0</v>
      </c>
      <c r="E1103" s="8">
        <v>828.33</v>
      </c>
      <c r="F1103" s="8">
        <v>66.5</v>
      </c>
      <c r="G1103" s="11">
        <v>55083.95</v>
      </c>
      <c r="H1103" s="8">
        <v>0.0</v>
      </c>
      <c r="I1103" s="11">
        <v>0.0</v>
      </c>
      <c r="J1103" s="8" t="s">
        <v>5558</v>
      </c>
      <c r="K1103" s="8">
        <v>100.0</v>
      </c>
      <c r="L1103" s="11">
        <v>4970.0</v>
      </c>
      <c r="M1103" s="8" t="s">
        <v>6119</v>
      </c>
      <c r="N1103" s="8" t="s">
        <v>37</v>
      </c>
      <c r="O1103" s="8" t="s">
        <v>6530</v>
      </c>
      <c r="P1103" s="11">
        <v>76.0</v>
      </c>
      <c r="Q1103" s="11">
        <v>62408.92</v>
      </c>
      <c r="R1103" s="8"/>
      <c r="S1103" s="16" t="str">
        <f t="shared" si="9"/>
        <v>CXG-0226</v>
      </c>
      <c r="T1103" s="16" t="str">
        <f t="shared" si="10"/>
        <v>02/2026</v>
      </c>
      <c r="U1103" s="10" t="s">
        <v>1130</v>
      </c>
      <c r="V1103" s="43">
        <v>49270.0</v>
      </c>
      <c r="W1103" s="8">
        <v>821.17</v>
      </c>
      <c r="X1103" s="8">
        <v>-7.16</v>
      </c>
      <c r="Y1103" s="16" t="str">
        <f t="shared" si="11"/>
        <v>Descarregado</v>
      </c>
      <c r="Z1103" s="8" t="s">
        <v>3309</v>
      </c>
      <c r="AA1103" s="14">
        <f>SUMIFS(PagFreteIndividal!E:E,PagFreteIndividal!B:B,A:A)+AC1103</f>
        <v>4970</v>
      </c>
      <c r="AB1103" s="14">
        <f t="shared" si="12"/>
        <v>0</v>
      </c>
      <c r="AC1103" s="32"/>
    </row>
    <row r="1104">
      <c r="A1104" s="10" t="s">
        <v>5560</v>
      </c>
      <c r="B1104" s="13">
        <v>46073.0</v>
      </c>
      <c r="C1104" s="8" t="s">
        <v>3370</v>
      </c>
      <c r="D1104" s="8">
        <v>40720.0</v>
      </c>
      <c r="E1104" s="8">
        <v>678.67</v>
      </c>
      <c r="F1104" s="8">
        <v>66.5</v>
      </c>
      <c r="G1104" s="11">
        <v>45131.56</v>
      </c>
      <c r="H1104" s="8">
        <v>0.0</v>
      </c>
      <c r="I1104" s="11">
        <v>0.0</v>
      </c>
      <c r="J1104" s="8" t="s">
        <v>5561</v>
      </c>
      <c r="K1104" s="8">
        <v>100.0</v>
      </c>
      <c r="L1104" s="11">
        <v>4072.0</v>
      </c>
      <c r="M1104" s="8" t="s">
        <v>6119</v>
      </c>
      <c r="N1104" s="8" t="s">
        <v>37</v>
      </c>
      <c r="O1104" s="8" t="s">
        <v>6530</v>
      </c>
      <c r="P1104" s="11">
        <v>76.0</v>
      </c>
      <c r="Q1104" s="11">
        <v>51249.08</v>
      </c>
      <c r="R1104" s="8"/>
      <c r="S1104" s="16" t="str">
        <f t="shared" si="9"/>
        <v>CXG-0226</v>
      </c>
      <c r="T1104" s="16" t="str">
        <f t="shared" si="10"/>
        <v>02/2026</v>
      </c>
      <c r="U1104" s="10" t="s">
        <v>1130</v>
      </c>
      <c r="V1104" s="43">
        <v>40460.0</v>
      </c>
      <c r="W1104" s="8">
        <v>674.33</v>
      </c>
      <c r="X1104" s="8">
        <v>-4.34</v>
      </c>
      <c r="Y1104" s="16" t="str">
        <f t="shared" si="11"/>
        <v>Descarregado</v>
      </c>
      <c r="Z1104" s="8" t="s">
        <v>3309</v>
      </c>
      <c r="AA1104" s="14">
        <f>SUMIFS(PagFreteIndividal!E:E,PagFreteIndividal!B:B,A:A)+AC1104</f>
        <v>4072</v>
      </c>
      <c r="AB1104" s="14">
        <f t="shared" si="12"/>
        <v>0</v>
      </c>
      <c r="AC1104" s="32"/>
    </row>
    <row r="1105">
      <c r="A1105" s="10" t="s">
        <v>7140</v>
      </c>
      <c r="B1105" s="13">
        <v>46073.0</v>
      </c>
      <c r="C1105" s="8" t="s">
        <v>3372</v>
      </c>
      <c r="D1105" s="8">
        <v>71520.0</v>
      </c>
      <c r="E1105" s="8">
        <v>1192.0</v>
      </c>
      <c r="F1105" s="8">
        <v>68.0</v>
      </c>
      <c r="G1105" s="11">
        <v>81056.0</v>
      </c>
      <c r="H1105" s="8">
        <v>0.0</v>
      </c>
      <c r="I1105" s="11">
        <v>0.0</v>
      </c>
      <c r="J1105" s="8" t="s">
        <v>5483</v>
      </c>
      <c r="K1105" s="8">
        <v>110.0</v>
      </c>
      <c r="L1105" s="11">
        <v>7867.2</v>
      </c>
      <c r="M1105" s="8" t="s">
        <v>6119</v>
      </c>
      <c r="N1105" s="8" t="s">
        <v>23</v>
      </c>
      <c r="O1105" s="8" t="s">
        <v>6811</v>
      </c>
      <c r="P1105" s="11">
        <v>77.0</v>
      </c>
      <c r="Q1105" s="11">
        <v>91693.91</v>
      </c>
      <c r="R1105" s="8"/>
      <c r="S1105" s="16" t="str">
        <f t="shared" si="9"/>
        <v>CXG-0226</v>
      </c>
      <c r="T1105" s="16" t="str">
        <f t="shared" si="10"/>
        <v>02/2026</v>
      </c>
      <c r="U1105" s="10" t="s">
        <v>1124</v>
      </c>
      <c r="V1105" s="43">
        <v>71450.0</v>
      </c>
      <c r="W1105" s="8">
        <v>1190.83</v>
      </c>
      <c r="X1105" s="8">
        <v>-1.17</v>
      </c>
      <c r="Y1105" s="16" t="str">
        <f t="shared" si="11"/>
        <v>Descarregado</v>
      </c>
      <c r="Z1105" s="8" t="s">
        <v>3302</v>
      </c>
      <c r="AA1105" s="14">
        <f>SUMIFS(PagFreteIndividal!E:E,PagFreteIndividal!B:B,A:A)+AC1105</f>
        <v>7867.2</v>
      </c>
      <c r="AB1105" s="14">
        <f t="shared" si="12"/>
        <v>0</v>
      </c>
      <c r="AC1105" s="32">
        <v>7867.2</v>
      </c>
    </row>
    <row r="1106">
      <c r="A1106" s="10" t="s">
        <v>5568</v>
      </c>
      <c r="B1106" s="13">
        <v>46073.0</v>
      </c>
      <c r="C1106" s="8" t="s">
        <v>3370</v>
      </c>
      <c r="D1106" s="8">
        <v>78610.0</v>
      </c>
      <c r="E1106" s="8">
        <v>1310.17</v>
      </c>
      <c r="F1106" s="8">
        <v>60.5</v>
      </c>
      <c r="G1106" s="11">
        <v>79265.29</v>
      </c>
      <c r="H1106" s="8">
        <v>0.0</v>
      </c>
      <c r="I1106" s="11">
        <v>0.0</v>
      </c>
      <c r="J1106" s="8" t="s">
        <v>5500</v>
      </c>
      <c r="K1106" s="8">
        <v>210.0</v>
      </c>
      <c r="L1106" s="11">
        <v>16508.1</v>
      </c>
      <c r="M1106" s="8" t="s">
        <v>6119</v>
      </c>
      <c r="N1106" s="8" t="s">
        <v>180</v>
      </c>
      <c r="O1106" s="8" t="s">
        <v>7094</v>
      </c>
      <c r="P1106" s="11">
        <v>76.0</v>
      </c>
      <c r="Q1106" s="11">
        <v>99382.92</v>
      </c>
      <c r="R1106" s="8"/>
      <c r="S1106" s="16" t="str">
        <f t="shared" si="9"/>
        <v>CXG-0226</v>
      </c>
      <c r="T1106" s="16" t="str">
        <f t="shared" si="10"/>
        <v>02/2026</v>
      </c>
      <c r="U1106" s="10" t="s">
        <v>1116</v>
      </c>
      <c r="V1106" s="43">
        <v>78460.0</v>
      </c>
      <c r="W1106" s="8">
        <v>1307.67</v>
      </c>
      <c r="X1106" s="8">
        <v>-2.5</v>
      </c>
      <c r="Y1106" s="16" t="str">
        <f t="shared" si="11"/>
        <v>Descarregado</v>
      </c>
      <c r="Z1106" s="8" t="s">
        <v>3309</v>
      </c>
      <c r="AA1106" s="14">
        <f>SUMIFS(PagFreteIndividal!E:E,PagFreteIndividal!B:B,A:A)+AC1106</f>
        <v>16508.1</v>
      </c>
      <c r="AB1106" s="14">
        <f t="shared" si="12"/>
        <v>0</v>
      </c>
      <c r="AC1106" s="32"/>
    </row>
    <row r="1107">
      <c r="A1107" s="10" t="s">
        <v>5563</v>
      </c>
      <c r="B1107" s="13">
        <v>46073.0</v>
      </c>
      <c r="C1107" s="8" t="s">
        <v>3370</v>
      </c>
      <c r="D1107" s="8">
        <v>67160.0</v>
      </c>
      <c r="E1107" s="8">
        <v>1119.33</v>
      </c>
      <c r="F1107" s="8">
        <v>69.0</v>
      </c>
      <c r="G1107" s="11">
        <v>77233.77</v>
      </c>
      <c r="H1107" s="8">
        <v>0.0</v>
      </c>
      <c r="I1107" s="11">
        <v>0.0</v>
      </c>
      <c r="J1107" s="8" t="s">
        <v>5564</v>
      </c>
      <c r="K1107" s="8">
        <v>140.0</v>
      </c>
      <c r="L1107" s="11">
        <v>9402.4</v>
      </c>
      <c r="M1107" s="8" t="s">
        <v>6119</v>
      </c>
      <c r="N1107" s="8" t="s">
        <v>83</v>
      </c>
      <c r="O1107" s="8" t="s">
        <v>7106</v>
      </c>
      <c r="P1107" s="11">
        <v>83.0</v>
      </c>
      <c r="Q1107" s="11">
        <v>92904.39</v>
      </c>
      <c r="R1107" s="8"/>
      <c r="S1107" s="16" t="str">
        <f t="shared" si="9"/>
        <v>CXG-0226</v>
      </c>
      <c r="T1107" s="16" t="str">
        <f t="shared" si="10"/>
        <v>02/2026</v>
      </c>
      <c r="U1107" s="10" t="s">
        <v>1122</v>
      </c>
      <c r="V1107" s="43">
        <v>67160.0</v>
      </c>
      <c r="W1107" s="8">
        <v>1119.33</v>
      </c>
      <c r="X1107" s="8">
        <v>0.0</v>
      </c>
      <c r="Y1107" s="16" t="str">
        <f t="shared" si="11"/>
        <v>Descarregado</v>
      </c>
      <c r="Z1107" s="8" t="s">
        <v>3309</v>
      </c>
      <c r="AA1107" s="14">
        <f>SUMIFS(PagFreteIndividal!E:E,PagFreteIndividal!B:B,A:A)+AC1107</f>
        <v>9402.4</v>
      </c>
      <c r="AB1107" s="14">
        <f t="shared" si="12"/>
        <v>0</v>
      </c>
      <c r="AC1107" s="32"/>
    </row>
    <row r="1108">
      <c r="A1108" s="10" t="s">
        <v>5566</v>
      </c>
      <c r="B1108" s="13">
        <v>46073.0</v>
      </c>
      <c r="C1108" s="8" t="s">
        <v>3370</v>
      </c>
      <c r="D1108" s="8">
        <v>72120.0</v>
      </c>
      <c r="E1108" s="8">
        <v>1202.0</v>
      </c>
      <c r="F1108" s="8">
        <v>60.5</v>
      </c>
      <c r="G1108" s="11">
        <v>72721.0</v>
      </c>
      <c r="H1108" s="8">
        <v>0.0</v>
      </c>
      <c r="I1108" s="11">
        <v>0.0</v>
      </c>
      <c r="J1108" s="8" t="s">
        <v>5504</v>
      </c>
      <c r="K1108" s="8">
        <v>210.0</v>
      </c>
      <c r="L1108" s="11">
        <v>15145.2</v>
      </c>
      <c r="M1108" s="8" t="s">
        <v>6119</v>
      </c>
      <c r="N1108" s="8" t="s">
        <v>180</v>
      </c>
      <c r="O1108" s="8" t="s">
        <v>7094</v>
      </c>
      <c r="P1108" s="11">
        <v>76.0</v>
      </c>
      <c r="Q1108" s="11">
        <v>91225.08</v>
      </c>
      <c r="R1108" s="8"/>
      <c r="S1108" s="16" t="str">
        <f t="shared" si="9"/>
        <v>CXG-0226</v>
      </c>
      <c r="T1108" s="16" t="str">
        <f t="shared" si="10"/>
        <v>02/2026</v>
      </c>
      <c r="U1108" s="10" t="s">
        <v>1116</v>
      </c>
      <c r="V1108" s="43">
        <v>72020.0</v>
      </c>
      <c r="W1108" s="8">
        <v>1200.33</v>
      </c>
      <c r="X1108" s="8">
        <v>-1.67</v>
      </c>
      <c r="Y1108" s="16" t="str">
        <f t="shared" si="11"/>
        <v>Descarregado</v>
      </c>
      <c r="Z1108" s="8" t="s">
        <v>3309</v>
      </c>
      <c r="AA1108" s="14">
        <f>SUMIFS(PagFreteIndividal!E:E,PagFreteIndividal!B:B,A:A)+AC1108</f>
        <v>15145.2</v>
      </c>
      <c r="AB1108" s="14">
        <f t="shared" si="12"/>
        <v>0</v>
      </c>
      <c r="AC1108" s="32"/>
    </row>
    <row r="1109">
      <c r="A1109" s="10" t="s">
        <v>7141</v>
      </c>
      <c r="B1109" s="13">
        <v>46074.0</v>
      </c>
      <c r="C1109" s="8" t="s">
        <v>3372</v>
      </c>
      <c r="D1109" s="8">
        <v>74920.0</v>
      </c>
      <c r="E1109" s="8">
        <v>1248.67</v>
      </c>
      <c r="F1109" s="8">
        <v>60.5</v>
      </c>
      <c r="G1109" s="11">
        <v>75544.54</v>
      </c>
      <c r="H1109" s="8">
        <v>0.0</v>
      </c>
      <c r="I1109" s="11">
        <v>0.0</v>
      </c>
      <c r="J1109" s="8" t="s">
        <v>6984</v>
      </c>
      <c r="K1109" s="8">
        <v>280.0</v>
      </c>
      <c r="L1109" s="11">
        <v>20977.6</v>
      </c>
      <c r="M1109" s="8" t="s">
        <v>6119</v>
      </c>
      <c r="N1109" s="8" t="s">
        <v>27</v>
      </c>
      <c r="O1109" s="8" t="s">
        <v>6980</v>
      </c>
      <c r="P1109" s="11">
        <v>83.0</v>
      </c>
      <c r="Q1109" s="11">
        <v>103639.61</v>
      </c>
      <c r="R1109" s="8" t="s">
        <v>7142</v>
      </c>
      <c r="S1109" s="16" t="str">
        <f t="shared" si="9"/>
        <v>CXG-0226</v>
      </c>
      <c r="T1109" s="16" t="str">
        <f t="shared" si="10"/>
        <v>02/2026</v>
      </c>
      <c r="U1109" s="10" t="s">
        <v>1126</v>
      </c>
      <c r="V1109" s="43">
        <v>74920.0</v>
      </c>
      <c r="W1109" s="8">
        <v>1248.67</v>
      </c>
      <c r="X1109" s="8">
        <v>0.0</v>
      </c>
      <c r="Y1109" s="16" t="str">
        <f t="shared" si="11"/>
        <v>Descarregado</v>
      </c>
      <c r="Z1109" s="8" t="s">
        <v>3302</v>
      </c>
      <c r="AA1109" s="14">
        <f>SUMIFS(PagFreteIndividal!E:E,PagFreteIndividal!B:B,A:A)+AC1109</f>
        <v>20977.6</v>
      </c>
      <c r="AB1109" s="14">
        <f t="shared" si="12"/>
        <v>0</v>
      </c>
      <c r="AC1109" s="32">
        <v>20977.6</v>
      </c>
    </row>
    <row r="1110">
      <c r="A1110" s="10" t="s">
        <v>7143</v>
      </c>
      <c r="B1110" s="13">
        <v>46074.0</v>
      </c>
      <c r="C1110" s="8" t="s">
        <v>3372</v>
      </c>
      <c r="D1110" s="8">
        <v>78700.0</v>
      </c>
      <c r="E1110" s="8">
        <v>1311.67</v>
      </c>
      <c r="F1110" s="8">
        <v>42.0</v>
      </c>
      <c r="G1110" s="11">
        <v>55090.14</v>
      </c>
      <c r="H1110" s="8">
        <v>0.0</v>
      </c>
      <c r="I1110" s="11">
        <v>0.0</v>
      </c>
      <c r="J1110" s="8" t="s">
        <v>4337</v>
      </c>
      <c r="K1110" s="8">
        <v>300.0</v>
      </c>
      <c r="L1110" s="11">
        <v>23610.0</v>
      </c>
      <c r="M1110" s="8" t="s">
        <v>6119</v>
      </c>
      <c r="N1110" s="8" t="s">
        <v>224</v>
      </c>
      <c r="O1110" s="8" t="s">
        <v>7135</v>
      </c>
      <c r="P1110" s="11">
        <v>64.0</v>
      </c>
      <c r="Q1110" s="11">
        <v>83882.88</v>
      </c>
      <c r="R1110" s="8"/>
      <c r="S1110" s="16" t="str">
        <f t="shared" si="9"/>
        <v>CXG-0226</v>
      </c>
      <c r="T1110" s="16" t="str">
        <f t="shared" si="10"/>
        <v>02/2026</v>
      </c>
      <c r="U1110" s="10" t="s">
        <v>1126</v>
      </c>
      <c r="V1110" s="43">
        <v>78640.0</v>
      </c>
      <c r="W1110" s="8">
        <v>1310.67</v>
      </c>
      <c r="X1110" s="8">
        <v>-1.0</v>
      </c>
      <c r="Y1110" s="16" t="str">
        <f t="shared" si="11"/>
        <v>Descarregado</v>
      </c>
      <c r="Z1110" s="8" t="s">
        <v>3302</v>
      </c>
      <c r="AA1110" s="14">
        <f>SUMIFS(PagFreteIndividal!E:E,PagFreteIndividal!B:B,A:A)+AC1110</f>
        <v>23610</v>
      </c>
      <c r="AB1110" s="14">
        <f t="shared" si="12"/>
        <v>0</v>
      </c>
      <c r="AC1110" s="32">
        <v>23610.0</v>
      </c>
    </row>
    <row r="1111">
      <c r="A1111" s="10" t="s">
        <v>7144</v>
      </c>
      <c r="B1111" s="13">
        <v>46074.0</v>
      </c>
      <c r="C1111" s="8" t="s">
        <v>3372</v>
      </c>
      <c r="D1111" s="8">
        <v>80040.0</v>
      </c>
      <c r="E1111" s="8">
        <v>1334.0</v>
      </c>
      <c r="F1111" s="8">
        <v>41.5</v>
      </c>
      <c r="G1111" s="11">
        <v>55361.0</v>
      </c>
      <c r="H1111" s="8">
        <v>0.0</v>
      </c>
      <c r="I1111" s="11">
        <v>0.0</v>
      </c>
      <c r="J1111" s="8" t="s">
        <v>6152</v>
      </c>
      <c r="K1111" s="8">
        <v>300.0</v>
      </c>
      <c r="L1111" s="11">
        <v>24012.0</v>
      </c>
      <c r="M1111" s="8" t="s">
        <v>6119</v>
      </c>
      <c r="N1111" s="8" t="s">
        <v>51</v>
      </c>
      <c r="O1111" s="8" t="s">
        <v>7145</v>
      </c>
      <c r="P1111" s="11">
        <v>62.5</v>
      </c>
      <c r="Q1111" s="11">
        <v>83208.13</v>
      </c>
      <c r="R1111" s="8"/>
      <c r="S1111" s="16" t="str">
        <f t="shared" si="9"/>
        <v>CXG-0226</v>
      </c>
      <c r="T1111" s="16" t="str">
        <f t="shared" si="10"/>
        <v>02/2026</v>
      </c>
      <c r="U1111" s="10" t="s">
        <v>1126</v>
      </c>
      <c r="V1111" s="43">
        <v>79880.0</v>
      </c>
      <c r="W1111" s="8">
        <v>1331.33</v>
      </c>
      <c r="X1111" s="8">
        <v>-2.67</v>
      </c>
      <c r="Y1111" s="16" t="str">
        <f t="shared" si="11"/>
        <v>Descarregado</v>
      </c>
      <c r="Z1111" s="8" t="s">
        <v>3302</v>
      </c>
      <c r="AA1111" s="14">
        <f>SUMIFS(PagFreteIndividal!E:E,PagFreteIndividal!B:B,A:A)+AC1111</f>
        <v>24012</v>
      </c>
      <c r="AB1111" s="14">
        <f t="shared" si="12"/>
        <v>0</v>
      </c>
      <c r="AC1111" s="32">
        <v>24012.0</v>
      </c>
    </row>
    <row r="1112">
      <c r="A1112" s="10" t="s">
        <v>5572</v>
      </c>
      <c r="B1112" s="13">
        <v>46075.0</v>
      </c>
      <c r="C1112" s="8" t="s">
        <v>3370</v>
      </c>
      <c r="D1112" s="8">
        <v>46180.0</v>
      </c>
      <c r="E1112" s="8">
        <v>769.67</v>
      </c>
      <c r="F1112" s="8">
        <v>67.0</v>
      </c>
      <c r="G1112" s="11">
        <v>51567.89</v>
      </c>
      <c r="H1112" s="8">
        <v>0.0</v>
      </c>
      <c r="I1112" s="11">
        <v>0.0</v>
      </c>
      <c r="J1112" s="8" t="s">
        <v>5573</v>
      </c>
      <c r="K1112" s="8">
        <v>100.0</v>
      </c>
      <c r="L1112" s="11">
        <v>4618.0</v>
      </c>
      <c r="M1112" s="8" t="s">
        <v>6119</v>
      </c>
      <c r="N1112" s="8" t="s">
        <v>53</v>
      </c>
      <c r="O1112" s="8" t="s">
        <v>7146</v>
      </c>
      <c r="P1112" s="11">
        <v>77.0</v>
      </c>
      <c r="Q1112" s="11">
        <v>59110.59</v>
      </c>
      <c r="R1112" s="8"/>
      <c r="S1112" s="16" t="str">
        <f t="shared" si="9"/>
        <v>CXG-0226</v>
      </c>
      <c r="T1112" s="16" t="str">
        <f t="shared" si="10"/>
        <v>02/2026</v>
      </c>
      <c r="U1112" s="10" t="s">
        <v>1128</v>
      </c>
      <c r="V1112" s="43">
        <v>46060.0</v>
      </c>
      <c r="W1112" s="8">
        <v>767.67</v>
      </c>
      <c r="X1112" s="8">
        <v>-2.0</v>
      </c>
      <c r="Y1112" s="16" t="str">
        <f t="shared" si="11"/>
        <v>Descarregado</v>
      </c>
      <c r="Z1112" s="8" t="s">
        <v>3309</v>
      </c>
      <c r="AA1112" s="14">
        <f>SUMIFS(PagFreteIndividal!E:E,PagFreteIndividal!B:B,A:A)+AC1112</f>
        <v>4618</v>
      </c>
      <c r="AB1112" s="14">
        <f t="shared" si="12"/>
        <v>0</v>
      </c>
      <c r="AC1112" s="32"/>
    </row>
    <row r="1113">
      <c r="A1113" s="10" t="s">
        <v>5570</v>
      </c>
      <c r="B1113" s="13">
        <v>46075.0</v>
      </c>
      <c r="C1113" s="8" t="s">
        <v>3370</v>
      </c>
      <c r="D1113" s="8">
        <v>42840.0</v>
      </c>
      <c r="E1113" s="8">
        <v>714.0</v>
      </c>
      <c r="F1113" s="8">
        <v>67.0</v>
      </c>
      <c r="G1113" s="11">
        <v>47838.0</v>
      </c>
      <c r="H1113" s="8">
        <v>0.0</v>
      </c>
      <c r="I1113" s="11">
        <v>0.0</v>
      </c>
      <c r="J1113" s="8" t="s">
        <v>4260</v>
      </c>
      <c r="K1113" s="8">
        <v>100.0</v>
      </c>
      <c r="L1113" s="11">
        <v>4284.0</v>
      </c>
      <c r="M1113" s="8" t="s">
        <v>6119</v>
      </c>
      <c r="N1113" s="8" t="s">
        <v>37</v>
      </c>
      <c r="O1113" s="8" t="s">
        <v>6530</v>
      </c>
      <c r="P1113" s="11">
        <v>76.0</v>
      </c>
      <c r="Q1113" s="11">
        <v>54061.08</v>
      </c>
      <c r="R1113" s="8"/>
      <c r="S1113" s="16" t="str">
        <f t="shared" si="9"/>
        <v>CXG-0226</v>
      </c>
      <c r="T1113" s="16" t="str">
        <f t="shared" si="10"/>
        <v>02/2026</v>
      </c>
      <c r="U1113" s="10" t="s">
        <v>1128</v>
      </c>
      <c r="V1113" s="43">
        <v>42680.0</v>
      </c>
      <c r="W1113" s="8">
        <v>711.33</v>
      </c>
      <c r="X1113" s="8">
        <v>-2.67</v>
      </c>
      <c r="Y1113" s="16" t="str">
        <f t="shared" si="11"/>
        <v>Descarregado</v>
      </c>
      <c r="Z1113" s="8" t="s">
        <v>3309</v>
      </c>
      <c r="AA1113" s="14">
        <f>SUMIFS(PagFreteIndividal!E:E,PagFreteIndividal!B:B,A:A)+AC1113</f>
        <v>4284</v>
      </c>
      <c r="AB1113" s="14">
        <f t="shared" si="12"/>
        <v>0</v>
      </c>
      <c r="AC1113" s="32"/>
    </row>
    <row r="1114">
      <c r="A1114" s="10" t="s">
        <v>5575</v>
      </c>
      <c r="B1114" s="13">
        <v>46076.0</v>
      </c>
      <c r="C1114" s="8" t="s">
        <v>3370</v>
      </c>
      <c r="D1114" s="8">
        <v>59560.0</v>
      </c>
      <c r="E1114" s="8">
        <v>992.67</v>
      </c>
      <c r="F1114" s="8">
        <v>67.0</v>
      </c>
      <c r="G1114" s="11">
        <v>66508.89</v>
      </c>
      <c r="H1114" s="8">
        <v>0.0</v>
      </c>
      <c r="I1114" s="11">
        <v>0.0</v>
      </c>
      <c r="J1114" s="8" t="s">
        <v>5576</v>
      </c>
      <c r="K1114" s="8">
        <v>120.0</v>
      </c>
      <c r="L1114" s="11">
        <v>7147.2</v>
      </c>
      <c r="M1114" s="8" t="s">
        <v>6119</v>
      </c>
      <c r="N1114" s="8" t="s">
        <v>23</v>
      </c>
      <c r="O1114" s="8" t="s">
        <v>6811</v>
      </c>
      <c r="P1114" s="11">
        <v>77.0</v>
      </c>
      <c r="Q1114" s="11">
        <v>76409.41</v>
      </c>
      <c r="R1114" s="8"/>
      <c r="S1114" s="16" t="str">
        <f t="shared" si="9"/>
        <v>CXG-0226</v>
      </c>
      <c r="T1114" s="16" t="str">
        <f t="shared" si="10"/>
        <v>02/2026</v>
      </c>
      <c r="U1114" s="10" t="s">
        <v>1128</v>
      </c>
      <c r="V1114" s="43">
        <v>59540.0</v>
      </c>
      <c r="W1114" s="8">
        <v>992.33</v>
      </c>
      <c r="X1114" s="8">
        <v>-0.34</v>
      </c>
      <c r="Y1114" s="16" t="str">
        <f t="shared" si="11"/>
        <v>Descarregado</v>
      </c>
      <c r="Z1114" s="8" t="s">
        <v>3309</v>
      </c>
      <c r="AA1114" s="14">
        <f>SUMIFS(PagFreteIndividal!E:E,PagFreteIndividal!B:B,A:A)+AC1114</f>
        <v>7147.2</v>
      </c>
      <c r="AB1114" s="14">
        <f t="shared" si="12"/>
        <v>0</v>
      </c>
      <c r="AC1114" s="32"/>
    </row>
    <row r="1115">
      <c r="A1115" s="10" t="s">
        <v>7147</v>
      </c>
      <c r="B1115" s="13">
        <v>46076.0</v>
      </c>
      <c r="C1115" s="8" t="s">
        <v>3372</v>
      </c>
      <c r="D1115" s="8">
        <v>82260.0</v>
      </c>
      <c r="E1115" s="8">
        <v>1371.0</v>
      </c>
      <c r="F1115" s="8">
        <v>42.0</v>
      </c>
      <c r="G1115" s="11">
        <v>57582.0</v>
      </c>
      <c r="H1115" s="8">
        <v>0.0</v>
      </c>
      <c r="I1115" s="11">
        <v>0.0</v>
      </c>
      <c r="J1115" s="8" t="s">
        <v>6989</v>
      </c>
      <c r="K1115" s="8">
        <v>300.0</v>
      </c>
      <c r="L1115" s="11">
        <v>24678.0</v>
      </c>
      <c r="M1115" s="8" t="s">
        <v>6119</v>
      </c>
      <c r="N1115" s="8" t="s">
        <v>224</v>
      </c>
      <c r="O1115" s="8" t="s">
        <v>7135</v>
      </c>
      <c r="P1115" s="11">
        <v>64.0</v>
      </c>
      <c r="Q1115" s="11">
        <v>87808.0</v>
      </c>
      <c r="R1115" s="8"/>
      <c r="S1115" s="16" t="str">
        <f t="shared" si="9"/>
        <v>CXG-0226</v>
      </c>
      <c r="T1115" s="16" t="str">
        <f t="shared" si="10"/>
        <v>02/2026</v>
      </c>
      <c r="U1115" s="10" t="s">
        <v>1126</v>
      </c>
      <c r="V1115" s="43">
        <v>82320.0</v>
      </c>
      <c r="W1115" s="8">
        <v>1372.0</v>
      </c>
      <c r="X1115" s="8">
        <v>1.0</v>
      </c>
      <c r="Y1115" s="16" t="str">
        <f t="shared" si="11"/>
        <v>Descarregado</v>
      </c>
      <c r="Z1115" s="8" t="s">
        <v>3302</v>
      </c>
      <c r="AA1115" s="14">
        <f>SUMIFS(PagFreteIndividal!E:E,PagFreteIndividal!B:B,A:A)+AC1115</f>
        <v>24678</v>
      </c>
      <c r="AB1115" s="14">
        <f t="shared" si="12"/>
        <v>0</v>
      </c>
      <c r="AC1115" s="32">
        <v>24678.0</v>
      </c>
    </row>
    <row r="1116">
      <c r="A1116" s="10" t="s">
        <v>5579</v>
      </c>
      <c r="B1116" s="13">
        <v>46076.0</v>
      </c>
      <c r="C1116" s="8" t="s">
        <v>3370</v>
      </c>
      <c r="D1116" s="8">
        <v>87020.0</v>
      </c>
      <c r="E1116" s="8">
        <v>1450.33</v>
      </c>
      <c r="F1116" s="8">
        <v>42.0</v>
      </c>
      <c r="G1116" s="11">
        <v>60913.86</v>
      </c>
      <c r="H1116" s="8">
        <v>0.0</v>
      </c>
      <c r="I1116" s="11">
        <v>0.0</v>
      </c>
      <c r="J1116" s="8" t="s">
        <v>5500</v>
      </c>
      <c r="K1116" s="8">
        <v>270.0</v>
      </c>
      <c r="L1116" s="11">
        <v>23495.4</v>
      </c>
      <c r="M1116" s="8" t="s">
        <v>6119</v>
      </c>
      <c r="N1116" s="8" t="s">
        <v>147</v>
      </c>
      <c r="O1116" s="8" t="s">
        <v>7132</v>
      </c>
      <c r="P1116" s="11">
        <v>63.0</v>
      </c>
      <c r="Q1116" s="11">
        <v>91161.0</v>
      </c>
      <c r="R1116" s="8" t="s">
        <v>7148</v>
      </c>
      <c r="S1116" s="16" t="str">
        <f t="shared" si="9"/>
        <v>CXG-0226</v>
      </c>
      <c r="T1116" s="16" t="str">
        <f t="shared" si="10"/>
        <v>02/2026</v>
      </c>
      <c r="U1116" s="10" t="s">
        <v>1126</v>
      </c>
      <c r="V1116" s="43">
        <v>86820.0</v>
      </c>
      <c r="W1116" s="8">
        <v>1447.0</v>
      </c>
      <c r="X1116" s="8">
        <v>-3.33</v>
      </c>
      <c r="Y1116" s="16" t="str">
        <f t="shared" si="11"/>
        <v>Descarregado</v>
      </c>
      <c r="Z1116" s="8" t="s">
        <v>3309</v>
      </c>
      <c r="AA1116" s="14">
        <f>SUMIFS(PagFreteIndividal!E:E,PagFreteIndividal!B:B,A:A)+AC1116</f>
        <v>23495.4</v>
      </c>
      <c r="AB1116" s="14">
        <f t="shared" si="12"/>
        <v>0</v>
      </c>
      <c r="AC1116" s="32"/>
    </row>
    <row r="1117">
      <c r="A1117" s="10" t="s">
        <v>7149</v>
      </c>
      <c r="B1117" s="13">
        <v>46076.0</v>
      </c>
      <c r="C1117" s="8" t="s">
        <v>3372</v>
      </c>
      <c r="D1117" s="8">
        <v>73280.0</v>
      </c>
      <c r="E1117" s="8">
        <v>1221.33</v>
      </c>
      <c r="F1117" s="8">
        <v>69.0</v>
      </c>
      <c r="G1117" s="11">
        <v>84271.77</v>
      </c>
      <c r="H1117" s="8">
        <v>0.0</v>
      </c>
      <c r="I1117" s="11">
        <v>0.0</v>
      </c>
      <c r="J1117" s="8" t="s">
        <v>6528</v>
      </c>
      <c r="K1117" s="8">
        <v>150.0</v>
      </c>
      <c r="L1117" s="11">
        <v>10992.0</v>
      </c>
      <c r="M1117" s="8" t="s">
        <v>6119</v>
      </c>
      <c r="N1117" s="8" t="s">
        <v>57</v>
      </c>
      <c r="O1117" s="8" t="s">
        <v>7023</v>
      </c>
      <c r="P1117" s="11">
        <v>81.0</v>
      </c>
      <c r="Q1117" s="11">
        <v>98927.73</v>
      </c>
      <c r="R1117" s="8"/>
      <c r="S1117" s="16" t="str">
        <f t="shared" si="9"/>
        <v>CXG-0226</v>
      </c>
      <c r="T1117" s="16" t="str">
        <f t="shared" si="10"/>
        <v>02/2026</v>
      </c>
      <c r="U1117" s="10" t="s">
        <v>1122</v>
      </c>
      <c r="V1117" s="43">
        <v>73280.0</v>
      </c>
      <c r="W1117" s="8">
        <v>1221.33</v>
      </c>
      <c r="X1117" s="8">
        <v>0.0</v>
      </c>
      <c r="Y1117" s="16" t="str">
        <f t="shared" si="11"/>
        <v>Descarregado</v>
      </c>
      <c r="Z1117" s="8" t="s">
        <v>3302</v>
      </c>
      <c r="AA1117" s="14">
        <f>SUMIFS(PagFreteIndividal!E:E,PagFreteIndividal!B:B,A:A)+AC1117</f>
        <v>10992</v>
      </c>
      <c r="AB1117" s="14">
        <f t="shared" si="12"/>
        <v>0</v>
      </c>
      <c r="AC1117" s="32">
        <v>10992.0</v>
      </c>
    </row>
    <row r="1118">
      <c r="A1118" s="10" t="s">
        <v>7150</v>
      </c>
      <c r="B1118" s="13">
        <v>46076.0</v>
      </c>
      <c r="C1118" s="8" t="s">
        <v>3372</v>
      </c>
      <c r="D1118" s="8">
        <v>60780.0</v>
      </c>
      <c r="E1118" s="8">
        <v>1013.0</v>
      </c>
      <c r="F1118" s="8">
        <v>69.0</v>
      </c>
      <c r="G1118" s="11">
        <v>69897.0</v>
      </c>
      <c r="H1118" s="8">
        <v>0.0</v>
      </c>
      <c r="I1118" s="11">
        <v>0.0</v>
      </c>
      <c r="J1118" s="8" t="s">
        <v>6464</v>
      </c>
      <c r="K1118" s="8">
        <v>120.0</v>
      </c>
      <c r="L1118" s="11">
        <v>7293.6</v>
      </c>
      <c r="M1118" s="8" t="s">
        <v>6119</v>
      </c>
      <c r="N1118" s="8" t="s">
        <v>244</v>
      </c>
      <c r="O1118" s="8" t="s">
        <v>7028</v>
      </c>
      <c r="P1118" s="11">
        <v>80.0</v>
      </c>
      <c r="Q1118" s="11">
        <v>81040.0</v>
      </c>
      <c r="R1118" s="8"/>
      <c r="S1118" s="16" t="str">
        <f t="shared" si="9"/>
        <v>CXG-0226</v>
      </c>
      <c r="T1118" s="16" t="str">
        <f t="shared" si="10"/>
        <v>02/2026</v>
      </c>
      <c r="U1118" s="10" t="s">
        <v>1122</v>
      </c>
      <c r="V1118" s="43">
        <v>60780.0</v>
      </c>
      <c r="W1118" s="8">
        <v>1013.0</v>
      </c>
      <c r="X1118" s="8">
        <v>0.0</v>
      </c>
      <c r="Y1118" s="16" t="str">
        <f t="shared" si="11"/>
        <v>Descarregado</v>
      </c>
      <c r="Z1118" s="8" t="s">
        <v>3302</v>
      </c>
      <c r="AA1118" s="14">
        <f>SUMIFS(PagFreteIndividal!E:E,PagFreteIndividal!B:B,A:A)+AC1118</f>
        <v>7293.6</v>
      </c>
      <c r="AB1118" s="14">
        <f t="shared" si="12"/>
        <v>0</v>
      </c>
      <c r="AC1118" s="32">
        <v>7293.6</v>
      </c>
    </row>
    <row r="1119">
      <c r="A1119" s="10" t="s">
        <v>7151</v>
      </c>
      <c r="B1119" s="13">
        <v>46076.0</v>
      </c>
      <c r="C1119" s="8" t="s">
        <v>3372</v>
      </c>
      <c r="D1119" s="8">
        <v>15300.0</v>
      </c>
      <c r="E1119" s="8">
        <v>255.0</v>
      </c>
      <c r="F1119" s="8">
        <v>68.0</v>
      </c>
      <c r="G1119" s="11">
        <v>17340.0</v>
      </c>
      <c r="H1119" s="8">
        <v>0.0</v>
      </c>
      <c r="I1119" s="11">
        <v>0.0</v>
      </c>
      <c r="J1119" s="8" t="s">
        <v>6464</v>
      </c>
      <c r="K1119" s="8">
        <v>120.0</v>
      </c>
      <c r="L1119" s="11">
        <v>1836.0</v>
      </c>
      <c r="M1119" s="8" t="s">
        <v>6119</v>
      </c>
      <c r="N1119" s="8" t="s">
        <v>244</v>
      </c>
      <c r="O1119" s="8" t="s">
        <v>7028</v>
      </c>
      <c r="P1119" s="11">
        <v>80.0</v>
      </c>
      <c r="Q1119" s="11">
        <v>20813.6</v>
      </c>
      <c r="R1119" s="8"/>
      <c r="S1119" s="16" t="str">
        <f t="shared" si="9"/>
        <v>CXG-0226</v>
      </c>
      <c r="T1119" s="16" t="str">
        <f t="shared" si="10"/>
        <v>02/2026</v>
      </c>
      <c r="U1119" s="10" t="s">
        <v>1124</v>
      </c>
      <c r="V1119" s="43">
        <v>15610.0</v>
      </c>
      <c r="W1119" s="8">
        <v>260.17</v>
      </c>
      <c r="X1119" s="8">
        <v>5.17</v>
      </c>
      <c r="Y1119" s="16" t="str">
        <f t="shared" si="11"/>
        <v>Descarregado</v>
      </c>
      <c r="Z1119" s="8" t="s">
        <v>3302</v>
      </c>
      <c r="AA1119" s="14">
        <f>SUMIFS(PagFreteIndividal!E:E,PagFreteIndividal!B:B,A:A)+AC1119</f>
        <v>1836</v>
      </c>
      <c r="AB1119" s="14">
        <f t="shared" si="12"/>
        <v>0</v>
      </c>
      <c r="AC1119" s="32">
        <v>1836.0</v>
      </c>
    </row>
    <row r="1120">
      <c r="A1120" s="10" t="s">
        <v>5582</v>
      </c>
      <c r="B1120" s="13">
        <v>46077.0</v>
      </c>
      <c r="C1120" s="8" t="s">
        <v>3370</v>
      </c>
      <c r="D1120" s="8">
        <v>80580.0</v>
      </c>
      <c r="E1120" s="8">
        <v>1343.0</v>
      </c>
      <c r="F1120" s="8">
        <v>42.0</v>
      </c>
      <c r="G1120" s="11">
        <v>56406.0</v>
      </c>
      <c r="H1120" s="8">
        <v>0.0</v>
      </c>
      <c r="I1120" s="11">
        <v>0.0</v>
      </c>
      <c r="J1120" s="8" t="s">
        <v>5504</v>
      </c>
      <c r="K1120" s="8">
        <v>270.0</v>
      </c>
      <c r="L1120" s="11">
        <v>21756.6</v>
      </c>
      <c r="M1120" s="8" t="s">
        <v>6119</v>
      </c>
      <c r="N1120" s="8" t="s">
        <v>147</v>
      </c>
      <c r="O1120" s="8" t="s">
        <v>7132</v>
      </c>
      <c r="P1120" s="11">
        <v>63.0</v>
      </c>
      <c r="Q1120" s="11">
        <v>84294.0</v>
      </c>
      <c r="R1120" s="8" t="s">
        <v>7152</v>
      </c>
      <c r="S1120" s="16" t="str">
        <f t="shared" si="9"/>
        <v>CXG-0226</v>
      </c>
      <c r="T1120" s="16" t="str">
        <f t="shared" si="10"/>
        <v>02/2026</v>
      </c>
      <c r="U1120" s="10" t="s">
        <v>1126</v>
      </c>
      <c r="V1120" s="43">
        <v>80280.0</v>
      </c>
      <c r="W1120" s="8">
        <v>1338.0</v>
      </c>
      <c r="X1120" s="8">
        <v>-5.0</v>
      </c>
      <c r="Y1120" s="16" t="str">
        <f t="shared" si="11"/>
        <v>Descarregado</v>
      </c>
      <c r="Z1120" s="8" t="s">
        <v>3309</v>
      </c>
      <c r="AA1120" s="14">
        <f>SUMIFS(PagFreteIndividal!E:E,PagFreteIndividal!B:B,A:A)+AC1120</f>
        <v>21756.6</v>
      </c>
      <c r="AB1120" s="14">
        <f t="shared" si="12"/>
        <v>0</v>
      </c>
      <c r="AC1120" s="32"/>
    </row>
    <row r="1121">
      <c r="A1121" s="10" t="s">
        <v>7153</v>
      </c>
      <c r="B1121" s="13">
        <v>46077.0</v>
      </c>
      <c r="C1121" s="8" t="s">
        <v>3372</v>
      </c>
      <c r="D1121" s="8">
        <v>82480.0</v>
      </c>
      <c r="E1121" s="8">
        <v>1374.67</v>
      </c>
      <c r="F1121" s="8">
        <v>60.5</v>
      </c>
      <c r="G1121" s="11">
        <v>83167.54</v>
      </c>
      <c r="H1121" s="8">
        <v>0.0</v>
      </c>
      <c r="I1121" s="11">
        <v>0.0</v>
      </c>
      <c r="J1121" s="8" t="s">
        <v>6201</v>
      </c>
      <c r="K1121" s="8">
        <v>300.0</v>
      </c>
      <c r="L1121" s="11">
        <v>24744.0</v>
      </c>
      <c r="M1121" s="8" t="s">
        <v>6119</v>
      </c>
      <c r="N1121" s="8" t="s">
        <v>57</v>
      </c>
      <c r="O1121" s="8" t="s">
        <v>7023</v>
      </c>
      <c r="P1121" s="11">
        <v>81.0</v>
      </c>
      <c r="Q1121" s="11">
        <v>111348.27</v>
      </c>
      <c r="R1121" s="8"/>
      <c r="S1121" s="16" t="str">
        <f t="shared" si="9"/>
        <v>CXG-0226</v>
      </c>
      <c r="T1121" s="16" t="str">
        <f t="shared" si="10"/>
        <v>02/2026</v>
      </c>
      <c r="U1121" s="10" t="s">
        <v>1126</v>
      </c>
      <c r="V1121" s="43">
        <v>82480.0</v>
      </c>
      <c r="W1121" s="8">
        <v>1374.67</v>
      </c>
      <c r="X1121" s="8">
        <v>0.0</v>
      </c>
      <c r="Y1121" s="16" t="str">
        <f t="shared" si="11"/>
        <v>Descarregado</v>
      </c>
      <c r="Z1121" s="8" t="s">
        <v>3302</v>
      </c>
      <c r="AA1121" s="14">
        <f>SUMIFS(PagFreteIndividal!E:E,PagFreteIndividal!B:B,A:A)+AC1121</f>
        <v>24744</v>
      </c>
      <c r="AB1121" s="14">
        <f t="shared" si="12"/>
        <v>0</v>
      </c>
      <c r="AC1121" s="32">
        <v>24744.0</v>
      </c>
    </row>
    <row r="1122">
      <c r="A1122" s="10" t="s">
        <v>5585</v>
      </c>
      <c r="B1122" s="13">
        <v>46077.0</v>
      </c>
      <c r="C1122" s="8" t="s">
        <v>3370</v>
      </c>
      <c r="D1122" s="8">
        <v>63920.0</v>
      </c>
      <c r="E1122" s="8">
        <v>1065.33</v>
      </c>
      <c r="F1122" s="8">
        <v>60.5</v>
      </c>
      <c r="G1122" s="11">
        <v>64452.47</v>
      </c>
      <c r="H1122" s="8">
        <v>0.0</v>
      </c>
      <c r="I1122" s="11">
        <v>0.0</v>
      </c>
      <c r="J1122" s="8" t="s">
        <v>5586</v>
      </c>
      <c r="K1122" s="8">
        <v>250.0</v>
      </c>
      <c r="L1122" s="11">
        <v>15980.0</v>
      </c>
      <c r="M1122" s="8" t="s">
        <v>6119</v>
      </c>
      <c r="N1122" s="8" t="s">
        <v>265</v>
      </c>
      <c r="O1122" s="8" t="s">
        <v>7154</v>
      </c>
      <c r="P1122" s="11">
        <v>79.0</v>
      </c>
      <c r="Q1122" s="11">
        <v>83055.07</v>
      </c>
      <c r="R1122" s="8"/>
      <c r="S1122" s="16" t="str">
        <f t="shared" si="9"/>
        <v>CXG-0226</v>
      </c>
      <c r="T1122" s="16" t="str">
        <f t="shared" si="10"/>
        <v>02/2026</v>
      </c>
      <c r="U1122" s="10" t="s">
        <v>1126</v>
      </c>
      <c r="V1122" s="43">
        <v>63080.0</v>
      </c>
      <c r="W1122" s="8">
        <v>1051.33</v>
      </c>
      <c r="X1122" s="8">
        <v>-14.0</v>
      </c>
      <c r="Y1122" s="16" t="str">
        <f t="shared" si="11"/>
        <v>Descarregado</v>
      </c>
      <c r="Z1122" s="8" t="s">
        <v>3309</v>
      </c>
      <c r="AA1122" s="14">
        <f>SUMIFS(PagFreteIndividal!E:E,PagFreteIndividal!B:B,A:A)+AC1122</f>
        <v>15980</v>
      </c>
      <c r="AB1122" s="14">
        <f t="shared" si="12"/>
        <v>0</v>
      </c>
      <c r="AC1122" s="32"/>
    </row>
    <row r="1123">
      <c r="A1123" s="10" t="s">
        <v>7155</v>
      </c>
      <c r="B1123" s="13">
        <v>46077.0</v>
      </c>
      <c r="C1123" s="8" t="s">
        <v>3372</v>
      </c>
      <c r="D1123" s="8">
        <v>81900.0</v>
      </c>
      <c r="E1123" s="8">
        <v>1365.0</v>
      </c>
      <c r="F1123" s="8">
        <v>42.0</v>
      </c>
      <c r="G1123" s="11">
        <v>57330.0</v>
      </c>
      <c r="H1123" s="8">
        <v>0.0</v>
      </c>
      <c r="I1123" s="11">
        <v>0.0</v>
      </c>
      <c r="J1123" s="8" t="s">
        <v>6428</v>
      </c>
      <c r="K1123" s="8">
        <v>270.0</v>
      </c>
      <c r="L1123" s="11">
        <v>22113.0</v>
      </c>
      <c r="M1123" s="8" t="s">
        <v>6119</v>
      </c>
      <c r="N1123" s="8" t="s">
        <v>147</v>
      </c>
      <c r="O1123" s="8" t="s">
        <v>7132</v>
      </c>
      <c r="P1123" s="11">
        <v>63.0</v>
      </c>
      <c r="Q1123" s="11">
        <v>86100.21</v>
      </c>
      <c r="R1123" s="8" t="s">
        <v>7156</v>
      </c>
      <c r="S1123" s="16" t="str">
        <f t="shared" si="9"/>
        <v>CXG-0226</v>
      </c>
      <c r="T1123" s="16" t="str">
        <f t="shared" si="10"/>
        <v>02/2026</v>
      </c>
      <c r="U1123" s="10" t="s">
        <v>1126</v>
      </c>
      <c r="V1123" s="43">
        <v>82000.0</v>
      </c>
      <c r="W1123" s="8">
        <v>1366.67</v>
      </c>
      <c r="X1123" s="8">
        <v>1.67</v>
      </c>
      <c r="Y1123" s="16" t="str">
        <f t="shared" si="11"/>
        <v>Descarregado</v>
      </c>
      <c r="Z1123" s="8" t="s">
        <v>3302</v>
      </c>
      <c r="AA1123" s="14">
        <f>SUMIFS(PagFreteIndividal!E:E,PagFreteIndividal!B:B,A:A)+AC1123</f>
        <v>22113</v>
      </c>
      <c r="AB1123" s="14">
        <f t="shared" si="12"/>
        <v>0</v>
      </c>
      <c r="AC1123" s="32">
        <v>22113.0</v>
      </c>
    </row>
    <row r="1124">
      <c r="A1124" s="10" t="s">
        <v>7157</v>
      </c>
      <c r="B1124" s="13">
        <v>46077.0</v>
      </c>
      <c r="C1124" s="8" t="s">
        <v>3372</v>
      </c>
      <c r="D1124" s="8">
        <v>73440.0</v>
      </c>
      <c r="E1124" s="8">
        <v>1224.0</v>
      </c>
      <c r="F1124" s="8">
        <v>67.0</v>
      </c>
      <c r="G1124" s="11">
        <v>82008.0</v>
      </c>
      <c r="H1124" s="8">
        <v>0.0</v>
      </c>
      <c r="I1124" s="11">
        <v>0.0</v>
      </c>
      <c r="J1124" s="8" t="s">
        <v>6176</v>
      </c>
      <c r="K1124" s="8">
        <v>110.0</v>
      </c>
      <c r="L1124" s="11">
        <v>8078.4</v>
      </c>
      <c r="M1124" s="8" t="s">
        <v>6119</v>
      </c>
      <c r="N1124" s="8" t="s">
        <v>23</v>
      </c>
      <c r="O1124" s="8" t="s">
        <v>6811</v>
      </c>
      <c r="P1124" s="11">
        <v>77.0</v>
      </c>
      <c r="Q1124" s="11">
        <v>94350.41</v>
      </c>
      <c r="R1124" s="8"/>
      <c r="S1124" s="16" t="str">
        <f t="shared" si="9"/>
        <v>CXG-0226</v>
      </c>
      <c r="T1124" s="16" t="str">
        <f t="shared" si="10"/>
        <v>02/2026</v>
      </c>
      <c r="U1124" s="10" t="s">
        <v>1128</v>
      </c>
      <c r="V1124" s="43">
        <v>73520.0</v>
      </c>
      <c r="W1124" s="8">
        <v>1225.33</v>
      </c>
      <c r="X1124" s="8">
        <v>1.33</v>
      </c>
      <c r="Y1124" s="16" t="str">
        <f t="shared" si="11"/>
        <v>Descarregado</v>
      </c>
      <c r="Z1124" s="8" t="s">
        <v>3302</v>
      </c>
      <c r="AA1124" s="14">
        <f>SUMIFS(PagFreteIndividal!E:E,PagFreteIndividal!B:B,A:A)+AC1124</f>
        <v>8078.4</v>
      </c>
      <c r="AB1124" s="14">
        <f t="shared" si="12"/>
        <v>0</v>
      </c>
      <c r="AC1124" s="32">
        <v>8078.4</v>
      </c>
    </row>
    <row r="1125">
      <c r="A1125" s="10" t="s">
        <v>5596</v>
      </c>
      <c r="B1125" s="13">
        <v>46077.0</v>
      </c>
      <c r="C1125" s="8" t="s">
        <v>3370</v>
      </c>
      <c r="D1125" s="8">
        <v>62700.0</v>
      </c>
      <c r="E1125" s="8">
        <v>1045.0</v>
      </c>
      <c r="F1125" s="8">
        <v>61.0</v>
      </c>
      <c r="G1125" s="11">
        <v>63745.0</v>
      </c>
      <c r="H1125" s="8">
        <v>0.0</v>
      </c>
      <c r="I1125" s="11">
        <v>0.0</v>
      </c>
      <c r="J1125" s="8" t="s">
        <v>5597</v>
      </c>
      <c r="K1125" s="8">
        <v>250.0</v>
      </c>
      <c r="L1125" s="11">
        <v>15675.0</v>
      </c>
      <c r="M1125" s="8" t="s">
        <v>6119</v>
      </c>
      <c r="N1125" s="8" t="s">
        <v>244</v>
      </c>
      <c r="O1125" s="8" t="s">
        <v>7028</v>
      </c>
      <c r="P1125" s="11">
        <v>80.0</v>
      </c>
      <c r="Q1125" s="11">
        <v>84093.6</v>
      </c>
      <c r="R1125" s="8"/>
      <c r="S1125" s="16" t="str">
        <f t="shared" si="9"/>
        <v>CXG-0226</v>
      </c>
      <c r="T1125" s="16" t="str">
        <f t="shared" si="10"/>
        <v>02/2026</v>
      </c>
      <c r="U1125" s="10" t="s">
        <v>1136</v>
      </c>
      <c r="V1125" s="43">
        <v>63070.0</v>
      </c>
      <c r="W1125" s="8">
        <v>1051.17</v>
      </c>
      <c r="X1125" s="8">
        <v>6.17</v>
      </c>
      <c r="Y1125" s="16" t="str">
        <f t="shared" si="11"/>
        <v>Descarregado</v>
      </c>
      <c r="Z1125" s="8" t="s">
        <v>3309</v>
      </c>
      <c r="AA1125" s="14">
        <f>SUMIFS(PagFreteIndividal!E:E,PagFreteIndividal!B:B,A:A)+AC1125</f>
        <v>15675</v>
      </c>
      <c r="AB1125" s="14">
        <f t="shared" si="12"/>
        <v>0</v>
      </c>
      <c r="AC1125" s="32"/>
    </row>
    <row r="1126">
      <c r="A1126" s="10" t="s">
        <v>5592</v>
      </c>
      <c r="B1126" s="13">
        <v>46077.0</v>
      </c>
      <c r="C1126" s="8" t="s">
        <v>3370</v>
      </c>
      <c r="D1126" s="8">
        <v>42820.0</v>
      </c>
      <c r="E1126" s="8">
        <v>713.67</v>
      </c>
      <c r="F1126" s="8">
        <v>69.0</v>
      </c>
      <c r="G1126" s="11">
        <v>49243.23</v>
      </c>
      <c r="H1126" s="8">
        <v>0.0</v>
      </c>
      <c r="I1126" s="11">
        <v>0.0</v>
      </c>
      <c r="J1126" s="8" t="s">
        <v>168</v>
      </c>
      <c r="K1126" s="8">
        <v>140.0</v>
      </c>
      <c r="L1126" s="11">
        <v>5994.8</v>
      </c>
      <c r="M1126" s="8" t="s">
        <v>6119</v>
      </c>
      <c r="N1126" s="8" t="s">
        <v>79</v>
      </c>
      <c r="O1126" s="8" t="s">
        <v>6736</v>
      </c>
      <c r="P1126" s="11">
        <v>80.5</v>
      </c>
      <c r="Q1126" s="11">
        <v>57450.44</v>
      </c>
      <c r="R1126" s="8"/>
      <c r="S1126" s="16" t="str">
        <f t="shared" si="9"/>
        <v>CXG-0226</v>
      </c>
      <c r="T1126" s="16" t="str">
        <f t="shared" si="10"/>
        <v>02/2026</v>
      </c>
      <c r="U1126" s="10" t="s">
        <v>1122</v>
      </c>
      <c r="V1126" s="43">
        <v>42820.0</v>
      </c>
      <c r="W1126" s="8">
        <v>713.67</v>
      </c>
      <c r="X1126" s="8">
        <v>0.0</v>
      </c>
      <c r="Y1126" s="16" t="str">
        <f t="shared" si="11"/>
        <v>Descarregado</v>
      </c>
      <c r="Z1126" s="8" t="s">
        <v>3309</v>
      </c>
      <c r="AA1126" s="14">
        <f>SUMIFS(PagFreteIndividal!E:E,PagFreteIndividal!B:B,A:A)+AC1126</f>
        <v>5994.8</v>
      </c>
      <c r="AB1126" s="14">
        <f t="shared" si="12"/>
        <v>0</v>
      </c>
      <c r="AC1126" s="32"/>
    </row>
    <row r="1127">
      <c r="A1127" s="10" t="s">
        <v>5594</v>
      </c>
      <c r="B1127" s="13">
        <v>46078.0</v>
      </c>
      <c r="C1127" s="8" t="s">
        <v>3370</v>
      </c>
      <c r="D1127" s="8">
        <v>46520.0</v>
      </c>
      <c r="E1127" s="8">
        <v>775.33</v>
      </c>
      <c r="F1127" s="8">
        <v>67.0</v>
      </c>
      <c r="G1127" s="11">
        <v>51947.11</v>
      </c>
      <c r="H1127" s="8">
        <v>0.0</v>
      </c>
      <c r="I1127" s="11">
        <v>0.0</v>
      </c>
      <c r="J1127" s="8" t="s">
        <v>5573</v>
      </c>
      <c r="K1127" s="8">
        <v>100.0</v>
      </c>
      <c r="L1127" s="11">
        <v>4652.0</v>
      </c>
      <c r="M1127" s="8" t="s">
        <v>6119</v>
      </c>
      <c r="N1127" s="8" t="s">
        <v>37</v>
      </c>
      <c r="O1127" s="8" t="s">
        <v>6530</v>
      </c>
      <c r="P1127" s="11">
        <v>76.0</v>
      </c>
      <c r="Q1127" s="11">
        <v>58912.92</v>
      </c>
      <c r="R1127" s="8"/>
      <c r="S1127" s="16" t="str">
        <f t="shared" si="9"/>
        <v>CXG-0226</v>
      </c>
      <c r="T1127" s="16" t="str">
        <f t="shared" si="10"/>
        <v>02/2026</v>
      </c>
      <c r="U1127" s="10" t="s">
        <v>1128</v>
      </c>
      <c r="V1127" s="43">
        <v>46510.0</v>
      </c>
      <c r="W1127" s="8">
        <v>775.17</v>
      </c>
      <c r="X1127" s="8">
        <v>-0.16</v>
      </c>
      <c r="Y1127" s="16" t="str">
        <f t="shared" si="11"/>
        <v>Descarregado</v>
      </c>
      <c r="Z1127" s="8" t="s">
        <v>3309</v>
      </c>
      <c r="AA1127" s="14">
        <f>SUMIFS(PagFreteIndividal!E:E,PagFreteIndividal!B:B,A:A)+AC1127</f>
        <v>4652</v>
      </c>
      <c r="AB1127" s="14">
        <f t="shared" si="12"/>
        <v>0</v>
      </c>
      <c r="AC1127" s="32"/>
    </row>
    <row r="1128">
      <c r="A1128" s="10" t="s">
        <v>5601</v>
      </c>
      <c r="B1128" s="13">
        <v>46078.0</v>
      </c>
      <c r="C1128" s="8" t="s">
        <v>3370</v>
      </c>
      <c r="D1128" s="8">
        <v>61920.0</v>
      </c>
      <c r="E1128" s="8">
        <v>1032.0</v>
      </c>
      <c r="F1128" s="8">
        <v>61.0</v>
      </c>
      <c r="G1128" s="11">
        <v>62952.0</v>
      </c>
      <c r="H1128" s="8">
        <v>0.0</v>
      </c>
      <c r="I1128" s="11">
        <v>0.0</v>
      </c>
      <c r="J1128" s="8" t="s">
        <v>5515</v>
      </c>
      <c r="K1128" s="8">
        <v>280.0</v>
      </c>
      <c r="L1128" s="11">
        <v>17337.6</v>
      </c>
      <c r="M1128" s="8" t="s">
        <v>6119</v>
      </c>
      <c r="N1128" s="8" t="s">
        <v>57</v>
      </c>
      <c r="O1128" s="8" t="s">
        <v>7023</v>
      </c>
      <c r="P1128" s="11">
        <v>81.0</v>
      </c>
      <c r="Q1128" s="11">
        <v>83592.0</v>
      </c>
      <c r="R1128" s="8"/>
      <c r="S1128" s="16" t="str">
        <f t="shared" si="9"/>
        <v>CXG-0226</v>
      </c>
      <c r="T1128" s="16" t="str">
        <f t="shared" si="10"/>
        <v>02/2026</v>
      </c>
      <c r="U1128" s="10" t="s">
        <v>1136</v>
      </c>
      <c r="V1128" s="43">
        <v>61920.0</v>
      </c>
      <c r="W1128" s="8">
        <v>1032.0</v>
      </c>
      <c r="X1128" s="8">
        <v>0.0</v>
      </c>
      <c r="Y1128" s="16" t="str">
        <f t="shared" si="11"/>
        <v>Descarregado</v>
      </c>
      <c r="Z1128" s="8" t="s">
        <v>3309</v>
      </c>
      <c r="AA1128" s="14">
        <f>SUMIFS(PagFreteIndividal!E:E,PagFreteIndividal!B:B,A:A)+AC1128</f>
        <v>17337.6</v>
      </c>
      <c r="AB1128" s="14">
        <f t="shared" si="12"/>
        <v>0</v>
      </c>
      <c r="AC1128" s="32"/>
    </row>
    <row r="1129">
      <c r="A1129" s="10" t="s">
        <v>7158</v>
      </c>
      <c r="B1129" s="13">
        <v>46078.0</v>
      </c>
      <c r="C1129" s="8" t="s">
        <v>3372</v>
      </c>
      <c r="D1129" s="8">
        <v>74840.0</v>
      </c>
      <c r="E1129" s="8">
        <v>1247.33</v>
      </c>
      <c r="F1129" s="8">
        <v>67.0</v>
      </c>
      <c r="G1129" s="11">
        <v>83571.11</v>
      </c>
      <c r="H1129" s="8">
        <v>0.0</v>
      </c>
      <c r="I1129" s="11">
        <v>0.0</v>
      </c>
      <c r="J1129" s="8" t="s">
        <v>6129</v>
      </c>
      <c r="K1129" s="8">
        <v>140.0</v>
      </c>
      <c r="L1129" s="11">
        <v>10477.6</v>
      </c>
      <c r="M1129" s="8" t="s">
        <v>6119</v>
      </c>
      <c r="N1129" s="8" t="s">
        <v>242</v>
      </c>
      <c r="O1129" s="8" t="s">
        <v>7159</v>
      </c>
      <c r="P1129" s="11">
        <v>82.5</v>
      </c>
      <c r="Q1129" s="11">
        <v>103125.0</v>
      </c>
      <c r="R1129" s="8"/>
      <c r="S1129" s="16" t="str">
        <f t="shared" si="9"/>
        <v>CXG-0226</v>
      </c>
      <c r="T1129" s="16" t="str">
        <f t="shared" si="10"/>
        <v>02/2026</v>
      </c>
      <c r="U1129" s="10" t="s">
        <v>1134</v>
      </c>
      <c r="V1129" s="43">
        <v>75000.0</v>
      </c>
      <c r="W1129" s="8">
        <v>1250.0</v>
      </c>
      <c r="X1129" s="8">
        <v>2.67</v>
      </c>
      <c r="Y1129" s="16" t="str">
        <f t="shared" si="11"/>
        <v>Descarregado</v>
      </c>
      <c r="Z1129" s="8" t="s">
        <v>3302</v>
      </c>
      <c r="AA1129" s="14">
        <f>SUMIFS(PagFreteIndividal!E:E,PagFreteIndividal!B:B,A:A)+AC1129</f>
        <v>10477.6</v>
      </c>
      <c r="AB1129" s="14">
        <f t="shared" si="12"/>
        <v>0</v>
      </c>
      <c r="AC1129" s="32">
        <v>10477.6</v>
      </c>
    </row>
    <row r="1130">
      <c r="A1130" s="10" t="s">
        <v>5604</v>
      </c>
      <c r="B1130" s="13">
        <v>46079.0</v>
      </c>
      <c r="C1130" s="8" t="s">
        <v>3370</v>
      </c>
      <c r="D1130" s="8">
        <v>77100.0</v>
      </c>
      <c r="E1130" s="8">
        <v>1285.0</v>
      </c>
      <c r="F1130" s="8">
        <v>67.0</v>
      </c>
      <c r="G1130" s="11">
        <v>86095.0</v>
      </c>
      <c r="H1130" s="8">
        <v>0.0</v>
      </c>
      <c r="I1130" s="11">
        <v>0.0</v>
      </c>
      <c r="J1130" s="8" t="s">
        <v>5605</v>
      </c>
      <c r="K1130" s="8">
        <v>115.0</v>
      </c>
      <c r="L1130" s="11">
        <v>8866.5</v>
      </c>
      <c r="M1130" s="8" t="s">
        <v>6119</v>
      </c>
      <c r="N1130" s="8" t="s">
        <v>23</v>
      </c>
      <c r="O1130" s="8" t="s">
        <v>6811</v>
      </c>
      <c r="P1130" s="11">
        <v>77.5</v>
      </c>
      <c r="Q1130" s="11">
        <v>99535.58</v>
      </c>
      <c r="R1130" s="8"/>
      <c r="S1130" s="16" t="str">
        <f t="shared" si="9"/>
        <v>CXG-0226</v>
      </c>
      <c r="T1130" s="16" t="str">
        <f t="shared" si="10"/>
        <v>02/2026</v>
      </c>
      <c r="U1130" s="10" t="s">
        <v>1134</v>
      </c>
      <c r="V1130" s="43">
        <v>77060.0</v>
      </c>
      <c r="W1130" s="8">
        <v>1284.33</v>
      </c>
      <c r="X1130" s="8">
        <v>-0.67</v>
      </c>
      <c r="Y1130" s="16" t="str">
        <f t="shared" si="11"/>
        <v>Descarregado</v>
      </c>
      <c r="Z1130" s="8" t="s">
        <v>3309</v>
      </c>
      <c r="AA1130" s="14">
        <f>SUMIFS(PagFreteIndividal!E:E,PagFreteIndividal!B:B,A:A)+AC1130</f>
        <v>8866.5</v>
      </c>
      <c r="AB1130" s="14">
        <f t="shared" si="12"/>
        <v>0</v>
      </c>
      <c r="AC1130" s="32"/>
    </row>
    <row r="1131">
      <c r="A1131" s="10" t="s">
        <v>5616</v>
      </c>
      <c r="B1131" s="13">
        <v>46079.0</v>
      </c>
      <c r="C1131" s="8" t="s">
        <v>3370</v>
      </c>
      <c r="D1131" s="8">
        <v>76320.0</v>
      </c>
      <c r="E1131" s="8">
        <v>1272.0</v>
      </c>
      <c r="F1131" s="8">
        <v>67.0</v>
      </c>
      <c r="G1131" s="11">
        <v>85224.0</v>
      </c>
      <c r="H1131" s="8">
        <v>0.0</v>
      </c>
      <c r="I1131" s="11">
        <v>0.0</v>
      </c>
      <c r="J1131" s="8" t="s">
        <v>5617</v>
      </c>
      <c r="K1131" s="8">
        <v>100.0</v>
      </c>
      <c r="L1131" s="11">
        <v>7632.0</v>
      </c>
      <c r="M1131" s="8" t="s">
        <v>6119</v>
      </c>
      <c r="N1131" s="8" t="s">
        <v>37</v>
      </c>
      <c r="O1131" s="8" t="s">
        <v>6530</v>
      </c>
      <c r="P1131" s="11">
        <v>76.0</v>
      </c>
      <c r="Q1131" s="11">
        <v>96266.92</v>
      </c>
      <c r="R1131" s="8"/>
      <c r="S1131" s="16" t="str">
        <f t="shared" si="9"/>
        <v>CXG-0226</v>
      </c>
      <c r="T1131" s="16" t="str">
        <f t="shared" si="10"/>
        <v>02/2026</v>
      </c>
      <c r="U1131" s="10" t="s">
        <v>1134</v>
      </c>
      <c r="V1131" s="43">
        <v>76000.0</v>
      </c>
      <c r="W1131" s="8">
        <v>1266.67</v>
      </c>
      <c r="X1131" s="8">
        <v>-5.33</v>
      </c>
      <c r="Y1131" s="16" t="str">
        <f t="shared" si="11"/>
        <v>Descarregado</v>
      </c>
      <c r="Z1131" s="8" t="s">
        <v>3309</v>
      </c>
      <c r="AA1131" s="14">
        <f>SUMIFS(PagFreteIndividal!E:E,PagFreteIndividal!B:B,A:A)+AC1131</f>
        <v>7632</v>
      </c>
      <c r="AB1131" s="14">
        <f t="shared" si="12"/>
        <v>0</v>
      </c>
      <c r="AC1131" s="32"/>
    </row>
    <row r="1132">
      <c r="A1132" s="10" t="s">
        <v>7160</v>
      </c>
      <c r="B1132" s="13">
        <v>46079.0</v>
      </c>
      <c r="C1132" s="8" t="s">
        <v>3372</v>
      </c>
      <c r="D1132" s="8">
        <v>76000.0</v>
      </c>
      <c r="E1132" s="8">
        <v>1266.67</v>
      </c>
      <c r="F1132" s="8">
        <v>61.0</v>
      </c>
      <c r="G1132" s="11">
        <v>77266.87</v>
      </c>
      <c r="H1132" s="8">
        <v>0.0</v>
      </c>
      <c r="I1132" s="11">
        <v>0.0</v>
      </c>
      <c r="J1132" s="8" t="s">
        <v>6145</v>
      </c>
      <c r="K1132" s="8">
        <v>270.0</v>
      </c>
      <c r="L1132" s="11">
        <v>20520.0</v>
      </c>
      <c r="M1132" s="8" t="s">
        <v>6119</v>
      </c>
      <c r="N1132" s="8" t="s">
        <v>63</v>
      </c>
      <c r="O1132" s="8" t="s">
        <v>7161</v>
      </c>
      <c r="P1132" s="11">
        <v>83.0</v>
      </c>
      <c r="Q1132" s="11">
        <v>106350.39</v>
      </c>
      <c r="R1132" s="8"/>
      <c r="S1132" s="16" t="str">
        <f t="shared" si="9"/>
        <v>CXG-0226</v>
      </c>
      <c r="T1132" s="16" t="str">
        <f t="shared" si="10"/>
        <v>02/2026</v>
      </c>
      <c r="U1132" s="10" t="s">
        <v>1136</v>
      </c>
      <c r="V1132" s="43">
        <v>76880.0</v>
      </c>
      <c r="W1132" s="8">
        <v>1281.33</v>
      </c>
      <c r="X1132" s="8">
        <v>14.66</v>
      </c>
      <c r="Y1132" s="16" t="str">
        <f t="shared" si="11"/>
        <v>Descarregado</v>
      </c>
      <c r="Z1132" s="8" t="s">
        <v>3302</v>
      </c>
      <c r="AA1132" s="14">
        <f>SUMIFS(PagFreteIndividal!E:E,PagFreteIndividal!B:B,A:A)+AC1132</f>
        <v>20520</v>
      </c>
      <c r="AB1132" s="14">
        <f t="shared" si="12"/>
        <v>0</v>
      </c>
      <c r="AC1132" s="32">
        <v>20520.0</v>
      </c>
    </row>
    <row r="1133">
      <c r="A1133" s="10" t="s">
        <v>7162</v>
      </c>
      <c r="B1133" s="13">
        <v>46079.0</v>
      </c>
      <c r="C1133" s="8" t="s">
        <v>3372</v>
      </c>
      <c r="D1133" s="8">
        <v>77040.0</v>
      </c>
      <c r="E1133" s="8">
        <v>1284.0</v>
      </c>
      <c r="F1133" s="8">
        <v>61.0</v>
      </c>
      <c r="G1133" s="11">
        <v>78324.0</v>
      </c>
      <c r="H1133" s="8">
        <v>0.0</v>
      </c>
      <c r="I1133" s="11">
        <v>0.0</v>
      </c>
      <c r="J1133" s="8" t="s">
        <v>6158</v>
      </c>
      <c r="K1133" s="8">
        <v>270.0</v>
      </c>
      <c r="L1133" s="11">
        <v>20800.8</v>
      </c>
      <c r="M1133" s="8" t="s">
        <v>6119</v>
      </c>
      <c r="N1133" s="8" t="s">
        <v>63</v>
      </c>
      <c r="O1133" s="8" t="s">
        <v>7161</v>
      </c>
      <c r="P1133" s="11">
        <v>83.0</v>
      </c>
      <c r="Q1133" s="11">
        <v>106489.0</v>
      </c>
      <c r="R1133" s="8"/>
      <c r="S1133" s="16" t="str">
        <f t="shared" si="9"/>
        <v>CXG-0226</v>
      </c>
      <c r="T1133" s="16" t="str">
        <f t="shared" si="10"/>
        <v>02/2026</v>
      </c>
      <c r="U1133" s="10" t="s">
        <v>1136</v>
      </c>
      <c r="V1133" s="43">
        <v>76980.0</v>
      </c>
      <c r="W1133" s="8">
        <v>1283.0</v>
      </c>
      <c r="X1133" s="8">
        <v>-1.0</v>
      </c>
      <c r="Y1133" s="16" t="str">
        <f t="shared" si="11"/>
        <v>Descarregado</v>
      </c>
      <c r="Z1133" s="8" t="s">
        <v>3302</v>
      </c>
      <c r="AA1133" s="14">
        <f>SUMIFS(PagFreteIndividal!E:E,PagFreteIndividal!B:B,A:A)+AC1133</f>
        <v>20800.8</v>
      </c>
      <c r="AB1133" s="14">
        <f t="shared" si="12"/>
        <v>0</v>
      </c>
      <c r="AC1133" s="32">
        <v>20800.8</v>
      </c>
    </row>
    <row r="1134">
      <c r="A1134" s="10" t="s">
        <v>5619</v>
      </c>
      <c r="B1134" s="13">
        <v>46079.0</v>
      </c>
      <c r="C1134" s="8" t="s">
        <v>3370</v>
      </c>
      <c r="D1134" s="8">
        <v>76440.0</v>
      </c>
      <c r="E1134" s="8">
        <v>1274.0</v>
      </c>
      <c r="F1134" s="8">
        <v>67.0</v>
      </c>
      <c r="G1134" s="11">
        <v>85358.0</v>
      </c>
      <c r="H1134" s="8">
        <v>0.0</v>
      </c>
      <c r="I1134" s="11">
        <v>0.0</v>
      </c>
      <c r="J1134" s="8" t="s">
        <v>4401</v>
      </c>
      <c r="K1134" s="8">
        <v>115.0</v>
      </c>
      <c r="L1134" s="11">
        <v>8790.6</v>
      </c>
      <c r="M1134" s="8" t="s">
        <v>6119</v>
      </c>
      <c r="N1134" s="8" t="s">
        <v>244</v>
      </c>
      <c r="O1134" s="8" t="s">
        <v>7028</v>
      </c>
      <c r="P1134" s="11">
        <v>80.0</v>
      </c>
      <c r="Q1134" s="11">
        <v>102120.0</v>
      </c>
      <c r="R1134" s="8"/>
      <c r="S1134" s="16" t="str">
        <f t="shared" si="9"/>
        <v>CXG-0226</v>
      </c>
      <c r="T1134" s="16" t="str">
        <f t="shared" si="10"/>
        <v>02/2026</v>
      </c>
      <c r="U1134" s="10" t="s">
        <v>1134</v>
      </c>
      <c r="V1134" s="43">
        <v>76590.0</v>
      </c>
      <c r="W1134" s="8">
        <v>1276.5</v>
      </c>
      <c r="X1134" s="8">
        <v>2.5</v>
      </c>
      <c r="Y1134" s="16" t="str">
        <f t="shared" si="11"/>
        <v>Descarregado</v>
      </c>
      <c r="Z1134" s="8" t="s">
        <v>3309</v>
      </c>
      <c r="AA1134" s="14">
        <f>SUMIFS(PagFreteIndividal!E:E,PagFreteIndividal!B:B,A:A)+AC1134</f>
        <v>8790.6</v>
      </c>
      <c r="AB1134" s="14">
        <f t="shared" si="12"/>
        <v>0</v>
      </c>
      <c r="AC1134" s="32"/>
    </row>
    <row r="1135">
      <c r="A1135" s="10" t="s">
        <v>5610</v>
      </c>
      <c r="B1135" s="13">
        <v>46080.0</v>
      </c>
      <c r="C1135" s="8" t="s">
        <v>3370</v>
      </c>
      <c r="D1135" s="8">
        <v>64300.0</v>
      </c>
      <c r="E1135" s="8">
        <v>1071.67</v>
      </c>
      <c r="F1135" s="8">
        <v>42.0</v>
      </c>
      <c r="G1135" s="11">
        <v>45010.14</v>
      </c>
      <c r="H1135" s="8">
        <v>0.0</v>
      </c>
      <c r="I1135" s="11">
        <v>0.0</v>
      </c>
      <c r="J1135" s="8" t="s">
        <v>5500</v>
      </c>
      <c r="K1135" s="8">
        <v>280.0</v>
      </c>
      <c r="L1135" s="11">
        <v>18004.0</v>
      </c>
      <c r="M1135" s="8" t="s">
        <v>6119</v>
      </c>
      <c r="N1135" s="8" t="s">
        <v>147</v>
      </c>
      <c r="O1135" s="8" t="s">
        <v>7132</v>
      </c>
      <c r="P1135" s="11">
        <v>63.0</v>
      </c>
      <c r="Q1135" s="11">
        <v>67515.21</v>
      </c>
      <c r="R1135" s="8" t="s">
        <v>7163</v>
      </c>
      <c r="S1135" s="16" t="str">
        <f t="shared" si="9"/>
        <v>CXG-0226</v>
      </c>
      <c r="T1135" s="16" t="str">
        <f t="shared" si="10"/>
        <v>02/2026</v>
      </c>
      <c r="U1135" s="10" t="s">
        <v>1138</v>
      </c>
      <c r="V1135" s="43">
        <v>64300.0</v>
      </c>
      <c r="W1135" s="8">
        <v>1071.67</v>
      </c>
      <c r="X1135" s="8">
        <v>0.0</v>
      </c>
      <c r="Y1135" s="16" t="str">
        <f t="shared" si="11"/>
        <v>Descarregado</v>
      </c>
      <c r="Z1135" s="8" t="s">
        <v>3309</v>
      </c>
      <c r="AA1135" s="14">
        <f>SUMIFS(PagFreteIndividal!E:E,PagFreteIndividal!B:B,A:A)+AC1135</f>
        <v>18004</v>
      </c>
      <c r="AB1135" s="14">
        <f t="shared" si="12"/>
        <v>0</v>
      </c>
      <c r="AC1135" s="32"/>
    </row>
    <row r="1136">
      <c r="A1136" s="10" t="s">
        <v>5608</v>
      </c>
      <c r="B1136" s="13">
        <v>46080.0</v>
      </c>
      <c r="C1136" s="8" t="s">
        <v>3370</v>
      </c>
      <c r="D1136" s="8">
        <v>63580.0</v>
      </c>
      <c r="E1136" s="8">
        <v>1059.67</v>
      </c>
      <c r="F1136" s="8">
        <v>42.0</v>
      </c>
      <c r="G1136" s="11">
        <v>44506.14</v>
      </c>
      <c r="H1136" s="8">
        <v>0.0</v>
      </c>
      <c r="I1136" s="11">
        <v>0.0</v>
      </c>
      <c r="J1136" s="8" t="s">
        <v>5504</v>
      </c>
      <c r="K1136" s="8">
        <v>280.0</v>
      </c>
      <c r="L1136" s="11">
        <v>17802.4</v>
      </c>
      <c r="M1136" s="8" t="s">
        <v>6119</v>
      </c>
      <c r="N1136" s="8" t="s">
        <v>147</v>
      </c>
      <c r="O1136" s="8" t="s">
        <v>7132</v>
      </c>
      <c r="P1136" s="11">
        <v>63.0</v>
      </c>
      <c r="Q1136" s="11">
        <v>66339.0</v>
      </c>
      <c r="R1136" s="8" t="s">
        <v>7164</v>
      </c>
      <c r="S1136" s="16" t="str">
        <f t="shared" si="9"/>
        <v>CXG-0226</v>
      </c>
      <c r="T1136" s="16" t="str">
        <f t="shared" si="10"/>
        <v>02/2026</v>
      </c>
      <c r="U1136" s="10" t="s">
        <v>1138</v>
      </c>
      <c r="V1136" s="43">
        <v>63180.0</v>
      </c>
      <c r="W1136" s="8">
        <v>1053.0</v>
      </c>
      <c r="X1136" s="8">
        <v>-6.67</v>
      </c>
      <c r="Y1136" s="16" t="str">
        <f t="shared" si="11"/>
        <v>Descarregado</v>
      </c>
      <c r="Z1136" s="8" t="s">
        <v>3309</v>
      </c>
      <c r="AA1136" s="14">
        <f>SUMIFS(PagFreteIndividal!E:E,PagFreteIndividal!B:B,A:A)+AC1136</f>
        <v>17802.4</v>
      </c>
      <c r="AB1136" s="14">
        <f t="shared" si="12"/>
        <v>0</v>
      </c>
      <c r="AC1136" s="32"/>
    </row>
    <row r="1137">
      <c r="A1137" s="10" t="s">
        <v>7165</v>
      </c>
      <c r="B1137" s="13">
        <v>46080.0</v>
      </c>
      <c r="C1137" s="8" t="s">
        <v>3372</v>
      </c>
      <c r="D1137" s="8">
        <v>82000.0</v>
      </c>
      <c r="E1137" s="8">
        <v>1366.67</v>
      </c>
      <c r="F1137" s="8">
        <v>67.0</v>
      </c>
      <c r="G1137" s="11">
        <v>91566.89</v>
      </c>
      <c r="H1137" s="8">
        <v>0.0</v>
      </c>
      <c r="I1137" s="11">
        <v>0.0</v>
      </c>
      <c r="J1137" s="8" t="s">
        <v>6132</v>
      </c>
      <c r="K1137" s="8">
        <v>120.0</v>
      </c>
      <c r="L1137" s="11">
        <v>9840.0</v>
      </c>
      <c r="M1137" s="8" t="s">
        <v>6119</v>
      </c>
      <c r="N1137" s="8" t="s">
        <v>23</v>
      </c>
      <c r="O1137" s="8" t="s">
        <v>6811</v>
      </c>
      <c r="P1137" s="11">
        <v>78.5</v>
      </c>
      <c r="Q1137" s="11">
        <v>106785.91</v>
      </c>
      <c r="R1137" s="8"/>
      <c r="S1137" s="16" t="str">
        <f t="shared" si="9"/>
        <v>CXG-0226</v>
      </c>
      <c r="T1137" s="16" t="str">
        <f t="shared" si="10"/>
        <v>02/2026</v>
      </c>
      <c r="U1137" s="10" t="s">
        <v>1134</v>
      </c>
      <c r="V1137" s="43">
        <v>81620.0</v>
      </c>
      <c r="W1137" s="8">
        <v>1360.33</v>
      </c>
      <c r="X1137" s="8">
        <v>-6.34</v>
      </c>
      <c r="Y1137" s="16" t="str">
        <f t="shared" si="11"/>
        <v>Descarregado</v>
      </c>
      <c r="Z1137" s="8" t="s">
        <v>3302</v>
      </c>
      <c r="AA1137" s="14">
        <f>SUMIFS(PagFreteIndividal!E:E,PagFreteIndividal!B:B,A:A)+AC1137</f>
        <v>9840</v>
      </c>
      <c r="AB1137" s="14">
        <f t="shared" si="12"/>
        <v>0</v>
      </c>
      <c r="AC1137" s="32">
        <v>9840.0</v>
      </c>
    </row>
    <row r="1138">
      <c r="A1138" s="10" t="s">
        <v>5612</v>
      </c>
      <c r="B1138" s="13">
        <v>46080.0</v>
      </c>
      <c r="C1138" s="8" t="s">
        <v>3370</v>
      </c>
      <c r="D1138" s="8">
        <v>48120.0</v>
      </c>
      <c r="E1138" s="8">
        <v>802.0</v>
      </c>
      <c r="F1138" s="8">
        <v>67.0</v>
      </c>
      <c r="G1138" s="11">
        <v>53734.0</v>
      </c>
      <c r="H1138" s="8">
        <v>0.0</v>
      </c>
      <c r="I1138" s="11">
        <v>0.0</v>
      </c>
      <c r="J1138" s="8" t="s">
        <v>5573</v>
      </c>
      <c r="K1138" s="8">
        <v>160.0</v>
      </c>
      <c r="L1138" s="11">
        <v>7699.2</v>
      </c>
      <c r="M1138" s="8" t="s">
        <v>6119</v>
      </c>
      <c r="N1138" s="8" t="s">
        <v>102</v>
      </c>
      <c r="O1138" s="8" t="s">
        <v>6993</v>
      </c>
      <c r="P1138" s="11">
        <v>83.0</v>
      </c>
      <c r="Q1138" s="11">
        <v>66580.11</v>
      </c>
      <c r="R1138" s="8"/>
      <c r="S1138" s="16" t="str">
        <f t="shared" si="9"/>
        <v>CXG-0226</v>
      </c>
      <c r="T1138" s="16" t="str">
        <f t="shared" si="10"/>
        <v>02/2026</v>
      </c>
      <c r="U1138" s="10" t="s">
        <v>1134</v>
      </c>
      <c r="V1138" s="43">
        <v>48130.0</v>
      </c>
      <c r="W1138" s="8">
        <v>802.17</v>
      </c>
      <c r="X1138" s="8">
        <v>0.17</v>
      </c>
      <c r="Y1138" s="16" t="str">
        <f t="shared" si="11"/>
        <v>Descarregado</v>
      </c>
      <c r="Z1138" s="8" t="s">
        <v>3309</v>
      </c>
      <c r="AA1138" s="14">
        <f>SUMIFS(PagFreteIndividal!E:E,PagFreteIndividal!B:B,A:A)+AC1138</f>
        <v>7699.2</v>
      </c>
      <c r="AB1138" s="14">
        <f t="shared" si="12"/>
        <v>0</v>
      </c>
      <c r="AC1138" s="32"/>
    </row>
    <row r="1139">
      <c r="A1139" s="10" t="s">
        <v>5614</v>
      </c>
      <c r="B1139" s="13">
        <v>46080.0</v>
      </c>
      <c r="C1139" s="8" t="s">
        <v>3370</v>
      </c>
      <c r="D1139" s="8">
        <v>67340.0</v>
      </c>
      <c r="E1139" s="8">
        <v>1122.33</v>
      </c>
      <c r="F1139" s="8">
        <v>67.0</v>
      </c>
      <c r="G1139" s="11">
        <v>75196.11</v>
      </c>
      <c r="H1139" s="8">
        <v>0.0</v>
      </c>
      <c r="I1139" s="11">
        <v>0.0</v>
      </c>
      <c r="J1139" s="8" t="s">
        <v>291</v>
      </c>
      <c r="K1139" s="8">
        <v>160.0</v>
      </c>
      <c r="L1139" s="11">
        <v>10774.4</v>
      </c>
      <c r="M1139" s="8" t="s">
        <v>6119</v>
      </c>
      <c r="N1139" s="8" t="s">
        <v>267</v>
      </c>
      <c r="O1139" s="8" t="s">
        <v>7166</v>
      </c>
      <c r="P1139" s="11">
        <v>83.0</v>
      </c>
      <c r="Q1139" s="11">
        <v>93153.39</v>
      </c>
      <c r="R1139" s="8"/>
      <c r="S1139" s="16" t="str">
        <f t="shared" si="9"/>
        <v>CXG-0226</v>
      </c>
      <c r="T1139" s="16" t="str">
        <f t="shared" si="10"/>
        <v>02/2026</v>
      </c>
      <c r="U1139" s="10" t="s">
        <v>1134</v>
      </c>
      <c r="V1139" s="43">
        <v>67340.0</v>
      </c>
      <c r="W1139" s="8">
        <v>1122.33</v>
      </c>
      <c r="X1139" s="8">
        <v>0.0</v>
      </c>
      <c r="Y1139" s="16" t="str">
        <f t="shared" si="11"/>
        <v>Descarregado</v>
      </c>
      <c r="Z1139" s="8" t="s">
        <v>3309</v>
      </c>
      <c r="AA1139" s="14">
        <f>SUMIFS(PagFreteIndividal!E:E,PagFreteIndividal!B:B,A:A)+AC1139</f>
        <v>10774.4</v>
      </c>
      <c r="AB1139" s="14">
        <f t="shared" si="12"/>
        <v>0</v>
      </c>
      <c r="AC1139" s="32"/>
    </row>
    <row r="1140">
      <c r="A1140" s="10" t="s">
        <v>5630</v>
      </c>
      <c r="B1140" s="13">
        <v>46083.0</v>
      </c>
      <c r="C1140" s="8" t="s">
        <v>3370</v>
      </c>
      <c r="D1140" s="8">
        <v>45740.0</v>
      </c>
      <c r="E1140" s="8">
        <v>762.33</v>
      </c>
      <c r="F1140" s="8">
        <v>42.0</v>
      </c>
      <c r="G1140" s="11">
        <v>32017.86</v>
      </c>
      <c r="H1140" s="8">
        <v>0.0</v>
      </c>
      <c r="I1140" s="11">
        <v>0.0</v>
      </c>
      <c r="J1140" s="8" t="s">
        <v>5631</v>
      </c>
      <c r="K1140" s="8">
        <v>310.0</v>
      </c>
      <c r="L1140" s="11">
        <v>14179.4</v>
      </c>
      <c r="M1140" s="8" t="s">
        <v>6119</v>
      </c>
      <c r="N1140" s="8" t="s">
        <v>224</v>
      </c>
      <c r="O1140" s="8" t="s">
        <v>7135</v>
      </c>
      <c r="P1140" s="11">
        <v>64.0</v>
      </c>
      <c r="Q1140" s="11">
        <v>48853.12</v>
      </c>
      <c r="R1140" s="8"/>
      <c r="S1140" s="16" t="str">
        <f t="shared" si="9"/>
        <v>CXG-0326</v>
      </c>
      <c r="T1140" s="16" t="str">
        <f t="shared" si="10"/>
        <v>03/2026</v>
      </c>
      <c r="U1140" s="10" t="s">
        <v>1138</v>
      </c>
      <c r="V1140" s="43">
        <v>45800.0</v>
      </c>
      <c r="W1140" s="8">
        <v>763.33</v>
      </c>
      <c r="X1140" s="8">
        <v>1.0</v>
      </c>
      <c r="Y1140" s="16" t="str">
        <f t="shared" si="11"/>
        <v>Descarregado</v>
      </c>
      <c r="Z1140" s="8" t="s">
        <v>3309</v>
      </c>
      <c r="AA1140" s="14">
        <f>SUMIFS(PagFreteIndividal!E:E,PagFreteIndividal!B:B,A:A)+AC1140</f>
        <v>14179.4</v>
      </c>
      <c r="AB1140" s="14">
        <f t="shared" si="12"/>
        <v>0</v>
      </c>
      <c r="AC1140" s="32"/>
    </row>
    <row r="1141">
      <c r="A1141" s="10" t="s">
        <v>5624</v>
      </c>
      <c r="B1141" s="13">
        <v>46083.0</v>
      </c>
      <c r="C1141" s="8" t="s">
        <v>3370</v>
      </c>
      <c r="D1141" s="8">
        <v>72800.0</v>
      </c>
      <c r="E1141" s="8">
        <v>1213.33</v>
      </c>
      <c r="F1141" s="8">
        <v>42.0</v>
      </c>
      <c r="G1141" s="11">
        <v>50959.86</v>
      </c>
      <c r="H1141" s="8">
        <v>0.0</v>
      </c>
      <c r="I1141" s="11">
        <v>0.0</v>
      </c>
      <c r="J1141" s="8" t="s">
        <v>5515</v>
      </c>
      <c r="K1141" s="8">
        <v>280.0</v>
      </c>
      <c r="L1141" s="11">
        <v>20384.0</v>
      </c>
      <c r="M1141" s="8" t="s">
        <v>6119</v>
      </c>
      <c r="N1141" s="8" t="s">
        <v>147</v>
      </c>
      <c r="O1141" s="8" t="s">
        <v>7132</v>
      </c>
      <c r="P1141" s="11">
        <v>63.0</v>
      </c>
      <c r="Q1141" s="11">
        <v>76313.79</v>
      </c>
      <c r="R1141" s="8" t="s">
        <v>7167</v>
      </c>
      <c r="S1141" s="16" t="str">
        <f t="shared" si="9"/>
        <v>CXG-0326</v>
      </c>
      <c r="T1141" s="16" t="str">
        <f t="shared" si="10"/>
        <v>03/2026</v>
      </c>
      <c r="U1141" s="10" t="s">
        <v>1138</v>
      </c>
      <c r="V1141" s="43">
        <v>72680.0</v>
      </c>
      <c r="W1141" s="8">
        <v>1211.33</v>
      </c>
      <c r="X1141" s="8">
        <v>-2.0</v>
      </c>
      <c r="Y1141" s="16" t="str">
        <f t="shared" si="11"/>
        <v>Descarregado</v>
      </c>
      <c r="Z1141" s="8" t="s">
        <v>3309</v>
      </c>
      <c r="AA1141" s="14">
        <f>SUMIFS(PagFreteIndividal!E:E,PagFreteIndividal!B:B,A:A)+AC1141</f>
        <v>20384</v>
      </c>
      <c r="AB1141" s="14">
        <f t="shared" si="12"/>
        <v>0</v>
      </c>
      <c r="AC1141" s="32"/>
    </row>
    <row r="1142">
      <c r="A1142" s="10" t="s">
        <v>7168</v>
      </c>
      <c r="B1142" s="13">
        <v>46084.0</v>
      </c>
      <c r="C1142" s="8" t="s">
        <v>3375</v>
      </c>
      <c r="D1142" s="8">
        <v>26220.0</v>
      </c>
      <c r="E1142" s="8">
        <v>437.0</v>
      </c>
      <c r="F1142" s="8">
        <v>67.0</v>
      </c>
      <c r="G1142" s="11">
        <v>29279.0</v>
      </c>
      <c r="H1142" s="8">
        <v>0.0</v>
      </c>
      <c r="I1142" s="11">
        <v>0.0</v>
      </c>
      <c r="J1142" s="8" t="s">
        <v>6176</v>
      </c>
      <c r="K1142" s="8">
        <v>120.0</v>
      </c>
      <c r="L1142" s="11">
        <v>3146.4</v>
      </c>
      <c r="M1142" s="8" t="s">
        <v>6119</v>
      </c>
      <c r="N1142" s="8" t="s">
        <v>23</v>
      </c>
      <c r="O1142" s="8" t="s">
        <v>6811</v>
      </c>
      <c r="P1142" s="11">
        <v>78.5</v>
      </c>
      <c r="Q1142" s="11">
        <v>34094.91</v>
      </c>
      <c r="R1142" s="8"/>
      <c r="S1142" s="16" t="str">
        <f t="shared" si="9"/>
        <v>CXG-0326</v>
      </c>
      <c r="T1142" s="16" t="str">
        <f t="shared" si="10"/>
        <v>03/2026</v>
      </c>
      <c r="U1142" s="10" t="s">
        <v>1134</v>
      </c>
      <c r="V1142" s="43">
        <v>26060.0</v>
      </c>
      <c r="W1142" s="8">
        <v>434.33</v>
      </c>
      <c r="X1142" s="8">
        <v>-2.67</v>
      </c>
      <c r="Y1142" s="16" t="str">
        <f t="shared" si="11"/>
        <v>Descarregado</v>
      </c>
      <c r="Z1142" s="8" t="s">
        <v>3302</v>
      </c>
      <c r="AA1142" s="14">
        <f>SUMIFS(PagFreteIndividal!E:E,PagFreteIndividal!B:B,A:A)+AC1142</f>
        <v>3146.4</v>
      </c>
      <c r="AB1142" s="14">
        <f t="shared" si="12"/>
        <v>0</v>
      </c>
      <c r="AC1142" s="32">
        <v>3146.4</v>
      </c>
    </row>
    <row r="1143">
      <c r="A1143" s="10" t="s">
        <v>7169</v>
      </c>
      <c r="B1143" s="13">
        <v>46084.0</v>
      </c>
      <c r="C1143" s="8" t="s">
        <v>3375</v>
      </c>
      <c r="D1143" s="8">
        <v>45600.0</v>
      </c>
      <c r="E1143" s="8">
        <v>760.0</v>
      </c>
      <c r="F1143" s="8">
        <v>71.0</v>
      </c>
      <c r="G1143" s="11">
        <v>53960.0</v>
      </c>
      <c r="H1143" s="8">
        <v>0.0</v>
      </c>
      <c r="I1143" s="11">
        <v>0.0</v>
      </c>
      <c r="J1143" s="8" t="s">
        <v>6176</v>
      </c>
      <c r="K1143" s="8">
        <v>120.0</v>
      </c>
      <c r="L1143" s="11">
        <v>5472.0</v>
      </c>
      <c r="M1143" s="8" t="s">
        <v>6119</v>
      </c>
      <c r="N1143" s="8" t="s">
        <v>23</v>
      </c>
      <c r="O1143" s="8" t="s">
        <v>6811</v>
      </c>
      <c r="P1143" s="11">
        <v>78.5</v>
      </c>
      <c r="Q1143" s="11">
        <v>59660.0</v>
      </c>
      <c r="R1143" s="8"/>
      <c r="S1143" s="16" t="str">
        <f t="shared" si="9"/>
        <v>CXG-0326</v>
      </c>
      <c r="T1143" s="16" t="str">
        <f t="shared" si="10"/>
        <v>03/2026</v>
      </c>
      <c r="U1143" s="10" t="s">
        <v>1140</v>
      </c>
      <c r="V1143" s="43">
        <v>45600.0</v>
      </c>
      <c r="W1143" s="8">
        <v>760.0</v>
      </c>
      <c r="X1143" s="8">
        <v>0.0</v>
      </c>
      <c r="Y1143" s="16" t="str">
        <f t="shared" si="11"/>
        <v>Descarregado</v>
      </c>
      <c r="Z1143" s="8" t="s">
        <v>3302</v>
      </c>
      <c r="AA1143" s="14">
        <f>SUMIFS(PagFreteIndividal!E:E,PagFreteIndividal!B:B,A:A)+AC1143</f>
        <v>5472</v>
      </c>
      <c r="AB1143" s="14">
        <f t="shared" si="12"/>
        <v>0</v>
      </c>
      <c r="AC1143" s="32">
        <v>5472.0</v>
      </c>
    </row>
    <row r="1144">
      <c r="A1144" s="10" t="s">
        <v>7170</v>
      </c>
      <c r="B1144" s="13">
        <v>46084.0</v>
      </c>
      <c r="C1144" s="8" t="s">
        <v>3375</v>
      </c>
      <c r="D1144" s="8">
        <v>75360.0</v>
      </c>
      <c r="E1144" s="8">
        <v>1256.0</v>
      </c>
      <c r="F1144" s="8">
        <v>45.5</v>
      </c>
      <c r="G1144" s="11">
        <v>57148.0</v>
      </c>
      <c r="H1144" s="8">
        <v>0.0</v>
      </c>
      <c r="I1144" s="11">
        <v>0.0</v>
      </c>
      <c r="J1144" s="8" t="s">
        <v>4337</v>
      </c>
      <c r="K1144" s="8">
        <v>310.0</v>
      </c>
      <c r="L1144" s="11">
        <v>23361.6</v>
      </c>
      <c r="M1144" s="8" t="s">
        <v>6119</v>
      </c>
      <c r="N1144" s="8" t="s">
        <v>86</v>
      </c>
      <c r="O1144" s="8" t="s">
        <v>7171</v>
      </c>
      <c r="P1144" s="11">
        <v>71.0</v>
      </c>
      <c r="Q1144" s="11">
        <v>89176.0</v>
      </c>
      <c r="R1144" s="8" t="s">
        <v>7172</v>
      </c>
      <c r="S1144" s="16" t="str">
        <f t="shared" si="9"/>
        <v>CXG-0326</v>
      </c>
      <c r="T1144" s="16" t="str">
        <f t="shared" si="10"/>
        <v>03/2026</v>
      </c>
      <c r="U1144" s="10" t="s">
        <v>1138</v>
      </c>
      <c r="V1144" s="43">
        <v>75360.0</v>
      </c>
      <c r="W1144" s="8">
        <v>1256.0</v>
      </c>
      <c r="X1144" s="8">
        <v>0.0</v>
      </c>
      <c r="Y1144" s="16" t="str">
        <f t="shared" si="11"/>
        <v>Descarregado</v>
      </c>
      <c r="Z1144" s="8" t="s">
        <v>3302</v>
      </c>
      <c r="AA1144" s="14">
        <f>SUMIFS(PagFreteIndividal!E:E,PagFreteIndividal!B:B,A:A)+AC1144</f>
        <v>23361.6</v>
      </c>
      <c r="AB1144" s="14">
        <f t="shared" si="12"/>
        <v>0</v>
      </c>
      <c r="AC1144" s="32">
        <v>23361.6</v>
      </c>
    </row>
    <row r="1145">
      <c r="A1145" s="10" t="s">
        <v>7173</v>
      </c>
      <c r="B1145" s="13">
        <v>46084.0</v>
      </c>
      <c r="C1145" s="8" t="s">
        <v>3378</v>
      </c>
      <c r="D1145" s="8">
        <v>76390.0</v>
      </c>
      <c r="E1145" s="8">
        <v>1273.17</v>
      </c>
      <c r="F1145" s="8">
        <v>71.0</v>
      </c>
      <c r="G1145" s="11">
        <v>90395.07</v>
      </c>
      <c r="H1145" s="8">
        <v>0.0</v>
      </c>
      <c r="I1145" s="11">
        <v>0.0</v>
      </c>
      <c r="J1145" s="8" t="s">
        <v>7174</v>
      </c>
      <c r="K1145" s="8">
        <v>150.0</v>
      </c>
      <c r="L1145" s="11">
        <v>11458.5</v>
      </c>
      <c r="M1145" s="8" t="s">
        <v>6119</v>
      </c>
      <c r="N1145" s="8" t="s">
        <v>242</v>
      </c>
      <c r="O1145" s="8" t="s">
        <v>7159</v>
      </c>
      <c r="P1145" s="11">
        <v>82.5</v>
      </c>
      <c r="Q1145" s="11">
        <v>105600.0</v>
      </c>
      <c r="R1145" s="8"/>
      <c r="S1145" s="16" t="str">
        <f t="shared" si="9"/>
        <v>CXG-0326</v>
      </c>
      <c r="T1145" s="16" t="str">
        <f t="shared" si="10"/>
        <v>03/2026</v>
      </c>
      <c r="U1145" s="10" t="s">
        <v>1142</v>
      </c>
      <c r="V1145" s="43">
        <v>76800.0</v>
      </c>
      <c r="W1145" s="8">
        <v>1280.0</v>
      </c>
      <c r="X1145" s="8">
        <v>6.83</v>
      </c>
      <c r="Y1145" s="16" t="str">
        <f t="shared" si="11"/>
        <v>Descarregado</v>
      </c>
      <c r="Z1145" s="8" t="s">
        <v>3379</v>
      </c>
      <c r="AA1145" s="14">
        <f>SUMIFS(PagFreteIndividal!E:E,PagFreteIndividal!B:B,A:A)+AC1145</f>
        <v>11458.5</v>
      </c>
      <c r="AB1145" s="14">
        <f t="shared" si="12"/>
        <v>0</v>
      </c>
      <c r="AC1145" s="32">
        <v>11458.5</v>
      </c>
    </row>
    <row r="1146">
      <c r="A1146" s="10" t="s">
        <v>7175</v>
      </c>
      <c r="B1146" s="13">
        <v>46084.0</v>
      </c>
      <c r="C1146" s="8" t="s">
        <v>3375</v>
      </c>
      <c r="D1146" s="8">
        <v>71310.0</v>
      </c>
      <c r="E1146" s="8">
        <v>1188.5</v>
      </c>
      <c r="F1146" s="8">
        <v>71.0</v>
      </c>
      <c r="G1146" s="11">
        <v>84383.5</v>
      </c>
      <c r="H1146" s="8">
        <v>0.0</v>
      </c>
      <c r="I1146" s="11">
        <v>0.0</v>
      </c>
      <c r="J1146" s="8" t="s">
        <v>5483</v>
      </c>
      <c r="K1146" s="8">
        <v>120.0</v>
      </c>
      <c r="L1146" s="11">
        <v>8557.2</v>
      </c>
      <c r="M1146" s="8" t="s">
        <v>6119</v>
      </c>
      <c r="N1146" s="8" t="s">
        <v>265</v>
      </c>
      <c r="O1146" s="8" t="s">
        <v>7154</v>
      </c>
      <c r="P1146" s="11">
        <v>79.0</v>
      </c>
      <c r="Q1146" s="11">
        <v>93825.93</v>
      </c>
      <c r="R1146" s="8"/>
      <c r="S1146" s="16" t="str">
        <f t="shared" si="9"/>
        <v>CXG-0326</v>
      </c>
      <c r="T1146" s="16" t="str">
        <f t="shared" si="10"/>
        <v>03/2026</v>
      </c>
      <c r="U1146" s="10" t="s">
        <v>1142</v>
      </c>
      <c r="V1146" s="43">
        <v>71260.0</v>
      </c>
      <c r="W1146" s="8">
        <v>1187.67</v>
      </c>
      <c r="X1146" s="8">
        <v>-0.83</v>
      </c>
      <c r="Y1146" s="16" t="str">
        <f t="shared" si="11"/>
        <v>Descarregado</v>
      </c>
      <c r="Z1146" s="8" t="s">
        <v>3302</v>
      </c>
      <c r="AA1146" s="14">
        <f>SUMIFS(PagFreteIndividal!E:E,PagFreteIndividal!B:B,A:A)+AC1146</f>
        <v>8557.2</v>
      </c>
      <c r="AB1146" s="14">
        <f t="shared" si="12"/>
        <v>0</v>
      </c>
      <c r="AC1146" s="32">
        <v>8557.2</v>
      </c>
    </row>
    <row r="1147">
      <c r="A1147" s="10" t="s">
        <v>5637</v>
      </c>
      <c r="B1147" s="13">
        <v>46084.0</v>
      </c>
      <c r="C1147" s="8" t="s">
        <v>3370</v>
      </c>
      <c r="D1147" s="8">
        <v>42640.0</v>
      </c>
      <c r="E1147" s="8">
        <v>710.67</v>
      </c>
      <c r="F1147" s="8">
        <v>42.0</v>
      </c>
      <c r="G1147" s="11">
        <v>29848.14</v>
      </c>
      <c r="H1147" s="8">
        <v>0.0</v>
      </c>
      <c r="I1147" s="11">
        <v>0.0</v>
      </c>
      <c r="J1147" s="8" t="s">
        <v>5625</v>
      </c>
      <c r="K1147" s="8">
        <v>280.0</v>
      </c>
      <c r="L1147" s="11">
        <v>11939.2</v>
      </c>
      <c r="M1147" s="8" t="s">
        <v>6119</v>
      </c>
      <c r="N1147" s="8" t="s">
        <v>147</v>
      </c>
      <c r="O1147" s="8" t="s">
        <v>7132</v>
      </c>
      <c r="P1147" s="11">
        <v>63.0</v>
      </c>
      <c r="Q1147" s="11">
        <v>44730.0</v>
      </c>
      <c r="R1147" s="8" t="s">
        <v>7176</v>
      </c>
      <c r="S1147" s="16" t="str">
        <f t="shared" si="9"/>
        <v>CXG-0326</v>
      </c>
      <c r="T1147" s="16" t="str">
        <f t="shared" si="10"/>
        <v>03/2026</v>
      </c>
      <c r="U1147" s="10" t="s">
        <v>1138</v>
      </c>
      <c r="V1147" s="43">
        <v>42600.0</v>
      </c>
      <c r="W1147" s="8">
        <v>710.0</v>
      </c>
      <c r="X1147" s="8">
        <v>-0.67</v>
      </c>
      <c r="Y1147" s="16" t="str">
        <f t="shared" si="11"/>
        <v>Descarregado</v>
      </c>
      <c r="Z1147" s="8" t="s">
        <v>3309</v>
      </c>
      <c r="AA1147" s="14">
        <f>SUMIFS(PagFreteIndividal!E:E,PagFreteIndividal!B:B,A:A)+AC1147</f>
        <v>11939.2</v>
      </c>
      <c r="AB1147" s="14">
        <f t="shared" si="12"/>
        <v>0</v>
      </c>
      <c r="AC1147" s="32"/>
    </row>
    <row r="1148">
      <c r="A1148" s="10" t="s">
        <v>5640</v>
      </c>
      <c r="B1148" s="13">
        <v>46084.0</v>
      </c>
      <c r="C1148" s="8" t="s">
        <v>3370</v>
      </c>
      <c r="D1148" s="8">
        <v>76250.0</v>
      </c>
      <c r="E1148" s="8">
        <v>1270.83</v>
      </c>
      <c r="F1148" s="8">
        <v>71.0</v>
      </c>
      <c r="G1148" s="11">
        <v>90228.93</v>
      </c>
      <c r="H1148" s="8">
        <v>0.0</v>
      </c>
      <c r="I1148" s="11">
        <v>0.0</v>
      </c>
      <c r="J1148" s="8" t="s">
        <v>5006</v>
      </c>
      <c r="K1148" s="8">
        <v>120.0</v>
      </c>
      <c r="L1148" s="11">
        <v>9150.0</v>
      </c>
      <c r="M1148" s="8" t="s">
        <v>6119</v>
      </c>
      <c r="N1148" s="8" t="s">
        <v>23</v>
      </c>
      <c r="O1148" s="8" t="s">
        <v>6811</v>
      </c>
      <c r="P1148" s="11">
        <v>80.0</v>
      </c>
      <c r="Q1148" s="11">
        <v>101826.4</v>
      </c>
      <c r="R1148" s="8"/>
      <c r="S1148" s="16" t="str">
        <f t="shared" si="9"/>
        <v>CXG-0326</v>
      </c>
      <c r="T1148" s="16" t="str">
        <f t="shared" si="10"/>
        <v>03/2026</v>
      </c>
      <c r="U1148" s="10" t="s">
        <v>1140</v>
      </c>
      <c r="V1148" s="43">
        <v>76370.0</v>
      </c>
      <c r="W1148" s="8">
        <v>1272.83</v>
      </c>
      <c r="X1148" s="8">
        <v>2.0</v>
      </c>
      <c r="Y1148" s="16" t="str">
        <f t="shared" si="11"/>
        <v>Descarregado</v>
      </c>
      <c r="Z1148" s="8" t="s">
        <v>3309</v>
      </c>
      <c r="AA1148" s="14">
        <f>SUMIFS(PagFreteIndividal!E:E,PagFreteIndividal!B:B,A:A)+AC1148</f>
        <v>9150</v>
      </c>
      <c r="AB1148" s="14">
        <f t="shared" si="12"/>
        <v>0</v>
      </c>
      <c r="AC1148" s="32"/>
    </row>
    <row r="1149">
      <c r="A1149" s="10" t="s">
        <v>7177</v>
      </c>
      <c r="B1149" s="13">
        <v>46085.0</v>
      </c>
      <c r="C1149" s="8" t="s">
        <v>3375</v>
      </c>
      <c r="D1149" s="8">
        <v>66420.0</v>
      </c>
      <c r="E1149" s="8">
        <v>1107.0</v>
      </c>
      <c r="F1149" s="8">
        <v>45.5</v>
      </c>
      <c r="G1149" s="11">
        <v>50368.5</v>
      </c>
      <c r="H1149" s="8">
        <v>0.0</v>
      </c>
      <c r="I1149" s="11">
        <v>0.0</v>
      </c>
      <c r="J1149" s="8" t="s">
        <v>6201</v>
      </c>
      <c r="K1149" s="8">
        <v>320.0</v>
      </c>
      <c r="L1149" s="11">
        <v>21254.4</v>
      </c>
      <c r="M1149" s="8" t="s">
        <v>6119</v>
      </c>
      <c r="N1149" s="8" t="s">
        <v>86</v>
      </c>
      <c r="O1149" s="8" t="s">
        <v>7171</v>
      </c>
      <c r="P1149" s="11">
        <v>71.0</v>
      </c>
      <c r="Q1149" s="11">
        <v>78597.0</v>
      </c>
      <c r="R1149" s="8"/>
      <c r="S1149" s="16" t="str">
        <f t="shared" si="9"/>
        <v>CXG-0326</v>
      </c>
      <c r="T1149" s="16" t="str">
        <f t="shared" si="10"/>
        <v>03/2026</v>
      </c>
      <c r="U1149" s="10" t="s">
        <v>1138</v>
      </c>
      <c r="V1149" s="43">
        <v>66420.0</v>
      </c>
      <c r="W1149" s="8">
        <v>1107.0</v>
      </c>
      <c r="X1149" s="8">
        <v>0.0</v>
      </c>
      <c r="Y1149" s="16" t="str">
        <f t="shared" si="11"/>
        <v>Descarregado</v>
      </c>
      <c r="Z1149" s="8" t="s">
        <v>3302</v>
      </c>
      <c r="AA1149" s="14">
        <f>SUMIFS(PagFreteIndividal!E:E,PagFreteIndividal!B:B,A:A)+AC1149</f>
        <v>21254.4</v>
      </c>
      <c r="AB1149" s="14">
        <f t="shared" si="12"/>
        <v>0</v>
      </c>
      <c r="AC1149" s="32">
        <v>21254.4</v>
      </c>
    </row>
    <row r="1150">
      <c r="A1150" s="10" t="s">
        <v>7178</v>
      </c>
      <c r="B1150" s="13">
        <v>46085.0</v>
      </c>
      <c r="C1150" s="8" t="s">
        <v>3375</v>
      </c>
      <c r="D1150" s="8">
        <v>72410.0</v>
      </c>
      <c r="E1150" s="8">
        <v>1206.83</v>
      </c>
      <c r="F1150" s="8">
        <v>71.0</v>
      </c>
      <c r="G1150" s="11">
        <v>85684.93</v>
      </c>
      <c r="H1150" s="8">
        <v>0.0</v>
      </c>
      <c r="I1150" s="11">
        <v>0.0</v>
      </c>
      <c r="J1150" s="8" t="s">
        <v>6464</v>
      </c>
      <c r="K1150" s="8">
        <v>120.0</v>
      </c>
      <c r="L1150" s="11">
        <v>8689.2</v>
      </c>
      <c r="M1150" s="8" t="s">
        <v>6119</v>
      </c>
      <c r="N1150" s="8" t="s">
        <v>23</v>
      </c>
      <c r="O1150" s="8" t="s">
        <v>6811</v>
      </c>
      <c r="P1150" s="11">
        <v>80.0</v>
      </c>
      <c r="Q1150" s="11">
        <v>96680.0</v>
      </c>
      <c r="R1150" s="8"/>
      <c r="S1150" s="16" t="str">
        <f t="shared" si="9"/>
        <v>CXG-0326</v>
      </c>
      <c r="T1150" s="16" t="str">
        <f t="shared" si="10"/>
        <v>03/2026</v>
      </c>
      <c r="U1150" s="10" t="s">
        <v>1144</v>
      </c>
      <c r="V1150" s="43">
        <v>72510.0</v>
      </c>
      <c r="W1150" s="8">
        <v>1208.5</v>
      </c>
      <c r="X1150" s="8">
        <v>1.67</v>
      </c>
      <c r="Y1150" s="16" t="str">
        <f t="shared" si="11"/>
        <v>Descarregado</v>
      </c>
      <c r="Z1150" s="8" t="s">
        <v>3302</v>
      </c>
      <c r="AA1150" s="14">
        <f>SUMIFS(PagFreteIndividal!E:E,PagFreteIndividal!B:B,A:A)+AC1150</f>
        <v>8689.2</v>
      </c>
      <c r="AB1150" s="14">
        <f t="shared" si="12"/>
        <v>0</v>
      </c>
      <c r="AC1150" s="32">
        <v>8689.2</v>
      </c>
    </row>
    <row r="1151">
      <c r="A1151" s="10" t="s">
        <v>7179</v>
      </c>
      <c r="B1151" s="13">
        <v>46085.0</v>
      </c>
      <c r="C1151" s="8" t="s">
        <v>3375</v>
      </c>
      <c r="D1151" s="8">
        <v>13480.0</v>
      </c>
      <c r="E1151" s="8">
        <v>224.67</v>
      </c>
      <c r="F1151" s="8">
        <v>71.0</v>
      </c>
      <c r="G1151" s="11">
        <v>15951.57</v>
      </c>
      <c r="H1151" s="8">
        <v>0.0</v>
      </c>
      <c r="I1151" s="11">
        <v>0.0</v>
      </c>
      <c r="J1151" s="8" t="s">
        <v>6992</v>
      </c>
      <c r="K1151" s="8">
        <v>110.0</v>
      </c>
      <c r="L1151" s="11">
        <v>1482.8</v>
      </c>
      <c r="M1151" s="8" t="s">
        <v>6119</v>
      </c>
      <c r="N1151" s="8" t="s">
        <v>23</v>
      </c>
      <c r="O1151" s="8" t="s">
        <v>6811</v>
      </c>
      <c r="P1151" s="11">
        <v>80.0</v>
      </c>
      <c r="Q1151" s="11">
        <v>18200.0</v>
      </c>
      <c r="R1151" s="8"/>
      <c r="S1151" s="16" t="str">
        <f t="shared" si="9"/>
        <v>CXG-0326</v>
      </c>
      <c r="T1151" s="16" t="str">
        <f t="shared" si="10"/>
        <v>03/2026</v>
      </c>
      <c r="U1151" s="10" t="s">
        <v>1144</v>
      </c>
      <c r="V1151" s="43">
        <v>13650.0</v>
      </c>
      <c r="W1151" s="8">
        <v>227.5</v>
      </c>
      <c r="X1151" s="8">
        <v>2.83</v>
      </c>
      <c r="Y1151" s="16" t="str">
        <f t="shared" si="11"/>
        <v>Descarregado</v>
      </c>
      <c r="Z1151" s="8" t="s">
        <v>3302</v>
      </c>
      <c r="AA1151" s="14">
        <f>SUMIFS(PagFreteIndividal!E:E,PagFreteIndividal!B:B,A:A)+AC1151</f>
        <v>1482.8</v>
      </c>
      <c r="AB1151" s="14">
        <f t="shared" si="12"/>
        <v>0</v>
      </c>
      <c r="AC1151" s="32">
        <v>1482.8</v>
      </c>
    </row>
    <row r="1152">
      <c r="A1152" s="10" t="s">
        <v>7180</v>
      </c>
      <c r="B1152" s="13">
        <v>46085.0</v>
      </c>
      <c r="C1152" s="8" t="s">
        <v>3375</v>
      </c>
      <c r="D1152" s="8">
        <v>57210.0</v>
      </c>
      <c r="E1152" s="8">
        <v>953.5</v>
      </c>
      <c r="F1152" s="8">
        <v>71.0</v>
      </c>
      <c r="G1152" s="11">
        <v>67698.5</v>
      </c>
      <c r="H1152" s="8">
        <v>0.0</v>
      </c>
      <c r="I1152" s="11">
        <v>0.0</v>
      </c>
      <c r="J1152" s="8" t="s">
        <v>6992</v>
      </c>
      <c r="K1152" s="8">
        <v>110.0</v>
      </c>
      <c r="L1152" s="11">
        <v>6293.1</v>
      </c>
      <c r="M1152" s="8" t="s">
        <v>6119</v>
      </c>
      <c r="N1152" s="8" t="s">
        <v>23</v>
      </c>
      <c r="O1152" s="8" t="s">
        <v>6811</v>
      </c>
      <c r="P1152" s="11">
        <v>80.0</v>
      </c>
      <c r="Q1152" s="11">
        <v>76280.0</v>
      </c>
      <c r="R1152" s="8"/>
      <c r="S1152" s="16" t="str">
        <f t="shared" si="9"/>
        <v>CXG-0326</v>
      </c>
      <c r="T1152" s="16" t="str">
        <f t="shared" si="10"/>
        <v>03/2026</v>
      </c>
      <c r="U1152" s="10" t="s">
        <v>1140</v>
      </c>
      <c r="V1152" s="43">
        <v>57210.0</v>
      </c>
      <c r="W1152" s="8">
        <v>953.5</v>
      </c>
      <c r="X1152" s="8">
        <v>0.0</v>
      </c>
      <c r="Y1152" s="16" t="str">
        <f t="shared" si="11"/>
        <v>Descarregado</v>
      </c>
      <c r="Z1152" s="8" t="s">
        <v>3302</v>
      </c>
      <c r="AA1152" s="14">
        <f>SUMIFS(PagFreteIndividal!E:E,PagFreteIndividal!B:B,A:A)+AC1152</f>
        <v>6293.1</v>
      </c>
      <c r="AB1152" s="14">
        <f t="shared" si="12"/>
        <v>0</v>
      </c>
      <c r="AC1152" s="32">
        <v>6293.1</v>
      </c>
    </row>
    <row r="1153">
      <c r="A1153" s="10" t="s">
        <v>5667</v>
      </c>
      <c r="B1153" s="13">
        <v>46086.0</v>
      </c>
      <c r="C1153" s="8" t="s">
        <v>3370</v>
      </c>
      <c r="D1153" s="8">
        <v>61640.0</v>
      </c>
      <c r="E1153" s="8">
        <v>1027.33</v>
      </c>
      <c r="F1153" s="8">
        <v>71.0</v>
      </c>
      <c r="G1153" s="11">
        <v>72940.43</v>
      </c>
      <c r="H1153" s="8">
        <v>0.0</v>
      </c>
      <c r="I1153" s="11">
        <v>0.0</v>
      </c>
      <c r="J1153" s="8" t="s">
        <v>5668</v>
      </c>
      <c r="K1153" s="8">
        <v>100.0</v>
      </c>
      <c r="L1153" s="11">
        <v>6164.0</v>
      </c>
      <c r="M1153" s="8" t="s">
        <v>6119</v>
      </c>
      <c r="N1153" s="8" t="s">
        <v>53</v>
      </c>
      <c r="O1153" s="8" t="s">
        <v>7146</v>
      </c>
      <c r="P1153" s="11">
        <v>77.0</v>
      </c>
      <c r="Q1153" s="11">
        <v>78950.41</v>
      </c>
      <c r="R1153" s="8"/>
      <c r="S1153" s="16" t="str">
        <f t="shared" si="9"/>
        <v>CXG-0326</v>
      </c>
      <c r="T1153" s="16" t="str">
        <f t="shared" si="10"/>
        <v>03/2026</v>
      </c>
      <c r="U1153" s="10" t="s">
        <v>1144</v>
      </c>
      <c r="V1153" s="43">
        <v>61520.0</v>
      </c>
      <c r="W1153" s="8">
        <v>1025.33</v>
      </c>
      <c r="X1153" s="8">
        <v>-2.0</v>
      </c>
      <c r="Y1153" s="16" t="str">
        <f t="shared" si="11"/>
        <v>Descarregado</v>
      </c>
      <c r="Z1153" s="8" t="s">
        <v>3309</v>
      </c>
      <c r="AA1153" s="14">
        <f>SUMIFS(PagFreteIndividal!E:E,PagFreteIndividal!B:B,A:A)+AC1153</f>
        <v>6164</v>
      </c>
      <c r="AB1153" s="14">
        <f t="shared" si="12"/>
        <v>0</v>
      </c>
      <c r="AC1153" s="32"/>
    </row>
    <row r="1154">
      <c r="A1154" s="10" t="s">
        <v>5664</v>
      </c>
      <c r="B1154" s="13">
        <v>46086.0</v>
      </c>
      <c r="C1154" s="8" t="s">
        <v>3370</v>
      </c>
      <c r="D1154" s="8">
        <v>61080.0</v>
      </c>
      <c r="E1154" s="8">
        <v>1018.0</v>
      </c>
      <c r="F1154" s="8">
        <v>71.0</v>
      </c>
      <c r="G1154" s="11">
        <v>72278.0</v>
      </c>
      <c r="H1154" s="8">
        <v>0.0</v>
      </c>
      <c r="I1154" s="11">
        <v>0.0</v>
      </c>
      <c r="J1154" s="8" t="s">
        <v>5665</v>
      </c>
      <c r="K1154" s="8">
        <v>100.0</v>
      </c>
      <c r="L1154" s="11">
        <v>6108.0</v>
      </c>
      <c r="M1154" s="8" t="s">
        <v>6119</v>
      </c>
      <c r="N1154" s="8" t="s">
        <v>53</v>
      </c>
      <c r="O1154" s="8" t="s">
        <v>7146</v>
      </c>
      <c r="P1154" s="11">
        <v>77.0</v>
      </c>
      <c r="Q1154" s="11">
        <v>77949.41</v>
      </c>
      <c r="R1154" s="8"/>
      <c r="S1154" s="16" t="str">
        <f t="shared" si="9"/>
        <v>CXG-0326</v>
      </c>
      <c r="T1154" s="16" t="str">
        <f t="shared" si="10"/>
        <v>03/2026</v>
      </c>
      <c r="U1154" s="10" t="s">
        <v>1144</v>
      </c>
      <c r="V1154" s="43">
        <v>60740.0</v>
      </c>
      <c r="W1154" s="8">
        <v>1012.33</v>
      </c>
      <c r="X1154" s="8">
        <v>-5.67</v>
      </c>
      <c r="Y1154" s="16" t="str">
        <f t="shared" si="11"/>
        <v>Descarregado</v>
      </c>
      <c r="Z1154" s="8" t="s">
        <v>3309</v>
      </c>
      <c r="AA1154" s="14">
        <f>SUMIFS(PagFreteIndividal!E:E,PagFreteIndividal!B:B,A:A)+AC1154</f>
        <v>6108</v>
      </c>
      <c r="AB1154" s="14">
        <f t="shared" si="12"/>
        <v>0</v>
      </c>
      <c r="AC1154" s="32"/>
    </row>
    <row r="1155">
      <c r="A1155" s="10" t="s">
        <v>7181</v>
      </c>
      <c r="B1155" s="13">
        <v>46086.0</v>
      </c>
      <c r="C1155" s="8" t="s">
        <v>3375</v>
      </c>
      <c r="D1155" s="8">
        <v>65720.0</v>
      </c>
      <c r="E1155" s="8">
        <v>1095.33</v>
      </c>
      <c r="F1155" s="8">
        <v>72.0</v>
      </c>
      <c r="G1155" s="11">
        <v>78863.76</v>
      </c>
      <c r="H1155" s="8">
        <v>0.0</v>
      </c>
      <c r="I1155" s="11">
        <v>0.0</v>
      </c>
      <c r="J1155" s="8" t="s">
        <v>6528</v>
      </c>
      <c r="K1155" s="8">
        <v>100.0</v>
      </c>
      <c r="L1155" s="11">
        <v>6572.0</v>
      </c>
      <c r="M1155" s="8" t="s">
        <v>6119</v>
      </c>
      <c r="N1155" s="8" t="s">
        <v>53</v>
      </c>
      <c r="O1155" s="8" t="s">
        <v>7146</v>
      </c>
      <c r="P1155" s="11">
        <v>77.0</v>
      </c>
      <c r="Q1155" s="11">
        <v>84417.41</v>
      </c>
      <c r="R1155" s="8"/>
      <c r="S1155" s="16" t="str">
        <f t="shared" si="9"/>
        <v>CXG-0326</v>
      </c>
      <c r="T1155" s="16" t="str">
        <f t="shared" si="10"/>
        <v>03/2026</v>
      </c>
      <c r="U1155" s="10" t="s">
        <v>1146</v>
      </c>
      <c r="V1155" s="43">
        <v>65780.0</v>
      </c>
      <c r="W1155" s="8">
        <v>1096.33</v>
      </c>
      <c r="X1155" s="8">
        <v>1.0</v>
      </c>
      <c r="Y1155" s="16" t="str">
        <f t="shared" si="11"/>
        <v>Descarregado</v>
      </c>
      <c r="Z1155" s="8" t="s">
        <v>3302</v>
      </c>
      <c r="AA1155" s="14">
        <f>SUMIFS(PagFreteIndividal!E:E,PagFreteIndividal!B:B,A:A)+AC1155</f>
        <v>7229.2</v>
      </c>
      <c r="AB1155" s="14">
        <f t="shared" si="12"/>
        <v>-657.2</v>
      </c>
      <c r="AC1155" s="32">
        <v>7229.2</v>
      </c>
    </row>
    <row r="1156">
      <c r="A1156" s="10" t="s">
        <v>7182</v>
      </c>
      <c r="B1156" s="13">
        <v>46086.0</v>
      </c>
      <c r="C1156" s="8" t="s">
        <v>3375</v>
      </c>
      <c r="D1156" s="8">
        <v>75800.0</v>
      </c>
      <c r="E1156" s="8">
        <v>1263.33</v>
      </c>
      <c r="F1156" s="8">
        <v>72.0</v>
      </c>
      <c r="G1156" s="11">
        <v>90959.76</v>
      </c>
      <c r="H1156" s="8">
        <v>0.0</v>
      </c>
      <c r="I1156" s="11">
        <v>0.0</v>
      </c>
      <c r="J1156" s="8" t="s">
        <v>6132</v>
      </c>
      <c r="K1156" s="8">
        <v>130.0</v>
      </c>
      <c r="L1156" s="11">
        <v>9854.0</v>
      </c>
      <c r="M1156" s="8" t="s">
        <v>6119</v>
      </c>
      <c r="N1156" s="8" t="s">
        <v>240</v>
      </c>
      <c r="O1156" s="8" t="s">
        <v>7005</v>
      </c>
      <c r="P1156" s="11">
        <v>82.5</v>
      </c>
      <c r="Q1156" s="11">
        <v>104224.73</v>
      </c>
      <c r="R1156" s="8"/>
      <c r="S1156" s="16" t="str">
        <f t="shared" si="9"/>
        <v>CXG-0326</v>
      </c>
      <c r="T1156" s="16" t="str">
        <f t="shared" si="10"/>
        <v>03/2026</v>
      </c>
      <c r="U1156" s="10" t="s">
        <v>1146</v>
      </c>
      <c r="V1156" s="43">
        <v>75800.0</v>
      </c>
      <c r="W1156" s="8">
        <v>1263.33</v>
      </c>
      <c r="X1156" s="8">
        <v>0.0</v>
      </c>
      <c r="Y1156" s="16" t="str">
        <f t="shared" si="11"/>
        <v>Descarregado</v>
      </c>
      <c r="Z1156" s="8" t="s">
        <v>3302</v>
      </c>
      <c r="AA1156" s="14">
        <f>SUMIFS(PagFreteIndividal!E:E,PagFreteIndividal!B:B,A:A)+AC1156</f>
        <v>9854</v>
      </c>
      <c r="AB1156" s="14">
        <f t="shared" si="12"/>
        <v>0</v>
      </c>
      <c r="AC1156" s="32">
        <v>9854.0</v>
      </c>
    </row>
    <row r="1157">
      <c r="A1157" s="10" t="s">
        <v>5648</v>
      </c>
      <c r="B1157" s="13">
        <v>46086.0</v>
      </c>
      <c r="C1157" s="8" t="s">
        <v>3370</v>
      </c>
      <c r="D1157" s="8">
        <v>75860.0</v>
      </c>
      <c r="E1157" s="8">
        <v>1264.33</v>
      </c>
      <c r="F1157" s="8">
        <v>72.0</v>
      </c>
      <c r="G1157" s="11">
        <v>91031.76</v>
      </c>
      <c r="H1157" s="8">
        <v>0.0</v>
      </c>
      <c r="I1157" s="11">
        <v>0.0</v>
      </c>
      <c r="J1157" s="8" t="s">
        <v>5617</v>
      </c>
      <c r="K1157" s="8">
        <v>110.0</v>
      </c>
      <c r="L1157" s="11">
        <v>8344.6</v>
      </c>
      <c r="M1157" s="8" t="s">
        <v>6119</v>
      </c>
      <c r="N1157" s="8" t="s">
        <v>265</v>
      </c>
      <c r="O1157" s="8" t="s">
        <v>7154</v>
      </c>
      <c r="P1157" s="11">
        <v>79.0</v>
      </c>
      <c r="Q1157" s="11">
        <v>99763.57</v>
      </c>
      <c r="R1157" s="8"/>
      <c r="S1157" s="16" t="str">
        <f t="shared" si="9"/>
        <v>CXG-0326</v>
      </c>
      <c r="T1157" s="16" t="str">
        <f t="shared" si="10"/>
        <v>03/2026</v>
      </c>
      <c r="U1157" s="10" t="s">
        <v>1146</v>
      </c>
      <c r="V1157" s="43">
        <v>75770.0</v>
      </c>
      <c r="W1157" s="8">
        <v>1262.83</v>
      </c>
      <c r="X1157" s="8">
        <v>-1.5</v>
      </c>
      <c r="Y1157" s="16" t="str">
        <f t="shared" si="11"/>
        <v>Descarregado</v>
      </c>
      <c r="Z1157" s="8" t="s">
        <v>3309</v>
      </c>
      <c r="AA1157" s="14">
        <f>SUMIFS(PagFreteIndividal!E:E,PagFreteIndividal!B:B,A:A)+AC1157</f>
        <v>8344.6</v>
      </c>
      <c r="AB1157" s="14">
        <f t="shared" si="12"/>
        <v>0</v>
      </c>
      <c r="AC1157" s="32"/>
    </row>
    <row r="1158">
      <c r="A1158" s="10" t="s">
        <v>5670</v>
      </c>
      <c r="B1158" s="13">
        <v>46087.0</v>
      </c>
      <c r="C1158" s="8" t="s">
        <v>3370</v>
      </c>
      <c r="D1158" s="8">
        <v>57920.0</v>
      </c>
      <c r="E1158" s="8">
        <v>965.33</v>
      </c>
      <c r="F1158" s="8">
        <v>72.0</v>
      </c>
      <c r="G1158" s="11">
        <v>69503.76</v>
      </c>
      <c r="H1158" s="8">
        <v>0.0</v>
      </c>
      <c r="I1158" s="11">
        <v>0.0</v>
      </c>
      <c r="J1158" s="8" t="s">
        <v>5671</v>
      </c>
      <c r="K1158" s="8">
        <v>100.0</v>
      </c>
      <c r="L1158" s="11">
        <v>5792.0</v>
      </c>
      <c r="M1158" s="8" t="s">
        <v>6119</v>
      </c>
      <c r="N1158" s="8" t="s">
        <v>23</v>
      </c>
      <c r="O1158" s="8" t="s">
        <v>6811</v>
      </c>
      <c r="P1158" s="11">
        <v>80.0</v>
      </c>
      <c r="Q1158" s="11">
        <v>77093.6</v>
      </c>
      <c r="R1158" s="8" t="s">
        <v>7183</v>
      </c>
      <c r="S1158" s="16" t="str">
        <f t="shared" si="9"/>
        <v>CXG-0326</v>
      </c>
      <c r="T1158" s="16" t="str">
        <f t="shared" si="10"/>
        <v>03/2026</v>
      </c>
      <c r="U1158" s="10" t="s">
        <v>1148</v>
      </c>
      <c r="V1158" s="43">
        <v>57820.0</v>
      </c>
      <c r="W1158" s="8">
        <v>963.67</v>
      </c>
      <c r="X1158" s="8">
        <v>-1.66</v>
      </c>
      <c r="Y1158" s="16" t="str">
        <f t="shared" si="11"/>
        <v>Descarregado</v>
      </c>
      <c r="Z1158" s="8" t="s">
        <v>3309</v>
      </c>
      <c r="AA1158" s="14">
        <f>SUMIFS(PagFreteIndividal!E:E,PagFreteIndividal!B:B,A:A)+AC1158</f>
        <v>5792</v>
      </c>
      <c r="AB1158" s="14">
        <f t="shared" si="12"/>
        <v>0</v>
      </c>
      <c r="AC1158" s="32"/>
    </row>
    <row r="1159">
      <c r="A1159" s="10" t="s">
        <v>5673</v>
      </c>
      <c r="B1159" s="13">
        <v>46087.0</v>
      </c>
      <c r="C1159" s="8" t="s">
        <v>3370</v>
      </c>
      <c r="D1159" s="8">
        <v>59920.0</v>
      </c>
      <c r="E1159" s="8">
        <v>998.67</v>
      </c>
      <c r="F1159" s="8">
        <v>72.0</v>
      </c>
      <c r="G1159" s="11">
        <v>71904.24</v>
      </c>
      <c r="H1159" s="8">
        <v>0.0</v>
      </c>
      <c r="I1159" s="11">
        <v>0.0</v>
      </c>
      <c r="J1159" s="8" t="s">
        <v>5674</v>
      </c>
      <c r="K1159" s="8">
        <v>110.0</v>
      </c>
      <c r="L1159" s="11">
        <v>6591.2</v>
      </c>
      <c r="M1159" s="8" t="s">
        <v>6119</v>
      </c>
      <c r="N1159" s="8" t="s">
        <v>23</v>
      </c>
      <c r="O1159" s="8" t="s">
        <v>6811</v>
      </c>
      <c r="P1159" s="11">
        <v>80.0</v>
      </c>
      <c r="Q1159" s="11">
        <v>79760.0</v>
      </c>
      <c r="R1159" s="8"/>
      <c r="S1159" s="16" t="str">
        <f t="shared" si="9"/>
        <v>CXG-0326</v>
      </c>
      <c r="T1159" s="16" t="str">
        <f t="shared" si="10"/>
        <v>03/2026</v>
      </c>
      <c r="U1159" s="10" t="s">
        <v>1148</v>
      </c>
      <c r="V1159" s="43">
        <v>59820.0</v>
      </c>
      <c r="W1159" s="8">
        <v>997.0</v>
      </c>
      <c r="X1159" s="8">
        <v>-1.67</v>
      </c>
      <c r="Y1159" s="16" t="str">
        <f t="shared" si="11"/>
        <v>Descarregado</v>
      </c>
      <c r="Z1159" s="8" t="s">
        <v>3309</v>
      </c>
      <c r="AA1159" s="14">
        <f>SUMIFS(PagFreteIndividal!E:E,PagFreteIndividal!B:B,A:A)+AC1159</f>
        <v>6591.2</v>
      </c>
      <c r="AB1159" s="14">
        <f t="shared" si="12"/>
        <v>0</v>
      </c>
      <c r="AC1159" s="32"/>
    </row>
    <row r="1160">
      <c r="A1160" s="10" t="s">
        <v>7184</v>
      </c>
      <c r="B1160" s="13">
        <v>46087.0</v>
      </c>
      <c r="C1160" s="8" t="s">
        <v>3375</v>
      </c>
      <c r="D1160" s="8">
        <v>75740.0</v>
      </c>
      <c r="E1160" s="8">
        <v>1262.33</v>
      </c>
      <c r="F1160" s="8">
        <v>61.0</v>
      </c>
      <c r="G1160" s="11">
        <v>77002.13</v>
      </c>
      <c r="H1160" s="8">
        <v>0.0</v>
      </c>
      <c r="I1160" s="11">
        <v>0.0</v>
      </c>
      <c r="J1160" s="8" t="s">
        <v>6158</v>
      </c>
      <c r="K1160" s="8">
        <v>320.0</v>
      </c>
      <c r="L1160" s="11">
        <v>24236.8</v>
      </c>
      <c r="M1160" s="8" t="s">
        <v>6119</v>
      </c>
      <c r="N1160" s="8" t="s">
        <v>224</v>
      </c>
      <c r="O1160" s="8" t="s">
        <v>7135</v>
      </c>
      <c r="P1160" s="11">
        <v>84.0</v>
      </c>
      <c r="Q1160" s="11">
        <v>106008.0</v>
      </c>
      <c r="R1160" s="8" t="s">
        <v>7185</v>
      </c>
      <c r="S1160" s="16" t="str">
        <f t="shared" si="9"/>
        <v>CXG-0326</v>
      </c>
      <c r="T1160" s="16" t="str">
        <f t="shared" si="10"/>
        <v>03/2026</v>
      </c>
      <c r="U1160" s="10" t="s">
        <v>1136</v>
      </c>
      <c r="V1160" s="43">
        <v>75720.0</v>
      </c>
      <c r="W1160" s="8">
        <v>1262.0</v>
      </c>
      <c r="X1160" s="8">
        <v>-0.33</v>
      </c>
      <c r="Y1160" s="16" t="str">
        <f t="shared" si="11"/>
        <v>Descarregado</v>
      </c>
      <c r="Z1160" s="8" t="s">
        <v>3302</v>
      </c>
      <c r="AA1160" s="14">
        <f>SUMIFS(PagFreteIndividal!E:E,PagFreteIndividal!B:B,A:A)+AC1160</f>
        <v>24236.8</v>
      </c>
      <c r="AB1160" s="14">
        <f t="shared" si="12"/>
        <v>0</v>
      </c>
      <c r="AC1160" s="32">
        <v>24236.8</v>
      </c>
    </row>
    <row r="1161">
      <c r="A1161" s="10" t="s">
        <v>7186</v>
      </c>
      <c r="B1161" s="13">
        <v>46087.0</v>
      </c>
      <c r="C1161" s="8" t="s">
        <v>3375</v>
      </c>
      <c r="D1161" s="8">
        <v>70500.0</v>
      </c>
      <c r="E1161" s="8">
        <v>1175.0</v>
      </c>
      <c r="F1161" s="8">
        <v>70.5</v>
      </c>
      <c r="G1161" s="11">
        <v>82837.5</v>
      </c>
      <c r="H1161" s="8">
        <v>0.0</v>
      </c>
      <c r="I1161" s="11">
        <v>0.0</v>
      </c>
      <c r="J1161" s="8" t="s">
        <v>6176</v>
      </c>
      <c r="K1161" s="8">
        <v>120.0</v>
      </c>
      <c r="L1161" s="11">
        <v>8460.0</v>
      </c>
      <c r="M1161" s="8" t="s">
        <v>6119</v>
      </c>
      <c r="N1161" s="8" t="s">
        <v>23</v>
      </c>
      <c r="O1161" s="8" t="s">
        <v>6811</v>
      </c>
      <c r="P1161" s="11">
        <v>80.0</v>
      </c>
      <c r="Q1161" s="11">
        <v>94493.6</v>
      </c>
      <c r="R1161" s="8"/>
      <c r="S1161" s="16" t="str">
        <f t="shared" si="9"/>
        <v>CXG-0326</v>
      </c>
      <c r="T1161" s="16" t="str">
        <f t="shared" si="10"/>
        <v>03/2026</v>
      </c>
      <c r="U1161" s="10" t="s">
        <v>1152</v>
      </c>
      <c r="V1161" s="43">
        <v>70870.0</v>
      </c>
      <c r="W1161" s="8">
        <v>1181.17</v>
      </c>
      <c r="X1161" s="8">
        <v>6.17</v>
      </c>
      <c r="Y1161" s="16" t="str">
        <f t="shared" si="11"/>
        <v>Descarregado</v>
      </c>
      <c r="Z1161" s="8" t="s">
        <v>3302</v>
      </c>
      <c r="AA1161" s="14">
        <f>SUMIFS(PagFreteIndividal!E:E,PagFreteIndividal!B:B,A:A)+AC1161</f>
        <v>8460</v>
      </c>
      <c r="AB1161" s="14">
        <f t="shared" si="12"/>
        <v>0</v>
      </c>
      <c r="AC1161" s="32">
        <v>8460.0</v>
      </c>
    </row>
    <row r="1162">
      <c r="A1162" s="10" t="s">
        <v>7187</v>
      </c>
      <c r="B1162" s="13">
        <v>46088.0</v>
      </c>
      <c r="C1162" s="8" t="s">
        <v>3375</v>
      </c>
      <c r="D1162" s="8">
        <v>76940.0</v>
      </c>
      <c r="E1162" s="8">
        <v>1282.33</v>
      </c>
      <c r="F1162" s="8">
        <v>61.0</v>
      </c>
      <c r="G1162" s="11">
        <v>78222.13</v>
      </c>
      <c r="H1162" s="8">
        <v>0.0</v>
      </c>
      <c r="I1162" s="11">
        <v>0.0</v>
      </c>
      <c r="J1162" s="8" t="s">
        <v>6145</v>
      </c>
      <c r="K1162" s="8">
        <v>320.0</v>
      </c>
      <c r="L1162" s="11">
        <v>24620.8</v>
      </c>
      <c r="M1162" s="8" t="s">
        <v>6119</v>
      </c>
      <c r="N1162" s="8" t="s">
        <v>224</v>
      </c>
      <c r="O1162" s="8" t="s">
        <v>7135</v>
      </c>
      <c r="P1162" s="11">
        <v>84.0</v>
      </c>
      <c r="Q1162" s="11">
        <v>107604.0</v>
      </c>
      <c r="R1162" s="8" t="s">
        <v>7188</v>
      </c>
      <c r="S1162" s="16" t="str">
        <f t="shared" si="9"/>
        <v>CXG-0326</v>
      </c>
      <c r="T1162" s="16" t="str">
        <f t="shared" si="10"/>
        <v>03/2026</v>
      </c>
      <c r="U1162" s="10" t="s">
        <v>1136</v>
      </c>
      <c r="V1162" s="43">
        <v>76860.0</v>
      </c>
      <c r="W1162" s="8">
        <v>1281.0</v>
      </c>
      <c r="X1162" s="8">
        <v>-1.33</v>
      </c>
      <c r="Y1162" s="16" t="str">
        <f t="shared" si="11"/>
        <v>Descarregado</v>
      </c>
      <c r="Z1162" s="8" t="s">
        <v>3302</v>
      </c>
      <c r="AA1162" s="14">
        <f>SUMIFS(PagFreteIndividal!E:E,PagFreteIndividal!B:B,A:A)+AC1162</f>
        <v>24620.8</v>
      </c>
      <c r="AB1162" s="14">
        <f t="shared" si="12"/>
        <v>0</v>
      </c>
      <c r="AC1162" s="32">
        <v>24620.8</v>
      </c>
    </row>
    <row r="1163">
      <c r="A1163" s="10" t="s">
        <v>5651</v>
      </c>
      <c r="B1163" s="13">
        <v>46088.0</v>
      </c>
      <c r="C1163" s="8" t="s">
        <v>3370</v>
      </c>
      <c r="D1163" s="8">
        <v>57020.0</v>
      </c>
      <c r="E1163" s="8">
        <v>950.33</v>
      </c>
      <c r="F1163" s="8">
        <v>61.0</v>
      </c>
      <c r="G1163" s="11">
        <v>57970.13</v>
      </c>
      <c r="H1163" s="8">
        <v>0.0</v>
      </c>
      <c r="I1163" s="11">
        <v>0.0</v>
      </c>
      <c r="J1163" s="8" t="s">
        <v>5652</v>
      </c>
      <c r="K1163" s="8">
        <v>320.0</v>
      </c>
      <c r="L1163" s="11">
        <v>18246.4</v>
      </c>
      <c r="M1163" s="8" t="s">
        <v>6119</v>
      </c>
      <c r="N1163" s="8" t="s">
        <v>105</v>
      </c>
      <c r="O1163" s="8" t="s">
        <v>6973</v>
      </c>
      <c r="P1163" s="11">
        <v>86.0</v>
      </c>
      <c r="Q1163" s="11">
        <v>80711.0</v>
      </c>
      <c r="R1163" s="8"/>
      <c r="S1163" s="16" t="str">
        <f t="shared" si="9"/>
        <v>CXG-0326</v>
      </c>
      <c r="T1163" s="16" t="str">
        <f t="shared" si="10"/>
        <v>03/2026</v>
      </c>
      <c r="U1163" s="10" t="s">
        <v>1136</v>
      </c>
      <c r="V1163" s="43">
        <v>56310.0</v>
      </c>
      <c r="W1163" s="8">
        <v>938.5</v>
      </c>
      <c r="X1163" s="8">
        <v>-11.83</v>
      </c>
      <c r="Y1163" s="16" t="str">
        <f t="shared" si="11"/>
        <v>Descarregado</v>
      </c>
      <c r="Z1163" s="8" t="s">
        <v>3309</v>
      </c>
      <c r="AA1163" s="14">
        <f>SUMIFS(PagFreteIndividal!E:E,PagFreteIndividal!B:B,A:A)+AC1163</f>
        <v>18246.4</v>
      </c>
      <c r="AB1163" s="14">
        <f t="shared" si="12"/>
        <v>0</v>
      </c>
      <c r="AC1163" s="32"/>
    </row>
    <row r="1164">
      <c r="A1164" s="10" t="s">
        <v>7189</v>
      </c>
      <c r="B1164" s="13">
        <v>46088.0</v>
      </c>
      <c r="C1164" s="8" t="s">
        <v>3378</v>
      </c>
      <c r="D1164" s="8">
        <v>50260.0</v>
      </c>
      <c r="E1164" s="8">
        <v>837.67</v>
      </c>
      <c r="F1164" s="8">
        <v>72.0</v>
      </c>
      <c r="G1164" s="11">
        <v>60312.24</v>
      </c>
      <c r="H1164" s="8">
        <v>0.0</v>
      </c>
      <c r="I1164" s="11">
        <v>0.0</v>
      </c>
      <c r="J1164" s="8" t="s">
        <v>7190</v>
      </c>
      <c r="K1164" s="8">
        <v>160.0</v>
      </c>
      <c r="L1164" s="11">
        <v>8041.6</v>
      </c>
      <c r="M1164" s="8" t="s">
        <v>6119</v>
      </c>
      <c r="N1164" s="8" t="s">
        <v>95</v>
      </c>
      <c r="O1164" s="8" t="s">
        <v>7049</v>
      </c>
      <c r="P1164" s="11">
        <v>84.0</v>
      </c>
      <c r="Q1164" s="11">
        <v>70364.28</v>
      </c>
      <c r="R1164" s="8"/>
      <c r="S1164" s="16" t="str">
        <f t="shared" si="9"/>
        <v>CXG-0326</v>
      </c>
      <c r="T1164" s="16" t="str">
        <f t="shared" si="10"/>
        <v>03/2026</v>
      </c>
      <c r="U1164" s="10" t="s">
        <v>1154</v>
      </c>
      <c r="V1164" s="43">
        <v>50260.0</v>
      </c>
      <c r="W1164" s="8">
        <v>837.67</v>
      </c>
      <c r="X1164" s="8">
        <v>0.0</v>
      </c>
      <c r="Y1164" s="16" t="str">
        <f t="shared" si="11"/>
        <v>Descarregado</v>
      </c>
      <c r="Z1164" s="8" t="s">
        <v>3379</v>
      </c>
      <c r="AA1164" s="14">
        <f>SUMIFS(PagFreteIndividal!E:E,PagFreteIndividal!B:B,A:A)+AC1164</f>
        <v>8041.6</v>
      </c>
      <c r="AB1164" s="14">
        <f t="shared" si="12"/>
        <v>0</v>
      </c>
      <c r="AC1164" s="32">
        <v>8041.6</v>
      </c>
    </row>
    <row r="1165">
      <c r="A1165" s="10" t="s">
        <v>7191</v>
      </c>
      <c r="B1165" s="13">
        <v>46088.0</v>
      </c>
      <c r="C1165" s="8" t="s">
        <v>3378</v>
      </c>
      <c r="D1165" s="8">
        <v>26180.0</v>
      </c>
      <c r="E1165" s="8">
        <v>436.33</v>
      </c>
      <c r="F1165" s="8">
        <v>72.0</v>
      </c>
      <c r="G1165" s="11">
        <v>31415.76</v>
      </c>
      <c r="H1165" s="8">
        <v>0.0</v>
      </c>
      <c r="I1165" s="11">
        <v>0.0</v>
      </c>
      <c r="J1165" s="8" t="s">
        <v>7190</v>
      </c>
      <c r="K1165" s="8">
        <v>160.0</v>
      </c>
      <c r="L1165" s="11">
        <v>4188.8</v>
      </c>
      <c r="M1165" s="8" t="s">
        <v>6119</v>
      </c>
      <c r="N1165" s="8" t="s">
        <v>95</v>
      </c>
      <c r="O1165" s="8" t="s">
        <v>7049</v>
      </c>
      <c r="P1165" s="11">
        <v>84.0</v>
      </c>
      <c r="Q1165" s="11">
        <v>36428.28</v>
      </c>
      <c r="R1165" s="8"/>
      <c r="S1165" s="16" t="str">
        <f t="shared" si="9"/>
        <v>CXG-0326</v>
      </c>
      <c r="T1165" s="16" t="str">
        <f t="shared" si="10"/>
        <v>03/2026</v>
      </c>
      <c r="U1165" s="10" t="s">
        <v>1148</v>
      </c>
      <c r="V1165" s="43">
        <v>26020.0</v>
      </c>
      <c r="W1165" s="8">
        <v>433.67</v>
      </c>
      <c r="X1165" s="8">
        <v>-2.66</v>
      </c>
      <c r="Y1165" s="16" t="str">
        <f t="shared" si="11"/>
        <v>Descarregado</v>
      </c>
      <c r="Z1165" s="8" t="s">
        <v>3379</v>
      </c>
      <c r="AA1165" s="14">
        <f>SUMIFS(PagFreteIndividal!E:E,PagFreteIndividal!B:B,A:A)+AC1165</f>
        <v>4188.8</v>
      </c>
      <c r="AB1165" s="14">
        <f t="shared" si="12"/>
        <v>0</v>
      </c>
      <c r="AC1165" s="32">
        <v>4188.8</v>
      </c>
    </row>
    <row r="1166">
      <c r="A1166" s="10" t="s">
        <v>7192</v>
      </c>
      <c r="B1166" s="13">
        <v>46088.0</v>
      </c>
      <c r="C1166" s="8" t="s">
        <v>3375</v>
      </c>
      <c r="D1166" s="8">
        <v>78540.0</v>
      </c>
      <c r="E1166" s="8">
        <v>1309.0</v>
      </c>
      <c r="F1166" s="8">
        <v>72.0</v>
      </c>
      <c r="G1166" s="11">
        <v>94248.0</v>
      </c>
      <c r="H1166" s="8">
        <v>0.0</v>
      </c>
      <c r="I1166" s="11">
        <v>0.0</v>
      </c>
      <c r="J1166" s="8" t="s">
        <v>7193</v>
      </c>
      <c r="K1166" s="8">
        <v>140.0</v>
      </c>
      <c r="L1166" s="11">
        <v>10995.6</v>
      </c>
      <c r="M1166" s="8" t="s">
        <v>6119</v>
      </c>
      <c r="N1166" s="8" t="s">
        <v>271</v>
      </c>
      <c r="O1166" s="8" t="s">
        <v>7194</v>
      </c>
      <c r="P1166" s="11">
        <v>84.0</v>
      </c>
      <c r="Q1166" s="11">
        <v>109956.0</v>
      </c>
      <c r="R1166" s="8"/>
      <c r="S1166" s="16" t="str">
        <f t="shared" si="9"/>
        <v>CXG-0326</v>
      </c>
      <c r="T1166" s="16" t="str">
        <f t="shared" si="10"/>
        <v>03/2026</v>
      </c>
      <c r="U1166" s="10" t="s">
        <v>1154</v>
      </c>
      <c r="V1166" s="43">
        <v>78540.0</v>
      </c>
      <c r="W1166" s="8">
        <v>1309.0</v>
      </c>
      <c r="X1166" s="8">
        <v>0.0</v>
      </c>
      <c r="Y1166" s="16" t="str">
        <f t="shared" si="11"/>
        <v>Descarregado</v>
      </c>
      <c r="Z1166" s="8" t="s">
        <v>3302</v>
      </c>
      <c r="AA1166" s="14">
        <f>SUMIFS(PagFreteIndividal!E:E,PagFreteIndividal!B:B,A:A)+AC1166</f>
        <v>10995.6</v>
      </c>
      <c r="AB1166" s="14">
        <f t="shared" si="12"/>
        <v>0</v>
      </c>
      <c r="AC1166" s="32">
        <v>10995.6</v>
      </c>
    </row>
    <row r="1167">
      <c r="A1167" s="10" t="s">
        <v>7195</v>
      </c>
      <c r="B1167" s="13">
        <v>46089.0</v>
      </c>
      <c r="C1167" s="8" t="s">
        <v>3375</v>
      </c>
      <c r="D1167" s="8">
        <v>73880.0</v>
      </c>
      <c r="E1167" s="8">
        <v>1231.33</v>
      </c>
      <c r="F1167" s="8">
        <v>72.0</v>
      </c>
      <c r="G1167" s="11">
        <v>88655.76</v>
      </c>
      <c r="H1167" s="8">
        <v>0.0</v>
      </c>
      <c r="I1167" s="11">
        <v>0.0</v>
      </c>
      <c r="J1167" s="8" t="s">
        <v>6132</v>
      </c>
      <c r="K1167" s="8">
        <v>100.0</v>
      </c>
      <c r="L1167" s="11">
        <v>7388.0</v>
      </c>
      <c r="M1167" s="8" t="s">
        <v>6119</v>
      </c>
      <c r="N1167" s="8" t="s">
        <v>53</v>
      </c>
      <c r="O1167" s="8" t="s">
        <v>7146</v>
      </c>
      <c r="P1167" s="11">
        <v>77.0</v>
      </c>
      <c r="Q1167" s="11">
        <v>95018.0</v>
      </c>
      <c r="R1167" s="8"/>
      <c r="S1167" s="16" t="str">
        <f t="shared" si="9"/>
        <v>CXG-0326</v>
      </c>
      <c r="T1167" s="16" t="str">
        <f t="shared" si="10"/>
        <v>03/2026</v>
      </c>
      <c r="U1167" s="10" t="s">
        <v>1154</v>
      </c>
      <c r="V1167" s="43">
        <v>74040.0</v>
      </c>
      <c r="W1167" s="8">
        <v>1234.0</v>
      </c>
      <c r="X1167" s="8">
        <v>2.67</v>
      </c>
      <c r="Y1167" s="16" t="str">
        <f t="shared" si="11"/>
        <v>Descarregado</v>
      </c>
      <c r="Z1167" s="8" t="s">
        <v>3302</v>
      </c>
      <c r="AA1167" s="14">
        <f>SUMIFS(PagFreteIndividal!E:E,PagFreteIndividal!B:B,A:A)+AC1167</f>
        <v>10343.2</v>
      </c>
      <c r="AB1167" s="14">
        <f t="shared" si="12"/>
        <v>-2955.2</v>
      </c>
      <c r="AC1167" s="32">
        <v>10343.2</v>
      </c>
    </row>
    <row r="1168">
      <c r="A1168" s="10" t="s">
        <v>5654</v>
      </c>
      <c r="B1168" s="13">
        <v>46090.0</v>
      </c>
      <c r="C1168" s="8" t="s">
        <v>3370</v>
      </c>
      <c r="D1168" s="8">
        <v>63760.0</v>
      </c>
      <c r="E1168" s="8">
        <v>1062.67</v>
      </c>
      <c r="F1168" s="8">
        <v>60.5</v>
      </c>
      <c r="G1168" s="11">
        <v>64291.54</v>
      </c>
      <c r="H1168" s="8">
        <v>0.0</v>
      </c>
      <c r="I1168" s="11">
        <v>0.0</v>
      </c>
      <c r="J1168" s="8" t="s">
        <v>5586</v>
      </c>
      <c r="K1168" s="8">
        <v>335.0</v>
      </c>
      <c r="L1168" s="11">
        <v>21359.6</v>
      </c>
      <c r="M1168" s="8" t="s">
        <v>6119</v>
      </c>
      <c r="N1168" s="8" t="s">
        <v>224</v>
      </c>
      <c r="O1168" s="8" t="s">
        <v>7135</v>
      </c>
      <c r="P1168" s="11">
        <v>84.0</v>
      </c>
      <c r="Q1168" s="11">
        <v>89040.0</v>
      </c>
      <c r="R1168" s="8" t="s">
        <v>7196</v>
      </c>
      <c r="S1168" s="16" t="str">
        <f t="shared" si="9"/>
        <v>CXG-0326</v>
      </c>
      <c r="T1168" s="16" t="str">
        <f t="shared" si="10"/>
        <v>03/2026</v>
      </c>
      <c r="U1168" s="10" t="s">
        <v>1126</v>
      </c>
      <c r="V1168" s="43">
        <v>63600.0</v>
      </c>
      <c r="W1168" s="8">
        <v>1060.0</v>
      </c>
      <c r="X1168" s="8">
        <v>-2.67</v>
      </c>
      <c r="Y1168" s="16" t="str">
        <f t="shared" si="11"/>
        <v>Descarregado</v>
      </c>
      <c r="Z1168" s="8" t="s">
        <v>3309</v>
      </c>
      <c r="AA1168" s="14">
        <f>SUMIFS(PagFreteIndividal!E:E,PagFreteIndividal!B:B,A:A)+AC1168</f>
        <v>21359.6</v>
      </c>
      <c r="AB1168" s="14">
        <f t="shared" si="12"/>
        <v>0</v>
      </c>
      <c r="AC1168" s="32"/>
    </row>
    <row r="1169">
      <c r="A1169" s="10" t="s">
        <v>7197</v>
      </c>
      <c r="B1169" s="13">
        <v>46091.0</v>
      </c>
      <c r="C1169" s="8" t="s">
        <v>3375</v>
      </c>
      <c r="D1169" s="8">
        <v>80200.0</v>
      </c>
      <c r="E1169" s="8">
        <v>1336.67</v>
      </c>
      <c r="F1169" s="8">
        <v>71.0</v>
      </c>
      <c r="G1169" s="11">
        <v>94903.57</v>
      </c>
      <c r="H1169" s="8">
        <v>0.0</v>
      </c>
      <c r="I1169" s="11">
        <v>0.0</v>
      </c>
      <c r="J1169" s="8" t="s">
        <v>7198</v>
      </c>
      <c r="K1169" s="8">
        <v>120.0</v>
      </c>
      <c r="L1169" s="11">
        <v>9624.0</v>
      </c>
      <c r="M1169" s="8" t="s">
        <v>6119</v>
      </c>
      <c r="N1169" s="8" t="s">
        <v>273</v>
      </c>
      <c r="O1169" s="8" t="s">
        <v>7199</v>
      </c>
      <c r="P1169" s="11">
        <v>81.0</v>
      </c>
      <c r="Q1169" s="11">
        <v>108634.77</v>
      </c>
      <c r="R1169" s="8"/>
      <c r="S1169" s="16" t="str">
        <f t="shared" si="9"/>
        <v>CXG-0326</v>
      </c>
      <c r="T1169" s="16" t="str">
        <f t="shared" si="10"/>
        <v>03/2026</v>
      </c>
      <c r="U1169" s="10" t="s">
        <v>1142</v>
      </c>
      <c r="V1169" s="43">
        <v>80470.0</v>
      </c>
      <c r="W1169" s="8">
        <v>1341.17</v>
      </c>
      <c r="X1169" s="8">
        <v>4.5</v>
      </c>
      <c r="Y1169" s="16" t="str">
        <f t="shared" si="11"/>
        <v>Descarregado</v>
      </c>
      <c r="Z1169" s="8" t="s">
        <v>3302</v>
      </c>
      <c r="AA1169" s="14">
        <f>SUMIFS(PagFreteIndividal!E:E,PagFreteIndividal!B:B,A:A)+AC1169</f>
        <v>9624</v>
      </c>
      <c r="AB1169" s="14">
        <f t="shared" si="12"/>
        <v>0</v>
      </c>
      <c r="AC1169" s="32">
        <v>9624.0</v>
      </c>
    </row>
    <row r="1170">
      <c r="A1170" s="10" t="s">
        <v>5677</v>
      </c>
      <c r="B1170" s="13">
        <v>46092.0</v>
      </c>
      <c r="C1170" s="8" t="s">
        <v>3370</v>
      </c>
      <c r="D1170" s="8">
        <v>76360.0</v>
      </c>
      <c r="E1170" s="8">
        <v>1272.67</v>
      </c>
      <c r="F1170" s="8">
        <v>69.5</v>
      </c>
      <c r="G1170" s="11">
        <v>88450.57</v>
      </c>
      <c r="H1170" s="8">
        <v>0.0</v>
      </c>
      <c r="I1170" s="11">
        <v>0.0</v>
      </c>
      <c r="J1170" s="8" t="s">
        <v>5006</v>
      </c>
      <c r="K1170" s="8">
        <v>150.0</v>
      </c>
      <c r="L1170" s="11">
        <v>11454.0</v>
      </c>
      <c r="M1170" s="8" t="s">
        <v>6119</v>
      </c>
      <c r="N1170" s="8" t="s">
        <v>86</v>
      </c>
      <c r="O1170" s="8" t="s">
        <v>7200</v>
      </c>
      <c r="P1170" s="11">
        <v>85.0</v>
      </c>
      <c r="Q1170" s="11">
        <v>108205.0</v>
      </c>
      <c r="R1170" s="8"/>
      <c r="S1170" s="16" t="str">
        <f t="shared" si="9"/>
        <v>CXG-0326</v>
      </c>
      <c r="T1170" s="16" t="str">
        <f t="shared" si="10"/>
        <v>03/2026</v>
      </c>
      <c r="U1170" s="10" t="s">
        <v>1156</v>
      </c>
      <c r="V1170" s="43">
        <v>76380.0</v>
      </c>
      <c r="W1170" s="8">
        <v>1273.0</v>
      </c>
      <c r="X1170" s="8">
        <v>0.33</v>
      </c>
      <c r="Y1170" s="16" t="str">
        <f t="shared" si="11"/>
        <v>Descarregado</v>
      </c>
      <c r="Z1170" s="8" t="s">
        <v>3309</v>
      </c>
      <c r="AA1170" s="14">
        <f>SUMIFS(PagFreteIndividal!E:E,PagFreteIndividal!B:B,A:A)+AC1170</f>
        <v>11457</v>
      </c>
      <c r="AB1170" s="14">
        <f t="shared" si="12"/>
        <v>-3</v>
      </c>
      <c r="AC1170" s="32"/>
    </row>
    <row r="1171">
      <c r="A1171" s="10" t="s">
        <v>7201</v>
      </c>
      <c r="B1171" s="13">
        <v>46092.0</v>
      </c>
      <c r="C1171" s="8" t="s">
        <v>3375</v>
      </c>
      <c r="D1171" s="8">
        <v>74920.0</v>
      </c>
      <c r="E1171" s="8">
        <v>1248.67</v>
      </c>
      <c r="F1171" s="8">
        <v>61.0</v>
      </c>
      <c r="G1171" s="11">
        <v>76168.87</v>
      </c>
      <c r="H1171" s="8">
        <v>0.0</v>
      </c>
      <c r="I1171" s="11">
        <v>0.0</v>
      </c>
      <c r="J1171" s="8" t="s">
        <v>4337</v>
      </c>
      <c r="K1171" s="8">
        <v>320.0</v>
      </c>
      <c r="L1171" s="11">
        <v>23974.4</v>
      </c>
      <c r="M1171" s="8" t="s">
        <v>6119</v>
      </c>
      <c r="N1171" s="8" t="s">
        <v>224</v>
      </c>
      <c r="O1171" s="8" t="s">
        <v>7135</v>
      </c>
      <c r="P1171" s="11">
        <v>84.0</v>
      </c>
      <c r="Q1171" s="11">
        <v>104859.72</v>
      </c>
      <c r="R1171" s="8" t="s">
        <v>7202</v>
      </c>
      <c r="S1171" s="16" t="str">
        <f t="shared" si="9"/>
        <v>CXG-0326</v>
      </c>
      <c r="T1171" s="16" t="str">
        <f t="shared" si="10"/>
        <v>03/2026</v>
      </c>
      <c r="U1171" s="10" t="s">
        <v>1136</v>
      </c>
      <c r="V1171" s="43">
        <v>74900.0</v>
      </c>
      <c r="W1171" s="8">
        <v>1248.33</v>
      </c>
      <c r="X1171" s="8">
        <v>-0.34</v>
      </c>
      <c r="Y1171" s="16" t="str">
        <f t="shared" si="11"/>
        <v>Descarregado</v>
      </c>
      <c r="Z1171" s="8" t="s">
        <v>3302</v>
      </c>
      <c r="AA1171" s="14">
        <f>SUMIFS(PagFreteIndividal!E:E,PagFreteIndividal!B:B,A:A)+AC1171</f>
        <v>23974.4</v>
      </c>
      <c r="AB1171" s="14">
        <f t="shared" si="12"/>
        <v>0</v>
      </c>
      <c r="AC1171" s="32">
        <v>23974.4</v>
      </c>
    </row>
    <row r="1172">
      <c r="A1172" s="10" t="s">
        <v>7203</v>
      </c>
      <c r="B1172" s="13">
        <v>46092.0</v>
      </c>
      <c r="C1172" s="8" t="s">
        <v>3375</v>
      </c>
      <c r="D1172" s="8">
        <v>80060.0</v>
      </c>
      <c r="E1172" s="8">
        <v>1334.33</v>
      </c>
      <c r="F1172" s="8">
        <v>42.0</v>
      </c>
      <c r="G1172" s="11">
        <v>56041.86</v>
      </c>
      <c r="H1172" s="8">
        <v>0.0</v>
      </c>
      <c r="I1172" s="11">
        <v>0.0</v>
      </c>
      <c r="J1172" s="8" t="s">
        <v>6201</v>
      </c>
      <c r="K1172" s="8">
        <v>320.0</v>
      </c>
      <c r="L1172" s="11">
        <v>25619.2</v>
      </c>
      <c r="M1172" s="8" t="s">
        <v>6119</v>
      </c>
      <c r="N1172" s="8" t="s">
        <v>224</v>
      </c>
      <c r="O1172" s="8" t="s">
        <v>7135</v>
      </c>
      <c r="P1172" s="11">
        <v>64.0</v>
      </c>
      <c r="Q1172" s="11">
        <v>84650.88</v>
      </c>
      <c r="R1172" s="8" t="s">
        <v>7204</v>
      </c>
      <c r="S1172" s="16" t="str">
        <f t="shared" si="9"/>
        <v>CXG-0326</v>
      </c>
      <c r="T1172" s="16" t="str">
        <f t="shared" si="10"/>
        <v>03/2026</v>
      </c>
      <c r="U1172" s="10" t="s">
        <v>1138</v>
      </c>
      <c r="V1172" s="43">
        <v>79360.0</v>
      </c>
      <c r="W1172" s="8">
        <v>1322.67</v>
      </c>
      <c r="X1172" s="8">
        <v>-11.66</v>
      </c>
      <c r="Y1172" s="16" t="str">
        <f t="shared" si="11"/>
        <v>Descarregado</v>
      </c>
      <c r="Z1172" s="8" t="s">
        <v>3302</v>
      </c>
      <c r="AA1172" s="14">
        <f>SUMIFS(PagFreteIndividal!E:E,PagFreteIndividal!B:B,A:A)+AC1172</f>
        <v>25619.2</v>
      </c>
      <c r="AB1172" s="14">
        <f t="shared" si="12"/>
        <v>0</v>
      </c>
      <c r="AC1172" s="32">
        <v>25619.2</v>
      </c>
    </row>
    <row r="1173">
      <c r="A1173" s="10" t="s">
        <v>5661</v>
      </c>
      <c r="B1173" s="13">
        <v>46092.0</v>
      </c>
      <c r="C1173" s="8" t="s">
        <v>3370</v>
      </c>
      <c r="D1173" s="8">
        <v>49440.0</v>
      </c>
      <c r="E1173" s="8">
        <v>824.0</v>
      </c>
      <c r="F1173" s="8">
        <v>71.0</v>
      </c>
      <c r="G1173" s="11">
        <v>58504.0</v>
      </c>
      <c r="H1173" s="8">
        <v>0.0</v>
      </c>
      <c r="I1173" s="11">
        <v>0.0</v>
      </c>
      <c r="J1173" s="8" t="s">
        <v>168</v>
      </c>
      <c r="K1173" s="8">
        <v>120.0</v>
      </c>
      <c r="L1173" s="11">
        <v>5932.8</v>
      </c>
      <c r="M1173" s="8" t="s">
        <v>6119</v>
      </c>
      <c r="N1173" s="8" t="s">
        <v>273</v>
      </c>
      <c r="O1173" s="8" t="s">
        <v>7199</v>
      </c>
      <c r="P1173" s="11">
        <v>81.0</v>
      </c>
      <c r="Q1173" s="11">
        <v>66406.23</v>
      </c>
      <c r="R1173" s="8"/>
      <c r="S1173" s="16" t="str">
        <f t="shared" si="9"/>
        <v>CXG-0326</v>
      </c>
      <c r="T1173" s="16" t="str">
        <f t="shared" si="10"/>
        <v>03/2026</v>
      </c>
      <c r="U1173" s="10" t="s">
        <v>1142</v>
      </c>
      <c r="V1173" s="43">
        <v>49190.0</v>
      </c>
      <c r="W1173" s="8">
        <v>819.83</v>
      </c>
      <c r="X1173" s="8">
        <v>-4.17</v>
      </c>
      <c r="Y1173" s="16" t="str">
        <f t="shared" si="11"/>
        <v>Descarregado</v>
      </c>
      <c r="Z1173" s="8" t="s">
        <v>3309</v>
      </c>
      <c r="AA1173" s="14">
        <f>SUMIFS(PagFreteIndividal!E:E,PagFreteIndividal!B:B,A:A)+AC1173</f>
        <v>5932.8</v>
      </c>
      <c r="AB1173" s="14">
        <f t="shared" si="12"/>
        <v>0</v>
      </c>
      <c r="AC1173" s="32"/>
    </row>
    <row r="1174">
      <c r="A1174" s="10" t="s">
        <v>7205</v>
      </c>
      <c r="B1174" s="13">
        <v>46093.0</v>
      </c>
      <c r="C1174" s="8" t="s">
        <v>3375</v>
      </c>
      <c r="D1174" s="8">
        <v>74160.0</v>
      </c>
      <c r="E1174" s="8">
        <v>1236.0</v>
      </c>
      <c r="F1174" s="8">
        <v>67.0</v>
      </c>
      <c r="G1174" s="11">
        <v>82812.0</v>
      </c>
      <c r="H1174" s="8">
        <v>0.0</v>
      </c>
      <c r="I1174" s="11">
        <v>0.0</v>
      </c>
      <c r="J1174" s="8" t="s">
        <v>6132</v>
      </c>
      <c r="K1174" s="8">
        <v>140.0</v>
      </c>
      <c r="L1174" s="11">
        <v>10382.4</v>
      </c>
      <c r="M1174" s="8" t="s">
        <v>6119</v>
      </c>
      <c r="N1174" s="8" t="s">
        <v>242</v>
      </c>
      <c r="O1174" s="8" t="s">
        <v>7159</v>
      </c>
      <c r="P1174" s="11">
        <v>82.5</v>
      </c>
      <c r="Q1174" s="11">
        <v>102300.0</v>
      </c>
      <c r="R1174" s="8"/>
      <c r="S1174" s="16" t="str">
        <f t="shared" si="9"/>
        <v>CXG-0326</v>
      </c>
      <c r="T1174" s="16" t="str">
        <f t="shared" si="10"/>
        <v>03/2026</v>
      </c>
      <c r="U1174" s="10" t="s">
        <v>1134</v>
      </c>
      <c r="V1174" s="43">
        <v>74400.0</v>
      </c>
      <c r="W1174" s="8">
        <v>1240.0</v>
      </c>
      <c r="X1174" s="8">
        <v>4.0</v>
      </c>
      <c r="Y1174" s="16" t="str">
        <f t="shared" si="11"/>
        <v>Descarregado</v>
      </c>
      <c r="Z1174" s="8" t="s">
        <v>3302</v>
      </c>
      <c r="AA1174" s="14">
        <f>SUMIFS(PagFreteIndividal!E:E,PagFreteIndividal!B:B,A:A)+AC1174</f>
        <v>10382.4</v>
      </c>
      <c r="AB1174" s="14">
        <f t="shared" si="12"/>
        <v>0</v>
      </c>
      <c r="AC1174" s="32">
        <v>10382.4</v>
      </c>
    </row>
    <row r="1175">
      <c r="A1175" s="10" t="s">
        <v>5680</v>
      </c>
      <c r="B1175" s="13">
        <v>46093.0</v>
      </c>
      <c r="C1175" s="8" t="s">
        <v>3370</v>
      </c>
      <c r="D1175" s="8">
        <v>55040.0</v>
      </c>
      <c r="E1175" s="8">
        <v>917.33</v>
      </c>
      <c r="F1175" s="8">
        <v>69.5</v>
      </c>
      <c r="G1175" s="11">
        <v>63754.44</v>
      </c>
      <c r="H1175" s="8">
        <v>0.0</v>
      </c>
      <c r="I1175" s="11">
        <v>0.0</v>
      </c>
      <c r="J1175" s="8" t="s">
        <v>5681</v>
      </c>
      <c r="K1175" s="8">
        <v>175.0</v>
      </c>
      <c r="L1175" s="11">
        <v>9632.0</v>
      </c>
      <c r="M1175" s="8" t="s">
        <v>6119</v>
      </c>
      <c r="N1175" s="8" t="s">
        <v>224</v>
      </c>
      <c r="O1175" s="8" t="s">
        <v>7135</v>
      </c>
      <c r="P1175" s="11">
        <v>84.0</v>
      </c>
      <c r="Q1175" s="11">
        <v>77000.28</v>
      </c>
      <c r="R1175" s="8" t="s">
        <v>7206</v>
      </c>
      <c r="S1175" s="16" t="str">
        <f t="shared" si="9"/>
        <v>CXG-0326</v>
      </c>
      <c r="T1175" s="16" t="str">
        <f t="shared" si="10"/>
        <v>03/2026</v>
      </c>
      <c r="U1175" s="10" t="s">
        <v>1156</v>
      </c>
      <c r="V1175" s="43">
        <v>55000.0</v>
      </c>
      <c r="W1175" s="8">
        <v>916.67</v>
      </c>
      <c r="X1175" s="8">
        <v>-0.66</v>
      </c>
      <c r="Y1175" s="16" t="str">
        <f t="shared" si="11"/>
        <v>Descarregado</v>
      </c>
      <c r="Z1175" s="8" t="s">
        <v>3309</v>
      </c>
      <c r="AA1175" s="14">
        <f>SUMIFS(PagFreteIndividal!E:E,PagFreteIndividal!B:B,A:A)+AC1175</f>
        <v>9632</v>
      </c>
      <c r="AB1175" s="14">
        <f t="shared" si="12"/>
        <v>0</v>
      </c>
      <c r="AC1175" s="32"/>
    </row>
    <row r="1176">
      <c r="A1176" s="10" t="s">
        <v>7207</v>
      </c>
      <c r="B1176" s="13">
        <v>46094.0</v>
      </c>
      <c r="C1176" s="8" t="s">
        <v>3375</v>
      </c>
      <c r="D1176" s="8">
        <v>64300.0</v>
      </c>
      <c r="E1176" s="8">
        <v>1071.67</v>
      </c>
      <c r="F1176" s="8">
        <v>67.0</v>
      </c>
      <c r="G1176" s="11">
        <v>71801.89</v>
      </c>
      <c r="H1176" s="8">
        <v>0.0</v>
      </c>
      <c r="I1176" s="11">
        <v>0.0</v>
      </c>
      <c r="J1176" s="8" t="s">
        <v>7198</v>
      </c>
      <c r="K1176" s="8">
        <v>150.0</v>
      </c>
      <c r="L1176" s="11">
        <v>9645.0</v>
      </c>
      <c r="M1176" s="8" t="s">
        <v>6119</v>
      </c>
      <c r="N1176" s="8" t="s">
        <v>86</v>
      </c>
      <c r="O1176" s="8" t="s">
        <v>7200</v>
      </c>
      <c r="P1176" s="11">
        <v>85.0</v>
      </c>
      <c r="Q1176" s="11">
        <v>90765.55</v>
      </c>
      <c r="R1176" s="8"/>
      <c r="S1176" s="16" t="str">
        <f t="shared" si="9"/>
        <v>CXG-0326</v>
      </c>
      <c r="T1176" s="16" t="str">
        <f t="shared" si="10"/>
        <v>03/2026</v>
      </c>
      <c r="U1176" s="10" t="s">
        <v>1134</v>
      </c>
      <c r="V1176" s="43">
        <v>64070.0</v>
      </c>
      <c r="W1176" s="8">
        <v>1067.83</v>
      </c>
      <c r="X1176" s="8">
        <v>-3.84</v>
      </c>
      <c r="Y1176" s="16" t="str">
        <f t="shared" si="11"/>
        <v>Descarregado</v>
      </c>
      <c r="Z1176" s="8" t="s">
        <v>3302</v>
      </c>
      <c r="AA1176" s="14">
        <f>SUMIFS(PagFreteIndividal!E:E,PagFreteIndividal!B:B,A:A)+AC1176</f>
        <v>9645</v>
      </c>
      <c r="AB1176" s="14">
        <f t="shared" si="12"/>
        <v>0</v>
      </c>
      <c r="AC1176" s="32">
        <v>9645.0</v>
      </c>
    </row>
    <row r="1177">
      <c r="A1177" s="10" t="s">
        <v>5683</v>
      </c>
      <c r="B1177" s="13">
        <v>46094.0</v>
      </c>
      <c r="C1177" s="8" t="s">
        <v>3370</v>
      </c>
      <c r="D1177" s="8">
        <v>76550.0</v>
      </c>
      <c r="E1177" s="8">
        <v>1275.83</v>
      </c>
      <c r="F1177" s="8">
        <v>69.5</v>
      </c>
      <c r="G1177" s="11">
        <v>88670.19</v>
      </c>
      <c r="H1177" s="8">
        <v>0.0</v>
      </c>
      <c r="I1177" s="11">
        <v>0.0</v>
      </c>
      <c r="J1177" s="8" t="s">
        <v>5684</v>
      </c>
      <c r="K1177" s="8">
        <v>130.0</v>
      </c>
      <c r="L1177" s="11">
        <v>9951.5</v>
      </c>
      <c r="M1177" s="8" t="s">
        <v>6119</v>
      </c>
      <c r="N1177" s="8" t="s">
        <v>23</v>
      </c>
      <c r="O1177" s="8" t="s">
        <v>6811</v>
      </c>
      <c r="P1177" s="11">
        <v>80.0</v>
      </c>
      <c r="Q1177" s="11">
        <v>102066.4</v>
      </c>
      <c r="R1177" s="8"/>
      <c r="S1177" s="16" t="str">
        <f t="shared" si="9"/>
        <v>CXG-0326</v>
      </c>
      <c r="T1177" s="16" t="str">
        <f t="shared" si="10"/>
        <v>03/2026</v>
      </c>
      <c r="U1177" s="10" t="s">
        <v>1156</v>
      </c>
      <c r="V1177" s="43">
        <v>76550.0</v>
      </c>
      <c r="W1177" s="8">
        <v>1275.83</v>
      </c>
      <c r="X1177" s="8">
        <v>0.0</v>
      </c>
      <c r="Y1177" s="16" t="str">
        <f t="shared" si="11"/>
        <v>Descarregado</v>
      </c>
      <c r="Z1177" s="8" t="s">
        <v>3309</v>
      </c>
      <c r="AA1177" s="14">
        <f>SUMIFS(PagFreteIndividal!E:E,PagFreteIndividal!B:B,A:A)+AC1177</f>
        <v>9951.5</v>
      </c>
      <c r="AB1177" s="14">
        <f t="shared" si="12"/>
        <v>0</v>
      </c>
      <c r="AC1177" s="32"/>
    </row>
    <row r="1178">
      <c r="A1178" s="10" t="s">
        <v>5707</v>
      </c>
      <c r="B1178" s="13">
        <v>46094.0</v>
      </c>
      <c r="C1178" s="8" t="s">
        <v>3370</v>
      </c>
      <c r="D1178" s="8">
        <v>53840.0</v>
      </c>
      <c r="E1178" s="8">
        <v>897.33</v>
      </c>
      <c r="F1178" s="8">
        <v>69.5</v>
      </c>
      <c r="G1178" s="11">
        <v>62364.44</v>
      </c>
      <c r="H1178" s="8">
        <v>0.0</v>
      </c>
      <c r="I1178" s="11">
        <v>0.0</v>
      </c>
      <c r="J1178" s="8" t="s">
        <v>5708</v>
      </c>
      <c r="K1178" s="8">
        <v>150.0</v>
      </c>
      <c r="L1178" s="11">
        <v>8076.0</v>
      </c>
      <c r="M1178" s="8" t="s">
        <v>6119</v>
      </c>
      <c r="N1178" s="8" t="s">
        <v>224</v>
      </c>
      <c r="O1178" s="8" t="s">
        <v>7135</v>
      </c>
      <c r="P1178" s="11">
        <v>84.0</v>
      </c>
      <c r="Q1178" s="11">
        <v>75348.0</v>
      </c>
      <c r="R1178" s="8" t="s">
        <v>7208</v>
      </c>
      <c r="S1178" s="16" t="str">
        <f t="shared" si="9"/>
        <v>CXG-0326</v>
      </c>
      <c r="T1178" s="16" t="str">
        <f t="shared" si="10"/>
        <v>03/2026</v>
      </c>
      <c r="U1178" s="10" t="s">
        <v>1156</v>
      </c>
      <c r="V1178" s="43">
        <v>53820.0</v>
      </c>
      <c r="W1178" s="8">
        <v>897.0</v>
      </c>
      <c r="X1178" s="8">
        <v>-0.33</v>
      </c>
      <c r="Y1178" s="16" t="str">
        <f t="shared" si="11"/>
        <v>Descarregado</v>
      </c>
      <c r="Z1178" s="8" t="s">
        <v>3309</v>
      </c>
      <c r="AA1178" s="14">
        <f>SUMIFS(PagFreteIndividal!E:E,PagFreteIndividal!B:B,A:A)+AC1178</f>
        <v>8076</v>
      </c>
      <c r="AB1178" s="14">
        <f t="shared" si="12"/>
        <v>0</v>
      </c>
      <c r="AC1178" s="32"/>
    </row>
    <row r="1179">
      <c r="A1179" s="10" t="s">
        <v>5710</v>
      </c>
      <c r="B1179" s="13">
        <v>46094.0</v>
      </c>
      <c r="C1179" s="8" t="s">
        <v>3370</v>
      </c>
      <c r="D1179" s="8">
        <v>44140.0</v>
      </c>
      <c r="E1179" s="8">
        <v>735.67</v>
      </c>
      <c r="F1179" s="8">
        <v>71.0</v>
      </c>
      <c r="G1179" s="11">
        <v>52232.57</v>
      </c>
      <c r="H1179" s="8">
        <v>0.0</v>
      </c>
      <c r="I1179" s="11">
        <v>0.0</v>
      </c>
      <c r="J1179" s="8" t="s">
        <v>5711</v>
      </c>
      <c r="K1179" s="8">
        <v>165.0</v>
      </c>
      <c r="L1179" s="11">
        <v>7283.1</v>
      </c>
      <c r="M1179" s="8" t="s">
        <v>6119</v>
      </c>
      <c r="N1179" s="8" t="s">
        <v>224</v>
      </c>
      <c r="O1179" s="8" t="s">
        <v>7135</v>
      </c>
      <c r="P1179" s="11">
        <v>84.0</v>
      </c>
      <c r="Q1179" s="11">
        <v>61515.72</v>
      </c>
      <c r="R1179" s="8" t="s">
        <v>7209</v>
      </c>
      <c r="S1179" s="16" t="str">
        <f t="shared" si="9"/>
        <v>CXG-0326</v>
      </c>
      <c r="T1179" s="16" t="str">
        <f t="shared" si="10"/>
        <v>03/2026</v>
      </c>
      <c r="U1179" s="10" t="s">
        <v>1160</v>
      </c>
      <c r="V1179" s="43">
        <v>43940.0</v>
      </c>
      <c r="W1179" s="8">
        <v>732.33</v>
      </c>
      <c r="X1179" s="8">
        <v>-3.34</v>
      </c>
      <c r="Y1179" s="16" t="str">
        <f t="shared" si="11"/>
        <v>Descarregado</v>
      </c>
      <c r="Z1179" s="8" t="s">
        <v>3309</v>
      </c>
      <c r="AA1179" s="14">
        <f>SUMIFS(PagFreteIndividal!E:E,PagFreteIndividal!B:B,A:A)+AC1179</f>
        <v>7283.1</v>
      </c>
      <c r="AB1179" s="14">
        <f t="shared" si="12"/>
        <v>0</v>
      </c>
      <c r="AC1179" s="32"/>
    </row>
    <row r="1180">
      <c r="A1180" s="10" t="s">
        <v>5713</v>
      </c>
      <c r="B1180" s="13">
        <v>46094.0</v>
      </c>
      <c r="C1180" s="8" t="s">
        <v>3370</v>
      </c>
      <c r="D1180" s="8">
        <v>43260.0</v>
      </c>
      <c r="E1180" s="8">
        <v>721.0</v>
      </c>
      <c r="F1180" s="8">
        <v>71.0</v>
      </c>
      <c r="G1180" s="11">
        <v>51191.0</v>
      </c>
      <c r="H1180" s="8">
        <v>0.0</v>
      </c>
      <c r="I1180" s="11">
        <v>0.0</v>
      </c>
      <c r="J1180" s="8" t="s">
        <v>5714</v>
      </c>
      <c r="K1180" s="8">
        <v>165.0</v>
      </c>
      <c r="L1180" s="11">
        <v>7137.9</v>
      </c>
      <c r="M1180" s="8" t="s">
        <v>6119</v>
      </c>
      <c r="N1180" s="8" t="s">
        <v>224</v>
      </c>
      <c r="O1180" s="8" t="s">
        <v>7135</v>
      </c>
      <c r="P1180" s="11">
        <v>84.0</v>
      </c>
      <c r="Q1180" s="11">
        <v>60452.28</v>
      </c>
      <c r="R1180" s="8" t="s">
        <v>7210</v>
      </c>
      <c r="S1180" s="16" t="str">
        <f t="shared" si="9"/>
        <v>CXG-0326</v>
      </c>
      <c r="T1180" s="16" t="str">
        <f t="shared" si="10"/>
        <v>03/2026</v>
      </c>
      <c r="U1180" s="10" t="s">
        <v>1160</v>
      </c>
      <c r="V1180" s="43">
        <v>43180.0</v>
      </c>
      <c r="W1180" s="8">
        <v>719.67</v>
      </c>
      <c r="X1180" s="8">
        <v>-1.33</v>
      </c>
      <c r="Y1180" s="16" t="str">
        <f t="shared" si="11"/>
        <v>Descarregado</v>
      </c>
      <c r="Z1180" s="8" t="s">
        <v>3309</v>
      </c>
      <c r="AA1180" s="14">
        <f>SUMIFS(PagFreteIndividal!E:E,PagFreteIndividal!B:B,A:A)+AC1180</f>
        <v>7137.9</v>
      </c>
      <c r="AB1180" s="14">
        <f t="shared" si="12"/>
        <v>0</v>
      </c>
      <c r="AC1180" s="32"/>
    </row>
    <row r="1181">
      <c r="A1181" s="10" t="s">
        <v>5716</v>
      </c>
      <c r="B1181" s="13">
        <v>46094.0</v>
      </c>
      <c r="C1181" s="8" t="s">
        <v>3370</v>
      </c>
      <c r="D1181" s="8">
        <v>61580.0</v>
      </c>
      <c r="E1181" s="8">
        <v>1026.33</v>
      </c>
      <c r="F1181" s="8">
        <v>71.0</v>
      </c>
      <c r="G1181" s="11">
        <v>72869.43</v>
      </c>
      <c r="H1181" s="8">
        <v>0.0</v>
      </c>
      <c r="I1181" s="11">
        <v>0.0</v>
      </c>
      <c r="J1181" s="8" t="s">
        <v>5717</v>
      </c>
      <c r="K1181" s="8">
        <v>165.0</v>
      </c>
      <c r="L1181" s="11">
        <v>10160.7</v>
      </c>
      <c r="M1181" s="8" t="s">
        <v>6119</v>
      </c>
      <c r="N1181" s="8" t="s">
        <v>95</v>
      </c>
      <c r="O1181" s="8" t="s">
        <v>7049</v>
      </c>
      <c r="P1181" s="11">
        <v>86.0</v>
      </c>
      <c r="Q1181" s="11">
        <v>88207.62</v>
      </c>
      <c r="R1181" s="8"/>
      <c r="S1181" s="16" t="str">
        <f t="shared" si="9"/>
        <v>CXG-0326</v>
      </c>
      <c r="T1181" s="16" t="str">
        <f t="shared" si="10"/>
        <v>03/2026</v>
      </c>
      <c r="U1181" s="10" t="s">
        <v>1160</v>
      </c>
      <c r="V1181" s="43">
        <v>61540.0</v>
      </c>
      <c r="W1181" s="8">
        <v>1025.67</v>
      </c>
      <c r="X1181" s="8">
        <v>-0.66</v>
      </c>
      <c r="Y1181" s="16" t="str">
        <f t="shared" si="11"/>
        <v>Descarregado</v>
      </c>
      <c r="Z1181" s="8" t="s">
        <v>3309</v>
      </c>
      <c r="AA1181" s="14">
        <f>SUMIFS(PagFreteIndividal!E:E,PagFreteIndividal!B:B,A:A)+AC1181</f>
        <v>10160.7</v>
      </c>
      <c r="AB1181" s="14">
        <f t="shared" si="12"/>
        <v>0</v>
      </c>
      <c r="AC1181" s="32"/>
    </row>
    <row r="1182">
      <c r="A1182" s="10" t="s">
        <v>5689</v>
      </c>
      <c r="B1182" s="13">
        <v>46095.0</v>
      </c>
      <c r="C1182" s="8" t="s">
        <v>3370</v>
      </c>
      <c r="D1182" s="8">
        <v>75640.0</v>
      </c>
      <c r="E1182" s="8">
        <v>1260.67</v>
      </c>
      <c r="F1182" s="8">
        <v>71.0</v>
      </c>
      <c r="G1182" s="11">
        <v>89507.57</v>
      </c>
      <c r="H1182" s="8">
        <v>0.0</v>
      </c>
      <c r="I1182" s="11">
        <v>0.0</v>
      </c>
      <c r="J1182" s="8" t="s">
        <v>5684</v>
      </c>
      <c r="K1182" s="8">
        <v>130.0</v>
      </c>
      <c r="L1182" s="11">
        <v>9833.2</v>
      </c>
      <c r="M1182" s="8" t="s">
        <v>6119</v>
      </c>
      <c r="N1182" s="8" t="s">
        <v>265</v>
      </c>
      <c r="O1182" s="8" t="s">
        <v>7154</v>
      </c>
      <c r="P1182" s="11">
        <v>79.0</v>
      </c>
      <c r="Q1182" s="11">
        <v>99908.93</v>
      </c>
      <c r="R1182" s="8"/>
      <c r="S1182" s="16" t="str">
        <f t="shared" si="9"/>
        <v>CXG-0326</v>
      </c>
      <c r="T1182" s="16" t="str">
        <f t="shared" si="10"/>
        <v>03/2026</v>
      </c>
      <c r="U1182" s="10" t="s">
        <v>1160</v>
      </c>
      <c r="V1182" s="43">
        <v>75880.0</v>
      </c>
      <c r="W1182" s="8">
        <v>1264.67</v>
      </c>
      <c r="X1182" s="8">
        <v>4.0</v>
      </c>
      <c r="Y1182" s="16" t="str">
        <f t="shared" si="11"/>
        <v>Descarregado</v>
      </c>
      <c r="Z1182" s="8" t="s">
        <v>3309</v>
      </c>
      <c r="AA1182" s="14">
        <f>SUMIFS(PagFreteIndividal!E:E,PagFreteIndividal!B:B,A:A)+AC1182</f>
        <v>9833.2</v>
      </c>
      <c r="AB1182" s="14">
        <f t="shared" si="12"/>
        <v>0</v>
      </c>
      <c r="AC1182" s="32"/>
    </row>
    <row r="1183">
      <c r="A1183" s="10" t="s">
        <v>7211</v>
      </c>
      <c r="B1183" s="13">
        <v>46096.0</v>
      </c>
      <c r="C1183" s="8" t="s">
        <v>3375</v>
      </c>
      <c r="D1183" s="8">
        <v>76740.0</v>
      </c>
      <c r="E1183" s="8">
        <v>1279.0</v>
      </c>
      <c r="F1183" s="8">
        <v>71.0</v>
      </c>
      <c r="G1183" s="11">
        <v>90809.0</v>
      </c>
      <c r="H1183" s="8">
        <v>0.0</v>
      </c>
      <c r="I1183" s="11">
        <v>0.0</v>
      </c>
      <c r="J1183" s="8" t="s">
        <v>6132</v>
      </c>
      <c r="K1183" s="8">
        <v>130.0</v>
      </c>
      <c r="L1183" s="11">
        <v>9976.2</v>
      </c>
      <c r="M1183" s="8" t="s">
        <v>6119</v>
      </c>
      <c r="N1183" s="8" t="s">
        <v>226</v>
      </c>
      <c r="O1183" s="8" t="s">
        <v>7212</v>
      </c>
      <c r="P1183" s="11">
        <v>80.0</v>
      </c>
      <c r="Q1183" s="11">
        <v>103413.6</v>
      </c>
      <c r="R1183" s="8" t="s">
        <v>7213</v>
      </c>
      <c r="S1183" s="16" t="str">
        <f t="shared" si="9"/>
        <v>CXG-0326</v>
      </c>
      <c r="T1183" s="16" t="str">
        <f t="shared" si="10"/>
        <v>03/2026</v>
      </c>
      <c r="U1183" s="10" t="s">
        <v>1160</v>
      </c>
      <c r="V1183" s="43">
        <v>77560.0</v>
      </c>
      <c r="W1183" s="8">
        <v>1292.67</v>
      </c>
      <c r="X1183" s="8">
        <v>13.67</v>
      </c>
      <c r="Y1183" s="16" t="str">
        <f t="shared" si="11"/>
        <v>Descarregado</v>
      </c>
      <c r="Z1183" s="8" t="s">
        <v>3302</v>
      </c>
      <c r="AA1183" s="14">
        <f>SUMIFS(PagFreteIndividal!E:E,PagFreteIndividal!B:B,A:A)+AC1183</f>
        <v>9976.2</v>
      </c>
      <c r="AB1183" s="14">
        <f t="shared" si="12"/>
        <v>0</v>
      </c>
      <c r="AC1183" s="32">
        <v>9976.2</v>
      </c>
    </row>
    <row r="1184">
      <c r="A1184" s="10" t="s">
        <v>5686</v>
      </c>
      <c r="B1184" s="13">
        <v>46096.0</v>
      </c>
      <c r="C1184" s="8" t="s">
        <v>3370</v>
      </c>
      <c r="D1184" s="8">
        <v>60680.0</v>
      </c>
      <c r="E1184" s="8">
        <v>1011.33</v>
      </c>
      <c r="F1184" s="8">
        <v>71.0</v>
      </c>
      <c r="G1184" s="11">
        <v>71804.43</v>
      </c>
      <c r="H1184" s="8">
        <v>0.0</v>
      </c>
      <c r="I1184" s="11">
        <v>0.0</v>
      </c>
      <c r="J1184" s="8" t="s">
        <v>5687</v>
      </c>
      <c r="K1184" s="8">
        <v>130.0</v>
      </c>
      <c r="L1184" s="11">
        <v>7888.4</v>
      </c>
      <c r="M1184" s="8" t="s">
        <v>6119</v>
      </c>
      <c r="N1184" s="8" t="s">
        <v>23</v>
      </c>
      <c r="O1184" s="8" t="s">
        <v>6811</v>
      </c>
      <c r="P1184" s="11">
        <v>80.0</v>
      </c>
      <c r="Q1184" s="11">
        <v>81226.4</v>
      </c>
      <c r="R1184" s="8"/>
      <c r="S1184" s="16" t="str">
        <f t="shared" si="9"/>
        <v>CXG-0326</v>
      </c>
      <c r="T1184" s="16" t="str">
        <f t="shared" si="10"/>
        <v>03/2026</v>
      </c>
      <c r="U1184" s="10" t="s">
        <v>1150</v>
      </c>
      <c r="V1184" s="43">
        <v>60920.0</v>
      </c>
      <c r="W1184" s="8">
        <v>1015.33</v>
      </c>
      <c r="X1184" s="8">
        <v>4.0</v>
      </c>
      <c r="Y1184" s="16" t="str">
        <f t="shared" si="11"/>
        <v>Descarregado</v>
      </c>
      <c r="Z1184" s="8" t="s">
        <v>3309</v>
      </c>
      <c r="AA1184" s="14">
        <f>SUMIFS(PagFreteIndividal!E:E,PagFreteIndividal!B:B,A:A)+AC1184</f>
        <v>7888.4</v>
      </c>
      <c r="AB1184" s="14">
        <f t="shared" si="12"/>
        <v>0</v>
      </c>
      <c r="AC1184" s="32"/>
    </row>
    <row r="1185">
      <c r="A1185" s="10" t="s">
        <v>5695</v>
      </c>
      <c r="B1185" s="13">
        <v>46098.0</v>
      </c>
      <c r="C1185" s="8" t="s">
        <v>3370</v>
      </c>
      <c r="D1185" s="8">
        <v>75740.0</v>
      </c>
      <c r="E1185" s="8">
        <v>1262.33</v>
      </c>
      <c r="F1185" s="8">
        <v>69.5</v>
      </c>
      <c r="G1185" s="11">
        <v>87731.94</v>
      </c>
      <c r="H1185" s="8">
        <v>0.0</v>
      </c>
      <c r="I1185" s="11">
        <v>0.0</v>
      </c>
      <c r="J1185" s="8" t="s">
        <v>5696</v>
      </c>
      <c r="K1185" s="8">
        <v>130.0</v>
      </c>
      <c r="L1185" s="11">
        <v>9846.2</v>
      </c>
      <c r="M1185" s="8" t="s">
        <v>6119</v>
      </c>
      <c r="N1185" s="8" t="s">
        <v>23</v>
      </c>
      <c r="O1185" s="8" t="s">
        <v>7214</v>
      </c>
      <c r="P1185" s="11">
        <v>80.5</v>
      </c>
      <c r="Q1185" s="11">
        <v>101711.75</v>
      </c>
      <c r="R1185" s="8"/>
      <c r="S1185" s="16" t="str">
        <f t="shared" si="9"/>
        <v>CXG-0326</v>
      </c>
      <c r="T1185" s="16" t="str">
        <f t="shared" si="10"/>
        <v>03/2026</v>
      </c>
      <c r="U1185" s="10" t="s">
        <v>1162</v>
      </c>
      <c r="V1185" s="43">
        <v>75810.0</v>
      </c>
      <c r="W1185" s="8">
        <v>1263.5</v>
      </c>
      <c r="X1185" s="8">
        <v>1.17</v>
      </c>
      <c r="Y1185" s="16" t="str">
        <f t="shared" si="11"/>
        <v>Descarregado</v>
      </c>
      <c r="Z1185" s="8" t="s">
        <v>3309</v>
      </c>
      <c r="AA1185" s="14">
        <f>SUMIFS(PagFreteIndividal!E:E,PagFreteIndividal!B:B,A:A)+AC1185</f>
        <v>9846.2</v>
      </c>
      <c r="AB1185" s="14">
        <f t="shared" si="12"/>
        <v>0</v>
      </c>
      <c r="AC1185" s="32"/>
    </row>
    <row r="1186">
      <c r="A1186" s="10" t="s">
        <v>5693</v>
      </c>
      <c r="B1186" s="13">
        <v>46098.0</v>
      </c>
      <c r="C1186" s="8" t="s">
        <v>3370</v>
      </c>
      <c r="D1186" s="8">
        <v>70520.0</v>
      </c>
      <c r="E1186" s="8">
        <v>1175.33</v>
      </c>
      <c r="F1186" s="8">
        <v>69.5</v>
      </c>
      <c r="G1186" s="11">
        <v>81685.44</v>
      </c>
      <c r="H1186" s="8">
        <v>0.0</v>
      </c>
      <c r="I1186" s="11">
        <v>0.0</v>
      </c>
      <c r="J1186" s="8" t="s">
        <v>5119</v>
      </c>
      <c r="K1186" s="8">
        <v>130.0</v>
      </c>
      <c r="L1186" s="11">
        <v>9167.6</v>
      </c>
      <c r="M1186" s="8" t="s">
        <v>6119</v>
      </c>
      <c r="N1186" s="8" t="s">
        <v>273</v>
      </c>
      <c r="O1186" s="8" t="s">
        <v>7199</v>
      </c>
      <c r="P1186" s="11">
        <v>81.0</v>
      </c>
      <c r="Q1186" s="11">
        <v>94918.23</v>
      </c>
      <c r="R1186" s="8"/>
      <c r="S1186" s="16" t="str">
        <f t="shared" si="9"/>
        <v>CXG-0326</v>
      </c>
      <c r="T1186" s="16" t="str">
        <f t="shared" si="10"/>
        <v>03/2026</v>
      </c>
      <c r="U1186" s="10" t="s">
        <v>1162</v>
      </c>
      <c r="V1186" s="43">
        <v>70310.0</v>
      </c>
      <c r="W1186" s="8">
        <v>1171.83</v>
      </c>
      <c r="X1186" s="8">
        <v>-3.5</v>
      </c>
      <c r="Y1186" s="16" t="str">
        <f t="shared" si="11"/>
        <v>Descarregado</v>
      </c>
      <c r="Z1186" s="8" t="s">
        <v>3309</v>
      </c>
      <c r="AA1186" s="14">
        <f>SUMIFS(PagFreteIndividal!E:E,PagFreteIndividal!B:B,A:A)+AC1186</f>
        <v>9167.6</v>
      </c>
      <c r="AB1186" s="14">
        <f t="shared" si="12"/>
        <v>0</v>
      </c>
      <c r="AC1186" s="32"/>
    </row>
    <row r="1187">
      <c r="A1187" s="10" t="s">
        <v>5699</v>
      </c>
      <c r="B1187" s="13">
        <v>46098.0</v>
      </c>
      <c r="C1187" s="8" t="s">
        <v>3370</v>
      </c>
      <c r="D1187" s="8">
        <v>60060.0</v>
      </c>
      <c r="E1187" s="8">
        <v>1001.0</v>
      </c>
      <c r="F1187" s="8">
        <v>69.5</v>
      </c>
      <c r="G1187" s="11">
        <v>69569.5</v>
      </c>
      <c r="H1187" s="8">
        <v>0.0</v>
      </c>
      <c r="I1187" s="11">
        <v>0.0</v>
      </c>
      <c r="J1187" s="8" t="s">
        <v>5687</v>
      </c>
      <c r="K1187" s="8">
        <v>120.0</v>
      </c>
      <c r="L1187" s="11">
        <v>7207.2</v>
      </c>
      <c r="M1187" s="8" t="s">
        <v>6119</v>
      </c>
      <c r="N1187" s="8" t="s">
        <v>23</v>
      </c>
      <c r="O1187" s="8" t="s">
        <v>7214</v>
      </c>
      <c r="P1187" s="11">
        <v>80.5</v>
      </c>
      <c r="Q1187" s="11">
        <v>80433.19</v>
      </c>
      <c r="R1187" s="8"/>
      <c r="S1187" s="16" t="str">
        <f t="shared" si="9"/>
        <v>CXG-0326</v>
      </c>
      <c r="T1187" s="16" t="str">
        <f t="shared" si="10"/>
        <v>03/2026</v>
      </c>
      <c r="U1187" s="10" t="s">
        <v>1162</v>
      </c>
      <c r="V1187" s="43">
        <v>59950.0</v>
      </c>
      <c r="W1187" s="8">
        <v>999.17</v>
      </c>
      <c r="X1187" s="8">
        <v>-1.83</v>
      </c>
      <c r="Y1187" s="16" t="str">
        <f t="shared" si="11"/>
        <v>Descarregado</v>
      </c>
      <c r="Z1187" s="8" t="s">
        <v>3309</v>
      </c>
      <c r="AA1187" s="14">
        <f>SUMIFS(PagFreteIndividal!E:E,PagFreteIndividal!B:B,A:A)+AC1187</f>
        <v>7207.2</v>
      </c>
      <c r="AB1187" s="14">
        <f t="shared" si="12"/>
        <v>0</v>
      </c>
      <c r="AC1187" s="32"/>
    </row>
    <row r="1188">
      <c r="A1188" s="10" t="s">
        <v>5701</v>
      </c>
      <c r="B1188" s="13">
        <v>46099.0</v>
      </c>
      <c r="C1188" s="8" t="s">
        <v>3370</v>
      </c>
      <c r="D1188" s="8">
        <v>67480.0</v>
      </c>
      <c r="E1188" s="8">
        <v>1124.67</v>
      </c>
      <c r="F1188" s="8">
        <v>71.0</v>
      </c>
      <c r="G1188" s="11">
        <v>79851.57</v>
      </c>
      <c r="H1188" s="8">
        <v>0.0</v>
      </c>
      <c r="I1188" s="11">
        <v>0.0</v>
      </c>
      <c r="J1188" s="8" t="s">
        <v>5702</v>
      </c>
      <c r="K1188" s="8">
        <v>120.0</v>
      </c>
      <c r="L1188" s="11">
        <v>8097.6</v>
      </c>
      <c r="M1188" s="8" t="s">
        <v>6119</v>
      </c>
      <c r="N1188" s="8" t="s">
        <v>244</v>
      </c>
      <c r="O1188" s="8" t="s">
        <v>7215</v>
      </c>
      <c r="P1188" s="11">
        <v>82.0</v>
      </c>
      <c r="Q1188" s="11">
        <v>92400.06</v>
      </c>
      <c r="R1188" s="8"/>
      <c r="S1188" s="16" t="str">
        <f t="shared" si="9"/>
        <v>CXG-0326</v>
      </c>
      <c r="T1188" s="16" t="str">
        <f t="shared" si="10"/>
        <v>03/2026</v>
      </c>
      <c r="U1188" s="10" t="s">
        <v>1158</v>
      </c>
      <c r="V1188" s="43">
        <v>67610.0</v>
      </c>
      <c r="W1188" s="8">
        <v>1126.83</v>
      </c>
      <c r="X1188" s="8">
        <v>2.16</v>
      </c>
      <c r="Y1188" s="16" t="str">
        <f t="shared" si="11"/>
        <v>Descarregado</v>
      </c>
      <c r="Z1188" s="8" t="s">
        <v>3309</v>
      </c>
      <c r="AA1188" s="14">
        <f>SUMIFS(PagFreteIndividal!E:E,PagFreteIndividal!B:B,A:A)+AC1188</f>
        <v>8097.6</v>
      </c>
      <c r="AB1188" s="14">
        <f t="shared" si="12"/>
        <v>0</v>
      </c>
      <c r="AC1188" s="32"/>
    </row>
    <row r="1189">
      <c r="A1189" s="10" t="s">
        <v>5726</v>
      </c>
      <c r="B1189" s="13">
        <v>46099.0</v>
      </c>
      <c r="C1189" s="8" t="s">
        <v>3370</v>
      </c>
      <c r="D1189" s="8">
        <v>72900.0</v>
      </c>
      <c r="E1189" s="8">
        <v>1215.0</v>
      </c>
      <c r="F1189" s="8">
        <v>71.0</v>
      </c>
      <c r="G1189" s="11">
        <v>86265.0</v>
      </c>
      <c r="H1189" s="8">
        <v>0.0</v>
      </c>
      <c r="I1189" s="11">
        <v>0.0</v>
      </c>
      <c r="J1189" s="8" t="s">
        <v>5006</v>
      </c>
      <c r="K1189" s="8">
        <v>160.0</v>
      </c>
      <c r="L1189" s="11">
        <v>11664.0</v>
      </c>
      <c r="M1189" s="8" t="s">
        <v>6119</v>
      </c>
      <c r="N1189" s="8" t="s">
        <v>57</v>
      </c>
      <c r="O1189" s="8" t="s">
        <v>7216</v>
      </c>
      <c r="P1189" s="11">
        <v>85.0</v>
      </c>
      <c r="Q1189" s="11">
        <v>103275.0</v>
      </c>
      <c r="R1189" s="8"/>
      <c r="S1189" s="16" t="str">
        <f t="shared" si="9"/>
        <v>CXG-0326</v>
      </c>
      <c r="T1189" s="16" t="str">
        <f t="shared" si="10"/>
        <v>03/2026</v>
      </c>
      <c r="U1189" s="10" t="s">
        <v>1158</v>
      </c>
      <c r="V1189" s="43">
        <v>72900.0</v>
      </c>
      <c r="W1189" s="8">
        <v>1215.0</v>
      </c>
      <c r="X1189" s="8">
        <v>0.0</v>
      </c>
      <c r="Y1189" s="16" t="str">
        <f t="shared" si="11"/>
        <v>Descarregado</v>
      </c>
      <c r="Z1189" s="8" t="s">
        <v>3309</v>
      </c>
      <c r="AA1189" s="14">
        <f>SUMIFS(PagFreteIndividal!E:E,PagFreteIndividal!B:B,A:A)+AC1189</f>
        <v>11664</v>
      </c>
      <c r="AB1189" s="14">
        <f t="shared" si="12"/>
        <v>0</v>
      </c>
      <c r="AC1189" s="32"/>
    </row>
    <row r="1190">
      <c r="A1190" s="10" t="s">
        <v>7217</v>
      </c>
      <c r="B1190" s="13">
        <v>46099.0</v>
      </c>
      <c r="C1190" s="8" t="s">
        <v>3378</v>
      </c>
      <c r="D1190" s="8">
        <v>80600.0</v>
      </c>
      <c r="E1190" s="8">
        <v>1343.33</v>
      </c>
      <c r="F1190" s="8">
        <v>40.0</v>
      </c>
      <c r="G1190" s="11">
        <v>53733.2</v>
      </c>
      <c r="H1190" s="8">
        <v>0.0</v>
      </c>
      <c r="I1190" s="11">
        <v>0.0</v>
      </c>
      <c r="J1190" s="8" t="s">
        <v>7190</v>
      </c>
      <c r="K1190" s="8">
        <v>350.0</v>
      </c>
      <c r="L1190" s="11">
        <v>28210.0</v>
      </c>
      <c r="M1190" s="8" t="s">
        <v>6119</v>
      </c>
      <c r="N1190" s="8" t="s">
        <v>257</v>
      </c>
      <c r="O1190" s="8" t="s">
        <v>7063</v>
      </c>
      <c r="P1190" s="11">
        <v>64.0</v>
      </c>
      <c r="Q1190" s="11">
        <v>85973.12</v>
      </c>
      <c r="R1190" s="8"/>
      <c r="S1190" s="16" t="str">
        <f t="shared" si="9"/>
        <v>CXG-0326</v>
      </c>
      <c r="T1190" s="16" t="str">
        <f t="shared" si="10"/>
        <v>03/2026</v>
      </c>
      <c r="U1190" s="10" t="s">
        <v>1136</v>
      </c>
      <c r="V1190" s="43">
        <v>80600.0</v>
      </c>
      <c r="W1190" s="8">
        <v>1343.33</v>
      </c>
      <c r="X1190" s="8">
        <v>0.0</v>
      </c>
      <c r="Y1190" s="16" t="str">
        <f t="shared" si="11"/>
        <v>Descarregado</v>
      </c>
      <c r="Z1190" s="8" t="s">
        <v>3379</v>
      </c>
      <c r="AA1190" s="14">
        <f>SUMIFS(PagFreteIndividal!E:E,PagFreteIndividal!B:B,A:A)+AC1190</f>
        <v>28210</v>
      </c>
      <c r="AB1190" s="14">
        <f t="shared" si="12"/>
        <v>0</v>
      </c>
      <c r="AC1190" s="32">
        <v>28210.0</v>
      </c>
    </row>
    <row r="1191">
      <c r="A1191" s="10" t="s">
        <v>7218</v>
      </c>
      <c r="B1191" s="13">
        <v>46099.0</v>
      </c>
      <c r="C1191" s="8" t="s">
        <v>3375</v>
      </c>
      <c r="D1191" s="8">
        <v>78980.0</v>
      </c>
      <c r="E1191" s="8">
        <v>1316.33</v>
      </c>
      <c r="F1191" s="8">
        <v>71.0</v>
      </c>
      <c r="G1191" s="11">
        <v>93459.43</v>
      </c>
      <c r="H1191" s="8">
        <v>0.0</v>
      </c>
      <c r="I1191" s="11">
        <v>0.0</v>
      </c>
      <c r="J1191" s="8" t="s">
        <v>6132</v>
      </c>
      <c r="K1191" s="8">
        <v>160.0</v>
      </c>
      <c r="L1191" s="11">
        <v>12636.8</v>
      </c>
      <c r="M1191" s="8" t="s">
        <v>6119</v>
      </c>
      <c r="N1191" s="8" t="s">
        <v>41</v>
      </c>
      <c r="O1191" s="8" t="s">
        <v>7219</v>
      </c>
      <c r="P1191" s="11">
        <v>84.0</v>
      </c>
      <c r="Q1191" s="11">
        <v>109872.0</v>
      </c>
      <c r="R1191" s="8"/>
      <c r="S1191" s="16" t="str">
        <f t="shared" si="9"/>
        <v>CXG-0326</v>
      </c>
      <c r="T1191" s="16" t="str">
        <f t="shared" si="10"/>
        <v>03/2026</v>
      </c>
      <c r="U1191" s="10" t="s">
        <v>1158</v>
      </c>
      <c r="V1191" s="43">
        <v>78480.0</v>
      </c>
      <c r="W1191" s="8">
        <v>1308.0</v>
      </c>
      <c r="X1191" s="8">
        <v>-8.33</v>
      </c>
      <c r="Y1191" s="16" t="str">
        <f t="shared" si="11"/>
        <v>Descarregado</v>
      </c>
      <c r="Z1191" s="8" t="s">
        <v>3302</v>
      </c>
      <c r="AA1191" s="14">
        <f>SUMIFS(PagFreteIndividal!E:E,PagFreteIndividal!B:B,A:A)+AC1191</f>
        <v>12636.8</v>
      </c>
      <c r="AB1191" s="14">
        <f t="shared" si="12"/>
        <v>0</v>
      </c>
      <c r="AC1191" s="32">
        <v>12636.8</v>
      </c>
    </row>
    <row r="1192">
      <c r="A1192" s="10" t="s">
        <v>5704</v>
      </c>
      <c r="B1192" s="13">
        <v>46099.0</v>
      </c>
      <c r="C1192" s="8" t="s">
        <v>3370</v>
      </c>
      <c r="D1192" s="8">
        <v>52880.0</v>
      </c>
      <c r="E1192" s="8">
        <v>881.33</v>
      </c>
      <c r="F1192" s="8">
        <v>71.0</v>
      </c>
      <c r="G1192" s="11">
        <v>62574.43</v>
      </c>
      <c r="H1192" s="8">
        <v>0.0</v>
      </c>
      <c r="I1192" s="11">
        <v>0.0</v>
      </c>
      <c r="J1192" s="8" t="s">
        <v>4898</v>
      </c>
      <c r="K1192" s="8">
        <v>160.0</v>
      </c>
      <c r="L1192" s="11">
        <v>8460.8</v>
      </c>
      <c r="M1192" s="8" t="s">
        <v>6119</v>
      </c>
      <c r="N1192" s="8" t="s">
        <v>41</v>
      </c>
      <c r="O1192" s="8" t="s">
        <v>7219</v>
      </c>
      <c r="P1192" s="11">
        <v>84.0</v>
      </c>
      <c r="Q1192" s="11">
        <v>75012.0</v>
      </c>
      <c r="R1192" s="8"/>
      <c r="S1192" s="16" t="str">
        <f t="shared" si="9"/>
        <v>CXG-0326</v>
      </c>
      <c r="T1192" s="16" t="str">
        <f t="shared" si="10"/>
        <v>03/2026</v>
      </c>
      <c r="U1192" s="10" t="s">
        <v>1158</v>
      </c>
      <c r="V1192" s="43">
        <v>53580.0</v>
      </c>
      <c r="W1192" s="8">
        <v>893.0</v>
      </c>
      <c r="X1192" s="8">
        <v>11.67</v>
      </c>
      <c r="Y1192" s="16" t="str">
        <f t="shared" si="11"/>
        <v>Descarregado</v>
      </c>
      <c r="Z1192" s="8" t="s">
        <v>3309</v>
      </c>
      <c r="AA1192" s="14">
        <f>SUMIFS(PagFreteIndividal!E:E,PagFreteIndividal!B:B,A:A)+AC1192</f>
        <v>8460.8</v>
      </c>
      <c r="AB1192" s="14">
        <f t="shared" si="12"/>
        <v>0</v>
      </c>
      <c r="AC1192" s="32"/>
    </row>
    <row r="1193">
      <c r="A1193" s="10" t="s">
        <v>5735</v>
      </c>
      <c r="B1193" s="13">
        <v>46100.0</v>
      </c>
      <c r="C1193" s="8" t="s">
        <v>3370</v>
      </c>
      <c r="D1193" s="8">
        <v>70760.0</v>
      </c>
      <c r="E1193" s="8">
        <v>1179.33</v>
      </c>
      <c r="F1193" s="8">
        <v>71.0</v>
      </c>
      <c r="G1193" s="11">
        <v>83732.43</v>
      </c>
      <c r="H1193" s="8">
        <v>0.0</v>
      </c>
      <c r="I1193" s="11">
        <v>0.0</v>
      </c>
      <c r="J1193" s="8" t="s">
        <v>5119</v>
      </c>
      <c r="K1193" s="8">
        <v>130.0</v>
      </c>
      <c r="L1193" s="11">
        <v>9198.8</v>
      </c>
      <c r="M1193" s="8" t="s">
        <v>6119</v>
      </c>
      <c r="N1193" s="8" t="s">
        <v>23</v>
      </c>
      <c r="O1193" s="8" t="s">
        <v>7214</v>
      </c>
      <c r="P1193" s="11">
        <v>80.5</v>
      </c>
      <c r="Q1193" s="11">
        <v>95043.94</v>
      </c>
      <c r="R1193" s="8"/>
      <c r="S1193" s="16" t="str">
        <f t="shared" si="9"/>
        <v>CXG-0326</v>
      </c>
      <c r="T1193" s="16" t="str">
        <f t="shared" si="10"/>
        <v>03/2026</v>
      </c>
      <c r="U1193" s="10" t="s">
        <v>1158</v>
      </c>
      <c r="V1193" s="43">
        <v>70840.0</v>
      </c>
      <c r="W1193" s="8">
        <v>1180.67</v>
      </c>
      <c r="X1193" s="8">
        <v>1.34</v>
      </c>
      <c r="Y1193" s="16" t="str">
        <f t="shared" si="11"/>
        <v>Descarregado</v>
      </c>
      <c r="Z1193" s="8" t="s">
        <v>3309</v>
      </c>
      <c r="AA1193" s="14">
        <f>SUMIFS(PagFreteIndividal!E:E,PagFreteIndividal!B:B,A:A)+AC1193</f>
        <v>9198.8</v>
      </c>
      <c r="AB1193" s="14">
        <f t="shared" si="12"/>
        <v>0</v>
      </c>
      <c r="AC1193" s="32"/>
    </row>
    <row r="1194">
      <c r="A1194" s="10" t="s">
        <v>5719</v>
      </c>
      <c r="B1194" s="13">
        <v>46100.0</v>
      </c>
      <c r="C1194" s="8" t="s">
        <v>3370</v>
      </c>
      <c r="D1194" s="8">
        <v>71200.0</v>
      </c>
      <c r="E1194" s="8">
        <v>1186.67</v>
      </c>
      <c r="F1194" s="8">
        <v>72.0</v>
      </c>
      <c r="G1194" s="11">
        <v>85440.24</v>
      </c>
      <c r="H1194" s="8">
        <v>0.0</v>
      </c>
      <c r="I1194" s="11">
        <v>0.0</v>
      </c>
      <c r="J1194" s="8" t="s">
        <v>5720</v>
      </c>
      <c r="K1194" s="8">
        <v>160.0</v>
      </c>
      <c r="L1194" s="11">
        <v>11392.0</v>
      </c>
      <c r="M1194" s="8" t="s">
        <v>6119</v>
      </c>
      <c r="N1194" s="8" t="s">
        <v>57</v>
      </c>
      <c r="O1194" s="8" t="s">
        <v>7216</v>
      </c>
      <c r="P1194" s="11">
        <v>88.0</v>
      </c>
      <c r="Q1194" s="11">
        <v>104426.96</v>
      </c>
      <c r="R1194" s="8" t="s">
        <v>7001</v>
      </c>
      <c r="S1194" s="16" t="str">
        <f t="shared" si="9"/>
        <v>CXG-0326</v>
      </c>
      <c r="T1194" s="16" t="str">
        <f t="shared" si="10"/>
        <v>03/2026</v>
      </c>
      <c r="U1194" s="10" t="s">
        <v>1164</v>
      </c>
      <c r="V1194" s="43">
        <v>71200.0</v>
      </c>
      <c r="W1194" s="8">
        <v>1186.67</v>
      </c>
      <c r="X1194" s="8">
        <v>0.0</v>
      </c>
      <c r="Y1194" s="16" t="str">
        <f t="shared" si="11"/>
        <v>Descarregado</v>
      </c>
      <c r="Z1194" s="8" t="s">
        <v>3309</v>
      </c>
      <c r="AA1194" s="14">
        <f>SUMIFS(PagFreteIndividal!E:E,PagFreteIndividal!B:B,A:A)+AC1194</f>
        <v>11392</v>
      </c>
      <c r="AB1194" s="14">
        <f t="shared" si="12"/>
        <v>0</v>
      </c>
      <c r="AC1194" s="32"/>
    </row>
    <row r="1195">
      <c r="A1195" s="10" t="s">
        <v>7220</v>
      </c>
      <c r="B1195" s="13">
        <v>46101.0</v>
      </c>
      <c r="C1195" s="8" t="s">
        <v>3370</v>
      </c>
      <c r="D1195" s="8">
        <v>57140.0</v>
      </c>
      <c r="E1195" s="8">
        <v>952.33</v>
      </c>
      <c r="F1195" s="8">
        <v>72.0</v>
      </c>
      <c r="G1195" s="11">
        <v>68567.76</v>
      </c>
      <c r="H1195" s="8">
        <v>0.0</v>
      </c>
      <c r="I1195" s="11">
        <v>0.0</v>
      </c>
      <c r="J1195" s="8" t="s">
        <v>3324</v>
      </c>
      <c r="K1195" s="8">
        <v>0.0</v>
      </c>
      <c r="L1195" s="11">
        <v>0.0</v>
      </c>
      <c r="M1195" s="8" t="s">
        <v>6119</v>
      </c>
      <c r="N1195" s="8" t="s">
        <v>147</v>
      </c>
      <c r="O1195" s="8" t="s">
        <v>7221</v>
      </c>
      <c r="P1195" s="11">
        <v>78.0</v>
      </c>
      <c r="Q1195" s="11">
        <v>74281.74</v>
      </c>
      <c r="R1195" s="8" t="s">
        <v>7222</v>
      </c>
      <c r="S1195" s="16" t="str">
        <f t="shared" si="9"/>
        <v>CXG-0326</v>
      </c>
      <c r="T1195" s="16" t="str">
        <f t="shared" si="10"/>
        <v>03/2026</v>
      </c>
      <c r="U1195" s="10" t="s">
        <v>1164</v>
      </c>
      <c r="V1195" s="43">
        <v>57140.0</v>
      </c>
      <c r="W1195" s="8">
        <v>952.33</v>
      </c>
      <c r="X1195" s="8">
        <v>0.0</v>
      </c>
      <c r="Y1195" s="16" t="str">
        <f t="shared" si="11"/>
        <v>Descarregado</v>
      </c>
      <c r="Z1195" s="8" t="s">
        <v>3309</v>
      </c>
      <c r="AA1195" s="14">
        <f>SUMIFS(PagFreteIndividal!E:E,PagFreteIndividal!B:B,A:A)+AC1195</f>
        <v>0</v>
      </c>
      <c r="AB1195" s="14">
        <f t="shared" si="12"/>
        <v>0</v>
      </c>
      <c r="AC1195" s="32"/>
    </row>
    <row r="1196">
      <c r="A1196" s="10" t="s">
        <v>5724</v>
      </c>
      <c r="B1196" s="13">
        <v>46101.0</v>
      </c>
      <c r="C1196" s="8" t="s">
        <v>3370</v>
      </c>
      <c r="D1196" s="8">
        <v>64300.0</v>
      </c>
      <c r="E1196" s="8">
        <v>1071.67</v>
      </c>
      <c r="F1196" s="8">
        <v>42.0</v>
      </c>
      <c r="G1196" s="11">
        <v>45010.14</v>
      </c>
      <c r="H1196" s="8">
        <v>0.0</v>
      </c>
      <c r="I1196" s="11">
        <v>0.0</v>
      </c>
      <c r="J1196" s="8" t="s">
        <v>5500</v>
      </c>
      <c r="K1196" s="8">
        <v>340.0</v>
      </c>
      <c r="L1196" s="11">
        <v>21862.0</v>
      </c>
      <c r="M1196" s="8" t="s">
        <v>6119</v>
      </c>
      <c r="N1196" s="8" t="s">
        <v>224</v>
      </c>
      <c r="O1196" s="8" t="s">
        <v>7135</v>
      </c>
      <c r="P1196" s="11">
        <v>64.0</v>
      </c>
      <c r="Q1196" s="11">
        <v>68672.0</v>
      </c>
      <c r="R1196" s="8" t="s">
        <v>7223</v>
      </c>
      <c r="S1196" s="16" t="str">
        <f t="shared" si="9"/>
        <v>CXG-0326</v>
      </c>
      <c r="T1196" s="16" t="str">
        <f t="shared" si="10"/>
        <v>03/2026</v>
      </c>
      <c r="U1196" s="10" t="s">
        <v>1138</v>
      </c>
      <c r="V1196" s="43">
        <v>64380.0</v>
      </c>
      <c r="W1196" s="8">
        <v>1073.0</v>
      </c>
      <c r="X1196" s="8">
        <v>1.33</v>
      </c>
      <c r="Y1196" s="16" t="str">
        <f t="shared" si="11"/>
        <v>Descarregado</v>
      </c>
      <c r="Z1196" s="8" t="s">
        <v>3309</v>
      </c>
      <c r="AA1196" s="14">
        <f>SUMIFS(PagFreteIndividal!E:E,PagFreteIndividal!B:B,A:A)+AC1196</f>
        <v>21862</v>
      </c>
      <c r="AB1196" s="14">
        <f t="shared" si="12"/>
        <v>0</v>
      </c>
      <c r="AC1196" s="32"/>
    </row>
    <row r="1197">
      <c r="A1197" s="10" t="s">
        <v>5722</v>
      </c>
      <c r="B1197" s="13">
        <v>46101.0</v>
      </c>
      <c r="C1197" s="8" t="s">
        <v>3370</v>
      </c>
      <c r="D1197" s="8">
        <v>53500.0</v>
      </c>
      <c r="E1197" s="8">
        <v>891.67</v>
      </c>
      <c r="F1197" s="8">
        <v>42.0</v>
      </c>
      <c r="G1197" s="11">
        <v>37450.14</v>
      </c>
      <c r="H1197" s="8">
        <v>0.0</v>
      </c>
      <c r="I1197" s="11">
        <v>0.0</v>
      </c>
      <c r="J1197" s="8" t="s">
        <v>5504</v>
      </c>
      <c r="K1197" s="8">
        <v>340.0</v>
      </c>
      <c r="L1197" s="11">
        <v>18190.0</v>
      </c>
      <c r="M1197" s="8" t="s">
        <v>6119</v>
      </c>
      <c r="N1197" s="8" t="s">
        <v>224</v>
      </c>
      <c r="O1197" s="8" t="s">
        <v>7135</v>
      </c>
      <c r="P1197" s="11">
        <v>64.0</v>
      </c>
      <c r="Q1197" s="11">
        <v>57194.88</v>
      </c>
      <c r="R1197" s="8" t="s">
        <v>7224</v>
      </c>
      <c r="S1197" s="16" t="str">
        <f t="shared" si="9"/>
        <v>CXG-0326</v>
      </c>
      <c r="T1197" s="16" t="str">
        <f t="shared" si="10"/>
        <v>03/2026</v>
      </c>
      <c r="U1197" s="10" t="s">
        <v>1138</v>
      </c>
      <c r="V1197" s="43">
        <v>53620.0</v>
      </c>
      <c r="W1197" s="8">
        <v>893.67</v>
      </c>
      <c r="X1197" s="8">
        <v>2.0</v>
      </c>
      <c r="Y1197" s="16" t="str">
        <f t="shared" si="11"/>
        <v>Descarregado</v>
      </c>
      <c r="Z1197" s="8" t="s">
        <v>3309</v>
      </c>
      <c r="AA1197" s="14">
        <f>SUMIFS(PagFreteIndividal!E:E,PagFreteIndividal!B:B,A:A)+AC1197</f>
        <v>18190</v>
      </c>
      <c r="AB1197" s="14">
        <f t="shared" si="12"/>
        <v>0</v>
      </c>
      <c r="AC1197" s="32"/>
    </row>
    <row r="1198">
      <c r="A1198" s="10" t="s">
        <v>7225</v>
      </c>
      <c r="B1198" s="13">
        <v>46101.0</v>
      </c>
      <c r="C1198" s="8" t="s">
        <v>3375</v>
      </c>
      <c r="D1198" s="8">
        <v>76080.0</v>
      </c>
      <c r="E1198" s="8">
        <v>1268.0</v>
      </c>
      <c r="F1198" s="8">
        <v>71.0</v>
      </c>
      <c r="G1198" s="11">
        <v>90028.0</v>
      </c>
      <c r="H1198" s="8">
        <v>0.0</v>
      </c>
      <c r="I1198" s="11">
        <v>0.0</v>
      </c>
      <c r="J1198" s="8" t="s">
        <v>6176</v>
      </c>
      <c r="K1198" s="8">
        <v>160.0</v>
      </c>
      <c r="L1198" s="11">
        <v>12172.8</v>
      </c>
      <c r="M1198" s="8" t="s">
        <v>6119</v>
      </c>
      <c r="N1198" s="8" t="s">
        <v>41</v>
      </c>
      <c r="O1198" s="8" t="s">
        <v>7219</v>
      </c>
      <c r="P1198" s="11">
        <v>84.0</v>
      </c>
      <c r="Q1198" s="11">
        <v>106875.72</v>
      </c>
      <c r="R1198" s="8"/>
      <c r="S1198" s="16" t="str">
        <f t="shared" si="9"/>
        <v>CXG-0326</v>
      </c>
      <c r="T1198" s="16" t="str">
        <f t="shared" si="10"/>
        <v>03/2026</v>
      </c>
      <c r="U1198" s="10" t="s">
        <v>1158</v>
      </c>
      <c r="V1198" s="43">
        <v>76340.0</v>
      </c>
      <c r="W1198" s="8">
        <v>1272.33</v>
      </c>
      <c r="X1198" s="8">
        <v>4.33</v>
      </c>
      <c r="Y1198" s="16" t="str">
        <f t="shared" si="11"/>
        <v>Descarregado</v>
      </c>
      <c r="Z1198" s="8" t="s">
        <v>3302</v>
      </c>
      <c r="AA1198" s="14">
        <f>SUMIFS(PagFreteIndividal!E:E,PagFreteIndividal!B:B,A:A)+AC1198</f>
        <v>12172.8</v>
      </c>
      <c r="AB1198" s="14">
        <f t="shared" si="12"/>
        <v>0</v>
      </c>
      <c r="AC1198" s="32">
        <v>12172.8</v>
      </c>
    </row>
    <row r="1199">
      <c r="A1199" s="10" t="s">
        <v>5729</v>
      </c>
      <c r="B1199" s="13">
        <v>46101.0</v>
      </c>
      <c r="C1199" s="8" t="s">
        <v>3370</v>
      </c>
      <c r="D1199" s="8">
        <v>54380.0</v>
      </c>
      <c r="E1199" s="8">
        <v>906.33</v>
      </c>
      <c r="F1199" s="8">
        <v>71.0</v>
      </c>
      <c r="G1199" s="11">
        <v>64349.43</v>
      </c>
      <c r="H1199" s="8">
        <v>0.0</v>
      </c>
      <c r="I1199" s="11">
        <v>0.0</v>
      </c>
      <c r="J1199" s="8" t="s">
        <v>4419</v>
      </c>
      <c r="K1199" s="8">
        <v>120.0</v>
      </c>
      <c r="L1199" s="11">
        <v>6525.6</v>
      </c>
      <c r="M1199" s="8" t="s">
        <v>6119</v>
      </c>
      <c r="N1199" s="8" t="s">
        <v>65</v>
      </c>
      <c r="O1199" s="8" t="s">
        <v>7226</v>
      </c>
      <c r="P1199" s="11">
        <v>82.0</v>
      </c>
      <c r="Q1199" s="11">
        <v>74510.94</v>
      </c>
      <c r="R1199" s="8" t="s">
        <v>7227</v>
      </c>
      <c r="S1199" s="16" t="str">
        <f t="shared" si="9"/>
        <v>CXG-0326</v>
      </c>
      <c r="T1199" s="16" t="str">
        <f t="shared" si="10"/>
        <v>03/2026</v>
      </c>
      <c r="U1199" s="10" t="s">
        <v>1158</v>
      </c>
      <c r="V1199" s="43">
        <v>54520.0</v>
      </c>
      <c r="W1199" s="8">
        <v>908.67</v>
      </c>
      <c r="X1199" s="8">
        <v>2.34</v>
      </c>
      <c r="Y1199" s="16" t="str">
        <f t="shared" si="11"/>
        <v>Descarregado</v>
      </c>
      <c r="Z1199" s="8" t="s">
        <v>3309</v>
      </c>
      <c r="AA1199" s="14">
        <f>SUMIFS(PagFreteIndividal!E:E,PagFreteIndividal!B:B,A:A)+AC1199</f>
        <v>6525.6</v>
      </c>
      <c r="AB1199" s="14">
        <f t="shared" si="12"/>
        <v>0</v>
      </c>
      <c r="AC1199" s="32"/>
    </row>
    <row r="1200">
      <c r="A1200" s="10" t="s">
        <v>5744</v>
      </c>
      <c r="B1200" s="13">
        <v>46101.0</v>
      </c>
      <c r="C1200" s="8" t="s">
        <v>3370</v>
      </c>
      <c r="D1200" s="8">
        <v>62500.0</v>
      </c>
      <c r="E1200" s="8">
        <v>1041.67</v>
      </c>
      <c r="F1200" s="8">
        <v>72.0</v>
      </c>
      <c r="G1200" s="11">
        <v>75000.24</v>
      </c>
      <c r="H1200" s="8">
        <v>0.0</v>
      </c>
      <c r="I1200" s="11">
        <v>0.0</v>
      </c>
      <c r="J1200" s="8" t="s">
        <v>5687</v>
      </c>
      <c r="K1200" s="8">
        <v>180.0</v>
      </c>
      <c r="L1200" s="11">
        <v>11250.0</v>
      </c>
      <c r="M1200" s="8" t="s">
        <v>6119</v>
      </c>
      <c r="N1200" s="8" t="s">
        <v>83</v>
      </c>
      <c r="O1200" s="8" t="s">
        <v>7228</v>
      </c>
      <c r="P1200" s="11">
        <v>90.0</v>
      </c>
      <c r="Q1200" s="11">
        <v>93809.7</v>
      </c>
      <c r="R1200" s="8"/>
      <c r="S1200" s="16" t="str">
        <f t="shared" si="9"/>
        <v>CXG-0326</v>
      </c>
      <c r="T1200" s="16" t="str">
        <f t="shared" si="10"/>
        <v>03/2026</v>
      </c>
      <c r="U1200" s="10" t="s">
        <v>1164</v>
      </c>
      <c r="V1200" s="43">
        <v>62540.0</v>
      </c>
      <c r="W1200" s="8">
        <v>1042.33</v>
      </c>
      <c r="X1200" s="8">
        <v>0.66</v>
      </c>
      <c r="Y1200" s="16" t="str">
        <f t="shared" si="11"/>
        <v>Descarregado</v>
      </c>
      <c r="Z1200" s="8" t="s">
        <v>3309</v>
      </c>
      <c r="AA1200" s="14">
        <f>SUMIFS(PagFreteIndividal!E:E,PagFreteIndividal!B:B,A:A)+AC1200</f>
        <v>11250</v>
      </c>
      <c r="AB1200" s="14">
        <f t="shared" si="12"/>
        <v>0</v>
      </c>
      <c r="AC1200" s="32"/>
    </row>
    <row r="1201">
      <c r="A1201" s="10" t="s">
        <v>7229</v>
      </c>
      <c r="B1201" s="13">
        <v>46102.0</v>
      </c>
      <c r="C1201" s="8" t="s">
        <v>3322</v>
      </c>
      <c r="D1201" s="8">
        <v>62080.0</v>
      </c>
      <c r="E1201" s="8">
        <v>1034.67</v>
      </c>
      <c r="F1201" s="8">
        <v>72.0</v>
      </c>
      <c r="G1201" s="11">
        <v>74496.24</v>
      </c>
      <c r="H1201" s="8">
        <v>0.0</v>
      </c>
      <c r="I1201" s="11">
        <v>0.0</v>
      </c>
      <c r="J1201" s="8" t="s">
        <v>3324</v>
      </c>
      <c r="K1201" s="8">
        <v>0.0</v>
      </c>
      <c r="L1201" s="11">
        <v>0.0</v>
      </c>
      <c r="M1201" s="8" t="s">
        <v>6119</v>
      </c>
      <c r="N1201" s="8" t="s">
        <v>147</v>
      </c>
      <c r="O1201" s="8" t="s">
        <v>7221</v>
      </c>
      <c r="P1201" s="11">
        <v>78.0</v>
      </c>
      <c r="Q1201" s="11">
        <v>80704.26</v>
      </c>
      <c r="R1201" s="8" t="s">
        <v>7230</v>
      </c>
      <c r="S1201" s="16" t="str">
        <f t="shared" si="9"/>
        <v>CXG-0326</v>
      </c>
      <c r="T1201" s="16" t="str">
        <f t="shared" si="10"/>
        <v>03/2026</v>
      </c>
      <c r="U1201" s="10" t="s">
        <v>1164</v>
      </c>
      <c r="V1201" s="43">
        <v>62080.0</v>
      </c>
      <c r="W1201" s="8">
        <v>1034.67</v>
      </c>
      <c r="X1201" s="8">
        <v>0.0</v>
      </c>
      <c r="Y1201" s="16" t="str">
        <f t="shared" si="11"/>
        <v>Descarregado</v>
      </c>
      <c r="Z1201" s="8" t="s">
        <v>3324</v>
      </c>
      <c r="AA1201" s="14">
        <f>SUMIFS(PagFreteIndividal!E:E,PagFreteIndividal!B:B,A:A)+AC1201</f>
        <v>0</v>
      </c>
      <c r="AB1201" s="14">
        <f t="shared" si="12"/>
        <v>0</v>
      </c>
      <c r="AC1201" s="32"/>
    </row>
    <row r="1202">
      <c r="A1202" s="10" t="s">
        <v>5731</v>
      </c>
      <c r="B1202" s="13">
        <v>46102.0</v>
      </c>
      <c r="C1202" s="8" t="s">
        <v>3370</v>
      </c>
      <c r="D1202" s="8">
        <v>62400.0</v>
      </c>
      <c r="E1202" s="8">
        <v>1040.0</v>
      </c>
      <c r="F1202" s="8">
        <v>72.0</v>
      </c>
      <c r="G1202" s="11">
        <v>74880.0</v>
      </c>
      <c r="H1202" s="8">
        <v>0.0</v>
      </c>
      <c r="I1202" s="11">
        <v>0.0</v>
      </c>
      <c r="J1202" s="8" t="s">
        <v>5732</v>
      </c>
      <c r="K1202" s="8">
        <v>170.0</v>
      </c>
      <c r="L1202" s="11">
        <v>10608.0</v>
      </c>
      <c r="M1202" s="8" t="s">
        <v>6119</v>
      </c>
      <c r="N1202" s="8" t="s">
        <v>83</v>
      </c>
      <c r="O1202" s="8" t="s">
        <v>7228</v>
      </c>
      <c r="P1202" s="11">
        <v>90.0</v>
      </c>
      <c r="Q1202" s="11">
        <v>93840.3</v>
      </c>
      <c r="R1202" s="8"/>
      <c r="S1202" s="16" t="str">
        <f t="shared" si="9"/>
        <v>CXG-0326</v>
      </c>
      <c r="T1202" s="16" t="str">
        <f t="shared" si="10"/>
        <v>03/2026</v>
      </c>
      <c r="U1202" s="10" t="s">
        <v>1164</v>
      </c>
      <c r="V1202" s="43">
        <v>62560.0</v>
      </c>
      <c r="W1202" s="8">
        <v>1042.67</v>
      </c>
      <c r="X1202" s="8">
        <v>2.67</v>
      </c>
      <c r="Y1202" s="16" t="str">
        <f t="shared" si="11"/>
        <v>Descarregado</v>
      </c>
      <c r="Z1202" s="8" t="s">
        <v>3309</v>
      </c>
      <c r="AA1202" s="14">
        <f>SUMIFS(PagFreteIndividal!E:E,PagFreteIndividal!B:B,A:A)+AC1202</f>
        <v>10608</v>
      </c>
      <c r="AB1202" s="14">
        <f t="shared" si="12"/>
        <v>0</v>
      </c>
      <c r="AC1202" s="32"/>
    </row>
    <row r="1203">
      <c r="A1203" s="10" t="s">
        <v>7231</v>
      </c>
      <c r="B1203" s="13">
        <v>46102.0</v>
      </c>
      <c r="C1203" s="8" t="s">
        <v>3375</v>
      </c>
      <c r="D1203" s="8">
        <v>54980.0</v>
      </c>
      <c r="E1203" s="8">
        <v>916.33</v>
      </c>
      <c r="F1203" s="8">
        <v>70.0</v>
      </c>
      <c r="G1203" s="11">
        <v>64143.1</v>
      </c>
      <c r="H1203" s="8">
        <v>0.0</v>
      </c>
      <c r="I1203" s="11">
        <v>0.0</v>
      </c>
      <c r="J1203" s="8" t="s">
        <v>7198</v>
      </c>
      <c r="K1203" s="8">
        <v>140.0</v>
      </c>
      <c r="L1203" s="11">
        <v>7697.2</v>
      </c>
      <c r="M1203" s="8" t="s">
        <v>6119</v>
      </c>
      <c r="N1203" s="8" t="s">
        <v>65</v>
      </c>
      <c r="O1203" s="8" t="s">
        <v>7226</v>
      </c>
      <c r="P1203" s="11">
        <v>82.0</v>
      </c>
      <c r="Q1203" s="11">
        <v>74483.06</v>
      </c>
      <c r="R1203" s="8" t="s">
        <v>7232</v>
      </c>
      <c r="S1203" s="16" t="str">
        <f t="shared" si="9"/>
        <v>CXG-0326</v>
      </c>
      <c r="T1203" s="16" t="str">
        <f t="shared" si="10"/>
        <v>03/2026</v>
      </c>
      <c r="U1203" s="10" t="s">
        <v>1158</v>
      </c>
      <c r="V1203" s="43">
        <v>54500.0</v>
      </c>
      <c r="W1203" s="8">
        <v>908.33</v>
      </c>
      <c r="X1203" s="8">
        <v>-8.0</v>
      </c>
      <c r="Y1203" s="16" t="str">
        <f t="shared" si="11"/>
        <v>Descarregado</v>
      </c>
      <c r="Z1203" s="8" t="s">
        <v>3302</v>
      </c>
      <c r="AA1203" s="14">
        <f>SUMIFS(PagFreteIndividal!E:E,PagFreteIndividal!B:B,A:A)+AC1203</f>
        <v>7697.2</v>
      </c>
      <c r="AB1203" s="14">
        <f t="shared" si="12"/>
        <v>0</v>
      </c>
      <c r="AC1203" s="32">
        <v>7697.2</v>
      </c>
    </row>
    <row r="1204">
      <c r="A1204" s="10" t="s">
        <v>7233</v>
      </c>
      <c r="B1204" s="13">
        <v>46102.0</v>
      </c>
      <c r="C1204" s="8" t="s">
        <v>3375</v>
      </c>
      <c r="D1204" s="8">
        <v>77700.0</v>
      </c>
      <c r="E1204" s="8">
        <v>1295.0</v>
      </c>
      <c r="F1204" s="8">
        <v>72.0</v>
      </c>
      <c r="G1204" s="11">
        <v>93240.0</v>
      </c>
      <c r="H1204" s="8">
        <v>0.0</v>
      </c>
      <c r="I1204" s="11">
        <v>0.0</v>
      </c>
      <c r="J1204" s="8" t="s">
        <v>6132</v>
      </c>
      <c r="K1204" s="8">
        <v>120.0</v>
      </c>
      <c r="L1204" s="11">
        <v>9324.0</v>
      </c>
      <c r="M1204" s="8" t="s">
        <v>6119</v>
      </c>
      <c r="N1204" s="8" t="s">
        <v>265</v>
      </c>
      <c r="O1204" s="8" t="s">
        <v>7234</v>
      </c>
      <c r="P1204" s="11">
        <v>79.0</v>
      </c>
      <c r="Q1204" s="11">
        <v>102147.0</v>
      </c>
      <c r="R1204" s="8"/>
      <c r="S1204" s="16" t="str">
        <f t="shared" si="9"/>
        <v>CXG-0326</v>
      </c>
      <c r="T1204" s="16" t="str">
        <f t="shared" si="10"/>
        <v>03/2026</v>
      </c>
      <c r="U1204" s="10" t="s">
        <v>1164</v>
      </c>
      <c r="V1204" s="43">
        <v>77580.0</v>
      </c>
      <c r="W1204" s="8">
        <v>1293.0</v>
      </c>
      <c r="X1204" s="8">
        <v>-2.0</v>
      </c>
      <c r="Y1204" s="16" t="str">
        <f t="shared" si="11"/>
        <v>Descarregado</v>
      </c>
      <c r="Z1204" s="8" t="s">
        <v>3302</v>
      </c>
      <c r="AA1204" s="14">
        <f>SUMIFS(PagFreteIndividal!E:E,PagFreteIndividal!B:B,A:A)+AC1204</f>
        <v>9324</v>
      </c>
      <c r="AB1204" s="14">
        <f t="shared" si="12"/>
        <v>0</v>
      </c>
      <c r="AC1204" s="32">
        <v>9324.0</v>
      </c>
    </row>
    <row r="1205">
      <c r="A1205" s="10" t="s">
        <v>5737</v>
      </c>
      <c r="B1205" s="13">
        <v>46103.0</v>
      </c>
      <c r="C1205" s="8" t="s">
        <v>3370</v>
      </c>
      <c r="D1205" s="8">
        <v>35400.0</v>
      </c>
      <c r="E1205" s="8">
        <v>590.0</v>
      </c>
      <c r="F1205" s="8">
        <v>71.0</v>
      </c>
      <c r="G1205" s="11">
        <v>41890.0</v>
      </c>
      <c r="H1205" s="8">
        <v>0.0</v>
      </c>
      <c r="I1205" s="11">
        <v>0.0</v>
      </c>
      <c r="J1205" s="8" t="s">
        <v>5738</v>
      </c>
      <c r="K1205" s="8">
        <v>120.0</v>
      </c>
      <c r="L1205" s="11">
        <v>4248.0</v>
      </c>
      <c r="M1205" s="8" t="s">
        <v>6119</v>
      </c>
      <c r="N1205" s="8" t="s">
        <v>65</v>
      </c>
      <c r="O1205" s="8" t="s">
        <v>7226</v>
      </c>
      <c r="P1205" s="11">
        <v>82.0</v>
      </c>
      <c r="Q1205" s="11">
        <v>48434.94</v>
      </c>
      <c r="R1205" s="8" t="s">
        <v>7235</v>
      </c>
      <c r="S1205" s="16" t="str">
        <f t="shared" si="9"/>
        <v>CXG-0326</v>
      </c>
      <c r="T1205" s="16" t="str">
        <f t="shared" si="10"/>
        <v>03/2026</v>
      </c>
      <c r="U1205" s="10" t="s">
        <v>1150</v>
      </c>
      <c r="V1205" s="43">
        <v>35440.0</v>
      </c>
      <c r="W1205" s="8">
        <v>590.67</v>
      </c>
      <c r="X1205" s="8">
        <v>0.67</v>
      </c>
      <c r="Y1205" s="16" t="str">
        <f t="shared" si="11"/>
        <v>Descarregado</v>
      </c>
      <c r="Z1205" s="8" t="s">
        <v>3309</v>
      </c>
      <c r="AA1205" s="14">
        <f>SUMIFS(PagFreteIndividal!E:E,PagFreteIndividal!B:B,A:A)+AC1205</f>
        <v>4248</v>
      </c>
      <c r="AB1205" s="14">
        <f t="shared" si="12"/>
        <v>0</v>
      </c>
      <c r="AC1205" s="32"/>
    </row>
    <row r="1206">
      <c r="A1206" s="10" t="s">
        <v>5740</v>
      </c>
      <c r="B1206" s="13">
        <v>46104.0</v>
      </c>
      <c r="C1206" s="8" t="s">
        <v>3370</v>
      </c>
      <c r="D1206" s="8">
        <v>39720.0</v>
      </c>
      <c r="E1206" s="8">
        <v>662.0</v>
      </c>
      <c r="F1206" s="8">
        <v>72.0</v>
      </c>
      <c r="G1206" s="11">
        <v>47664.0</v>
      </c>
      <c r="H1206" s="8">
        <v>0.0</v>
      </c>
      <c r="I1206" s="11">
        <v>0.0</v>
      </c>
      <c r="J1206" s="8" t="s">
        <v>5741</v>
      </c>
      <c r="K1206" s="8">
        <v>180.0</v>
      </c>
      <c r="L1206" s="11">
        <v>7149.6</v>
      </c>
      <c r="M1206" s="8" t="s">
        <v>6119</v>
      </c>
      <c r="N1206" s="8" t="s">
        <v>83</v>
      </c>
      <c r="O1206" s="8" t="s">
        <v>7228</v>
      </c>
      <c r="P1206" s="11">
        <v>90.0</v>
      </c>
      <c r="Q1206" s="11">
        <v>48809.7</v>
      </c>
      <c r="R1206" s="8"/>
      <c r="S1206" s="16" t="str">
        <f t="shared" si="9"/>
        <v>CXG-0326</v>
      </c>
      <c r="T1206" s="16" t="str">
        <f t="shared" si="10"/>
        <v>03/2026</v>
      </c>
      <c r="U1206" s="10" t="s">
        <v>1164</v>
      </c>
      <c r="V1206" s="43">
        <v>32540.0</v>
      </c>
      <c r="W1206" s="8">
        <v>542.33</v>
      </c>
      <c r="X1206" s="8">
        <v>-119.67</v>
      </c>
      <c r="Y1206" s="16" t="str">
        <f t="shared" si="11"/>
        <v>Descarregado</v>
      </c>
      <c r="Z1206" s="8" t="s">
        <v>3309</v>
      </c>
      <c r="AA1206" s="14">
        <f>SUMIFS(PagFreteIndividal!E:E,PagFreteIndividal!B:B,A:A)+AC1206</f>
        <v>7149.6</v>
      </c>
      <c r="AB1206" s="14">
        <f t="shared" si="12"/>
        <v>0</v>
      </c>
      <c r="AC1206" s="32"/>
    </row>
    <row r="1207">
      <c r="A1207" s="10" t="s">
        <v>5749</v>
      </c>
      <c r="B1207" s="13">
        <v>46105.0</v>
      </c>
      <c r="C1207" s="8" t="s">
        <v>3370</v>
      </c>
      <c r="D1207" s="8">
        <v>72540.0</v>
      </c>
      <c r="E1207" s="8">
        <v>1209.0</v>
      </c>
      <c r="F1207" s="8">
        <v>71.0</v>
      </c>
      <c r="G1207" s="11">
        <v>85839.0</v>
      </c>
      <c r="H1207" s="8">
        <v>0.0</v>
      </c>
      <c r="I1207" s="11">
        <v>0.0</v>
      </c>
      <c r="J1207" s="8" t="s">
        <v>4260</v>
      </c>
      <c r="K1207" s="8">
        <v>125.0</v>
      </c>
      <c r="L1207" s="11">
        <v>9067.5</v>
      </c>
      <c r="M1207" s="8" t="s">
        <v>6119</v>
      </c>
      <c r="N1207" s="8" t="s">
        <v>23</v>
      </c>
      <c r="O1207" s="8" t="s">
        <v>7214</v>
      </c>
      <c r="P1207" s="11">
        <v>81.0</v>
      </c>
      <c r="Q1207" s="11">
        <v>98145.27</v>
      </c>
      <c r="R1207" s="8"/>
      <c r="S1207" s="16" t="str">
        <f t="shared" si="9"/>
        <v>CXG-0326</v>
      </c>
      <c r="T1207" s="16" t="str">
        <f t="shared" si="10"/>
        <v>03/2026</v>
      </c>
      <c r="U1207" s="10" t="s">
        <v>1150</v>
      </c>
      <c r="V1207" s="43">
        <v>72700.0</v>
      </c>
      <c r="W1207" s="8">
        <v>1211.67</v>
      </c>
      <c r="X1207" s="8">
        <v>2.67</v>
      </c>
      <c r="Y1207" s="16" t="str">
        <f t="shared" si="11"/>
        <v>Descarregado</v>
      </c>
      <c r="Z1207" s="8" t="s">
        <v>3309</v>
      </c>
      <c r="AA1207" s="14">
        <f>SUMIFS(PagFreteIndividal!E:E,PagFreteIndividal!B:B,A:A)+AC1207</f>
        <v>9067.5</v>
      </c>
      <c r="AB1207" s="14">
        <f t="shared" si="12"/>
        <v>0</v>
      </c>
      <c r="AC1207" s="32"/>
    </row>
    <row r="1208">
      <c r="A1208" s="10" t="s">
        <v>7236</v>
      </c>
      <c r="B1208" s="13">
        <v>46106.0</v>
      </c>
      <c r="C1208" s="8" t="s">
        <v>3322</v>
      </c>
      <c r="D1208" s="8">
        <v>59980.0</v>
      </c>
      <c r="E1208" s="8">
        <v>999.67</v>
      </c>
      <c r="F1208" s="8">
        <v>72.0</v>
      </c>
      <c r="G1208" s="11">
        <v>71976.24</v>
      </c>
      <c r="H1208" s="8">
        <v>0.0</v>
      </c>
      <c r="I1208" s="11">
        <v>0.0</v>
      </c>
      <c r="J1208" s="8" t="s">
        <v>3324</v>
      </c>
      <c r="K1208" s="8">
        <v>0.0</v>
      </c>
      <c r="L1208" s="11">
        <v>0.0</v>
      </c>
      <c r="M1208" s="8" t="s">
        <v>6119</v>
      </c>
      <c r="N1208" s="8" t="s">
        <v>147</v>
      </c>
      <c r="O1208" s="8" t="s">
        <v>7221</v>
      </c>
      <c r="P1208" s="11">
        <v>78.0</v>
      </c>
      <c r="Q1208" s="11">
        <v>77974.26</v>
      </c>
      <c r="R1208" s="8" t="s">
        <v>7237</v>
      </c>
      <c r="S1208" s="16" t="str">
        <f t="shared" si="9"/>
        <v>CXG-0326</v>
      </c>
      <c r="T1208" s="16" t="str">
        <f t="shared" si="10"/>
        <v>03/2026</v>
      </c>
      <c r="U1208" s="10" t="s">
        <v>1164</v>
      </c>
      <c r="V1208" s="43">
        <v>59980.0</v>
      </c>
      <c r="W1208" s="8">
        <v>999.67</v>
      </c>
      <c r="X1208" s="8">
        <v>0.0</v>
      </c>
      <c r="Y1208" s="16" t="str">
        <f t="shared" si="11"/>
        <v>Descarregado</v>
      </c>
      <c r="Z1208" s="8" t="s">
        <v>3324</v>
      </c>
      <c r="AA1208" s="14">
        <f>SUMIFS(PagFreteIndividal!E:E,PagFreteIndividal!B:B,A:A)+AC1208</f>
        <v>0</v>
      </c>
      <c r="AB1208" s="14">
        <f t="shared" si="12"/>
        <v>0</v>
      </c>
      <c r="AC1208" s="32"/>
    </row>
    <row r="1209">
      <c r="A1209" s="10" t="s">
        <v>7238</v>
      </c>
      <c r="B1209" s="13">
        <v>46106.0</v>
      </c>
      <c r="C1209" s="8" t="s">
        <v>3322</v>
      </c>
      <c r="D1209" s="8">
        <v>60700.0</v>
      </c>
      <c r="E1209" s="8">
        <v>1011.67</v>
      </c>
      <c r="F1209" s="8">
        <v>72.0</v>
      </c>
      <c r="G1209" s="11">
        <v>72840.24</v>
      </c>
      <c r="H1209" s="8">
        <v>0.0</v>
      </c>
      <c r="I1209" s="11">
        <v>0.0</v>
      </c>
      <c r="J1209" s="8" t="s">
        <v>3324</v>
      </c>
      <c r="K1209" s="8">
        <v>0.0</v>
      </c>
      <c r="L1209" s="11">
        <v>0.0</v>
      </c>
      <c r="M1209" s="8" t="s">
        <v>6119</v>
      </c>
      <c r="N1209" s="8" t="s">
        <v>147</v>
      </c>
      <c r="O1209" s="8" t="s">
        <v>7221</v>
      </c>
      <c r="P1209" s="11">
        <v>78.0</v>
      </c>
      <c r="Q1209" s="11">
        <v>78910.26</v>
      </c>
      <c r="R1209" s="8" t="s">
        <v>7239</v>
      </c>
      <c r="S1209" s="16" t="str">
        <f t="shared" si="9"/>
        <v>CXG-0326</v>
      </c>
      <c r="T1209" s="16" t="str">
        <f t="shared" si="10"/>
        <v>03/2026</v>
      </c>
      <c r="U1209" s="10" t="s">
        <v>1164</v>
      </c>
      <c r="V1209" s="43">
        <v>60700.0</v>
      </c>
      <c r="W1209" s="8">
        <v>1011.67</v>
      </c>
      <c r="X1209" s="8">
        <v>0.0</v>
      </c>
      <c r="Y1209" s="16" t="str">
        <f t="shared" si="11"/>
        <v>Descarregado</v>
      </c>
      <c r="Z1209" s="8" t="s">
        <v>3324</v>
      </c>
      <c r="AA1209" s="14">
        <f>SUMIFS(PagFreteIndividal!E:E,PagFreteIndividal!B:B,A:A)+AC1209</f>
        <v>0</v>
      </c>
      <c r="AB1209" s="14">
        <f t="shared" si="12"/>
        <v>0</v>
      </c>
      <c r="AC1209" s="32"/>
    </row>
    <row r="1210">
      <c r="A1210" s="10" t="s">
        <v>7240</v>
      </c>
      <c r="B1210" s="13">
        <v>46106.0</v>
      </c>
      <c r="C1210" s="8" t="s">
        <v>3375</v>
      </c>
      <c r="D1210" s="8">
        <v>79060.0</v>
      </c>
      <c r="E1210" s="8">
        <v>1317.67</v>
      </c>
      <c r="F1210" s="8">
        <v>72.0</v>
      </c>
      <c r="G1210" s="11">
        <v>94872.24</v>
      </c>
      <c r="H1210" s="8">
        <v>0.0</v>
      </c>
      <c r="I1210" s="11">
        <v>0.0</v>
      </c>
      <c r="J1210" s="8" t="s">
        <v>6132</v>
      </c>
      <c r="K1210" s="8">
        <v>180.0</v>
      </c>
      <c r="L1210" s="11">
        <v>14230.8</v>
      </c>
      <c r="M1210" s="8" t="s">
        <v>6119</v>
      </c>
      <c r="N1210" s="8" t="s">
        <v>41</v>
      </c>
      <c r="O1210" s="8" t="s">
        <v>7219</v>
      </c>
      <c r="P1210" s="11">
        <v>84.0</v>
      </c>
      <c r="Q1210" s="11">
        <v>110964.0</v>
      </c>
      <c r="R1210" s="8" t="s">
        <v>7001</v>
      </c>
      <c r="S1210" s="16" t="str">
        <f t="shared" si="9"/>
        <v>CXG-0326</v>
      </c>
      <c r="T1210" s="16" t="str">
        <f t="shared" si="10"/>
        <v>03/2026</v>
      </c>
      <c r="U1210" s="10" t="s">
        <v>1166</v>
      </c>
      <c r="V1210" s="43">
        <v>79260.0</v>
      </c>
      <c r="W1210" s="8">
        <v>1321.0</v>
      </c>
      <c r="X1210" s="8">
        <v>3.33</v>
      </c>
      <c r="Y1210" s="16" t="str">
        <f t="shared" si="11"/>
        <v>Descarregado</v>
      </c>
      <c r="Z1210" s="8" t="s">
        <v>3302</v>
      </c>
      <c r="AA1210" s="14">
        <f>SUMIFS(PagFreteIndividal!E:E,PagFreteIndividal!B:B,A:A)+AC1210</f>
        <v>14230.8</v>
      </c>
      <c r="AB1210" s="14">
        <f t="shared" si="12"/>
        <v>0</v>
      </c>
      <c r="AC1210" s="32">
        <v>14230.8</v>
      </c>
    </row>
    <row r="1211">
      <c r="A1211" s="10" t="s">
        <v>7241</v>
      </c>
      <c r="B1211" s="13">
        <v>46106.0</v>
      </c>
      <c r="C1211" s="8" t="s">
        <v>3375</v>
      </c>
      <c r="D1211" s="8">
        <v>79380.0</v>
      </c>
      <c r="E1211" s="8">
        <v>1323.0</v>
      </c>
      <c r="F1211" s="8">
        <v>72.0</v>
      </c>
      <c r="G1211" s="11">
        <v>95256.0</v>
      </c>
      <c r="H1211" s="8">
        <v>0.0</v>
      </c>
      <c r="I1211" s="11">
        <v>0.0</v>
      </c>
      <c r="J1211" s="8" t="s">
        <v>6989</v>
      </c>
      <c r="K1211" s="8">
        <v>180.0</v>
      </c>
      <c r="L1211" s="11">
        <v>14288.4</v>
      </c>
      <c r="M1211" s="8" t="s">
        <v>6119</v>
      </c>
      <c r="N1211" s="8" t="s">
        <v>83</v>
      </c>
      <c r="O1211" s="8" t="s">
        <v>7228</v>
      </c>
      <c r="P1211" s="11">
        <v>90.0</v>
      </c>
      <c r="Q1211" s="11">
        <v>118950.3</v>
      </c>
      <c r="R1211" s="8"/>
      <c r="S1211" s="16" t="str">
        <f t="shared" si="9"/>
        <v>CXG-0326</v>
      </c>
      <c r="T1211" s="16" t="str">
        <f t="shared" si="10"/>
        <v>03/2026</v>
      </c>
      <c r="U1211" s="10" t="s">
        <v>1166</v>
      </c>
      <c r="V1211" s="43">
        <v>79300.0</v>
      </c>
      <c r="W1211" s="8">
        <v>1321.67</v>
      </c>
      <c r="X1211" s="8">
        <v>-1.33</v>
      </c>
      <c r="Y1211" s="16" t="str">
        <f t="shared" si="11"/>
        <v>Descarregado</v>
      </c>
      <c r="Z1211" s="8" t="s">
        <v>3302</v>
      </c>
      <c r="AA1211" s="14">
        <f>SUMIFS(PagFreteIndividal!E:E,PagFreteIndividal!B:B,A:A)+AC1211</f>
        <v>14288.4</v>
      </c>
      <c r="AB1211" s="14">
        <f t="shared" si="12"/>
        <v>0</v>
      </c>
      <c r="AC1211" s="32">
        <v>14288.4</v>
      </c>
    </row>
    <row r="1212">
      <c r="A1212" s="10" t="s">
        <v>5766</v>
      </c>
      <c r="B1212" s="13">
        <v>46107.0</v>
      </c>
      <c r="C1212" s="8" t="s">
        <v>3370</v>
      </c>
      <c r="D1212" s="8">
        <v>57400.0</v>
      </c>
      <c r="E1212" s="8">
        <v>956.67</v>
      </c>
      <c r="F1212" s="8">
        <v>71.5</v>
      </c>
      <c r="G1212" s="11">
        <v>68401.91</v>
      </c>
      <c r="H1212" s="8">
        <v>0.0</v>
      </c>
      <c r="I1212" s="11">
        <v>0.0</v>
      </c>
      <c r="J1212" s="8" t="s">
        <v>5767</v>
      </c>
      <c r="K1212" s="8">
        <v>130.0</v>
      </c>
      <c r="L1212" s="11">
        <v>7462.0</v>
      </c>
      <c r="M1212" s="8" t="s">
        <v>6119</v>
      </c>
      <c r="N1212" s="8" t="s">
        <v>65</v>
      </c>
      <c r="O1212" s="8" t="s">
        <v>7226</v>
      </c>
      <c r="P1212" s="11">
        <v>82.0</v>
      </c>
      <c r="Q1212" s="11">
        <v>78228.0</v>
      </c>
      <c r="R1212" s="8" t="s">
        <v>7242</v>
      </c>
      <c r="S1212" s="16" t="str">
        <f t="shared" si="9"/>
        <v>CXG-0326</v>
      </c>
      <c r="T1212" s="16" t="str">
        <f t="shared" si="10"/>
        <v>03/2026</v>
      </c>
      <c r="U1212" s="10" t="s">
        <v>1150</v>
      </c>
      <c r="V1212" s="43">
        <v>57240.0</v>
      </c>
      <c r="W1212" s="8">
        <v>954.0</v>
      </c>
      <c r="X1212" s="8">
        <v>-2.67</v>
      </c>
      <c r="Y1212" s="16" t="str">
        <f t="shared" si="11"/>
        <v>Descarregado</v>
      </c>
      <c r="Z1212" s="8" t="s">
        <v>3309</v>
      </c>
      <c r="AA1212" s="14">
        <f>SUMIFS(PagFreteIndividal!E:E,PagFreteIndividal!B:B,A:A)+AC1212</f>
        <v>7462</v>
      </c>
      <c r="AB1212" s="14">
        <f t="shared" si="12"/>
        <v>0</v>
      </c>
      <c r="AC1212" s="32"/>
    </row>
    <row r="1213">
      <c r="A1213" s="10" t="s">
        <v>5751</v>
      </c>
      <c r="B1213" s="13">
        <v>46107.0</v>
      </c>
      <c r="C1213" s="8" t="s">
        <v>3370</v>
      </c>
      <c r="D1213" s="8">
        <v>71560.0</v>
      </c>
      <c r="E1213" s="8">
        <v>1192.67</v>
      </c>
      <c r="F1213" s="8">
        <v>71.5</v>
      </c>
      <c r="G1213" s="11">
        <v>85275.91</v>
      </c>
      <c r="H1213" s="8">
        <v>0.0</v>
      </c>
      <c r="I1213" s="11">
        <v>0.0</v>
      </c>
      <c r="J1213" s="8" t="s">
        <v>5684</v>
      </c>
      <c r="K1213" s="8">
        <v>130.0</v>
      </c>
      <c r="L1213" s="11">
        <v>9302.8</v>
      </c>
      <c r="M1213" s="8" t="s">
        <v>6119</v>
      </c>
      <c r="N1213" s="8" t="s">
        <v>23</v>
      </c>
      <c r="O1213" s="8" t="s">
        <v>7214</v>
      </c>
      <c r="P1213" s="11">
        <v>81.0</v>
      </c>
      <c r="Q1213" s="11">
        <v>97510.23</v>
      </c>
      <c r="R1213" s="8"/>
      <c r="S1213" s="16" t="str">
        <f t="shared" si="9"/>
        <v>CXG-0326</v>
      </c>
      <c r="T1213" s="16" t="str">
        <f t="shared" si="10"/>
        <v>03/2026</v>
      </c>
      <c r="U1213" s="10" t="s">
        <v>1150</v>
      </c>
      <c r="V1213" s="43">
        <v>72230.0</v>
      </c>
      <c r="W1213" s="8">
        <v>1203.83</v>
      </c>
      <c r="X1213" s="8">
        <v>11.16</v>
      </c>
      <c r="Y1213" s="16" t="str">
        <f t="shared" si="11"/>
        <v>Descarregado</v>
      </c>
      <c r="Z1213" s="8" t="s">
        <v>3309</v>
      </c>
      <c r="AA1213" s="14">
        <f>SUMIFS(PagFreteIndividal!E:E,PagFreteIndividal!B:B,A:A)+AC1213</f>
        <v>9302.9</v>
      </c>
      <c r="AB1213" s="14">
        <f t="shared" si="12"/>
        <v>-0.1</v>
      </c>
      <c r="AC1213" s="32"/>
    </row>
    <row r="1214">
      <c r="A1214" s="10" t="s">
        <v>7243</v>
      </c>
      <c r="B1214" s="13">
        <v>46107.0</v>
      </c>
      <c r="C1214" s="8" t="s">
        <v>3375</v>
      </c>
      <c r="D1214" s="8">
        <v>72860.0</v>
      </c>
      <c r="E1214" s="8">
        <v>1214.33</v>
      </c>
      <c r="F1214" s="8">
        <v>71.5</v>
      </c>
      <c r="G1214" s="11">
        <v>86824.6</v>
      </c>
      <c r="H1214" s="8">
        <v>0.0</v>
      </c>
      <c r="I1214" s="11">
        <v>0.0</v>
      </c>
      <c r="J1214" s="8" t="s">
        <v>7198</v>
      </c>
      <c r="K1214" s="8">
        <v>130.0</v>
      </c>
      <c r="L1214" s="11">
        <v>9471.8</v>
      </c>
      <c r="M1214" s="8" t="s">
        <v>6119</v>
      </c>
      <c r="N1214" s="8" t="s">
        <v>97</v>
      </c>
      <c r="O1214" s="8" t="s">
        <v>7244</v>
      </c>
      <c r="P1214" s="11">
        <v>81.0</v>
      </c>
      <c r="Q1214" s="11">
        <v>98360.73</v>
      </c>
      <c r="R1214" s="8" t="s">
        <v>7030</v>
      </c>
      <c r="S1214" s="16" t="str">
        <f t="shared" si="9"/>
        <v>CXG-0326</v>
      </c>
      <c r="T1214" s="16" t="str">
        <f t="shared" si="10"/>
        <v>03/2026</v>
      </c>
      <c r="U1214" s="10" t="s">
        <v>1150</v>
      </c>
      <c r="V1214" s="43">
        <v>72860.0</v>
      </c>
      <c r="W1214" s="8">
        <v>1214.33</v>
      </c>
      <c r="X1214" s="8">
        <v>0.0</v>
      </c>
      <c r="Y1214" s="16" t="str">
        <f t="shared" si="11"/>
        <v>Descarregado</v>
      </c>
      <c r="Z1214" s="8" t="s">
        <v>3302</v>
      </c>
      <c r="AA1214" s="14">
        <f>SUMIFS(PagFreteIndividal!E:E,PagFreteIndividal!B:B,A:A)+AC1214</f>
        <v>9471.8</v>
      </c>
      <c r="AB1214" s="14">
        <f t="shared" si="12"/>
        <v>0</v>
      </c>
      <c r="AC1214" s="32">
        <v>9471.8</v>
      </c>
    </row>
    <row r="1215">
      <c r="A1215" s="10" t="s">
        <v>7245</v>
      </c>
      <c r="B1215" s="13">
        <v>46107.0</v>
      </c>
      <c r="C1215" s="8" t="s">
        <v>3322</v>
      </c>
      <c r="D1215" s="8">
        <v>27780.0</v>
      </c>
      <c r="E1215" s="8">
        <v>463.0</v>
      </c>
      <c r="F1215" s="8">
        <v>72.0</v>
      </c>
      <c r="G1215" s="11">
        <v>33336.0</v>
      </c>
      <c r="H1215" s="8">
        <v>0.0</v>
      </c>
      <c r="I1215" s="11">
        <v>0.0</v>
      </c>
      <c r="J1215" s="8" t="s">
        <v>3324</v>
      </c>
      <c r="K1215" s="8">
        <v>0.0</v>
      </c>
      <c r="L1215" s="11">
        <v>0.0</v>
      </c>
      <c r="M1215" s="8" t="s">
        <v>6119</v>
      </c>
      <c r="N1215" s="8" t="s">
        <v>147</v>
      </c>
      <c r="O1215" s="8" t="s">
        <v>7221</v>
      </c>
      <c r="P1215" s="11">
        <v>78.0</v>
      </c>
      <c r="Q1215" s="11">
        <v>36114.0</v>
      </c>
      <c r="R1215" s="8" t="s">
        <v>7246</v>
      </c>
      <c r="S1215" s="16" t="str">
        <f t="shared" si="9"/>
        <v>CXG-0326</v>
      </c>
      <c r="T1215" s="16" t="str">
        <f t="shared" si="10"/>
        <v>03/2026</v>
      </c>
      <c r="U1215" s="10" t="s">
        <v>1164</v>
      </c>
      <c r="V1215" s="43">
        <v>27780.0</v>
      </c>
      <c r="W1215" s="8">
        <v>463.0</v>
      </c>
      <c r="X1215" s="8">
        <v>0.0</v>
      </c>
      <c r="Y1215" s="16" t="str">
        <f t="shared" si="11"/>
        <v>Descarregado</v>
      </c>
      <c r="Z1215" s="8" t="s">
        <v>3324</v>
      </c>
      <c r="AA1215" s="14">
        <f>SUMIFS(PagFreteIndividal!E:E,PagFreteIndividal!B:B,A:A)+AC1215</f>
        <v>0</v>
      </c>
      <c r="AB1215" s="14">
        <f t="shared" si="12"/>
        <v>0</v>
      </c>
      <c r="AC1215" s="32"/>
    </row>
    <row r="1216">
      <c r="A1216" s="10" t="s">
        <v>7247</v>
      </c>
      <c r="B1216" s="13">
        <v>46107.0</v>
      </c>
      <c r="C1216" s="8" t="s">
        <v>3322</v>
      </c>
      <c r="D1216" s="8">
        <v>34660.0</v>
      </c>
      <c r="E1216" s="8">
        <v>577.67</v>
      </c>
      <c r="F1216" s="8">
        <v>72.0</v>
      </c>
      <c r="G1216" s="11">
        <v>41592.24</v>
      </c>
      <c r="H1216" s="8">
        <v>0.0</v>
      </c>
      <c r="I1216" s="11">
        <v>0.0</v>
      </c>
      <c r="J1216" s="8" t="s">
        <v>3324</v>
      </c>
      <c r="K1216" s="8">
        <v>0.0</v>
      </c>
      <c r="L1216" s="11">
        <v>0.0</v>
      </c>
      <c r="M1216" s="8" t="s">
        <v>6119</v>
      </c>
      <c r="N1216" s="8" t="s">
        <v>147</v>
      </c>
      <c r="O1216" s="8" t="s">
        <v>7221</v>
      </c>
      <c r="P1216" s="11">
        <v>78.0</v>
      </c>
      <c r="Q1216" s="11">
        <v>45058.26</v>
      </c>
      <c r="R1216" s="8" t="s">
        <v>7246</v>
      </c>
      <c r="S1216" s="16" t="str">
        <f t="shared" si="9"/>
        <v>CXG-0326</v>
      </c>
      <c r="T1216" s="16" t="str">
        <f t="shared" si="10"/>
        <v>03/2026</v>
      </c>
      <c r="U1216" s="10" t="s">
        <v>1174</v>
      </c>
      <c r="V1216" s="43">
        <v>34660.0</v>
      </c>
      <c r="W1216" s="8">
        <v>577.67</v>
      </c>
      <c r="X1216" s="8">
        <v>0.0</v>
      </c>
      <c r="Y1216" s="16" t="str">
        <f t="shared" si="11"/>
        <v>Descarregado</v>
      </c>
      <c r="Z1216" s="8" t="s">
        <v>3324</v>
      </c>
      <c r="AA1216" s="14">
        <f>SUMIFS(PagFreteIndividal!E:E,PagFreteIndividal!B:B,A:A)+AC1216</f>
        <v>0</v>
      </c>
      <c r="AB1216" s="14">
        <f t="shared" si="12"/>
        <v>0</v>
      </c>
      <c r="AC1216" s="32"/>
    </row>
    <row r="1217">
      <c r="A1217" s="10" t="s">
        <v>7248</v>
      </c>
      <c r="B1217" s="13">
        <v>46107.0</v>
      </c>
      <c r="C1217" s="8" t="s">
        <v>3322</v>
      </c>
      <c r="D1217" s="8">
        <v>59240.0</v>
      </c>
      <c r="E1217" s="8">
        <v>987.33</v>
      </c>
      <c r="F1217" s="8">
        <v>72.0</v>
      </c>
      <c r="G1217" s="11">
        <v>71087.76</v>
      </c>
      <c r="H1217" s="8">
        <v>0.0</v>
      </c>
      <c r="I1217" s="11">
        <v>0.0</v>
      </c>
      <c r="J1217" s="8" t="s">
        <v>3324</v>
      </c>
      <c r="K1217" s="8">
        <v>0.0</v>
      </c>
      <c r="L1217" s="11">
        <v>0.0</v>
      </c>
      <c r="M1217" s="8" t="s">
        <v>6119</v>
      </c>
      <c r="N1217" s="8" t="s">
        <v>147</v>
      </c>
      <c r="O1217" s="8" t="s">
        <v>7221</v>
      </c>
      <c r="P1217" s="11">
        <v>78.0</v>
      </c>
      <c r="Q1217" s="11">
        <v>77011.74</v>
      </c>
      <c r="R1217" s="8" t="s">
        <v>7249</v>
      </c>
      <c r="S1217" s="16" t="str">
        <f t="shared" si="9"/>
        <v>CXG-0326</v>
      </c>
      <c r="T1217" s="16" t="str">
        <f t="shared" si="10"/>
        <v>03/2026</v>
      </c>
      <c r="U1217" s="10" t="s">
        <v>1174</v>
      </c>
      <c r="V1217" s="43">
        <v>59240.0</v>
      </c>
      <c r="W1217" s="8">
        <v>987.33</v>
      </c>
      <c r="X1217" s="8">
        <v>0.0</v>
      </c>
      <c r="Y1217" s="16" t="str">
        <f t="shared" si="11"/>
        <v>Descarregado</v>
      </c>
      <c r="Z1217" s="8" t="s">
        <v>3324</v>
      </c>
      <c r="AA1217" s="14">
        <f>SUMIFS(PagFreteIndividal!E:E,PagFreteIndividal!B:B,A:A)+AC1217</f>
        <v>0</v>
      </c>
      <c r="AB1217" s="14">
        <f t="shared" si="12"/>
        <v>0</v>
      </c>
      <c r="AC1217" s="32"/>
    </row>
    <row r="1218">
      <c r="A1218" s="10" t="s">
        <v>5759</v>
      </c>
      <c r="B1218" s="13">
        <v>46108.0</v>
      </c>
      <c r="C1218" s="8" t="s">
        <v>3370</v>
      </c>
      <c r="D1218" s="8">
        <v>74380.0</v>
      </c>
      <c r="E1218" s="8">
        <v>1239.67</v>
      </c>
      <c r="F1218" s="8">
        <v>71.5</v>
      </c>
      <c r="G1218" s="11">
        <v>88636.41</v>
      </c>
      <c r="H1218" s="8">
        <v>0.0</v>
      </c>
      <c r="I1218" s="11">
        <v>0.0</v>
      </c>
      <c r="J1218" s="8" t="s">
        <v>5617</v>
      </c>
      <c r="K1218" s="8">
        <v>130.0</v>
      </c>
      <c r="L1218" s="11">
        <v>9669.4</v>
      </c>
      <c r="M1218" s="8" t="s">
        <v>6119</v>
      </c>
      <c r="N1218" s="8" t="s">
        <v>65</v>
      </c>
      <c r="O1218" s="8" t="s">
        <v>7226</v>
      </c>
      <c r="P1218" s="11">
        <v>82.0</v>
      </c>
      <c r="Q1218" s="11">
        <v>101734.94</v>
      </c>
      <c r="R1218" s="8" t="s">
        <v>7250</v>
      </c>
      <c r="S1218" s="16" t="str">
        <f t="shared" si="9"/>
        <v>CXG-0326</v>
      </c>
      <c r="T1218" s="16" t="str">
        <f t="shared" si="10"/>
        <v>03/2026</v>
      </c>
      <c r="U1218" s="10" t="s">
        <v>1150</v>
      </c>
      <c r="V1218" s="43">
        <v>74440.0</v>
      </c>
      <c r="W1218" s="8">
        <v>1240.67</v>
      </c>
      <c r="X1218" s="8">
        <v>1.0</v>
      </c>
      <c r="Y1218" s="16" t="str">
        <f t="shared" si="11"/>
        <v>Descarregado</v>
      </c>
      <c r="Z1218" s="8" t="s">
        <v>3309</v>
      </c>
      <c r="AA1218" s="14">
        <f>SUMIFS(PagFreteIndividal!E:E,PagFreteIndividal!B:B,A:A)+AC1218</f>
        <v>9669.4</v>
      </c>
      <c r="AB1218" s="14">
        <f t="shared" si="12"/>
        <v>0</v>
      </c>
      <c r="AC1218" s="32"/>
    </row>
    <row r="1219">
      <c r="A1219" s="10" t="s">
        <v>7251</v>
      </c>
      <c r="B1219" s="13">
        <v>46109.0</v>
      </c>
      <c r="C1219" s="8" t="s">
        <v>3322</v>
      </c>
      <c r="D1219" s="8">
        <v>60440.0</v>
      </c>
      <c r="E1219" s="8">
        <v>1007.33</v>
      </c>
      <c r="F1219" s="8">
        <v>72.0</v>
      </c>
      <c r="G1219" s="11">
        <v>72527.76</v>
      </c>
      <c r="H1219" s="8">
        <v>0.0</v>
      </c>
      <c r="I1219" s="11">
        <v>0.0</v>
      </c>
      <c r="J1219" s="8" t="s">
        <v>3324</v>
      </c>
      <c r="K1219" s="8">
        <v>0.0</v>
      </c>
      <c r="L1219" s="11">
        <v>0.0</v>
      </c>
      <c r="M1219" s="8" t="s">
        <v>6119</v>
      </c>
      <c r="N1219" s="8" t="s">
        <v>147</v>
      </c>
      <c r="O1219" s="8" t="s">
        <v>7221</v>
      </c>
      <c r="P1219" s="11">
        <v>78.0</v>
      </c>
      <c r="Q1219" s="11">
        <v>78571.74</v>
      </c>
      <c r="R1219" s="8" t="s">
        <v>7252</v>
      </c>
      <c r="S1219" s="16" t="str">
        <f t="shared" si="9"/>
        <v>CXG-0326</v>
      </c>
      <c r="T1219" s="16" t="str">
        <f t="shared" si="10"/>
        <v>03/2026</v>
      </c>
      <c r="U1219" s="10" t="s">
        <v>1174</v>
      </c>
      <c r="V1219" s="43">
        <v>60440.0</v>
      </c>
      <c r="W1219" s="8">
        <v>1007.33</v>
      </c>
      <c r="X1219" s="8">
        <v>0.0</v>
      </c>
      <c r="Y1219" s="16" t="str">
        <f t="shared" si="11"/>
        <v>Descarregado</v>
      </c>
      <c r="Z1219" s="8" t="s">
        <v>3324</v>
      </c>
      <c r="AA1219" s="14">
        <f>SUMIFS(PagFreteIndividal!E:E,PagFreteIndividal!B:B,A:A)+AC1219</f>
        <v>0</v>
      </c>
      <c r="AB1219" s="14">
        <f t="shared" si="12"/>
        <v>0</v>
      </c>
      <c r="AC1219" s="32"/>
    </row>
    <row r="1220">
      <c r="A1220" s="10" t="s">
        <v>7253</v>
      </c>
      <c r="B1220" s="13">
        <v>46109.0</v>
      </c>
      <c r="C1220" s="8" t="s">
        <v>3322</v>
      </c>
      <c r="D1220" s="8">
        <v>59480.0</v>
      </c>
      <c r="E1220" s="8">
        <v>991.33</v>
      </c>
      <c r="F1220" s="8">
        <v>72.0</v>
      </c>
      <c r="G1220" s="11">
        <v>71375.76</v>
      </c>
      <c r="H1220" s="8">
        <v>0.0</v>
      </c>
      <c r="I1220" s="11">
        <v>0.0</v>
      </c>
      <c r="J1220" s="8" t="s">
        <v>3324</v>
      </c>
      <c r="K1220" s="8">
        <v>0.0</v>
      </c>
      <c r="L1220" s="11">
        <v>0.0</v>
      </c>
      <c r="M1220" s="8" t="s">
        <v>6119</v>
      </c>
      <c r="N1220" s="8" t="s">
        <v>147</v>
      </c>
      <c r="O1220" s="8" t="s">
        <v>7221</v>
      </c>
      <c r="P1220" s="11">
        <v>78.0</v>
      </c>
      <c r="Q1220" s="11">
        <v>77323.74</v>
      </c>
      <c r="R1220" s="8" t="s">
        <v>7254</v>
      </c>
      <c r="S1220" s="16" t="str">
        <f t="shared" si="9"/>
        <v>CXG-0326</v>
      </c>
      <c r="T1220" s="16" t="str">
        <f t="shared" si="10"/>
        <v>03/2026</v>
      </c>
      <c r="U1220" s="10" t="s">
        <v>1174</v>
      </c>
      <c r="V1220" s="43">
        <v>59480.0</v>
      </c>
      <c r="W1220" s="8">
        <v>991.33</v>
      </c>
      <c r="X1220" s="8">
        <v>0.0</v>
      </c>
      <c r="Y1220" s="16" t="str">
        <f t="shared" si="11"/>
        <v>Descarregado</v>
      </c>
      <c r="Z1220" s="8" t="s">
        <v>3324</v>
      </c>
      <c r="AA1220" s="14">
        <f>SUMIFS(PagFreteIndividal!E:E,PagFreteIndividal!B:B,A:A)+AC1220</f>
        <v>0</v>
      </c>
      <c r="AB1220" s="14">
        <f t="shared" si="12"/>
        <v>0</v>
      </c>
      <c r="AC1220" s="32"/>
    </row>
    <row r="1221">
      <c r="A1221" s="10" t="s">
        <v>5754</v>
      </c>
      <c r="B1221" s="13">
        <v>46109.0</v>
      </c>
      <c r="C1221" s="8" t="s">
        <v>3370</v>
      </c>
      <c r="D1221" s="8">
        <v>55040.0</v>
      </c>
      <c r="E1221" s="8">
        <v>917.33</v>
      </c>
      <c r="F1221" s="8">
        <v>42.5</v>
      </c>
      <c r="G1221" s="11">
        <v>38986.53</v>
      </c>
      <c r="H1221" s="8">
        <v>0.0</v>
      </c>
      <c r="I1221" s="11">
        <v>0.0</v>
      </c>
      <c r="J1221" s="8" t="s">
        <v>5597</v>
      </c>
      <c r="K1221" s="8">
        <v>380.0</v>
      </c>
      <c r="L1221" s="11">
        <v>20915.2</v>
      </c>
      <c r="M1221" s="8" t="s">
        <v>6119</v>
      </c>
      <c r="N1221" s="8" t="s">
        <v>224</v>
      </c>
      <c r="O1221" s="8" t="s">
        <v>7255</v>
      </c>
      <c r="P1221" s="11">
        <v>71.0</v>
      </c>
      <c r="Q1221" s="11">
        <v>65485.43</v>
      </c>
      <c r="R1221" s="8" t="s">
        <v>7256</v>
      </c>
      <c r="S1221" s="16" t="str">
        <f t="shared" si="9"/>
        <v>CXG-0326</v>
      </c>
      <c r="T1221" s="16" t="str">
        <f t="shared" si="10"/>
        <v>03/2026</v>
      </c>
      <c r="U1221" s="10" t="s">
        <v>1171</v>
      </c>
      <c r="V1221" s="43">
        <v>55340.0</v>
      </c>
      <c r="W1221" s="8">
        <v>922.33</v>
      </c>
      <c r="X1221" s="8">
        <v>5.0</v>
      </c>
      <c r="Y1221" s="16" t="str">
        <f t="shared" si="11"/>
        <v>Descarregado</v>
      </c>
      <c r="Z1221" s="8" t="s">
        <v>3309</v>
      </c>
      <c r="AA1221" s="14">
        <f>SUMIFS(PagFreteIndividal!E:E,PagFreteIndividal!B:B,A:A)+AC1221</f>
        <v>20915.2</v>
      </c>
      <c r="AB1221" s="14">
        <f t="shared" si="12"/>
        <v>0</v>
      </c>
      <c r="AC1221" s="32"/>
    </row>
    <row r="1222">
      <c r="A1222" s="10" t="s">
        <v>7257</v>
      </c>
      <c r="B1222" s="13">
        <v>46109.0</v>
      </c>
      <c r="C1222" s="8" t="s">
        <v>3378</v>
      </c>
      <c r="D1222" s="8">
        <v>73580.0</v>
      </c>
      <c r="E1222" s="8">
        <v>1226.33</v>
      </c>
      <c r="F1222" s="8">
        <v>71.5</v>
      </c>
      <c r="G1222" s="11">
        <v>87682.6</v>
      </c>
      <c r="H1222" s="8">
        <v>0.0</v>
      </c>
      <c r="I1222" s="11">
        <v>0.0</v>
      </c>
      <c r="J1222" s="8" t="s">
        <v>7190</v>
      </c>
      <c r="K1222" s="8">
        <v>160.0</v>
      </c>
      <c r="L1222" s="11">
        <v>11772.8</v>
      </c>
      <c r="M1222" s="8" t="s">
        <v>6119</v>
      </c>
      <c r="N1222" s="8" t="s">
        <v>275</v>
      </c>
      <c r="O1222" s="8" t="s">
        <v>7258</v>
      </c>
      <c r="P1222" s="11">
        <v>84.0</v>
      </c>
      <c r="Q1222" s="11">
        <v>103263.72</v>
      </c>
      <c r="R1222" s="8"/>
      <c r="S1222" s="16" t="str">
        <f t="shared" si="9"/>
        <v>CXG-0326</v>
      </c>
      <c r="T1222" s="16" t="str">
        <f t="shared" si="10"/>
        <v>03/2026</v>
      </c>
      <c r="U1222" s="10" t="s">
        <v>1150</v>
      </c>
      <c r="V1222" s="43">
        <v>73760.0</v>
      </c>
      <c r="W1222" s="8">
        <v>1229.33</v>
      </c>
      <c r="X1222" s="8">
        <v>3.0</v>
      </c>
      <c r="Y1222" s="16" t="str">
        <f t="shared" si="11"/>
        <v>Descarregado</v>
      </c>
      <c r="Z1222" s="8" t="s">
        <v>3379</v>
      </c>
      <c r="AA1222" s="14">
        <f>SUMIFS(PagFreteIndividal!E:E,PagFreteIndividal!B:B,A:A)+AC1222</f>
        <v>11772.8</v>
      </c>
      <c r="AB1222" s="14">
        <f t="shared" si="12"/>
        <v>0</v>
      </c>
      <c r="AC1222" s="32">
        <v>11772.8</v>
      </c>
    </row>
    <row r="1223">
      <c r="A1223" s="10" t="s">
        <v>5756</v>
      </c>
      <c r="B1223" s="13">
        <v>46110.0</v>
      </c>
      <c r="C1223" s="8" t="s">
        <v>3370</v>
      </c>
      <c r="D1223" s="8">
        <v>69440.0</v>
      </c>
      <c r="E1223" s="8">
        <v>1157.33</v>
      </c>
      <c r="F1223" s="8">
        <v>71.5</v>
      </c>
      <c r="G1223" s="11">
        <v>82749.1</v>
      </c>
      <c r="H1223" s="8">
        <v>0.0</v>
      </c>
      <c r="I1223" s="11">
        <v>0.0</v>
      </c>
      <c r="J1223" s="8" t="s">
        <v>5495</v>
      </c>
      <c r="K1223" s="8">
        <v>130.0</v>
      </c>
      <c r="L1223" s="11">
        <v>9027.2</v>
      </c>
      <c r="M1223" s="8" t="s">
        <v>6119</v>
      </c>
      <c r="N1223" s="8" t="s">
        <v>23</v>
      </c>
      <c r="O1223" s="8" t="s">
        <v>7214</v>
      </c>
      <c r="P1223" s="11">
        <v>81.0</v>
      </c>
      <c r="Q1223" s="11">
        <v>94176.27</v>
      </c>
      <c r="R1223" s="8"/>
      <c r="S1223" s="16" t="str">
        <f t="shared" si="9"/>
        <v>CXG-0326</v>
      </c>
      <c r="T1223" s="16" t="str">
        <f t="shared" si="10"/>
        <v>03/2026</v>
      </c>
      <c r="U1223" s="10" t="s">
        <v>1150</v>
      </c>
      <c r="V1223" s="43">
        <v>69760.0</v>
      </c>
      <c r="W1223" s="8">
        <v>1162.67</v>
      </c>
      <c r="X1223" s="8">
        <v>5.34</v>
      </c>
      <c r="Y1223" s="16" t="str">
        <f t="shared" si="11"/>
        <v>Descarregado</v>
      </c>
      <c r="Z1223" s="8" t="s">
        <v>3309</v>
      </c>
      <c r="AA1223" s="14">
        <f>SUMIFS(PagFreteIndividal!E:E,PagFreteIndividal!B:B,A:A)+AC1223</f>
        <v>9027.2</v>
      </c>
      <c r="AB1223" s="14">
        <f t="shared" si="12"/>
        <v>0</v>
      </c>
      <c r="AC1223" s="32"/>
    </row>
    <row r="1224">
      <c r="A1224" s="10" t="s">
        <v>7259</v>
      </c>
      <c r="B1224" s="13">
        <v>46111.0</v>
      </c>
      <c r="C1224" s="8" t="s">
        <v>3322</v>
      </c>
      <c r="D1224" s="8">
        <v>0.0</v>
      </c>
      <c r="E1224" s="8">
        <v>0.0</v>
      </c>
      <c r="F1224" s="8">
        <v>0.0</v>
      </c>
      <c r="G1224" s="11">
        <v>0.0</v>
      </c>
      <c r="H1224" s="8">
        <v>0.0</v>
      </c>
      <c r="I1224" s="11">
        <v>0.0</v>
      </c>
      <c r="J1224" s="8" t="s">
        <v>3324</v>
      </c>
      <c r="K1224" s="8">
        <v>0.0</v>
      </c>
      <c r="L1224" s="11">
        <v>0.0</v>
      </c>
      <c r="M1224" s="8" t="s">
        <v>6119</v>
      </c>
      <c r="N1224" s="8" t="s">
        <v>277</v>
      </c>
      <c r="O1224" s="8" t="s">
        <v>7260</v>
      </c>
      <c r="P1224" s="11">
        <v>78.0</v>
      </c>
      <c r="Q1224" s="11">
        <v>8956.74</v>
      </c>
      <c r="R1224" s="8"/>
      <c r="S1224" s="16" t="str">
        <f t="shared" si="9"/>
        <v>CXG-0326</v>
      </c>
      <c r="T1224" s="16" t="str">
        <f t="shared" si="10"/>
        <v>03/2026</v>
      </c>
      <c r="U1224" s="10" t="s">
        <v>1176</v>
      </c>
      <c r="V1224" s="43">
        <v>6890.0</v>
      </c>
      <c r="W1224" s="8">
        <v>114.83</v>
      </c>
      <c r="X1224" s="8">
        <v>114.83</v>
      </c>
      <c r="Y1224" s="16" t="str">
        <f t="shared" si="11"/>
        <v>Descarregado</v>
      </c>
      <c r="Z1224" s="8" t="s">
        <v>3324</v>
      </c>
      <c r="AA1224" s="14">
        <f>SUMIFS(PagFreteIndividal!E:E,PagFreteIndividal!B:B,A:A)+AC1224</f>
        <v>0</v>
      </c>
      <c r="AB1224" s="14">
        <f t="shared" si="12"/>
        <v>0</v>
      </c>
      <c r="AC1224" s="32"/>
    </row>
    <row r="1225">
      <c r="A1225" s="10" t="s">
        <v>7261</v>
      </c>
      <c r="B1225" s="13">
        <v>46111.0</v>
      </c>
      <c r="C1225" s="8" t="s">
        <v>3378</v>
      </c>
      <c r="D1225" s="8">
        <v>81200.0</v>
      </c>
      <c r="E1225" s="8">
        <v>1353.33</v>
      </c>
      <c r="F1225" s="8">
        <v>46.5</v>
      </c>
      <c r="G1225" s="11">
        <v>62929.85</v>
      </c>
      <c r="H1225" s="8">
        <v>0.0</v>
      </c>
      <c r="I1225" s="11">
        <v>0.0</v>
      </c>
      <c r="J1225" s="8" t="s">
        <v>7174</v>
      </c>
      <c r="K1225" s="8">
        <v>310.0</v>
      </c>
      <c r="L1225" s="11">
        <v>25172.0</v>
      </c>
      <c r="M1225" s="8" t="s">
        <v>6119</v>
      </c>
      <c r="N1225" s="8" t="s">
        <v>147</v>
      </c>
      <c r="O1225" s="8" t="s">
        <v>7262</v>
      </c>
      <c r="P1225" s="11">
        <v>70.0</v>
      </c>
      <c r="Q1225" s="11">
        <v>94406.9</v>
      </c>
      <c r="R1225" s="8" t="s">
        <v>7263</v>
      </c>
      <c r="S1225" s="16" t="str">
        <f t="shared" si="9"/>
        <v>CXG-0326</v>
      </c>
      <c r="T1225" s="16" t="str">
        <f t="shared" si="10"/>
        <v>03/2026</v>
      </c>
      <c r="U1225" s="10" t="s">
        <v>1168</v>
      </c>
      <c r="V1225" s="43">
        <v>80920.0</v>
      </c>
      <c r="W1225" s="8">
        <v>1348.67</v>
      </c>
      <c r="X1225" s="8">
        <v>-4.66</v>
      </c>
      <c r="Y1225" s="16" t="str">
        <f t="shared" si="11"/>
        <v>Descarregado</v>
      </c>
      <c r="Z1225" s="8" t="s">
        <v>3379</v>
      </c>
      <c r="AA1225" s="14">
        <f>SUMIFS(PagFreteIndividal!E:E,PagFreteIndividal!B:B,A:A)+AC1225</f>
        <v>25172</v>
      </c>
      <c r="AB1225" s="14">
        <f t="shared" si="12"/>
        <v>0</v>
      </c>
      <c r="AC1225" s="32">
        <v>25172.0</v>
      </c>
    </row>
    <row r="1226">
      <c r="A1226" s="10" t="s">
        <v>7264</v>
      </c>
      <c r="B1226" s="13">
        <v>46111.0</v>
      </c>
      <c r="C1226" s="8" t="s">
        <v>3375</v>
      </c>
      <c r="D1226" s="8">
        <v>72920.0</v>
      </c>
      <c r="E1226" s="8">
        <v>1215.33</v>
      </c>
      <c r="F1226" s="8">
        <v>46.5</v>
      </c>
      <c r="G1226" s="11">
        <v>56512.85</v>
      </c>
      <c r="H1226" s="8">
        <v>0.0</v>
      </c>
      <c r="I1226" s="11">
        <v>0.0</v>
      </c>
      <c r="J1226" s="8" t="s">
        <v>6341</v>
      </c>
      <c r="K1226" s="8">
        <v>310.0</v>
      </c>
      <c r="L1226" s="11">
        <v>22605.2</v>
      </c>
      <c r="M1226" s="8" t="s">
        <v>6119</v>
      </c>
      <c r="N1226" s="8" t="s">
        <v>147</v>
      </c>
      <c r="O1226" s="8" t="s">
        <v>7262</v>
      </c>
      <c r="P1226" s="11">
        <v>70.0</v>
      </c>
      <c r="Q1226" s="11">
        <v>84886.9</v>
      </c>
      <c r="R1226" s="8" t="s">
        <v>7265</v>
      </c>
      <c r="S1226" s="16" t="str">
        <f t="shared" si="9"/>
        <v>CXG-0326</v>
      </c>
      <c r="T1226" s="16" t="str">
        <f t="shared" si="10"/>
        <v>03/2026</v>
      </c>
      <c r="U1226" s="10" t="s">
        <v>1168</v>
      </c>
      <c r="V1226" s="43">
        <v>72760.0</v>
      </c>
      <c r="W1226" s="8">
        <v>1212.67</v>
      </c>
      <c r="X1226" s="8">
        <v>-2.66</v>
      </c>
      <c r="Y1226" s="16" t="str">
        <f t="shared" si="11"/>
        <v>Descarregado</v>
      </c>
      <c r="Z1226" s="8" t="s">
        <v>3302</v>
      </c>
      <c r="AA1226" s="14">
        <f>SUMIFS(PagFreteIndividal!E:E,PagFreteIndividal!B:B,A:A)+AC1226</f>
        <v>22605.2</v>
      </c>
      <c r="AB1226" s="14">
        <f t="shared" si="12"/>
        <v>0</v>
      </c>
      <c r="AC1226" s="32">
        <v>22605.2</v>
      </c>
    </row>
    <row r="1227">
      <c r="A1227" s="10" t="s">
        <v>5761</v>
      </c>
      <c r="B1227" s="13">
        <v>46112.0</v>
      </c>
      <c r="C1227" s="8" t="s">
        <v>3370</v>
      </c>
      <c r="D1227" s="8">
        <v>42300.0</v>
      </c>
      <c r="E1227" s="8">
        <v>705.0</v>
      </c>
      <c r="F1227" s="8">
        <v>71.5</v>
      </c>
      <c r="G1227" s="11">
        <v>50407.5</v>
      </c>
      <c r="H1227" s="8">
        <v>0.0</v>
      </c>
      <c r="I1227" s="11">
        <v>0.0</v>
      </c>
      <c r="J1227" s="8" t="s">
        <v>4516</v>
      </c>
      <c r="K1227" s="8">
        <v>170.0</v>
      </c>
      <c r="L1227" s="11">
        <v>7191.0</v>
      </c>
      <c r="M1227" s="8" t="s">
        <v>6119</v>
      </c>
      <c r="N1227" s="8" t="s">
        <v>41</v>
      </c>
      <c r="O1227" s="8" t="s">
        <v>7266</v>
      </c>
      <c r="P1227" s="11">
        <v>85.0</v>
      </c>
      <c r="Q1227" s="11">
        <v>59046.95</v>
      </c>
      <c r="R1227" s="8"/>
      <c r="S1227" s="16" t="str">
        <f t="shared" si="9"/>
        <v>CXG-0326</v>
      </c>
      <c r="T1227" s="16" t="str">
        <f t="shared" si="10"/>
        <v>03/2026</v>
      </c>
      <c r="U1227" s="10" t="s">
        <v>1150</v>
      </c>
      <c r="V1227" s="43">
        <v>41680.0</v>
      </c>
      <c r="W1227" s="8">
        <v>694.67</v>
      </c>
      <c r="X1227" s="8">
        <v>-10.33</v>
      </c>
      <c r="Y1227" s="16" t="str">
        <f t="shared" si="11"/>
        <v>Descarregado</v>
      </c>
      <c r="Z1227" s="8" t="s">
        <v>3309</v>
      </c>
      <c r="AA1227" s="14">
        <f>SUMIFS(PagFreteIndividal!E:E,PagFreteIndividal!B:B,A:A)+AC1227</f>
        <v>7191</v>
      </c>
      <c r="AB1227" s="14">
        <f t="shared" si="12"/>
        <v>0</v>
      </c>
      <c r="AC1227" s="32"/>
    </row>
    <row r="1228">
      <c r="A1228" s="10" t="s">
        <v>7267</v>
      </c>
      <c r="B1228" s="13">
        <v>46112.0</v>
      </c>
      <c r="C1228" s="8" t="s">
        <v>3375</v>
      </c>
      <c r="D1228" s="8">
        <v>74240.0</v>
      </c>
      <c r="E1228" s="8">
        <v>1237.33</v>
      </c>
      <c r="F1228" s="8">
        <v>71.5</v>
      </c>
      <c r="G1228" s="11">
        <v>88469.1</v>
      </c>
      <c r="H1228" s="8">
        <v>0.0</v>
      </c>
      <c r="I1228" s="11">
        <v>0.0</v>
      </c>
      <c r="J1228" s="8" t="s">
        <v>6989</v>
      </c>
      <c r="K1228" s="8">
        <v>170.0</v>
      </c>
      <c r="L1228" s="11">
        <v>12620.8</v>
      </c>
      <c r="M1228" s="8" t="s">
        <v>6119</v>
      </c>
      <c r="N1228" s="8" t="s">
        <v>41</v>
      </c>
      <c r="O1228" s="8" t="s">
        <v>7266</v>
      </c>
      <c r="P1228" s="11">
        <v>85.0</v>
      </c>
      <c r="Q1228" s="11">
        <v>104224.45</v>
      </c>
      <c r="R1228" s="8"/>
      <c r="S1228" s="16" t="str">
        <f t="shared" si="9"/>
        <v>CXG-0326</v>
      </c>
      <c r="T1228" s="16" t="str">
        <f t="shared" si="10"/>
        <v>03/2026</v>
      </c>
      <c r="U1228" s="10" t="s">
        <v>1150</v>
      </c>
      <c r="V1228" s="43">
        <v>73570.0</v>
      </c>
      <c r="W1228" s="8">
        <v>1226.17</v>
      </c>
      <c r="X1228" s="8">
        <v>-11.16</v>
      </c>
      <c r="Y1228" s="16" t="str">
        <f t="shared" si="11"/>
        <v>Descarregado</v>
      </c>
      <c r="Z1228" s="8" t="s">
        <v>3302</v>
      </c>
      <c r="AA1228" s="14">
        <f>SUMIFS(PagFreteIndividal!E:E,PagFreteIndividal!B:B,A:A)+AC1228</f>
        <v>12620.8</v>
      </c>
      <c r="AB1228" s="14">
        <f t="shared" si="12"/>
        <v>0</v>
      </c>
      <c r="AC1228" s="32">
        <v>12620.8</v>
      </c>
    </row>
    <row r="1229">
      <c r="A1229" s="10" t="s">
        <v>7268</v>
      </c>
      <c r="B1229" s="13">
        <v>46112.0</v>
      </c>
      <c r="C1229" s="8" t="s">
        <v>3375</v>
      </c>
      <c r="D1229" s="8">
        <v>75080.0</v>
      </c>
      <c r="E1229" s="8">
        <v>1251.33</v>
      </c>
      <c r="F1229" s="8">
        <v>71.5</v>
      </c>
      <c r="G1229" s="11">
        <v>89470.1</v>
      </c>
      <c r="H1229" s="8">
        <v>0.0</v>
      </c>
      <c r="I1229" s="11">
        <v>0.0</v>
      </c>
      <c r="J1229" s="8" t="s">
        <v>7198</v>
      </c>
      <c r="K1229" s="8">
        <v>170.0</v>
      </c>
      <c r="L1229" s="11">
        <v>12763.6</v>
      </c>
      <c r="M1229" s="8" t="s">
        <v>6119</v>
      </c>
      <c r="N1229" s="8" t="s">
        <v>41</v>
      </c>
      <c r="O1229" s="8" t="s">
        <v>7266</v>
      </c>
      <c r="P1229" s="11">
        <v>85.0</v>
      </c>
      <c r="Q1229" s="11">
        <v>105329.45</v>
      </c>
      <c r="R1229" s="8"/>
      <c r="S1229" s="16" t="str">
        <f t="shared" si="9"/>
        <v>CXG-0326</v>
      </c>
      <c r="T1229" s="16" t="str">
        <f t="shared" si="10"/>
        <v>03/2026</v>
      </c>
      <c r="U1229" s="10" t="s">
        <v>1150</v>
      </c>
      <c r="V1229" s="43">
        <v>74350.0</v>
      </c>
      <c r="W1229" s="8">
        <v>1239.17</v>
      </c>
      <c r="X1229" s="8">
        <v>-12.16</v>
      </c>
      <c r="Y1229" s="16" t="str">
        <f t="shared" si="11"/>
        <v>Descarregado</v>
      </c>
      <c r="Z1229" s="8" t="s">
        <v>3302</v>
      </c>
      <c r="AA1229" s="14">
        <f>SUMIFS(PagFreteIndividal!E:E,PagFreteIndividal!B:B,A:A)+AC1229</f>
        <v>12763.6</v>
      </c>
      <c r="AB1229" s="14">
        <f t="shared" si="12"/>
        <v>0</v>
      </c>
      <c r="AC1229" s="32">
        <v>12763.6</v>
      </c>
    </row>
    <row r="1230">
      <c r="A1230" s="10" t="s">
        <v>7269</v>
      </c>
      <c r="B1230" s="13">
        <v>46112.0</v>
      </c>
      <c r="C1230" s="8" t="s">
        <v>3375</v>
      </c>
      <c r="D1230" s="8">
        <v>81980.0</v>
      </c>
      <c r="E1230" s="8">
        <v>1366.33</v>
      </c>
      <c r="F1230" s="8">
        <v>46.5</v>
      </c>
      <c r="G1230" s="11">
        <v>63534.35</v>
      </c>
      <c r="H1230" s="8">
        <v>0.0</v>
      </c>
      <c r="I1230" s="11">
        <v>0.0</v>
      </c>
      <c r="J1230" s="8" t="s">
        <v>6129</v>
      </c>
      <c r="K1230" s="8">
        <v>310.0</v>
      </c>
      <c r="L1230" s="11">
        <v>25413.8</v>
      </c>
      <c r="M1230" s="8" t="s">
        <v>6119</v>
      </c>
      <c r="N1230" s="8" t="s">
        <v>147</v>
      </c>
      <c r="O1230" s="8" t="s">
        <v>7262</v>
      </c>
      <c r="P1230" s="11">
        <v>70.0</v>
      </c>
      <c r="Q1230" s="11">
        <v>95083.1</v>
      </c>
      <c r="R1230" s="8" t="s">
        <v>7270</v>
      </c>
      <c r="S1230" s="16" t="str">
        <f t="shared" si="9"/>
        <v>CXG-0326</v>
      </c>
      <c r="T1230" s="16" t="str">
        <f t="shared" si="10"/>
        <v>03/2026</v>
      </c>
      <c r="U1230" s="10" t="s">
        <v>1168</v>
      </c>
      <c r="V1230" s="43">
        <v>81500.0</v>
      </c>
      <c r="W1230" s="8">
        <v>1358.33</v>
      </c>
      <c r="X1230" s="8">
        <v>-8.0</v>
      </c>
      <c r="Y1230" s="16" t="str">
        <f t="shared" si="11"/>
        <v>Descarregado</v>
      </c>
      <c r="Z1230" s="8" t="s">
        <v>3302</v>
      </c>
      <c r="AA1230" s="14">
        <f>SUMIFS(PagFreteIndividal!E:E,PagFreteIndividal!B:B,A:A)+AC1230</f>
        <v>25413.8</v>
      </c>
      <c r="AB1230" s="14">
        <f t="shared" si="12"/>
        <v>0</v>
      </c>
      <c r="AC1230" s="32">
        <v>25413.8</v>
      </c>
    </row>
    <row r="1231">
      <c r="A1231" s="10" t="s">
        <v>7271</v>
      </c>
      <c r="B1231" s="13">
        <v>46112.0</v>
      </c>
      <c r="C1231" s="8" t="s">
        <v>3375</v>
      </c>
      <c r="D1231" s="8">
        <v>78900.0</v>
      </c>
      <c r="E1231" s="8">
        <v>1315.0</v>
      </c>
      <c r="F1231" s="8">
        <v>46.5</v>
      </c>
      <c r="G1231" s="11">
        <v>61147.5</v>
      </c>
      <c r="H1231" s="8">
        <v>0.0</v>
      </c>
      <c r="I1231" s="11">
        <v>0.0</v>
      </c>
      <c r="J1231" s="8" t="s">
        <v>6930</v>
      </c>
      <c r="K1231" s="8">
        <v>310.0</v>
      </c>
      <c r="L1231" s="11">
        <v>24459.0</v>
      </c>
      <c r="M1231" s="8" t="s">
        <v>6119</v>
      </c>
      <c r="N1231" s="8" t="s">
        <v>147</v>
      </c>
      <c r="O1231" s="8" t="s">
        <v>7262</v>
      </c>
      <c r="P1231" s="11">
        <v>70.0</v>
      </c>
      <c r="Q1231" s="11">
        <v>91840.0</v>
      </c>
      <c r="R1231" s="8"/>
      <c r="S1231" s="16" t="str">
        <f t="shared" si="9"/>
        <v>CXG-0326</v>
      </c>
      <c r="T1231" s="16" t="str">
        <f t="shared" si="10"/>
        <v>03/2026</v>
      </c>
      <c r="U1231" s="10" t="s">
        <v>1168</v>
      </c>
      <c r="V1231" s="43">
        <v>78720.0</v>
      </c>
      <c r="W1231" s="8">
        <v>1312.0</v>
      </c>
      <c r="X1231" s="8">
        <v>-3.0</v>
      </c>
      <c r="Y1231" s="16" t="str">
        <f t="shared" si="11"/>
        <v>Descarregado</v>
      </c>
      <c r="Z1231" s="8" t="s">
        <v>3302</v>
      </c>
      <c r="AA1231" s="14">
        <f>SUMIFS(PagFreteIndividal!E:E,PagFreteIndividal!B:B,A:A)+AC1231</f>
        <v>24459</v>
      </c>
      <c r="AB1231" s="14">
        <f t="shared" si="12"/>
        <v>0</v>
      </c>
      <c r="AC1231" s="32">
        <v>24459.0</v>
      </c>
    </row>
    <row r="1232">
      <c r="A1232" s="10" t="s">
        <v>7272</v>
      </c>
      <c r="B1232" s="13">
        <v>46112.0</v>
      </c>
      <c r="C1232" s="8" t="s">
        <v>3375</v>
      </c>
      <c r="D1232" s="8">
        <v>81260.0</v>
      </c>
      <c r="E1232" s="8">
        <v>1354.33</v>
      </c>
      <c r="F1232" s="8">
        <v>46.5</v>
      </c>
      <c r="G1232" s="11">
        <v>62976.35</v>
      </c>
      <c r="H1232" s="8">
        <v>0.0</v>
      </c>
      <c r="I1232" s="11">
        <v>0.0</v>
      </c>
      <c r="J1232" s="8" t="s">
        <v>6169</v>
      </c>
      <c r="K1232" s="8">
        <v>310.0</v>
      </c>
      <c r="L1232" s="11">
        <v>25190.6</v>
      </c>
      <c r="M1232" s="8" t="s">
        <v>6119</v>
      </c>
      <c r="N1232" s="8" t="s">
        <v>147</v>
      </c>
      <c r="O1232" s="8" t="s">
        <v>7262</v>
      </c>
      <c r="P1232" s="11">
        <v>70.0</v>
      </c>
      <c r="Q1232" s="11">
        <v>94546.9</v>
      </c>
      <c r="R1232" s="8"/>
      <c r="S1232" s="16" t="str">
        <f t="shared" si="9"/>
        <v>CXG-0326</v>
      </c>
      <c r="T1232" s="16" t="str">
        <f t="shared" si="10"/>
        <v>03/2026</v>
      </c>
      <c r="U1232" s="10" t="s">
        <v>1168</v>
      </c>
      <c r="V1232" s="43">
        <v>81040.0</v>
      </c>
      <c r="W1232" s="8">
        <v>1350.67</v>
      </c>
      <c r="X1232" s="8">
        <v>-3.66</v>
      </c>
      <c r="Y1232" s="16" t="str">
        <f t="shared" si="11"/>
        <v>Descarregado</v>
      </c>
      <c r="Z1232" s="8" t="s">
        <v>3302</v>
      </c>
      <c r="AA1232" s="14">
        <f>SUMIFS(PagFreteIndividal!E:E,PagFreteIndividal!B:B,A:A)+AC1232</f>
        <v>25190.6</v>
      </c>
      <c r="AB1232" s="14">
        <f t="shared" si="12"/>
        <v>0</v>
      </c>
      <c r="AC1232" s="32">
        <v>25190.6</v>
      </c>
    </row>
    <row r="1233">
      <c r="A1233" s="10" t="s">
        <v>7273</v>
      </c>
      <c r="B1233" s="13">
        <v>46112.0</v>
      </c>
      <c r="C1233" s="8" t="s">
        <v>3375</v>
      </c>
      <c r="D1233" s="8">
        <v>81160.0</v>
      </c>
      <c r="E1233" s="8">
        <v>1352.67</v>
      </c>
      <c r="F1233" s="8">
        <v>46.5</v>
      </c>
      <c r="G1233" s="11">
        <v>62899.16</v>
      </c>
      <c r="H1233" s="8">
        <v>0.0</v>
      </c>
      <c r="I1233" s="11">
        <v>0.0</v>
      </c>
      <c r="J1233" s="8" t="s">
        <v>6428</v>
      </c>
      <c r="K1233" s="8">
        <v>310.0</v>
      </c>
      <c r="L1233" s="11">
        <v>25159.6</v>
      </c>
      <c r="M1233" s="8" t="s">
        <v>6119</v>
      </c>
      <c r="N1233" s="8" t="s">
        <v>147</v>
      </c>
      <c r="O1233" s="8" t="s">
        <v>7262</v>
      </c>
      <c r="P1233" s="11">
        <v>70.0</v>
      </c>
      <c r="Q1233" s="11">
        <v>94010.0</v>
      </c>
      <c r="R1233" s="8"/>
      <c r="S1233" s="16" t="str">
        <f t="shared" si="9"/>
        <v>CXG-0326</v>
      </c>
      <c r="T1233" s="16" t="str">
        <f t="shared" si="10"/>
        <v>03/2026</v>
      </c>
      <c r="U1233" s="10" t="s">
        <v>1168</v>
      </c>
      <c r="V1233" s="43">
        <v>80580.0</v>
      </c>
      <c r="W1233" s="8">
        <v>1343.0</v>
      </c>
      <c r="X1233" s="8">
        <v>-9.67</v>
      </c>
      <c r="Y1233" s="16" t="str">
        <f t="shared" si="11"/>
        <v>Descarregado</v>
      </c>
      <c r="Z1233" s="8" t="s">
        <v>3302</v>
      </c>
      <c r="AA1233" s="14">
        <f>SUMIFS(PagFreteIndividal!E:E,PagFreteIndividal!B:B,A:A)+AC1233</f>
        <v>25159.6</v>
      </c>
      <c r="AB1233" s="14">
        <f t="shared" si="12"/>
        <v>0</v>
      </c>
      <c r="AC1233" s="32">
        <v>25159.6</v>
      </c>
    </row>
    <row r="1234">
      <c r="A1234" s="10" t="s">
        <v>7274</v>
      </c>
      <c r="B1234" s="13">
        <v>46112.0</v>
      </c>
      <c r="C1234" s="8" t="s">
        <v>3375</v>
      </c>
      <c r="D1234" s="8">
        <v>76540.0</v>
      </c>
      <c r="E1234" s="8">
        <v>1275.67</v>
      </c>
      <c r="F1234" s="8">
        <v>71.5</v>
      </c>
      <c r="G1234" s="11">
        <v>91210.41</v>
      </c>
      <c r="H1234" s="8">
        <v>0.0</v>
      </c>
      <c r="I1234" s="11">
        <v>0.0</v>
      </c>
      <c r="J1234" s="8" t="s">
        <v>6132</v>
      </c>
      <c r="K1234" s="8">
        <v>160.0</v>
      </c>
      <c r="L1234" s="11">
        <v>12246.4</v>
      </c>
      <c r="M1234" s="8" t="s">
        <v>6119</v>
      </c>
      <c r="N1234" s="8" t="s">
        <v>275</v>
      </c>
      <c r="O1234" s="8" t="s">
        <v>7258</v>
      </c>
      <c r="P1234" s="11">
        <v>84.0</v>
      </c>
      <c r="Q1234" s="11">
        <v>106371.72</v>
      </c>
      <c r="R1234" s="8"/>
      <c r="S1234" s="16" t="str">
        <f t="shared" si="9"/>
        <v>CXG-0326</v>
      </c>
      <c r="T1234" s="16" t="str">
        <f t="shared" si="10"/>
        <v>03/2026</v>
      </c>
      <c r="U1234" s="10" t="s">
        <v>1150</v>
      </c>
      <c r="V1234" s="43">
        <v>75980.0</v>
      </c>
      <c r="W1234" s="8">
        <v>1266.33</v>
      </c>
      <c r="X1234" s="8">
        <v>-9.34</v>
      </c>
      <c r="Y1234" s="16" t="str">
        <f t="shared" si="11"/>
        <v>Descarregado</v>
      </c>
      <c r="Z1234" s="8" t="s">
        <v>3302</v>
      </c>
      <c r="AA1234" s="14">
        <f>SUMIFS(PagFreteIndividal!E:E,PagFreteIndividal!B:B,A:A)+AC1234</f>
        <v>12246.4</v>
      </c>
      <c r="AB1234" s="14">
        <f t="shared" si="12"/>
        <v>0</v>
      </c>
      <c r="AC1234" s="32">
        <v>12246.4</v>
      </c>
    </row>
    <row r="1235">
      <c r="A1235" s="10" t="s">
        <v>5763</v>
      </c>
      <c r="B1235" s="13">
        <v>46113.0</v>
      </c>
      <c r="C1235" s="8" t="s">
        <v>3370</v>
      </c>
      <c r="D1235" s="8">
        <v>56020.0</v>
      </c>
      <c r="E1235" s="8">
        <v>933.67</v>
      </c>
      <c r="F1235" s="8">
        <v>46.5</v>
      </c>
      <c r="G1235" s="11">
        <v>43415.66</v>
      </c>
      <c r="H1235" s="8">
        <v>0.0</v>
      </c>
      <c r="I1235" s="11">
        <v>0.0</v>
      </c>
      <c r="J1235" s="8" t="s">
        <v>5764</v>
      </c>
      <c r="K1235" s="8">
        <v>340.0</v>
      </c>
      <c r="L1235" s="11">
        <v>19046.8</v>
      </c>
      <c r="M1235" s="8" t="s">
        <v>6119</v>
      </c>
      <c r="N1235" s="8" t="s">
        <v>224</v>
      </c>
      <c r="O1235" s="8" t="s">
        <v>7255</v>
      </c>
      <c r="P1235" s="11">
        <v>71.0</v>
      </c>
      <c r="Q1235" s="11">
        <v>66101.0</v>
      </c>
      <c r="R1235" s="8" t="s">
        <v>7275</v>
      </c>
      <c r="S1235" s="16" t="str">
        <f t="shared" si="9"/>
        <v>CXG-0426</v>
      </c>
      <c r="T1235" s="16" t="str">
        <f t="shared" si="10"/>
        <v>04/2026</v>
      </c>
      <c r="U1235" s="10" t="s">
        <v>1168</v>
      </c>
      <c r="V1235" s="43">
        <v>55860.0</v>
      </c>
      <c r="W1235" s="8">
        <v>931.0</v>
      </c>
      <c r="X1235" s="8">
        <v>-2.67</v>
      </c>
      <c r="Y1235" s="16" t="str">
        <f t="shared" si="11"/>
        <v>Descarregado</v>
      </c>
      <c r="Z1235" s="8" t="s">
        <v>3309</v>
      </c>
      <c r="AA1235" s="14">
        <f>SUMIFS(PagFreteIndividal!E:E,PagFreteIndividal!B:B,A:A)+AC1235</f>
        <v>19046.8</v>
      </c>
      <c r="AB1235" s="14">
        <f t="shared" si="12"/>
        <v>0</v>
      </c>
      <c r="AC1235" s="32"/>
    </row>
    <row r="1236">
      <c r="A1236" s="10" t="s">
        <v>5769</v>
      </c>
      <c r="B1236" s="13">
        <v>46113.0</v>
      </c>
      <c r="C1236" s="8" t="s">
        <v>3370</v>
      </c>
      <c r="D1236" s="8">
        <v>57640.0</v>
      </c>
      <c r="E1236" s="8">
        <v>960.67</v>
      </c>
      <c r="F1236" s="8">
        <v>44.5</v>
      </c>
      <c r="G1236" s="11">
        <v>42749.82</v>
      </c>
      <c r="H1236" s="8">
        <v>0.0</v>
      </c>
      <c r="I1236" s="11">
        <v>0.0</v>
      </c>
      <c r="J1236" s="8" t="s">
        <v>5500</v>
      </c>
      <c r="K1236" s="8">
        <v>370.0</v>
      </c>
      <c r="L1236" s="11">
        <v>21326.8</v>
      </c>
      <c r="M1236" s="8" t="s">
        <v>6119</v>
      </c>
      <c r="N1236" s="8" t="s">
        <v>224</v>
      </c>
      <c r="O1236" s="8" t="s">
        <v>7255</v>
      </c>
      <c r="P1236" s="11">
        <v>71.0</v>
      </c>
      <c r="Q1236" s="11">
        <v>68420.57</v>
      </c>
      <c r="R1236" s="8" t="s">
        <v>7276</v>
      </c>
      <c r="S1236" s="16" t="str">
        <f t="shared" si="9"/>
        <v>CXG-0426</v>
      </c>
      <c r="T1236" s="16" t="str">
        <f t="shared" si="10"/>
        <v>04/2026</v>
      </c>
      <c r="U1236" s="10" t="s">
        <v>1171</v>
      </c>
      <c r="V1236" s="43">
        <v>57820.0</v>
      </c>
      <c r="W1236" s="8">
        <v>963.67</v>
      </c>
      <c r="X1236" s="8">
        <v>3.0</v>
      </c>
      <c r="Y1236" s="16" t="str">
        <f t="shared" si="11"/>
        <v>Descarregado</v>
      </c>
      <c r="Z1236" s="8" t="s">
        <v>3309</v>
      </c>
      <c r="AA1236" s="14">
        <f>SUMIFS(PagFreteIndividal!E:E,PagFreteIndividal!B:B,A:A)+AC1236</f>
        <v>21326.8</v>
      </c>
      <c r="AB1236" s="14">
        <f t="shared" si="12"/>
        <v>0</v>
      </c>
      <c r="AC1236" s="32"/>
    </row>
    <row r="1237">
      <c r="A1237" s="10" t="s">
        <v>5774</v>
      </c>
      <c r="B1237" s="13">
        <v>46113.0</v>
      </c>
      <c r="C1237" s="8" t="s">
        <v>3370</v>
      </c>
      <c r="D1237" s="8">
        <v>51240.0</v>
      </c>
      <c r="E1237" s="8">
        <v>854.0</v>
      </c>
      <c r="F1237" s="8">
        <v>46.5</v>
      </c>
      <c r="G1237" s="11">
        <v>39711.0</v>
      </c>
      <c r="H1237" s="8">
        <v>0.0</v>
      </c>
      <c r="I1237" s="11">
        <v>0.0</v>
      </c>
      <c r="J1237" s="8" t="s">
        <v>4212</v>
      </c>
      <c r="K1237" s="8">
        <v>340.0</v>
      </c>
      <c r="L1237" s="11">
        <v>17421.6</v>
      </c>
      <c r="M1237" s="8" t="s">
        <v>6119</v>
      </c>
      <c r="N1237" s="8" t="s">
        <v>224</v>
      </c>
      <c r="O1237" s="8" t="s">
        <v>7255</v>
      </c>
      <c r="P1237" s="11">
        <v>71.0</v>
      </c>
      <c r="Q1237" s="11">
        <v>60397.57</v>
      </c>
      <c r="R1237" s="8" t="s">
        <v>7277</v>
      </c>
      <c r="S1237" s="16" t="str">
        <f t="shared" si="9"/>
        <v>CXG-0426</v>
      </c>
      <c r="T1237" s="16" t="str">
        <f t="shared" si="10"/>
        <v>04/2026</v>
      </c>
      <c r="U1237" s="10" t="s">
        <v>1168</v>
      </c>
      <c r="V1237" s="43">
        <v>51040.0</v>
      </c>
      <c r="W1237" s="8">
        <v>850.67</v>
      </c>
      <c r="X1237" s="8">
        <v>-3.33</v>
      </c>
      <c r="Y1237" s="16" t="str">
        <f t="shared" si="11"/>
        <v>Descarregado</v>
      </c>
      <c r="Z1237" s="8" t="s">
        <v>3309</v>
      </c>
      <c r="AA1237" s="14">
        <f>SUMIFS(PagFreteIndividal!E:E,PagFreteIndividal!B:B,A:A)+AC1237</f>
        <v>17421.6</v>
      </c>
      <c r="AB1237" s="14">
        <f t="shared" si="12"/>
        <v>0</v>
      </c>
      <c r="AC1237" s="32"/>
    </row>
    <row r="1238">
      <c r="A1238" s="10" t="s">
        <v>5771</v>
      </c>
      <c r="B1238" s="13">
        <v>46113.0</v>
      </c>
      <c r="C1238" s="8" t="s">
        <v>3370</v>
      </c>
      <c r="D1238" s="8">
        <v>75340.0</v>
      </c>
      <c r="E1238" s="8">
        <v>1255.67</v>
      </c>
      <c r="F1238" s="8">
        <v>46.5</v>
      </c>
      <c r="G1238" s="11">
        <v>58388.66</v>
      </c>
      <c r="H1238" s="8">
        <v>0.0</v>
      </c>
      <c r="I1238" s="11">
        <v>0.0</v>
      </c>
      <c r="J1238" s="8" t="s">
        <v>5772</v>
      </c>
      <c r="K1238" s="8">
        <v>340.0</v>
      </c>
      <c r="L1238" s="11">
        <v>25615.6</v>
      </c>
      <c r="M1238" s="8" t="s">
        <v>6119</v>
      </c>
      <c r="N1238" s="8" t="s">
        <v>224</v>
      </c>
      <c r="O1238" s="8" t="s">
        <v>7255</v>
      </c>
      <c r="P1238" s="11">
        <v>71.0</v>
      </c>
      <c r="Q1238" s="11">
        <v>88915.43</v>
      </c>
      <c r="R1238" s="8" t="s">
        <v>7278</v>
      </c>
      <c r="S1238" s="16" t="str">
        <f t="shared" si="9"/>
        <v>CXG-0426</v>
      </c>
      <c r="T1238" s="16" t="str">
        <f t="shared" si="10"/>
        <v>04/2026</v>
      </c>
      <c r="U1238" s="10" t="s">
        <v>1168</v>
      </c>
      <c r="V1238" s="43">
        <v>75140.0</v>
      </c>
      <c r="W1238" s="8">
        <v>1252.33</v>
      </c>
      <c r="X1238" s="8">
        <v>-3.34</v>
      </c>
      <c r="Y1238" s="16" t="str">
        <f t="shared" si="11"/>
        <v>Descarregado</v>
      </c>
      <c r="Z1238" s="8" t="s">
        <v>3309</v>
      </c>
      <c r="AA1238" s="14">
        <f>SUMIFS(PagFreteIndividal!E:E,PagFreteIndividal!B:B,A:A)+AC1238</f>
        <v>25615.6</v>
      </c>
      <c r="AB1238" s="14">
        <f t="shared" si="12"/>
        <v>0</v>
      </c>
      <c r="AC1238" s="32"/>
    </row>
    <row r="1239">
      <c r="A1239" s="10" t="s">
        <v>5784</v>
      </c>
      <c r="B1239" s="13">
        <v>46114.0</v>
      </c>
      <c r="C1239" s="8" t="s">
        <v>3370</v>
      </c>
      <c r="D1239" s="8">
        <v>66860.0</v>
      </c>
      <c r="E1239" s="8">
        <v>1114.33</v>
      </c>
      <c r="F1239" s="8">
        <v>45.5</v>
      </c>
      <c r="G1239" s="11">
        <v>50702.02</v>
      </c>
      <c r="H1239" s="8">
        <v>0.0</v>
      </c>
      <c r="I1239" s="11">
        <v>0.0</v>
      </c>
      <c r="J1239" s="8" t="s">
        <v>5785</v>
      </c>
      <c r="K1239" s="8">
        <v>300.0</v>
      </c>
      <c r="L1239" s="11">
        <v>20058.0</v>
      </c>
      <c r="M1239" s="8" t="s">
        <v>6119</v>
      </c>
      <c r="N1239" s="8" t="s">
        <v>147</v>
      </c>
      <c r="O1239" s="8" t="s">
        <v>7262</v>
      </c>
      <c r="P1239" s="11">
        <v>70.0</v>
      </c>
      <c r="Q1239" s="11">
        <v>78026.9</v>
      </c>
      <c r="R1239" s="8"/>
      <c r="S1239" s="16" t="str">
        <f t="shared" si="9"/>
        <v>CXG-0426</v>
      </c>
      <c r="T1239" s="16" t="str">
        <f t="shared" si="10"/>
        <v>04/2026</v>
      </c>
      <c r="U1239" s="10" t="s">
        <v>1182</v>
      </c>
      <c r="V1239" s="43">
        <v>66880.0</v>
      </c>
      <c r="W1239" s="8">
        <v>1114.67</v>
      </c>
      <c r="X1239" s="8">
        <v>0.34</v>
      </c>
      <c r="Y1239" s="16" t="str">
        <f t="shared" si="11"/>
        <v>Descarregado</v>
      </c>
      <c r="Z1239" s="8" t="s">
        <v>3309</v>
      </c>
      <c r="AA1239" s="14">
        <f>SUMIFS(PagFreteIndividal!E:E,PagFreteIndividal!B:B,A:A)+AC1239</f>
        <v>20058</v>
      </c>
      <c r="AB1239" s="14">
        <f t="shared" si="12"/>
        <v>0</v>
      </c>
      <c r="AC1239" s="32"/>
    </row>
    <row r="1240">
      <c r="A1240" s="10" t="s">
        <v>5781</v>
      </c>
      <c r="B1240" s="13">
        <v>46114.0</v>
      </c>
      <c r="C1240" s="8" t="s">
        <v>3370</v>
      </c>
      <c r="D1240" s="8">
        <v>77620.0</v>
      </c>
      <c r="E1240" s="8">
        <v>1293.67</v>
      </c>
      <c r="F1240" s="8">
        <v>45.5</v>
      </c>
      <c r="G1240" s="11">
        <v>58861.99</v>
      </c>
      <c r="H1240" s="8">
        <v>0.0</v>
      </c>
      <c r="I1240" s="11">
        <v>0.0</v>
      </c>
      <c r="J1240" s="8" t="s">
        <v>5782</v>
      </c>
      <c r="K1240" s="8">
        <v>300.0</v>
      </c>
      <c r="L1240" s="11">
        <v>23286.0</v>
      </c>
      <c r="M1240" s="8" t="s">
        <v>6119</v>
      </c>
      <c r="N1240" s="8" t="s">
        <v>147</v>
      </c>
      <c r="O1240" s="8" t="s">
        <v>7262</v>
      </c>
      <c r="P1240" s="11">
        <v>70.0</v>
      </c>
      <c r="Q1240" s="11">
        <v>90160.0</v>
      </c>
      <c r="R1240" s="8"/>
      <c r="S1240" s="16" t="str">
        <f t="shared" si="9"/>
        <v>CXG-0426</v>
      </c>
      <c r="T1240" s="16" t="str">
        <f t="shared" si="10"/>
        <v>04/2026</v>
      </c>
      <c r="U1240" s="10" t="s">
        <v>1182</v>
      </c>
      <c r="V1240" s="43">
        <v>77280.0</v>
      </c>
      <c r="W1240" s="8">
        <v>1288.0</v>
      </c>
      <c r="X1240" s="8">
        <v>-5.67</v>
      </c>
      <c r="Y1240" s="16" t="str">
        <f t="shared" si="11"/>
        <v>Descarregado</v>
      </c>
      <c r="Z1240" s="8" t="s">
        <v>3309</v>
      </c>
      <c r="AA1240" s="14">
        <f>SUMIFS(PagFreteIndividal!E:E,PagFreteIndividal!B:B,A:A)+AC1240</f>
        <v>23286</v>
      </c>
      <c r="AB1240" s="14">
        <f t="shared" si="12"/>
        <v>0</v>
      </c>
      <c r="AC1240" s="32"/>
    </row>
    <row r="1241">
      <c r="A1241" s="10" t="s">
        <v>5777</v>
      </c>
      <c r="B1241" s="13">
        <v>46114.0</v>
      </c>
      <c r="C1241" s="8" t="s">
        <v>3370</v>
      </c>
      <c r="D1241" s="8">
        <v>65860.0</v>
      </c>
      <c r="E1241" s="8">
        <v>1097.67</v>
      </c>
      <c r="F1241" s="8">
        <v>45.5</v>
      </c>
      <c r="G1241" s="11">
        <v>49943.99</v>
      </c>
      <c r="H1241" s="8">
        <v>0.0</v>
      </c>
      <c r="I1241" s="11">
        <v>0.0</v>
      </c>
      <c r="J1241" s="8" t="s">
        <v>5778</v>
      </c>
      <c r="K1241" s="8">
        <v>300.0</v>
      </c>
      <c r="L1241" s="11">
        <v>19758.0</v>
      </c>
      <c r="M1241" s="8" t="s">
        <v>6119</v>
      </c>
      <c r="N1241" s="8" t="s">
        <v>147</v>
      </c>
      <c r="O1241" s="8" t="s">
        <v>7262</v>
      </c>
      <c r="P1241" s="11">
        <v>70.0</v>
      </c>
      <c r="Q1241" s="11">
        <v>76883.1</v>
      </c>
      <c r="R1241" s="8"/>
      <c r="S1241" s="16" t="str">
        <f t="shared" si="9"/>
        <v>CXG-0426</v>
      </c>
      <c r="T1241" s="16" t="str">
        <f t="shared" si="10"/>
        <v>04/2026</v>
      </c>
      <c r="U1241" s="10" t="s">
        <v>1182</v>
      </c>
      <c r="V1241" s="43">
        <v>65900.0</v>
      </c>
      <c r="W1241" s="8">
        <v>1098.33</v>
      </c>
      <c r="X1241" s="8">
        <v>0.66</v>
      </c>
      <c r="Y1241" s="16" t="str">
        <f t="shared" si="11"/>
        <v>Descarregado</v>
      </c>
      <c r="Z1241" s="8" t="s">
        <v>3309</v>
      </c>
      <c r="AA1241" s="14">
        <f>SUMIFS(PagFreteIndividal!E:E,PagFreteIndividal!B:B,A:A)+AC1241</f>
        <v>19758</v>
      </c>
      <c r="AB1241" s="14">
        <f t="shared" si="12"/>
        <v>0</v>
      </c>
      <c r="AC1241" s="32"/>
    </row>
    <row r="1242">
      <c r="A1242" s="10" t="s">
        <v>7279</v>
      </c>
      <c r="B1242" s="13">
        <v>46114.0</v>
      </c>
      <c r="C1242" s="8" t="s">
        <v>3384</v>
      </c>
      <c r="D1242" s="8">
        <v>75360.0</v>
      </c>
      <c r="E1242" s="8">
        <v>1256.0</v>
      </c>
      <c r="F1242" s="8">
        <v>46.5</v>
      </c>
      <c r="G1242" s="11">
        <v>58404.0</v>
      </c>
      <c r="H1242" s="8">
        <v>0.0</v>
      </c>
      <c r="I1242" s="11">
        <v>0.0</v>
      </c>
      <c r="J1242" s="8" t="s">
        <v>7280</v>
      </c>
      <c r="K1242" s="8">
        <v>340.0</v>
      </c>
      <c r="L1242" s="11">
        <v>25622.4</v>
      </c>
      <c r="M1242" s="8" t="s">
        <v>6119</v>
      </c>
      <c r="N1242" s="8" t="s">
        <v>224</v>
      </c>
      <c r="O1242" s="8" t="s">
        <v>7255</v>
      </c>
      <c r="P1242" s="11">
        <v>71.0</v>
      </c>
      <c r="Q1242" s="11">
        <v>88158.57</v>
      </c>
      <c r="R1242" s="8" t="s">
        <v>7281</v>
      </c>
      <c r="S1242" s="16" t="str">
        <f t="shared" si="9"/>
        <v>CXG-0426</v>
      </c>
      <c r="T1242" s="16" t="str">
        <f t="shared" si="10"/>
        <v>04/2026</v>
      </c>
      <c r="U1242" s="10" t="s">
        <v>1168</v>
      </c>
      <c r="V1242" s="43">
        <v>74500.0</v>
      </c>
      <c r="W1242" s="8">
        <v>1241.67</v>
      </c>
      <c r="X1242" s="8">
        <v>-14.33</v>
      </c>
      <c r="Y1242" s="16" t="str">
        <f t="shared" si="11"/>
        <v>Descarregado</v>
      </c>
      <c r="Z1242" s="8" t="s">
        <v>3302</v>
      </c>
      <c r="AA1242" s="14">
        <f>SUMIFS(PagFreteIndividal!E:E,PagFreteIndividal!B:B,A:A)+AC1242</f>
        <v>25622.4</v>
      </c>
      <c r="AB1242" s="14">
        <f t="shared" si="12"/>
        <v>0</v>
      </c>
      <c r="AC1242" s="32">
        <v>25622.4</v>
      </c>
    </row>
    <row r="1243">
      <c r="A1243" s="10" t="s">
        <v>5790</v>
      </c>
      <c r="B1243" s="13">
        <v>46116.0</v>
      </c>
      <c r="C1243" s="8" t="s">
        <v>3370</v>
      </c>
      <c r="D1243" s="8">
        <v>60460.0</v>
      </c>
      <c r="E1243" s="8">
        <v>1007.67</v>
      </c>
      <c r="F1243" s="8">
        <v>71.5</v>
      </c>
      <c r="G1243" s="11">
        <v>72048.41</v>
      </c>
      <c r="H1243" s="8">
        <v>0.0</v>
      </c>
      <c r="I1243" s="11">
        <v>0.0</v>
      </c>
      <c r="J1243" s="8" t="s">
        <v>4138</v>
      </c>
      <c r="K1243" s="8">
        <v>180.0</v>
      </c>
      <c r="L1243" s="11">
        <v>10882.8</v>
      </c>
      <c r="M1243" s="8" t="s">
        <v>6119</v>
      </c>
      <c r="N1243" s="8" t="s">
        <v>41</v>
      </c>
      <c r="O1243" s="8" t="s">
        <v>7266</v>
      </c>
      <c r="P1243" s="11">
        <v>85.0</v>
      </c>
      <c r="Q1243" s="11">
        <v>85779.45</v>
      </c>
      <c r="R1243" s="8"/>
      <c r="S1243" s="16" t="str">
        <f t="shared" si="9"/>
        <v>CXG-0426</v>
      </c>
      <c r="T1243" s="16" t="str">
        <f t="shared" si="10"/>
        <v>04/2026</v>
      </c>
      <c r="U1243" s="10" t="s">
        <v>1150</v>
      </c>
      <c r="V1243" s="43">
        <v>60550.0</v>
      </c>
      <c r="W1243" s="8">
        <v>1009.17</v>
      </c>
      <c r="X1243" s="8">
        <v>1.5</v>
      </c>
      <c r="Y1243" s="16" t="str">
        <f t="shared" si="11"/>
        <v>Descarregado</v>
      </c>
      <c r="Z1243" s="8" t="s">
        <v>3309</v>
      </c>
      <c r="AA1243" s="14">
        <f>SUMIFS(PagFreteIndividal!E:E,PagFreteIndividal!B:B,A:A)+AC1243</f>
        <v>10882.8</v>
      </c>
      <c r="AB1243" s="14">
        <f t="shared" si="12"/>
        <v>0</v>
      </c>
      <c r="AC1243" s="32"/>
    </row>
    <row r="1244">
      <c r="A1244" s="10" t="s">
        <v>5787</v>
      </c>
      <c r="B1244" s="13">
        <v>46116.0</v>
      </c>
      <c r="C1244" s="8" t="s">
        <v>3370</v>
      </c>
      <c r="D1244" s="8">
        <v>54420.0</v>
      </c>
      <c r="E1244" s="8">
        <v>907.0</v>
      </c>
      <c r="F1244" s="8">
        <v>71.5</v>
      </c>
      <c r="G1244" s="11">
        <v>64850.5</v>
      </c>
      <c r="H1244" s="8">
        <v>0.0</v>
      </c>
      <c r="I1244" s="11">
        <v>0.0</v>
      </c>
      <c r="J1244" s="8" t="s">
        <v>5788</v>
      </c>
      <c r="K1244" s="8">
        <v>180.0</v>
      </c>
      <c r="L1244" s="11">
        <v>9795.6</v>
      </c>
      <c r="M1244" s="8" t="s">
        <v>6119</v>
      </c>
      <c r="N1244" s="8" t="s">
        <v>41</v>
      </c>
      <c r="O1244" s="8" t="s">
        <v>7266</v>
      </c>
      <c r="P1244" s="11">
        <v>85.0</v>
      </c>
      <c r="Q1244" s="11">
        <v>77335.55</v>
      </c>
      <c r="R1244" s="8"/>
      <c r="S1244" s="16" t="str">
        <f t="shared" si="9"/>
        <v>CXG-0426</v>
      </c>
      <c r="T1244" s="16" t="str">
        <f t="shared" si="10"/>
        <v>04/2026</v>
      </c>
      <c r="U1244" s="10" t="s">
        <v>1150</v>
      </c>
      <c r="V1244" s="43">
        <v>54590.0</v>
      </c>
      <c r="W1244" s="8">
        <v>909.83</v>
      </c>
      <c r="X1244" s="8">
        <v>2.83</v>
      </c>
      <c r="Y1244" s="16" t="str">
        <f t="shared" si="11"/>
        <v>Descarregado</v>
      </c>
      <c r="Z1244" s="8" t="s">
        <v>3309</v>
      </c>
      <c r="AA1244" s="14">
        <f>SUMIFS(PagFreteIndividal!E:E,PagFreteIndividal!B:B,A:A)+AC1244</f>
        <v>9795.6</v>
      </c>
      <c r="AB1244" s="14">
        <f t="shared" si="12"/>
        <v>0</v>
      </c>
      <c r="AC1244" s="32"/>
    </row>
    <row r="1245">
      <c r="A1245" s="10" t="s">
        <v>5792</v>
      </c>
      <c r="B1245" s="13">
        <v>46116.0</v>
      </c>
      <c r="C1245" s="8" t="s">
        <v>3370</v>
      </c>
      <c r="D1245" s="8">
        <v>56200.0</v>
      </c>
      <c r="E1245" s="8">
        <v>936.67</v>
      </c>
      <c r="F1245" s="8">
        <v>71.5</v>
      </c>
      <c r="G1245" s="11">
        <v>66971.91</v>
      </c>
      <c r="H1245" s="8">
        <v>0.0</v>
      </c>
      <c r="I1245" s="11">
        <v>0.0</v>
      </c>
      <c r="J1245" s="8" t="s">
        <v>5793</v>
      </c>
      <c r="K1245" s="8">
        <v>175.0</v>
      </c>
      <c r="L1245" s="11">
        <v>9835.0</v>
      </c>
      <c r="M1245" s="8" t="s">
        <v>6119</v>
      </c>
      <c r="N1245" s="8" t="s">
        <v>105</v>
      </c>
      <c r="O1245" s="8" t="s">
        <v>7282</v>
      </c>
      <c r="P1245" s="11">
        <v>88.0</v>
      </c>
      <c r="Q1245" s="11">
        <v>82236.0</v>
      </c>
      <c r="R1245" s="8"/>
      <c r="S1245" s="16" t="str">
        <f t="shared" si="9"/>
        <v>CXG-0426</v>
      </c>
      <c r="T1245" s="16" t="str">
        <f t="shared" si="10"/>
        <v>04/2026</v>
      </c>
      <c r="U1245" s="10" t="s">
        <v>1150</v>
      </c>
      <c r="V1245" s="43">
        <v>56070.0</v>
      </c>
      <c r="W1245" s="8">
        <v>934.5</v>
      </c>
      <c r="X1245" s="8">
        <v>-2.17</v>
      </c>
      <c r="Y1245" s="16" t="str">
        <f t="shared" si="11"/>
        <v>Descarregado</v>
      </c>
      <c r="Z1245" s="8" t="s">
        <v>3309</v>
      </c>
      <c r="AA1245" s="14">
        <f>SUMIFS(PagFreteIndividal!E:E,PagFreteIndividal!B:B,A:A)+AC1245</f>
        <v>9835</v>
      </c>
      <c r="AB1245" s="14">
        <f t="shared" si="12"/>
        <v>0</v>
      </c>
      <c r="AC1245" s="32"/>
    </row>
    <row r="1246">
      <c r="A1246" s="10" t="s">
        <v>7283</v>
      </c>
      <c r="B1246" s="13">
        <v>46116.0</v>
      </c>
      <c r="C1246" s="8" t="s">
        <v>3384</v>
      </c>
      <c r="D1246" s="8">
        <v>76400.0</v>
      </c>
      <c r="E1246" s="8">
        <v>1273.33</v>
      </c>
      <c r="F1246" s="8">
        <v>74.0</v>
      </c>
      <c r="G1246" s="11">
        <v>94226.42</v>
      </c>
      <c r="H1246" s="8">
        <v>0.0</v>
      </c>
      <c r="I1246" s="11">
        <v>0.0</v>
      </c>
      <c r="J1246" s="8" t="s">
        <v>6132</v>
      </c>
      <c r="K1246" s="8">
        <v>180.0</v>
      </c>
      <c r="L1246" s="11">
        <v>13752.0</v>
      </c>
      <c r="M1246" s="8" t="s">
        <v>6119</v>
      </c>
      <c r="N1246" s="8" t="s">
        <v>83</v>
      </c>
      <c r="O1246" s="8" t="s">
        <v>7228</v>
      </c>
      <c r="P1246" s="11">
        <v>90.0</v>
      </c>
      <c r="Q1246" s="11">
        <v>114000.3</v>
      </c>
      <c r="R1246" s="8"/>
      <c r="S1246" s="16" t="str">
        <f t="shared" si="9"/>
        <v>CXG-0426</v>
      </c>
      <c r="T1246" s="16" t="str">
        <f t="shared" si="10"/>
        <v>04/2026</v>
      </c>
      <c r="U1246" s="10" t="s">
        <v>1184</v>
      </c>
      <c r="V1246" s="43">
        <v>76000.0</v>
      </c>
      <c r="W1246" s="8">
        <v>1266.67</v>
      </c>
      <c r="X1246" s="8">
        <v>-6.66</v>
      </c>
      <c r="Y1246" s="16" t="str">
        <f t="shared" si="11"/>
        <v>Descarregado</v>
      </c>
      <c r="Z1246" s="8" t="s">
        <v>3302</v>
      </c>
      <c r="AA1246" s="14">
        <f>SUMIFS(PagFreteIndividal!E:E,PagFreteIndividal!B:B,A:A)+AC1246</f>
        <v>13752</v>
      </c>
      <c r="AB1246" s="14">
        <f t="shared" si="12"/>
        <v>0</v>
      </c>
      <c r="AC1246" s="32">
        <v>13752.0</v>
      </c>
    </row>
    <row r="1247">
      <c r="A1247" s="10" t="s">
        <v>7284</v>
      </c>
      <c r="B1247" s="13">
        <v>46116.0</v>
      </c>
      <c r="C1247" s="8" t="s">
        <v>3384</v>
      </c>
      <c r="D1247" s="8">
        <v>73220.0</v>
      </c>
      <c r="E1247" s="8">
        <v>1220.33</v>
      </c>
      <c r="F1247" s="8">
        <v>74.0</v>
      </c>
      <c r="G1247" s="11">
        <v>90304.42</v>
      </c>
      <c r="H1247" s="8">
        <v>0.0</v>
      </c>
      <c r="I1247" s="11">
        <v>0.0</v>
      </c>
      <c r="J1247" s="8" t="s">
        <v>6176</v>
      </c>
      <c r="K1247" s="8">
        <v>180.0</v>
      </c>
      <c r="L1247" s="11">
        <v>13179.6</v>
      </c>
      <c r="M1247" s="8" t="s">
        <v>6119</v>
      </c>
      <c r="N1247" s="8" t="s">
        <v>83</v>
      </c>
      <c r="O1247" s="8" t="s">
        <v>7228</v>
      </c>
      <c r="P1247" s="11">
        <v>90.0</v>
      </c>
      <c r="Q1247" s="11">
        <v>110009.7</v>
      </c>
      <c r="R1247" s="8"/>
      <c r="S1247" s="16" t="str">
        <f t="shared" si="9"/>
        <v>CXG-0426</v>
      </c>
      <c r="T1247" s="16" t="str">
        <f t="shared" si="10"/>
        <v>04/2026</v>
      </c>
      <c r="U1247" s="10" t="s">
        <v>1184</v>
      </c>
      <c r="V1247" s="43">
        <v>73340.0</v>
      </c>
      <c r="W1247" s="8">
        <v>1222.33</v>
      </c>
      <c r="X1247" s="8">
        <v>2.0</v>
      </c>
      <c r="Y1247" s="16" t="str">
        <f t="shared" si="11"/>
        <v>Descarregado</v>
      </c>
      <c r="Z1247" s="8" t="s">
        <v>3302</v>
      </c>
      <c r="AA1247" s="14">
        <f>SUMIFS(PagFreteIndividal!E:E,PagFreteIndividal!B:B,A:A)+AC1247</f>
        <v>13179.6</v>
      </c>
      <c r="AB1247" s="14">
        <f t="shared" si="12"/>
        <v>0</v>
      </c>
      <c r="AC1247" s="32">
        <v>13179.6</v>
      </c>
    </row>
    <row r="1248">
      <c r="A1248" s="10" t="s">
        <v>5795</v>
      </c>
      <c r="B1248" s="13">
        <v>46116.0</v>
      </c>
      <c r="C1248" s="8" t="s">
        <v>3370</v>
      </c>
      <c r="D1248" s="8">
        <v>53520.0</v>
      </c>
      <c r="E1248" s="8">
        <v>892.0</v>
      </c>
      <c r="F1248" s="8">
        <v>71.5</v>
      </c>
      <c r="G1248" s="11">
        <v>63778.0</v>
      </c>
      <c r="H1248" s="8">
        <v>0.0</v>
      </c>
      <c r="I1248" s="11">
        <v>0.0</v>
      </c>
      <c r="J1248" s="8" t="s">
        <v>5796</v>
      </c>
      <c r="K1248" s="8">
        <v>150.0</v>
      </c>
      <c r="L1248" s="11">
        <v>8028.0</v>
      </c>
      <c r="M1248" s="8" t="s">
        <v>6119</v>
      </c>
      <c r="N1248" s="8" t="s">
        <v>79</v>
      </c>
      <c r="O1248" s="8" t="s">
        <v>7285</v>
      </c>
      <c r="P1248" s="11">
        <v>84.0</v>
      </c>
      <c r="Q1248" s="11">
        <v>74928.0</v>
      </c>
      <c r="R1248" s="8"/>
      <c r="S1248" s="16" t="str">
        <f t="shared" si="9"/>
        <v>CXG-0426</v>
      </c>
      <c r="T1248" s="16" t="str">
        <f t="shared" si="10"/>
        <v>04/2026</v>
      </c>
      <c r="U1248" s="10" t="s">
        <v>1150</v>
      </c>
      <c r="V1248" s="43">
        <v>53520.0</v>
      </c>
      <c r="W1248" s="8">
        <v>892.0</v>
      </c>
      <c r="X1248" s="8">
        <v>0.0</v>
      </c>
      <c r="Y1248" s="16" t="str">
        <f t="shared" si="11"/>
        <v>Descarregado</v>
      </c>
      <c r="Z1248" s="8" t="s">
        <v>3309</v>
      </c>
      <c r="AA1248" s="14">
        <f>SUMIFS(PagFreteIndividal!E:E,PagFreteIndividal!B:B,A:A)+AC1248</f>
        <v>8028</v>
      </c>
      <c r="AB1248" s="14">
        <f t="shared" si="12"/>
        <v>0</v>
      </c>
      <c r="AC1248" s="32"/>
    </row>
    <row r="1249">
      <c r="A1249" s="10" t="s">
        <v>5802</v>
      </c>
      <c r="B1249" s="13">
        <v>46117.0</v>
      </c>
      <c r="C1249" s="8" t="s">
        <v>3370</v>
      </c>
      <c r="D1249" s="8">
        <v>60280.0</v>
      </c>
      <c r="E1249" s="8">
        <v>1004.67</v>
      </c>
      <c r="F1249" s="8">
        <v>71.5</v>
      </c>
      <c r="G1249" s="11">
        <v>71833.91</v>
      </c>
      <c r="H1249" s="8">
        <v>0.0</v>
      </c>
      <c r="I1249" s="11">
        <v>0.0</v>
      </c>
      <c r="J1249" s="8" t="s">
        <v>5803</v>
      </c>
      <c r="K1249" s="8">
        <v>125.0</v>
      </c>
      <c r="L1249" s="11">
        <v>7535.0</v>
      </c>
      <c r="M1249" s="8" t="s">
        <v>6119</v>
      </c>
      <c r="N1249" s="8" t="s">
        <v>65</v>
      </c>
      <c r="O1249" s="8" t="s">
        <v>7286</v>
      </c>
      <c r="P1249" s="11">
        <v>83.0</v>
      </c>
      <c r="Q1249" s="11">
        <v>83581.0</v>
      </c>
      <c r="R1249" s="8"/>
      <c r="S1249" s="16" t="str">
        <f t="shared" si="9"/>
        <v>CXG-0426</v>
      </c>
      <c r="T1249" s="16" t="str">
        <f t="shared" si="10"/>
        <v>04/2026</v>
      </c>
      <c r="U1249" s="10" t="s">
        <v>1150</v>
      </c>
      <c r="V1249" s="43">
        <v>60420.0</v>
      </c>
      <c r="W1249" s="8">
        <v>1007.0</v>
      </c>
      <c r="X1249" s="8">
        <v>2.33</v>
      </c>
      <c r="Y1249" s="16" t="str">
        <f t="shared" si="11"/>
        <v>Descarregado</v>
      </c>
      <c r="Z1249" s="8" t="s">
        <v>3309</v>
      </c>
      <c r="AA1249" s="14">
        <f>SUMIFS(PagFreteIndividal!E:E,PagFreteIndividal!B:B,A:A)+AC1249</f>
        <v>7535</v>
      </c>
      <c r="AB1249" s="14">
        <f t="shared" si="12"/>
        <v>0</v>
      </c>
      <c r="AC1249" s="32"/>
    </row>
    <row r="1250">
      <c r="A1250" s="10" t="s">
        <v>5799</v>
      </c>
      <c r="B1250" s="13">
        <v>46117.0</v>
      </c>
      <c r="C1250" s="8" t="s">
        <v>3370</v>
      </c>
      <c r="D1250" s="8">
        <v>60140.0</v>
      </c>
      <c r="E1250" s="8">
        <v>1002.33</v>
      </c>
      <c r="F1250" s="8">
        <v>71.5</v>
      </c>
      <c r="G1250" s="11">
        <v>71666.6</v>
      </c>
      <c r="H1250" s="8">
        <v>0.0</v>
      </c>
      <c r="I1250" s="11">
        <v>0.0</v>
      </c>
      <c r="J1250" s="8" t="s">
        <v>5800</v>
      </c>
      <c r="K1250" s="8">
        <v>125.0</v>
      </c>
      <c r="L1250" s="11">
        <v>7517.5</v>
      </c>
      <c r="M1250" s="8" t="s">
        <v>6119</v>
      </c>
      <c r="N1250" s="8" t="s">
        <v>273</v>
      </c>
      <c r="O1250" s="8" t="s">
        <v>7199</v>
      </c>
      <c r="P1250" s="11">
        <v>82.5</v>
      </c>
      <c r="Q1250" s="11">
        <v>83187.23</v>
      </c>
      <c r="R1250" s="8"/>
      <c r="S1250" s="16" t="str">
        <f t="shared" si="9"/>
        <v>CXG-0426</v>
      </c>
      <c r="T1250" s="16" t="str">
        <f t="shared" si="10"/>
        <v>04/2026</v>
      </c>
      <c r="U1250" s="10" t="s">
        <v>1150</v>
      </c>
      <c r="V1250" s="43">
        <v>60500.0</v>
      </c>
      <c r="W1250" s="8">
        <v>1008.33</v>
      </c>
      <c r="X1250" s="8">
        <v>6.0</v>
      </c>
      <c r="Y1250" s="16" t="str">
        <f t="shared" si="11"/>
        <v>Descarregado</v>
      </c>
      <c r="Z1250" s="8" t="s">
        <v>3309</v>
      </c>
      <c r="AA1250" s="14">
        <f>SUMIFS(PagFreteIndividal!E:E,PagFreteIndividal!B:B,A:A)+AC1250</f>
        <v>7517.5</v>
      </c>
      <c r="AB1250" s="14">
        <f t="shared" si="12"/>
        <v>0</v>
      </c>
      <c r="AC1250" s="32"/>
    </row>
    <row r="1251">
      <c r="A1251" s="10" t="s">
        <v>5844</v>
      </c>
      <c r="B1251" s="13">
        <v>46117.0</v>
      </c>
      <c r="C1251" s="8" t="s">
        <v>3370</v>
      </c>
      <c r="D1251" s="8">
        <v>74540.0</v>
      </c>
      <c r="E1251" s="8">
        <v>1242.33</v>
      </c>
      <c r="F1251" s="8">
        <v>71.5</v>
      </c>
      <c r="G1251" s="11">
        <v>88826.6</v>
      </c>
      <c r="H1251" s="8">
        <v>0.0</v>
      </c>
      <c r="I1251" s="11">
        <v>0.0</v>
      </c>
      <c r="J1251" s="8" t="s">
        <v>5597</v>
      </c>
      <c r="K1251" s="8">
        <v>120.0</v>
      </c>
      <c r="L1251" s="11">
        <v>8944.8</v>
      </c>
      <c r="M1251" s="8" t="s">
        <v>6119</v>
      </c>
      <c r="N1251" s="8" t="s">
        <v>97</v>
      </c>
      <c r="O1251" s="8" t="s">
        <v>7244</v>
      </c>
      <c r="P1251" s="11">
        <v>81.0</v>
      </c>
      <c r="Q1251" s="11">
        <v>101331.0</v>
      </c>
      <c r="R1251" s="8"/>
      <c r="S1251" s="16" t="str">
        <f t="shared" si="9"/>
        <v>CXG-0426</v>
      </c>
      <c r="T1251" s="16" t="str">
        <f t="shared" si="10"/>
        <v>04/2026</v>
      </c>
      <c r="U1251" s="10" t="s">
        <v>1150</v>
      </c>
      <c r="V1251" s="43">
        <v>75060.0</v>
      </c>
      <c r="W1251" s="8">
        <v>1251.0</v>
      </c>
      <c r="X1251" s="8">
        <v>8.67</v>
      </c>
      <c r="Y1251" s="16" t="str">
        <f t="shared" si="11"/>
        <v>Descarregado</v>
      </c>
      <c r="Z1251" s="8" t="s">
        <v>3309</v>
      </c>
      <c r="AA1251" s="14">
        <f>SUMIFS(PagFreteIndividal!E:E,PagFreteIndividal!B:B,A:A)+AC1251</f>
        <v>8944.8</v>
      </c>
      <c r="AB1251" s="14">
        <f t="shared" si="12"/>
        <v>0</v>
      </c>
      <c r="AC1251" s="32"/>
    </row>
    <row r="1252">
      <c r="A1252" s="10" t="s">
        <v>7287</v>
      </c>
      <c r="B1252" s="13">
        <v>46118.0</v>
      </c>
      <c r="C1252" s="8" t="s">
        <v>3381</v>
      </c>
      <c r="D1252" s="8">
        <v>69720.0</v>
      </c>
      <c r="E1252" s="8">
        <v>1162.0</v>
      </c>
      <c r="F1252" s="8">
        <v>71.5</v>
      </c>
      <c r="G1252" s="11">
        <v>83083.0</v>
      </c>
      <c r="H1252" s="8">
        <v>0.0</v>
      </c>
      <c r="I1252" s="11">
        <v>0.0</v>
      </c>
      <c r="J1252" s="8" t="s">
        <v>7174</v>
      </c>
      <c r="K1252" s="8">
        <v>160.0</v>
      </c>
      <c r="L1252" s="11">
        <v>11155.2</v>
      </c>
      <c r="M1252" s="8" t="s">
        <v>6119</v>
      </c>
      <c r="N1252" s="8" t="s">
        <v>86</v>
      </c>
      <c r="O1252" s="8" t="s">
        <v>7200</v>
      </c>
      <c r="P1252" s="11">
        <v>86.0</v>
      </c>
      <c r="Q1252" s="11">
        <v>101136.0</v>
      </c>
      <c r="R1252" s="8" t="s">
        <v>7288</v>
      </c>
      <c r="S1252" s="16" t="str">
        <f t="shared" si="9"/>
        <v>CXG-0426</v>
      </c>
      <c r="T1252" s="16" t="str">
        <f t="shared" si="10"/>
        <v>04/2026</v>
      </c>
      <c r="U1252" s="10" t="s">
        <v>1150</v>
      </c>
      <c r="V1252" s="43">
        <v>70560.0</v>
      </c>
      <c r="W1252" s="8">
        <v>1176.0</v>
      </c>
      <c r="X1252" s="8">
        <v>14.0</v>
      </c>
      <c r="Y1252" s="16" t="str">
        <f t="shared" si="11"/>
        <v>Descarregado</v>
      </c>
      <c r="Z1252" s="8" t="s">
        <v>3379</v>
      </c>
      <c r="AA1252" s="14">
        <f>SUMIFS(PagFreteIndividal!E:E,PagFreteIndividal!B:B,A:A)+AC1252</f>
        <v>11155.2</v>
      </c>
      <c r="AB1252" s="14">
        <f t="shared" si="12"/>
        <v>0</v>
      </c>
      <c r="AC1252" s="32">
        <v>11155.2</v>
      </c>
    </row>
    <row r="1253">
      <c r="A1253" s="10" t="s">
        <v>7289</v>
      </c>
      <c r="B1253" s="13">
        <v>46119.0</v>
      </c>
      <c r="C1253" s="8" t="s">
        <v>3384</v>
      </c>
      <c r="D1253" s="8">
        <v>75320.0</v>
      </c>
      <c r="E1253" s="8">
        <v>1255.33</v>
      </c>
      <c r="F1253" s="8">
        <v>44.0</v>
      </c>
      <c r="G1253" s="11">
        <v>55234.52</v>
      </c>
      <c r="H1253" s="8">
        <v>0.0</v>
      </c>
      <c r="I1253" s="11">
        <v>0.0</v>
      </c>
      <c r="J1253" s="8" t="s">
        <v>5483</v>
      </c>
      <c r="K1253" s="8">
        <v>360.0</v>
      </c>
      <c r="L1253" s="11">
        <v>27115.2</v>
      </c>
      <c r="M1253" s="8" t="s">
        <v>6119</v>
      </c>
      <c r="N1253" s="8" t="s">
        <v>224</v>
      </c>
      <c r="O1253" s="8" t="s">
        <v>7255</v>
      </c>
      <c r="P1253" s="11">
        <v>71.0</v>
      </c>
      <c r="Q1253" s="11">
        <v>89365.57</v>
      </c>
      <c r="R1253" s="8" t="s">
        <v>7290</v>
      </c>
      <c r="S1253" s="16" t="str">
        <f t="shared" si="9"/>
        <v>CXG-0426</v>
      </c>
      <c r="T1253" s="16" t="str">
        <f t="shared" si="10"/>
        <v>04/2026</v>
      </c>
      <c r="U1253" s="10" t="s">
        <v>1180</v>
      </c>
      <c r="V1253" s="43">
        <v>75520.0</v>
      </c>
      <c r="W1253" s="8">
        <v>1258.67</v>
      </c>
      <c r="X1253" s="8">
        <v>3.34</v>
      </c>
      <c r="Y1253" s="16" t="str">
        <f t="shared" si="11"/>
        <v>Descarregado</v>
      </c>
      <c r="Z1253" s="8" t="s">
        <v>3302</v>
      </c>
      <c r="AA1253" s="14">
        <f>SUMIFS(PagFreteIndividal!E:E,PagFreteIndividal!B:B,A:A)+AC1253</f>
        <v>27115.2</v>
      </c>
      <c r="AB1253" s="14">
        <f t="shared" si="12"/>
        <v>0</v>
      </c>
      <c r="AC1253" s="32">
        <v>27115.2</v>
      </c>
    </row>
    <row r="1254">
      <c r="A1254" s="10" t="s">
        <v>7291</v>
      </c>
      <c r="B1254" s="13">
        <v>46119.0</v>
      </c>
      <c r="C1254" s="8" t="s">
        <v>3384</v>
      </c>
      <c r="D1254" s="8">
        <v>73420.0</v>
      </c>
      <c r="E1254" s="8">
        <v>1223.67</v>
      </c>
      <c r="F1254" s="8">
        <v>44.0</v>
      </c>
      <c r="G1254" s="11">
        <v>53841.48</v>
      </c>
      <c r="H1254" s="8">
        <v>0.0</v>
      </c>
      <c r="I1254" s="11">
        <v>0.0</v>
      </c>
      <c r="J1254" s="8" t="s">
        <v>6464</v>
      </c>
      <c r="K1254" s="8">
        <v>360.0</v>
      </c>
      <c r="L1254" s="11">
        <v>26431.2</v>
      </c>
      <c r="M1254" s="8" t="s">
        <v>6119</v>
      </c>
      <c r="N1254" s="8" t="s">
        <v>224</v>
      </c>
      <c r="O1254" s="8" t="s">
        <v>7255</v>
      </c>
      <c r="P1254" s="11">
        <v>71.0</v>
      </c>
      <c r="Q1254" s="11">
        <v>87046.0</v>
      </c>
      <c r="R1254" s="8" t="s">
        <v>7292</v>
      </c>
      <c r="S1254" s="16" t="str">
        <f t="shared" si="9"/>
        <v>CXG-0426</v>
      </c>
      <c r="T1254" s="16" t="str">
        <f t="shared" si="10"/>
        <v>04/2026</v>
      </c>
      <c r="U1254" s="10" t="s">
        <v>1180</v>
      </c>
      <c r="V1254" s="43">
        <v>73560.0</v>
      </c>
      <c r="W1254" s="8">
        <v>1226.0</v>
      </c>
      <c r="X1254" s="8">
        <v>2.33</v>
      </c>
      <c r="Y1254" s="16" t="str">
        <f t="shared" si="11"/>
        <v>Descarregado</v>
      </c>
      <c r="Z1254" s="8" t="s">
        <v>3302</v>
      </c>
      <c r="AA1254" s="14">
        <f>SUMIFS(PagFreteIndividal!E:E,PagFreteIndividal!B:B,A:A)+AC1254</f>
        <v>26431.2</v>
      </c>
      <c r="AB1254" s="14">
        <f t="shared" si="12"/>
        <v>0</v>
      </c>
      <c r="AC1254" s="32">
        <v>26431.2</v>
      </c>
    </row>
    <row r="1255">
      <c r="A1255" s="10" t="s">
        <v>5816</v>
      </c>
      <c r="B1255" s="13">
        <v>46120.0</v>
      </c>
      <c r="C1255" s="8" t="s">
        <v>3370</v>
      </c>
      <c r="D1255" s="8">
        <v>59960.0</v>
      </c>
      <c r="E1255" s="8">
        <v>999.33</v>
      </c>
      <c r="F1255" s="8">
        <v>71.5</v>
      </c>
      <c r="G1255" s="11">
        <v>71452.1</v>
      </c>
      <c r="H1255" s="8">
        <v>0.0</v>
      </c>
      <c r="I1255" s="11">
        <v>0.0</v>
      </c>
      <c r="J1255" s="8" t="s">
        <v>5817</v>
      </c>
      <c r="K1255" s="8">
        <v>170.0</v>
      </c>
      <c r="L1255" s="11">
        <v>10193.2</v>
      </c>
      <c r="M1255" s="8" t="s">
        <v>6119</v>
      </c>
      <c r="N1255" s="8" t="s">
        <v>105</v>
      </c>
      <c r="O1255" s="8" t="s">
        <v>7282</v>
      </c>
      <c r="P1255" s="11">
        <v>88.0</v>
      </c>
      <c r="Q1255" s="11">
        <v>87560.0</v>
      </c>
      <c r="R1255" s="8"/>
      <c r="S1255" s="16" t="str">
        <f t="shared" si="9"/>
        <v>CXG-0426</v>
      </c>
      <c r="T1255" s="16" t="str">
        <f t="shared" si="10"/>
        <v>04/2026</v>
      </c>
      <c r="U1255" s="10" t="s">
        <v>1150</v>
      </c>
      <c r="V1255" s="43">
        <v>59700.0</v>
      </c>
      <c r="W1255" s="8">
        <v>995.0</v>
      </c>
      <c r="X1255" s="8">
        <v>-4.33</v>
      </c>
      <c r="Y1255" s="16" t="str">
        <f t="shared" si="11"/>
        <v>Descarregado</v>
      </c>
      <c r="Z1255" s="8" t="s">
        <v>3309</v>
      </c>
      <c r="AA1255" s="14">
        <f>SUMIFS(PagFreteIndividal!E:E,PagFreteIndividal!B:B,A:A)+AC1255</f>
        <v>10193.2</v>
      </c>
      <c r="AB1255" s="14">
        <f t="shared" si="12"/>
        <v>0</v>
      </c>
      <c r="AC1255" s="32"/>
    </row>
    <row r="1256">
      <c r="A1256" s="10" t="s">
        <v>7293</v>
      </c>
      <c r="B1256" s="13">
        <v>46120.0</v>
      </c>
      <c r="C1256" s="8" t="s">
        <v>3381</v>
      </c>
      <c r="D1256" s="8">
        <v>75820.0</v>
      </c>
      <c r="E1256" s="8">
        <v>1263.67</v>
      </c>
      <c r="F1256" s="8">
        <v>44.0</v>
      </c>
      <c r="G1256" s="11">
        <v>55601.48</v>
      </c>
      <c r="H1256" s="8">
        <v>0.0</v>
      </c>
      <c r="I1256" s="11">
        <v>0.0</v>
      </c>
      <c r="J1256" s="8" t="s">
        <v>7190</v>
      </c>
      <c r="K1256" s="8">
        <v>360.0</v>
      </c>
      <c r="L1256" s="11">
        <v>27295.2</v>
      </c>
      <c r="M1256" s="8" t="s">
        <v>6119</v>
      </c>
      <c r="N1256" s="8" t="s">
        <v>224</v>
      </c>
      <c r="O1256" s="8" t="s">
        <v>7255</v>
      </c>
      <c r="P1256" s="11">
        <v>71.0</v>
      </c>
      <c r="Q1256" s="11">
        <v>89578.57</v>
      </c>
      <c r="R1256" s="8" t="s">
        <v>7294</v>
      </c>
      <c r="S1256" s="16" t="str">
        <f t="shared" si="9"/>
        <v>CXG-0426</v>
      </c>
      <c r="T1256" s="16" t="str">
        <f t="shared" si="10"/>
        <v>04/2026</v>
      </c>
      <c r="U1256" s="10" t="s">
        <v>1180</v>
      </c>
      <c r="V1256" s="43">
        <v>75700.0</v>
      </c>
      <c r="W1256" s="8">
        <v>1261.67</v>
      </c>
      <c r="X1256" s="8">
        <v>-2.0</v>
      </c>
      <c r="Y1256" s="16" t="str">
        <f t="shared" si="11"/>
        <v>Descarregado</v>
      </c>
      <c r="Z1256" s="8" t="s">
        <v>3379</v>
      </c>
      <c r="AA1256" s="14">
        <f>SUMIFS(PagFreteIndividal!E:E,PagFreteIndividal!B:B,A:A)+AC1256</f>
        <v>27295.2</v>
      </c>
      <c r="AB1256" s="14">
        <f t="shared" si="12"/>
        <v>0</v>
      </c>
      <c r="AC1256" s="32">
        <v>27295.2</v>
      </c>
    </row>
    <row r="1257">
      <c r="A1257" s="10" t="s">
        <v>7295</v>
      </c>
      <c r="B1257" s="13">
        <v>46120.0</v>
      </c>
      <c r="C1257" s="8" t="s">
        <v>3322</v>
      </c>
      <c r="D1257" s="8">
        <v>57940.0</v>
      </c>
      <c r="E1257" s="8">
        <v>965.67</v>
      </c>
      <c r="F1257" s="8">
        <v>74.0</v>
      </c>
      <c r="G1257" s="11">
        <v>71459.58</v>
      </c>
      <c r="H1257" s="8">
        <v>0.0</v>
      </c>
      <c r="I1257" s="11">
        <v>0.0</v>
      </c>
      <c r="J1257" s="8" t="s">
        <v>3324</v>
      </c>
      <c r="K1257" s="8">
        <v>0.0</v>
      </c>
      <c r="L1257" s="11">
        <v>0.0</v>
      </c>
      <c r="M1257" s="8" t="s">
        <v>6119</v>
      </c>
      <c r="N1257" s="8" t="s">
        <v>147</v>
      </c>
      <c r="O1257" s="8" t="s">
        <v>7221</v>
      </c>
      <c r="P1257" s="11">
        <v>78.0</v>
      </c>
      <c r="Q1257" s="11">
        <v>75322.26</v>
      </c>
      <c r="R1257" s="8" t="s">
        <v>7296</v>
      </c>
      <c r="S1257" s="16" t="str">
        <f t="shared" si="9"/>
        <v>CXG-0426</v>
      </c>
      <c r="T1257" s="16" t="str">
        <f t="shared" si="10"/>
        <v>04/2026</v>
      </c>
      <c r="U1257" s="10" t="s">
        <v>1184</v>
      </c>
      <c r="V1257" s="43">
        <v>57940.0</v>
      </c>
      <c r="W1257" s="8">
        <v>965.67</v>
      </c>
      <c r="X1257" s="8">
        <v>0.0</v>
      </c>
      <c r="Y1257" s="16" t="str">
        <f t="shared" si="11"/>
        <v>Descarregado</v>
      </c>
      <c r="Z1257" s="8" t="s">
        <v>3324</v>
      </c>
      <c r="AA1257" s="14">
        <f>SUMIFS(PagFreteIndividal!E:E,PagFreteIndividal!B:B,A:A)+AC1257</f>
        <v>0</v>
      </c>
      <c r="AB1257" s="14">
        <f t="shared" si="12"/>
        <v>0</v>
      </c>
      <c r="AC1257" s="32"/>
    </row>
    <row r="1258">
      <c r="A1258" s="10" t="s">
        <v>5823</v>
      </c>
      <c r="B1258" s="13">
        <v>46121.0</v>
      </c>
      <c r="C1258" s="8" t="s">
        <v>3370</v>
      </c>
      <c r="D1258" s="8">
        <v>45480.0</v>
      </c>
      <c r="E1258" s="8">
        <v>758.0</v>
      </c>
      <c r="F1258" s="8">
        <v>72.0</v>
      </c>
      <c r="G1258" s="11">
        <v>54576.0</v>
      </c>
      <c r="H1258" s="8">
        <v>0.0</v>
      </c>
      <c r="I1258" s="11">
        <v>0.0</v>
      </c>
      <c r="J1258" s="8" t="s">
        <v>5824</v>
      </c>
      <c r="K1258" s="8">
        <v>170.0</v>
      </c>
      <c r="L1258" s="11">
        <v>7731.6</v>
      </c>
      <c r="M1258" s="8" t="s">
        <v>6119</v>
      </c>
      <c r="N1258" s="8" t="s">
        <v>57</v>
      </c>
      <c r="O1258" s="8" t="s">
        <v>7216</v>
      </c>
      <c r="P1258" s="11">
        <v>88.0</v>
      </c>
      <c r="Q1258" s="11">
        <v>66704.0</v>
      </c>
      <c r="R1258" s="8"/>
      <c r="S1258" s="16" t="str">
        <f t="shared" si="9"/>
        <v>CXG-0426</v>
      </c>
      <c r="T1258" s="16" t="str">
        <f t="shared" si="10"/>
        <v>04/2026</v>
      </c>
      <c r="U1258" s="10" t="s">
        <v>1150</v>
      </c>
      <c r="V1258" s="43">
        <v>45480.0</v>
      </c>
      <c r="W1258" s="8">
        <v>758.0</v>
      </c>
      <c r="X1258" s="8">
        <v>0.0</v>
      </c>
      <c r="Y1258" s="16" t="str">
        <f t="shared" si="11"/>
        <v>Descarregado</v>
      </c>
      <c r="Z1258" s="8" t="s">
        <v>3309</v>
      </c>
      <c r="AA1258" s="14">
        <f>SUMIFS(PagFreteIndividal!E:E,PagFreteIndividal!B:B,A:A)+AC1258</f>
        <v>7731.6</v>
      </c>
      <c r="AB1258" s="14">
        <f t="shared" si="12"/>
        <v>0</v>
      </c>
      <c r="AC1258" s="32"/>
    </row>
    <row r="1259">
      <c r="A1259" s="10" t="s">
        <v>7297</v>
      </c>
      <c r="B1259" s="13">
        <v>46121.0</v>
      </c>
      <c r="C1259" s="8" t="s">
        <v>3384</v>
      </c>
      <c r="D1259" s="8">
        <v>72560.0</v>
      </c>
      <c r="E1259" s="8">
        <v>1209.33</v>
      </c>
      <c r="F1259" s="8">
        <v>45.5</v>
      </c>
      <c r="G1259" s="11">
        <v>55024.52</v>
      </c>
      <c r="H1259" s="8">
        <v>0.0</v>
      </c>
      <c r="I1259" s="11">
        <v>0.0</v>
      </c>
      <c r="J1259" s="8" t="s">
        <v>7054</v>
      </c>
      <c r="K1259" s="8">
        <v>300.0</v>
      </c>
      <c r="L1259" s="11">
        <v>21768.0</v>
      </c>
      <c r="M1259" s="8" t="s">
        <v>6119</v>
      </c>
      <c r="N1259" s="8" t="s">
        <v>65</v>
      </c>
      <c r="O1259" s="8" t="s">
        <v>7298</v>
      </c>
      <c r="P1259" s="11">
        <v>69.0</v>
      </c>
      <c r="Q1259" s="11">
        <v>82270.77</v>
      </c>
      <c r="R1259" s="8"/>
      <c r="S1259" s="16" t="str">
        <f t="shared" si="9"/>
        <v>CXG-0426</v>
      </c>
      <c r="T1259" s="16" t="str">
        <f t="shared" si="10"/>
        <v>04/2026</v>
      </c>
      <c r="U1259" s="10" t="s">
        <v>1182</v>
      </c>
      <c r="V1259" s="43">
        <v>71540.0</v>
      </c>
      <c r="W1259" s="8">
        <v>1192.33</v>
      </c>
      <c r="X1259" s="8">
        <v>-17.0</v>
      </c>
      <c r="Y1259" s="16" t="str">
        <f t="shared" si="11"/>
        <v>Descarregado</v>
      </c>
      <c r="Z1259" s="8" t="s">
        <v>3302</v>
      </c>
      <c r="AA1259" s="14">
        <f>SUMIFS(PagFreteIndividal!E:E,PagFreteIndividal!B:B,A:A)+AC1259</f>
        <v>21768</v>
      </c>
      <c r="AB1259" s="14">
        <f t="shared" si="12"/>
        <v>0</v>
      </c>
      <c r="AC1259" s="32">
        <v>21768.0</v>
      </c>
    </row>
    <row r="1260">
      <c r="A1260" s="10" t="s">
        <v>5831</v>
      </c>
      <c r="B1260" s="13">
        <v>46122.0</v>
      </c>
      <c r="C1260" s="8" t="s">
        <v>3370</v>
      </c>
      <c r="D1260" s="8">
        <v>61720.0</v>
      </c>
      <c r="E1260" s="8">
        <v>1028.67</v>
      </c>
      <c r="F1260" s="8">
        <v>72.5</v>
      </c>
      <c r="G1260" s="11">
        <v>74578.58</v>
      </c>
      <c r="H1260" s="8">
        <v>0.0</v>
      </c>
      <c r="I1260" s="11">
        <v>0.0</v>
      </c>
      <c r="J1260" s="8" t="s">
        <v>5803</v>
      </c>
      <c r="K1260" s="8">
        <v>130.0</v>
      </c>
      <c r="L1260" s="11">
        <v>8023.6</v>
      </c>
      <c r="M1260" s="8" t="s">
        <v>6119</v>
      </c>
      <c r="N1260" s="8" t="s">
        <v>273</v>
      </c>
      <c r="O1260" s="8" t="s">
        <v>7299</v>
      </c>
      <c r="P1260" s="11">
        <v>82.5</v>
      </c>
      <c r="Q1260" s="11">
        <v>84383.48</v>
      </c>
      <c r="R1260" s="8"/>
      <c r="S1260" s="16" t="str">
        <f t="shared" si="9"/>
        <v>CXG-0426</v>
      </c>
      <c r="T1260" s="16" t="str">
        <f t="shared" si="10"/>
        <v>04/2026</v>
      </c>
      <c r="U1260" s="10" t="s">
        <v>1186</v>
      </c>
      <c r="V1260" s="43">
        <v>61370.0</v>
      </c>
      <c r="W1260" s="8">
        <v>1022.83</v>
      </c>
      <c r="X1260" s="8">
        <v>-5.84</v>
      </c>
      <c r="Y1260" s="16" t="str">
        <f t="shared" si="11"/>
        <v>Descarregado</v>
      </c>
      <c r="Z1260" s="8" t="s">
        <v>3309</v>
      </c>
      <c r="AA1260" s="14">
        <f>SUMIFS(PagFreteIndividal!E:E,PagFreteIndividal!B:B,A:A)+AC1260</f>
        <v>8023.6</v>
      </c>
      <c r="AB1260" s="14">
        <f t="shared" si="12"/>
        <v>0</v>
      </c>
      <c r="AC1260" s="32"/>
    </row>
    <row r="1261">
      <c r="A1261" s="10" t="s">
        <v>5828</v>
      </c>
      <c r="B1261" s="13">
        <v>46122.0</v>
      </c>
      <c r="C1261" s="8" t="s">
        <v>3370</v>
      </c>
      <c r="D1261" s="8">
        <v>73940.0</v>
      </c>
      <c r="E1261" s="8">
        <v>1232.33</v>
      </c>
      <c r="F1261" s="8">
        <v>72.5</v>
      </c>
      <c r="G1261" s="11">
        <v>89343.93</v>
      </c>
      <c r="H1261" s="8">
        <v>0.0</v>
      </c>
      <c r="I1261" s="11">
        <v>0.0</v>
      </c>
      <c r="J1261" s="8" t="s">
        <v>5702</v>
      </c>
      <c r="K1261" s="8">
        <v>130.0</v>
      </c>
      <c r="L1261" s="11">
        <v>9612.2</v>
      </c>
      <c r="M1261" s="8" t="s">
        <v>6119</v>
      </c>
      <c r="N1261" s="8" t="s">
        <v>273</v>
      </c>
      <c r="O1261" s="8" t="s">
        <v>7299</v>
      </c>
      <c r="P1261" s="11">
        <v>82.5</v>
      </c>
      <c r="Q1261" s="11">
        <v>101310.0</v>
      </c>
      <c r="R1261" s="8"/>
      <c r="S1261" s="16" t="str">
        <f t="shared" si="9"/>
        <v>CXG-0426</v>
      </c>
      <c r="T1261" s="16" t="str">
        <f t="shared" si="10"/>
        <v>04/2026</v>
      </c>
      <c r="U1261" s="10" t="s">
        <v>1186</v>
      </c>
      <c r="V1261" s="43">
        <v>73680.0</v>
      </c>
      <c r="W1261" s="8">
        <v>1228.0</v>
      </c>
      <c r="X1261" s="8">
        <v>-4.33</v>
      </c>
      <c r="Y1261" s="16" t="str">
        <f t="shared" si="11"/>
        <v>Descarregado</v>
      </c>
      <c r="Z1261" s="8" t="s">
        <v>3309</v>
      </c>
      <c r="AA1261" s="14">
        <f>SUMIFS(PagFreteIndividal!E:E,PagFreteIndividal!B:B,A:A)+AC1261</f>
        <v>9612.2</v>
      </c>
      <c r="AB1261" s="14">
        <f t="shared" si="12"/>
        <v>0</v>
      </c>
      <c r="AC1261" s="32"/>
    </row>
    <row r="1262">
      <c r="A1262" s="10" t="s">
        <v>5826</v>
      </c>
      <c r="B1262" s="13">
        <v>46122.0</v>
      </c>
      <c r="C1262" s="8" t="s">
        <v>3370</v>
      </c>
      <c r="D1262" s="8">
        <v>78400.0</v>
      </c>
      <c r="E1262" s="8">
        <v>1306.67</v>
      </c>
      <c r="F1262" s="8">
        <v>72.0</v>
      </c>
      <c r="G1262" s="11">
        <v>94080.24</v>
      </c>
      <c r="H1262" s="8">
        <v>0.0</v>
      </c>
      <c r="I1262" s="11">
        <v>0.0</v>
      </c>
      <c r="J1262" s="8" t="s">
        <v>4373</v>
      </c>
      <c r="K1262" s="8">
        <v>130.0</v>
      </c>
      <c r="L1262" s="11">
        <v>10192.0</v>
      </c>
      <c r="M1262" s="8" t="s">
        <v>6119</v>
      </c>
      <c r="N1262" s="8" t="s">
        <v>273</v>
      </c>
      <c r="O1262" s="8" t="s">
        <v>7299</v>
      </c>
      <c r="P1262" s="11">
        <v>82.5</v>
      </c>
      <c r="Q1262" s="11">
        <v>107772.23</v>
      </c>
      <c r="R1262" s="8"/>
      <c r="S1262" s="16" t="str">
        <f t="shared" si="9"/>
        <v>CXG-0426</v>
      </c>
      <c r="T1262" s="16" t="str">
        <f t="shared" si="10"/>
        <v>04/2026</v>
      </c>
      <c r="U1262" s="10" t="s">
        <v>1178</v>
      </c>
      <c r="V1262" s="43">
        <v>78380.0</v>
      </c>
      <c r="W1262" s="8">
        <v>1306.33</v>
      </c>
      <c r="X1262" s="8">
        <v>-0.34</v>
      </c>
      <c r="Y1262" s="16" t="str">
        <f t="shared" si="11"/>
        <v>Descarregado</v>
      </c>
      <c r="Z1262" s="8" t="s">
        <v>3309</v>
      </c>
      <c r="AA1262" s="14">
        <f>SUMIFS(PagFreteIndividal!E:E,PagFreteIndividal!B:B,A:A)+AC1262</f>
        <v>10192</v>
      </c>
      <c r="AB1262" s="14">
        <f t="shared" si="12"/>
        <v>0</v>
      </c>
      <c r="AC1262" s="32"/>
    </row>
    <row r="1263">
      <c r="A1263" s="10" t="s">
        <v>7300</v>
      </c>
      <c r="B1263" s="13">
        <v>46123.0</v>
      </c>
      <c r="C1263" s="8" t="s">
        <v>3384</v>
      </c>
      <c r="D1263" s="8">
        <v>73500.0</v>
      </c>
      <c r="E1263" s="8">
        <v>1225.0</v>
      </c>
      <c r="F1263" s="8">
        <v>74.0</v>
      </c>
      <c r="G1263" s="11">
        <v>90650.0</v>
      </c>
      <c r="H1263" s="8">
        <v>0.0</v>
      </c>
      <c r="I1263" s="11">
        <v>0.0</v>
      </c>
      <c r="J1263" s="8" t="s">
        <v>6528</v>
      </c>
      <c r="K1263" s="8">
        <v>180.0</v>
      </c>
      <c r="L1263" s="11">
        <v>13230.0</v>
      </c>
      <c r="M1263" s="8" t="s">
        <v>6119</v>
      </c>
      <c r="N1263" s="8" t="s">
        <v>83</v>
      </c>
      <c r="O1263" s="8" t="s">
        <v>7228</v>
      </c>
      <c r="P1263" s="11">
        <v>90.0</v>
      </c>
      <c r="Q1263" s="11">
        <v>110610.0</v>
      </c>
      <c r="R1263" s="8"/>
      <c r="S1263" s="16" t="str">
        <f t="shared" si="9"/>
        <v>CXG-0426</v>
      </c>
      <c r="T1263" s="16" t="str">
        <f t="shared" si="10"/>
        <v>04/2026</v>
      </c>
      <c r="U1263" s="10" t="s">
        <v>1184</v>
      </c>
      <c r="V1263" s="43">
        <v>73740.0</v>
      </c>
      <c r="W1263" s="8">
        <v>1229.0</v>
      </c>
      <c r="X1263" s="8">
        <v>4.0</v>
      </c>
      <c r="Y1263" s="16" t="str">
        <f t="shared" si="11"/>
        <v>Descarregado</v>
      </c>
      <c r="Z1263" s="8" t="s">
        <v>3302</v>
      </c>
      <c r="AA1263" s="14">
        <f>SUMIFS(PagFreteIndividal!E:E,PagFreteIndividal!B:B,A:A)+AC1263</f>
        <v>13230</v>
      </c>
      <c r="AB1263" s="14">
        <f t="shared" si="12"/>
        <v>0</v>
      </c>
      <c r="AC1263" s="32">
        <v>13230.0</v>
      </c>
    </row>
    <row r="1264">
      <c r="A1264" s="10" t="s">
        <v>7301</v>
      </c>
      <c r="B1264" s="13">
        <v>46123.0</v>
      </c>
      <c r="C1264" s="8" t="s">
        <v>3384</v>
      </c>
      <c r="D1264" s="8">
        <v>75480.0</v>
      </c>
      <c r="E1264" s="8">
        <v>1258.0</v>
      </c>
      <c r="F1264" s="8">
        <v>74.0</v>
      </c>
      <c r="G1264" s="11">
        <v>93092.0</v>
      </c>
      <c r="H1264" s="8">
        <v>0.0</v>
      </c>
      <c r="I1264" s="11">
        <v>0.0</v>
      </c>
      <c r="J1264" s="8" t="s">
        <v>6176</v>
      </c>
      <c r="K1264" s="8">
        <v>180.0</v>
      </c>
      <c r="L1264" s="11">
        <v>13586.4</v>
      </c>
      <c r="M1264" s="8" t="s">
        <v>6119</v>
      </c>
      <c r="N1264" s="8" t="s">
        <v>105</v>
      </c>
      <c r="O1264" s="8" t="s">
        <v>7282</v>
      </c>
      <c r="P1264" s="11">
        <v>88.0</v>
      </c>
      <c r="Q1264" s="11">
        <v>110704.0</v>
      </c>
      <c r="R1264" s="8" t="s">
        <v>6818</v>
      </c>
      <c r="S1264" s="16" t="str">
        <f t="shared" si="9"/>
        <v>CXG-0426</v>
      </c>
      <c r="T1264" s="16" t="str">
        <f t="shared" si="10"/>
        <v>04/2026</v>
      </c>
      <c r="U1264" s="10" t="s">
        <v>1184</v>
      </c>
      <c r="V1264" s="43">
        <v>75480.0</v>
      </c>
      <c r="W1264" s="8">
        <v>1258.0</v>
      </c>
      <c r="X1264" s="8">
        <v>0.0</v>
      </c>
      <c r="Y1264" s="16" t="str">
        <f t="shared" si="11"/>
        <v>Descarregado</v>
      </c>
      <c r="Z1264" s="8" t="s">
        <v>3302</v>
      </c>
      <c r="AA1264" s="14">
        <f>SUMIFS(PagFreteIndividal!E:E,PagFreteIndividal!B:B,A:A)+AC1264</f>
        <v>13586.4</v>
      </c>
      <c r="AB1264" s="14">
        <f t="shared" si="12"/>
        <v>0</v>
      </c>
      <c r="AC1264" s="32">
        <v>13586.4</v>
      </c>
    </row>
    <row r="1265">
      <c r="A1265" s="10" t="s">
        <v>7302</v>
      </c>
      <c r="B1265" s="13">
        <v>46123.0</v>
      </c>
      <c r="C1265" s="8" t="s">
        <v>3322</v>
      </c>
      <c r="D1265" s="8">
        <v>59780.0</v>
      </c>
      <c r="E1265" s="8">
        <v>996.33</v>
      </c>
      <c r="F1265" s="8">
        <v>74.0</v>
      </c>
      <c r="G1265" s="11">
        <v>73728.42</v>
      </c>
      <c r="H1265" s="8">
        <v>0.0</v>
      </c>
      <c r="I1265" s="11">
        <v>0.0</v>
      </c>
      <c r="J1265" s="8" t="s">
        <v>3324</v>
      </c>
      <c r="K1265" s="8">
        <v>0.0</v>
      </c>
      <c r="L1265" s="11">
        <v>0.0</v>
      </c>
      <c r="M1265" s="8" t="s">
        <v>6119</v>
      </c>
      <c r="N1265" s="8" t="s">
        <v>147</v>
      </c>
      <c r="O1265" s="8" t="s">
        <v>7221</v>
      </c>
      <c r="P1265" s="11">
        <v>78.0</v>
      </c>
      <c r="Q1265" s="11">
        <v>77713.74</v>
      </c>
      <c r="R1265" s="8" t="s">
        <v>7303</v>
      </c>
      <c r="S1265" s="16" t="str">
        <f t="shared" si="9"/>
        <v>CXG-0426</v>
      </c>
      <c r="T1265" s="16" t="str">
        <f t="shared" si="10"/>
        <v>04/2026</v>
      </c>
      <c r="U1265" s="10" t="s">
        <v>1184</v>
      </c>
      <c r="V1265" s="43">
        <v>59780.0</v>
      </c>
      <c r="W1265" s="8">
        <v>996.33</v>
      </c>
      <c r="X1265" s="8">
        <v>0.0</v>
      </c>
      <c r="Y1265" s="16" t="str">
        <f t="shared" si="11"/>
        <v>Descarregado</v>
      </c>
      <c r="Z1265" s="8" t="s">
        <v>3324</v>
      </c>
      <c r="AA1265" s="14">
        <f>SUMIFS(PagFreteIndividal!E:E,PagFreteIndividal!B:B,A:A)+AC1265</f>
        <v>0</v>
      </c>
      <c r="AB1265" s="14">
        <f t="shared" si="12"/>
        <v>0</v>
      </c>
      <c r="AC1265" s="32"/>
    </row>
    <row r="1266">
      <c r="A1266" s="10" t="s">
        <v>5833</v>
      </c>
      <c r="B1266" s="13">
        <v>46123.0</v>
      </c>
      <c r="C1266" s="8" t="s">
        <v>3370</v>
      </c>
      <c r="D1266" s="8">
        <v>77940.0</v>
      </c>
      <c r="E1266" s="8">
        <v>1299.0</v>
      </c>
      <c r="F1266" s="8">
        <v>74.0</v>
      </c>
      <c r="G1266" s="11">
        <v>96126.0</v>
      </c>
      <c r="H1266" s="8">
        <v>0.0</v>
      </c>
      <c r="I1266" s="11">
        <v>0.0</v>
      </c>
      <c r="J1266" s="8" t="s">
        <v>5605</v>
      </c>
      <c r="K1266" s="8">
        <v>180.0</v>
      </c>
      <c r="L1266" s="11">
        <v>14029.2</v>
      </c>
      <c r="M1266" s="8" t="s">
        <v>6119</v>
      </c>
      <c r="N1266" s="8" t="s">
        <v>83</v>
      </c>
      <c r="O1266" s="8" t="s">
        <v>7228</v>
      </c>
      <c r="P1266" s="11">
        <v>90.0</v>
      </c>
      <c r="Q1266" s="11">
        <v>117659.7</v>
      </c>
      <c r="R1266" s="8"/>
      <c r="S1266" s="16" t="str">
        <f t="shared" si="9"/>
        <v>CXG-0426</v>
      </c>
      <c r="T1266" s="16" t="str">
        <f t="shared" si="10"/>
        <v>04/2026</v>
      </c>
      <c r="U1266" s="10" t="s">
        <v>1184</v>
      </c>
      <c r="V1266" s="43">
        <v>78440.0</v>
      </c>
      <c r="W1266" s="8">
        <v>1307.33</v>
      </c>
      <c r="X1266" s="8">
        <v>8.33</v>
      </c>
      <c r="Y1266" s="16" t="str">
        <f t="shared" si="11"/>
        <v>Descarregado</v>
      </c>
      <c r="Z1266" s="8" t="s">
        <v>3309</v>
      </c>
      <c r="AA1266" s="14">
        <f>SUMIFS(PagFreteIndividal!E:E,PagFreteIndividal!B:B,A:A)+AC1266</f>
        <v>14029.2</v>
      </c>
      <c r="AB1266" s="14">
        <f t="shared" si="12"/>
        <v>0</v>
      </c>
      <c r="AC1266" s="32"/>
    </row>
    <row r="1267">
      <c r="A1267" s="10" t="s">
        <v>7304</v>
      </c>
      <c r="B1267" s="13">
        <v>46124.0</v>
      </c>
      <c r="C1267" s="8" t="s">
        <v>3384</v>
      </c>
      <c r="D1267" s="8">
        <v>64700.0</v>
      </c>
      <c r="E1267" s="8">
        <v>1078.33</v>
      </c>
      <c r="F1267" s="8">
        <v>72.0</v>
      </c>
      <c r="G1267" s="11">
        <v>77639.76</v>
      </c>
      <c r="H1267" s="8">
        <v>0.0</v>
      </c>
      <c r="I1267" s="11">
        <v>0.0</v>
      </c>
      <c r="J1267" s="8" t="s">
        <v>6132</v>
      </c>
      <c r="K1267" s="8">
        <v>160.0</v>
      </c>
      <c r="L1267" s="11">
        <v>10352.0</v>
      </c>
      <c r="M1267" s="8" t="s">
        <v>6119</v>
      </c>
      <c r="N1267" s="8" t="s">
        <v>275</v>
      </c>
      <c r="O1267" s="8" t="s">
        <v>7258</v>
      </c>
      <c r="P1267" s="11">
        <v>84.0</v>
      </c>
      <c r="Q1267" s="11">
        <v>90327.72</v>
      </c>
      <c r="R1267" s="8"/>
      <c r="S1267" s="16" t="str">
        <f t="shared" si="9"/>
        <v>CXG-0426</v>
      </c>
      <c r="T1267" s="16" t="str">
        <f t="shared" si="10"/>
        <v>04/2026</v>
      </c>
      <c r="U1267" s="10" t="s">
        <v>1178</v>
      </c>
      <c r="V1267" s="43">
        <v>64520.0</v>
      </c>
      <c r="W1267" s="8">
        <v>1075.33</v>
      </c>
      <c r="X1267" s="8">
        <v>-3.0</v>
      </c>
      <c r="Y1267" s="16" t="str">
        <f t="shared" si="11"/>
        <v>Descarregado</v>
      </c>
      <c r="Z1267" s="8" t="s">
        <v>3302</v>
      </c>
      <c r="AA1267" s="14">
        <f>SUMIFS(PagFreteIndividal!E:E,PagFreteIndividal!B:B,A:A)+AC1267</f>
        <v>10352</v>
      </c>
      <c r="AB1267" s="14">
        <f t="shared" si="12"/>
        <v>0</v>
      </c>
      <c r="AC1267" s="32">
        <v>10352.0</v>
      </c>
    </row>
    <row r="1268">
      <c r="A1268" s="10" t="s">
        <v>7305</v>
      </c>
      <c r="B1268" s="13">
        <v>46125.0</v>
      </c>
      <c r="C1268" s="8" t="s">
        <v>3384</v>
      </c>
      <c r="D1268" s="8">
        <v>55060.0</v>
      </c>
      <c r="E1268" s="8">
        <v>917.67</v>
      </c>
      <c r="F1268" s="8">
        <v>72.0</v>
      </c>
      <c r="G1268" s="11">
        <v>66072.24</v>
      </c>
      <c r="H1268" s="8">
        <v>0.0</v>
      </c>
      <c r="I1268" s="11">
        <v>0.0</v>
      </c>
      <c r="J1268" s="8" t="s">
        <v>6129</v>
      </c>
      <c r="K1268" s="8">
        <v>110.0</v>
      </c>
      <c r="L1268" s="11">
        <v>6056.6</v>
      </c>
      <c r="M1268" s="8" t="s">
        <v>6119</v>
      </c>
      <c r="N1268" s="8" t="s">
        <v>97</v>
      </c>
      <c r="O1268" s="8" t="s">
        <v>7244</v>
      </c>
      <c r="P1268" s="11">
        <v>81.0</v>
      </c>
      <c r="Q1268" s="11">
        <v>74331.27</v>
      </c>
      <c r="R1268" s="8"/>
      <c r="S1268" s="16" t="str">
        <f t="shared" si="9"/>
        <v>CXG-0426</v>
      </c>
      <c r="T1268" s="16" t="str">
        <f t="shared" si="10"/>
        <v>04/2026</v>
      </c>
      <c r="U1268" s="10" t="s">
        <v>1178</v>
      </c>
      <c r="V1268" s="43">
        <v>55060.0</v>
      </c>
      <c r="W1268" s="8">
        <v>917.67</v>
      </c>
      <c r="X1268" s="8">
        <v>0.0</v>
      </c>
      <c r="Y1268" s="16" t="str">
        <f t="shared" si="11"/>
        <v>Descarregado</v>
      </c>
      <c r="Z1268" s="8" t="s">
        <v>3302</v>
      </c>
      <c r="AA1268" s="14">
        <f>SUMIFS(PagFreteIndividal!E:E,PagFreteIndividal!B:B,A:A)+AC1268</f>
        <v>6056.6</v>
      </c>
      <c r="AB1268" s="14">
        <f t="shared" si="12"/>
        <v>0</v>
      </c>
      <c r="AC1268" s="32">
        <v>6056.6</v>
      </c>
    </row>
    <row r="1269">
      <c r="A1269" s="10" t="s">
        <v>7306</v>
      </c>
      <c r="B1269" s="13">
        <v>46125.0</v>
      </c>
      <c r="C1269" s="8" t="s">
        <v>3384</v>
      </c>
      <c r="D1269" s="8">
        <v>19480.0</v>
      </c>
      <c r="E1269" s="8">
        <v>324.67</v>
      </c>
      <c r="F1269" s="8">
        <v>72.5</v>
      </c>
      <c r="G1269" s="11">
        <v>23538.58</v>
      </c>
      <c r="H1269" s="8">
        <v>0.0</v>
      </c>
      <c r="I1269" s="11">
        <v>0.0</v>
      </c>
      <c r="J1269" s="8" t="s">
        <v>6129</v>
      </c>
      <c r="K1269" s="8">
        <v>110.0</v>
      </c>
      <c r="L1269" s="11">
        <v>2142.8</v>
      </c>
      <c r="M1269" s="8" t="s">
        <v>6119</v>
      </c>
      <c r="N1269" s="8" t="s">
        <v>97</v>
      </c>
      <c r="O1269" s="8" t="s">
        <v>7244</v>
      </c>
      <c r="P1269" s="11">
        <v>81.0</v>
      </c>
      <c r="Q1269" s="11">
        <v>26379.27</v>
      </c>
      <c r="R1269" s="8"/>
      <c r="S1269" s="16" t="str">
        <f t="shared" si="9"/>
        <v>CXG-0426</v>
      </c>
      <c r="T1269" s="16" t="str">
        <f t="shared" si="10"/>
        <v>04/2026</v>
      </c>
      <c r="U1269" s="10" t="s">
        <v>1186</v>
      </c>
      <c r="V1269" s="43">
        <v>19540.0</v>
      </c>
      <c r="W1269" s="8">
        <v>325.67</v>
      </c>
      <c r="X1269" s="8">
        <v>1.0</v>
      </c>
      <c r="Y1269" s="16" t="str">
        <f t="shared" si="11"/>
        <v>Descarregado</v>
      </c>
      <c r="Z1269" s="8" t="s">
        <v>3302</v>
      </c>
      <c r="AA1269" s="14">
        <f>SUMIFS(PagFreteIndividal!E:E,PagFreteIndividal!B:B,A:A)+AC1269</f>
        <v>2142.8</v>
      </c>
      <c r="AB1269" s="14">
        <f t="shared" si="12"/>
        <v>0</v>
      </c>
      <c r="AC1269" s="32">
        <v>2142.8</v>
      </c>
    </row>
    <row r="1270">
      <c r="A1270" s="10" t="s">
        <v>7307</v>
      </c>
      <c r="B1270" s="13">
        <v>46126.0</v>
      </c>
      <c r="C1270" s="8" t="s">
        <v>3384</v>
      </c>
      <c r="D1270" s="8">
        <v>74360.0</v>
      </c>
      <c r="E1270" s="8">
        <v>1239.33</v>
      </c>
      <c r="F1270" s="8">
        <v>72.5</v>
      </c>
      <c r="G1270" s="11">
        <v>89851.43</v>
      </c>
      <c r="H1270" s="8">
        <v>0.0</v>
      </c>
      <c r="I1270" s="11">
        <v>0.0</v>
      </c>
      <c r="J1270" s="8" t="s">
        <v>6661</v>
      </c>
      <c r="K1270" s="8">
        <v>130.0</v>
      </c>
      <c r="L1270" s="11">
        <v>9666.8</v>
      </c>
      <c r="M1270" s="8" t="s">
        <v>6119</v>
      </c>
      <c r="N1270" s="8" t="s">
        <v>65</v>
      </c>
      <c r="O1270" s="8" t="s">
        <v>7286</v>
      </c>
      <c r="P1270" s="11">
        <v>83.0</v>
      </c>
      <c r="Q1270" s="11">
        <v>102311.61</v>
      </c>
      <c r="R1270" s="8" t="s">
        <v>7308</v>
      </c>
      <c r="S1270" s="16" t="str">
        <f t="shared" si="9"/>
        <v>CXG-0426</v>
      </c>
      <c r="T1270" s="16" t="str">
        <f t="shared" si="10"/>
        <v>04/2026</v>
      </c>
      <c r="U1270" s="10" t="s">
        <v>1186</v>
      </c>
      <c r="V1270" s="43">
        <v>73960.0</v>
      </c>
      <c r="W1270" s="8">
        <v>1232.67</v>
      </c>
      <c r="X1270" s="8">
        <v>-6.66</v>
      </c>
      <c r="Y1270" s="16" t="str">
        <f t="shared" si="11"/>
        <v>Descarregado</v>
      </c>
      <c r="Z1270" s="8" t="s">
        <v>3302</v>
      </c>
      <c r="AA1270" s="14">
        <f>SUMIFS(PagFreteIndividal!E:E,PagFreteIndividal!B:B,A:A)+AC1270</f>
        <v>9666.8</v>
      </c>
      <c r="AB1270" s="14">
        <f t="shared" si="12"/>
        <v>0</v>
      </c>
      <c r="AC1270" s="32">
        <v>9666.8</v>
      </c>
    </row>
    <row r="1271">
      <c r="A1271" s="10" t="s">
        <v>7309</v>
      </c>
      <c r="B1271" s="13">
        <v>46128.0</v>
      </c>
      <c r="C1271" s="8" t="s">
        <v>3384</v>
      </c>
      <c r="D1271" s="8">
        <v>77390.0</v>
      </c>
      <c r="E1271" s="8">
        <v>1289.83</v>
      </c>
      <c r="F1271" s="8">
        <v>72.0</v>
      </c>
      <c r="G1271" s="11">
        <v>92867.76</v>
      </c>
      <c r="H1271" s="8">
        <v>0.0</v>
      </c>
      <c r="I1271" s="11">
        <v>0.0</v>
      </c>
      <c r="J1271" s="8" t="s">
        <v>6661</v>
      </c>
      <c r="K1271" s="8">
        <v>130.0</v>
      </c>
      <c r="L1271" s="11">
        <v>10060.7</v>
      </c>
      <c r="M1271" s="8" t="s">
        <v>6119</v>
      </c>
      <c r="N1271" s="8" t="s">
        <v>273</v>
      </c>
      <c r="O1271" s="8" t="s">
        <v>7299</v>
      </c>
      <c r="P1271" s="11">
        <v>82.5</v>
      </c>
      <c r="Q1271" s="11">
        <v>106439.03</v>
      </c>
      <c r="R1271" s="8"/>
      <c r="S1271" s="16" t="str">
        <f t="shared" si="9"/>
        <v>CXG-0426</v>
      </c>
      <c r="T1271" s="16" t="str">
        <f t="shared" si="10"/>
        <v>04/2026</v>
      </c>
      <c r="U1271" s="10" t="s">
        <v>1188</v>
      </c>
      <c r="V1271" s="43">
        <v>77410.0</v>
      </c>
      <c r="W1271" s="8">
        <v>1290.17</v>
      </c>
      <c r="X1271" s="8">
        <v>0.34</v>
      </c>
      <c r="Y1271" s="16" t="str">
        <f t="shared" si="11"/>
        <v>Descarregado</v>
      </c>
      <c r="Z1271" s="8" t="s">
        <v>3302</v>
      </c>
      <c r="AA1271" s="14">
        <f>SUMIFS(PagFreteIndividal!E:E,PagFreteIndividal!B:B,A:A)+AC1271</f>
        <v>10060.7</v>
      </c>
      <c r="AB1271" s="14">
        <f t="shared" si="12"/>
        <v>0</v>
      </c>
      <c r="AC1271" s="32">
        <v>10060.7</v>
      </c>
    </row>
    <row r="1272">
      <c r="A1272" s="10" t="s">
        <v>7310</v>
      </c>
      <c r="B1272" s="13">
        <v>46128.0</v>
      </c>
      <c r="C1272" s="8" t="s">
        <v>3384</v>
      </c>
      <c r="D1272" s="8">
        <v>80870.0</v>
      </c>
      <c r="E1272" s="8">
        <v>1347.83</v>
      </c>
      <c r="F1272" s="8">
        <v>72.0</v>
      </c>
      <c r="G1272" s="11">
        <v>97043.76</v>
      </c>
      <c r="H1272" s="8">
        <v>0.0</v>
      </c>
      <c r="I1272" s="11">
        <v>0.0</v>
      </c>
      <c r="J1272" s="8" t="s">
        <v>6129</v>
      </c>
      <c r="K1272" s="8">
        <v>130.0</v>
      </c>
      <c r="L1272" s="11">
        <v>10513.1</v>
      </c>
      <c r="M1272" s="8" t="s">
        <v>6119</v>
      </c>
      <c r="N1272" s="8" t="s">
        <v>269</v>
      </c>
      <c r="O1272" s="8" t="s">
        <v>7311</v>
      </c>
      <c r="P1272" s="11">
        <v>79.0</v>
      </c>
      <c r="Q1272" s="11">
        <v>106518.07</v>
      </c>
      <c r="R1272" s="8"/>
      <c r="S1272" s="16" t="str">
        <f t="shared" si="9"/>
        <v>CXG-0426</v>
      </c>
      <c r="T1272" s="16" t="str">
        <f t="shared" si="10"/>
        <v>04/2026</v>
      </c>
      <c r="U1272" s="10" t="s">
        <v>1188</v>
      </c>
      <c r="V1272" s="43">
        <v>80900.0</v>
      </c>
      <c r="W1272" s="8">
        <v>1348.33</v>
      </c>
      <c r="X1272" s="8">
        <v>0.5</v>
      </c>
      <c r="Y1272" s="16" t="str">
        <f t="shared" si="11"/>
        <v>Descarregado</v>
      </c>
      <c r="Z1272" s="8" t="s">
        <v>3302</v>
      </c>
      <c r="AA1272" s="14">
        <f>SUMIFS(PagFreteIndividal!E:E,PagFreteIndividal!B:B,A:A)+AC1272</f>
        <v>10513.1</v>
      </c>
      <c r="AB1272" s="14">
        <f t="shared" si="12"/>
        <v>0</v>
      </c>
      <c r="AC1272" s="32">
        <v>10513.1</v>
      </c>
    </row>
    <row r="1273">
      <c r="A1273" s="10" t="s">
        <v>7312</v>
      </c>
      <c r="B1273" s="13">
        <v>46129.0</v>
      </c>
      <c r="C1273" s="8" t="s">
        <v>3322</v>
      </c>
      <c r="D1273" s="8">
        <v>60290.0</v>
      </c>
      <c r="E1273" s="8">
        <v>1004.83</v>
      </c>
      <c r="F1273" s="8">
        <v>72.0</v>
      </c>
      <c r="G1273" s="11">
        <v>72347.76</v>
      </c>
      <c r="H1273" s="8">
        <v>0.0</v>
      </c>
      <c r="I1273" s="11">
        <v>0.0</v>
      </c>
      <c r="J1273" s="8" t="s">
        <v>3324</v>
      </c>
      <c r="K1273" s="8">
        <v>0.0</v>
      </c>
      <c r="L1273" s="11">
        <v>0.0</v>
      </c>
      <c r="M1273" s="8" t="s">
        <v>6119</v>
      </c>
      <c r="N1273" s="8" t="s">
        <v>147</v>
      </c>
      <c r="O1273" s="8" t="s">
        <v>7221</v>
      </c>
      <c r="P1273" s="11">
        <v>78.0</v>
      </c>
      <c r="Q1273" s="11">
        <v>78376.74</v>
      </c>
      <c r="R1273" s="8" t="s">
        <v>7313</v>
      </c>
      <c r="S1273" s="16" t="str">
        <f t="shared" si="9"/>
        <v>CXG-0426</v>
      </c>
      <c r="T1273" s="16" t="str">
        <f t="shared" si="10"/>
        <v>04/2026</v>
      </c>
      <c r="U1273" s="10" t="s">
        <v>1188</v>
      </c>
      <c r="V1273" s="43">
        <v>60290.0</v>
      </c>
      <c r="W1273" s="8">
        <v>1004.83</v>
      </c>
      <c r="X1273" s="8">
        <v>0.0</v>
      </c>
      <c r="Y1273" s="16" t="str">
        <f t="shared" si="11"/>
        <v>Descarregado</v>
      </c>
      <c r="Z1273" s="8" t="s">
        <v>3324</v>
      </c>
      <c r="AA1273" s="14">
        <f>SUMIFS(PagFreteIndividal!E:E,PagFreteIndividal!B:B,A:A)+AC1273</f>
        <v>0</v>
      </c>
      <c r="AB1273" s="14">
        <f t="shared" si="12"/>
        <v>0</v>
      </c>
      <c r="AC1273" s="32"/>
    </row>
    <row r="1274">
      <c r="A1274" s="10" t="s">
        <v>7314</v>
      </c>
      <c r="B1274" s="13">
        <v>46129.0</v>
      </c>
      <c r="C1274" s="8" t="s">
        <v>3384</v>
      </c>
      <c r="D1274" s="8">
        <v>11620.0</v>
      </c>
      <c r="E1274" s="8">
        <v>193.67</v>
      </c>
      <c r="F1274" s="8">
        <v>74.0</v>
      </c>
      <c r="G1274" s="11">
        <v>14331.58</v>
      </c>
      <c r="H1274" s="8">
        <v>0.0</v>
      </c>
      <c r="I1274" s="11">
        <v>0.0</v>
      </c>
      <c r="J1274" s="8" t="s">
        <v>6528</v>
      </c>
      <c r="K1274" s="8">
        <v>170.0</v>
      </c>
      <c r="L1274" s="11">
        <v>1975.4</v>
      </c>
      <c r="M1274" s="8" t="s">
        <v>6119</v>
      </c>
      <c r="N1274" s="8" t="s">
        <v>57</v>
      </c>
      <c r="O1274" s="8" t="s">
        <v>7216</v>
      </c>
      <c r="P1274" s="11">
        <v>87.0</v>
      </c>
      <c r="Q1274" s="11">
        <v>16965.0</v>
      </c>
      <c r="R1274" s="8"/>
      <c r="S1274" s="16" t="str">
        <f t="shared" si="9"/>
        <v>CXG-0426</v>
      </c>
      <c r="T1274" s="16" t="str">
        <f t="shared" si="10"/>
        <v>04/2026</v>
      </c>
      <c r="U1274" s="10" t="s">
        <v>1184</v>
      </c>
      <c r="V1274" s="43">
        <v>11700.0</v>
      </c>
      <c r="W1274" s="8">
        <v>195.0</v>
      </c>
      <c r="X1274" s="8">
        <v>1.33</v>
      </c>
      <c r="Y1274" s="16" t="str">
        <f t="shared" si="11"/>
        <v>Descarregado</v>
      </c>
      <c r="Z1274" s="8" t="s">
        <v>3302</v>
      </c>
      <c r="AA1274" s="14">
        <f>SUMIFS(PagFreteIndividal!E:E,PagFreteIndividal!B:B,A:A)+AC1274</f>
        <v>1975.4</v>
      </c>
      <c r="AB1274" s="14">
        <f t="shared" si="12"/>
        <v>0</v>
      </c>
      <c r="AC1274" s="32">
        <v>1975.4</v>
      </c>
    </row>
    <row r="1275">
      <c r="A1275" s="10" t="s">
        <v>7315</v>
      </c>
      <c r="B1275" s="13">
        <v>46129.0</v>
      </c>
      <c r="C1275" s="8" t="s">
        <v>3384</v>
      </c>
      <c r="D1275" s="8">
        <v>65540.0</v>
      </c>
      <c r="E1275" s="8">
        <v>1092.33</v>
      </c>
      <c r="F1275" s="8">
        <v>70.0</v>
      </c>
      <c r="G1275" s="11">
        <v>76463.1</v>
      </c>
      <c r="H1275" s="8">
        <v>0.0</v>
      </c>
      <c r="I1275" s="11">
        <v>0.0</v>
      </c>
      <c r="J1275" s="8" t="s">
        <v>6528</v>
      </c>
      <c r="K1275" s="8">
        <v>170.0</v>
      </c>
      <c r="L1275" s="11">
        <v>11141.8</v>
      </c>
      <c r="M1275" s="8" t="s">
        <v>6119</v>
      </c>
      <c r="N1275" s="8" t="s">
        <v>57</v>
      </c>
      <c r="O1275" s="8" t="s">
        <v>7216</v>
      </c>
      <c r="P1275" s="11">
        <v>87.0</v>
      </c>
      <c r="Q1275" s="11">
        <v>95032.71</v>
      </c>
      <c r="R1275" s="8"/>
      <c r="S1275" s="16" t="str">
        <f t="shared" si="9"/>
        <v>CXG-0426</v>
      </c>
      <c r="T1275" s="16" t="str">
        <f t="shared" si="10"/>
        <v>04/2026</v>
      </c>
      <c r="U1275" s="10" t="s">
        <v>1190</v>
      </c>
      <c r="V1275" s="43">
        <v>65540.0</v>
      </c>
      <c r="W1275" s="8">
        <v>1092.33</v>
      </c>
      <c r="X1275" s="8">
        <v>0.0</v>
      </c>
      <c r="Y1275" s="16" t="str">
        <f t="shared" si="11"/>
        <v>Descarregado</v>
      </c>
      <c r="Z1275" s="8" t="s">
        <v>3302</v>
      </c>
      <c r="AA1275" s="14">
        <f>SUMIFS(PagFreteIndividal!E:E,PagFreteIndividal!B:B,A:A)+AC1275</f>
        <v>11141.8</v>
      </c>
      <c r="AB1275" s="14">
        <f t="shared" si="12"/>
        <v>0</v>
      </c>
      <c r="AC1275" s="32">
        <v>11141.8</v>
      </c>
    </row>
    <row r="1276">
      <c r="A1276" s="10" t="s">
        <v>5838</v>
      </c>
      <c r="B1276" s="13">
        <v>46129.0</v>
      </c>
      <c r="C1276" s="8" t="s">
        <v>3370</v>
      </c>
      <c r="D1276" s="8">
        <v>71640.0</v>
      </c>
      <c r="E1276" s="8">
        <v>1194.0</v>
      </c>
      <c r="F1276" s="8">
        <v>72.0</v>
      </c>
      <c r="G1276" s="11">
        <v>85968.0</v>
      </c>
      <c r="H1276" s="8">
        <v>0.0</v>
      </c>
      <c r="I1276" s="11">
        <v>0.0</v>
      </c>
      <c r="J1276" s="8" t="s">
        <v>5839</v>
      </c>
      <c r="K1276" s="8">
        <v>130.0</v>
      </c>
      <c r="L1276" s="11">
        <v>9313.2</v>
      </c>
      <c r="M1276" s="8" t="s">
        <v>6119</v>
      </c>
      <c r="N1276" s="8" t="s">
        <v>65</v>
      </c>
      <c r="O1276" s="8" t="s">
        <v>7286</v>
      </c>
      <c r="P1276" s="11">
        <v>83.0</v>
      </c>
      <c r="Q1276" s="11">
        <v>100153.61</v>
      </c>
      <c r="R1276" s="8" t="s">
        <v>7316</v>
      </c>
      <c r="S1276" s="16" t="str">
        <f t="shared" si="9"/>
        <v>CXG-0426</v>
      </c>
      <c r="T1276" s="16" t="str">
        <f t="shared" si="10"/>
        <v>04/2026</v>
      </c>
      <c r="U1276" s="10" t="s">
        <v>1188</v>
      </c>
      <c r="V1276" s="43">
        <v>72400.0</v>
      </c>
      <c r="W1276" s="8">
        <v>1206.67</v>
      </c>
      <c r="X1276" s="8">
        <v>12.67</v>
      </c>
      <c r="Y1276" s="16" t="str">
        <f t="shared" si="11"/>
        <v>Descarregado</v>
      </c>
      <c r="Z1276" s="8" t="s">
        <v>3309</v>
      </c>
      <c r="AA1276" s="14">
        <f>SUMIFS(PagFreteIndividal!E:E,PagFreteIndividal!B:B,A:A)+AC1276</f>
        <v>9313.2</v>
      </c>
      <c r="AB1276" s="14">
        <f t="shared" si="12"/>
        <v>0</v>
      </c>
      <c r="AC1276" s="32"/>
    </row>
    <row r="1277">
      <c r="A1277" s="10" t="s">
        <v>5836</v>
      </c>
      <c r="B1277" s="13">
        <v>46129.0</v>
      </c>
      <c r="C1277" s="8" t="s">
        <v>3370</v>
      </c>
      <c r="D1277" s="8">
        <v>72910.0</v>
      </c>
      <c r="E1277" s="8">
        <v>1215.17</v>
      </c>
      <c r="F1277" s="8">
        <v>72.0</v>
      </c>
      <c r="G1277" s="11">
        <v>87492.24</v>
      </c>
      <c r="H1277" s="8">
        <v>0.0</v>
      </c>
      <c r="I1277" s="11">
        <v>0.0</v>
      </c>
      <c r="J1277" s="8" t="s">
        <v>5495</v>
      </c>
      <c r="K1277" s="8">
        <v>130.0</v>
      </c>
      <c r="L1277" s="11">
        <v>9478.3</v>
      </c>
      <c r="M1277" s="8" t="s">
        <v>6119</v>
      </c>
      <c r="N1277" s="8" t="s">
        <v>65</v>
      </c>
      <c r="O1277" s="8" t="s">
        <v>7286</v>
      </c>
      <c r="P1277" s="11">
        <v>83.0</v>
      </c>
      <c r="Q1277" s="11">
        <v>101343.0</v>
      </c>
      <c r="R1277" s="8" t="s">
        <v>7317</v>
      </c>
      <c r="S1277" s="16" t="str">
        <f t="shared" si="9"/>
        <v>CXG-0426</v>
      </c>
      <c r="T1277" s="16" t="str">
        <f t="shared" si="10"/>
        <v>04/2026</v>
      </c>
      <c r="U1277" s="10" t="s">
        <v>1188</v>
      </c>
      <c r="V1277" s="43">
        <v>73260.0</v>
      </c>
      <c r="W1277" s="8">
        <v>1221.0</v>
      </c>
      <c r="X1277" s="8">
        <v>5.83</v>
      </c>
      <c r="Y1277" s="16" t="str">
        <f t="shared" si="11"/>
        <v>Descarregado</v>
      </c>
      <c r="Z1277" s="8" t="s">
        <v>3309</v>
      </c>
      <c r="AA1277" s="14">
        <f>SUMIFS(PagFreteIndividal!E:E,PagFreteIndividal!B:B,A:A)+AC1277</f>
        <v>9478.3</v>
      </c>
      <c r="AB1277" s="14">
        <f t="shared" si="12"/>
        <v>0</v>
      </c>
      <c r="AC1277" s="32"/>
    </row>
    <row r="1278">
      <c r="A1278" s="10" t="s">
        <v>7318</v>
      </c>
      <c r="B1278" s="13">
        <v>46129.0</v>
      </c>
      <c r="C1278" s="8" t="s">
        <v>3384</v>
      </c>
      <c r="D1278" s="8">
        <v>72850.0</v>
      </c>
      <c r="E1278" s="8">
        <v>1214.17</v>
      </c>
      <c r="F1278" s="8">
        <v>72.0</v>
      </c>
      <c r="G1278" s="11">
        <v>87420.24</v>
      </c>
      <c r="H1278" s="8">
        <v>0.0</v>
      </c>
      <c r="I1278" s="11">
        <v>0.0</v>
      </c>
      <c r="J1278" s="8" t="s">
        <v>6132</v>
      </c>
      <c r="K1278" s="8">
        <v>150.0</v>
      </c>
      <c r="L1278" s="11">
        <v>10927.5</v>
      </c>
      <c r="M1278" s="8" t="s">
        <v>6119</v>
      </c>
      <c r="N1278" s="8" t="s">
        <v>79</v>
      </c>
      <c r="O1278" s="8" t="s">
        <v>7285</v>
      </c>
      <c r="P1278" s="11">
        <v>84.0</v>
      </c>
      <c r="Q1278" s="11">
        <v>101990.28</v>
      </c>
      <c r="R1278" s="8"/>
      <c r="S1278" s="16" t="str">
        <f t="shared" si="9"/>
        <v>CXG-0426</v>
      </c>
      <c r="T1278" s="16" t="str">
        <f t="shared" si="10"/>
        <v>04/2026</v>
      </c>
      <c r="U1278" s="10" t="s">
        <v>1188</v>
      </c>
      <c r="V1278" s="43">
        <v>72850.0</v>
      </c>
      <c r="W1278" s="8">
        <v>1214.17</v>
      </c>
      <c r="X1278" s="8">
        <v>0.0</v>
      </c>
      <c r="Y1278" s="16" t="str">
        <f t="shared" si="11"/>
        <v>Descarregado</v>
      </c>
      <c r="Z1278" s="8" t="s">
        <v>3302</v>
      </c>
      <c r="AA1278" s="14">
        <f>SUMIFS(PagFreteIndividal!E:E,PagFreteIndividal!B:B,A:A)+AC1278</f>
        <v>10927.5</v>
      </c>
      <c r="AB1278" s="14">
        <f t="shared" si="12"/>
        <v>0</v>
      </c>
      <c r="AC1278" s="32">
        <v>10927.5</v>
      </c>
    </row>
    <row r="1279">
      <c r="A1279" s="10" t="s">
        <v>7319</v>
      </c>
      <c r="B1279" s="13">
        <v>46130.0</v>
      </c>
      <c r="C1279" s="8" t="s">
        <v>3384</v>
      </c>
      <c r="D1279" s="8">
        <v>68440.0</v>
      </c>
      <c r="E1279" s="8">
        <v>1140.67</v>
      </c>
      <c r="F1279" s="8">
        <v>72.5</v>
      </c>
      <c r="G1279" s="11">
        <v>82698.58</v>
      </c>
      <c r="H1279" s="8">
        <v>0.0</v>
      </c>
      <c r="I1279" s="11">
        <v>0.0</v>
      </c>
      <c r="J1279" s="8" t="s">
        <v>6129</v>
      </c>
      <c r="K1279" s="8">
        <v>150.0</v>
      </c>
      <c r="L1279" s="11">
        <v>10266.0</v>
      </c>
      <c r="M1279" s="8" t="s">
        <v>6119</v>
      </c>
      <c r="N1279" s="8" t="s">
        <v>23</v>
      </c>
      <c r="O1279" s="8" t="s">
        <v>7214</v>
      </c>
      <c r="P1279" s="11">
        <v>81.0</v>
      </c>
      <c r="Q1279" s="11">
        <v>92394.27</v>
      </c>
      <c r="R1279" s="8" t="s">
        <v>7320</v>
      </c>
      <c r="S1279" s="16" t="str">
        <f t="shared" si="9"/>
        <v>CXG-0426</v>
      </c>
      <c r="T1279" s="16" t="str">
        <f t="shared" si="10"/>
        <v>04/2026</v>
      </c>
      <c r="U1279" s="10" t="s">
        <v>1186</v>
      </c>
      <c r="V1279" s="43">
        <v>68440.0</v>
      </c>
      <c r="W1279" s="8">
        <v>1140.67</v>
      </c>
      <c r="X1279" s="8">
        <v>0.0</v>
      </c>
      <c r="Y1279" s="16" t="str">
        <f t="shared" si="11"/>
        <v>Descarregado</v>
      </c>
      <c r="Z1279" s="8" t="s">
        <v>3302</v>
      </c>
      <c r="AA1279" s="14">
        <f>SUMIFS(PagFreteIndividal!E:E,PagFreteIndividal!B:B,A:A)+AC1279</f>
        <v>10266</v>
      </c>
      <c r="AB1279" s="14">
        <f t="shared" si="12"/>
        <v>0</v>
      </c>
      <c r="AC1279" s="32">
        <v>10266.0</v>
      </c>
    </row>
    <row r="1280">
      <c r="A1280" s="10" t="s">
        <v>7321</v>
      </c>
      <c r="B1280" s="13">
        <v>46130.0</v>
      </c>
      <c r="C1280" s="8" t="s">
        <v>3384</v>
      </c>
      <c r="D1280" s="8">
        <v>73780.0</v>
      </c>
      <c r="E1280" s="8">
        <v>1229.67</v>
      </c>
      <c r="F1280" s="8">
        <v>72.5</v>
      </c>
      <c r="G1280" s="11">
        <v>89151.08</v>
      </c>
      <c r="H1280" s="8">
        <v>0.0</v>
      </c>
      <c r="I1280" s="11">
        <v>0.0</v>
      </c>
      <c r="J1280" s="8" t="s">
        <v>6176</v>
      </c>
      <c r="K1280" s="8">
        <v>110.0</v>
      </c>
      <c r="L1280" s="11">
        <v>8115.8</v>
      </c>
      <c r="M1280" s="8" t="s">
        <v>6119</v>
      </c>
      <c r="N1280" s="8" t="s">
        <v>97</v>
      </c>
      <c r="O1280" s="8" t="s">
        <v>7244</v>
      </c>
      <c r="P1280" s="11">
        <v>81.0</v>
      </c>
      <c r="Q1280" s="11">
        <v>99603.27</v>
      </c>
      <c r="R1280" s="8"/>
      <c r="S1280" s="16" t="str">
        <f t="shared" si="9"/>
        <v>CXG-0426</v>
      </c>
      <c r="T1280" s="16" t="str">
        <f t="shared" si="10"/>
        <v>04/2026</v>
      </c>
      <c r="U1280" s="10" t="s">
        <v>1186</v>
      </c>
      <c r="V1280" s="43">
        <v>73780.0</v>
      </c>
      <c r="W1280" s="8">
        <v>1229.67</v>
      </c>
      <c r="X1280" s="8">
        <v>0.0</v>
      </c>
      <c r="Y1280" s="16" t="str">
        <f t="shared" si="11"/>
        <v>Descarregado</v>
      </c>
      <c r="Z1280" s="8" t="s">
        <v>3302</v>
      </c>
      <c r="AA1280" s="14">
        <f>SUMIFS(PagFreteIndividal!E:E,PagFreteIndividal!B:B,A:A)+AC1280</f>
        <v>8115.8</v>
      </c>
      <c r="AB1280" s="14">
        <f t="shared" si="12"/>
        <v>0</v>
      </c>
      <c r="AC1280" s="32">
        <v>8115.8</v>
      </c>
    </row>
    <row r="1281">
      <c r="A1281" s="10" t="s">
        <v>7322</v>
      </c>
      <c r="B1281" s="13">
        <v>46130.0</v>
      </c>
      <c r="C1281" s="8" t="s">
        <v>3381</v>
      </c>
      <c r="D1281" s="8">
        <v>75380.0</v>
      </c>
      <c r="E1281" s="8">
        <v>1256.33</v>
      </c>
      <c r="F1281" s="8">
        <v>65.5</v>
      </c>
      <c r="G1281" s="11">
        <v>82289.62</v>
      </c>
      <c r="H1281" s="8">
        <v>0.0</v>
      </c>
      <c r="I1281" s="11">
        <v>0.0</v>
      </c>
      <c r="J1281" s="8" t="s">
        <v>7190</v>
      </c>
      <c r="K1281" s="8">
        <v>300.0</v>
      </c>
      <c r="L1281" s="11">
        <v>22614.0</v>
      </c>
      <c r="M1281" s="8" t="s">
        <v>6119</v>
      </c>
      <c r="N1281" s="8" t="s">
        <v>73</v>
      </c>
      <c r="O1281" s="8" t="s">
        <v>7323</v>
      </c>
      <c r="P1281" s="11">
        <v>87.0</v>
      </c>
      <c r="Q1281" s="11">
        <v>109126.71</v>
      </c>
      <c r="R1281" s="8"/>
      <c r="S1281" s="16" t="str">
        <f t="shared" si="9"/>
        <v>CXG-0426</v>
      </c>
      <c r="T1281" s="16" t="str">
        <f t="shared" si="10"/>
        <v>04/2026</v>
      </c>
      <c r="U1281" s="10" t="s">
        <v>1192</v>
      </c>
      <c r="V1281" s="43">
        <v>75260.0</v>
      </c>
      <c r="W1281" s="8">
        <v>1254.33</v>
      </c>
      <c r="X1281" s="8">
        <v>-2.0</v>
      </c>
      <c r="Y1281" s="16" t="str">
        <f t="shared" si="11"/>
        <v>Descarregado</v>
      </c>
      <c r="Z1281" s="8" t="s">
        <v>3379</v>
      </c>
      <c r="AA1281" s="14">
        <f>SUMIFS(PagFreteIndividal!E:E,PagFreteIndividal!B:B,A:A)+AC1281</f>
        <v>22614</v>
      </c>
      <c r="AB1281" s="14">
        <f t="shared" si="12"/>
        <v>0</v>
      </c>
      <c r="AC1281" s="32">
        <v>22614.0</v>
      </c>
    </row>
    <row r="1282">
      <c r="A1282" s="10" t="s">
        <v>5842</v>
      </c>
      <c r="B1282" s="13">
        <v>46131.0</v>
      </c>
      <c r="C1282" s="8" t="s">
        <v>3370</v>
      </c>
      <c r="D1282" s="8">
        <v>79140.0</v>
      </c>
      <c r="E1282" s="8">
        <v>1319.0</v>
      </c>
      <c r="F1282" s="8">
        <v>72.5</v>
      </c>
      <c r="G1282" s="11">
        <v>95627.5</v>
      </c>
      <c r="H1282" s="8">
        <v>0.0</v>
      </c>
      <c r="I1282" s="11">
        <v>0.0</v>
      </c>
      <c r="J1282" s="8" t="s">
        <v>4373</v>
      </c>
      <c r="K1282" s="8">
        <v>130.0</v>
      </c>
      <c r="L1282" s="11">
        <v>10288.2</v>
      </c>
      <c r="M1282" s="8" t="s">
        <v>6119</v>
      </c>
      <c r="N1282" s="8" t="s">
        <v>65</v>
      </c>
      <c r="O1282" s="8" t="s">
        <v>7286</v>
      </c>
      <c r="P1282" s="11">
        <v>83.0</v>
      </c>
      <c r="Q1282" s="11">
        <v>109892.0</v>
      </c>
      <c r="R1282" s="8" t="s">
        <v>7324</v>
      </c>
      <c r="S1282" s="16" t="str">
        <f t="shared" si="9"/>
        <v>CXG-0426</v>
      </c>
      <c r="T1282" s="16" t="str">
        <f t="shared" si="10"/>
        <v>04/2026</v>
      </c>
      <c r="U1282" s="10" t="s">
        <v>1186</v>
      </c>
      <c r="V1282" s="43">
        <v>79440.0</v>
      </c>
      <c r="W1282" s="8">
        <v>1324.0</v>
      </c>
      <c r="X1282" s="8">
        <v>5.0</v>
      </c>
      <c r="Y1282" s="16" t="str">
        <f t="shared" si="11"/>
        <v>Descarregado</v>
      </c>
      <c r="Z1282" s="8" t="s">
        <v>3309</v>
      </c>
      <c r="AA1282" s="14">
        <f>SUMIFS(PagFreteIndividal!E:E,PagFreteIndividal!B:B,A:A)+AC1282</f>
        <v>10288.2</v>
      </c>
      <c r="AB1282" s="14">
        <f t="shared" si="12"/>
        <v>0</v>
      </c>
      <c r="AC1282" s="32"/>
    </row>
    <row r="1283">
      <c r="A1283" s="10" t="s">
        <v>7325</v>
      </c>
      <c r="B1283" s="13">
        <v>46131.0</v>
      </c>
      <c r="C1283" s="8" t="s">
        <v>3384</v>
      </c>
      <c r="D1283" s="8">
        <v>76160.0</v>
      </c>
      <c r="E1283" s="8">
        <v>1269.33</v>
      </c>
      <c r="F1283" s="8">
        <v>70.0</v>
      </c>
      <c r="G1283" s="11">
        <v>88853.1</v>
      </c>
      <c r="H1283" s="8">
        <v>0.0</v>
      </c>
      <c r="I1283" s="11">
        <v>0.0</v>
      </c>
      <c r="J1283" s="8" t="s">
        <v>6661</v>
      </c>
      <c r="K1283" s="8">
        <v>130.0</v>
      </c>
      <c r="L1283" s="11">
        <v>9900.8</v>
      </c>
      <c r="M1283" s="8" t="s">
        <v>6119</v>
      </c>
      <c r="N1283" s="8" t="s">
        <v>23</v>
      </c>
      <c r="O1283" s="8" t="s">
        <v>7214</v>
      </c>
      <c r="P1283" s="11">
        <v>81.0</v>
      </c>
      <c r="Q1283" s="11">
        <v>102815.73</v>
      </c>
      <c r="R1283" s="8"/>
      <c r="S1283" s="16" t="str">
        <f t="shared" si="9"/>
        <v>CXG-0426</v>
      </c>
      <c r="T1283" s="16" t="str">
        <f t="shared" si="10"/>
        <v>04/2026</v>
      </c>
      <c r="U1283" s="10" t="s">
        <v>1190</v>
      </c>
      <c r="V1283" s="43">
        <v>76160.0</v>
      </c>
      <c r="W1283" s="8">
        <v>1269.33</v>
      </c>
      <c r="X1283" s="8">
        <v>0.0</v>
      </c>
      <c r="Y1283" s="16" t="str">
        <f t="shared" si="11"/>
        <v>Descarregado</v>
      </c>
      <c r="Z1283" s="8" t="s">
        <v>3302</v>
      </c>
      <c r="AA1283" s="14">
        <f>SUMIFS(PagFreteIndividal!E:E,PagFreteIndividal!B:B,A:A)+AC1283</f>
        <v>9900.8</v>
      </c>
      <c r="AB1283" s="14">
        <f t="shared" si="12"/>
        <v>0</v>
      </c>
      <c r="AC1283" s="32">
        <v>9900.8</v>
      </c>
    </row>
    <row r="1284">
      <c r="A1284" s="10" t="s">
        <v>7326</v>
      </c>
      <c r="B1284" s="13">
        <v>46131.0</v>
      </c>
      <c r="C1284" s="8" t="s">
        <v>3384</v>
      </c>
      <c r="D1284" s="8">
        <v>78400.0</v>
      </c>
      <c r="E1284" s="8">
        <v>1306.67</v>
      </c>
      <c r="F1284" s="8">
        <v>70.0</v>
      </c>
      <c r="G1284" s="11">
        <v>91466.9</v>
      </c>
      <c r="H1284" s="8">
        <v>0.0</v>
      </c>
      <c r="I1284" s="11">
        <v>0.0</v>
      </c>
      <c r="J1284" s="8" t="s">
        <v>6158</v>
      </c>
      <c r="K1284" s="8">
        <v>170.0</v>
      </c>
      <c r="L1284" s="11">
        <v>13328.0</v>
      </c>
      <c r="M1284" s="8" t="s">
        <v>6119</v>
      </c>
      <c r="N1284" s="8" t="s">
        <v>224</v>
      </c>
      <c r="O1284" s="8" t="s">
        <v>7327</v>
      </c>
      <c r="P1284" s="11">
        <v>84.0</v>
      </c>
      <c r="Q1284" s="11">
        <v>109899.72</v>
      </c>
      <c r="R1284" s="8"/>
      <c r="S1284" s="16" t="str">
        <f t="shared" si="9"/>
        <v>CXG-0426</v>
      </c>
      <c r="T1284" s="16" t="str">
        <f t="shared" si="10"/>
        <v>04/2026</v>
      </c>
      <c r="U1284" s="10" t="s">
        <v>1190</v>
      </c>
      <c r="V1284" s="43">
        <v>78500.0</v>
      </c>
      <c r="W1284" s="8">
        <v>1308.33</v>
      </c>
      <c r="X1284" s="8">
        <v>1.66</v>
      </c>
      <c r="Y1284" s="16" t="str">
        <f t="shared" si="11"/>
        <v>Descarregado</v>
      </c>
      <c r="Z1284" s="8" t="s">
        <v>3302</v>
      </c>
      <c r="AA1284" s="14">
        <f>SUMIFS(PagFreteIndividal!E:E,PagFreteIndividal!B:B,A:A)+AC1284</f>
        <v>13328</v>
      </c>
      <c r="AB1284" s="14">
        <f t="shared" si="12"/>
        <v>0</v>
      </c>
      <c r="AC1284" s="32">
        <v>13328.0</v>
      </c>
    </row>
    <row r="1285">
      <c r="A1285" s="10" t="s">
        <v>7328</v>
      </c>
      <c r="B1285" s="13">
        <v>46134.0</v>
      </c>
      <c r="C1285" s="8" t="s">
        <v>3381</v>
      </c>
      <c r="D1285" s="8">
        <v>74980.0</v>
      </c>
      <c r="E1285" s="8">
        <v>1249.67</v>
      </c>
      <c r="F1285" s="8">
        <v>72.0</v>
      </c>
      <c r="G1285" s="11">
        <v>89976.24</v>
      </c>
      <c r="H1285" s="8">
        <v>0.0</v>
      </c>
      <c r="I1285" s="11">
        <v>0.0</v>
      </c>
      <c r="J1285" s="8" t="s">
        <v>7174</v>
      </c>
      <c r="K1285" s="8">
        <v>170.0</v>
      </c>
      <c r="L1285" s="11">
        <v>12746.6</v>
      </c>
      <c r="M1285" s="8" t="s">
        <v>6119</v>
      </c>
      <c r="N1285" s="8" t="s">
        <v>73</v>
      </c>
      <c r="O1285" s="8" t="s">
        <v>7323</v>
      </c>
      <c r="P1285" s="11">
        <v>87.0</v>
      </c>
      <c r="Q1285" s="11">
        <v>108677.79</v>
      </c>
      <c r="R1285" s="8"/>
      <c r="S1285" s="16" t="str">
        <f t="shared" si="9"/>
        <v>CXG-0426</v>
      </c>
      <c r="T1285" s="16" t="str">
        <f t="shared" si="10"/>
        <v>04/2026</v>
      </c>
      <c r="U1285" s="10" t="s">
        <v>1195</v>
      </c>
      <c r="V1285" s="43">
        <v>74950.0</v>
      </c>
      <c r="W1285" s="8">
        <v>1249.17</v>
      </c>
      <c r="X1285" s="8">
        <v>-0.5</v>
      </c>
      <c r="Y1285" s="16" t="str">
        <f t="shared" si="11"/>
        <v>Descarregado</v>
      </c>
      <c r="Z1285" s="8" t="s">
        <v>3379</v>
      </c>
      <c r="AA1285" s="14">
        <f>SUMIFS(PagFreteIndividal!E:E,PagFreteIndividal!B:B,A:A)+AC1285</f>
        <v>12746.6</v>
      </c>
      <c r="AB1285" s="14">
        <f t="shared" si="12"/>
        <v>0</v>
      </c>
      <c r="AC1285" s="32">
        <v>12746.6</v>
      </c>
    </row>
    <row r="1286">
      <c r="A1286" s="10" t="s">
        <v>7329</v>
      </c>
      <c r="B1286" s="13">
        <v>46135.0</v>
      </c>
      <c r="C1286" s="8" t="s">
        <v>3384</v>
      </c>
      <c r="D1286" s="8">
        <v>79880.0</v>
      </c>
      <c r="E1286" s="8">
        <v>1331.33</v>
      </c>
      <c r="F1286" s="8">
        <v>72.0</v>
      </c>
      <c r="G1286" s="11">
        <v>95855.76</v>
      </c>
      <c r="H1286" s="8">
        <v>0.0</v>
      </c>
      <c r="I1286" s="11">
        <v>0.0</v>
      </c>
      <c r="J1286" s="8" t="s">
        <v>6201</v>
      </c>
      <c r="K1286" s="8">
        <v>170.0</v>
      </c>
      <c r="L1286" s="11">
        <v>13579.6</v>
      </c>
      <c r="M1286" s="8" t="s">
        <v>6119</v>
      </c>
      <c r="N1286" s="8" t="s">
        <v>73</v>
      </c>
      <c r="O1286" s="8" t="s">
        <v>7323</v>
      </c>
      <c r="P1286" s="11">
        <v>87.0</v>
      </c>
      <c r="Q1286" s="11">
        <v>115507.29</v>
      </c>
      <c r="R1286" s="8"/>
      <c r="S1286" s="16" t="str">
        <f t="shared" si="9"/>
        <v>CXG-0426</v>
      </c>
      <c r="T1286" s="16" t="str">
        <f t="shared" si="10"/>
        <v>04/2026</v>
      </c>
      <c r="U1286" s="10" t="s">
        <v>1195</v>
      </c>
      <c r="V1286" s="43">
        <v>79660.0</v>
      </c>
      <c r="W1286" s="8">
        <v>1327.67</v>
      </c>
      <c r="X1286" s="8">
        <v>-3.66</v>
      </c>
      <c r="Y1286" s="16" t="str">
        <f t="shared" si="11"/>
        <v>Descarregado</v>
      </c>
      <c r="Z1286" s="8" t="s">
        <v>3302</v>
      </c>
      <c r="AA1286" s="14">
        <f>SUMIFS(PagFreteIndividal!E:E,PagFreteIndividal!B:B,A:A)+AC1286</f>
        <v>13579.6</v>
      </c>
      <c r="AB1286" s="14">
        <f t="shared" si="12"/>
        <v>0</v>
      </c>
      <c r="AC1286" s="32">
        <v>13579.6</v>
      </c>
    </row>
    <row r="1287">
      <c r="A1287" s="10" t="s">
        <v>7330</v>
      </c>
      <c r="B1287" s="13">
        <v>46135.0</v>
      </c>
      <c r="C1287" s="8" t="s">
        <v>3384</v>
      </c>
      <c r="D1287" s="8">
        <v>81640.0</v>
      </c>
      <c r="E1287" s="8">
        <v>1360.67</v>
      </c>
      <c r="F1287" s="8">
        <v>72.0</v>
      </c>
      <c r="G1287" s="11">
        <v>97968.24</v>
      </c>
      <c r="H1287" s="8">
        <v>0.0</v>
      </c>
      <c r="I1287" s="11">
        <v>0.0</v>
      </c>
      <c r="J1287" s="8" t="s">
        <v>6132</v>
      </c>
      <c r="K1287" s="8">
        <v>170.0</v>
      </c>
      <c r="L1287" s="11">
        <v>13878.8</v>
      </c>
      <c r="M1287" s="8" t="s">
        <v>6119</v>
      </c>
      <c r="N1287" s="8" t="s">
        <v>73</v>
      </c>
      <c r="O1287" s="8" t="s">
        <v>7323</v>
      </c>
      <c r="P1287" s="11">
        <v>87.0</v>
      </c>
      <c r="Q1287" s="11">
        <v>118131.21</v>
      </c>
      <c r="R1287" s="8"/>
      <c r="S1287" s="16" t="str">
        <f t="shared" si="9"/>
        <v>CXG-0426</v>
      </c>
      <c r="T1287" s="16" t="str">
        <f t="shared" si="10"/>
        <v>04/2026</v>
      </c>
      <c r="U1287" s="10" t="s">
        <v>1195</v>
      </c>
      <c r="V1287" s="43">
        <v>81470.0</v>
      </c>
      <c r="W1287" s="8">
        <v>1357.83</v>
      </c>
      <c r="X1287" s="8">
        <v>-2.84</v>
      </c>
      <c r="Y1287" s="16" t="str">
        <f t="shared" si="11"/>
        <v>Descarregado</v>
      </c>
      <c r="Z1287" s="8" t="s">
        <v>3302</v>
      </c>
      <c r="AA1287" s="14">
        <f>SUMIFS(PagFreteIndividal!E:E,PagFreteIndividal!B:B,A:A)+AC1287</f>
        <v>13878.8</v>
      </c>
      <c r="AB1287" s="14">
        <f t="shared" si="12"/>
        <v>0</v>
      </c>
      <c r="AC1287" s="32">
        <v>13878.8</v>
      </c>
    </row>
    <row r="1288">
      <c r="A1288" s="10" t="s">
        <v>7331</v>
      </c>
      <c r="B1288" s="13">
        <v>46135.0</v>
      </c>
      <c r="C1288" s="8" t="s">
        <v>3384</v>
      </c>
      <c r="D1288" s="8">
        <v>6380.0</v>
      </c>
      <c r="E1288" s="8">
        <v>106.33</v>
      </c>
      <c r="F1288" s="8">
        <v>72.0</v>
      </c>
      <c r="G1288" s="11">
        <v>7655.76</v>
      </c>
      <c r="H1288" s="8">
        <v>0.0</v>
      </c>
      <c r="I1288" s="11">
        <v>0.0</v>
      </c>
      <c r="J1288" s="8" t="s">
        <v>7332</v>
      </c>
      <c r="K1288" s="8">
        <v>170.0</v>
      </c>
      <c r="L1288" s="11">
        <v>1084.6</v>
      </c>
      <c r="M1288" s="8" t="s">
        <v>6119</v>
      </c>
      <c r="N1288" s="8" t="s">
        <v>73</v>
      </c>
      <c r="O1288" s="8" t="s">
        <v>7323</v>
      </c>
      <c r="P1288" s="11">
        <v>87.0</v>
      </c>
      <c r="Q1288" s="11">
        <v>9076.71</v>
      </c>
      <c r="R1288" s="8"/>
      <c r="S1288" s="16" t="str">
        <f t="shared" si="9"/>
        <v>CXG-0426</v>
      </c>
      <c r="T1288" s="16" t="str">
        <f t="shared" si="10"/>
        <v>04/2026</v>
      </c>
      <c r="U1288" s="10" t="s">
        <v>1195</v>
      </c>
      <c r="V1288" s="43">
        <v>6260.0</v>
      </c>
      <c r="W1288" s="8">
        <v>104.33</v>
      </c>
      <c r="X1288" s="8">
        <v>-2.0</v>
      </c>
      <c r="Y1288" s="16" t="str">
        <f t="shared" si="11"/>
        <v>Descarregado</v>
      </c>
      <c r="Z1288" s="8" t="s">
        <v>3302</v>
      </c>
      <c r="AA1288" s="14">
        <f>SUMIFS(PagFreteIndividal!E:E,PagFreteIndividal!B:B,A:A)+AC1288</f>
        <v>1084.6</v>
      </c>
      <c r="AB1288" s="14">
        <f t="shared" si="12"/>
        <v>0</v>
      </c>
      <c r="AC1288" s="32">
        <v>1084.6</v>
      </c>
    </row>
    <row r="1289">
      <c r="A1289" s="10" t="s">
        <v>5872</v>
      </c>
      <c r="B1289" s="13">
        <v>46136.0</v>
      </c>
      <c r="C1289" s="8" t="s">
        <v>3370</v>
      </c>
      <c r="D1289" s="8">
        <v>59590.0</v>
      </c>
      <c r="E1289" s="8">
        <v>993.17</v>
      </c>
      <c r="F1289" s="8">
        <v>64.0</v>
      </c>
      <c r="G1289" s="11">
        <v>63562.88</v>
      </c>
      <c r="H1289" s="8">
        <v>0.0</v>
      </c>
      <c r="I1289" s="11">
        <v>0.0</v>
      </c>
      <c r="J1289" s="8" t="s">
        <v>5873</v>
      </c>
      <c r="K1289" s="8">
        <v>310.0</v>
      </c>
      <c r="L1289" s="11">
        <v>18472.9</v>
      </c>
      <c r="M1289" s="8" t="s">
        <v>6119</v>
      </c>
      <c r="N1289" s="8" t="s">
        <v>73</v>
      </c>
      <c r="O1289" s="8" t="s">
        <v>7323</v>
      </c>
      <c r="P1289" s="11">
        <v>87.0</v>
      </c>
      <c r="Q1289" s="11">
        <v>86623.29</v>
      </c>
      <c r="R1289" s="8"/>
      <c r="S1289" s="16" t="str">
        <f t="shared" si="9"/>
        <v>CXG-0426</v>
      </c>
      <c r="T1289" s="16" t="str">
        <f t="shared" si="10"/>
        <v>04/2026</v>
      </c>
      <c r="U1289" s="10" t="s">
        <v>1203</v>
      </c>
      <c r="V1289" s="43">
        <v>59740.0</v>
      </c>
      <c r="W1289" s="8">
        <v>995.67</v>
      </c>
      <c r="X1289" s="8">
        <v>2.5</v>
      </c>
      <c r="Y1289" s="16" t="str">
        <f t="shared" si="11"/>
        <v>Descarregado</v>
      </c>
      <c r="Z1289" s="8" t="s">
        <v>3309</v>
      </c>
      <c r="AA1289" s="14">
        <f>SUMIFS(PagFreteIndividal!E:E,PagFreteIndividal!B:B,A:A)+AC1289</f>
        <v>18472.9</v>
      </c>
      <c r="AB1289" s="14">
        <f t="shared" si="12"/>
        <v>0</v>
      </c>
      <c r="AC1289" s="32"/>
    </row>
    <row r="1290">
      <c r="A1290" s="10" t="s">
        <v>5849</v>
      </c>
      <c r="B1290" s="13">
        <v>46136.0</v>
      </c>
      <c r="C1290" s="8" t="s">
        <v>3370</v>
      </c>
      <c r="D1290" s="8">
        <v>51780.0</v>
      </c>
      <c r="E1290" s="8">
        <v>863.0</v>
      </c>
      <c r="F1290" s="8">
        <v>64.0</v>
      </c>
      <c r="G1290" s="11">
        <v>55232.0</v>
      </c>
      <c r="H1290" s="8">
        <v>0.0</v>
      </c>
      <c r="I1290" s="11">
        <v>0.0</v>
      </c>
      <c r="J1290" s="8" t="s">
        <v>4698</v>
      </c>
      <c r="K1290" s="8">
        <v>310.0</v>
      </c>
      <c r="L1290" s="11">
        <v>16051.8</v>
      </c>
      <c r="M1290" s="8" t="s">
        <v>6119</v>
      </c>
      <c r="N1290" s="8" t="s">
        <v>73</v>
      </c>
      <c r="O1290" s="8" t="s">
        <v>7323</v>
      </c>
      <c r="P1290" s="11">
        <v>87.0</v>
      </c>
      <c r="Q1290" s="11">
        <v>75414.21</v>
      </c>
      <c r="R1290" s="8"/>
      <c r="S1290" s="16" t="str">
        <f t="shared" si="9"/>
        <v>CXG-0426</v>
      </c>
      <c r="T1290" s="16" t="str">
        <f t="shared" si="10"/>
        <v>04/2026</v>
      </c>
      <c r="U1290" s="10" t="s">
        <v>1203</v>
      </c>
      <c r="V1290" s="43">
        <v>52010.0</v>
      </c>
      <c r="W1290" s="8">
        <v>866.83</v>
      </c>
      <c r="X1290" s="8">
        <v>3.83</v>
      </c>
      <c r="Y1290" s="16" t="str">
        <f t="shared" si="11"/>
        <v>Descarregado</v>
      </c>
      <c r="Z1290" s="8" t="s">
        <v>3309</v>
      </c>
      <c r="AA1290" s="14">
        <f>SUMIFS(PagFreteIndividal!E:E,PagFreteIndividal!B:B,A:A)+AC1290</f>
        <v>16051.8</v>
      </c>
      <c r="AB1290" s="14">
        <f t="shared" si="12"/>
        <v>0</v>
      </c>
      <c r="AC1290" s="32"/>
    </row>
    <row r="1291">
      <c r="A1291" s="10" t="s">
        <v>5869</v>
      </c>
      <c r="B1291" s="13">
        <v>46136.0</v>
      </c>
      <c r="C1291" s="8" t="s">
        <v>3370</v>
      </c>
      <c r="D1291" s="8">
        <v>62280.0</v>
      </c>
      <c r="E1291" s="8">
        <v>1038.0</v>
      </c>
      <c r="F1291" s="8">
        <v>64.0</v>
      </c>
      <c r="G1291" s="11">
        <v>66432.0</v>
      </c>
      <c r="H1291" s="8">
        <v>0.0</v>
      </c>
      <c r="I1291" s="11">
        <v>0.0</v>
      </c>
      <c r="J1291" s="8" t="s">
        <v>5870</v>
      </c>
      <c r="K1291" s="8">
        <v>310.0</v>
      </c>
      <c r="L1291" s="11">
        <v>19306.8</v>
      </c>
      <c r="M1291" s="8" t="s">
        <v>6119</v>
      </c>
      <c r="N1291" s="8" t="s">
        <v>73</v>
      </c>
      <c r="O1291" s="8" t="s">
        <v>7323</v>
      </c>
      <c r="P1291" s="11">
        <v>87.0</v>
      </c>
      <c r="Q1291" s="11">
        <v>90451.29</v>
      </c>
      <c r="R1291" s="8"/>
      <c r="S1291" s="16" t="str">
        <f t="shared" si="9"/>
        <v>CXG-0426</v>
      </c>
      <c r="T1291" s="16" t="str">
        <f t="shared" si="10"/>
        <v>04/2026</v>
      </c>
      <c r="U1291" s="10" t="s">
        <v>1203</v>
      </c>
      <c r="V1291" s="43">
        <v>62380.0</v>
      </c>
      <c r="W1291" s="8">
        <v>1039.67</v>
      </c>
      <c r="X1291" s="8">
        <v>1.67</v>
      </c>
      <c r="Y1291" s="16" t="str">
        <f t="shared" si="11"/>
        <v>Descarregado</v>
      </c>
      <c r="Z1291" s="8" t="s">
        <v>3309</v>
      </c>
      <c r="AA1291" s="14">
        <f>SUMIFS(PagFreteIndividal!E:E,PagFreteIndividal!B:B,A:A)+AC1291</f>
        <v>19306.8</v>
      </c>
      <c r="AB1291" s="14">
        <f t="shared" si="12"/>
        <v>0</v>
      </c>
      <c r="AC1291" s="32"/>
    </row>
    <row r="1292">
      <c r="A1292" s="10" t="s">
        <v>5866</v>
      </c>
      <c r="B1292" s="13">
        <v>46136.0</v>
      </c>
      <c r="C1292" s="8" t="s">
        <v>3370</v>
      </c>
      <c r="D1292" s="8">
        <v>62370.0</v>
      </c>
      <c r="E1292" s="8">
        <v>1039.5</v>
      </c>
      <c r="F1292" s="8">
        <v>64.0</v>
      </c>
      <c r="G1292" s="11">
        <v>66528.0</v>
      </c>
      <c r="H1292" s="8">
        <v>0.0</v>
      </c>
      <c r="I1292" s="11">
        <v>0.0</v>
      </c>
      <c r="J1292" s="8" t="s">
        <v>5867</v>
      </c>
      <c r="K1292" s="8">
        <v>310.0</v>
      </c>
      <c r="L1292" s="11">
        <v>19334.7</v>
      </c>
      <c r="M1292" s="8" t="s">
        <v>6119</v>
      </c>
      <c r="N1292" s="8" t="s">
        <v>73</v>
      </c>
      <c r="O1292" s="8" t="s">
        <v>7323</v>
      </c>
      <c r="P1292" s="11">
        <v>87.0</v>
      </c>
      <c r="Q1292" s="11">
        <v>90595.71</v>
      </c>
      <c r="R1292" s="8"/>
      <c r="S1292" s="16" t="str">
        <f t="shared" si="9"/>
        <v>CXG-0426</v>
      </c>
      <c r="T1292" s="16" t="str">
        <f t="shared" si="10"/>
        <v>04/2026</v>
      </c>
      <c r="U1292" s="10" t="s">
        <v>1203</v>
      </c>
      <c r="V1292" s="43">
        <v>62480.0</v>
      </c>
      <c r="W1292" s="8">
        <v>1041.33</v>
      </c>
      <c r="X1292" s="8">
        <v>1.83</v>
      </c>
      <c r="Y1292" s="16" t="str">
        <f t="shared" si="11"/>
        <v>Descarregado</v>
      </c>
      <c r="Z1292" s="8" t="s">
        <v>3309</v>
      </c>
      <c r="AA1292" s="14">
        <f>SUMIFS(PagFreteIndividal!E:E,PagFreteIndividal!B:B,A:A)+AC1292</f>
        <v>19334.7</v>
      </c>
      <c r="AB1292" s="14">
        <f t="shared" si="12"/>
        <v>0</v>
      </c>
      <c r="AC1292" s="32"/>
    </row>
    <row r="1293">
      <c r="A1293" s="10" t="s">
        <v>7333</v>
      </c>
      <c r="B1293" s="13">
        <v>46136.0</v>
      </c>
      <c r="C1293" s="8" t="s">
        <v>3384</v>
      </c>
      <c r="D1293" s="8">
        <v>72860.0</v>
      </c>
      <c r="E1293" s="8">
        <v>1214.33</v>
      </c>
      <c r="F1293" s="8">
        <v>69.5</v>
      </c>
      <c r="G1293" s="11">
        <v>84395.94</v>
      </c>
      <c r="H1293" s="8">
        <v>0.0</v>
      </c>
      <c r="I1293" s="11">
        <v>0.0</v>
      </c>
      <c r="J1293" s="8" t="s">
        <v>6428</v>
      </c>
      <c r="K1293" s="8">
        <v>170.0</v>
      </c>
      <c r="L1293" s="11">
        <v>12386.2</v>
      </c>
      <c r="M1293" s="8" t="s">
        <v>6119</v>
      </c>
      <c r="N1293" s="8" t="s">
        <v>73</v>
      </c>
      <c r="O1293" s="8" t="s">
        <v>7323</v>
      </c>
      <c r="P1293" s="11">
        <v>87.0</v>
      </c>
      <c r="Q1293" s="11">
        <v>105603.21</v>
      </c>
      <c r="R1293" s="8"/>
      <c r="S1293" s="16" t="str">
        <f t="shared" si="9"/>
        <v>CXG-0426</v>
      </c>
      <c r="T1293" s="16" t="str">
        <f t="shared" si="10"/>
        <v>04/2026</v>
      </c>
      <c r="U1293" s="10" t="s">
        <v>1199</v>
      </c>
      <c r="V1293" s="43">
        <v>72830.0</v>
      </c>
      <c r="W1293" s="8">
        <v>1213.83</v>
      </c>
      <c r="X1293" s="8">
        <v>-0.5</v>
      </c>
      <c r="Y1293" s="16" t="str">
        <f t="shared" si="11"/>
        <v>Descarregado</v>
      </c>
      <c r="Z1293" s="8" t="s">
        <v>3302</v>
      </c>
      <c r="AA1293" s="14">
        <f>SUMIFS(PagFreteIndividal!E:E,PagFreteIndividal!B:B,A:A)+AC1293</f>
        <v>12386.2</v>
      </c>
      <c r="AB1293" s="14">
        <f t="shared" si="12"/>
        <v>0</v>
      </c>
      <c r="AC1293" s="32">
        <v>12386.2</v>
      </c>
    </row>
    <row r="1294">
      <c r="A1294" s="10" t="s">
        <v>7334</v>
      </c>
      <c r="B1294" s="13">
        <v>46135.0</v>
      </c>
      <c r="C1294" s="8" t="s">
        <v>3384</v>
      </c>
      <c r="D1294" s="8">
        <v>63320.0</v>
      </c>
      <c r="E1294" s="8">
        <v>1055.33</v>
      </c>
      <c r="F1294" s="8">
        <v>69.5</v>
      </c>
      <c r="G1294" s="11">
        <v>73345.44</v>
      </c>
      <c r="H1294" s="8">
        <v>0.0</v>
      </c>
      <c r="I1294" s="11">
        <v>0.0</v>
      </c>
      <c r="J1294" s="8" t="s">
        <v>7332</v>
      </c>
      <c r="K1294" s="8">
        <v>170.0</v>
      </c>
      <c r="L1294" s="11">
        <v>10764.4</v>
      </c>
      <c r="M1294" s="8" t="s">
        <v>6119</v>
      </c>
      <c r="N1294" s="8" t="s">
        <v>73</v>
      </c>
      <c r="O1294" s="8" t="s">
        <v>7323</v>
      </c>
      <c r="P1294" s="11">
        <v>87.0</v>
      </c>
      <c r="Q1294" s="11">
        <v>91813.71</v>
      </c>
      <c r="R1294" s="8"/>
      <c r="S1294" s="16" t="str">
        <f t="shared" si="9"/>
        <v>CXG-0426</v>
      </c>
      <c r="T1294" s="16" t="str">
        <f t="shared" si="10"/>
        <v>04/2026</v>
      </c>
      <c r="U1294" s="10" t="s">
        <v>1199</v>
      </c>
      <c r="V1294" s="43">
        <v>63320.0</v>
      </c>
      <c r="W1294" s="8">
        <v>1055.33</v>
      </c>
      <c r="X1294" s="8">
        <v>0.0</v>
      </c>
      <c r="Y1294" s="16" t="str">
        <f t="shared" si="11"/>
        <v>Descarregado</v>
      </c>
      <c r="Z1294" s="8" t="s">
        <v>3302</v>
      </c>
      <c r="AA1294" s="14">
        <f>SUMIFS(PagFreteIndividal!E:E,PagFreteIndividal!B:B,A:A)+AC1294</f>
        <v>10764.4</v>
      </c>
      <c r="AB1294" s="14">
        <f t="shared" si="12"/>
        <v>0</v>
      </c>
      <c r="AC1294" s="32">
        <v>10764.4</v>
      </c>
    </row>
    <row r="1295">
      <c r="A1295" s="10" t="s">
        <v>5875</v>
      </c>
      <c r="B1295" s="13">
        <v>46137.0</v>
      </c>
      <c r="C1295" s="8" t="s">
        <v>3370</v>
      </c>
      <c r="D1295" s="8">
        <v>62590.0</v>
      </c>
      <c r="E1295" s="8">
        <v>1043.17</v>
      </c>
      <c r="F1295" s="8">
        <v>61.5</v>
      </c>
      <c r="G1295" s="11">
        <v>64154.96</v>
      </c>
      <c r="H1295" s="8">
        <v>0.0</v>
      </c>
      <c r="I1295" s="11">
        <v>0.0</v>
      </c>
      <c r="J1295" s="8" t="s">
        <v>5876</v>
      </c>
      <c r="K1295" s="8">
        <v>310.0</v>
      </c>
      <c r="L1295" s="11">
        <v>19402.9</v>
      </c>
      <c r="M1295" s="8" t="s">
        <v>6119</v>
      </c>
      <c r="N1295" s="8" t="s">
        <v>121</v>
      </c>
      <c r="O1295" s="8" t="s">
        <v>7335</v>
      </c>
      <c r="P1295" s="11">
        <v>83.0</v>
      </c>
      <c r="Q1295" s="11">
        <v>86583.11</v>
      </c>
      <c r="R1295" s="8" t="s">
        <v>7019</v>
      </c>
      <c r="S1295" s="16" t="str">
        <f t="shared" si="9"/>
        <v>CXG-0426</v>
      </c>
      <c r="T1295" s="16" t="str">
        <f t="shared" si="10"/>
        <v>04/2026</v>
      </c>
      <c r="U1295" s="10" t="s">
        <v>1203</v>
      </c>
      <c r="V1295" s="43">
        <v>62590.0</v>
      </c>
      <c r="W1295" s="8">
        <v>1043.17</v>
      </c>
      <c r="X1295" s="8">
        <v>0.0</v>
      </c>
      <c r="Y1295" s="16" t="str">
        <f t="shared" si="11"/>
        <v>Descarregado</v>
      </c>
      <c r="Z1295" s="8" t="s">
        <v>3309</v>
      </c>
      <c r="AA1295" s="14">
        <f>SUMIFS(PagFreteIndividal!E:E,PagFreteIndividal!B:B,A:A)+AC1295</f>
        <v>19402.9</v>
      </c>
      <c r="AB1295" s="14">
        <f t="shared" si="12"/>
        <v>0</v>
      </c>
      <c r="AC1295" s="32"/>
    </row>
    <row r="1296">
      <c r="A1296" s="10" t="s">
        <v>5858</v>
      </c>
      <c r="B1296" s="13">
        <v>46137.0</v>
      </c>
      <c r="C1296" s="8" t="s">
        <v>3370</v>
      </c>
      <c r="D1296" s="8">
        <v>50610.0</v>
      </c>
      <c r="E1296" s="8">
        <v>843.5</v>
      </c>
      <c r="F1296" s="8">
        <v>61.5</v>
      </c>
      <c r="G1296" s="11">
        <v>51875.25</v>
      </c>
      <c r="H1296" s="8">
        <v>0.0</v>
      </c>
      <c r="I1296" s="11">
        <v>0.0</v>
      </c>
      <c r="J1296" s="8" t="s">
        <v>4212</v>
      </c>
      <c r="K1296" s="8">
        <v>320.0</v>
      </c>
      <c r="L1296" s="11">
        <v>16195.2</v>
      </c>
      <c r="M1296" s="8" t="s">
        <v>6119</v>
      </c>
      <c r="N1296" s="8" t="s">
        <v>51</v>
      </c>
      <c r="O1296" s="8" t="s">
        <v>7336</v>
      </c>
      <c r="P1296" s="11">
        <v>81.0</v>
      </c>
      <c r="Q1296" s="11">
        <v>68323.5</v>
      </c>
      <c r="R1296" s="8" t="s">
        <v>7019</v>
      </c>
      <c r="S1296" s="16" t="str">
        <f t="shared" si="9"/>
        <v>CXG-0426</v>
      </c>
      <c r="T1296" s="16" t="str">
        <f t="shared" si="10"/>
        <v>04/2026</v>
      </c>
      <c r="U1296" s="10" t="s">
        <v>1203</v>
      </c>
      <c r="V1296" s="43">
        <v>50610.0</v>
      </c>
      <c r="W1296" s="8">
        <v>843.5</v>
      </c>
      <c r="X1296" s="8">
        <v>0.0</v>
      </c>
      <c r="Y1296" s="16" t="str">
        <f t="shared" si="11"/>
        <v>Descarregado</v>
      </c>
      <c r="Z1296" s="8" t="s">
        <v>3309</v>
      </c>
      <c r="AA1296" s="14">
        <f>SUMIFS(PagFreteIndividal!E:E,PagFreteIndividal!B:B,A:A)+AC1296</f>
        <v>16195.2</v>
      </c>
      <c r="AB1296" s="14">
        <f t="shared" si="12"/>
        <v>0</v>
      </c>
      <c r="AC1296" s="32"/>
    </row>
    <row r="1297">
      <c r="A1297" s="10" t="s">
        <v>5853</v>
      </c>
      <c r="B1297" s="13">
        <v>46137.0</v>
      </c>
      <c r="C1297" s="8" t="s">
        <v>3370</v>
      </c>
      <c r="D1297" s="8">
        <v>74620.0</v>
      </c>
      <c r="E1297" s="8">
        <v>1243.67</v>
      </c>
      <c r="F1297" s="8">
        <v>59.5</v>
      </c>
      <c r="G1297" s="11">
        <v>73998.37</v>
      </c>
      <c r="H1297" s="8">
        <v>0.0</v>
      </c>
      <c r="I1297" s="11">
        <v>0.0</v>
      </c>
      <c r="J1297" s="8" t="s">
        <v>5495</v>
      </c>
      <c r="K1297" s="8">
        <v>370.0</v>
      </c>
      <c r="L1297" s="11">
        <v>27609.4</v>
      </c>
      <c r="M1297" s="8" t="s">
        <v>6119</v>
      </c>
      <c r="N1297" s="8" t="s">
        <v>73</v>
      </c>
      <c r="O1297" s="8" t="s">
        <v>7323</v>
      </c>
      <c r="P1297" s="11">
        <v>87.0</v>
      </c>
      <c r="Q1297" s="11">
        <v>108430.71</v>
      </c>
      <c r="R1297" s="8"/>
      <c r="S1297" s="16" t="str">
        <f t="shared" si="9"/>
        <v>CXG-0426</v>
      </c>
      <c r="T1297" s="16" t="str">
        <f t="shared" si="10"/>
        <v>04/2026</v>
      </c>
      <c r="U1297" s="10" t="s">
        <v>1197</v>
      </c>
      <c r="V1297" s="43">
        <v>74780.0</v>
      </c>
      <c r="W1297" s="8">
        <v>1246.33</v>
      </c>
      <c r="X1297" s="8">
        <v>2.66</v>
      </c>
      <c r="Y1297" s="16" t="str">
        <f t="shared" si="11"/>
        <v>Descarregado</v>
      </c>
      <c r="Z1297" s="8" t="s">
        <v>3309</v>
      </c>
      <c r="AA1297" s="14">
        <f>SUMIFS(PagFreteIndividal!E:E,PagFreteIndividal!B:B,A:A)+AC1297</f>
        <v>27609.4</v>
      </c>
      <c r="AB1297" s="14">
        <f t="shared" si="12"/>
        <v>0</v>
      </c>
      <c r="AC1297" s="32"/>
    </row>
    <row r="1298">
      <c r="A1298" s="10" t="s">
        <v>5851</v>
      </c>
      <c r="B1298" s="13">
        <v>46138.0</v>
      </c>
      <c r="C1298" s="8" t="s">
        <v>3370</v>
      </c>
      <c r="D1298" s="8">
        <v>76860.0</v>
      </c>
      <c r="E1298" s="8">
        <v>1281.0</v>
      </c>
      <c r="F1298" s="8">
        <v>69.5</v>
      </c>
      <c r="G1298" s="11">
        <v>89029.5</v>
      </c>
      <c r="H1298" s="8">
        <v>0.0</v>
      </c>
      <c r="I1298" s="11">
        <v>0.0</v>
      </c>
      <c r="J1298" s="8" t="s">
        <v>4373</v>
      </c>
      <c r="K1298" s="8">
        <v>130.0</v>
      </c>
      <c r="L1298" s="11">
        <v>9991.8</v>
      </c>
      <c r="M1298" s="8" t="s">
        <v>6119</v>
      </c>
      <c r="N1298" s="8" t="s">
        <v>23</v>
      </c>
      <c r="O1298" s="8" t="s">
        <v>7214</v>
      </c>
      <c r="P1298" s="11">
        <v>81.0</v>
      </c>
      <c r="Q1298" s="11">
        <v>103680.0</v>
      </c>
      <c r="R1298" s="8"/>
      <c r="S1298" s="16" t="str">
        <f t="shared" si="9"/>
        <v>CXG-0426</v>
      </c>
      <c r="T1298" s="16" t="str">
        <f t="shared" si="10"/>
        <v>04/2026</v>
      </c>
      <c r="U1298" s="10" t="s">
        <v>1199</v>
      </c>
      <c r="V1298" s="43">
        <v>76800.0</v>
      </c>
      <c r="W1298" s="8">
        <v>1280.0</v>
      </c>
      <c r="X1298" s="8">
        <v>-1.0</v>
      </c>
      <c r="Y1298" s="16" t="str">
        <f t="shared" si="11"/>
        <v>Descarregado</v>
      </c>
      <c r="Z1298" s="8" t="s">
        <v>3309</v>
      </c>
      <c r="AA1298" s="14">
        <f>SUMIFS(PagFreteIndividal!E:E,PagFreteIndividal!B:B,A:A)+AC1298</f>
        <v>9991.8</v>
      </c>
      <c r="AB1298" s="14">
        <f t="shared" si="12"/>
        <v>0</v>
      </c>
      <c r="AC1298" s="32"/>
    </row>
    <row r="1299">
      <c r="A1299" s="10" t="s">
        <v>5896</v>
      </c>
      <c r="B1299" s="13">
        <v>46138.0</v>
      </c>
      <c r="C1299" s="8" t="s">
        <v>3370</v>
      </c>
      <c r="D1299" s="8">
        <v>71020.0</v>
      </c>
      <c r="E1299" s="8">
        <v>1183.67</v>
      </c>
      <c r="F1299" s="8">
        <v>69.5</v>
      </c>
      <c r="G1299" s="11">
        <v>82265.07</v>
      </c>
      <c r="H1299" s="8">
        <v>0.0</v>
      </c>
      <c r="I1299" s="11">
        <v>0.0</v>
      </c>
      <c r="J1299" s="8" t="s">
        <v>4174</v>
      </c>
      <c r="K1299" s="8">
        <v>110.0</v>
      </c>
      <c r="L1299" s="11">
        <v>7812.2</v>
      </c>
      <c r="M1299" s="8" t="s">
        <v>6119</v>
      </c>
      <c r="N1299" s="8" t="s">
        <v>97</v>
      </c>
      <c r="O1299" s="8" t="s">
        <v>7244</v>
      </c>
      <c r="P1299" s="11">
        <v>81.0</v>
      </c>
      <c r="Q1299" s="11">
        <v>95849.73</v>
      </c>
      <c r="R1299" s="8"/>
      <c r="S1299" s="16" t="str">
        <f t="shared" si="9"/>
        <v>CXG-0426</v>
      </c>
      <c r="T1299" s="16" t="str">
        <f t="shared" si="10"/>
        <v>04/2026</v>
      </c>
      <c r="U1299" s="10" t="s">
        <v>1199</v>
      </c>
      <c r="V1299" s="43">
        <v>71000.0</v>
      </c>
      <c r="W1299" s="8">
        <v>1183.33</v>
      </c>
      <c r="X1299" s="8">
        <v>-0.34</v>
      </c>
      <c r="Y1299" s="16" t="str">
        <f t="shared" si="11"/>
        <v>Descarregado</v>
      </c>
      <c r="Z1299" s="8" t="s">
        <v>3309</v>
      </c>
      <c r="AA1299" s="14">
        <f>SUMIFS(PagFreteIndividal!E:E,PagFreteIndividal!B:B,A:A)+AC1299</f>
        <v>7812.2</v>
      </c>
      <c r="AB1299" s="14">
        <f t="shared" si="12"/>
        <v>0</v>
      </c>
      <c r="AC1299" s="32"/>
    </row>
    <row r="1300">
      <c r="A1300" s="10" t="s">
        <v>5855</v>
      </c>
      <c r="B1300" s="13">
        <v>46138.0</v>
      </c>
      <c r="C1300" s="8" t="s">
        <v>3370</v>
      </c>
      <c r="D1300" s="8">
        <v>70720.0</v>
      </c>
      <c r="E1300" s="8">
        <v>1178.67</v>
      </c>
      <c r="F1300" s="8">
        <v>58.0</v>
      </c>
      <c r="G1300" s="11">
        <v>68362.86</v>
      </c>
      <c r="H1300" s="8">
        <v>0.0</v>
      </c>
      <c r="I1300" s="11">
        <v>0.0</v>
      </c>
      <c r="J1300" s="8" t="s">
        <v>5856</v>
      </c>
      <c r="K1300" s="8">
        <v>370.0</v>
      </c>
      <c r="L1300" s="11">
        <v>26166.4</v>
      </c>
      <c r="M1300" s="8" t="s">
        <v>6119</v>
      </c>
      <c r="N1300" s="8" t="s">
        <v>73</v>
      </c>
      <c r="O1300" s="8" t="s">
        <v>7323</v>
      </c>
      <c r="P1300" s="11">
        <v>87.0</v>
      </c>
      <c r="Q1300" s="11">
        <v>103095.0</v>
      </c>
      <c r="R1300" s="8"/>
      <c r="S1300" s="16" t="str">
        <f t="shared" si="9"/>
        <v>CXG-0426</v>
      </c>
      <c r="T1300" s="16" t="str">
        <f t="shared" si="10"/>
        <v>04/2026</v>
      </c>
      <c r="U1300" s="10" t="s">
        <v>1197</v>
      </c>
      <c r="V1300" s="43">
        <v>71100.0</v>
      </c>
      <c r="W1300" s="8">
        <v>1185.0</v>
      </c>
      <c r="X1300" s="8">
        <v>6.33</v>
      </c>
      <c r="Y1300" s="16" t="str">
        <f t="shared" si="11"/>
        <v>Descarregado</v>
      </c>
      <c r="Z1300" s="8" t="s">
        <v>3309</v>
      </c>
      <c r="AA1300" s="14">
        <f>SUMIFS(PagFreteIndividal!E:E,PagFreteIndividal!B:B,A:A)+AC1300</f>
        <v>26166.4</v>
      </c>
      <c r="AB1300" s="14">
        <f t="shared" si="12"/>
        <v>0</v>
      </c>
      <c r="AC1300" s="32"/>
    </row>
    <row r="1301">
      <c r="A1301" s="10" t="s">
        <v>7337</v>
      </c>
      <c r="B1301" s="13">
        <v>46138.0</v>
      </c>
      <c r="C1301" s="8" t="s">
        <v>3381</v>
      </c>
      <c r="D1301" s="8">
        <v>79660.0</v>
      </c>
      <c r="E1301" s="8">
        <v>1327.67</v>
      </c>
      <c r="F1301" s="8">
        <v>71.5</v>
      </c>
      <c r="G1301" s="11">
        <v>94928.41</v>
      </c>
      <c r="H1301" s="8">
        <v>0.0</v>
      </c>
      <c r="I1301" s="11">
        <v>0.0</v>
      </c>
      <c r="J1301" s="8" t="s">
        <v>7174</v>
      </c>
      <c r="K1301" s="8">
        <v>180.0</v>
      </c>
      <c r="L1301" s="11">
        <v>14338.8</v>
      </c>
      <c r="M1301" s="8" t="s">
        <v>6119</v>
      </c>
      <c r="N1301" s="8" t="s">
        <v>73</v>
      </c>
      <c r="O1301" s="8" t="s">
        <v>7323</v>
      </c>
      <c r="P1301" s="11">
        <v>87.0</v>
      </c>
      <c r="Q1301" s="11">
        <v>115405.5</v>
      </c>
      <c r="R1301" s="8"/>
      <c r="S1301" s="16" t="str">
        <f t="shared" si="9"/>
        <v>CXG-0426</v>
      </c>
      <c r="T1301" s="16" t="str">
        <f t="shared" si="10"/>
        <v>04/2026</v>
      </c>
      <c r="U1301" s="10" t="s">
        <v>1205</v>
      </c>
      <c r="V1301" s="43">
        <v>79590.0</v>
      </c>
      <c r="W1301" s="8">
        <v>1326.5</v>
      </c>
      <c r="X1301" s="8">
        <v>-1.17</v>
      </c>
      <c r="Y1301" s="16" t="str">
        <f t="shared" si="11"/>
        <v>Descarregado</v>
      </c>
      <c r="Z1301" s="8" t="s">
        <v>3379</v>
      </c>
      <c r="AA1301" s="14">
        <f>SUMIFS(PagFreteIndividal!E:E,PagFreteIndividal!B:B,A:A)+AC1301</f>
        <v>14338.8</v>
      </c>
      <c r="AB1301" s="14">
        <f t="shared" si="12"/>
        <v>0</v>
      </c>
      <c r="AC1301" s="32">
        <v>14338.8</v>
      </c>
    </row>
    <row r="1302">
      <c r="A1302" s="10" t="s">
        <v>7338</v>
      </c>
      <c r="B1302" s="13">
        <v>46138.0</v>
      </c>
      <c r="C1302" s="8" t="s">
        <v>3384</v>
      </c>
      <c r="D1302" s="8">
        <v>79700.0</v>
      </c>
      <c r="E1302" s="8">
        <v>1328.33</v>
      </c>
      <c r="F1302" s="8">
        <v>71.5</v>
      </c>
      <c r="G1302" s="11">
        <v>94975.6</v>
      </c>
      <c r="H1302" s="8">
        <v>0.0</v>
      </c>
      <c r="I1302" s="11">
        <v>0.0</v>
      </c>
      <c r="J1302" s="8" t="s">
        <v>6129</v>
      </c>
      <c r="K1302" s="8">
        <v>180.0</v>
      </c>
      <c r="L1302" s="11">
        <v>14346.0</v>
      </c>
      <c r="M1302" s="8" t="s">
        <v>6119</v>
      </c>
      <c r="N1302" s="8" t="s">
        <v>73</v>
      </c>
      <c r="O1302" s="8" t="s">
        <v>7323</v>
      </c>
      <c r="P1302" s="11">
        <v>87.0</v>
      </c>
      <c r="Q1302" s="11">
        <v>115738.71</v>
      </c>
      <c r="R1302" s="8"/>
      <c r="S1302" s="16" t="str">
        <f t="shared" si="9"/>
        <v>CXG-0426</v>
      </c>
      <c r="T1302" s="16" t="str">
        <f t="shared" si="10"/>
        <v>04/2026</v>
      </c>
      <c r="U1302" s="10" t="s">
        <v>1205</v>
      </c>
      <c r="V1302" s="43">
        <v>79820.0</v>
      </c>
      <c r="W1302" s="8">
        <v>1330.33</v>
      </c>
      <c r="X1302" s="8">
        <v>2.0</v>
      </c>
      <c r="Y1302" s="16" t="str">
        <f t="shared" si="11"/>
        <v>Descarregado</v>
      </c>
      <c r="Z1302" s="8" t="s">
        <v>3302</v>
      </c>
      <c r="AA1302" s="14">
        <f>SUMIFS(PagFreteIndividal!E:E,PagFreteIndividal!B:B,A:A)+AC1302</f>
        <v>14346</v>
      </c>
      <c r="AB1302" s="14">
        <f t="shared" si="12"/>
        <v>0</v>
      </c>
      <c r="AC1302" s="32">
        <v>14346.0</v>
      </c>
    </row>
    <row r="1303">
      <c r="A1303" s="10" t="s">
        <v>7339</v>
      </c>
      <c r="B1303" s="13">
        <v>46139.0</v>
      </c>
      <c r="C1303" s="8" t="s">
        <v>3381</v>
      </c>
      <c r="D1303" s="8">
        <v>77640.0</v>
      </c>
      <c r="E1303" s="8">
        <v>1294.0</v>
      </c>
      <c r="F1303" s="8">
        <v>59.0</v>
      </c>
      <c r="G1303" s="11">
        <v>76346.0</v>
      </c>
      <c r="H1303" s="8">
        <v>0.0</v>
      </c>
      <c r="I1303" s="11">
        <v>0.0</v>
      </c>
      <c r="J1303" s="8" t="s">
        <v>7190</v>
      </c>
      <c r="K1303" s="8">
        <v>370.0</v>
      </c>
      <c r="L1303" s="11">
        <v>28726.8</v>
      </c>
      <c r="M1303" s="8" t="s">
        <v>6119</v>
      </c>
      <c r="N1303" s="8" t="s">
        <v>73</v>
      </c>
      <c r="O1303" s="8" t="s">
        <v>7323</v>
      </c>
      <c r="P1303" s="11">
        <v>87.0</v>
      </c>
      <c r="Q1303" s="11">
        <v>112114.29</v>
      </c>
      <c r="R1303" s="8"/>
      <c r="S1303" s="16" t="str">
        <f t="shared" si="9"/>
        <v>CXG-0426</v>
      </c>
      <c r="T1303" s="16" t="str">
        <f t="shared" si="10"/>
        <v>04/2026</v>
      </c>
      <c r="U1303" s="10" t="s">
        <v>1201</v>
      </c>
      <c r="V1303" s="43">
        <v>77320.0</v>
      </c>
      <c r="W1303" s="8">
        <v>1288.67</v>
      </c>
      <c r="X1303" s="8">
        <v>-5.33</v>
      </c>
      <c r="Y1303" s="16" t="str">
        <f t="shared" si="11"/>
        <v>Descarregado</v>
      </c>
      <c r="Z1303" s="8" t="s">
        <v>3379</v>
      </c>
      <c r="AA1303" s="14">
        <f>SUMIFS(PagFreteIndividal!E:E,PagFreteIndividal!B:B,A:A)+AC1303</f>
        <v>28726.8</v>
      </c>
      <c r="AB1303" s="14">
        <f t="shared" si="12"/>
        <v>0</v>
      </c>
      <c r="AC1303" s="32">
        <v>28726.8</v>
      </c>
    </row>
    <row r="1304">
      <c r="A1304" s="10" t="s">
        <v>5878</v>
      </c>
      <c r="B1304" s="13">
        <v>46139.0</v>
      </c>
      <c r="C1304" s="8" t="s">
        <v>3386</v>
      </c>
      <c r="D1304" s="8">
        <v>74600.0</v>
      </c>
      <c r="E1304" s="8">
        <v>1243.33</v>
      </c>
      <c r="F1304" s="8">
        <v>64.0</v>
      </c>
      <c r="G1304" s="11">
        <v>79573.12</v>
      </c>
      <c r="H1304" s="8">
        <v>0.0</v>
      </c>
      <c r="I1304" s="11">
        <v>0.0</v>
      </c>
      <c r="J1304" s="8" t="s">
        <v>4691</v>
      </c>
      <c r="K1304" s="8">
        <v>310.0</v>
      </c>
      <c r="L1304" s="11">
        <v>23126.0</v>
      </c>
      <c r="M1304" s="8" t="s">
        <v>6119</v>
      </c>
      <c r="N1304" s="8" t="s">
        <v>255</v>
      </c>
      <c r="O1304" s="8" t="s">
        <v>7340</v>
      </c>
      <c r="P1304" s="11">
        <v>81.0</v>
      </c>
      <c r="Q1304" s="11">
        <v>101209.5</v>
      </c>
      <c r="R1304" s="8" t="s">
        <v>7341</v>
      </c>
      <c r="S1304" s="16" t="str">
        <f t="shared" si="9"/>
        <v>CXG-0426</v>
      </c>
      <c r="T1304" s="16" t="str">
        <f t="shared" si="10"/>
        <v>04/2026</v>
      </c>
      <c r="U1304" s="10" t="s">
        <v>1203</v>
      </c>
      <c r="V1304" s="43">
        <v>74970.0</v>
      </c>
      <c r="W1304" s="8">
        <v>1249.5</v>
      </c>
      <c r="X1304" s="8">
        <v>6.17</v>
      </c>
      <c r="Y1304" s="16" t="str">
        <f t="shared" si="11"/>
        <v>Descarregado</v>
      </c>
      <c r="Z1304" s="8" t="s">
        <v>3317</v>
      </c>
      <c r="AA1304" s="14">
        <f>SUMIFS(PagFreteIndividal!E:E,PagFreteIndividal!B:B,A:A)+AC1304</f>
        <v>23126</v>
      </c>
      <c r="AB1304" s="14">
        <f t="shared" si="12"/>
        <v>0</v>
      </c>
      <c r="AC1304" s="32"/>
    </row>
    <row r="1305">
      <c r="A1305" s="10" t="s">
        <v>5861</v>
      </c>
      <c r="B1305" s="13">
        <v>46139.0</v>
      </c>
      <c r="C1305" s="8" t="s">
        <v>3370</v>
      </c>
      <c r="D1305" s="8">
        <v>60760.0</v>
      </c>
      <c r="E1305" s="8">
        <v>1012.67</v>
      </c>
      <c r="F1305" s="8">
        <v>59.0</v>
      </c>
      <c r="G1305" s="11">
        <v>59747.53</v>
      </c>
      <c r="H1305" s="8">
        <v>0.0</v>
      </c>
      <c r="I1305" s="11">
        <v>0.0</v>
      </c>
      <c r="J1305" s="8" t="s">
        <v>5500</v>
      </c>
      <c r="K1305" s="8">
        <v>360.0</v>
      </c>
      <c r="L1305" s="11">
        <v>21873.6</v>
      </c>
      <c r="M1305" s="8" t="s">
        <v>6119</v>
      </c>
      <c r="N1305" s="8" t="s">
        <v>83</v>
      </c>
      <c r="O1305" s="8" t="s">
        <v>7228</v>
      </c>
      <c r="P1305" s="11">
        <v>90.0</v>
      </c>
      <c r="Q1305" s="11">
        <v>90119.7</v>
      </c>
      <c r="R1305" s="8"/>
      <c r="S1305" s="16" t="str">
        <f t="shared" si="9"/>
        <v>CXG-0426</v>
      </c>
      <c r="T1305" s="16" t="str">
        <f t="shared" si="10"/>
        <v>04/2026</v>
      </c>
      <c r="U1305" s="10" t="s">
        <v>1201</v>
      </c>
      <c r="V1305" s="43">
        <v>60080.0</v>
      </c>
      <c r="W1305" s="8">
        <v>1001.33</v>
      </c>
      <c r="X1305" s="8">
        <v>-11.34</v>
      </c>
      <c r="Y1305" s="16" t="str">
        <f t="shared" si="11"/>
        <v>Descarregado</v>
      </c>
      <c r="Z1305" s="8" t="s">
        <v>3309</v>
      </c>
      <c r="AA1305" s="14">
        <f>SUMIFS(PagFreteIndividal!E:E,PagFreteIndividal!B:B,A:A)+AC1305</f>
        <v>21873.6</v>
      </c>
      <c r="AB1305" s="14">
        <f t="shared" si="12"/>
        <v>0</v>
      </c>
      <c r="AC1305" s="32"/>
    </row>
    <row r="1306">
      <c r="A1306" s="10" t="s">
        <v>5863</v>
      </c>
      <c r="B1306" s="13">
        <v>46139.0</v>
      </c>
      <c r="C1306" s="8" t="s">
        <v>3370</v>
      </c>
      <c r="D1306" s="8">
        <v>66700.0</v>
      </c>
      <c r="E1306" s="8">
        <v>1111.67</v>
      </c>
      <c r="F1306" s="8">
        <v>40.5</v>
      </c>
      <c r="G1306" s="11">
        <v>45022.64</v>
      </c>
      <c r="H1306" s="8">
        <v>0.0</v>
      </c>
      <c r="I1306" s="11">
        <v>0.0</v>
      </c>
      <c r="J1306" s="8" t="s">
        <v>5864</v>
      </c>
      <c r="K1306" s="8">
        <v>350.0</v>
      </c>
      <c r="L1306" s="11">
        <v>23345.0</v>
      </c>
      <c r="M1306" s="8" t="s">
        <v>6119</v>
      </c>
      <c r="N1306" s="8" t="s">
        <v>269</v>
      </c>
      <c r="O1306" s="8" t="s">
        <v>7342</v>
      </c>
      <c r="P1306" s="11">
        <v>66.0</v>
      </c>
      <c r="Q1306" s="11">
        <v>73095.0</v>
      </c>
      <c r="R1306" s="8" t="s">
        <v>7343</v>
      </c>
      <c r="S1306" s="16" t="str">
        <f t="shared" si="9"/>
        <v>CXG-0426</v>
      </c>
      <c r="T1306" s="16" t="str">
        <f t="shared" si="10"/>
        <v>04/2026</v>
      </c>
      <c r="U1306" s="10" t="s">
        <v>1201</v>
      </c>
      <c r="V1306" s="43">
        <v>66450.0</v>
      </c>
      <c r="W1306" s="8">
        <v>1107.5</v>
      </c>
      <c r="X1306" s="8">
        <v>-4.17</v>
      </c>
      <c r="Y1306" s="16" t="str">
        <f t="shared" si="11"/>
        <v>Descarregado</v>
      </c>
      <c r="Z1306" s="8" t="s">
        <v>3309</v>
      </c>
      <c r="AA1306" s="14">
        <f>SUMIFS(PagFreteIndividal!E:E,PagFreteIndividal!B:B,A:A)+AC1306</f>
        <v>23345</v>
      </c>
      <c r="AB1306" s="14">
        <f t="shared" si="12"/>
        <v>0</v>
      </c>
      <c r="AC1306" s="32"/>
    </row>
    <row r="1307">
      <c r="A1307" s="10" t="s">
        <v>7344</v>
      </c>
      <c r="B1307" s="13">
        <v>46140.0</v>
      </c>
      <c r="C1307" s="8" t="s">
        <v>3384</v>
      </c>
      <c r="D1307" s="8">
        <v>66240.0</v>
      </c>
      <c r="E1307" s="8">
        <v>1104.0</v>
      </c>
      <c r="F1307" s="8">
        <v>72.5</v>
      </c>
      <c r="G1307" s="11">
        <v>80040.0</v>
      </c>
      <c r="H1307" s="8">
        <v>0.0</v>
      </c>
      <c r="I1307" s="11">
        <v>0.0</v>
      </c>
      <c r="J1307" s="8" t="s">
        <v>6341</v>
      </c>
      <c r="K1307" s="8">
        <v>130.0</v>
      </c>
      <c r="L1307" s="11">
        <v>8611.2</v>
      </c>
      <c r="M1307" s="8" t="s">
        <v>6119</v>
      </c>
      <c r="N1307" s="8" t="s">
        <v>23</v>
      </c>
      <c r="O1307" s="8" t="s">
        <v>7214</v>
      </c>
      <c r="P1307" s="11">
        <v>81.0</v>
      </c>
      <c r="Q1307" s="11">
        <v>88897.5</v>
      </c>
      <c r="R1307" s="8"/>
      <c r="S1307" s="16" t="str">
        <f t="shared" si="9"/>
        <v>CXG-0426</v>
      </c>
      <c r="T1307" s="16" t="str">
        <f t="shared" si="10"/>
        <v>04/2026</v>
      </c>
      <c r="U1307" s="10" t="s">
        <v>1186</v>
      </c>
      <c r="V1307" s="43">
        <v>65850.0</v>
      </c>
      <c r="W1307" s="8">
        <v>1097.5</v>
      </c>
      <c r="X1307" s="8">
        <v>-6.5</v>
      </c>
      <c r="Y1307" s="16" t="str">
        <f t="shared" si="11"/>
        <v>Descarregado</v>
      </c>
      <c r="Z1307" s="8" t="s">
        <v>3302</v>
      </c>
      <c r="AA1307" s="14">
        <f>SUMIFS(PagFreteIndividal!E:E,PagFreteIndividal!B:B,A:A)+AC1307</f>
        <v>8611.2</v>
      </c>
      <c r="AB1307" s="14">
        <f t="shared" si="12"/>
        <v>0</v>
      </c>
      <c r="AC1307" s="32">
        <v>8611.2</v>
      </c>
    </row>
    <row r="1308">
      <c r="A1308" s="10" t="s">
        <v>7345</v>
      </c>
      <c r="B1308" s="13">
        <v>46140.0</v>
      </c>
      <c r="C1308" s="8" t="s">
        <v>3384</v>
      </c>
      <c r="D1308" s="8">
        <v>82680.0</v>
      </c>
      <c r="E1308" s="8">
        <v>1378.0</v>
      </c>
      <c r="F1308" s="8">
        <v>40.5</v>
      </c>
      <c r="G1308" s="11">
        <v>55809.0</v>
      </c>
      <c r="H1308" s="8">
        <v>0.0</v>
      </c>
      <c r="I1308" s="11">
        <v>0.0</v>
      </c>
      <c r="J1308" s="8" t="s">
        <v>6201</v>
      </c>
      <c r="K1308" s="8">
        <v>350.0</v>
      </c>
      <c r="L1308" s="11">
        <v>28938.0</v>
      </c>
      <c r="M1308" s="8" t="s">
        <v>6119</v>
      </c>
      <c r="N1308" s="8" t="s">
        <v>269</v>
      </c>
      <c r="O1308" s="8" t="s">
        <v>7342</v>
      </c>
      <c r="P1308" s="11">
        <v>66.0</v>
      </c>
      <c r="Q1308" s="11">
        <v>89880.78</v>
      </c>
      <c r="R1308" s="8" t="s">
        <v>7346</v>
      </c>
      <c r="S1308" s="16" t="str">
        <f t="shared" si="9"/>
        <v>CXG-0426</v>
      </c>
      <c r="T1308" s="16" t="str">
        <f t="shared" si="10"/>
        <v>04/2026</v>
      </c>
      <c r="U1308" s="10" t="s">
        <v>1201</v>
      </c>
      <c r="V1308" s="43">
        <v>81710.0</v>
      </c>
      <c r="W1308" s="8">
        <v>1361.83</v>
      </c>
      <c r="X1308" s="8">
        <v>-16.17</v>
      </c>
      <c r="Y1308" s="16" t="str">
        <f t="shared" si="11"/>
        <v>Descarregado</v>
      </c>
      <c r="Z1308" s="8" t="s">
        <v>3302</v>
      </c>
      <c r="AA1308" s="14">
        <f>SUMIFS(PagFreteIndividal!E:E,PagFreteIndividal!B:B,A:A)+AC1308</f>
        <v>28938</v>
      </c>
      <c r="AB1308" s="14">
        <f t="shared" si="12"/>
        <v>0</v>
      </c>
      <c r="AC1308" s="32">
        <v>28938.0</v>
      </c>
    </row>
    <row r="1309">
      <c r="A1309" s="10" t="s">
        <v>7347</v>
      </c>
      <c r="B1309" s="13">
        <v>46140.0</v>
      </c>
      <c r="C1309" s="8" t="s">
        <v>3384</v>
      </c>
      <c r="D1309" s="8">
        <v>81800.0</v>
      </c>
      <c r="E1309" s="8">
        <v>1363.33</v>
      </c>
      <c r="F1309" s="8">
        <v>40.5</v>
      </c>
      <c r="G1309" s="11">
        <v>55214.87</v>
      </c>
      <c r="H1309" s="8">
        <v>0.0</v>
      </c>
      <c r="I1309" s="11">
        <v>0.0</v>
      </c>
      <c r="J1309" s="8" t="s">
        <v>6132</v>
      </c>
      <c r="K1309" s="8">
        <v>350.0</v>
      </c>
      <c r="L1309" s="11">
        <v>28630.0</v>
      </c>
      <c r="M1309" s="8" t="s">
        <v>6119</v>
      </c>
      <c r="N1309" s="8" t="s">
        <v>269</v>
      </c>
      <c r="O1309" s="8" t="s">
        <v>7342</v>
      </c>
      <c r="P1309" s="11">
        <v>66.0</v>
      </c>
      <c r="Q1309" s="11">
        <v>88638.0</v>
      </c>
      <c r="R1309" s="8" t="s">
        <v>7348</v>
      </c>
      <c r="S1309" s="16" t="str">
        <f t="shared" si="9"/>
        <v>CXG-0426</v>
      </c>
      <c r="T1309" s="16" t="str">
        <f t="shared" si="10"/>
        <v>04/2026</v>
      </c>
      <c r="U1309" s="10" t="s">
        <v>1201</v>
      </c>
      <c r="V1309" s="43">
        <v>80580.0</v>
      </c>
      <c r="W1309" s="8">
        <v>1343.0</v>
      </c>
      <c r="X1309" s="8">
        <v>-20.33</v>
      </c>
      <c r="Y1309" s="16" t="str">
        <f t="shared" si="11"/>
        <v>Descarregado</v>
      </c>
      <c r="Z1309" s="8" t="s">
        <v>3302</v>
      </c>
      <c r="AA1309" s="14">
        <f>SUMIFS(PagFreteIndividal!E:E,PagFreteIndividal!B:B,A:A)+AC1309</f>
        <v>28630</v>
      </c>
      <c r="AB1309" s="14">
        <f t="shared" si="12"/>
        <v>0</v>
      </c>
      <c r="AC1309" s="32">
        <v>28630.0</v>
      </c>
    </row>
    <row r="1310">
      <c r="A1310" s="10" t="s">
        <v>5891</v>
      </c>
      <c r="B1310" s="13">
        <v>46140.0</v>
      </c>
      <c r="C1310" s="8" t="s">
        <v>3386</v>
      </c>
      <c r="D1310" s="8">
        <v>77340.0</v>
      </c>
      <c r="E1310" s="8">
        <v>1289.0</v>
      </c>
      <c r="F1310" s="8">
        <v>59.0</v>
      </c>
      <c r="G1310" s="11">
        <v>76051.0</v>
      </c>
      <c r="H1310" s="8">
        <v>0.0</v>
      </c>
      <c r="I1310" s="11">
        <v>0.0</v>
      </c>
      <c r="J1310" s="8" t="s">
        <v>4691</v>
      </c>
      <c r="K1310" s="8">
        <v>360.0</v>
      </c>
      <c r="L1310" s="11">
        <v>27842.4</v>
      </c>
      <c r="M1310" s="8" t="s">
        <v>6119</v>
      </c>
      <c r="N1310" s="8" t="s">
        <v>255</v>
      </c>
      <c r="O1310" s="8" t="s">
        <v>7340</v>
      </c>
      <c r="P1310" s="11">
        <v>81.0</v>
      </c>
      <c r="Q1310" s="11">
        <v>104571.0</v>
      </c>
      <c r="R1310" s="8" t="s">
        <v>7349</v>
      </c>
      <c r="S1310" s="16" t="str">
        <f t="shared" si="9"/>
        <v>CXG-0426</v>
      </c>
      <c r="T1310" s="16" t="str">
        <f t="shared" si="10"/>
        <v>04/2026</v>
      </c>
      <c r="U1310" s="10" t="s">
        <v>1201</v>
      </c>
      <c r="V1310" s="43">
        <v>77460.0</v>
      </c>
      <c r="W1310" s="8">
        <v>1291.0</v>
      </c>
      <c r="X1310" s="8">
        <v>2.0</v>
      </c>
      <c r="Y1310" s="16" t="str">
        <f t="shared" si="11"/>
        <v>Descarregado</v>
      </c>
      <c r="Z1310" s="8" t="s">
        <v>3317</v>
      </c>
      <c r="AA1310" s="14">
        <f>SUMIFS(PagFreteIndividal!E:E,PagFreteIndividal!B:B,A:A)+AC1310</f>
        <v>27842.4</v>
      </c>
      <c r="AB1310" s="14">
        <f t="shared" si="12"/>
        <v>0</v>
      </c>
      <c r="AC1310" s="32"/>
    </row>
    <row r="1311">
      <c r="A1311" s="10" t="s">
        <v>7350</v>
      </c>
      <c r="B1311" s="13">
        <v>46140.0</v>
      </c>
      <c r="C1311" s="8" t="s">
        <v>3322</v>
      </c>
      <c r="D1311" s="8">
        <v>56180.0</v>
      </c>
      <c r="E1311" s="8">
        <v>936.33</v>
      </c>
      <c r="F1311" s="8">
        <v>72.5</v>
      </c>
      <c r="G1311" s="11">
        <v>67883.93</v>
      </c>
      <c r="H1311" s="8">
        <v>0.0</v>
      </c>
      <c r="I1311" s="11">
        <v>0.0</v>
      </c>
      <c r="J1311" s="8" t="s">
        <v>3324</v>
      </c>
      <c r="K1311" s="8">
        <v>0.0</v>
      </c>
      <c r="L1311" s="11">
        <v>0.0</v>
      </c>
      <c r="M1311" s="8" t="s">
        <v>6119</v>
      </c>
      <c r="N1311" s="8" t="s">
        <v>147</v>
      </c>
      <c r="O1311" s="8" t="s">
        <v>7221</v>
      </c>
      <c r="P1311" s="11">
        <v>78.0</v>
      </c>
      <c r="Q1311" s="11">
        <v>73033.74</v>
      </c>
      <c r="R1311" s="8"/>
      <c r="S1311" s="16" t="str">
        <f t="shared" si="9"/>
        <v>CXG-0426</v>
      </c>
      <c r="T1311" s="16" t="str">
        <f t="shared" si="10"/>
        <v>04/2026</v>
      </c>
      <c r="U1311" s="10" t="s">
        <v>1186</v>
      </c>
      <c r="V1311" s="43">
        <v>56180.0</v>
      </c>
      <c r="W1311" s="8">
        <v>936.33</v>
      </c>
      <c r="X1311" s="8">
        <v>0.0</v>
      </c>
      <c r="Y1311" s="16" t="str">
        <f t="shared" si="11"/>
        <v>Descarregado</v>
      </c>
      <c r="Z1311" s="8" t="s">
        <v>3324</v>
      </c>
      <c r="AA1311" s="14">
        <f>SUMIFS(PagFreteIndividal!E:E,PagFreteIndividal!B:B,A:A)+AC1311</f>
        <v>0</v>
      </c>
      <c r="AB1311" s="14">
        <f t="shared" si="12"/>
        <v>0</v>
      </c>
      <c r="AC1311" s="32"/>
    </row>
    <row r="1312">
      <c r="A1312" s="10" t="s">
        <v>5899</v>
      </c>
      <c r="B1312" s="13">
        <v>46140.0</v>
      </c>
      <c r="C1312" s="8" t="s">
        <v>3386</v>
      </c>
      <c r="D1312" s="8">
        <v>75070.0</v>
      </c>
      <c r="E1312" s="8">
        <v>1251.17</v>
      </c>
      <c r="F1312" s="8">
        <v>62.5</v>
      </c>
      <c r="G1312" s="11">
        <v>78198.13</v>
      </c>
      <c r="H1312" s="8">
        <v>0.0</v>
      </c>
      <c r="I1312" s="11">
        <v>0.0</v>
      </c>
      <c r="J1312" s="8" t="s">
        <v>4691</v>
      </c>
      <c r="K1312" s="8">
        <v>310.0</v>
      </c>
      <c r="L1312" s="11">
        <v>23271.7</v>
      </c>
      <c r="M1312" s="8" t="s">
        <v>6119</v>
      </c>
      <c r="N1312" s="8" t="s">
        <v>83</v>
      </c>
      <c r="O1312" s="8" t="s">
        <v>7228</v>
      </c>
      <c r="P1312" s="11">
        <v>90.0</v>
      </c>
      <c r="Q1312" s="11">
        <v>112830.3</v>
      </c>
      <c r="R1312" s="8"/>
      <c r="S1312" s="16" t="str">
        <f t="shared" si="9"/>
        <v>CXG-0426</v>
      </c>
      <c r="T1312" s="16" t="str">
        <f t="shared" si="10"/>
        <v>04/2026</v>
      </c>
      <c r="U1312" s="10" t="s">
        <v>1203</v>
      </c>
      <c r="V1312" s="43">
        <v>75220.0</v>
      </c>
      <c r="W1312" s="8">
        <v>1253.67</v>
      </c>
      <c r="X1312" s="8">
        <v>2.5</v>
      </c>
      <c r="Y1312" s="16" t="str">
        <f t="shared" si="11"/>
        <v>Descarregado</v>
      </c>
      <c r="Z1312" s="8" t="s">
        <v>3317</v>
      </c>
      <c r="AA1312" s="14">
        <f>SUMIFS(PagFreteIndividal!E:E,PagFreteIndividal!B:B,A:A)+AC1312</f>
        <v>23271.7</v>
      </c>
      <c r="AB1312" s="14">
        <f t="shared" si="12"/>
        <v>0</v>
      </c>
      <c r="AC1312" s="32"/>
    </row>
    <row r="1313">
      <c r="A1313" s="10" t="s">
        <v>7351</v>
      </c>
      <c r="B1313" s="13">
        <v>46141.0</v>
      </c>
      <c r="C1313" s="8" t="s">
        <v>3384</v>
      </c>
      <c r="D1313" s="8">
        <v>68560.0</v>
      </c>
      <c r="E1313" s="8">
        <v>1142.67</v>
      </c>
      <c r="F1313" s="8">
        <v>66.5</v>
      </c>
      <c r="G1313" s="11">
        <v>75987.55</v>
      </c>
      <c r="H1313" s="8">
        <v>0.0</v>
      </c>
      <c r="I1313" s="11">
        <v>0.0</v>
      </c>
      <c r="J1313" s="8" t="s">
        <v>7332</v>
      </c>
      <c r="K1313" s="8">
        <v>110.0</v>
      </c>
      <c r="L1313" s="11">
        <v>7541.6</v>
      </c>
      <c r="M1313" s="8" t="s">
        <v>6119</v>
      </c>
      <c r="N1313" s="8" t="s">
        <v>37</v>
      </c>
      <c r="O1313" s="8" t="s">
        <v>7352</v>
      </c>
      <c r="P1313" s="11">
        <v>78.0</v>
      </c>
      <c r="Q1313" s="11">
        <v>89062.74</v>
      </c>
      <c r="R1313" s="8"/>
      <c r="S1313" s="16" t="str">
        <f t="shared" si="9"/>
        <v>CXG-0426</v>
      </c>
      <c r="T1313" s="16" t="str">
        <f t="shared" si="10"/>
        <v>04/2026</v>
      </c>
      <c r="U1313" s="10" t="s">
        <v>1207</v>
      </c>
      <c r="V1313" s="43">
        <v>68510.0</v>
      </c>
      <c r="W1313" s="8">
        <v>1141.83</v>
      </c>
      <c r="X1313" s="8">
        <v>-0.84</v>
      </c>
      <c r="Y1313" s="16" t="str">
        <f t="shared" si="11"/>
        <v>Descarregado</v>
      </c>
      <c r="Z1313" s="8" t="s">
        <v>3302</v>
      </c>
      <c r="AA1313" s="14">
        <f>SUMIFS(PagFreteIndividal!E:E,PagFreteIndividal!B:B,A:A)+AC1313</f>
        <v>7541.6</v>
      </c>
      <c r="AB1313" s="14">
        <f t="shared" si="12"/>
        <v>0</v>
      </c>
      <c r="AC1313" s="32">
        <v>7541.6</v>
      </c>
    </row>
    <row r="1314">
      <c r="A1314" s="10" t="s">
        <v>7353</v>
      </c>
      <c r="B1314" s="13">
        <v>46142.0</v>
      </c>
      <c r="C1314" s="8" t="s">
        <v>3384</v>
      </c>
      <c r="D1314" s="8">
        <v>76060.0</v>
      </c>
      <c r="E1314" s="8">
        <v>1267.67</v>
      </c>
      <c r="F1314" s="8">
        <v>69.5</v>
      </c>
      <c r="G1314" s="11">
        <v>88103.07</v>
      </c>
      <c r="H1314" s="8">
        <v>0.0</v>
      </c>
      <c r="I1314" s="11">
        <v>0.0</v>
      </c>
      <c r="J1314" s="8" t="s">
        <v>6992</v>
      </c>
      <c r="K1314" s="8">
        <v>110.0</v>
      </c>
      <c r="L1314" s="11">
        <v>8366.6</v>
      </c>
      <c r="M1314" s="8" t="s">
        <v>6119</v>
      </c>
      <c r="N1314" s="8" t="s">
        <v>97</v>
      </c>
      <c r="O1314" s="8" t="s">
        <v>7244</v>
      </c>
      <c r="P1314" s="11">
        <v>81.0</v>
      </c>
      <c r="Q1314" s="11">
        <v>102681.27</v>
      </c>
      <c r="R1314" s="8"/>
      <c r="S1314" s="16" t="str">
        <f t="shared" si="9"/>
        <v>CXG-0426</v>
      </c>
      <c r="T1314" s="16" t="str">
        <f t="shared" si="10"/>
        <v>04/2026</v>
      </c>
      <c r="U1314" s="10" t="s">
        <v>1209</v>
      </c>
      <c r="V1314" s="43">
        <v>76060.0</v>
      </c>
      <c r="W1314" s="8">
        <v>1267.67</v>
      </c>
      <c r="X1314" s="8">
        <v>0.0</v>
      </c>
      <c r="Y1314" s="16" t="str">
        <f t="shared" si="11"/>
        <v>Descarregado</v>
      </c>
      <c r="Z1314" s="8" t="s">
        <v>3302</v>
      </c>
      <c r="AA1314" s="14">
        <f>SUMIFS(PagFreteIndividal!E:E,PagFreteIndividal!B:B,A:A)+AC1314</f>
        <v>8366.6</v>
      </c>
      <c r="AB1314" s="14">
        <f t="shared" si="12"/>
        <v>0</v>
      </c>
      <c r="AC1314" s="32">
        <v>8366.6</v>
      </c>
    </row>
    <row r="1315">
      <c r="A1315" s="10" t="s">
        <v>7354</v>
      </c>
      <c r="B1315" s="13">
        <v>46142.0</v>
      </c>
      <c r="C1315" s="8" t="s">
        <v>3384</v>
      </c>
      <c r="D1315" s="8">
        <v>76460.0</v>
      </c>
      <c r="E1315" s="8">
        <v>1274.33</v>
      </c>
      <c r="F1315" s="8">
        <v>69.5</v>
      </c>
      <c r="G1315" s="11">
        <v>88565.94</v>
      </c>
      <c r="H1315" s="8">
        <v>0.0</v>
      </c>
      <c r="I1315" s="11">
        <v>0.0</v>
      </c>
      <c r="J1315" s="8" t="s">
        <v>6989</v>
      </c>
      <c r="K1315" s="8">
        <v>110.0</v>
      </c>
      <c r="L1315" s="11">
        <v>8410.6</v>
      </c>
      <c r="M1315" s="8" t="s">
        <v>6119</v>
      </c>
      <c r="N1315" s="8" t="s">
        <v>37</v>
      </c>
      <c r="O1315" s="8" t="s">
        <v>7352</v>
      </c>
      <c r="P1315" s="11">
        <v>78.0</v>
      </c>
      <c r="Q1315" s="11">
        <v>99073.26</v>
      </c>
      <c r="R1315" s="8"/>
      <c r="S1315" s="16" t="str">
        <f t="shared" si="9"/>
        <v>CXG-0426</v>
      </c>
      <c r="T1315" s="16" t="str">
        <f t="shared" si="10"/>
        <v>04/2026</v>
      </c>
      <c r="U1315" s="10" t="s">
        <v>1209</v>
      </c>
      <c r="V1315" s="43">
        <v>76210.0</v>
      </c>
      <c r="W1315" s="8">
        <v>1270.17</v>
      </c>
      <c r="X1315" s="8">
        <v>-4.16</v>
      </c>
      <c r="Y1315" s="16" t="str">
        <f t="shared" si="11"/>
        <v>Descarregado</v>
      </c>
      <c r="Z1315" s="8" t="s">
        <v>3302</v>
      </c>
      <c r="AA1315" s="14">
        <f>SUMIFS(PagFreteIndividal!E:E,PagFreteIndividal!B:B,A:A)+AC1315</f>
        <v>8410.6</v>
      </c>
      <c r="AB1315" s="14">
        <f t="shared" si="12"/>
        <v>0</v>
      </c>
      <c r="AC1315" s="32">
        <v>8410.6</v>
      </c>
    </row>
    <row r="1316">
      <c r="A1316" s="10" t="s">
        <v>7355</v>
      </c>
      <c r="B1316" s="13">
        <v>46142.0</v>
      </c>
      <c r="C1316" s="8" t="s">
        <v>3384</v>
      </c>
      <c r="D1316" s="8">
        <v>79520.0</v>
      </c>
      <c r="E1316" s="8">
        <v>1325.33</v>
      </c>
      <c r="F1316" s="8">
        <v>40.5</v>
      </c>
      <c r="G1316" s="11">
        <v>53675.87</v>
      </c>
      <c r="H1316" s="8">
        <v>0.0</v>
      </c>
      <c r="I1316" s="11">
        <v>0.0</v>
      </c>
      <c r="J1316" s="8" t="s">
        <v>6129</v>
      </c>
      <c r="K1316" s="8">
        <v>350.0</v>
      </c>
      <c r="L1316" s="11">
        <v>27832.0</v>
      </c>
      <c r="M1316" s="8" t="s">
        <v>6119</v>
      </c>
      <c r="N1316" s="8" t="s">
        <v>269</v>
      </c>
      <c r="O1316" s="8" t="s">
        <v>7342</v>
      </c>
      <c r="P1316" s="11">
        <v>66.0</v>
      </c>
      <c r="Q1316" s="11">
        <v>86999.22</v>
      </c>
      <c r="R1316" s="8" t="s">
        <v>7356</v>
      </c>
      <c r="S1316" s="16" t="str">
        <f t="shared" si="9"/>
        <v>CXG-0426</v>
      </c>
      <c r="T1316" s="16" t="str">
        <f t="shared" si="10"/>
        <v>04/2026</v>
      </c>
      <c r="U1316" s="10" t="s">
        <v>1211</v>
      </c>
      <c r="V1316" s="43">
        <v>79090.0</v>
      </c>
      <c r="W1316" s="8">
        <v>1318.17</v>
      </c>
      <c r="X1316" s="8">
        <v>-7.16</v>
      </c>
      <c r="Y1316" s="16" t="str">
        <f t="shared" si="11"/>
        <v>Descarregado</v>
      </c>
      <c r="Z1316" s="8" t="s">
        <v>3302</v>
      </c>
      <c r="AA1316" s="14">
        <f>SUMIFS(PagFreteIndividal!E:E,PagFreteIndividal!B:B,A:A)+AC1316</f>
        <v>27832</v>
      </c>
      <c r="AB1316" s="14">
        <f t="shared" si="12"/>
        <v>0</v>
      </c>
      <c r="AC1316" s="32">
        <v>27832.0</v>
      </c>
    </row>
    <row r="1317">
      <c r="A1317" s="10" t="s">
        <v>7357</v>
      </c>
      <c r="B1317" s="13">
        <v>46143.0</v>
      </c>
      <c r="C1317" s="8" t="s">
        <v>3388</v>
      </c>
      <c r="D1317" s="8">
        <v>74320.0</v>
      </c>
      <c r="E1317" s="8">
        <v>1238.67</v>
      </c>
      <c r="F1317" s="8">
        <v>66.5</v>
      </c>
      <c r="G1317" s="11">
        <v>82371.55</v>
      </c>
      <c r="H1317" s="8">
        <v>0.0</v>
      </c>
      <c r="I1317" s="11">
        <v>0.0</v>
      </c>
      <c r="J1317" s="8" t="s">
        <v>6158</v>
      </c>
      <c r="K1317" s="8">
        <v>110.0</v>
      </c>
      <c r="L1317" s="11">
        <v>8175.2</v>
      </c>
      <c r="M1317" s="8" t="s">
        <v>6119</v>
      </c>
      <c r="N1317" s="8" t="s">
        <v>37</v>
      </c>
      <c r="O1317" s="8" t="s">
        <v>7352</v>
      </c>
      <c r="P1317" s="11">
        <v>78.0</v>
      </c>
      <c r="Q1317" s="11">
        <v>96460.26</v>
      </c>
      <c r="R1317" s="8"/>
      <c r="S1317" s="16" t="str">
        <f t="shared" si="9"/>
        <v>CXG-0526</v>
      </c>
      <c r="T1317" s="16" t="str">
        <f t="shared" si="10"/>
        <v>05/2026</v>
      </c>
      <c r="U1317" s="10" t="s">
        <v>1207</v>
      </c>
      <c r="V1317" s="43">
        <v>74200.0</v>
      </c>
      <c r="W1317" s="8">
        <v>1236.67</v>
      </c>
      <c r="X1317" s="8">
        <v>-2.0</v>
      </c>
      <c r="Y1317" s="16" t="str">
        <f t="shared" si="11"/>
        <v>Descarregado</v>
      </c>
      <c r="Z1317" s="8" t="s">
        <v>3302</v>
      </c>
      <c r="AA1317" s="14">
        <f>SUMIFS(PagFreteIndividal!E:E,PagFreteIndividal!B:B,A:A)+AC1317</f>
        <v>8175.2</v>
      </c>
      <c r="AB1317" s="14">
        <f t="shared" si="12"/>
        <v>0</v>
      </c>
      <c r="AC1317" s="32">
        <v>8175.2</v>
      </c>
    </row>
    <row r="1318">
      <c r="A1318" s="10" t="s">
        <v>7358</v>
      </c>
      <c r="B1318" s="13">
        <v>46143.0</v>
      </c>
      <c r="C1318" s="8" t="s">
        <v>3388</v>
      </c>
      <c r="D1318" s="8">
        <v>61620.0</v>
      </c>
      <c r="E1318" s="8">
        <v>1027.0</v>
      </c>
      <c r="F1318" s="8">
        <v>66.5</v>
      </c>
      <c r="G1318" s="11">
        <v>68295.5</v>
      </c>
      <c r="H1318" s="8">
        <v>0.0</v>
      </c>
      <c r="I1318" s="11">
        <v>0.0</v>
      </c>
      <c r="J1318" s="8" t="s">
        <v>6341</v>
      </c>
      <c r="K1318" s="8">
        <v>110.0</v>
      </c>
      <c r="L1318" s="11">
        <v>6778.2</v>
      </c>
      <c r="M1318" s="8" t="s">
        <v>6119</v>
      </c>
      <c r="N1318" s="8" t="s">
        <v>37</v>
      </c>
      <c r="O1318" s="8" t="s">
        <v>7352</v>
      </c>
      <c r="P1318" s="11">
        <v>78.0</v>
      </c>
      <c r="Q1318" s="11">
        <v>80080.26</v>
      </c>
      <c r="R1318" s="8"/>
      <c r="S1318" s="16" t="str">
        <f t="shared" si="9"/>
        <v>CXG-0526</v>
      </c>
      <c r="T1318" s="16" t="str">
        <f t="shared" si="10"/>
        <v>05/2026</v>
      </c>
      <c r="U1318" s="10" t="s">
        <v>1207</v>
      </c>
      <c r="V1318" s="43">
        <v>61600.0</v>
      </c>
      <c r="W1318" s="8">
        <v>1026.67</v>
      </c>
      <c r="X1318" s="8">
        <v>-0.33</v>
      </c>
      <c r="Y1318" s="16" t="str">
        <f t="shared" si="11"/>
        <v>Descarregado</v>
      </c>
      <c r="Z1318" s="8" t="s">
        <v>3302</v>
      </c>
      <c r="AA1318" s="14">
        <f>SUMIFS(PagFreteIndividal!E:E,PagFreteIndividal!B:B,A:A)+AC1318</f>
        <v>6778.2</v>
      </c>
      <c r="AB1318" s="14">
        <f t="shared" si="12"/>
        <v>0</v>
      </c>
      <c r="AC1318" s="32">
        <v>6778.2</v>
      </c>
    </row>
    <row r="1319">
      <c r="A1319" s="10" t="s">
        <v>7359</v>
      </c>
      <c r="B1319" s="13">
        <v>46144.0</v>
      </c>
      <c r="C1319" s="8" t="s">
        <v>3388</v>
      </c>
      <c r="D1319" s="8">
        <v>67600.0</v>
      </c>
      <c r="E1319" s="8">
        <v>1126.67</v>
      </c>
      <c r="F1319" s="8">
        <v>66.5</v>
      </c>
      <c r="G1319" s="11">
        <v>74923.55</v>
      </c>
      <c r="H1319" s="8">
        <v>0.0</v>
      </c>
      <c r="I1319" s="11">
        <v>0.0</v>
      </c>
      <c r="J1319" s="8" t="s">
        <v>7332</v>
      </c>
      <c r="K1319" s="8">
        <v>110.0</v>
      </c>
      <c r="L1319" s="11">
        <v>7436.0</v>
      </c>
      <c r="M1319" s="8" t="s">
        <v>6119</v>
      </c>
      <c r="N1319" s="8" t="s">
        <v>37</v>
      </c>
      <c r="O1319" s="8" t="s">
        <v>7352</v>
      </c>
      <c r="P1319" s="11">
        <v>78.0</v>
      </c>
      <c r="Q1319" s="11">
        <v>87568.26</v>
      </c>
      <c r="R1319" s="8"/>
      <c r="S1319" s="16" t="str">
        <f t="shared" si="9"/>
        <v>CXG-0526</v>
      </c>
      <c r="T1319" s="16" t="str">
        <f t="shared" si="10"/>
        <v>05/2026</v>
      </c>
      <c r="U1319" s="10" t="s">
        <v>1207</v>
      </c>
      <c r="V1319" s="43">
        <v>67360.0</v>
      </c>
      <c r="W1319" s="8">
        <v>1122.67</v>
      </c>
      <c r="X1319" s="8">
        <v>-4.0</v>
      </c>
      <c r="Y1319" s="16" t="str">
        <f t="shared" si="11"/>
        <v>Descarregado</v>
      </c>
      <c r="Z1319" s="8" t="s">
        <v>3302</v>
      </c>
      <c r="AA1319" s="14">
        <f>SUMIFS(PagFreteIndividal!E:E,PagFreteIndividal!B:B,A:A)+AC1319</f>
        <v>7436</v>
      </c>
      <c r="AB1319" s="14">
        <f t="shared" si="12"/>
        <v>0</v>
      </c>
      <c r="AC1319" s="32">
        <v>7436.0</v>
      </c>
    </row>
    <row r="1320">
      <c r="A1320" s="10" t="s">
        <v>7360</v>
      </c>
      <c r="B1320" s="13">
        <v>46144.0</v>
      </c>
      <c r="C1320" s="8" t="s">
        <v>3388</v>
      </c>
      <c r="D1320" s="8">
        <v>73620.0</v>
      </c>
      <c r="E1320" s="8">
        <v>1227.0</v>
      </c>
      <c r="F1320" s="8">
        <v>66.5</v>
      </c>
      <c r="G1320" s="11">
        <v>81595.5</v>
      </c>
      <c r="H1320" s="8">
        <v>0.0</v>
      </c>
      <c r="I1320" s="11">
        <v>0.0</v>
      </c>
      <c r="J1320" s="8" t="s">
        <v>6528</v>
      </c>
      <c r="K1320" s="8">
        <v>110.0</v>
      </c>
      <c r="L1320" s="11">
        <v>8098.2</v>
      </c>
      <c r="M1320" s="8" t="s">
        <v>6119</v>
      </c>
      <c r="N1320" s="8" t="s">
        <v>37</v>
      </c>
      <c r="O1320" s="8" t="s">
        <v>7352</v>
      </c>
      <c r="P1320" s="11">
        <v>78.0</v>
      </c>
      <c r="Q1320" s="11">
        <v>95380.74</v>
      </c>
      <c r="R1320" s="8"/>
      <c r="S1320" s="16" t="str">
        <f t="shared" si="9"/>
        <v>CXG-0526</v>
      </c>
      <c r="T1320" s="16" t="str">
        <f t="shared" si="10"/>
        <v>05/2026</v>
      </c>
      <c r="U1320" s="10" t="s">
        <v>1207</v>
      </c>
      <c r="V1320" s="43">
        <v>73370.0</v>
      </c>
      <c r="W1320" s="8">
        <v>1222.83</v>
      </c>
      <c r="X1320" s="8">
        <v>-4.17</v>
      </c>
      <c r="Y1320" s="16" t="str">
        <f t="shared" si="11"/>
        <v>Descarregado</v>
      </c>
      <c r="Z1320" s="8" t="s">
        <v>3302</v>
      </c>
      <c r="AA1320" s="14">
        <f>SUMIFS(PagFreteIndividal!E:E,PagFreteIndividal!B:B,A:A)+AC1320</f>
        <v>8098.2</v>
      </c>
      <c r="AB1320" s="14">
        <f t="shared" si="12"/>
        <v>0</v>
      </c>
      <c r="AC1320" s="32">
        <v>8098.2</v>
      </c>
    </row>
    <row r="1321">
      <c r="A1321" s="10" t="s">
        <v>7361</v>
      </c>
      <c r="B1321" s="13">
        <v>46145.0</v>
      </c>
      <c r="C1321" s="8" t="s">
        <v>3388</v>
      </c>
      <c r="D1321" s="8">
        <v>72760.0</v>
      </c>
      <c r="E1321" s="8">
        <v>1212.67</v>
      </c>
      <c r="F1321" s="8">
        <v>66.5</v>
      </c>
      <c r="G1321" s="11">
        <v>80642.55</v>
      </c>
      <c r="H1321" s="8">
        <v>0.0</v>
      </c>
      <c r="I1321" s="11">
        <v>0.0</v>
      </c>
      <c r="J1321" s="8" t="s">
        <v>6158</v>
      </c>
      <c r="K1321" s="8">
        <v>110.0</v>
      </c>
      <c r="L1321" s="11">
        <v>8003.6</v>
      </c>
      <c r="M1321" s="8" t="s">
        <v>6119</v>
      </c>
      <c r="N1321" s="8" t="s">
        <v>37</v>
      </c>
      <c r="O1321" s="8" t="s">
        <v>7352</v>
      </c>
      <c r="P1321" s="11">
        <v>78.0</v>
      </c>
      <c r="Q1321" s="11">
        <v>94159.26</v>
      </c>
      <c r="R1321" s="8"/>
      <c r="S1321" s="16" t="str">
        <f t="shared" si="9"/>
        <v>CXG-0526</v>
      </c>
      <c r="T1321" s="16" t="str">
        <f t="shared" si="10"/>
        <v>05/2026</v>
      </c>
      <c r="U1321" s="10" t="s">
        <v>1207</v>
      </c>
      <c r="V1321" s="43">
        <v>72430.0</v>
      </c>
      <c r="W1321" s="8">
        <v>1207.17</v>
      </c>
      <c r="X1321" s="8">
        <v>-5.5</v>
      </c>
      <c r="Y1321" s="16" t="str">
        <f t="shared" si="11"/>
        <v>Descarregado</v>
      </c>
      <c r="Z1321" s="8" t="s">
        <v>3302</v>
      </c>
      <c r="AA1321" s="14">
        <f>SUMIFS(PagFreteIndividal!E:E,PagFreteIndividal!B:B,A:A)+AC1321</f>
        <v>8003.6</v>
      </c>
      <c r="AB1321" s="14">
        <f t="shared" si="12"/>
        <v>0</v>
      </c>
      <c r="AC1321" s="32">
        <v>8003.6</v>
      </c>
    </row>
    <row r="1322">
      <c r="A1322" s="10" t="s">
        <v>7362</v>
      </c>
      <c r="B1322" s="13">
        <v>46145.0</v>
      </c>
      <c r="C1322" s="8" t="s">
        <v>3388</v>
      </c>
      <c r="D1322" s="8">
        <v>62560.0</v>
      </c>
      <c r="E1322" s="8">
        <v>1042.67</v>
      </c>
      <c r="F1322" s="8">
        <v>66.5</v>
      </c>
      <c r="G1322" s="11">
        <v>69337.55</v>
      </c>
      <c r="H1322" s="8">
        <v>0.0</v>
      </c>
      <c r="I1322" s="11">
        <v>0.0</v>
      </c>
      <c r="J1322" s="8" t="s">
        <v>6341</v>
      </c>
      <c r="K1322" s="8">
        <v>110.0</v>
      </c>
      <c r="L1322" s="11">
        <v>6881.6</v>
      </c>
      <c r="M1322" s="8" t="s">
        <v>6119</v>
      </c>
      <c r="N1322" s="8" t="s">
        <v>37</v>
      </c>
      <c r="O1322" s="8" t="s">
        <v>7352</v>
      </c>
      <c r="P1322" s="11">
        <v>78.0</v>
      </c>
      <c r="Q1322" s="11">
        <v>110929.26</v>
      </c>
      <c r="R1322" s="8"/>
      <c r="S1322" s="16" t="str">
        <f t="shared" si="9"/>
        <v>CXG-0526</v>
      </c>
      <c r="T1322" s="16" t="str">
        <f t="shared" si="10"/>
        <v>05/2026</v>
      </c>
      <c r="U1322" s="10" t="s">
        <v>1207</v>
      </c>
      <c r="V1322" s="43">
        <v>85330.0</v>
      </c>
      <c r="W1322" s="8">
        <v>1422.17</v>
      </c>
      <c r="X1322" s="8">
        <v>379.5</v>
      </c>
      <c r="Y1322" s="16" t="str">
        <f t="shared" si="11"/>
        <v>Descarregado</v>
      </c>
      <c r="Z1322" s="8" t="s">
        <v>3302</v>
      </c>
      <c r="AA1322" s="14">
        <f>SUMIFS(PagFreteIndividal!E:E,PagFreteIndividal!B:B,A:A)+AC1322</f>
        <v>6881.6</v>
      </c>
      <c r="AB1322" s="14">
        <f t="shared" si="12"/>
        <v>0</v>
      </c>
      <c r="AC1322" s="32">
        <v>6881.6</v>
      </c>
    </row>
    <row r="1323">
      <c r="A1323" s="10" t="s">
        <v>7363</v>
      </c>
      <c r="B1323" s="13">
        <v>46146.0</v>
      </c>
      <c r="C1323" s="8" t="s">
        <v>3391</v>
      </c>
      <c r="D1323" s="8">
        <v>73640.0</v>
      </c>
      <c r="E1323" s="8">
        <v>1227.33</v>
      </c>
      <c r="F1323" s="8">
        <v>69.5</v>
      </c>
      <c r="G1323" s="11">
        <v>85299.44</v>
      </c>
      <c r="H1323" s="8">
        <v>0.0</v>
      </c>
      <c r="I1323" s="11">
        <v>0.0</v>
      </c>
      <c r="J1323" s="8" t="s">
        <v>7190</v>
      </c>
      <c r="K1323" s="8">
        <v>110.0</v>
      </c>
      <c r="L1323" s="11">
        <v>8100.4</v>
      </c>
      <c r="M1323" s="8" t="s">
        <v>6119</v>
      </c>
      <c r="N1323" s="8" t="s">
        <v>279</v>
      </c>
      <c r="O1323" s="8" t="s">
        <v>7364</v>
      </c>
      <c r="P1323" s="11">
        <v>78.5</v>
      </c>
      <c r="Q1323" s="11">
        <v>96345.41</v>
      </c>
      <c r="R1323" s="8"/>
      <c r="S1323" s="16" t="str">
        <f t="shared" si="9"/>
        <v>CXG-0526</v>
      </c>
      <c r="T1323" s="16" t="str">
        <f t="shared" si="10"/>
        <v>05/2026</v>
      </c>
      <c r="U1323" s="10" t="s">
        <v>1209</v>
      </c>
      <c r="V1323" s="43">
        <v>73640.0</v>
      </c>
      <c r="W1323" s="8">
        <v>1227.33</v>
      </c>
      <c r="X1323" s="8">
        <v>0.0</v>
      </c>
      <c r="Y1323" s="16" t="str">
        <f t="shared" si="11"/>
        <v>Descarregado</v>
      </c>
      <c r="Z1323" s="8" t="s">
        <v>3379</v>
      </c>
      <c r="AA1323" s="14">
        <f>SUMIFS(PagFreteIndividal!E:E,PagFreteIndividal!B:B,A:A)+AC1323</f>
        <v>8100.4</v>
      </c>
      <c r="AB1323" s="14">
        <f t="shared" si="12"/>
        <v>0</v>
      </c>
      <c r="AC1323" s="32">
        <v>8100.4</v>
      </c>
    </row>
    <row r="1324">
      <c r="A1324" s="10" t="s">
        <v>5902</v>
      </c>
      <c r="B1324" s="13">
        <v>46147.0</v>
      </c>
      <c r="C1324" s="8" t="s">
        <v>3386</v>
      </c>
      <c r="D1324" s="8">
        <v>79180.0</v>
      </c>
      <c r="E1324" s="8">
        <v>1319.67</v>
      </c>
      <c r="F1324" s="8">
        <v>56.5</v>
      </c>
      <c r="G1324" s="11">
        <v>74561.36</v>
      </c>
      <c r="H1324" s="8">
        <v>0.0</v>
      </c>
      <c r="I1324" s="11">
        <v>0.0</v>
      </c>
      <c r="J1324" s="8" t="s">
        <v>4691</v>
      </c>
      <c r="K1324" s="8">
        <v>340.0</v>
      </c>
      <c r="L1324" s="11">
        <v>26921.2</v>
      </c>
      <c r="M1324" s="8" t="s">
        <v>6119</v>
      </c>
      <c r="N1324" s="8" t="s">
        <v>73</v>
      </c>
      <c r="O1324" s="8" t="s">
        <v>7365</v>
      </c>
      <c r="P1324" s="11">
        <v>80.0</v>
      </c>
      <c r="Q1324" s="11">
        <v>105200.0</v>
      </c>
      <c r="R1324" s="8"/>
      <c r="S1324" s="16" t="str">
        <f t="shared" si="9"/>
        <v>CXG-0526</v>
      </c>
      <c r="T1324" s="16" t="str">
        <f t="shared" si="10"/>
        <v>05/2026</v>
      </c>
      <c r="U1324" s="10" t="s">
        <v>1211</v>
      </c>
      <c r="V1324" s="43">
        <v>78900.0</v>
      </c>
      <c r="W1324" s="8">
        <v>1315.0</v>
      </c>
      <c r="X1324" s="8">
        <v>-4.67</v>
      </c>
      <c r="Y1324" s="16" t="str">
        <f t="shared" si="11"/>
        <v>Descarregado</v>
      </c>
      <c r="Z1324" s="8" t="s">
        <v>3317</v>
      </c>
      <c r="AA1324" s="14">
        <f>SUMIFS(PagFreteIndividal!E:E,PagFreteIndividal!B:B,A:A)+AC1324</f>
        <v>26921.2</v>
      </c>
      <c r="AB1324" s="14">
        <f t="shared" si="12"/>
        <v>0</v>
      </c>
      <c r="AC1324" s="32"/>
    </row>
    <row r="1325">
      <c r="A1325" s="10" t="s">
        <v>7366</v>
      </c>
      <c r="B1325" s="13">
        <v>46147.0</v>
      </c>
      <c r="C1325" s="8" t="s">
        <v>3393</v>
      </c>
      <c r="D1325" s="8">
        <v>71580.0</v>
      </c>
      <c r="E1325" s="8">
        <v>1193.0</v>
      </c>
      <c r="F1325" s="8">
        <v>40.5</v>
      </c>
      <c r="G1325" s="11">
        <v>48316.5</v>
      </c>
      <c r="H1325" s="8">
        <v>0.0</v>
      </c>
      <c r="I1325" s="11">
        <v>0.0</v>
      </c>
      <c r="J1325" s="8" t="s">
        <v>6201</v>
      </c>
      <c r="K1325" s="8">
        <v>330.0</v>
      </c>
      <c r="L1325" s="11">
        <v>23621.4</v>
      </c>
      <c r="M1325" s="8" t="s">
        <v>6119</v>
      </c>
      <c r="N1325" s="8" t="s">
        <v>269</v>
      </c>
      <c r="O1325" s="8" t="s">
        <v>7342</v>
      </c>
      <c r="P1325" s="11">
        <v>66.0</v>
      </c>
      <c r="Q1325" s="11">
        <v>79188.78</v>
      </c>
      <c r="R1325" s="8" t="s">
        <v>7367</v>
      </c>
      <c r="S1325" s="16" t="str">
        <f t="shared" si="9"/>
        <v>CXG-0526</v>
      </c>
      <c r="T1325" s="16" t="str">
        <f t="shared" si="10"/>
        <v>05/2026</v>
      </c>
      <c r="U1325" s="10" t="s">
        <v>1211</v>
      </c>
      <c r="V1325" s="43">
        <v>71990.0</v>
      </c>
      <c r="W1325" s="8">
        <v>1199.83</v>
      </c>
      <c r="X1325" s="8">
        <v>6.83</v>
      </c>
      <c r="Y1325" s="16" t="str">
        <f t="shared" si="11"/>
        <v>Descarregado</v>
      </c>
      <c r="Z1325" s="8" t="s">
        <v>3302</v>
      </c>
      <c r="AA1325" s="14">
        <f>SUMIFS(PagFreteIndividal!E:E,PagFreteIndividal!B:B,A:A)+AC1325</f>
        <v>23621.4</v>
      </c>
      <c r="AB1325" s="14">
        <f t="shared" si="12"/>
        <v>0</v>
      </c>
      <c r="AC1325" s="32">
        <v>23621.4</v>
      </c>
    </row>
    <row r="1326">
      <c r="A1326" s="10" t="s">
        <v>7368</v>
      </c>
      <c r="B1326" s="13">
        <v>46147.0</v>
      </c>
      <c r="C1326" s="8" t="s">
        <v>3393</v>
      </c>
      <c r="D1326" s="8">
        <v>36380.0</v>
      </c>
      <c r="E1326" s="8">
        <v>606.33</v>
      </c>
      <c r="F1326" s="8">
        <v>66.5</v>
      </c>
      <c r="G1326" s="11">
        <v>40320.95</v>
      </c>
      <c r="H1326" s="8">
        <v>0.0</v>
      </c>
      <c r="I1326" s="11">
        <v>0.0</v>
      </c>
      <c r="J1326" s="8" t="s">
        <v>6528</v>
      </c>
      <c r="K1326" s="8">
        <v>110.0</v>
      </c>
      <c r="L1326" s="11">
        <v>4001.8</v>
      </c>
      <c r="M1326" s="8" t="s">
        <v>6119</v>
      </c>
      <c r="N1326" s="8" t="s">
        <v>37</v>
      </c>
      <c r="O1326" s="8" t="s">
        <v>7352</v>
      </c>
      <c r="P1326" s="11">
        <v>78.0</v>
      </c>
      <c r="Q1326" s="11">
        <v>47059.74</v>
      </c>
      <c r="R1326" s="8"/>
      <c r="S1326" s="16" t="str">
        <f t="shared" si="9"/>
        <v>CXG-0526</v>
      </c>
      <c r="T1326" s="16" t="str">
        <f t="shared" si="10"/>
        <v>05/2026</v>
      </c>
      <c r="U1326" s="10" t="s">
        <v>1207</v>
      </c>
      <c r="V1326" s="43">
        <v>36200.0</v>
      </c>
      <c r="W1326" s="8">
        <v>603.33</v>
      </c>
      <c r="X1326" s="8">
        <v>-3.0</v>
      </c>
      <c r="Y1326" s="16" t="str">
        <f t="shared" si="11"/>
        <v>Descarregado</v>
      </c>
      <c r="Z1326" s="8" t="s">
        <v>3302</v>
      </c>
      <c r="AA1326" s="14">
        <f>SUMIFS(PagFreteIndividal!E:E,PagFreteIndividal!B:B,A:A)+AC1326</f>
        <v>4001.8</v>
      </c>
      <c r="AB1326" s="14">
        <f t="shared" si="12"/>
        <v>0</v>
      </c>
      <c r="AC1326" s="32">
        <v>4001.8</v>
      </c>
    </row>
    <row r="1327">
      <c r="A1327" s="10" t="s">
        <v>5904</v>
      </c>
      <c r="B1327" s="13">
        <v>46148.0</v>
      </c>
      <c r="C1327" s="8" t="s">
        <v>3370</v>
      </c>
      <c r="D1327" s="8">
        <v>77200.0</v>
      </c>
      <c r="E1327" s="8">
        <v>1286.67</v>
      </c>
      <c r="F1327" s="8">
        <v>69.5</v>
      </c>
      <c r="G1327" s="11">
        <v>89423.57</v>
      </c>
      <c r="H1327" s="8">
        <v>0.0</v>
      </c>
      <c r="I1327" s="11">
        <v>0.0</v>
      </c>
      <c r="J1327" s="8" t="s">
        <v>5684</v>
      </c>
      <c r="K1327" s="8">
        <v>110.0</v>
      </c>
      <c r="L1327" s="11">
        <v>8492.0</v>
      </c>
      <c r="M1327" s="8" t="s">
        <v>6119</v>
      </c>
      <c r="N1327" s="8" t="s">
        <v>37</v>
      </c>
      <c r="O1327" s="8" t="s">
        <v>7352</v>
      </c>
      <c r="P1327" s="11">
        <v>78.0</v>
      </c>
      <c r="Q1327" s="11">
        <v>100048.26</v>
      </c>
      <c r="R1327" s="8"/>
      <c r="S1327" s="16" t="str">
        <f t="shared" si="9"/>
        <v>CXG-0526</v>
      </c>
      <c r="T1327" s="16" t="str">
        <f t="shared" si="10"/>
        <v>05/2026</v>
      </c>
      <c r="U1327" s="10" t="s">
        <v>1209</v>
      </c>
      <c r="V1327" s="43">
        <v>76960.0</v>
      </c>
      <c r="W1327" s="8">
        <v>1282.67</v>
      </c>
      <c r="X1327" s="8">
        <v>-4.0</v>
      </c>
      <c r="Y1327" s="16" t="str">
        <f t="shared" si="11"/>
        <v>Descarregado</v>
      </c>
      <c r="Z1327" s="8" t="s">
        <v>3309</v>
      </c>
      <c r="AA1327" s="14">
        <f>SUMIFS(PagFreteIndividal!E:E,PagFreteIndividal!B:B,A:A)+AC1327</f>
        <v>8492</v>
      </c>
      <c r="AB1327" s="14">
        <f t="shared" si="12"/>
        <v>0</v>
      </c>
      <c r="AC1327" s="32"/>
    </row>
    <row r="1328">
      <c r="A1328" s="10" t="s">
        <v>7369</v>
      </c>
      <c r="B1328" s="13">
        <v>46148.0</v>
      </c>
      <c r="C1328" s="8" t="s">
        <v>3393</v>
      </c>
      <c r="D1328" s="8">
        <v>77180.0</v>
      </c>
      <c r="E1328" s="8">
        <v>1286.33</v>
      </c>
      <c r="F1328" s="8">
        <v>56.5</v>
      </c>
      <c r="G1328" s="11">
        <v>72677.65</v>
      </c>
      <c r="H1328" s="8">
        <v>0.0</v>
      </c>
      <c r="I1328" s="11">
        <v>0.0</v>
      </c>
      <c r="J1328" s="8" t="s">
        <v>6989</v>
      </c>
      <c r="K1328" s="8">
        <v>300.0</v>
      </c>
      <c r="L1328" s="11">
        <v>23154.0</v>
      </c>
      <c r="M1328" s="8" t="s">
        <v>6119</v>
      </c>
      <c r="N1328" s="8" t="s">
        <v>281</v>
      </c>
      <c r="O1328" s="8" t="s">
        <v>7370</v>
      </c>
      <c r="P1328" s="11">
        <v>80.0</v>
      </c>
      <c r="Q1328" s="11">
        <v>102720.0</v>
      </c>
      <c r="R1328" s="8"/>
      <c r="S1328" s="16" t="str">
        <f t="shared" si="9"/>
        <v>CXG-0526</v>
      </c>
      <c r="T1328" s="16" t="str">
        <f t="shared" si="10"/>
        <v>05/2026</v>
      </c>
      <c r="U1328" s="10" t="s">
        <v>1211</v>
      </c>
      <c r="V1328" s="43">
        <v>77040.0</v>
      </c>
      <c r="W1328" s="8">
        <v>1284.0</v>
      </c>
      <c r="X1328" s="8">
        <v>-2.33</v>
      </c>
      <c r="Y1328" s="16" t="str">
        <f t="shared" si="11"/>
        <v>Descarregado</v>
      </c>
      <c r="Z1328" s="8" t="s">
        <v>3302</v>
      </c>
      <c r="AA1328" s="14">
        <f>SUMIFS(PagFreteIndividal!E:E,PagFreteIndividal!B:B,A:A)+AC1328</f>
        <v>23154</v>
      </c>
      <c r="AB1328" s="14">
        <f t="shared" si="12"/>
        <v>0</v>
      </c>
      <c r="AC1328" s="32">
        <v>23154.0</v>
      </c>
    </row>
    <row r="1329">
      <c r="A1329" s="10" t="s">
        <v>7371</v>
      </c>
      <c r="B1329" s="13">
        <v>46148.0</v>
      </c>
      <c r="C1329" s="8" t="s">
        <v>3393</v>
      </c>
      <c r="D1329" s="8">
        <v>81760.0</v>
      </c>
      <c r="E1329" s="8">
        <v>1362.67</v>
      </c>
      <c r="F1329" s="8">
        <v>56.5</v>
      </c>
      <c r="G1329" s="11">
        <v>76990.86</v>
      </c>
      <c r="H1329" s="8">
        <v>0.0</v>
      </c>
      <c r="I1329" s="11">
        <v>0.0</v>
      </c>
      <c r="J1329" s="8" t="s">
        <v>6132</v>
      </c>
      <c r="K1329" s="8">
        <v>330.0</v>
      </c>
      <c r="L1329" s="11">
        <v>26980.8</v>
      </c>
      <c r="M1329" s="8" t="s">
        <v>6119</v>
      </c>
      <c r="N1329" s="8" t="s">
        <v>73</v>
      </c>
      <c r="O1329" s="8" t="s">
        <v>7365</v>
      </c>
      <c r="P1329" s="11">
        <v>80.0</v>
      </c>
      <c r="Q1329" s="11">
        <v>108613.6</v>
      </c>
      <c r="R1329" s="8"/>
      <c r="S1329" s="16" t="str">
        <f t="shared" si="9"/>
        <v>CXG-0526</v>
      </c>
      <c r="T1329" s="16" t="str">
        <f t="shared" si="10"/>
        <v>05/2026</v>
      </c>
      <c r="U1329" s="10" t="s">
        <v>1211</v>
      </c>
      <c r="V1329" s="43">
        <v>81460.0</v>
      </c>
      <c r="W1329" s="8">
        <v>1357.67</v>
      </c>
      <c r="X1329" s="8">
        <v>-5.0</v>
      </c>
      <c r="Y1329" s="16" t="str">
        <f t="shared" si="11"/>
        <v>Descarregado</v>
      </c>
      <c r="Z1329" s="8" t="s">
        <v>3302</v>
      </c>
      <c r="AA1329" s="14">
        <f>SUMIFS(PagFreteIndividal!E:E,PagFreteIndividal!B:B,A:A)+AC1329</f>
        <v>26980.8</v>
      </c>
      <c r="AB1329" s="14">
        <f t="shared" si="12"/>
        <v>0</v>
      </c>
      <c r="AC1329" s="32">
        <v>26980.8</v>
      </c>
    </row>
    <row r="1330">
      <c r="A1330" s="10" t="s">
        <v>7372</v>
      </c>
      <c r="B1330" s="13">
        <v>46149.0</v>
      </c>
      <c r="C1330" s="8" t="s">
        <v>3393</v>
      </c>
      <c r="D1330" s="8">
        <v>35840.0</v>
      </c>
      <c r="E1330" s="8">
        <v>597.33</v>
      </c>
      <c r="F1330" s="8">
        <v>69.5</v>
      </c>
      <c r="G1330" s="11">
        <v>41514.44</v>
      </c>
      <c r="H1330" s="8">
        <v>0.0</v>
      </c>
      <c r="I1330" s="11">
        <v>0.0</v>
      </c>
      <c r="J1330" s="8" t="s">
        <v>6528</v>
      </c>
      <c r="K1330" s="8">
        <v>110.0</v>
      </c>
      <c r="L1330" s="11">
        <v>3942.4</v>
      </c>
      <c r="M1330" s="8" t="s">
        <v>6119</v>
      </c>
      <c r="N1330" s="8" t="s">
        <v>37</v>
      </c>
      <c r="O1330" s="8" t="s">
        <v>7352</v>
      </c>
      <c r="P1330" s="11">
        <v>78.0</v>
      </c>
      <c r="Q1330" s="11">
        <v>46591.74</v>
      </c>
      <c r="R1330" s="8"/>
      <c r="S1330" s="16" t="str">
        <f t="shared" si="9"/>
        <v>CXG-0526</v>
      </c>
      <c r="T1330" s="16" t="str">
        <f t="shared" si="10"/>
        <v>05/2026</v>
      </c>
      <c r="U1330" s="10" t="s">
        <v>1209</v>
      </c>
      <c r="V1330" s="43">
        <v>35840.0</v>
      </c>
      <c r="W1330" s="8">
        <v>597.33</v>
      </c>
      <c r="X1330" s="8">
        <v>0.0</v>
      </c>
      <c r="Y1330" s="16" t="str">
        <f t="shared" si="11"/>
        <v>Descarregado</v>
      </c>
      <c r="Z1330" s="8" t="s">
        <v>3302</v>
      </c>
      <c r="AA1330" s="14">
        <f>SUMIFS(PagFreteIndividal!E:E,PagFreteIndividal!B:B,A:A)+AC1330</f>
        <v>3942.4</v>
      </c>
      <c r="AB1330" s="14">
        <f t="shared" si="12"/>
        <v>0</v>
      </c>
      <c r="AC1330" s="32">
        <v>3942.4</v>
      </c>
    </row>
    <row r="1331">
      <c r="A1331" s="10" t="s">
        <v>5906</v>
      </c>
      <c r="B1331" s="13">
        <v>46149.0</v>
      </c>
      <c r="C1331" s="8" t="s">
        <v>3370</v>
      </c>
      <c r="D1331" s="8">
        <v>74340.0</v>
      </c>
      <c r="E1331" s="8">
        <v>1239.0</v>
      </c>
      <c r="F1331" s="8">
        <v>69.5</v>
      </c>
      <c r="G1331" s="11">
        <v>86110.5</v>
      </c>
      <c r="H1331" s="8">
        <v>0.0</v>
      </c>
      <c r="I1331" s="11">
        <v>0.0</v>
      </c>
      <c r="J1331" s="8" t="s">
        <v>5907</v>
      </c>
      <c r="K1331" s="8">
        <v>110.0</v>
      </c>
      <c r="L1331" s="11">
        <v>8177.4</v>
      </c>
      <c r="M1331" s="8" t="s">
        <v>6119</v>
      </c>
      <c r="N1331" s="8" t="s">
        <v>37</v>
      </c>
      <c r="O1331" s="8" t="s">
        <v>7373</v>
      </c>
      <c r="P1331" s="11">
        <v>75.0</v>
      </c>
      <c r="Q1331" s="11">
        <v>92412.75</v>
      </c>
      <c r="R1331" s="8" t="s">
        <v>7374</v>
      </c>
      <c r="S1331" s="16" t="str">
        <f t="shared" si="9"/>
        <v>CXG-0526</v>
      </c>
      <c r="T1331" s="16" t="str">
        <f t="shared" si="10"/>
        <v>05/2026</v>
      </c>
      <c r="U1331" s="10" t="s">
        <v>1209</v>
      </c>
      <c r="V1331" s="43">
        <v>73930.0</v>
      </c>
      <c r="W1331" s="8">
        <v>1232.17</v>
      </c>
      <c r="X1331" s="8">
        <v>-6.83</v>
      </c>
      <c r="Y1331" s="16" t="str">
        <f t="shared" si="11"/>
        <v>Descarregado</v>
      </c>
      <c r="Z1331" s="8" t="s">
        <v>3309</v>
      </c>
      <c r="AA1331" s="14">
        <f>SUMIFS(PagFreteIndividal!E:E,PagFreteIndividal!B:B,A:A)+AC1331</f>
        <v>8177.4</v>
      </c>
      <c r="AB1331" s="14">
        <f t="shared" si="12"/>
        <v>0</v>
      </c>
      <c r="AC1331" s="32"/>
    </row>
    <row r="1332">
      <c r="A1332" s="10" t="s">
        <v>7375</v>
      </c>
      <c r="B1332" s="13">
        <v>46149.0</v>
      </c>
      <c r="C1332" s="8" t="s">
        <v>3393</v>
      </c>
      <c r="D1332" s="8">
        <v>78820.0</v>
      </c>
      <c r="E1332" s="8">
        <v>1313.67</v>
      </c>
      <c r="F1332" s="8">
        <v>56.5</v>
      </c>
      <c r="G1332" s="11">
        <v>74222.36</v>
      </c>
      <c r="H1332" s="8">
        <v>0.0</v>
      </c>
      <c r="I1332" s="11">
        <v>0.0</v>
      </c>
      <c r="J1332" s="8" t="s">
        <v>6992</v>
      </c>
      <c r="K1332" s="8">
        <v>330.0</v>
      </c>
      <c r="L1332" s="11">
        <v>26010.6</v>
      </c>
      <c r="M1332" s="8" t="s">
        <v>6119</v>
      </c>
      <c r="N1332" s="8" t="s">
        <v>255</v>
      </c>
      <c r="O1332" s="8" t="s">
        <v>7340</v>
      </c>
      <c r="P1332" s="11">
        <v>81.0</v>
      </c>
      <c r="Q1332" s="11">
        <v>106717.5</v>
      </c>
      <c r="R1332" s="8" t="s">
        <v>7376</v>
      </c>
      <c r="S1332" s="16" t="str">
        <f t="shared" si="9"/>
        <v>CXG-0526</v>
      </c>
      <c r="T1332" s="16" t="str">
        <f t="shared" si="10"/>
        <v>05/2026</v>
      </c>
      <c r="U1332" s="10" t="s">
        <v>1211</v>
      </c>
      <c r="V1332" s="43">
        <v>79050.0</v>
      </c>
      <c r="W1332" s="8">
        <v>1317.5</v>
      </c>
      <c r="X1332" s="8">
        <v>3.83</v>
      </c>
      <c r="Y1332" s="16" t="str">
        <f t="shared" si="11"/>
        <v>Descarregado</v>
      </c>
      <c r="Z1332" s="8" t="s">
        <v>3302</v>
      </c>
      <c r="AA1332" s="14">
        <f>SUMIFS(PagFreteIndividal!E:E,PagFreteIndividal!B:B,A:A)+AC1332</f>
        <v>26010.6</v>
      </c>
      <c r="AB1332" s="14">
        <f t="shared" si="12"/>
        <v>0</v>
      </c>
      <c r="AC1332" s="32">
        <v>26010.6</v>
      </c>
    </row>
    <row r="1333">
      <c r="A1333" s="10" t="s">
        <v>7377</v>
      </c>
      <c r="B1333" s="13">
        <v>46149.0</v>
      </c>
      <c r="C1333" s="8" t="s">
        <v>3393</v>
      </c>
      <c r="D1333" s="8">
        <v>66960.0</v>
      </c>
      <c r="E1333" s="8">
        <v>1116.0</v>
      </c>
      <c r="F1333" s="8">
        <v>69.5</v>
      </c>
      <c r="G1333" s="11">
        <v>77562.0</v>
      </c>
      <c r="H1333" s="8">
        <v>0.0</v>
      </c>
      <c r="I1333" s="11">
        <v>0.0</v>
      </c>
      <c r="J1333" s="8" t="s">
        <v>7332</v>
      </c>
      <c r="K1333" s="8">
        <v>150.0</v>
      </c>
      <c r="L1333" s="11">
        <v>10044.0</v>
      </c>
      <c r="M1333" s="8" t="s">
        <v>6119</v>
      </c>
      <c r="N1333" s="8" t="s">
        <v>255</v>
      </c>
      <c r="O1333" s="8" t="s">
        <v>7340</v>
      </c>
      <c r="P1333" s="11">
        <v>81.0</v>
      </c>
      <c r="Q1333" s="11">
        <v>90949.23</v>
      </c>
      <c r="R1333" s="8" t="s">
        <v>7378</v>
      </c>
      <c r="S1333" s="16" t="str">
        <f t="shared" si="9"/>
        <v>CXG-0526</v>
      </c>
      <c r="T1333" s="16" t="str">
        <f t="shared" si="10"/>
        <v>05/2026</v>
      </c>
      <c r="U1333" s="10" t="s">
        <v>1209</v>
      </c>
      <c r="V1333" s="43">
        <v>67370.0</v>
      </c>
      <c r="W1333" s="8">
        <v>1122.83</v>
      </c>
      <c r="X1333" s="8">
        <v>6.83</v>
      </c>
      <c r="Y1333" s="16" t="str">
        <f t="shared" si="11"/>
        <v>Descarregado</v>
      </c>
      <c r="Z1333" s="8" t="s">
        <v>3302</v>
      </c>
      <c r="AA1333" s="14">
        <f>SUMIFS(PagFreteIndividal!E:E,PagFreteIndividal!B:B,A:A)+AC1333</f>
        <v>10044</v>
      </c>
      <c r="AB1333" s="14">
        <f t="shared" si="12"/>
        <v>0</v>
      </c>
      <c r="AC1333" s="32">
        <v>10044.0</v>
      </c>
    </row>
    <row r="1334">
      <c r="A1334" s="10" t="s">
        <v>7379</v>
      </c>
      <c r="B1334" s="13">
        <v>46149.0</v>
      </c>
      <c r="C1334" s="8" t="s">
        <v>3322</v>
      </c>
      <c r="D1334" s="8">
        <v>53440.0</v>
      </c>
      <c r="E1334" s="8">
        <v>890.67</v>
      </c>
      <c r="F1334" s="8">
        <v>70.5</v>
      </c>
      <c r="G1334" s="11">
        <v>62792.24</v>
      </c>
      <c r="H1334" s="8">
        <v>0.0</v>
      </c>
      <c r="I1334" s="11">
        <v>0.0</v>
      </c>
      <c r="J1334" s="8" t="s">
        <v>3324</v>
      </c>
      <c r="K1334" s="8">
        <v>0.0</v>
      </c>
      <c r="L1334" s="11">
        <v>0.0</v>
      </c>
      <c r="M1334" s="8" t="s">
        <v>6119</v>
      </c>
      <c r="N1334" s="8" t="s">
        <v>147</v>
      </c>
      <c r="O1334" s="8" t="s">
        <v>7221</v>
      </c>
      <c r="P1334" s="11">
        <v>78.0</v>
      </c>
      <c r="Q1334" s="11">
        <v>69472.26</v>
      </c>
      <c r="R1334" s="8"/>
      <c r="S1334" s="16" t="str">
        <f t="shared" si="9"/>
        <v>CXG-0526</v>
      </c>
      <c r="T1334" s="16" t="str">
        <f t="shared" si="10"/>
        <v>05/2026</v>
      </c>
      <c r="U1334" s="10" t="s">
        <v>1215</v>
      </c>
      <c r="V1334" s="43">
        <v>53440.0</v>
      </c>
      <c r="W1334" s="8">
        <v>890.67</v>
      </c>
      <c r="X1334" s="8">
        <v>0.0</v>
      </c>
      <c r="Y1334" s="16" t="str">
        <f t="shared" si="11"/>
        <v>Descarregado</v>
      </c>
      <c r="Z1334" s="8" t="s">
        <v>3324</v>
      </c>
      <c r="AA1334" s="14">
        <f>SUMIFS(PagFreteIndividal!E:E,PagFreteIndividal!B:B,A:A)+AC1334</f>
        <v>0</v>
      </c>
      <c r="AB1334" s="14">
        <f t="shared" si="12"/>
        <v>0</v>
      </c>
      <c r="AC1334" s="32"/>
    </row>
    <row r="1335">
      <c r="A1335" s="10" t="s">
        <v>7380</v>
      </c>
      <c r="B1335" s="13">
        <v>46149.0</v>
      </c>
      <c r="C1335" s="8" t="s">
        <v>3393</v>
      </c>
      <c r="D1335" s="8">
        <v>81640.0</v>
      </c>
      <c r="E1335" s="8">
        <v>1360.67</v>
      </c>
      <c r="F1335" s="8">
        <v>56.6</v>
      </c>
      <c r="G1335" s="11">
        <v>77013.92</v>
      </c>
      <c r="H1335" s="8">
        <v>0.0</v>
      </c>
      <c r="I1335" s="11">
        <v>0.0</v>
      </c>
      <c r="J1335" s="8" t="s">
        <v>6129</v>
      </c>
      <c r="K1335" s="8">
        <v>300.0</v>
      </c>
      <c r="L1335" s="11">
        <v>24492.0</v>
      </c>
      <c r="M1335" s="8" t="s">
        <v>6119</v>
      </c>
      <c r="N1335" s="8" t="s">
        <v>23</v>
      </c>
      <c r="O1335" s="8" t="s">
        <v>7381</v>
      </c>
      <c r="P1335" s="11">
        <v>77.0</v>
      </c>
      <c r="Q1335" s="11">
        <v>104566.0</v>
      </c>
      <c r="R1335" s="8"/>
      <c r="S1335" s="16" t="str">
        <f t="shared" si="9"/>
        <v>CXG-0526</v>
      </c>
      <c r="T1335" s="16" t="str">
        <f t="shared" si="10"/>
        <v>05/2026</v>
      </c>
      <c r="U1335" s="10" t="s">
        <v>1211</v>
      </c>
      <c r="V1335" s="43">
        <v>81480.0</v>
      </c>
      <c r="W1335" s="8">
        <v>1358.0</v>
      </c>
      <c r="X1335" s="8">
        <v>-2.67</v>
      </c>
      <c r="Y1335" s="16" t="str">
        <f t="shared" si="11"/>
        <v>Descarregado</v>
      </c>
      <c r="Z1335" s="8" t="s">
        <v>3302</v>
      </c>
      <c r="AA1335" s="14">
        <f>SUMIFS(PagFreteIndividal!E:E,PagFreteIndividal!B:B,A:A)+AC1335</f>
        <v>27757.6</v>
      </c>
      <c r="AB1335" s="14">
        <f t="shared" si="12"/>
        <v>-3265.6</v>
      </c>
      <c r="AC1335" s="32">
        <v>27757.6</v>
      </c>
    </row>
    <row r="1336">
      <c r="A1336" s="10" t="s">
        <v>7382</v>
      </c>
      <c r="B1336" s="13">
        <v>46149.0</v>
      </c>
      <c r="C1336" s="8" t="s">
        <v>3393</v>
      </c>
      <c r="D1336" s="8">
        <v>71540.0</v>
      </c>
      <c r="E1336" s="8">
        <v>1192.33</v>
      </c>
      <c r="F1336" s="8">
        <v>69.5</v>
      </c>
      <c r="G1336" s="11">
        <v>82866.94</v>
      </c>
      <c r="H1336" s="8">
        <v>0.0</v>
      </c>
      <c r="I1336" s="11">
        <v>0.0</v>
      </c>
      <c r="J1336" s="8" t="s">
        <v>6158</v>
      </c>
      <c r="K1336" s="8">
        <v>150.0</v>
      </c>
      <c r="L1336" s="11">
        <v>10731.0</v>
      </c>
      <c r="M1336" s="8" t="s">
        <v>6119</v>
      </c>
      <c r="N1336" s="8" t="s">
        <v>255</v>
      </c>
      <c r="O1336" s="8" t="s">
        <v>7340</v>
      </c>
      <c r="P1336" s="11">
        <v>81.0</v>
      </c>
      <c r="Q1336" s="11">
        <v>96416.73</v>
      </c>
      <c r="R1336" s="8" t="s">
        <v>7383</v>
      </c>
      <c r="S1336" s="16" t="str">
        <f t="shared" si="9"/>
        <v>CXG-0526</v>
      </c>
      <c r="T1336" s="16" t="str">
        <f t="shared" si="10"/>
        <v>05/2026</v>
      </c>
      <c r="U1336" s="10" t="s">
        <v>1209</v>
      </c>
      <c r="V1336" s="43">
        <v>71420.0</v>
      </c>
      <c r="W1336" s="8">
        <v>1190.33</v>
      </c>
      <c r="X1336" s="8">
        <v>-2.0</v>
      </c>
      <c r="Y1336" s="16" t="str">
        <f t="shared" si="11"/>
        <v>Descarregado</v>
      </c>
      <c r="Z1336" s="8" t="s">
        <v>3302</v>
      </c>
      <c r="AA1336" s="14">
        <f>SUMIFS(PagFreteIndividal!E:E,PagFreteIndividal!B:B,A:A)+AC1336</f>
        <v>10731</v>
      </c>
      <c r="AB1336" s="14">
        <f t="shared" si="12"/>
        <v>0</v>
      </c>
      <c r="AC1336" s="32">
        <v>10731.0</v>
      </c>
    </row>
    <row r="1337">
      <c r="A1337" s="10" t="s">
        <v>7384</v>
      </c>
      <c r="B1337" s="13">
        <v>46150.0</v>
      </c>
      <c r="C1337" s="8" t="s">
        <v>3391</v>
      </c>
      <c r="D1337" s="8">
        <v>78840.0</v>
      </c>
      <c r="E1337" s="8">
        <v>1314.0</v>
      </c>
      <c r="F1337" s="8">
        <v>59.5</v>
      </c>
      <c r="G1337" s="11">
        <v>78183.0</v>
      </c>
      <c r="H1337" s="8">
        <v>0.0</v>
      </c>
      <c r="I1337" s="11">
        <v>0.0</v>
      </c>
      <c r="J1337" s="8" t="s">
        <v>7174</v>
      </c>
      <c r="K1337" s="8">
        <v>330.0</v>
      </c>
      <c r="L1337" s="11">
        <v>26017.2</v>
      </c>
      <c r="M1337" s="8" t="s">
        <v>6119</v>
      </c>
      <c r="N1337" s="8" t="s">
        <v>121</v>
      </c>
      <c r="O1337" s="8" t="s">
        <v>7335</v>
      </c>
      <c r="P1337" s="11">
        <v>79.0</v>
      </c>
      <c r="Q1337" s="11">
        <v>103806.0</v>
      </c>
      <c r="R1337" s="8" t="s">
        <v>7385</v>
      </c>
      <c r="S1337" s="16" t="str">
        <f t="shared" si="9"/>
        <v>CXG-0526</v>
      </c>
      <c r="T1337" s="16" t="str">
        <f t="shared" si="10"/>
        <v>05/2026</v>
      </c>
      <c r="U1337" s="10" t="s">
        <v>1203</v>
      </c>
      <c r="V1337" s="43">
        <v>78840.0</v>
      </c>
      <c r="W1337" s="8">
        <v>1314.0</v>
      </c>
      <c r="X1337" s="8">
        <v>0.0</v>
      </c>
      <c r="Y1337" s="16" t="str">
        <f t="shared" si="11"/>
        <v>Descarregado</v>
      </c>
      <c r="Z1337" s="8" t="s">
        <v>3379</v>
      </c>
      <c r="AA1337" s="14">
        <f>SUMIFS(PagFreteIndividal!E:E,PagFreteIndividal!B:B,A:A)+AC1337</f>
        <v>26017.2</v>
      </c>
      <c r="AB1337" s="14">
        <f t="shared" si="12"/>
        <v>0</v>
      </c>
      <c r="AC1337" s="32">
        <v>26017.2</v>
      </c>
    </row>
    <row r="1338">
      <c r="A1338" s="10" t="s">
        <v>7386</v>
      </c>
      <c r="B1338" s="13">
        <v>46150.0</v>
      </c>
      <c r="C1338" s="8" t="s">
        <v>3393</v>
      </c>
      <c r="D1338" s="8">
        <v>65540.0</v>
      </c>
      <c r="E1338" s="8">
        <v>1092.33</v>
      </c>
      <c r="F1338" s="8">
        <v>69.5</v>
      </c>
      <c r="G1338" s="11">
        <v>75916.94</v>
      </c>
      <c r="H1338" s="8">
        <v>0.0</v>
      </c>
      <c r="I1338" s="11">
        <v>0.0</v>
      </c>
      <c r="J1338" s="8" t="s">
        <v>6341</v>
      </c>
      <c r="K1338" s="8">
        <v>110.0</v>
      </c>
      <c r="L1338" s="11">
        <v>7209.4</v>
      </c>
      <c r="M1338" s="8" t="s">
        <v>6119</v>
      </c>
      <c r="N1338" s="8" t="s">
        <v>37</v>
      </c>
      <c r="O1338" s="8" t="s">
        <v>7373</v>
      </c>
      <c r="P1338" s="11">
        <v>75.0</v>
      </c>
      <c r="Q1338" s="11">
        <v>80850.0</v>
      </c>
      <c r="R1338" s="8"/>
      <c r="S1338" s="16" t="str">
        <f t="shared" si="9"/>
        <v>CXG-0526</v>
      </c>
      <c r="T1338" s="16" t="str">
        <f t="shared" si="10"/>
        <v>05/2026</v>
      </c>
      <c r="U1338" s="10" t="s">
        <v>1209</v>
      </c>
      <c r="V1338" s="43">
        <v>64680.0</v>
      </c>
      <c r="W1338" s="8">
        <v>1078.0</v>
      </c>
      <c r="X1338" s="8">
        <v>-14.33</v>
      </c>
      <c r="Y1338" s="16" t="str">
        <f t="shared" si="11"/>
        <v>Descarregado</v>
      </c>
      <c r="Z1338" s="8" t="s">
        <v>3302</v>
      </c>
      <c r="AA1338" s="14">
        <f>SUMIFS(PagFreteIndividal!E:E,PagFreteIndividal!B:B,A:A)+AC1338</f>
        <v>7209.4</v>
      </c>
      <c r="AB1338" s="14">
        <f t="shared" si="12"/>
        <v>0</v>
      </c>
      <c r="AC1338" s="32">
        <v>7209.4</v>
      </c>
    </row>
    <row r="1339">
      <c r="A1339" s="10" t="s">
        <v>7387</v>
      </c>
      <c r="B1339" s="13">
        <v>46150.0</v>
      </c>
      <c r="C1339" s="8" t="s">
        <v>3391</v>
      </c>
      <c r="D1339" s="8">
        <v>72460.0</v>
      </c>
      <c r="E1339" s="8">
        <v>1207.67</v>
      </c>
      <c r="F1339" s="8">
        <v>69.5</v>
      </c>
      <c r="G1339" s="11">
        <v>83933.07</v>
      </c>
      <c r="H1339" s="8">
        <v>0.0</v>
      </c>
      <c r="I1339" s="11">
        <v>0.0</v>
      </c>
      <c r="J1339" s="8" t="s">
        <v>7190</v>
      </c>
      <c r="K1339" s="8">
        <v>110.0</v>
      </c>
      <c r="L1339" s="11">
        <v>7970.6</v>
      </c>
      <c r="M1339" s="8" t="s">
        <v>6119</v>
      </c>
      <c r="N1339" s="8" t="s">
        <v>37</v>
      </c>
      <c r="O1339" s="8" t="s">
        <v>7373</v>
      </c>
      <c r="P1339" s="11">
        <v>75.0</v>
      </c>
      <c r="Q1339" s="11">
        <v>92937.75</v>
      </c>
      <c r="R1339" s="8"/>
      <c r="S1339" s="16" t="str">
        <f t="shared" si="9"/>
        <v>CXG-0526</v>
      </c>
      <c r="T1339" s="16" t="str">
        <f t="shared" si="10"/>
        <v>05/2026</v>
      </c>
      <c r="U1339" s="10" t="s">
        <v>1209</v>
      </c>
      <c r="V1339" s="43">
        <v>74350.0</v>
      </c>
      <c r="W1339" s="8">
        <v>1239.17</v>
      </c>
      <c r="X1339" s="8">
        <v>31.5</v>
      </c>
      <c r="Y1339" s="16" t="str">
        <f t="shared" si="11"/>
        <v>Descarregado</v>
      </c>
      <c r="Z1339" s="8" t="s">
        <v>3379</v>
      </c>
      <c r="AA1339" s="14">
        <f>SUMIFS(PagFreteIndividal!E:E,PagFreteIndividal!B:B,A:A)+AC1339</f>
        <v>7970.6</v>
      </c>
      <c r="AB1339" s="14">
        <f t="shared" si="12"/>
        <v>0</v>
      </c>
      <c r="AC1339" s="32">
        <v>7970.6</v>
      </c>
    </row>
    <row r="1340">
      <c r="A1340" s="10" t="s">
        <v>5930</v>
      </c>
      <c r="B1340" s="13">
        <v>46150.0</v>
      </c>
      <c r="C1340" s="8" t="s">
        <v>3386</v>
      </c>
      <c r="D1340" s="8">
        <v>77520.0</v>
      </c>
      <c r="E1340" s="8">
        <v>1292.0</v>
      </c>
      <c r="F1340" s="8">
        <v>55.5</v>
      </c>
      <c r="G1340" s="11">
        <v>71706.0</v>
      </c>
      <c r="H1340" s="8">
        <v>0.0</v>
      </c>
      <c r="I1340" s="11">
        <v>0.0</v>
      </c>
      <c r="J1340" s="8" t="s">
        <v>4691</v>
      </c>
      <c r="K1340" s="8">
        <v>350.0</v>
      </c>
      <c r="L1340" s="11">
        <v>27132.0</v>
      </c>
      <c r="M1340" s="8" t="s">
        <v>6119</v>
      </c>
      <c r="N1340" s="8" t="s">
        <v>51</v>
      </c>
      <c r="O1340" s="8" t="s">
        <v>7388</v>
      </c>
      <c r="P1340" s="11">
        <v>77.0</v>
      </c>
      <c r="Q1340" s="11">
        <v>99484.0</v>
      </c>
      <c r="R1340" s="8" t="s">
        <v>7001</v>
      </c>
      <c r="S1340" s="16" t="str">
        <f t="shared" si="9"/>
        <v>CXG-0526</v>
      </c>
      <c r="T1340" s="16" t="str">
        <f t="shared" si="10"/>
        <v>05/2026</v>
      </c>
      <c r="U1340" s="10" t="s">
        <v>1211</v>
      </c>
      <c r="V1340" s="43">
        <v>77520.0</v>
      </c>
      <c r="W1340" s="8">
        <v>1292.0</v>
      </c>
      <c r="X1340" s="8">
        <v>0.0</v>
      </c>
      <c r="Y1340" s="16" t="str">
        <f t="shared" si="11"/>
        <v>Descarregado</v>
      </c>
      <c r="Z1340" s="8" t="s">
        <v>3317</v>
      </c>
      <c r="AA1340" s="14">
        <f>SUMIFS(PagFreteIndividal!E:E,PagFreteIndividal!B:B,A:A)+AC1340</f>
        <v>27132</v>
      </c>
      <c r="AB1340" s="14">
        <f t="shared" si="12"/>
        <v>0</v>
      </c>
      <c r="AC1340" s="32"/>
    </row>
    <row r="1341">
      <c r="A1341" s="10" t="s">
        <v>5909</v>
      </c>
      <c r="B1341" s="13">
        <v>46150.0</v>
      </c>
      <c r="C1341" s="8" t="s">
        <v>3370</v>
      </c>
      <c r="D1341" s="8">
        <v>57900.0</v>
      </c>
      <c r="E1341" s="8">
        <v>965.0</v>
      </c>
      <c r="F1341" s="8">
        <v>54.5</v>
      </c>
      <c r="G1341" s="11">
        <v>52592.5</v>
      </c>
      <c r="H1341" s="8">
        <v>0.0</v>
      </c>
      <c r="I1341" s="11">
        <v>0.0</v>
      </c>
      <c r="J1341" s="8" t="s">
        <v>5910</v>
      </c>
      <c r="K1341" s="8">
        <v>350.0</v>
      </c>
      <c r="L1341" s="11">
        <v>20265.0</v>
      </c>
      <c r="M1341" s="8" t="s">
        <v>6119</v>
      </c>
      <c r="N1341" s="8" t="s">
        <v>73</v>
      </c>
      <c r="O1341" s="8" t="s">
        <v>7365</v>
      </c>
      <c r="P1341" s="11">
        <v>80.0</v>
      </c>
      <c r="Q1341" s="11">
        <v>74666.4</v>
      </c>
      <c r="R1341" s="8"/>
      <c r="S1341" s="16" t="str">
        <f t="shared" si="9"/>
        <v>CXG-0526</v>
      </c>
      <c r="T1341" s="16" t="str">
        <f t="shared" si="10"/>
        <v>05/2026</v>
      </c>
      <c r="U1341" s="10" t="s">
        <v>1213</v>
      </c>
      <c r="V1341" s="43">
        <v>56000.0</v>
      </c>
      <c r="W1341" s="8">
        <v>933.33</v>
      </c>
      <c r="X1341" s="8">
        <v>-31.67</v>
      </c>
      <c r="Y1341" s="16" t="str">
        <f t="shared" si="11"/>
        <v>Descarregado</v>
      </c>
      <c r="Z1341" s="8" t="s">
        <v>3309</v>
      </c>
      <c r="AA1341" s="14">
        <f>SUMIFS(PagFreteIndividal!E:E,PagFreteIndividal!B:B,A:A)+AC1341</f>
        <v>20265</v>
      </c>
      <c r="AB1341" s="14">
        <f t="shared" si="12"/>
        <v>0</v>
      </c>
      <c r="AC1341" s="32"/>
    </row>
    <row r="1342">
      <c r="A1342" s="10" t="s">
        <v>5918</v>
      </c>
      <c r="B1342" s="13">
        <v>46151.0</v>
      </c>
      <c r="C1342" s="8" t="s">
        <v>3370</v>
      </c>
      <c r="D1342" s="8">
        <v>62000.0</v>
      </c>
      <c r="E1342" s="8">
        <v>1033.33</v>
      </c>
      <c r="F1342" s="8">
        <v>54.5</v>
      </c>
      <c r="G1342" s="11">
        <v>56316.49</v>
      </c>
      <c r="H1342" s="8">
        <v>0.0</v>
      </c>
      <c r="I1342" s="11">
        <v>0.0</v>
      </c>
      <c r="J1342" s="8" t="s">
        <v>4102</v>
      </c>
      <c r="K1342" s="8">
        <v>350.0</v>
      </c>
      <c r="L1342" s="11">
        <v>21700.0</v>
      </c>
      <c r="M1342" s="8" t="s">
        <v>6119</v>
      </c>
      <c r="N1342" s="8" t="s">
        <v>73</v>
      </c>
      <c r="O1342" s="8" t="s">
        <v>7365</v>
      </c>
      <c r="P1342" s="11">
        <v>80.0</v>
      </c>
      <c r="Q1342" s="11">
        <v>83026.4</v>
      </c>
      <c r="R1342" s="8"/>
      <c r="S1342" s="16" t="str">
        <f t="shared" si="9"/>
        <v>CXG-0526</v>
      </c>
      <c r="T1342" s="16" t="str">
        <f t="shared" si="10"/>
        <v>05/2026</v>
      </c>
      <c r="U1342" s="10" t="s">
        <v>1213</v>
      </c>
      <c r="V1342" s="43">
        <v>62270.0</v>
      </c>
      <c r="W1342" s="8">
        <v>1037.83</v>
      </c>
      <c r="X1342" s="8">
        <v>4.5</v>
      </c>
      <c r="Y1342" s="16" t="str">
        <f t="shared" si="11"/>
        <v>Descarregado</v>
      </c>
      <c r="Z1342" s="8" t="s">
        <v>3309</v>
      </c>
      <c r="AA1342" s="14">
        <f>SUMIFS(PagFreteIndividal!E:E,PagFreteIndividal!B:B,A:A)+AC1342</f>
        <v>21700</v>
      </c>
      <c r="AB1342" s="14">
        <f t="shared" si="12"/>
        <v>0</v>
      </c>
      <c r="AC1342" s="32"/>
    </row>
    <row r="1343">
      <c r="A1343" s="10" t="s">
        <v>5914</v>
      </c>
      <c r="B1343" s="13">
        <v>46151.0</v>
      </c>
      <c r="C1343" s="8" t="s">
        <v>3370</v>
      </c>
      <c r="D1343" s="8">
        <v>63480.0</v>
      </c>
      <c r="E1343" s="8">
        <v>1058.0</v>
      </c>
      <c r="F1343" s="8">
        <v>54.5</v>
      </c>
      <c r="G1343" s="11">
        <v>57661.0</v>
      </c>
      <c r="H1343" s="8">
        <v>0.0</v>
      </c>
      <c r="I1343" s="11">
        <v>0.0</v>
      </c>
      <c r="J1343" s="8" t="s">
        <v>5915</v>
      </c>
      <c r="K1343" s="8">
        <v>350.0</v>
      </c>
      <c r="L1343" s="11">
        <v>22218.0</v>
      </c>
      <c r="M1343" s="8" t="s">
        <v>6119</v>
      </c>
      <c r="N1343" s="8" t="s">
        <v>73</v>
      </c>
      <c r="O1343" s="8" t="s">
        <v>7365</v>
      </c>
      <c r="P1343" s="11">
        <v>80.0</v>
      </c>
      <c r="Q1343" s="11">
        <v>84600.0</v>
      </c>
      <c r="R1343" s="8"/>
      <c r="S1343" s="16" t="str">
        <f t="shared" si="9"/>
        <v>CXG-0526</v>
      </c>
      <c r="T1343" s="16" t="str">
        <f t="shared" si="10"/>
        <v>05/2026</v>
      </c>
      <c r="U1343" s="10" t="s">
        <v>1213</v>
      </c>
      <c r="V1343" s="43">
        <v>63450.0</v>
      </c>
      <c r="W1343" s="8">
        <v>1057.5</v>
      </c>
      <c r="X1343" s="8">
        <v>-0.5</v>
      </c>
      <c r="Y1343" s="16" t="str">
        <f t="shared" si="11"/>
        <v>Descarregado</v>
      </c>
      <c r="Z1343" s="8" t="s">
        <v>3309</v>
      </c>
      <c r="AA1343" s="14">
        <f>SUMIFS(PagFreteIndividal!E:E,PagFreteIndividal!B:B,A:A)+AC1343</f>
        <v>22218</v>
      </c>
      <c r="AB1343" s="14">
        <f t="shared" si="12"/>
        <v>0</v>
      </c>
      <c r="AC1343" s="32"/>
    </row>
    <row r="1344">
      <c r="A1344" s="10" t="s">
        <v>5912</v>
      </c>
      <c r="B1344" s="13">
        <v>46152.0</v>
      </c>
      <c r="C1344" s="8" t="s">
        <v>3370</v>
      </c>
      <c r="D1344" s="8">
        <v>47380.0</v>
      </c>
      <c r="E1344" s="8">
        <v>789.67</v>
      </c>
      <c r="F1344" s="8">
        <v>54.5</v>
      </c>
      <c r="G1344" s="11">
        <v>43037.02</v>
      </c>
      <c r="H1344" s="8">
        <v>0.0</v>
      </c>
      <c r="I1344" s="11">
        <v>0.0</v>
      </c>
      <c r="J1344" s="8" t="s">
        <v>5500</v>
      </c>
      <c r="K1344" s="8">
        <v>350.0</v>
      </c>
      <c r="L1344" s="11">
        <v>16583.0</v>
      </c>
      <c r="M1344" s="8" t="s">
        <v>6119</v>
      </c>
      <c r="N1344" s="8" t="s">
        <v>73</v>
      </c>
      <c r="O1344" s="8" t="s">
        <v>7365</v>
      </c>
      <c r="P1344" s="11">
        <v>80.0</v>
      </c>
      <c r="Q1344" s="11">
        <v>63306.4</v>
      </c>
      <c r="R1344" s="8"/>
      <c r="S1344" s="16" t="str">
        <f t="shared" si="9"/>
        <v>CXG-0526</v>
      </c>
      <c r="T1344" s="16" t="str">
        <f t="shared" si="10"/>
        <v>05/2026</v>
      </c>
      <c r="U1344" s="10" t="s">
        <v>1213</v>
      </c>
      <c r="V1344" s="43">
        <v>47480.0</v>
      </c>
      <c r="W1344" s="8">
        <v>791.33</v>
      </c>
      <c r="X1344" s="8">
        <v>1.66</v>
      </c>
      <c r="Y1344" s="16" t="str">
        <f t="shared" si="11"/>
        <v>Descarregado</v>
      </c>
      <c r="Z1344" s="8" t="s">
        <v>3309</v>
      </c>
      <c r="AA1344" s="14">
        <f>SUMIFS(PagFreteIndividal!E:E,PagFreteIndividal!B:B,A:A)+AC1344</f>
        <v>16583</v>
      </c>
      <c r="AB1344" s="14">
        <f t="shared" si="12"/>
        <v>0</v>
      </c>
      <c r="AC1344" s="32"/>
    </row>
    <row r="1345">
      <c r="A1345" s="10" t="s">
        <v>5926</v>
      </c>
      <c r="B1345" s="13">
        <v>46153.0</v>
      </c>
      <c r="C1345" s="8" t="s">
        <v>3370</v>
      </c>
      <c r="D1345" s="8">
        <v>74580.0</v>
      </c>
      <c r="E1345" s="8">
        <v>1243.0</v>
      </c>
      <c r="F1345" s="8">
        <v>53.5</v>
      </c>
      <c r="G1345" s="11">
        <v>66500.5</v>
      </c>
      <c r="H1345" s="8">
        <v>0.0</v>
      </c>
      <c r="I1345" s="11">
        <v>0.0</v>
      </c>
      <c r="J1345" s="8" t="s">
        <v>271</v>
      </c>
      <c r="K1345" s="8">
        <v>330.0</v>
      </c>
      <c r="L1345" s="11">
        <v>24611.4</v>
      </c>
      <c r="M1345" s="8" t="s">
        <v>6119</v>
      </c>
      <c r="N1345" s="8" t="s">
        <v>265</v>
      </c>
      <c r="O1345" s="8" t="s">
        <v>7389</v>
      </c>
      <c r="P1345" s="11">
        <v>79.0</v>
      </c>
      <c r="Q1345" s="11">
        <v>98039.0</v>
      </c>
      <c r="R1345" s="8"/>
      <c r="S1345" s="16" t="str">
        <f t="shared" si="9"/>
        <v>CXG-0526</v>
      </c>
      <c r="T1345" s="16" t="str">
        <f t="shared" si="10"/>
        <v>05/2026</v>
      </c>
      <c r="U1345" s="10" t="s">
        <v>1213</v>
      </c>
      <c r="V1345" s="43">
        <v>74460.0</v>
      </c>
      <c r="W1345" s="8">
        <v>1241.0</v>
      </c>
      <c r="X1345" s="8">
        <v>-2.0</v>
      </c>
      <c r="Y1345" s="16" t="str">
        <f t="shared" si="11"/>
        <v>Descarregado</v>
      </c>
      <c r="Z1345" s="8" t="s">
        <v>3309</v>
      </c>
      <c r="AA1345" s="14">
        <f>SUMIFS(PagFreteIndividal!E:E,PagFreteIndividal!B:B,A:A)+AC1345</f>
        <v>24611.4</v>
      </c>
      <c r="AB1345" s="14">
        <f t="shared" si="12"/>
        <v>0</v>
      </c>
      <c r="AC1345" s="32"/>
    </row>
    <row r="1346">
      <c r="A1346" s="10" t="s">
        <v>5923</v>
      </c>
      <c r="B1346" s="13">
        <v>46153.0</v>
      </c>
      <c r="C1346" s="8" t="s">
        <v>3370</v>
      </c>
      <c r="D1346" s="8">
        <v>78000.0</v>
      </c>
      <c r="E1346" s="8">
        <v>1300.0</v>
      </c>
      <c r="F1346" s="8">
        <v>53.5</v>
      </c>
      <c r="G1346" s="11">
        <v>69550.0</v>
      </c>
      <c r="H1346" s="8">
        <v>0.0</v>
      </c>
      <c r="I1346" s="11">
        <v>0.0</v>
      </c>
      <c r="J1346" s="8" t="s">
        <v>5924</v>
      </c>
      <c r="K1346" s="8">
        <v>320.0</v>
      </c>
      <c r="L1346" s="11">
        <v>24960.0</v>
      </c>
      <c r="M1346" s="8" t="s">
        <v>6119</v>
      </c>
      <c r="N1346" s="8" t="s">
        <v>23</v>
      </c>
      <c r="O1346" s="8" t="s">
        <v>7381</v>
      </c>
      <c r="P1346" s="11">
        <v>77.0</v>
      </c>
      <c r="Q1346" s="11">
        <v>100254.0</v>
      </c>
      <c r="R1346" s="8"/>
      <c r="S1346" s="16" t="str">
        <f t="shared" si="9"/>
        <v>CXG-0526</v>
      </c>
      <c r="T1346" s="16" t="str">
        <f t="shared" si="10"/>
        <v>05/2026</v>
      </c>
      <c r="U1346" s="10" t="s">
        <v>1213</v>
      </c>
      <c r="V1346" s="43">
        <v>78120.0</v>
      </c>
      <c r="W1346" s="8">
        <v>1302.0</v>
      </c>
      <c r="X1346" s="8">
        <v>2.0</v>
      </c>
      <c r="Y1346" s="16" t="str">
        <f t="shared" si="11"/>
        <v>Descarregado</v>
      </c>
      <c r="Z1346" s="8" t="s">
        <v>3309</v>
      </c>
      <c r="AA1346" s="14">
        <f>SUMIFS(PagFreteIndividal!E:E,PagFreteIndividal!B:B,A:A)+AC1346</f>
        <v>24960</v>
      </c>
      <c r="AB1346" s="14">
        <f t="shared" si="12"/>
        <v>0</v>
      </c>
      <c r="AC1346" s="32"/>
    </row>
    <row r="1347">
      <c r="A1347" s="10" t="s">
        <v>5942</v>
      </c>
      <c r="B1347" s="13">
        <v>46155.0</v>
      </c>
      <c r="C1347" s="8" t="s">
        <v>3370</v>
      </c>
      <c r="D1347" s="8">
        <v>74560.0</v>
      </c>
      <c r="E1347" s="8">
        <v>1242.67</v>
      </c>
      <c r="F1347" s="8">
        <v>53.5</v>
      </c>
      <c r="G1347" s="11">
        <v>66482.85</v>
      </c>
      <c r="H1347" s="8">
        <v>0.0</v>
      </c>
      <c r="I1347" s="11">
        <v>0.0</v>
      </c>
      <c r="J1347" s="8" t="s">
        <v>5943</v>
      </c>
      <c r="K1347" s="8">
        <v>320.0</v>
      </c>
      <c r="L1347" s="11">
        <v>23859.2</v>
      </c>
      <c r="M1347" s="8" t="s">
        <v>6119</v>
      </c>
      <c r="N1347" s="8" t="s">
        <v>53</v>
      </c>
      <c r="O1347" s="8" t="s">
        <v>7390</v>
      </c>
      <c r="P1347" s="11">
        <v>77.0</v>
      </c>
      <c r="Q1347" s="11">
        <v>95916.59</v>
      </c>
      <c r="R1347" s="8"/>
      <c r="S1347" s="16" t="str">
        <f t="shared" si="9"/>
        <v>CXG-0526</v>
      </c>
      <c r="T1347" s="16" t="str">
        <f t="shared" si="10"/>
        <v>05/2026</v>
      </c>
      <c r="U1347" s="10" t="s">
        <v>1213</v>
      </c>
      <c r="V1347" s="43">
        <v>74740.0</v>
      </c>
      <c r="W1347" s="8">
        <v>1245.67</v>
      </c>
      <c r="X1347" s="8">
        <v>3.0</v>
      </c>
      <c r="Y1347" s="16" t="str">
        <f t="shared" si="11"/>
        <v>Descarregado</v>
      </c>
      <c r="Z1347" s="8" t="s">
        <v>3309</v>
      </c>
      <c r="AA1347" s="14">
        <f>SUMIFS(PagFreteIndividal!E:E,PagFreteIndividal!B:B,A:A)+AC1347</f>
        <v>23859.2</v>
      </c>
      <c r="AB1347" s="14">
        <f t="shared" si="12"/>
        <v>0</v>
      </c>
      <c r="AC1347" s="32"/>
    </row>
    <row r="1348">
      <c r="A1348" s="10" t="s">
        <v>5939</v>
      </c>
      <c r="B1348" s="13">
        <v>46155.0</v>
      </c>
      <c r="C1348" s="8" t="s">
        <v>3370</v>
      </c>
      <c r="D1348" s="8">
        <v>70800.0</v>
      </c>
      <c r="E1348" s="8">
        <v>1180.0</v>
      </c>
      <c r="F1348" s="8">
        <v>53.5</v>
      </c>
      <c r="G1348" s="11">
        <v>63130.0</v>
      </c>
      <c r="H1348" s="8">
        <v>0.0</v>
      </c>
      <c r="I1348" s="11">
        <v>0.0</v>
      </c>
      <c r="J1348" s="8" t="s">
        <v>5940</v>
      </c>
      <c r="K1348" s="8">
        <v>320.0</v>
      </c>
      <c r="L1348" s="11">
        <v>22656.0</v>
      </c>
      <c r="M1348" s="8" t="s">
        <v>6119</v>
      </c>
      <c r="N1348" s="8" t="s">
        <v>53</v>
      </c>
      <c r="O1348" s="8" t="s">
        <v>7390</v>
      </c>
      <c r="P1348" s="11">
        <v>77.0</v>
      </c>
      <c r="Q1348" s="11">
        <v>90911.59</v>
      </c>
      <c r="R1348" s="8"/>
      <c r="S1348" s="16" t="str">
        <f t="shared" si="9"/>
        <v>CXG-0526</v>
      </c>
      <c r="T1348" s="16" t="str">
        <f t="shared" si="10"/>
        <v>05/2026</v>
      </c>
      <c r="U1348" s="10" t="s">
        <v>1213</v>
      </c>
      <c r="V1348" s="43">
        <v>70840.0</v>
      </c>
      <c r="W1348" s="8">
        <v>1180.67</v>
      </c>
      <c r="X1348" s="8">
        <v>0.67</v>
      </c>
      <c r="Y1348" s="16" t="str">
        <f t="shared" si="11"/>
        <v>Descarregado</v>
      </c>
      <c r="Z1348" s="8" t="s">
        <v>3309</v>
      </c>
      <c r="AA1348" s="14">
        <f>SUMIFS(PagFreteIndividal!E:E,PagFreteIndividal!B:B,A:A)+AC1348</f>
        <v>22656</v>
      </c>
      <c r="AB1348" s="14">
        <f t="shared" si="12"/>
        <v>0</v>
      </c>
      <c r="AC1348" s="32"/>
    </row>
    <row r="1349">
      <c r="A1349" s="10" t="s">
        <v>7391</v>
      </c>
      <c r="B1349" s="13">
        <v>46155.0</v>
      </c>
      <c r="C1349" s="8" t="s">
        <v>3391</v>
      </c>
      <c r="D1349" s="8">
        <v>76040.0</v>
      </c>
      <c r="E1349" s="8">
        <v>1267.33</v>
      </c>
      <c r="F1349" s="8">
        <v>53.5</v>
      </c>
      <c r="G1349" s="11">
        <v>67802.16</v>
      </c>
      <c r="H1349" s="8">
        <v>0.0</v>
      </c>
      <c r="I1349" s="11">
        <v>0.0</v>
      </c>
      <c r="J1349" s="8" t="s">
        <v>7190</v>
      </c>
      <c r="K1349" s="8">
        <v>330.0</v>
      </c>
      <c r="L1349" s="11">
        <v>25093.2</v>
      </c>
      <c r="M1349" s="8" t="s">
        <v>6119</v>
      </c>
      <c r="N1349" s="8" t="s">
        <v>23</v>
      </c>
      <c r="O1349" s="8" t="s">
        <v>7381</v>
      </c>
      <c r="P1349" s="11">
        <v>77.0</v>
      </c>
      <c r="Q1349" s="11">
        <v>97418.09</v>
      </c>
      <c r="R1349" s="8"/>
      <c r="S1349" s="16" t="str">
        <f t="shared" si="9"/>
        <v>CXG-0526</v>
      </c>
      <c r="T1349" s="16" t="str">
        <f t="shared" si="10"/>
        <v>05/2026</v>
      </c>
      <c r="U1349" s="10" t="s">
        <v>1213</v>
      </c>
      <c r="V1349" s="43">
        <v>75910.0</v>
      </c>
      <c r="W1349" s="8">
        <v>1265.17</v>
      </c>
      <c r="X1349" s="8">
        <v>-2.16</v>
      </c>
      <c r="Y1349" s="16" t="str">
        <f t="shared" si="11"/>
        <v>Descarregado</v>
      </c>
      <c r="Z1349" s="8" t="s">
        <v>3379</v>
      </c>
      <c r="AA1349" s="14">
        <f>SUMIFS(PagFreteIndividal!E:E,PagFreteIndividal!B:B,A:A)+AC1349</f>
        <v>25093.2</v>
      </c>
      <c r="AB1349" s="14">
        <f t="shared" si="12"/>
        <v>0</v>
      </c>
      <c r="AC1349" s="32">
        <v>25093.2</v>
      </c>
    </row>
    <row r="1350">
      <c r="A1350" s="10" t="s">
        <v>7392</v>
      </c>
      <c r="B1350" s="13">
        <v>46155.0</v>
      </c>
      <c r="C1350" s="8" t="s">
        <v>3393</v>
      </c>
      <c r="D1350" s="8">
        <v>81740.0</v>
      </c>
      <c r="E1350" s="8">
        <v>1362.33</v>
      </c>
      <c r="F1350" s="8">
        <v>55.0</v>
      </c>
      <c r="G1350" s="11">
        <v>74928.15</v>
      </c>
      <c r="H1350" s="8">
        <v>0.0</v>
      </c>
      <c r="I1350" s="11">
        <v>0.0</v>
      </c>
      <c r="J1350" s="8" t="s">
        <v>6132</v>
      </c>
      <c r="K1350" s="8">
        <v>300.0</v>
      </c>
      <c r="L1350" s="11">
        <v>24522.0</v>
      </c>
      <c r="M1350" s="8" t="s">
        <v>6119</v>
      </c>
      <c r="N1350" s="8" t="s">
        <v>138</v>
      </c>
      <c r="O1350" s="8" t="s">
        <v>7393</v>
      </c>
      <c r="P1350" s="11">
        <v>76.0</v>
      </c>
      <c r="Q1350" s="11">
        <v>103664.0</v>
      </c>
      <c r="R1350" s="8"/>
      <c r="S1350" s="16" t="str">
        <f t="shared" si="9"/>
        <v>CXG-0526</v>
      </c>
      <c r="T1350" s="16" t="str">
        <f t="shared" si="10"/>
        <v>05/2026</v>
      </c>
      <c r="U1350" s="10" t="s">
        <v>1217</v>
      </c>
      <c r="V1350" s="43">
        <v>81840.0</v>
      </c>
      <c r="W1350" s="8">
        <v>1364.0</v>
      </c>
      <c r="X1350" s="8">
        <v>1.67</v>
      </c>
      <c r="Y1350" s="16" t="str">
        <f t="shared" si="11"/>
        <v>Descarregado</v>
      </c>
      <c r="Z1350" s="8" t="s">
        <v>3302</v>
      </c>
      <c r="AA1350" s="14">
        <f>SUMIFS(PagFreteIndividal!E:E,PagFreteIndividal!B:B,A:A)+AC1350</f>
        <v>24522</v>
      </c>
      <c r="AB1350" s="14">
        <f t="shared" si="12"/>
        <v>0</v>
      </c>
      <c r="AC1350" s="32">
        <v>24522.0</v>
      </c>
    </row>
    <row r="1351">
      <c r="A1351" s="10" t="s">
        <v>5945</v>
      </c>
      <c r="B1351" s="13">
        <v>46155.0</v>
      </c>
      <c r="C1351" s="8" t="s">
        <v>3370</v>
      </c>
      <c r="D1351" s="8">
        <v>54040.0</v>
      </c>
      <c r="E1351" s="8">
        <v>900.67</v>
      </c>
      <c r="F1351" s="8">
        <v>53.5</v>
      </c>
      <c r="G1351" s="11">
        <v>48185.85</v>
      </c>
      <c r="H1351" s="8">
        <v>0.0</v>
      </c>
      <c r="I1351" s="11">
        <v>0.0</v>
      </c>
      <c r="J1351" s="8" t="s">
        <v>6000</v>
      </c>
      <c r="K1351" s="8">
        <v>320.0</v>
      </c>
      <c r="L1351" s="11">
        <v>17292.8</v>
      </c>
      <c r="M1351" s="8" t="s">
        <v>6119</v>
      </c>
      <c r="N1351" s="8" t="s">
        <v>53</v>
      </c>
      <c r="O1351" s="8" t="s">
        <v>7390</v>
      </c>
      <c r="P1351" s="11">
        <v>77.0</v>
      </c>
      <c r="Q1351" s="11">
        <v>69428.59</v>
      </c>
      <c r="R1351" s="8"/>
      <c r="S1351" s="16" t="str">
        <f t="shared" si="9"/>
        <v>CXG-0526</v>
      </c>
      <c r="T1351" s="16" t="str">
        <f t="shared" si="10"/>
        <v>05/2026</v>
      </c>
      <c r="U1351" s="10" t="s">
        <v>1213</v>
      </c>
      <c r="V1351" s="43">
        <v>54100.0</v>
      </c>
      <c r="W1351" s="8">
        <v>901.67</v>
      </c>
      <c r="X1351" s="8">
        <v>1.0</v>
      </c>
      <c r="Y1351" s="16" t="str">
        <f t="shared" si="11"/>
        <v>Descarregado</v>
      </c>
      <c r="Z1351" s="8" t="s">
        <v>3309</v>
      </c>
      <c r="AA1351" s="14">
        <f>SUMIFS(PagFreteIndividal!E:E,PagFreteIndividal!B:B,A:A)+AC1351</f>
        <v>17292.8</v>
      </c>
      <c r="AB1351" s="14">
        <f t="shared" si="12"/>
        <v>0</v>
      </c>
      <c r="AC1351" s="32"/>
    </row>
    <row r="1352">
      <c r="A1352" s="10" t="s">
        <v>5934</v>
      </c>
      <c r="B1352" s="13">
        <v>46156.0</v>
      </c>
      <c r="C1352" s="8" t="s">
        <v>3370</v>
      </c>
      <c r="D1352" s="8">
        <v>74940.0</v>
      </c>
      <c r="E1352" s="8">
        <v>1249.0</v>
      </c>
      <c r="F1352" s="8">
        <v>53.5</v>
      </c>
      <c r="G1352" s="11">
        <v>66821.5</v>
      </c>
      <c r="H1352" s="8">
        <v>0.0</v>
      </c>
      <c r="I1352" s="11">
        <v>0.0</v>
      </c>
      <c r="J1352" s="8" t="s">
        <v>5935</v>
      </c>
      <c r="K1352" s="8">
        <v>350.0</v>
      </c>
      <c r="L1352" s="11">
        <v>26229.0</v>
      </c>
      <c r="M1352" s="8" t="s">
        <v>6119</v>
      </c>
      <c r="N1352" s="8" t="s">
        <v>57</v>
      </c>
      <c r="O1352" s="8" t="s">
        <v>7394</v>
      </c>
      <c r="P1352" s="11">
        <v>85.0</v>
      </c>
      <c r="Q1352" s="11">
        <v>106165.0</v>
      </c>
      <c r="R1352" s="8" t="s">
        <v>7001</v>
      </c>
      <c r="S1352" s="16" t="str">
        <f t="shared" si="9"/>
        <v>CXG-0526</v>
      </c>
      <c r="T1352" s="16" t="str">
        <f t="shared" si="10"/>
        <v>05/2026</v>
      </c>
      <c r="U1352" s="10" t="s">
        <v>1213</v>
      </c>
      <c r="V1352" s="43">
        <v>74940.0</v>
      </c>
      <c r="W1352" s="8">
        <v>1249.0</v>
      </c>
      <c r="X1352" s="8">
        <v>0.0</v>
      </c>
      <c r="Y1352" s="16" t="str">
        <f t="shared" si="11"/>
        <v>Descarregado</v>
      </c>
      <c r="Z1352" s="8" t="s">
        <v>3309</v>
      </c>
      <c r="AA1352" s="14">
        <f>SUMIFS(PagFreteIndividal!E:E,PagFreteIndividal!B:B,A:A)+AC1352</f>
        <v>26229</v>
      </c>
      <c r="AB1352" s="14">
        <f t="shared" si="12"/>
        <v>0</v>
      </c>
      <c r="AC1352" s="32"/>
    </row>
    <row r="1353">
      <c r="A1353" s="10" t="s">
        <v>7395</v>
      </c>
      <c r="B1353" s="13">
        <v>46156.0</v>
      </c>
      <c r="C1353" s="8" t="s">
        <v>3393</v>
      </c>
      <c r="D1353" s="8">
        <v>77700.0</v>
      </c>
      <c r="E1353" s="8">
        <v>1295.0</v>
      </c>
      <c r="F1353" s="8">
        <v>55.0</v>
      </c>
      <c r="G1353" s="11">
        <v>71225.0</v>
      </c>
      <c r="H1353" s="8">
        <v>0.0</v>
      </c>
      <c r="I1353" s="11">
        <v>0.0</v>
      </c>
      <c r="J1353" s="8" t="s">
        <v>6989</v>
      </c>
      <c r="K1353" s="8">
        <v>300.0</v>
      </c>
      <c r="L1353" s="11">
        <v>23310.0</v>
      </c>
      <c r="M1353" s="8" t="s">
        <v>6119</v>
      </c>
      <c r="N1353" s="8" t="s">
        <v>138</v>
      </c>
      <c r="O1353" s="8" t="s">
        <v>7393</v>
      </c>
      <c r="P1353" s="11">
        <v>76.0</v>
      </c>
      <c r="Q1353" s="11">
        <v>98496.0</v>
      </c>
      <c r="R1353" s="8"/>
      <c r="S1353" s="16" t="str">
        <f t="shared" si="9"/>
        <v>CXG-0526</v>
      </c>
      <c r="T1353" s="16" t="str">
        <f t="shared" si="10"/>
        <v>05/2026</v>
      </c>
      <c r="U1353" s="10" t="s">
        <v>1217</v>
      </c>
      <c r="V1353" s="43">
        <v>77760.0</v>
      </c>
      <c r="W1353" s="8">
        <v>1296.0</v>
      </c>
      <c r="X1353" s="8">
        <v>1.0</v>
      </c>
      <c r="Y1353" s="16" t="str">
        <f t="shared" si="11"/>
        <v>Descarregado</v>
      </c>
      <c r="Z1353" s="8" t="s">
        <v>3302</v>
      </c>
      <c r="AA1353" s="14">
        <f>SUMIFS(PagFreteIndividal!E:E,PagFreteIndividal!B:B,A:A)+AC1353</f>
        <v>23310</v>
      </c>
      <c r="AB1353" s="14">
        <f t="shared" si="12"/>
        <v>0</v>
      </c>
      <c r="AC1353" s="32">
        <v>23310.0</v>
      </c>
    </row>
    <row r="1354">
      <c r="A1354" s="10" t="s">
        <v>7396</v>
      </c>
      <c r="B1354" s="13">
        <v>46156.0</v>
      </c>
      <c r="C1354" s="8" t="s">
        <v>3393</v>
      </c>
      <c r="D1354" s="8">
        <v>78720.0</v>
      </c>
      <c r="E1354" s="8">
        <v>1312.0</v>
      </c>
      <c r="F1354" s="8">
        <v>55.0</v>
      </c>
      <c r="G1354" s="11">
        <v>72160.0</v>
      </c>
      <c r="H1354" s="8">
        <v>0.0</v>
      </c>
      <c r="I1354" s="11">
        <v>0.0</v>
      </c>
      <c r="J1354" s="8" t="s">
        <v>6992</v>
      </c>
      <c r="K1354" s="8">
        <v>300.0</v>
      </c>
      <c r="L1354" s="11">
        <v>23616.0</v>
      </c>
      <c r="M1354" s="8" t="s">
        <v>6119</v>
      </c>
      <c r="N1354" s="8" t="s">
        <v>53</v>
      </c>
      <c r="O1354" s="8" t="s">
        <v>7390</v>
      </c>
      <c r="P1354" s="11">
        <v>77.0</v>
      </c>
      <c r="Q1354" s="11">
        <v>101332.0</v>
      </c>
      <c r="R1354" s="8"/>
      <c r="S1354" s="16" t="str">
        <f t="shared" si="9"/>
        <v>CXG-0526</v>
      </c>
      <c r="T1354" s="16" t="str">
        <f t="shared" si="10"/>
        <v>05/2026</v>
      </c>
      <c r="U1354" s="10" t="s">
        <v>1217</v>
      </c>
      <c r="V1354" s="43">
        <v>78960.0</v>
      </c>
      <c r="W1354" s="8">
        <v>1316.0</v>
      </c>
      <c r="X1354" s="8">
        <v>4.0</v>
      </c>
      <c r="Y1354" s="16" t="str">
        <f t="shared" si="11"/>
        <v>Descarregado</v>
      </c>
      <c r="Z1354" s="8" t="s">
        <v>3302</v>
      </c>
      <c r="AA1354" s="14">
        <f>SUMIFS(PagFreteIndividal!E:E,PagFreteIndividal!B:B,A:A)+AC1354</f>
        <v>23616</v>
      </c>
      <c r="AB1354" s="14">
        <f t="shared" si="12"/>
        <v>0</v>
      </c>
      <c r="AC1354" s="32">
        <v>23616.0</v>
      </c>
    </row>
    <row r="1355">
      <c r="A1355" s="10" t="s">
        <v>5948</v>
      </c>
      <c r="B1355" s="13">
        <v>46156.0</v>
      </c>
      <c r="C1355" s="8" t="s">
        <v>3370</v>
      </c>
      <c r="D1355" s="8">
        <v>77280.0</v>
      </c>
      <c r="E1355" s="8">
        <v>1288.0</v>
      </c>
      <c r="F1355" s="8">
        <v>53.5</v>
      </c>
      <c r="G1355" s="11">
        <v>68908.0</v>
      </c>
      <c r="H1355" s="8">
        <v>0.0</v>
      </c>
      <c r="I1355" s="11">
        <v>0.0</v>
      </c>
      <c r="J1355" s="8" t="s">
        <v>6013</v>
      </c>
      <c r="K1355" s="8">
        <v>350.0</v>
      </c>
      <c r="L1355" s="11">
        <v>27048.0</v>
      </c>
      <c r="M1355" s="8" t="s">
        <v>6119</v>
      </c>
      <c r="N1355" s="8" t="s">
        <v>73</v>
      </c>
      <c r="O1355" s="8" t="s">
        <v>7397</v>
      </c>
      <c r="P1355" s="11">
        <v>78.0</v>
      </c>
      <c r="Q1355" s="11">
        <v>100542.0</v>
      </c>
      <c r="R1355" s="8"/>
      <c r="S1355" s="16" t="str">
        <f t="shared" si="9"/>
        <v>CXG-0526</v>
      </c>
      <c r="T1355" s="16" t="str">
        <f t="shared" si="10"/>
        <v>05/2026</v>
      </c>
      <c r="U1355" s="10" t="s">
        <v>1213</v>
      </c>
      <c r="V1355" s="43">
        <v>77340.0</v>
      </c>
      <c r="W1355" s="8">
        <v>1289.0</v>
      </c>
      <c r="X1355" s="8">
        <v>1.0</v>
      </c>
      <c r="Y1355" s="16" t="str">
        <f t="shared" si="11"/>
        <v>Descarregado</v>
      </c>
      <c r="Z1355" s="8" t="s">
        <v>3309</v>
      </c>
      <c r="AA1355" s="14">
        <f>SUMIFS(PagFreteIndividal!E:E,PagFreteIndividal!B:B,A:A)+AC1355</f>
        <v>27048</v>
      </c>
      <c r="AB1355" s="14">
        <f t="shared" si="12"/>
        <v>0</v>
      </c>
      <c r="AC1355" s="32"/>
    </row>
    <row r="1356">
      <c r="A1356" s="10" t="s">
        <v>5950</v>
      </c>
      <c r="B1356" s="13">
        <v>46156.0</v>
      </c>
      <c r="C1356" s="8" t="s">
        <v>3370</v>
      </c>
      <c r="D1356" s="8">
        <v>63540.0</v>
      </c>
      <c r="E1356" s="8">
        <v>1059.0</v>
      </c>
      <c r="F1356" s="8">
        <v>55.0</v>
      </c>
      <c r="G1356" s="11">
        <v>58245.0</v>
      </c>
      <c r="H1356" s="8">
        <v>0.0</v>
      </c>
      <c r="I1356" s="11">
        <v>0.0</v>
      </c>
      <c r="J1356" s="8" t="s">
        <v>6011</v>
      </c>
      <c r="K1356" s="8">
        <v>340.0</v>
      </c>
      <c r="L1356" s="11">
        <v>21603.6</v>
      </c>
      <c r="M1356" s="8" t="s">
        <v>6119</v>
      </c>
      <c r="N1356" s="8" t="s">
        <v>73</v>
      </c>
      <c r="O1356" s="8" t="s">
        <v>7397</v>
      </c>
      <c r="P1356" s="11">
        <v>78.0</v>
      </c>
      <c r="Q1356" s="11">
        <v>82471.74</v>
      </c>
      <c r="R1356" s="8"/>
      <c r="S1356" s="16" t="str">
        <f t="shared" si="9"/>
        <v>CXG-0526</v>
      </c>
      <c r="T1356" s="16" t="str">
        <f t="shared" si="10"/>
        <v>05/2026</v>
      </c>
      <c r="U1356" s="10" t="s">
        <v>1217</v>
      </c>
      <c r="V1356" s="43">
        <v>63440.0</v>
      </c>
      <c r="W1356" s="8">
        <v>1057.33</v>
      </c>
      <c r="X1356" s="8">
        <v>-1.67</v>
      </c>
      <c r="Y1356" s="16" t="str">
        <f t="shared" si="11"/>
        <v>Descarregado</v>
      </c>
      <c r="Z1356" s="8" t="s">
        <v>3309</v>
      </c>
      <c r="AA1356" s="14">
        <f>SUMIFS(PagFreteIndividal!E:E,PagFreteIndividal!B:B,A:A)+AC1356</f>
        <v>21603.6</v>
      </c>
      <c r="AB1356" s="14">
        <f t="shared" si="12"/>
        <v>0</v>
      </c>
      <c r="AC1356" s="32"/>
    </row>
    <row r="1357">
      <c r="A1357" s="10" t="s">
        <v>5959</v>
      </c>
      <c r="B1357" s="13">
        <v>46157.0</v>
      </c>
      <c r="C1357" s="8" t="s">
        <v>3370</v>
      </c>
      <c r="D1357" s="8">
        <v>60420.0</v>
      </c>
      <c r="E1357" s="8">
        <v>1007.0</v>
      </c>
      <c r="F1357" s="8">
        <v>58.5</v>
      </c>
      <c r="G1357" s="11">
        <v>58909.5</v>
      </c>
      <c r="H1357" s="8">
        <v>0.0</v>
      </c>
      <c r="I1357" s="11">
        <v>0.0</v>
      </c>
      <c r="J1357" s="8" t="s">
        <v>5960</v>
      </c>
      <c r="K1357" s="8">
        <v>300.0</v>
      </c>
      <c r="L1357" s="11">
        <v>18126.0</v>
      </c>
      <c r="M1357" s="8" t="s">
        <v>6119</v>
      </c>
      <c r="N1357" s="8" t="s">
        <v>73</v>
      </c>
      <c r="O1357" s="8" t="s">
        <v>7365</v>
      </c>
      <c r="P1357" s="11">
        <v>80.0</v>
      </c>
      <c r="Q1357" s="11">
        <v>80560.0</v>
      </c>
      <c r="R1357" s="8"/>
      <c r="S1357" s="16" t="str">
        <f t="shared" si="9"/>
        <v>CXG-0526</v>
      </c>
      <c r="T1357" s="16" t="str">
        <f t="shared" si="10"/>
        <v>05/2026</v>
      </c>
      <c r="U1357" s="10" t="s">
        <v>1219</v>
      </c>
      <c r="V1357" s="43">
        <v>60420.0</v>
      </c>
      <c r="W1357" s="8">
        <v>1007.0</v>
      </c>
      <c r="X1357" s="8">
        <v>0.0</v>
      </c>
      <c r="Y1357" s="16" t="str">
        <f t="shared" si="11"/>
        <v>Descarregado</v>
      </c>
      <c r="Z1357" s="8" t="s">
        <v>3309</v>
      </c>
      <c r="AA1357" s="14">
        <f>SUMIFS(PagFreteIndividal!E:E,PagFreteIndividal!B:B,A:A)+AC1357</f>
        <v>18126</v>
      </c>
      <c r="AB1357" s="14">
        <f t="shared" si="12"/>
        <v>0</v>
      </c>
      <c r="AC1357" s="32"/>
    </row>
    <row r="1358">
      <c r="A1358" s="10" t="s">
        <v>5962</v>
      </c>
      <c r="B1358" s="13">
        <v>46157.0</v>
      </c>
      <c r="C1358" s="8" t="s">
        <v>3370</v>
      </c>
      <c r="D1358" s="8">
        <v>53980.0</v>
      </c>
      <c r="E1358" s="8">
        <v>899.67</v>
      </c>
      <c r="F1358" s="8">
        <v>55.0</v>
      </c>
      <c r="G1358" s="11">
        <v>49481.85</v>
      </c>
      <c r="H1358" s="8">
        <v>0.0</v>
      </c>
      <c r="I1358" s="11">
        <v>0.0</v>
      </c>
      <c r="J1358" s="8" t="s">
        <v>5963</v>
      </c>
      <c r="K1358" s="8">
        <v>340.0</v>
      </c>
      <c r="L1358" s="11">
        <v>18353.2</v>
      </c>
      <c r="M1358" s="8" t="s">
        <v>6119</v>
      </c>
      <c r="N1358" s="8" t="s">
        <v>73</v>
      </c>
      <c r="O1358" s="8" t="s">
        <v>7365</v>
      </c>
      <c r="P1358" s="11">
        <v>80.0</v>
      </c>
      <c r="Q1358" s="11">
        <v>72040.0</v>
      </c>
      <c r="R1358" s="8"/>
      <c r="S1358" s="16" t="str">
        <f t="shared" si="9"/>
        <v>CXG-0526</v>
      </c>
      <c r="T1358" s="16" t="str">
        <f t="shared" si="10"/>
        <v>05/2026</v>
      </c>
      <c r="U1358" s="10" t="s">
        <v>1217</v>
      </c>
      <c r="V1358" s="43">
        <v>54030.0</v>
      </c>
      <c r="W1358" s="8">
        <v>900.5</v>
      </c>
      <c r="X1358" s="8">
        <v>0.83</v>
      </c>
      <c r="Y1358" s="16" t="str">
        <f t="shared" si="11"/>
        <v>Descarregado</v>
      </c>
      <c r="Z1358" s="8" t="s">
        <v>3309</v>
      </c>
      <c r="AA1358" s="14">
        <f>SUMIFS(PagFreteIndividal!E:E,PagFreteIndividal!B:B,A:A)+AC1358</f>
        <v>18353.2</v>
      </c>
      <c r="AB1358" s="14">
        <f t="shared" si="12"/>
        <v>0</v>
      </c>
      <c r="AC1358" s="32"/>
    </row>
    <row r="1359">
      <c r="A1359" s="10" t="s">
        <v>5965</v>
      </c>
      <c r="B1359" s="13">
        <v>46157.0</v>
      </c>
      <c r="C1359" s="8" t="s">
        <v>3370</v>
      </c>
      <c r="D1359" s="8">
        <v>80740.0</v>
      </c>
      <c r="E1359" s="8">
        <v>1345.67</v>
      </c>
      <c r="F1359" s="8">
        <v>55.0</v>
      </c>
      <c r="G1359" s="11">
        <v>74011.85</v>
      </c>
      <c r="H1359" s="8">
        <v>0.0</v>
      </c>
      <c r="I1359" s="11">
        <v>0.0</v>
      </c>
      <c r="J1359" s="8" t="s">
        <v>6039</v>
      </c>
      <c r="K1359" s="8">
        <v>340.0</v>
      </c>
      <c r="L1359" s="11">
        <v>27451.6</v>
      </c>
      <c r="M1359" s="8" t="s">
        <v>6119</v>
      </c>
      <c r="N1359" s="8" t="s">
        <v>73</v>
      </c>
      <c r="O1359" s="8" t="s">
        <v>7365</v>
      </c>
      <c r="P1359" s="11">
        <v>80.0</v>
      </c>
      <c r="Q1359" s="11">
        <v>107600.0</v>
      </c>
      <c r="R1359" s="8"/>
      <c r="S1359" s="16" t="str">
        <f t="shared" si="9"/>
        <v>CXG-0526</v>
      </c>
      <c r="T1359" s="16" t="str">
        <f t="shared" si="10"/>
        <v>05/2026</v>
      </c>
      <c r="U1359" s="10" t="s">
        <v>1217</v>
      </c>
      <c r="V1359" s="43">
        <v>80700.0</v>
      </c>
      <c r="W1359" s="8">
        <v>1345.0</v>
      </c>
      <c r="X1359" s="8">
        <v>-0.67</v>
      </c>
      <c r="Y1359" s="16" t="str">
        <f t="shared" si="11"/>
        <v>Descarregado</v>
      </c>
      <c r="Z1359" s="8" t="s">
        <v>3309</v>
      </c>
      <c r="AA1359" s="14">
        <f>SUMIFS(PagFreteIndividal!E:E,PagFreteIndividal!B:B,A:A)+AC1359</f>
        <v>27451.6</v>
      </c>
      <c r="AB1359" s="14">
        <f t="shared" si="12"/>
        <v>0</v>
      </c>
      <c r="AC1359" s="32"/>
    </row>
    <row r="1360">
      <c r="A1360" s="10" t="s">
        <v>5968</v>
      </c>
      <c r="B1360" s="13">
        <v>46157.0</v>
      </c>
      <c r="C1360" s="8" t="s">
        <v>3370</v>
      </c>
      <c r="D1360" s="8">
        <v>81140.0</v>
      </c>
      <c r="E1360" s="8">
        <v>1352.33</v>
      </c>
      <c r="F1360" s="8">
        <v>55.0</v>
      </c>
      <c r="G1360" s="11">
        <v>74378.15</v>
      </c>
      <c r="H1360" s="8">
        <v>0.0</v>
      </c>
      <c r="I1360" s="11">
        <v>0.0</v>
      </c>
      <c r="J1360" s="8" t="s">
        <v>6008</v>
      </c>
      <c r="K1360" s="8">
        <v>340.0</v>
      </c>
      <c r="L1360" s="11">
        <v>27587.6</v>
      </c>
      <c r="M1360" s="8" t="s">
        <v>6119</v>
      </c>
      <c r="N1360" s="8" t="s">
        <v>73</v>
      </c>
      <c r="O1360" s="8" t="s">
        <v>7365</v>
      </c>
      <c r="P1360" s="11">
        <v>80.0</v>
      </c>
      <c r="Q1360" s="11">
        <v>107626.4</v>
      </c>
      <c r="R1360" s="8"/>
      <c r="S1360" s="16" t="str">
        <f t="shared" si="9"/>
        <v>CXG-0526</v>
      </c>
      <c r="T1360" s="16" t="str">
        <f t="shared" si="10"/>
        <v>05/2026</v>
      </c>
      <c r="U1360" s="10" t="s">
        <v>1217</v>
      </c>
      <c r="V1360" s="43">
        <v>80720.0</v>
      </c>
      <c r="W1360" s="8">
        <v>1345.33</v>
      </c>
      <c r="X1360" s="8">
        <v>-7.0</v>
      </c>
      <c r="Y1360" s="16" t="str">
        <f t="shared" si="11"/>
        <v>Descarregado</v>
      </c>
      <c r="Z1360" s="8" t="s">
        <v>3309</v>
      </c>
      <c r="AA1360" s="14">
        <f>SUMIFS(PagFreteIndividal!E:E,PagFreteIndividal!B:B,A:A)+AC1360</f>
        <v>27587.6</v>
      </c>
      <c r="AB1360" s="14">
        <f t="shared" si="12"/>
        <v>0</v>
      </c>
      <c r="AC1360" s="32"/>
    </row>
    <row r="1361">
      <c r="A1361" s="10" t="s">
        <v>7398</v>
      </c>
      <c r="B1361" s="13">
        <v>46158.0</v>
      </c>
      <c r="C1361" s="8" t="s">
        <v>3391</v>
      </c>
      <c r="D1361" s="8">
        <v>76960.0</v>
      </c>
      <c r="E1361" s="8">
        <v>1282.67</v>
      </c>
      <c r="F1361" s="8">
        <v>58.5</v>
      </c>
      <c r="G1361" s="11">
        <v>75036.2</v>
      </c>
      <c r="H1361" s="8">
        <v>0.0</v>
      </c>
      <c r="I1361" s="11">
        <v>0.0</v>
      </c>
      <c r="J1361" s="8" t="s">
        <v>7174</v>
      </c>
      <c r="K1361" s="8">
        <v>320.0</v>
      </c>
      <c r="L1361" s="11">
        <v>24627.2</v>
      </c>
      <c r="M1361" s="8" t="s">
        <v>6119</v>
      </c>
      <c r="N1361" s="8" t="s">
        <v>275</v>
      </c>
      <c r="O1361" s="8" t="s">
        <v>7258</v>
      </c>
      <c r="P1361" s="11">
        <v>84.0</v>
      </c>
      <c r="Q1361" s="11">
        <v>107492.28</v>
      </c>
      <c r="R1361" s="8"/>
      <c r="S1361" s="16" t="str">
        <f t="shared" si="9"/>
        <v>CXG-0526</v>
      </c>
      <c r="T1361" s="16" t="str">
        <f t="shared" si="10"/>
        <v>05/2026</v>
      </c>
      <c r="U1361" s="10" t="s">
        <v>1219</v>
      </c>
      <c r="V1361" s="43">
        <v>76780.0</v>
      </c>
      <c r="W1361" s="8">
        <v>1279.67</v>
      </c>
      <c r="X1361" s="8">
        <v>-3.0</v>
      </c>
      <c r="Y1361" s="16" t="str">
        <f t="shared" si="11"/>
        <v>Descarregado</v>
      </c>
      <c r="Z1361" s="8" t="s">
        <v>3379</v>
      </c>
      <c r="AA1361" s="14">
        <f>SUMIFS(PagFreteIndividal!E:E,PagFreteIndividal!B:B,A:A)+AC1361</f>
        <v>24627.2</v>
      </c>
      <c r="AB1361" s="14">
        <f t="shared" si="12"/>
        <v>0</v>
      </c>
      <c r="AC1361" s="32">
        <v>24627.2</v>
      </c>
    </row>
    <row r="1362">
      <c r="A1362" s="10" t="s">
        <v>5979</v>
      </c>
      <c r="B1362" s="13">
        <v>46160.0</v>
      </c>
      <c r="C1362" s="8" t="s">
        <v>3370</v>
      </c>
      <c r="D1362" s="8">
        <v>79280.0</v>
      </c>
      <c r="E1362" s="8">
        <v>1321.33</v>
      </c>
      <c r="F1362" s="8">
        <v>55.0</v>
      </c>
      <c r="G1362" s="11">
        <v>72673.15</v>
      </c>
      <c r="H1362" s="8">
        <v>0.0</v>
      </c>
      <c r="I1362" s="11">
        <v>0.0</v>
      </c>
      <c r="J1362" s="8" t="s">
        <v>5980</v>
      </c>
      <c r="K1362" s="8">
        <v>340.0</v>
      </c>
      <c r="L1362" s="11">
        <v>26955.2</v>
      </c>
      <c r="M1362" s="8" t="s">
        <v>6119</v>
      </c>
      <c r="N1362" s="8" t="s">
        <v>73</v>
      </c>
      <c r="O1362" s="8" t="s">
        <v>7365</v>
      </c>
      <c r="P1362" s="11">
        <v>80.0</v>
      </c>
      <c r="Q1362" s="11">
        <v>105546.4</v>
      </c>
      <c r="R1362" s="8"/>
      <c r="S1362" s="16" t="str">
        <f t="shared" si="9"/>
        <v>CXG-0526</v>
      </c>
      <c r="T1362" s="16" t="str">
        <f t="shared" si="10"/>
        <v>05/2026</v>
      </c>
      <c r="U1362" s="10" t="s">
        <v>1217</v>
      </c>
      <c r="V1362" s="43">
        <v>79160.0</v>
      </c>
      <c r="W1362" s="8">
        <v>1319.33</v>
      </c>
      <c r="X1362" s="8">
        <v>-2.0</v>
      </c>
      <c r="Y1362" s="16" t="str">
        <f t="shared" si="11"/>
        <v>Descarregado</v>
      </c>
      <c r="Z1362" s="8" t="s">
        <v>3309</v>
      </c>
      <c r="AA1362" s="14">
        <f>SUMIFS(PagFreteIndividal!E:E,PagFreteIndividal!B:B,A:A)+AC1362</f>
        <v>26955.2</v>
      </c>
      <c r="AB1362" s="14">
        <f t="shared" si="12"/>
        <v>0</v>
      </c>
      <c r="AC1362" s="32"/>
    </row>
    <row r="1363">
      <c r="A1363" s="8"/>
      <c r="B1363" s="13"/>
      <c r="C1363" s="8"/>
      <c r="D1363" s="8"/>
      <c r="E1363" s="8"/>
      <c r="F1363" s="8"/>
      <c r="G1363" s="11"/>
      <c r="H1363" s="8"/>
      <c r="I1363" s="11"/>
      <c r="J1363" s="8"/>
      <c r="K1363" s="8"/>
      <c r="L1363" s="11"/>
      <c r="M1363" s="8"/>
      <c r="N1363" s="8"/>
      <c r="O1363" s="8"/>
      <c r="P1363" s="11"/>
      <c r="Q1363" s="11"/>
      <c r="R1363" s="8"/>
      <c r="U1363" s="8"/>
      <c r="V1363" s="43"/>
      <c r="W1363" s="8"/>
      <c r="X1363" s="8"/>
      <c r="Z1363" s="8"/>
      <c r="AA1363" s="14"/>
      <c r="AB1363" s="14"/>
      <c r="AC1363" s="32"/>
    </row>
    <row r="1364">
      <c r="A1364" s="10" t="s">
        <v>5971</v>
      </c>
      <c r="B1364" s="13">
        <v>46160.0</v>
      </c>
      <c r="C1364" s="8" t="s">
        <v>3370</v>
      </c>
      <c r="D1364" s="8">
        <v>72760.0</v>
      </c>
      <c r="E1364" s="8">
        <v>1212.67</v>
      </c>
      <c r="F1364" s="8">
        <v>53.5</v>
      </c>
      <c r="G1364" s="11">
        <v>64877.85</v>
      </c>
      <c r="H1364" s="8">
        <v>0.0</v>
      </c>
      <c r="I1364" s="11">
        <v>0.0</v>
      </c>
      <c r="J1364" s="8" t="s">
        <v>4933</v>
      </c>
      <c r="K1364" s="8">
        <v>350.0</v>
      </c>
      <c r="L1364" s="11">
        <v>25466.0</v>
      </c>
      <c r="M1364" s="8" t="s">
        <v>6119</v>
      </c>
      <c r="N1364" s="8" t="s">
        <v>73</v>
      </c>
      <c r="O1364" s="8" t="s">
        <v>7365</v>
      </c>
      <c r="P1364" s="11">
        <v>80.0</v>
      </c>
      <c r="Q1364" s="11">
        <v>96960.0</v>
      </c>
      <c r="R1364" s="8"/>
      <c r="S1364" s="16" t="str">
        <f t="shared" ref="S1364:S1409" si="13">IF(B1364="","",CONCATENATE("CXG-",TEXT(B1364,"MMYY")))</f>
        <v>CXG-0526</v>
      </c>
      <c r="T1364" s="16" t="str">
        <f t="shared" ref="T1364:T1409" si="14">TEXT(B1364,"MM/YYYY")</f>
        <v>05/2026</v>
      </c>
      <c r="U1364" s="10" t="s">
        <v>1213</v>
      </c>
      <c r="V1364" s="43">
        <v>72720.0</v>
      </c>
      <c r="W1364" s="8">
        <v>1212.0</v>
      </c>
      <c r="X1364" s="8">
        <v>-0.67</v>
      </c>
      <c r="Y1364" s="16" t="str">
        <f t="shared" ref="Y1364:Y1409" si="15">IF(OR(V1364="",V1364=0),"Em Trânsito","Descarregado")</f>
        <v>Descarregado</v>
      </c>
      <c r="Z1364" s="8" t="s">
        <v>3309</v>
      </c>
      <c r="AA1364" s="14">
        <f>SUMIFS(PagFreteIndividal!E:E,PagFreteIndividal!B:B,A:A)+AC1364</f>
        <v>25466</v>
      </c>
      <c r="AB1364" s="14">
        <f t="shared" ref="AB1364:AB1409" si="16">L1364-AA1364</f>
        <v>0</v>
      </c>
      <c r="AC1364" s="32"/>
    </row>
    <row r="1365">
      <c r="A1365" s="10" t="s">
        <v>5973</v>
      </c>
      <c r="B1365" s="13">
        <v>46160.0</v>
      </c>
      <c r="C1365" s="8" t="s">
        <v>3370</v>
      </c>
      <c r="D1365" s="8">
        <v>71140.0</v>
      </c>
      <c r="E1365" s="8">
        <v>1185.67</v>
      </c>
      <c r="F1365" s="8">
        <v>53.5</v>
      </c>
      <c r="G1365" s="11">
        <v>63433.35</v>
      </c>
      <c r="H1365" s="8">
        <v>0.0</v>
      </c>
      <c r="I1365" s="11">
        <v>0.0</v>
      </c>
      <c r="J1365" s="8" t="s">
        <v>5974</v>
      </c>
      <c r="K1365" s="8">
        <v>350.0</v>
      </c>
      <c r="L1365" s="11">
        <v>24899.0</v>
      </c>
      <c r="M1365" s="8" t="s">
        <v>6119</v>
      </c>
      <c r="N1365" s="8" t="s">
        <v>73</v>
      </c>
      <c r="O1365" s="8" t="s">
        <v>7365</v>
      </c>
      <c r="P1365" s="11">
        <v>80.0</v>
      </c>
      <c r="Q1365" s="11">
        <v>94826.4</v>
      </c>
      <c r="R1365" s="8"/>
      <c r="S1365" s="16" t="str">
        <f t="shared" si="13"/>
        <v>CXG-0526</v>
      </c>
      <c r="T1365" s="16" t="str">
        <f t="shared" si="14"/>
        <v>05/2026</v>
      </c>
      <c r="U1365" s="10" t="s">
        <v>1213</v>
      </c>
      <c r="V1365" s="43">
        <v>71120.0</v>
      </c>
      <c r="W1365" s="8">
        <v>1185.33</v>
      </c>
      <c r="X1365" s="8">
        <v>-0.34</v>
      </c>
      <c r="Y1365" s="16" t="str">
        <f t="shared" si="15"/>
        <v>Descarregado</v>
      </c>
      <c r="Z1365" s="8" t="s">
        <v>3309</v>
      </c>
      <c r="AA1365" s="14">
        <f>SUMIFS(PagFreteIndividal!E:E,PagFreteIndividal!B:B,A:A)+AC1365</f>
        <v>24899</v>
      </c>
      <c r="AB1365" s="14">
        <f t="shared" si="16"/>
        <v>0</v>
      </c>
      <c r="AC1365" s="32"/>
    </row>
    <row r="1366">
      <c r="A1366" s="10" t="s">
        <v>5976</v>
      </c>
      <c r="B1366" s="13">
        <v>46160.0</v>
      </c>
      <c r="C1366" s="8" t="s">
        <v>3370</v>
      </c>
      <c r="D1366" s="8">
        <v>45920.0</v>
      </c>
      <c r="E1366" s="8">
        <v>765.33</v>
      </c>
      <c r="F1366" s="8">
        <v>53.5</v>
      </c>
      <c r="G1366" s="11">
        <v>40945.16</v>
      </c>
      <c r="H1366" s="8">
        <v>0.0</v>
      </c>
      <c r="I1366" s="11">
        <v>0.0</v>
      </c>
      <c r="J1366" s="8" t="s">
        <v>5977</v>
      </c>
      <c r="K1366" s="8">
        <v>350.0</v>
      </c>
      <c r="L1366" s="11">
        <v>16072.0</v>
      </c>
      <c r="M1366" s="8" t="s">
        <v>6119</v>
      </c>
      <c r="N1366" s="8" t="s">
        <v>73</v>
      </c>
      <c r="O1366" s="8" t="s">
        <v>7365</v>
      </c>
      <c r="P1366" s="11">
        <v>80.0</v>
      </c>
      <c r="Q1366" s="11">
        <v>60960.0</v>
      </c>
      <c r="R1366" s="8"/>
      <c r="S1366" s="16" t="str">
        <f t="shared" si="13"/>
        <v>CXG-0526</v>
      </c>
      <c r="T1366" s="16" t="str">
        <f t="shared" si="14"/>
        <v>05/2026</v>
      </c>
      <c r="U1366" s="10" t="s">
        <v>1221</v>
      </c>
      <c r="V1366" s="43">
        <v>45720.0</v>
      </c>
      <c r="W1366" s="8">
        <v>762.0</v>
      </c>
      <c r="X1366" s="8">
        <v>-3.33</v>
      </c>
      <c r="Y1366" s="16" t="str">
        <f t="shared" si="15"/>
        <v>Descarregado</v>
      </c>
      <c r="Z1366" s="8" t="s">
        <v>3309</v>
      </c>
      <c r="AA1366" s="14">
        <f>SUMIFS(PagFreteIndividal!E:E,PagFreteIndividal!B:B,A:A)+AC1366</f>
        <v>16072</v>
      </c>
      <c r="AB1366" s="14">
        <f t="shared" si="16"/>
        <v>0</v>
      </c>
      <c r="AC1366" s="32"/>
    </row>
    <row r="1367">
      <c r="A1367" s="10" t="s">
        <v>7399</v>
      </c>
      <c r="B1367" s="13">
        <v>46161.0</v>
      </c>
      <c r="C1367" s="8" t="s">
        <v>3391</v>
      </c>
      <c r="D1367" s="8">
        <v>77380.0</v>
      </c>
      <c r="E1367" s="8">
        <v>1289.67</v>
      </c>
      <c r="F1367" s="8">
        <v>53.5</v>
      </c>
      <c r="G1367" s="11">
        <v>68997.35</v>
      </c>
      <c r="H1367" s="8">
        <v>0.0</v>
      </c>
      <c r="I1367" s="11">
        <v>0.0</v>
      </c>
      <c r="J1367" s="8" t="s">
        <v>7190</v>
      </c>
      <c r="K1367" s="8">
        <v>320.0</v>
      </c>
      <c r="L1367" s="11">
        <v>24761.6</v>
      </c>
      <c r="M1367" s="8" t="s">
        <v>6119</v>
      </c>
      <c r="N1367" s="8" t="s">
        <v>97</v>
      </c>
      <c r="O1367" s="8" t="s">
        <v>7400</v>
      </c>
      <c r="P1367" s="11">
        <v>75.8</v>
      </c>
      <c r="Q1367" s="11">
        <v>97756.99</v>
      </c>
      <c r="R1367" s="8"/>
      <c r="S1367" s="16" t="str">
        <f t="shared" si="13"/>
        <v>CXG-0526</v>
      </c>
      <c r="T1367" s="16" t="str">
        <f t="shared" si="14"/>
        <v>05/2026</v>
      </c>
      <c r="U1367" s="10" t="s">
        <v>1213</v>
      </c>
      <c r="V1367" s="43">
        <v>77380.0</v>
      </c>
      <c r="W1367" s="8">
        <v>1289.67</v>
      </c>
      <c r="X1367" s="8">
        <v>0.0</v>
      </c>
      <c r="Y1367" s="16" t="str">
        <f t="shared" si="15"/>
        <v>Descarregado</v>
      </c>
      <c r="Z1367" s="8" t="s">
        <v>3379</v>
      </c>
      <c r="AA1367" s="14">
        <f>SUMIFS(PagFreteIndividal!E:E,PagFreteIndividal!B:B,A:A)+AC1367</f>
        <v>24761.6</v>
      </c>
      <c r="AB1367" s="14">
        <f t="shared" si="16"/>
        <v>0</v>
      </c>
      <c r="AC1367" s="32">
        <v>24761.6</v>
      </c>
    </row>
    <row r="1368">
      <c r="A1368" s="10" t="s">
        <v>5983</v>
      </c>
      <c r="B1368" s="13">
        <v>46161.0</v>
      </c>
      <c r="C1368" s="8" t="s">
        <v>3370</v>
      </c>
      <c r="D1368" s="8">
        <v>64280.0</v>
      </c>
      <c r="E1368" s="8">
        <v>1071.33</v>
      </c>
      <c r="F1368" s="8">
        <v>53.5</v>
      </c>
      <c r="G1368" s="11">
        <v>57316.16</v>
      </c>
      <c r="H1368" s="8">
        <v>0.0</v>
      </c>
      <c r="I1368" s="11">
        <v>0.0</v>
      </c>
      <c r="J1368" s="8" t="s">
        <v>5984</v>
      </c>
      <c r="K1368" s="8">
        <v>320.0</v>
      </c>
      <c r="L1368" s="11">
        <v>20569.6</v>
      </c>
      <c r="M1368" s="8" t="s">
        <v>6119</v>
      </c>
      <c r="N1368" s="8" t="s">
        <v>23</v>
      </c>
      <c r="O1368" s="8" t="s">
        <v>7381</v>
      </c>
      <c r="P1368" s="11">
        <v>75.5</v>
      </c>
      <c r="Q1368" s="11">
        <v>80785.0</v>
      </c>
      <c r="R1368" s="8"/>
      <c r="S1368" s="16" t="str">
        <f t="shared" si="13"/>
        <v>CXG-0526</v>
      </c>
      <c r="T1368" s="16" t="str">
        <f t="shared" si="14"/>
        <v>05/2026</v>
      </c>
      <c r="U1368" s="10" t="s">
        <v>1213</v>
      </c>
      <c r="V1368" s="43">
        <v>64200.0</v>
      </c>
      <c r="W1368" s="8">
        <v>1070.0</v>
      </c>
      <c r="X1368" s="8">
        <v>-1.33</v>
      </c>
      <c r="Y1368" s="16" t="str">
        <f t="shared" si="15"/>
        <v>Descarregado</v>
      </c>
      <c r="Z1368" s="8" t="s">
        <v>3309</v>
      </c>
      <c r="AA1368" s="14">
        <f>SUMIFS(PagFreteIndividal!E:E,PagFreteIndividal!B:B,A:A)+AC1368</f>
        <v>20569.6</v>
      </c>
      <c r="AB1368" s="14">
        <f t="shared" si="16"/>
        <v>0</v>
      </c>
      <c r="AC1368" s="32"/>
    </row>
    <row r="1369">
      <c r="A1369" s="10" t="s">
        <v>5994</v>
      </c>
      <c r="B1369" s="13">
        <v>46161.0</v>
      </c>
      <c r="C1369" s="8" t="s">
        <v>3370</v>
      </c>
      <c r="D1369" s="8">
        <v>61180.0</v>
      </c>
      <c r="E1369" s="8">
        <v>1019.67</v>
      </c>
      <c r="F1369" s="8">
        <v>53.5</v>
      </c>
      <c r="G1369" s="11">
        <v>54552.35</v>
      </c>
      <c r="H1369" s="8">
        <v>0.0</v>
      </c>
      <c r="I1369" s="11">
        <v>0.0</v>
      </c>
      <c r="J1369" s="8" t="s">
        <v>5995</v>
      </c>
      <c r="K1369" s="8">
        <v>320.0</v>
      </c>
      <c r="L1369" s="11">
        <v>19577.6</v>
      </c>
      <c r="M1369" s="8" t="s">
        <v>6119</v>
      </c>
      <c r="N1369" s="8" t="s">
        <v>138</v>
      </c>
      <c r="O1369" s="8" t="s">
        <v>7393</v>
      </c>
      <c r="P1369" s="11">
        <v>76.0</v>
      </c>
      <c r="Q1369" s="11">
        <v>77317.08</v>
      </c>
      <c r="R1369" s="8"/>
      <c r="S1369" s="16" t="str">
        <f t="shared" si="13"/>
        <v>CXG-0526</v>
      </c>
      <c r="T1369" s="16" t="str">
        <f t="shared" si="14"/>
        <v>05/2026</v>
      </c>
      <c r="U1369" s="10" t="s">
        <v>1221</v>
      </c>
      <c r="V1369" s="43">
        <v>61040.0</v>
      </c>
      <c r="W1369" s="8">
        <v>1017.33</v>
      </c>
      <c r="X1369" s="8">
        <v>-2.34</v>
      </c>
      <c r="Y1369" s="16" t="str">
        <f t="shared" si="15"/>
        <v>Descarregado</v>
      </c>
      <c r="Z1369" s="8" t="s">
        <v>3309</v>
      </c>
      <c r="AA1369" s="14">
        <f>SUMIFS(PagFreteIndividal!E:E,PagFreteIndividal!B:B,A:A)+AC1369</f>
        <v>19577.6</v>
      </c>
      <c r="AB1369" s="14">
        <f t="shared" si="16"/>
        <v>0</v>
      </c>
      <c r="AC1369" s="32"/>
    </row>
    <row r="1370">
      <c r="A1370" s="10" t="s">
        <v>5987</v>
      </c>
      <c r="B1370" s="13">
        <v>46161.0</v>
      </c>
      <c r="C1370" s="8" t="s">
        <v>3370</v>
      </c>
      <c r="D1370" s="8">
        <v>78700.0</v>
      </c>
      <c r="E1370" s="8">
        <v>1311.67</v>
      </c>
      <c r="F1370" s="8">
        <v>53.5</v>
      </c>
      <c r="G1370" s="11">
        <v>70174.35</v>
      </c>
      <c r="H1370" s="8">
        <v>0.0</v>
      </c>
      <c r="I1370" s="11">
        <v>0.0</v>
      </c>
      <c r="J1370" s="8" t="s">
        <v>4416</v>
      </c>
      <c r="K1370" s="8">
        <v>350.0</v>
      </c>
      <c r="L1370" s="11">
        <v>27545.0</v>
      </c>
      <c r="M1370" s="8" t="s">
        <v>6119</v>
      </c>
      <c r="N1370" s="8" t="s">
        <v>73</v>
      </c>
      <c r="O1370" s="8" t="s">
        <v>7365</v>
      </c>
      <c r="P1370" s="11">
        <v>80.0</v>
      </c>
      <c r="Q1370" s="11">
        <v>104920.0</v>
      </c>
      <c r="R1370" s="8"/>
      <c r="S1370" s="16" t="str">
        <f t="shared" si="13"/>
        <v>CXG-0526</v>
      </c>
      <c r="T1370" s="16" t="str">
        <f t="shared" si="14"/>
        <v>05/2026</v>
      </c>
      <c r="U1370" s="10" t="s">
        <v>1213</v>
      </c>
      <c r="V1370" s="43">
        <v>78690.0</v>
      </c>
      <c r="W1370" s="8">
        <v>1311.5</v>
      </c>
      <c r="X1370" s="8">
        <v>-0.17</v>
      </c>
      <c r="Y1370" s="16" t="str">
        <f t="shared" si="15"/>
        <v>Descarregado</v>
      </c>
      <c r="Z1370" s="8" t="s">
        <v>3309</v>
      </c>
      <c r="AA1370" s="14">
        <f>SUMIFS(PagFreteIndividal!E:E,PagFreteIndividal!B:B,A:A)+AC1370</f>
        <v>27545</v>
      </c>
      <c r="AB1370" s="14">
        <f t="shared" si="16"/>
        <v>0</v>
      </c>
      <c r="AC1370" s="32"/>
    </row>
    <row r="1371">
      <c r="A1371" s="10" t="s">
        <v>5997</v>
      </c>
      <c r="B1371" s="13">
        <v>46161.0</v>
      </c>
      <c r="C1371" s="8" t="s">
        <v>3370</v>
      </c>
      <c r="D1371" s="8">
        <v>63600.0</v>
      </c>
      <c r="E1371" s="8">
        <v>1060.0</v>
      </c>
      <c r="F1371" s="8">
        <v>53.5</v>
      </c>
      <c r="G1371" s="11">
        <v>56710.0</v>
      </c>
      <c r="H1371" s="8">
        <v>0.0</v>
      </c>
      <c r="I1371" s="11">
        <v>0.0</v>
      </c>
      <c r="J1371" s="8" t="s">
        <v>5998</v>
      </c>
      <c r="K1371" s="8">
        <v>320.0</v>
      </c>
      <c r="L1371" s="11">
        <v>20352.0</v>
      </c>
      <c r="M1371" s="8" t="s">
        <v>6119</v>
      </c>
      <c r="N1371" s="8" t="s">
        <v>23</v>
      </c>
      <c r="O1371" s="8" t="s">
        <v>7381</v>
      </c>
      <c r="P1371" s="11">
        <v>75.5</v>
      </c>
      <c r="Q1371" s="11">
        <v>80080.59</v>
      </c>
      <c r="R1371" s="8"/>
      <c r="S1371" s="16" t="str">
        <f t="shared" si="13"/>
        <v>CXG-0526</v>
      </c>
      <c r="T1371" s="16" t="str">
        <f t="shared" si="14"/>
        <v>05/2026</v>
      </c>
      <c r="U1371" s="10" t="s">
        <v>1221</v>
      </c>
      <c r="V1371" s="43">
        <v>63640.0</v>
      </c>
      <c r="W1371" s="8">
        <v>1060.67</v>
      </c>
      <c r="X1371" s="8">
        <v>0.67</v>
      </c>
      <c r="Y1371" s="16" t="str">
        <f t="shared" si="15"/>
        <v>Descarregado</v>
      </c>
      <c r="Z1371" s="8" t="s">
        <v>3309</v>
      </c>
      <c r="AA1371" s="14">
        <f>SUMIFS(PagFreteIndividal!E:E,PagFreteIndividal!B:B,A:A)+AC1371</f>
        <v>20352</v>
      </c>
      <c r="AB1371" s="14">
        <f t="shared" si="16"/>
        <v>0</v>
      </c>
      <c r="AC1371" s="32"/>
    </row>
    <row r="1372">
      <c r="A1372" s="10" t="s">
        <v>5990</v>
      </c>
      <c r="B1372" s="13">
        <v>46161.0</v>
      </c>
      <c r="C1372" s="8" t="s">
        <v>3370</v>
      </c>
      <c r="D1372" s="8">
        <v>61840.0</v>
      </c>
      <c r="E1372" s="8">
        <v>1030.67</v>
      </c>
      <c r="F1372" s="8">
        <v>53.5</v>
      </c>
      <c r="G1372" s="11">
        <v>55140.85</v>
      </c>
      <c r="H1372" s="8">
        <v>0.0</v>
      </c>
      <c r="I1372" s="11">
        <v>0.0</v>
      </c>
      <c r="J1372" s="8" t="s">
        <v>5991</v>
      </c>
      <c r="K1372" s="8">
        <v>320.0</v>
      </c>
      <c r="L1372" s="11">
        <v>19788.8</v>
      </c>
      <c r="M1372" s="8" t="s">
        <v>6119</v>
      </c>
      <c r="N1372" s="8" t="s">
        <v>23</v>
      </c>
      <c r="O1372" s="8" t="s">
        <v>7381</v>
      </c>
      <c r="P1372" s="11">
        <v>75.5</v>
      </c>
      <c r="Q1372" s="11">
        <v>77525.66</v>
      </c>
      <c r="R1372" s="8"/>
      <c r="S1372" s="16" t="str">
        <f t="shared" si="13"/>
        <v>CXG-0526</v>
      </c>
      <c r="T1372" s="16" t="str">
        <f t="shared" si="14"/>
        <v>05/2026</v>
      </c>
      <c r="U1372" s="10" t="s">
        <v>1221</v>
      </c>
      <c r="V1372" s="43">
        <v>61610.0</v>
      </c>
      <c r="W1372" s="8">
        <v>1026.83</v>
      </c>
      <c r="X1372" s="8">
        <v>-3.84</v>
      </c>
      <c r="Y1372" s="16" t="str">
        <f t="shared" si="15"/>
        <v>Descarregado</v>
      </c>
      <c r="Z1372" s="8" t="s">
        <v>3309</v>
      </c>
      <c r="AA1372" s="14">
        <f>SUMIFS(PagFreteIndividal!E:E,PagFreteIndividal!B:B,A:A)+AC1372</f>
        <v>19788.8</v>
      </c>
      <c r="AB1372" s="14">
        <f t="shared" si="16"/>
        <v>0</v>
      </c>
      <c r="AC1372" s="32"/>
    </row>
    <row r="1373">
      <c r="A1373" s="10" t="s">
        <v>6005</v>
      </c>
      <c r="B1373" s="13">
        <v>46162.0</v>
      </c>
      <c r="C1373" s="8" t="s">
        <v>3396</v>
      </c>
      <c r="D1373" s="8">
        <v>81040.0</v>
      </c>
      <c r="E1373" s="8">
        <v>1350.67</v>
      </c>
      <c r="F1373" s="8">
        <v>53.5</v>
      </c>
      <c r="G1373" s="11">
        <v>72260.85</v>
      </c>
      <c r="H1373" s="8">
        <v>0.0</v>
      </c>
      <c r="I1373" s="11">
        <v>0.0</v>
      </c>
      <c r="J1373" s="8" t="s">
        <v>6006</v>
      </c>
      <c r="K1373" s="8">
        <v>340.0</v>
      </c>
      <c r="L1373" s="11">
        <v>27553.6</v>
      </c>
      <c r="M1373" s="8" t="s">
        <v>6119</v>
      </c>
      <c r="N1373" s="8" t="s">
        <v>73</v>
      </c>
      <c r="O1373" s="8" t="s">
        <v>7365</v>
      </c>
      <c r="P1373" s="11">
        <v>80.0</v>
      </c>
      <c r="Q1373" s="11">
        <v>107893.6</v>
      </c>
      <c r="R1373" s="8"/>
      <c r="S1373" s="16" t="str">
        <f t="shared" si="13"/>
        <v>CXG-0526</v>
      </c>
      <c r="T1373" s="16" t="str">
        <f t="shared" si="14"/>
        <v>05/2026</v>
      </c>
      <c r="U1373" s="10" t="s">
        <v>1221</v>
      </c>
      <c r="V1373" s="43">
        <v>80920.0</v>
      </c>
      <c r="W1373" s="8">
        <v>1348.67</v>
      </c>
      <c r="X1373" s="8">
        <v>-2.0</v>
      </c>
      <c r="Y1373" s="16" t="str">
        <f t="shared" si="15"/>
        <v>Descarregado</v>
      </c>
      <c r="Z1373" s="8" t="s">
        <v>3397</v>
      </c>
      <c r="AA1373" s="14">
        <f>SUMIFS(PagFreteIndividal!E:E,PagFreteIndividal!B:B,A:A)+AC1373</f>
        <v>27553.6</v>
      </c>
      <c r="AB1373" s="14">
        <f t="shared" si="16"/>
        <v>0</v>
      </c>
      <c r="AC1373" s="32"/>
    </row>
    <row r="1374">
      <c r="A1374" s="10" t="s">
        <v>6002</v>
      </c>
      <c r="B1374" s="13">
        <v>46162.0</v>
      </c>
      <c r="C1374" s="8" t="s">
        <v>3370</v>
      </c>
      <c r="D1374" s="8">
        <v>68790.0</v>
      </c>
      <c r="E1374" s="8">
        <v>1146.5</v>
      </c>
      <c r="F1374" s="8">
        <v>55.5</v>
      </c>
      <c r="G1374" s="11">
        <v>63630.75</v>
      </c>
      <c r="H1374" s="8">
        <v>0.0</v>
      </c>
      <c r="I1374" s="11">
        <v>0.0</v>
      </c>
      <c r="J1374" s="8" t="s">
        <v>6003</v>
      </c>
      <c r="K1374" s="8">
        <v>310.0</v>
      </c>
      <c r="L1374" s="11">
        <v>21324.9</v>
      </c>
      <c r="M1374" s="8" t="s">
        <v>6119</v>
      </c>
      <c r="N1374" s="8" t="s">
        <v>73</v>
      </c>
      <c r="O1374" s="8" t="s">
        <v>7397</v>
      </c>
      <c r="P1374" s="11">
        <v>78.0</v>
      </c>
      <c r="Q1374" s="11">
        <v>89491.74</v>
      </c>
      <c r="R1374" s="8"/>
      <c r="S1374" s="16" t="str">
        <f t="shared" si="13"/>
        <v>CXG-0526</v>
      </c>
      <c r="T1374" s="16" t="str">
        <f t="shared" si="14"/>
        <v>05/2026</v>
      </c>
      <c r="U1374" s="10" t="s">
        <v>1219</v>
      </c>
      <c r="V1374" s="43">
        <v>68840.0</v>
      </c>
      <c r="W1374" s="8">
        <v>1147.33</v>
      </c>
      <c r="X1374" s="8">
        <v>0.83</v>
      </c>
      <c r="Y1374" s="16" t="str">
        <f t="shared" si="15"/>
        <v>Descarregado</v>
      </c>
      <c r="Z1374" s="8" t="s">
        <v>3309</v>
      </c>
      <c r="AA1374" s="14">
        <f>SUMIFS(PagFreteIndividal!E:E,PagFreteIndividal!B:B,A:A)+AC1374</f>
        <v>21324.9</v>
      </c>
      <c r="AB1374" s="14">
        <f t="shared" si="16"/>
        <v>0</v>
      </c>
      <c r="AC1374" s="32"/>
    </row>
    <row r="1375">
      <c r="A1375" s="10" t="s">
        <v>7401</v>
      </c>
      <c r="B1375" s="13">
        <v>46162.0</v>
      </c>
      <c r="C1375" s="8" t="s">
        <v>3393</v>
      </c>
      <c r="D1375" s="8">
        <v>77300.0</v>
      </c>
      <c r="E1375" s="8">
        <v>1288.33</v>
      </c>
      <c r="F1375" s="8">
        <v>53.5</v>
      </c>
      <c r="G1375" s="11">
        <v>68925.66</v>
      </c>
      <c r="H1375" s="8">
        <v>0.0</v>
      </c>
      <c r="I1375" s="11">
        <v>0.0</v>
      </c>
      <c r="J1375" s="8" t="s">
        <v>6129</v>
      </c>
      <c r="K1375" s="8">
        <v>310.0</v>
      </c>
      <c r="L1375" s="11">
        <v>23963.0</v>
      </c>
      <c r="M1375" s="8" t="s">
        <v>6119</v>
      </c>
      <c r="N1375" s="8" t="s">
        <v>97</v>
      </c>
      <c r="O1375" s="8" t="s">
        <v>7400</v>
      </c>
      <c r="P1375" s="11">
        <v>75.8</v>
      </c>
      <c r="Q1375" s="11">
        <v>97655.41</v>
      </c>
      <c r="R1375" s="8"/>
      <c r="S1375" s="16" t="str">
        <f t="shared" si="13"/>
        <v>CXG-0526</v>
      </c>
      <c r="T1375" s="16" t="str">
        <f t="shared" si="14"/>
        <v>05/2026</v>
      </c>
      <c r="U1375" s="10" t="s">
        <v>1221</v>
      </c>
      <c r="V1375" s="43">
        <v>77300.0</v>
      </c>
      <c r="W1375" s="8">
        <v>1288.33</v>
      </c>
      <c r="X1375" s="8">
        <v>0.0</v>
      </c>
      <c r="Y1375" s="16" t="str">
        <f t="shared" si="15"/>
        <v>Descarregado</v>
      </c>
      <c r="Z1375" s="8" t="s">
        <v>3302</v>
      </c>
      <c r="AA1375" s="14">
        <f>SUMIFS(PagFreteIndividal!E:E,PagFreteIndividal!B:B,A:A)+AC1375</f>
        <v>23963</v>
      </c>
      <c r="AB1375" s="14">
        <f t="shared" si="16"/>
        <v>0</v>
      </c>
      <c r="AC1375" s="32">
        <v>23963.0</v>
      </c>
    </row>
    <row r="1376">
      <c r="A1376" s="10" t="s">
        <v>6019</v>
      </c>
      <c r="B1376" s="13">
        <v>46163.0</v>
      </c>
      <c r="C1376" s="8" t="s">
        <v>3396</v>
      </c>
      <c r="D1376" s="8">
        <v>81000.0</v>
      </c>
      <c r="E1376" s="8">
        <v>1350.0</v>
      </c>
      <c r="F1376" s="8">
        <v>53.5</v>
      </c>
      <c r="G1376" s="11">
        <v>72225.0</v>
      </c>
      <c r="H1376" s="8">
        <v>0.0</v>
      </c>
      <c r="I1376" s="11">
        <v>0.0</v>
      </c>
      <c r="J1376" s="8" t="s">
        <v>6020</v>
      </c>
      <c r="K1376" s="8">
        <v>350.0</v>
      </c>
      <c r="L1376" s="11">
        <v>28350.0</v>
      </c>
      <c r="M1376" s="8" t="s">
        <v>6119</v>
      </c>
      <c r="N1376" s="8" t="s">
        <v>121</v>
      </c>
      <c r="O1376" s="8" t="s">
        <v>7335</v>
      </c>
      <c r="P1376" s="11">
        <v>77.0</v>
      </c>
      <c r="Q1376" s="11">
        <v>103950.0</v>
      </c>
      <c r="R1376" s="8" t="s">
        <v>6750</v>
      </c>
      <c r="S1376" s="16" t="str">
        <f t="shared" si="13"/>
        <v>CXG-0526</v>
      </c>
      <c r="T1376" s="16" t="str">
        <f t="shared" si="14"/>
        <v>05/2026</v>
      </c>
      <c r="U1376" s="10" t="s">
        <v>1213</v>
      </c>
      <c r="V1376" s="43">
        <v>81000.0</v>
      </c>
      <c r="W1376" s="8">
        <v>1350.0</v>
      </c>
      <c r="X1376" s="8">
        <v>0.0</v>
      </c>
      <c r="Y1376" s="16" t="str">
        <f t="shared" si="15"/>
        <v>Descarregado</v>
      </c>
      <c r="Z1376" s="8" t="s">
        <v>3397</v>
      </c>
      <c r="AA1376" s="14">
        <f>SUMIFS(PagFreteIndividal!E:E,PagFreteIndividal!B:B,A:A)+AC1376</f>
        <v>28350</v>
      </c>
      <c r="AB1376" s="14">
        <f t="shared" si="16"/>
        <v>0</v>
      </c>
      <c r="AC1376" s="32"/>
    </row>
    <row r="1377">
      <c r="A1377" s="10" t="s">
        <v>6016</v>
      </c>
      <c r="B1377" s="13">
        <v>46163.0</v>
      </c>
      <c r="C1377" s="8" t="s">
        <v>3396</v>
      </c>
      <c r="D1377" s="8">
        <v>84000.0</v>
      </c>
      <c r="E1377" s="8">
        <v>1400.0</v>
      </c>
      <c r="F1377" s="8">
        <v>53.5</v>
      </c>
      <c r="G1377" s="11">
        <v>74900.0</v>
      </c>
      <c r="H1377" s="8">
        <v>0.0</v>
      </c>
      <c r="I1377" s="11">
        <v>0.0</v>
      </c>
      <c r="J1377" s="8" t="s">
        <v>6017</v>
      </c>
      <c r="K1377" s="8">
        <v>350.0</v>
      </c>
      <c r="L1377" s="11">
        <v>29400.0</v>
      </c>
      <c r="M1377" s="8" t="s">
        <v>6119</v>
      </c>
      <c r="N1377" s="8" t="s">
        <v>73</v>
      </c>
      <c r="O1377" s="8" t="s">
        <v>7397</v>
      </c>
      <c r="P1377" s="11">
        <v>78.0</v>
      </c>
      <c r="Q1377" s="11">
        <v>109161.0</v>
      </c>
      <c r="R1377" s="8"/>
      <c r="S1377" s="16" t="str">
        <f t="shared" si="13"/>
        <v>CXG-0526</v>
      </c>
      <c r="T1377" s="16" t="str">
        <f t="shared" si="14"/>
        <v>05/2026</v>
      </c>
      <c r="U1377" s="10" t="s">
        <v>1213</v>
      </c>
      <c r="V1377" s="43">
        <v>83970.0</v>
      </c>
      <c r="W1377" s="8">
        <v>1399.5</v>
      </c>
      <c r="X1377" s="8">
        <v>-0.5</v>
      </c>
      <c r="Y1377" s="16" t="str">
        <f t="shared" si="15"/>
        <v>Descarregado</v>
      </c>
      <c r="Z1377" s="8" t="s">
        <v>3397</v>
      </c>
      <c r="AA1377" s="14">
        <f>SUMIFS(PagFreteIndividal!E:E,PagFreteIndividal!B:B,A:A)+AC1377</f>
        <v>29400</v>
      </c>
      <c r="AB1377" s="14">
        <f t="shared" si="16"/>
        <v>0</v>
      </c>
      <c r="AC1377" s="32"/>
    </row>
    <row r="1378">
      <c r="A1378" s="10" t="s">
        <v>6023</v>
      </c>
      <c r="B1378" s="13">
        <v>46163.0</v>
      </c>
      <c r="C1378" s="8" t="s">
        <v>3396</v>
      </c>
      <c r="D1378" s="8">
        <v>64540.0</v>
      </c>
      <c r="E1378" s="8">
        <v>1075.67</v>
      </c>
      <c r="F1378" s="8">
        <v>53.5</v>
      </c>
      <c r="G1378" s="11">
        <v>57548.35</v>
      </c>
      <c r="H1378" s="8">
        <v>0.0</v>
      </c>
      <c r="I1378" s="11">
        <v>0.0</v>
      </c>
      <c r="J1378" s="8" t="s">
        <v>6024</v>
      </c>
      <c r="K1378" s="8">
        <v>240.0</v>
      </c>
      <c r="L1378" s="11">
        <v>15489.6</v>
      </c>
      <c r="M1378" s="8" t="s">
        <v>6119</v>
      </c>
      <c r="N1378" s="8" t="s">
        <v>180</v>
      </c>
      <c r="O1378" s="8" t="s">
        <v>7402</v>
      </c>
      <c r="P1378" s="11">
        <v>73.0</v>
      </c>
      <c r="Q1378" s="11">
        <v>78475.0</v>
      </c>
      <c r="R1378" s="8"/>
      <c r="S1378" s="16" t="str">
        <f t="shared" si="13"/>
        <v>CXG-0526</v>
      </c>
      <c r="T1378" s="16" t="str">
        <f t="shared" si="14"/>
        <v>05/2026</v>
      </c>
      <c r="U1378" s="10" t="s">
        <v>1213</v>
      </c>
      <c r="V1378" s="43">
        <v>64500.0</v>
      </c>
      <c r="W1378" s="8">
        <v>1075.0</v>
      </c>
      <c r="X1378" s="8">
        <v>-0.67</v>
      </c>
      <c r="Y1378" s="16" t="str">
        <f t="shared" si="15"/>
        <v>Descarregado</v>
      </c>
      <c r="Z1378" s="8" t="s">
        <v>3397</v>
      </c>
      <c r="AA1378" s="14">
        <f>SUMIFS(PagFreteIndividal!E:E,PagFreteIndividal!B:B,A:A)+AC1378</f>
        <v>15489.6</v>
      </c>
      <c r="AB1378" s="14">
        <f t="shared" si="16"/>
        <v>0</v>
      </c>
      <c r="AC1378" s="32"/>
    </row>
    <row r="1379">
      <c r="A1379" s="10" t="s">
        <v>6028</v>
      </c>
      <c r="B1379" s="13">
        <v>46164.0</v>
      </c>
      <c r="C1379" s="8" t="s">
        <v>3370</v>
      </c>
      <c r="D1379" s="8">
        <v>77160.0</v>
      </c>
      <c r="E1379" s="8">
        <v>1286.0</v>
      </c>
      <c r="F1379" s="8">
        <v>55.5</v>
      </c>
      <c r="G1379" s="11">
        <v>71373.0</v>
      </c>
      <c r="H1379" s="8">
        <v>0.0</v>
      </c>
      <c r="I1379" s="11">
        <v>0.0</v>
      </c>
      <c r="J1379" s="8" t="s">
        <v>6029</v>
      </c>
      <c r="K1379" s="8">
        <v>310.0</v>
      </c>
      <c r="L1379" s="11">
        <v>23919.6</v>
      </c>
      <c r="M1379" s="8" t="s">
        <v>6119</v>
      </c>
      <c r="N1379" s="8" t="s">
        <v>86</v>
      </c>
      <c r="O1379" s="8" t="s">
        <v>7403</v>
      </c>
      <c r="P1379" s="11">
        <v>79.0</v>
      </c>
      <c r="Q1379" s="11">
        <v>101304.07</v>
      </c>
      <c r="R1379" s="8" t="s">
        <v>6750</v>
      </c>
      <c r="S1379" s="16" t="str">
        <f t="shared" si="13"/>
        <v>CXG-0526</v>
      </c>
      <c r="T1379" s="16" t="str">
        <f t="shared" si="14"/>
        <v>05/2026</v>
      </c>
      <c r="U1379" s="10" t="s">
        <v>1219</v>
      </c>
      <c r="V1379" s="43">
        <v>76940.0</v>
      </c>
      <c r="W1379" s="8">
        <v>1282.33</v>
      </c>
      <c r="X1379" s="8">
        <v>-3.67</v>
      </c>
      <c r="Y1379" s="16" t="str">
        <f t="shared" si="15"/>
        <v>Descarregado</v>
      </c>
      <c r="Z1379" s="8" t="s">
        <v>3309</v>
      </c>
      <c r="AA1379" s="14">
        <f>SUMIFS(PagFreteIndividal!E:E,PagFreteIndividal!B:B,A:A)+AC1379</f>
        <v>23920</v>
      </c>
      <c r="AB1379" s="14">
        <f t="shared" si="16"/>
        <v>-0.4</v>
      </c>
      <c r="AC1379" s="32"/>
    </row>
    <row r="1380">
      <c r="A1380" s="10" t="s">
        <v>6041</v>
      </c>
      <c r="B1380" s="13">
        <v>46165.0</v>
      </c>
      <c r="C1380" s="8" t="s">
        <v>3370</v>
      </c>
      <c r="D1380" s="8">
        <v>63200.0</v>
      </c>
      <c r="E1380" s="8">
        <v>1053.33</v>
      </c>
      <c r="F1380" s="8">
        <v>53.5</v>
      </c>
      <c r="G1380" s="11">
        <v>56353.16</v>
      </c>
      <c r="H1380" s="8">
        <v>0.0</v>
      </c>
      <c r="I1380" s="11">
        <v>0.0</v>
      </c>
      <c r="J1380" s="8" t="s">
        <v>4367</v>
      </c>
      <c r="K1380" s="8">
        <v>240.0</v>
      </c>
      <c r="L1380" s="11">
        <v>15168.0</v>
      </c>
      <c r="M1380" s="8" t="s">
        <v>6119</v>
      </c>
      <c r="N1380" s="8" t="s">
        <v>180</v>
      </c>
      <c r="O1380" s="8" t="s">
        <v>7402</v>
      </c>
      <c r="P1380" s="11">
        <v>73.0</v>
      </c>
      <c r="Q1380" s="11">
        <v>77209.91</v>
      </c>
      <c r="R1380" s="8"/>
      <c r="S1380" s="16" t="str">
        <f t="shared" si="13"/>
        <v>CXG-0526</v>
      </c>
      <c r="T1380" s="16" t="str">
        <f t="shared" si="14"/>
        <v>05/2026</v>
      </c>
      <c r="U1380" s="10" t="s">
        <v>1213</v>
      </c>
      <c r="V1380" s="43">
        <v>63460.0</v>
      </c>
      <c r="W1380" s="8">
        <v>1057.67</v>
      </c>
      <c r="X1380" s="8">
        <v>4.34</v>
      </c>
      <c r="Y1380" s="16" t="str">
        <f t="shared" si="15"/>
        <v>Descarregado</v>
      </c>
      <c r="Z1380" s="8" t="s">
        <v>3309</v>
      </c>
      <c r="AA1380" s="14">
        <f>SUMIFS(PagFreteIndividal!E:E,PagFreteIndividal!B:B,A:A)+AC1380</f>
        <v>15168</v>
      </c>
      <c r="AB1380" s="14">
        <f t="shared" si="16"/>
        <v>0</v>
      </c>
      <c r="AC1380" s="32"/>
    </row>
    <row r="1381">
      <c r="A1381" s="10" t="s">
        <v>6031</v>
      </c>
      <c r="B1381" s="13">
        <v>46165.0</v>
      </c>
      <c r="C1381" s="8" t="s">
        <v>3370</v>
      </c>
      <c r="D1381" s="8">
        <v>71880.0</v>
      </c>
      <c r="E1381" s="8">
        <v>1198.0</v>
      </c>
      <c r="F1381" s="8">
        <v>53.5</v>
      </c>
      <c r="G1381" s="11">
        <v>64093.0</v>
      </c>
      <c r="H1381" s="8">
        <v>0.0</v>
      </c>
      <c r="I1381" s="11">
        <v>0.0</v>
      </c>
      <c r="J1381" s="8" t="s">
        <v>4156</v>
      </c>
      <c r="K1381" s="8">
        <v>320.0</v>
      </c>
      <c r="L1381" s="11">
        <v>23001.6</v>
      </c>
      <c r="M1381" s="8" t="s">
        <v>6119</v>
      </c>
      <c r="N1381" s="8" t="s">
        <v>138</v>
      </c>
      <c r="O1381" s="8" t="s">
        <v>7393</v>
      </c>
      <c r="P1381" s="11">
        <v>76.0</v>
      </c>
      <c r="Q1381" s="11">
        <v>91048.0</v>
      </c>
      <c r="R1381" s="8"/>
      <c r="S1381" s="16" t="str">
        <f t="shared" si="13"/>
        <v>CXG-0526</v>
      </c>
      <c r="T1381" s="16" t="str">
        <f t="shared" si="14"/>
        <v>05/2026</v>
      </c>
      <c r="U1381" s="10" t="s">
        <v>1213</v>
      </c>
      <c r="V1381" s="43">
        <v>71880.0</v>
      </c>
      <c r="W1381" s="8">
        <v>1198.0</v>
      </c>
      <c r="X1381" s="8">
        <v>0.0</v>
      </c>
      <c r="Y1381" s="16" t="str">
        <f t="shared" si="15"/>
        <v>Descarregado</v>
      </c>
      <c r="Z1381" s="8" t="s">
        <v>3309</v>
      </c>
      <c r="AA1381" s="14">
        <f>SUMIFS(PagFreteIndividal!E:E,PagFreteIndividal!B:B,A:A)+AC1381</f>
        <v>23001.6</v>
      </c>
      <c r="AB1381" s="14">
        <f t="shared" si="16"/>
        <v>0</v>
      </c>
      <c r="AC1381" s="32"/>
    </row>
    <row r="1382">
      <c r="A1382" s="10" t="s">
        <v>7404</v>
      </c>
      <c r="B1382" s="13">
        <v>46167.0</v>
      </c>
      <c r="C1382" s="8" t="s">
        <v>3393</v>
      </c>
      <c r="D1382" s="8">
        <v>80680.0</v>
      </c>
      <c r="E1382" s="8">
        <v>1344.67</v>
      </c>
      <c r="F1382" s="8">
        <v>52.5</v>
      </c>
      <c r="G1382" s="11">
        <v>70595.18</v>
      </c>
      <c r="H1382" s="8">
        <v>0.0</v>
      </c>
      <c r="I1382" s="11">
        <v>0.0</v>
      </c>
      <c r="J1382" s="8" t="s">
        <v>6129</v>
      </c>
      <c r="K1382" s="8">
        <v>340.0</v>
      </c>
      <c r="L1382" s="11">
        <v>27431.2</v>
      </c>
      <c r="M1382" s="8" t="s">
        <v>6119</v>
      </c>
      <c r="N1382" s="8" t="s">
        <v>73</v>
      </c>
      <c r="O1382" s="8" t="s">
        <v>7397</v>
      </c>
      <c r="P1382" s="11">
        <v>78.0</v>
      </c>
      <c r="Q1382" s="11">
        <v>104884.26</v>
      </c>
      <c r="R1382" s="8"/>
      <c r="S1382" s="16" t="str">
        <f t="shared" si="13"/>
        <v>CXG-0526</v>
      </c>
      <c r="T1382" s="16" t="str">
        <f t="shared" si="14"/>
        <v>05/2026</v>
      </c>
      <c r="U1382" s="10" t="s">
        <v>1221</v>
      </c>
      <c r="V1382" s="43">
        <v>80680.0</v>
      </c>
      <c r="W1382" s="8">
        <v>1344.67</v>
      </c>
      <c r="X1382" s="8">
        <v>0.0</v>
      </c>
      <c r="Y1382" s="16" t="str">
        <f t="shared" si="15"/>
        <v>Descarregado</v>
      </c>
      <c r="Z1382" s="8" t="s">
        <v>3302</v>
      </c>
      <c r="AA1382" s="14">
        <f>SUMIFS(PagFreteIndividal!E:E,PagFreteIndividal!B:B,A:A)+AC1382</f>
        <v>27431.2</v>
      </c>
      <c r="AB1382" s="14">
        <f t="shared" si="16"/>
        <v>0</v>
      </c>
      <c r="AC1382" s="32">
        <v>27431.2</v>
      </c>
    </row>
    <row r="1383">
      <c r="A1383" s="10" t="s">
        <v>7405</v>
      </c>
      <c r="B1383" s="13">
        <v>46167.0</v>
      </c>
      <c r="C1383" s="8" t="s">
        <v>3393</v>
      </c>
      <c r="D1383" s="8">
        <v>77420.0</v>
      </c>
      <c r="E1383" s="8">
        <v>1290.33</v>
      </c>
      <c r="F1383" s="8">
        <v>52.5</v>
      </c>
      <c r="G1383" s="11">
        <v>67742.33</v>
      </c>
      <c r="H1383" s="8">
        <v>0.0</v>
      </c>
      <c r="I1383" s="11">
        <v>0.0</v>
      </c>
      <c r="J1383" s="8" t="s">
        <v>6989</v>
      </c>
      <c r="K1383" s="8">
        <v>340.0</v>
      </c>
      <c r="L1383" s="11">
        <v>26322.8</v>
      </c>
      <c r="M1383" s="8" t="s">
        <v>6119</v>
      </c>
      <c r="N1383" s="8" t="s">
        <v>73</v>
      </c>
      <c r="O1383" s="8" t="s">
        <v>7397</v>
      </c>
      <c r="P1383" s="11">
        <v>78.0</v>
      </c>
      <c r="Q1383" s="11">
        <v>100620.0</v>
      </c>
      <c r="R1383" s="8"/>
      <c r="S1383" s="16" t="str">
        <f t="shared" si="13"/>
        <v>CXG-0526</v>
      </c>
      <c r="T1383" s="16" t="str">
        <f t="shared" si="14"/>
        <v>05/2026</v>
      </c>
      <c r="U1383" s="10" t="s">
        <v>1221</v>
      </c>
      <c r="V1383" s="43">
        <v>77400.0</v>
      </c>
      <c r="W1383" s="8">
        <v>1290.0</v>
      </c>
      <c r="X1383" s="8">
        <v>-0.33</v>
      </c>
      <c r="Y1383" s="16" t="str">
        <f t="shared" si="15"/>
        <v>Descarregado</v>
      </c>
      <c r="Z1383" s="8" t="s">
        <v>3302</v>
      </c>
      <c r="AA1383" s="14">
        <f>SUMIFS(PagFreteIndividal!E:E,PagFreteIndividal!B:B,A:A)+AC1383</f>
        <v>26322.8</v>
      </c>
      <c r="AB1383" s="14">
        <f t="shared" si="16"/>
        <v>0</v>
      </c>
      <c r="AC1383" s="32">
        <v>26322.8</v>
      </c>
    </row>
    <row r="1384">
      <c r="A1384" s="10" t="s">
        <v>7406</v>
      </c>
      <c r="B1384" s="13">
        <v>46167.0</v>
      </c>
      <c r="C1384" s="8" t="s">
        <v>3393</v>
      </c>
      <c r="D1384" s="8">
        <v>76080.0</v>
      </c>
      <c r="E1384" s="8">
        <v>1268.0</v>
      </c>
      <c r="F1384" s="8">
        <v>52.5</v>
      </c>
      <c r="G1384" s="11">
        <v>66570.0</v>
      </c>
      <c r="H1384" s="8">
        <v>0.0</v>
      </c>
      <c r="I1384" s="11">
        <v>0.0</v>
      </c>
      <c r="J1384" s="8" t="s">
        <v>6992</v>
      </c>
      <c r="K1384" s="8">
        <v>340.0</v>
      </c>
      <c r="L1384" s="11">
        <v>25867.2</v>
      </c>
      <c r="M1384" s="8" t="s">
        <v>6119</v>
      </c>
      <c r="N1384" s="8" t="s">
        <v>73</v>
      </c>
      <c r="O1384" s="8" t="s">
        <v>7397</v>
      </c>
      <c r="P1384" s="11">
        <v>78.0</v>
      </c>
      <c r="Q1384" s="11">
        <v>98956.26</v>
      </c>
      <c r="R1384" s="8"/>
      <c r="S1384" s="16" t="str">
        <f t="shared" si="13"/>
        <v>CXG-0526</v>
      </c>
      <c r="T1384" s="16" t="str">
        <f t="shared" si="14"/>
        <v>05/2026</v>
      </c>
      <c r="U1384" s="10" t="s">
        <v>1221</v>
      </c>
      <c r="V1384" s="43">
        <v>76120.0</v>
      </c>
      <c r="W1384" s="8">
        <v>1268.67</v>
      </c>
      <c r="X1384" s="8">
        <v>0.67</v>
      </c>
      <c r="Y1384" s="16" t="str">
        <f t="shared" si="15"/>
        <v>Descarregado</v>
      </c>
      <c r="Z1384" s="8" t="s">
        <v>3302</v>
      </c>
      <c r="AA1384" s="14">
        <f>SUMIFS(PagFreteIndividal!E:E,PagFreteIndividal!B:B,A:A)+AC1384</f>
        <v>25867.2</v>
      </c>
      <c r="AB1384" s="14">
        <f t="shared" si="16"/>
        <v>0</v>
      </c>
      <c r="AC1384" s="32">
        <v>25867.2</v>
      </c>
    </row>
    <row r="1385">
      <c r="A1385" s="10" t="s">
        <v>6047</v>
      </c>
      <c r="B1385" s="13">
        <v>46168.0</v>
      </c>
      <c r="C1385" s="8" t="s">
        <v>3370</v>
      </c>
      <c r="D1385" s="8">
        <v>60190.0</v>
      </c>
      <c r="E1385" s="8">
        <v>1003.17</v>
      </c>
      <c r="F1385" s="8">
        <v>55.5</v>
      </c>
      <c r="G1385" s="11">
        <v>55675.94</v>
      </c>
      <c r="H1385" s="8">
        <v>0.0</v>
      </c>
      <c r="I1385" s="11">
        <v>0.0</v>
      </c>
      <c r="J1385" s="8" t="s">
        <v>6048</v>
      </c>
      <c r="K1385" s="8">
        <v>310.0</v>
      </c>
      <c r="L1385" s="11">
        <v>18658.9</v>
      </c>
      <c r="M1385" s="8" t="s">
        <v>7407</v>
      </c>
      <c r="N1385" s="8" t="s">
        <v>73</v>
      </c>
      <c r="O1385" s="8" t="s">
        <v>7397</v>
      </c>
      <c r="P1385" s="11">
        <v>78.0</v>
      </c>
      <c r="Q1385" s="11">
        <v>78247.26</v>
      </c>
      <c r="R1385" s="8"/>
      <c r="S1385" s="16" t="str">
        <f t="shared" si="13"/>
        <v>CXG-0526</v>
      </c>
      <c r="T1385" s="16" t="str">
        <f t="shared" si="14"/>
        <v>05/2026</v>
      </c>
      <c r="U1385" s="10" t="s">
        <v>1219</v>
      </c>
      <c r="V1385" s="43"/>
      <c r="W1385" s="8">
        <v>0.0</v>
      </c>
      <c r="X1385" s="8">
        <v>-1003.17</v>
      </c>
      <c r="Y1385" s="16" t="str">
        <f t="shared" si="15"/>
        <v>Em Trânsito</v>
      </c>
      <c r="Z1385" s="8" t="s">
        <v>3309</v>
      </c>
      <c r="AA1385" s="14">
        <f>SUMIFS(PagFreteIndividal!E:E,PagFreteIndividal!B:B,A:A)+AC1385</f>
        <v>15000</v>
      </c>
      <c r="AB1385" s="14">
        <f t="shared" si="16"/>
        <v>3658.9</v>
      </c>
      <c r="AC1385" s="32"/>
    </row>
    <row r="1386">
      <c r="A1386" s="10" t="s">
        <v>6058</v>
      </c>
      <c r="B1386" s="13">
        <v>46168.0</v>
      </c>
      <c r="C1386" s="8" t="s">
        <v>3370</v>
      </c>
      <c r="D1386" s="8">
        <v>63320.0</v>
      </c>
      <c r="E1386" s="8">
        <v>1055.33</v>
      </c>
      <c r="F1386" s="8">
        <v>52.5</v>
      </c>
      <c r="G1386" s="11">
        <v>55404.83</v>
      </c>
      <c r="H1386" s="8">
        <v>0.0</v>
      </c>
      <c r="I1386" s="11">
        <v>0.0</v>
      </c>
      <c r="J1386" s="8" t="s">
        <v>6059</v>
      </c>
      <c r="K1386" s="8">
        <v>310.0</v>
      </c>
      <c r="L1386" s="11">
        <v>19629.2</v>
      </c>
      <c r="M1386" s="8" t="s">
        <v>6119</v>
      </c>
      <c r="N1386" s="8" t="s">
        <v>138</v>
      </c>
      <c r="O1386" s="8" t="s">
        <v>7393</v>
      </c>
      <c r="P1386" s="11">
        <v>76.0</v>
      </c>
      <c r="Q1386" s="11">
        <v>80306.92</v>
      </c>
      <c r="R1386" s="8"/>
      <c r="S1386" s="16" t="str">
        <f t="shared" si="13"/>
        <v>CXG-0526</v>
      </c>
      <c r="T1386" s="16" t="str">
        <f t="shared" si="14"/>
        <v>05/2026</v>
      </c>
      <c r="U1386" s="10" t="s">
        <v>1221</v>
      </c>
      <c r="V1386" s="43">
        <v>63400.0</v>
      </c>
      <c r="W1386" s="8">
        <v>1056.67</v>
      </c>
      <c r="X1386" s="8">
        <v>1.34</v>
      </c>
      <c r="Y1386" s="16" t="str">
        <f t="shared" si="15"/>
        <v>Descarregado</v>
      </c>
      <c r="Z1386" s="8" t="s">
        <v>3309</v>
      </c>
      <c r="AA1386" s="14">
        <f>SUMIFS(PagFreteIndividal!E:E,PagFreteIndividal!B:B,A:A)+AC1386</f>
        <v>19629.2</v>
      </c>
      <c r="AB1386" s="14">
        <f t="shared" si="16"/>
        <v>0</v>
      </c>
      <c r="AC1386" s="32"/>
    </row>
    <row r="1387">
      <c r="A1387" s="10" t="s">
        <v>6061</v>
      </c>
      <c r="B1387" s="13">
        <v>46168.0</v>
      </c>
      <c r="C1387" s="8" t="s">
        <v>3370</v>
      </c>
      <c r="D1387" s="8">
        <v>63980.0</v>
      </c>
      <c r="E1387" s="8">
        <v>1066.33</v>
      </c>
      <c r="F1387" s="8">
        <v>52.5</v>
      </c>
      <c r="G1387" s="11">
        <v>55982.33</v>
      </c>
      <c r="H1387" s="8">
        <v>0.0</v>
      </c>
      <c r="I1387" s="11">
        <v>0.0</v>
      </c>
      <c r="J1387" s="8" t="s">
        <v>6062</v>
      </c>
      <c r="K1387" s="8">
        <v>310.0</v>
      </c>
      <c r="L1387" s="11">
        <v>19833.8</v>
      </c>
      <c r="M1387" s="8" t="s">
        <v>6119</v>
      </c>
      <c r="N1387" s="8" t="s">
        <v>138</v>
      </c>
      <c r="O1387" s="8" t="s">
        <v>7393</v>
      </c>
      <c r="P1387" s="11">
        <v>76.0</v>
      </c>
      <c r="Q1387" s="11">
        <v>81117.08</v>
      </c>
      <c r="R1387" s="8"/>
      <c r="S1387" s="16" t="str">
        <f t="shared" si="13"/>
        <v>CXG-0526</v>
      </c>
      <c r="T1387" s="16" t="str">
        <f t="shared" si="14"/>
        <v>05/2026</v>
      </c>
      <c r="U1387" s="10" t="s">
        <v>1221</v>
      </c>
      <c r="V1387" s="43">
        <v>64040.0</v>
      </c>
      <c r="W1387" s="8">
        <v>1067.33</v>
      </c>
      <c r="X1387" s="8">
        <v>1.0</v>
      </c>
      <c r="Y1387" s="16" t="str">
        <f t="shared" si="15"/>
        <v>Descarregado</v>
      </c>
      <c r="Z1387" s="8" t="s">
        <v>3309</v>
      </c>
      <c r="AA1387" s="14">
        <f>SUMIFS(PagFreteIndividal!E:E,PagFreteIndividal!B:B,A:A)+AC1387</f>
        <v>19833.8</v>
      </c>
      <c r="AB1387" s="14">
        <f t="shared" si="16"/>
        <v>0</v>
      </c>
      <c r="AC1387" s="32"/>
    </row>
    <row r="1388">
      <c r="A1388" s="10" t="s">
        <v>6052</v>
      </c>
      <c r="B1388" s="13">
        <v>46168.0</v>
      </c>
      <c r="C1388" s="8" t="s">
        <v>3396</v>
      </c>
      <c r="D1388" s="8">
        <v>62020.0</v>
      </c>
      <c r="E1388" s="8">
        <v>1033.67</v>
      </c>
      <c r="F1388" s="8">
        <v>54.5</v>
      </c>
      <c r="G1388" s="11">
        <v>56335.02</v>
      </c>
      <c r="H1388" s="8">
        <v>0.0</v>
      </c>
      <c r="I1388" s="11">
        <v>0.0</v>
      </c>
      <c r="J1388" s="8" t="s">
        <v>6053</v>
      </c>
      <c r="K1388" s="8">
        <v>340.0</v>
      </c>
      <c r="L1388" s="11">
        <v>21086.8</v>
      </c>
      <c r="M1388" s="8" t="s">
        <v>7407</v>
      </c>
      <c r="N1388" s="8" t="s">
        <v>73</v>
      </c>
      <c r="O1388" s="8" t="s">
        <v>7397</v>
      </c>
      <c r="P1388" s="11">
        <v>78.0</v>
      </c>
      <c r="Q1388" s="11">
        <v>80626.26</v>
      </c>
      <c r="R1388" s="8"/>
      <c r="S1388" s="16" t="str">
        <f t="shared" si="13"/>
        <v>CXG-0526</v>
      </c>
      <c r="T1388" s="16" t="str">
        <f t="shared" si="14"/>
        <v>05/2026</v>
      </c>
      <c r="U1388" s="10" t="s">
        <v>1221</v>
      </c>
      <c r="V1388" s="43"/>
      <c r="W1388" s="8">
        <v>0.0</v>
      </c>
      <c r="X1388" s="8">
        <v>-1033.67</v>
      </c>
      <c r="Y1388" s="16" t="str">
        <f t="shared" si="15"/>
        <v>Em Trânsito</v>
      </c>
      <c r="Z1388" s="8" t="s">
        <v>3397</v>
      </c>
      <c r="AA1388" s="14">
        <f>SUMIFS(PagFreteIndividal!E:E,PagFreteIndividal!B:B,A:A)+AC1388</f>
        <v>16086.8</v>
      </c>
      <c r="AB1388" s="14">
        <f t="shared" si="16"/>
        <v>5000</v>
      </c>
      <c r="AC1388" s="32"/>
    </row>
    <row r="1389">
      <c r="A1389" s="10" t="s">
        <v>7408</v>
      </c>
      <c r="B1389" s="13">
        <v>46168.0</v>
      </c>
      <c r="C1389" s="8" t="s">
        <v>3391</v>
      </c>
      <c r="D1389" s="8">
        <v>75960.0</v>
      </c>
      <c r="E1389" s="8">
        <v>1266.0</v>
      </c>
      <c r="F1389" s="8">
        <v>54.5</v>
      </c>
      <c r="G1389" s="11">
        <v>68997.0</v>
      </c>
      <c r="H1389" s="8">
        <v>0.0</v>
      </c>
      <c r="I1389" s="11">
        <v>0.0</v>
      </c>
      <c r="J1389" s="8" t="s">
        <v>7190</v>
      </c>
      <c r="K1389" s="8">
        <v>240.0</v>
      </c>
      <c r="L1389" s="11">
        <v>18230.4</v>
      </c>
      <c r="M1389" s="8" t="s">
        <v>6119</v>
      </c>
      <c r="N1389" s="8" t="s">
        <v>180</v>
      </c>
      <c r="O1389" s="8" t="s">
        <v>7402</v>
      </c>
      <c r="P1389" s="11">
        <v>73.0</v>
      </c>
      <c r="Q1389" s="11">
        <v>91785.09</v>
      </c>
      <c r="R1389" s="8"/>
      <c r="S1389" s="16" t="str">
        <f t="shared" si="13"/>
        <v>CXG-0526</v>
      </c>
      <c r="T1389" s="16" t="str">
        <f t="shared" si="14"/>
        <v>05/2026</v>
      </c>
      <c r="U1389" s="10" t="s">
        <v>1221</v>
      </c>
      <c r="V1389" s="43">
        <v>75440.0</v>
      </c>
      <c r="W1389" s="8">
        <v>1257.33</v>
      </c>
      <c r="X1389" s="8">
        <v>-8.67</v>
      </c>
      <c r="Y1389" s="16" t="str">
        <f t="shared" si="15"/>
        <v>Descarregado</v>
      </c>
      <c r="Z1389" s="8" t="s">
        <v>3379</v>
      </c>
      <c r="AA1389" s="14">
        <f>SUMIFS(PagFreteIndividal!E:E,PagFreteIndividal!B:B,A:A)+AC1389</f>
        <v>18230.4</v>
      </c>
      <c r="AB1389" s="14">
        <f t="shared" si="16"/>
        <v>0</v>
      </c>
      <c r="AC1389" s="32">
        <v>18230.4</v>
      </c>
    </row>
    <row r="1390">
      <c r="A1390" s="10" t="s">
        <v>6050</v>
      </c>
      <c r="B1390" s="13">
        <v>46168.0</v>
      </c>
      <c r="C1390" s="8" t="s">
        <v>3396</v>
      </c>
      <c r="D1390" s="8">
        <v>78980.0</v>
      </c>
      <c r="E1390" s="8">
        <v>1316.33</v>
      </c>
      <c r="F1390" s="8">
        <v>54.0</v>
      </c>
      <c r="G1390" s="11">
        <v>71081.82</v>
      </c>
      <c r="H1390" s="8">
        <v>0.0</v>
      </c>
      <c r="I1390" s="11">
        <v>0.0</v>
      </c>
      <c r="J1390" s="8" t="s">
        <v>6013</v>
      </c>
      <c r="K1390" s="8">
        <v>350.0</v>
      </c>
      <c r="L1390" s="11">
        <v>27643.0</v>
      </c>
      <c r="M1390" s="8" t="s">
        <v>6119</v>
      </c>
      <c r="N1390" s="8" t="s">
        <v>73</v>
      </c>
      <c r="O1390" s="8" t="s">
        <v>7397</v>
      </c>
      <c r="P1390" s="11">
        <v>78.0</v>
      </c>
      <c r="Q1390" s="11">
        <v>102648.0</v>
      </c>
      <c r="R1390" s="8"/>
      <c r="S1390" s="16" t="str">
        <f t="shared" si="13"/>
        <v>CXG-0526</v>
      </c>
      <c r="T1390" s="16" t="str">
        <f t="shared" si="14"/>
        <v>05/2026</v>
      </c>
      <c r="U1390" s="10" t="s">
        <v>1223</v>
      </c>
      <c r="V1390" s="43">
        <v>78960.0</v>
      </c>
      <c r="W1390" s="8">
        <v>1316.0</v>
      </c>
      <c r="X1390" s="8">
        <v>-0.33</v>
      </c>
      <c r="Y1390" s="16" t="str">
        <f t="shared" si="15"/>
        <v>Descarregado</v>
      </c>
      <c r="Z1390" s="8" t="s">
        <v>3397</v>
      </c>
      <c r="AA1390" s="14">
        <f>SUMIFS(PagFreteIndividal!E:E,PagFreteIndividal!B:B,A:A)+AC1390</f>
        <v>27643</v>
      </c>
      <c r="AB1390" s="14">
        <f t="shared" si="16"/>
        <v>0</v>
      </c>
      <c r="AC1390" s="32"/>
    </row>
    <row r="1391">
      <c r="A1391" s="10" t="s">
        <v>7409</v>
      </c>
      <c r="B1391" s="13">
        <v>46168.0</v>
      </c>
      <c r="C1391" s="8" t="s">
        <v>3393</v>
      </c>
      <c r="D1391" s="8">
        <v>75240.0</v>
      </c>
      <c r="E1391" s="8">
        <v>1254.0</v>
      </c>
      <c r="F1391" s="8">
        <v>52.5</v>
      </c>
      <c r="G1391" s="11">
        <v>65835.0</v>
      </c>
      <c r="H1391" s="8">
        <v>0.0</v>
      </c>
      <c r="I1391" s="11">
        <v>0.0</v>
      </c>
      <c r="J1391" s="8" t="s">
        <v>6528</v>
      </c>
      <c r="K1391" s="8">
        <v>240.0</v>
      </c>
      <c r="L1391" s="11">
        <v>18057.6</v>
      </c>
      <c r="M1391" s="8" t="s">
        <v>7407</v>
      </c>
      <c r="N1391" s="8" t="s">
        <v>180</v>
      </c>
      <c r="O1391" s="8" t="s">
        <v>7402</v>
      </c>
      <c r="P1391" s="11">
        <v>73.0</v>
      </c>
      <c r="Q1391" s="11">
        <v>91542.0</v>
      </c>
      <c r="R1391" s="8"/>
      <c r="S1391" s="16" t="str">
        <f t="shared" si="13"/>
        <v>CXG-0526</v>
      </c>
      <c r="T1391" s="16" t="str">
        <f t="shared" si="14"/>
        <v>05/2026</v>
      </c>
      <c r="U1391" s="10" t="s">
        <v>1225</v>
      </c>
      <c r="V1391" s="43"/>
      <c r="W1391" s="8">
        <v>0.0</v>
      </c>
      <c r="X1391" s="8">
        <v>-1254.0</v>
      </c>
      <c r="Y1391" s="16" t="str">
        <f t="shared" si="15"/>
        <v>Em Trânsito</v>
      </c>
      <c r="Z1391" s="8" t="s">
        <v>3302</v>
      </c>
      <c r="AA1391" s="14">
        <f>SUMIFS(PagFreteIndividal!E:E,PagFreteIndividal!B:B,A:A)+AC1391</f>
        <v>18057.6</v>
      </c>
      <c r="AB1391" s="14">
        <f t="shared" si="16"/>
        <v>0</v>
      </c>
      <c r="AC1391" s="32">
        <v>18057.6</v>
      </c>
    </row>
    <row r="1392">
      <c r="A1392" s="10" t="s">
        <v>6064</v>
      </c>
      <c r="B1392" s="13">
        <v>46168.0</v>
      </c>
      <c r="C1392" s="8" t="s">
        <v>3396</v>
      </c>
      <c r="D1392" s="8">
        <v>77060.0</v>
      </c>
      <c r="E1392" s="8">
        <v>1284.33</v>
      </c>
      <c r="F1392" s="8">
        <v>54.0</v>
      </c>
      <c r="G1392" s="11">
        <v>69353.82</v>
      </c>
      <c r="H1392" s="8">
        <v>0.0</v>
      </c>
      <c r="I1392" s="11">
        <v>0.0</v>
      </c>
      <c r="J1392" s="8" t="s">
        <v>6065</v>
      </c>
      <c r="K1392" s="8">
        <v>350.0</v>
      </c>
      <c r="L1392" s="11">
        <v>26971.0</v>
      </c>
      <c r="M1392" s="8" t="s">
        <v>6119</v>
      </c>
      <c r="N1392" s="8" t="s">
        <v>73</v>
      </c>
      <c r="O1392" s="8" t="s">
        <v>7397</v>
      </c>
      <c r="P1392" s="11">
        <v>78.0</v>
      </c>
      <c r="Q1392" s="11">
        <v>100489.74</v>
      </c>
      <c r="R1392" s="8"/>
      <c r="S1392" s="16" t="str">
        <f t="shared" si="13"/>
        <v>CXG-0526</v>
      </c>
      <c r="T1392" s="16" t="str">
        <f t="shared" si="14"/>
        <v>05/2026</v>
      </c>
      <c r="U1392" s="10" t="s">
        <v>1223</v>
      </c>
      <c r="V1392" s="43">
        <v>77300.0</v>
      </c>
      <c r="W1392" s="8">
        <v>1288.33</v>
      </c>
      <c r="X1392" s="8">
        <v>4.0</v>
      </c>
      <c r="Y1392" s="16" t="str">
        <f t="shared" si="15"/>
        <v>Descarregado</v>
      </c>
      <c r="Z1392" s="8" t="s">
        <v>3397</v>
      </c>
      <c r="AA1392" s="14">
        <f>SUMIFS(PagFreteIndividal!E:E,PagFreteIndividal!B:B,A:A)+AC1392</f>
        <v>26971</v>
      </c>
      <c r="AB1392" s="14">
        <f t="shared" si="16"/>
        <v>0</v>
      </c>
      <c r="AC1392" s="32"/>
    </row>
    <row r="1393">
      <c r="A1393" s="10" t="s">
        <v>6077</v>
      </c>
      <c r="B1393" s="13">
        <v>46169.0</v>
      </c>
      <c r="C1393" s="8" t="s">
        <v>3396</v>
      </c>
      <c r="D1393" s="8">
        <v>60920.0</v>
      </c>
      <c r="E1393" s="8">
        <v>1015.33</v>
      </c>
      <c r="F1393" s="8">
        <v>52.5</v>
      </c>
      <c r="G1393" s="11">
        <v>53304.83</v>
      </c>
      <c r="H1393" s="8">
        <v>0.0</v>
      </c>
      <c r="I1393" s="11">
        <v>0.0</v>
      </c>
      <c r="J1393" s="8" t="s">
        <v>6011</v>
      </c>
      <c r="K1393" s="8">
        <v>340.0</v>
      </c>
      <c r="L1393" s="11">
        <v>20712.8</v>
      </c>
      <c r="M1393" s="8" t="s">
        <v>7407</v>
      </c>
      <c r="N1393" s="8" t="s">
        <v>73</v>
      </c>
      <c r="O1393" s="8" t="s">
        <v>7397</v>
      </c>
      <c r="P1393" s="11">
        <v>78.0</v>
      </c>
      <c r="Q1393" s="11">
        <v>79195.74</v>
      </c>
      <c r="R1393" s="8"/>
      <c r="S1393" s="16" t="str">
        <f t="shared" si="13"/>
        <v>CXG-0526</v>
      </c>
      <c r="T1393" s="16" t="str">
        <f t="shared" si="14"/>
        <v>05/2026</v>
      </c>
      <c r="U1393" s="10" t="s">
        <v>1225</v>
      </c>
      <c r="V1393" s="43"/>
      <c r="W1393" s="8">
        <v>0.0</v>
      </c>
      <c r="X1393" s="8">
        <v>-1015.33</v>
      </c>
      <c r="Y1393" s="16" t="str">
        <f t="shared" si="15"/>
        <v>Em Trânsito</v>
      </c>
      <c r="Z1393" s="8" t="s">
        <v>3397</v>
      </c>
      <c r="AA1393" s="14">
        <f>SUMIFS(PagFreteIndividal!E:E,PagFreteIndividal!B:B,A:A)+AC1393</f>
        <v>15712.8</v>
      </c>
      <c r="AB1393" s="14">
        <f t="shared" si="16"/>
        <v>5000</v>
      </c>
      <c r="AC1393" s="32"/>
    </row>
    <row r="1394">
      <c r="A1394" s="10" t="s">
        <v>6074</v>
      </c>
      <c r="B1394" s="13">
        <v>46169.0</v>
      </c>
      <c r="C1394" s="8" t="s">
        <v>3396</v>
      </c>
      <c r="D1394" s="8">
        <v>75740.0</v>
      </c>
      <c r="E1394" s="8">
        <v>1262.33</v>
      </c>
      <c r="F1394" s="8">
        <v>54.0</v>
      </c>
      <c r="G1394" s="11">
        <v>68165.82</v>
      </c>
      <c r="H1394" s="8">
        <v>0.0</v>
      </c>
      <c r="I1394" s="11">
        <v>0.0</v>
      </c>
      <c r="J1394" s="8" t="s">
        <v>6075</v>
      </c>
      <c r="K1394" s="8">
        <v>350.0</v>
      </c>
      <c r="L1394" s="11">
        <v>26509.0</v>
      </c>
      <c r="M1394" s="8" t="s">
        <v>6119</v>
      </c>
      <c r="N1394" s="8" t="s">
        <v>73</v>
      </c>
      <c r="O1394" s="8" t="s">
        <v>7397</v>
      </c>
      <c r="P1394" s="11">
        <v>78.0</v>
      </c>
      <c r="Q1394" s="11">
        <v>98488.26</v>
      </c>
      <c r="R1394" s="8"/>
      <c r="S1394" s="16" t="str">
        <f t="shared" si="13"/>
        <v>CXG-0526</v>
      </c>
      <c r="T1394" s="16" t="str">
        <f t="shared" si="14"/>
        <v>05/2026</v>
      </c>
      <c r="U1394" s="10" t="s">
        <v>1223</v>
      </c>
      <c r="V1394" s="43">
        <v>75760.0</v>
      </c>
      <c r="W1394" s="8">
        <v>1262.67</v>
      </c>
      <c r="X1394" s="8">
        <v>0.34</v>
      </c>
      <c r="Y1394" s="16" t="str">
        <f t="shared" si="15"/>
        <v>Descarregado</v>
      </c>
      <c r="Z1394" s="8" t="s">
        <v>3397</v>
      </c>
      <c r="AA1394" s="14">
        <f>SUMIFS(PagFreteIndividal!E:E,PagFreteIndividal!B:B,A:A)+AC1394</f>
        <v>26509</v>
      </c>
      <c r="AB1394" s="14">
        <f t="shared" si="16"/>
        <v>0</v>
      </c>
      <c r="AC1394" s="32"/>
    </row>
    <row r="1395">
      <c r="A1395" s="10" t="s">
        <v>6071</v>
      </c>
      <c r="B1395" s="13">
        <v>46169.0</v>
      </c>
      <c r="C1395" s="8" t="s">
        <v>3396</v>
      </c>
      <c r="D1395" s="8">
        <v>77340.0</v>
      </c>
      <c r="E1395" s="8">
        <v>1289.0</v>
      </c>
      <c r="F1395" s="8">
        <v>54.0</v>
      </c>
      <c r="G1395" s="11">
        <v>69606.0</v>
      </c>
      <c r="H1395" s="8">
        <v>0.0</v>
      </c>
      <c r="I1395" s="11">
        <v>0.0</v>
      </c>
      <c r="J1395" s="8" t="s">
        <v>6072</v>
      </c>
      <c r="K1395" s="8">
        <v>350.0</v>
      </c>
      <c r="L1395" s="11">
        <v>27069.0</v>
      </c>
      <c r="M1395" s="8" t="s">
        <v>6119</v>
      </c>
      <c r="N1395" s="8" t="s">
        <v>73</v>
      </c>
      <c r="O1395" s="8" t="s">
        <v>7397</v>
      </c>
      <c r="P1395" s="11">
        <v>78.0</v>
      </c>
      <c r="Q1395" s="11">
        <v>100555.26</v>
      </c>
      <c r="R1395" s="8"/>
      <c r="S1395" s="16" t="str">
        <f t="shared" si="13"/>
        <v>CXG-0526</v>
      </c>
      <c r="T1395" s="16" t="str">
        <f t="shared" si="14"/>
        <v>05/2026</v>
      </c>
      <c r="U1395" s="10" t="s">
        <v>1223</v>
      </c>
      <c r="V1395" s="43">
        <v>77350.0</v>
      </c>
      <c r="W1395" s="8">
        <v>1289.17</v>
      </c>
      <c r="X1395" s="8">
        <v>0.17</v>
      </c>
      <c r="Y1395" s="16" t="str">
        <f t="shared" si="15"/>
        <v>Descarregado</v>
      </c>
      <c r="Z1395" s="8" t="s">
        <v>3397</v>
      </c>
      <c r="AA1395" s="14">
        <f>SUMIFS(PagFreteIndividal!E:E,PagFreteIndividal!B:B,A:A)+AC1395</f>
        <v>27069</v>
      </c>
      <c r="AB1395" s="14">
        <f t="shared" si="16"/>
        <v>0</v>
      </c>
      <c r="AC1395" s="32"/>
    </row>
    <row r="1396">
      <c r="A1396" s="10" t="s">
        <v>6068</v>
      </c>
      <c r="B1396" s="13">
        <v>46169.0</v>
      </c>
      <c r="C1396" s="8" t="s">
        <v>3396</v>
      </c>
      <c r="D1396" s="8">
        <v>58580.0</v>
      </c>
      <c r="E1396" s="8">
        <v>976.33</v>
      </c>
      <c r="F1396" s="8">
        <v>54.5</v>
      </c>
      <c r="G1396" s="11">
        <v>53209.99</v>
      </c>
      <c r="H1396" s="8">
        <v>0.0</v>
      </c>
      <c r="I1396" s="11">
        <v>0.0</v>
      </c>
      <c r="J1396" s="8" t="s">
        <v>6069</v>
      </c>
      <c r="K1396" s="8">
        <v>340.0</v>
      </c>
      <c r="L1396" s="11">
        <v>19917.2</v>
      </c>
      <c r="M1396" s="8" t="s">
        <v>6119</v>
      </c>
      <c r="N1396" s="8" t="s">
        <v>73</v>
      </c>
      <c r="O1396" s="8" t="s">
        <v>7397</v>
      </c>
      <c r="P1396" s="11">
        <v>78.0</v>
      </c>
      <c r="Q1396" s="11">
        <v>76128.0</v>
      </c>
      <c r="R1396" s="8"/>
      <c r="S1396" s="16" t="str">
        <f t="shared" si="13"/>
        <v>CXG-0526</v>
      </c>
      <c r="T1396" s="16" t="str">
        <f t="shared" si="14"/>
        <v>05/2026</v>
      </c>
      <c r="U1396" s="10" t="s">
        <v>1225</v>
      </c>
      <c r="V1396" s="43">
        <v>58560.0</v>
      </c>
      <c r="W1396" s="8">
        <v>976.0</v>
      </c>
      <c r="X1396" s="8">
        <v>-0.33</v>
      </c>
      <c r="Y1396" s="16" t="str">
        <f t="shared" si="15"/>
        <v>Descarregado</v>
      </c>
      <c r="Z1396" s="8" t="s">
        <v>3397</v>
      </c>
      <c r="AA1396" s="14">
        <f>SUMIFS(PagFreteIndividal!E:E,PagFreteIndividal!B:B,A:A)+AC1396</f>
        <v>19917.2</v>
      </c>
      <c r="AB1396" s="14">
        <f t="shared" si="16"/>
        <v>0</v>
      </c>
      <c r="AC1396" s="32"/>
    </row>
    <row r="1397">
      <c r="A1397" s="10" t="s">
        <v>7410</v>
      </c>
      <c r="B1397" s="13">
        <v>46170.0</v>
      </c>
      <c r="C1397" s="8" t="s">
        <v>3391</v>
      </c>
      <c r="D1397" s="8">
        <v>74970.0</v>
      </c>
      <c r="E1397" s="8">
        <v>1249.5</v>
      </c>
      <c r="F1397" s="8">
        <v>55.5</v>
      </c>
      <c r="G1397" s="11">
        <v>69347.25</v>
      </c>
      <c r="H1397" s="8">
        <v>0.0</v>
      </c>
      <c r="I1397" s="11">
        <v>0.0</v>
      </c>
      <c r="J1397" s="8" t="s">
        <v>7174</v>
      </c>
      <c r="K1397" s="8">
        <v>300.0</v>
      </c>
      <c r="L1397" s="11">
        <v>22491.0</v>
      </c>
      <c r="M1397" s="8" t="s">
        <v>6119</v>
      </c>
      <c r="N1397" s="8" t="s">
        <v>265</v>
      </c>
      <c r="O1397" s="8" t="s">
        <v>7389</v>
      </c>
      <c r="P1397" s="11">
        <v>79.0</v>
      </c>
      <c r="Q1397" s="11">
        <v>98618.07</v>
      </c>
      <c r="R1397" s="8"/>
      <c r="S1397" s="16" t="str">
        <f t="shared" si="13"/>
        <v>CXG-0526</v>
      </c>
      <c r="T1397" s="16" t="str">
        <f t="shared" si="14"/>
        <v>05/2026</v>
      </c>
      <c r="U1397" s="10" t="s">
        <v>1219</v>
      </c>
      <c r="V1397" s="43">
        <v>74900.0</v>
      </c>
      <c r="W1397" s="8">
        <v>1248.33</v>
      </c>
      <c r="X1397" s="8">
        <v>-1.17</v>
      </c>
      <c r="Y1397" s="16" t="str">
        <f t="shared" si="15"/>
        <v>Descarregado</v>
      </c>
      <c r="Z1397" s="8" t="s">
        <v>3379</v>
      </c>
      <c r="AA1397" s="14">
        <f>SUMIFS(PagFreteIndividal!E:E,PagFreteIndividal!B:B,A:A)+AC1397</f>
        <v>22491</v>
      </c>
      <c r="AB1397" s="14">
        <f t="shared" si="16"/>
        <v>0</v>
      </c>
      <c r="AC1397" s="32">
        <v>22491.0</v>
      </c>
    </row>
    <row r="1398">
      <c r="A1398" s="10" t="s">
        <v>7411</v>
      </c>
      <c r="B1398" s="13">
        <v>46170.0</v>
      </c>
      <c r="C1398" s="8" t="s">
        <v>3393</v>
      </c>
      <c r="D1398" s="8">
        <v>78020.0</v>
      </c>
      <c r="E1398" s="8">
        <v>1300.33</v>
      </c>
      <c r="F1398" s="8">
        <v>54.5</v>
      </c>
      <c r="G1398" s="11">
        <v>70867.99</v>
      </c>
      <c r="H1398" s="8">
        <v>0.0</v>
      </c>
      <c r="I1398" s="11">
        <v>0.0</v>
      </c>
      <c r="J1398" s="8" t="s">
        <v>6464</v>
      </c>
      <c r="K1398" s="8">
        <v>240.0</v>
      </c>
      <c r="L1398" s="11">
        <v>18724.8</v>
      </c>
      <c r="M1398" s="8" t="s">
        <v>7407</v>
      </c>
      <c r="N1398" s="8" t="s">
        <v>180</v>
      </c>
      <c r="O1398" s="8" t="s">
        <v>7402</v>
      </c>
      <c r="P1398" s="11">
        <v>73.0</v>
      </c>
      <c r="Q1398" s="11">
        <v>94924.09</v>
      </c>
      <c r="R1398" s="8"/>
      <c r="S1398" s="16" t="str">
        <f t="shared" si="13"/>
        <v>CXG-0526</v>
      </c>
      <c r="T1398" s="16" t="str">
        <f t="shared" si="14"/>
        <v>05/2026</v>
      </c>
      <c r="U1398" s="10" t="s">
        <v>1225</v>
      </c>
      <c r="V1398" s="43"/>
      <c r="W1398" s="8">
        <v>0.0</v>
      </c>
      <c r="X1398" s="8">
        <v>-1300.33</v>
      </c>
      <c r="Y1398" s="16" t="str">
        <f t="shared" si="15"/>
        <v>Em Trânsito</v>
      </c>
      <c r="Z1398" s="8" t="s">
        <v>3302</v>
      </c>
      <c r="AA1398" s="14">
        <f>SUMIFS(PagFreteIndividal!E:E,PagFreteIndividal!B:B,A:A)+AC1398</f>
        <v>18724.8</v>
      </c>
      <c r="AB1398" s="14">
        <f t="shared" si="16"/>
        <v>0</v>
      </c>
      <c r="AC1398" s="32">
        <v>18724.8</v>
      </c>
    </row>
    <row r="1399">
      <c r="A1399" s="10" t="s">
        <v>7412</v>
      </c>
      <c r="B1399" s="13">
        <v>46170.0</v>
      </c>
      <c r="C1399" s="8" t="s">
        <v>3393</v>
      </c>
      <c r="D1399" s="8">
        <v>68540.0</v>
      </c>
      <c r="E1399" s="8">
        <v>1142.33</v>
      </c>
      <c r="F1399" s="8">
        <v>41.5</v>
      </c>
      <c r="G1399" s="11">
        <v>47406.7</v>
      </c>
      <c r="H1399" s="8">
        <v>0.0</v>
      </c>
      <c r="I1399" s="11">
        <v>0.0</v>
      </c>
      <c r="J1399" s="8" t="s">
        <v>6158</v>
      </c>
      <c r="K1399" s="8">
        <v>350.0</v>
      </c>
      <c r="L1399" s="11">
        <v>23989.0</v>
      </c>
      <c r="M1399" s="8" t="s">
        <v>6119</v>
      </c>
      <c r="N1399" s="8" t="s">
        <v>224</v>
      </c>
      <c r="O1399" s="8" t="s">
        <v>7413</v>
      </c>
      <c r="P1399" s="11">
        <v>66.5</v>
      </c>
      <c r="Q1399" s="11">
        <v>76142.5</v>
      </c>
      <c r="R1399" s="8"/>
      <c r="S1399" s="16" t="str">
        <f t="shared" si="13"/>
        <v>CXG-0526</v>
      </c>
      <c r="T1399" s="16" t="str">
        <f t="shared" si="14"/>
        <v>05/2026</v>
      </c>
      <c r="U1399" s="10" t="s">
        <v>1225</v>
      </c>
      <c r="V1399" s="43">
        <v>68700.0</v>
      </c>
      <c r="W1399" s="8">
        <v>1145.0</v>
      </c>
      <c r="X1399" s="8">
        <v>2.67</v>
      </c>
      <c r="Y1399" s="16" t="str">
        <f t="shared" si="15"/>
        <v>Descarregado</v>
      </c>
      <c r="Z1399" s="8" t="s">
        <v>3302</v>
      </c>
      <c r="AA1399" s="14">
        <f>SUMIFS(PagFreteIndividal!E:E,PagFreteIndividal!B:B,A:A)+AC1399</f>
        <v>23989</v>
      </c>
      <c r="AB1399" s="14">
        <f t="shared" si="16"/>
        <v>0</v>
      </c>
      <c r="AC1399" s="32">
        <v>23989.0</v>
      </c>
    </row>
    <row r="1400">
      <c r="A1400" s="10" t="s">
        <v>7414</v>
      </c>
      <c r="B1400" s="13">
        <v>46171.0</v>
      </c>
      <c r="C1400" s="8" t="s">
        <v>3393</v>
      </c>
      <c r="D1400" s="8">
        <v>70060.0</v>
      </c>
      <c r="E1400" s="8">
        <v>1167.67</v>
      </c>
      <c r="F1400" s="8">
        <v>41.5</v>
      </c>
      <c r="G1400" s="11">
        <v>48458.31</v>
      </c>
      <c r="H1400" s="8">
        <v>0.0</v>
      </c>
      <c r="I1400" s="11">
        <v>0.0</v>
      </c>
      <c r="J1400" s="8" t="s">
        <v>6201</v>
      </c>
      <c r="K1400" s="8">
        <v>350.0</v>
      </c>
      <c r="L1400" s="11">
        <v>24521.0</v>
      </c>
      <c r="M1400" s="8" t="s">
        <v>7407</v>
      </c>
      <c r="N1400" s="8" t="s">
        <v>224</v>
      </c>
      <c r="O1400" s="8" t="s">
        <v>7413</v>
      </c>
      <c r="P1400" s="11">
        <v>66.5</v>
      </c>
      <c r="Q1400" s="11">
        <v>77650.05</v>
      </c>
      <c r="R1400" s="8"/>
      <c r="S1400" s="16" t="str">
        <f t="shared" si="13"/>
        <v>CXG-0526</v>
      </c>
      <c r="T1400" s="16" t="str">
        <f t="shared" si="14"/>
        <v>05/2026</v>
      </c>
      <c r="U1400" s="10" t="s">
        <v>1225</v>
      </c>
      <c r="V1400" s="43"/>
      <c r="W1400" s="8">
        <v>0.0</v>
      </c>
      <c r="X1400" s="8">
        <v>-1167.67</v>
      </c>
      <c r="Y1400" s="16" t="str">
        <f t="shared" si="15"/>
        <v>Em Trânsito</v>
      </c>
      <c r="Z1400" s="8" t="s">
        <v>3302</v>
      </c>
      <c r="AA1400" s="14">
        <f>SUMIFS(PagFreteIndividal!E:E,PagFreteIndividal!B:B,A:A)+AC1400</f>
        <v>24521</v>
      </c>
      <c r="AB1400" s="14">
        <f t="shared" si="16"/>
        <v>0</v>
      </c>
      <c r="AC1400" s="32">
        <v>24521.0</v>
      </c>
    </row>
    <row r="1401">
      <c r="A1401" s="10" t="s">
        <v>7415</v>
      </c>
      <c r="B1401" s="13">
        <v>46170.0</v>
      </c>
      <c r="C1401" s="8" t="s">
        <v>3393</v>
      </c>
      <c r="D1401" s="8">
        <v>68980.0</v>
      </c>
      <c r="E1401" s="8">
        <v>1149.67</v>
      </c>
      <c r="F1401" s="8">
        <v>41.5</v>
      </c>
      <c r="G1401" s="11">
        <v>47711.31</v>
      </c>
      <c r="H1401" s="8">
        <v>0.0</v>
      </c>
      <c r="I1401" s="11">
        <v>0.0</v>
      </c>
      <c r="J1401" s="8" t="s">
        <v>6132</v>
      </c>
      <c r="K1401" s="8">
        <v>350.0</v>
      </c>
      <c r="L1401" s="11">
        <v>24143.0</v>
      </c>
      <c r="M1401" s="8" t="s">
        <v>7407</v>
      </c>
      <c r="N1401" s="8" t="s">
        <v>224</v>
      </c>
      <c r="O1401" s="8" t="s">
        <v>7413</v>
      </c>
      <c r="P1401" s="11">
        <v>66.5</v>
      </c>
      <c r="Q1401" s="11">
        <v>76453.05</v>
      </c>
      <c r="R1401" s="8"/>
      <c r="S1401" s="16" t="str">
        <f t="shared" si="13"/>
        <v>CXG-0526</v>
      </c>
      <c r="T1401" s="16" t="str">
        <f t="shared" si="14"/>
        <v>05/2026</v>
      </c>
      <c r="U1401" s="10" t="s">
        <v>1225</v>
      </c>
      <c r="V1401" s="43"/>
      <c r="W1401" s="8">
        <v>0.0</v>
      </c>
      <c r="X1401" s="8">
        <v>-1149.67</v>
      </c>
      <c r="Y1401" s="16" t="str">
        <f t="shared" si="15"/>
        <v>Em Trânsito</v>
      </c>
      <c r="Z1401" s="8" t="s">
        <v>3302</v>
      </c>
      <c r="AA1401" s="14">
        <f>SUMIFS(PagFreteIndividal!E:E,PagFreteIndividal!B:B,A:A)+AC1401</f>
        <v>24143</v>
      </c>
      <c r="AB1401" s="14">
        <f t="shared" si="16"/>
        <v>0</v>
      </c>
      <c r="AC1401" s="32">
        <v>24143.0</v>
      </c>
    </row>
    <row r="1402">
      <c r="A1402" s="10" t="s">
        <v>6085</v>
      </c>
      <c r="B1402" s="13">
        <v>46170.0</v>
      </c>
      <c r="C1402" s="8" t="s">
        <v>3396</v>
      </c>
      <c r="D1402" s="8">
        <v>83560.0</v>
      </c>
      <c r="E1402" s="8">
        <v>1392.67</v>
      </c>
      <c r="F1402" s="8">
        <v>52.5</v>
      </c>
      <c r="G1402" s="11">
        <v>73115.18</v>
      </c>
      <c r="H1402" s="8">
        <v>0.0</v>
      </c>
      <c r="I1402" s="11">
        <v>0.0</v>
      </c>
      <c r="J1402" s="8" t="s">
        <v>6086</v>
      </c>
      <c r="K1402" s="8">
        <v>340.0</v>
      </c>
      <c r="L1402" s="11">
        <v>28410.4</v>
      </c>
      <c r="M1402" s="8" t="s">
        <v>7407</v>
      </c>
      <c r="N1402" s="8" t="s">
        <v>95</v>
      </c>
      <c r="O1402" s="8" t="s">
        <v>7416</v>
      </c>
      <c r="P1402" s="11">
        <v>77.0</v>
      </c>
      <c r="Q1402" s="11">
        <v>107235.59</v>
      </c>
      <c r="R1402" s="8"/>
      <c r="S1402" s="16" t="str">
        <f t="shared" si="13"/>
        <v>CXG-0526</v>
      </c>
      <c r="T1402" s="16" t="str">
        <f t="shared" si="14"/>
        <v>05/2026</v>
      </c>
      <c r="U1402" s="10" t="s">
        <v>1225</v>
      </c>
      <c r="V1402" s="43"/>
      <c r="W1402" s="8">
        <v>0.0</v>
      </c>
      <c r="X1402" s="8">
        <v>-1392.67</v>
      </c>
      <c r="Y1402" s="16" t="str">
        <f t="shared" si="15"/>
        <v>Em Trânsito</v>
      </c>
      <c r="Z1402" s="8" t="s">
        <v>3397</v>
      </c>
      <c r="AA1402" s="14">
        <f>SUMIFS(PagFreteIndividal!E:E,PagFreteIndividal!B:B,A:A)+AC1402</f>
        <v>20410.4</v>
      </c>
      <c r="AB1402" s="14">
        <f t="shared" si="16"/>
        <v>8000</v>
      </c>
      <c r="AC1402" s="32"/>
    </row>
    <row r="1403">
      <c r="A1403" s="10" t="s">
        <v>7417</v>
      </c>
      <c r="B1403" s="13">
        <v>46171.0</v>
      </c>
      <c r="C1403" s="8" t="s">
        <v>3393</v>
      </c>
      <c r="D1403" s="8">
        <v>79860.0</v>
      </c>
      <c r="E1403" s="8">
        <v>1331.0</v>
      </c>
      <c r="F1403" s="8">
        <v>52.5</v>
      </c>
      <c r="G1403" s="11">
        <v>69877.5</v>
      </c>
      <c r="H1403" s="8">
        <v>0.0</v>
      </c>
      <c r="I1403" s="11">
        <v>0.0</v>
      </c>
      <c r="J1403" s="8" t="s">
        <v>6129</v>
      </c>
      <c r="K1403" s="8">
        <v>340.0</v>
      </c>
      <c r="L1403" s="11">
        <v>27152.4</v>
      </c>
      <c r="M1403" s="8" t="s">
        <v>6119</v>
      </c>
      <c r="N1403" s="8" t="s">
        <v>73</v>
      </c>
      <c r="O1403" s="8" t="s">
        <v>7418</v>
      </c>
      <c r="P1403" s="11">
        <v>79.0</v>
      </c>
      <c r="Q1403" s="11">
        <v>105228.0</v>
      </c>
      <c r="R1403" s="8"/>
      <c r="S1403" s="16" t="str">
        <f t="shared" si="13"/>
        <v>CXG-0526</v>
      </c>
      <c r="T1403" s="16" t="str">
        <f t="shared" si="14"/>
        <v>05/2026</v>
      </c>
      <c r="U1403" s="10" t="s">
        <v>1225</v>
      </c>
      <c r="V1403" s="43">
        <v>79920.0</v>
      </c>
      <c r="W1403" s="8">
        <v>1332.0</v>
      </c>
      <c r="X1403" s="8">
        <v>1.0</v>
      </c>
      <c r="Y1403" s="16" t="str">
        <f t="shared" si="15"/>
        <v>Descarregado</v>
      </c>
      <c r="Z1403" s="8" t="s">
        <v>3302</v>
      </c>
      <c r="AA1403" s="14">
        <f>SUMIFS(PagFreteIndividal!E:E,PagFreteIndividal!B:B,A:A)+AC1403</f>
        <v>27152.4</v>
      </c>
      <c r="AB1403" s="14">
        <f t="shared" si="16"/>
        <v>0</v>
      </c>
      <c r="AC1403" s="32">
        <v>27152.4</v>
      </c>
    </row>
    <row r="1404">
      <c r="A1404" s="10" t="s">
        <v>7419</v>
      </c>
      <c r="B1404" s="13">
        <v>46171.0</v>
      </c>
      <c r="C1404" s="8" t="s">
        <v>3322</v>
      </c>
      <c r="D1404" s="8">
        <v>76480.0</v>
      </c>
      <c r="E1404" s="8">
        <v>1274.67</v>
      </c>
      <c r="F1404" s="8">
        <v>52.5</v>
      </c>
      <c r="G1404" s="11">
        <v>66920.18</v>
      </c>
      <c r="H1404" s="8">
        <v>0.0</v>
      </c>
      <c r="I1404" s="11">
        <v>0.0</v>
      </c>
      <c r="J1404" s="8" t="s">
        <v>3324</v>
      </c>
      <c r="K1404" s="8">
        <v>0.0</v>
      </c>
      <c r="L1404" s="11">
        <v>0.0</v>
      </c>
      <c r="M1404" s="8" t="s">
        <v>6119</v>
      </c>
      <c r="N1404" s="8" t="s">
        <v>198</v>
      </c>
      <c r="O1404" s="8" t="s">
        <v>7420</v>
      </c>
      <c r="P1404" s="11">
        <v>55.0</v>
      </c>
      <c r="Q1404" s="11">
        <v>70106.85</v>
      </c>
      <c r="R1404" s="8"/>
      <c r="S1404" s="16" t="str">
        <f t="shared" si="13"/>
        <v>CXG-0526</v>
      </c>
      <c r="T1404" s="16" t="str">
        <f t="shared" si="14"/>
        <v>05/2026</v>
      </c>
      <c r="U1404" s="10" t="s">
        <v>1225</v>
      </c>
      <c r="V1404" s="43">
        <v>76480.0</v>
      </c>
      <c r="W1404" s="8">
        <v>1274.67</v>
      </c>
      <c r="X1404" s="8">
        <v>0.0</v>
      </c>
      <c r="Y1404" s="16" t="str">
        <f t="shared" si="15"/>
        <v>Descarregado</v>
      </c>
      <c r="Z1404" s="8" t="s">
        <v>3324</v>
      </c>
      <c r="AA1404" s="14">
        <f>SUMIFS(PagFreteIndividal!E:E,PagFreteIndividal!B:B,A:A)+AC1404</f>
        <v>0</v>
      </c>
      <c r="AB1404" s="14">
        <f t="shared" si="16"/>
        <v>0</v>
      </c>
      <c r="AC1404" s="32"/>
    </row>
    <row r="1405">
      <c r="A1405" s="10" t="s">
        <v>6088</v>
      </c>
      <c r="B1405" s="13">
        <v>46171.0</v>
      </c>
      <c r="C1405" s="8" t="s">
        <v>3370</v>
      </c>
      <c r="D1405" s="8">
        <v>80640.0</v>
      </c>
      <c r="E1405" s="8">
        <v>1344.0</v>
      </c>
      <c r="F1405" s="8">
        <v>52.5</v>
      </c>
      <c r="G1405" s="11">
        <v>70560.0</v>
      </c>
      <c r="H1405" s="8">
        <v>0.0</v>
      </c>
      <c r="I1405" s="11">
        <v>0.0</v>
      </c>
      <c r="J1405" s="8" t="s">
        <v>5696</v>
      </c>
      <c r="K1405" s="8">
        <v>310.0</v>
      </c>
      <c r="L1405" s="11">
        <v>24998.4</v>
      </c>
      <c r="M1405" s="8" t="s">
        <v>7407</v>
      </c>
      <c r="N1405" s="8" t="s">
        <v>138</v>
      </c>
      <c r="O1405" s="8" t="s">
        <v>7393</v>
      </c>
      <c r="P1405" s="11">
        <v>76.0</v>
      </c>
      <c r="Q1405" s="11">
        <v>102144.0</v>
      </c>
      <c r="R1405" s="8"/>
      <c r="S1405" s="16" t="str">
        <f t="shared" si="13"/>
        <v>CXG-0526</v>
      </c>
      <c r="T1405" s="16" t="str">
        <f t="shared" si="14"/>
        <v>05/2026</v>
      </c>
      <c r="U1405" s="10" t="s">
        <v>1225</v>
      </c>
      <c r="V1405" s="43"/>
      <c r="W1405" s="8">
        <v>0.0</v>
      </c>
      <c r="X1405" s="8">
        <v>-1344.0</v>
      </c>
      <c r="Y1405" s="16" t="str">
        <f t="shared" si="15"/>
        <v>Em Trânsito</v>
      </c>
      <c r="Z1405" s="8" t="s">
        <v>3309</v>
      </c>
      <c r="AA1405" s="14">
        <f>SUMIFS(PagFreteIndividal!E:E,PagFreteIndividal!B:B,A:A)+AC1405</f>
        <v>20000</v>
      </c>
      <c r="AB1405" s="14">
        <f t="shared" si="16"/>
        <v>4998.4</v>
      </c>
      <c r="AC1405" s="32"/>
    </row>
    <row r="1406">
      <c r="A1406" s="10" t="s">
        <v>6092</v>
      </c>
      <c r="B1406" s="13">
        <v>46174.0</v>
      </c>
      <c r="C1406" s="8" t="s">
        <v>3396</v>
      </c>
      <c r="D1406" s="8">
        <v>79100.0</v>
      </c>
      <c r="E1406" s="8">
        <v>1318.33</v>
      </c>
      <c r="F1406" s="8">
        <v>42.5</v>
      </c>
      <c r="G1406" s="11">
        <v>56029.03</v>
      </c>
      <c r="H1406" s="8">
        <v>0.0</v>
      </c>
      <c r="I1406" s="11">
        <v>0.0</v>
      </c>
      <c r="J1406" s="8" t="s">
        <v>6006</v>
      </c>
      <c r="K1406" s="8">
        <v>330.0</v>
      </c>
      <c r="L1406" s="11">
        <v>26103.0</v>
      </c>
      <c r="M1406" s="8" t="s">
        <v>7407</v>
      </c>
      <c r="N1406" s="8" t="s">
        <v>224</v>
      </c>
      <c r="O1406" s="8" t="s">
        <v>7413</v>
      </c>
      <c r="P1406" s="11">
        <v>66.5</v>
      </c>
      <c r="Q1406" s="11">
        <v>87668.95</v>
      </c>
      <c r="R1406" s="8"/>
      <c r="S1406" s="16" t="str">
        <f t="shared" si="13"/>
        <v>CXG-0626</v>
      </c>
      <c r="T1406" s="16" t="str">
        <f t="shared" si="14"/>
        <v>06/2026</v>
      </c>
      <c r="U1406" s="10" t="s">
        <v>1219</v>
      </c>
      <c r="V1406" s="43"/>
      <c r="W1406" s="8">
        <v>0.0</v>
      </c>
      <c r="X1406" s="8">
        <v>-1318.33</v>
      </c>
      <c r="Y1406" s="16" t="str">
        <f t="shared" si="15"/>
        <v>Em Trânsito</v>
      </c>
      <c r="Z1406" s="8" t="s">
        <v>3397</v>
      </c>
      <c r="AA1406" s="14">
        <f>SUMIFS(PagFreteIndividal!E:E,PagFreteIndividal!B:B,A:A)+AC1406</f>
        <v>20103</v>
      </c>
      <c r="AB1406" s="14">
        <f t="shared" si="16"/>
        <v>6000</v>
      </c>
      <c r="AC1406" s="32"/>
    </row>
    <row r="1407">
      <c r="A1407" s="10" t="s">
        <v>7421</v>
      </c>
      <c r="B1407" s="13">
        <v>46174.0</v>
      </c>
      <c r="C1407" s="8" t="s">
        <v>3399</v>
      </c>
      <c r="D1407" s="8">
        <v>66960.0</v>
      </c>
      <c r="E1407" s="8">
        <v>1116.0</v>
      </c>
      <c r="F1407" s="8">
        <v>52.5</v>
      </c>
      <c r="G1407" s="11">
        <v>58590.0</v>
      </c>
      <c r="H1407" s="8">
        <v>0.0</v>
      </c>
      <c r="I1407" s="11">
        <v>0.0</v>
      </c>
      <c r="J1407" s="8" t="s">
        <v>6992</v>
      </c>
      <c r="K1407" s="8">
        <v>310.0</v>
      </c>
      <c r="L1407" s="11">
        <v>20757.6</v>
      </c>
      <c r="M1407" s="8" t="s">
        <v>7407</v>
      </c>
      <c r="N1407" s="8" t="s">
        <v>23</v>
      </c>
      <c r="O1407" s="8" t="s">
        <v>7381</v>
      </c>
      <c r="P1407" s="11">
        <v>75.5</v>
      </c>
      <c r="Q1407" s="11">
        <v>84258.0</v>
      </c>
      <c r="R1407" s="8"/>
      <c r="S1407" s="16" t="str">
        <f t="shared" si="13"/>
        <v>CXG-0626</v>
      </c>
      <c r="T1407" s="16" t="str">
        <f t="shared" si="14"/>
        <v>06/2026</v>
      </c>
      <c r="U1407" s="10" t="s">
        <v>1225</v>
      </c>
      <c r="V1407" s="43"/>
      <c r="W1407" s="8">
        <v>0.0</v>
      </c>
      <c r="X1407" s="8">
        <v>-1116.0</v>
      </c>
      <c r="Y1407" s="16" t="str">
        <f t="shared" si="15"/>
        <v>Em Trânsito</v>
      </c>
      <c r="Z1407" s="8" t="s">
        <v>3302</v>
      </c>
      <c r="AA1407" s="14">
        <f>SUMIFS(PagFreteIndividal!E:E,PagFreteIndividal!B:B,A:A)+AC1407</f>
        <v>20757.6</v>
      </c>
      <c r="AB1407" s="14">
        <f t="shared" si="16"/>
        <v>0</v>
      </c>
      <c r="AC1407" s="32">
        <v>20757.6</v>
      </c>
    </row>
    <row r="1408">
      <c r="A1408" s="10" t="s">
        <v>7422</v>
      </c>
      <c r="B1408" s="13">
        <v>46174.0</v>
      </c>
      <c r="C1408" s="8" t="s">
        <v>3399</v>
      </c>
      <c r="D1408" s="8">
        <v>69980.0</v>
      </c>
      <c r="E1408" s="8">
        <v>1166.33</v>
      </c>
      <c r="F1408" s="8">
        <v>52.5</v>
      </c>
      <c r="G1408" s="11">
        <v>61232.33</v>
      </c>
      <c r="H1408" s="8">
        <v>0.0</v>
      </c>
      <c r="I1408" s="11">
        <v>0.0</v>
      </c>
      <c r="J1408" s="8" t="s">
        <v>6989</v>
      </c>
      <c r="K1408" s="8">
        <v>310.0</v>
      </c>
      <c r="L1408" s="11">
        <v>21693.8</v>
      </c>
      <c r="M1408" s="8" t="s">
        <v>7407</v>
      </c>
      <c r="N1408" s="8" t="s">
        <v>138</v>
      </c>
      <c r="O1408" s="8" t="s">
        <v>7393</v>
      </c>
      <c r="P1408" s="11">
        <v>76.0</v>
      </c>
      <c r="Q1408" s="11">
        <v>88641.08</v>
      </c>
      <c r="R1408" s="8"/>
      <c r="S1408" s="16" t="str">
        <f t="shared" si="13"/>
        <v>CXG-0626</v>
      </c>
      <c r="T1408" s="16" t="str">
        <f t="shared" si="14"/>
        <v>06/2026</v>
      </c>
      <c r="U1408" s="10" t="s">
        <v>1225</v>
      </c>
      <c r="V1408" s="43"/>
      <c r="W1408" s="8">
        <v>0.0</v>
      </c>
      <c r="X1408" s="8">
        <v>-1166.33</v>
      </c>
      <c r="Y1408" s="16" t="str">
        <f t="shared" si="15"/>
        <v>Em Trânsito</v>
      </c>
      <c r="Z1408" s="8" t="s">
        <v>3302</v>
      </c>
      <c r="AA1408" s="14">
        <f>SUMIFS(PagFreteIndividal!E:E,PagFreteIndividal!B:B,A:A)+AC1408</f>
        <v>21693.8</v>
      </c>
      <c r="AB1408" s="14">
        <f t="shared" si="16"/>
        <v>0</v>
      </c>
      <c r="AC1408" s="32">
        <v>21693.8</v>
      </c>
    </row>
    <row r="1409">
      <c r="A1409" s="10" t="s">
        <v>7423</v>
      </c>
      <c r="B1409" s="13">
        <v>46174.0</v>
      </c>
      <c r="C1409" s="8" t="s">
        <v>3402</v>
      </c>
      <c r="D1409" s="8">
        <v>73740.0</v>
      </c>
      <c r="E1409" s="8">
        <v>1229.0</v>
      </c>
      <c r="F1409" s="8">
        <v>54.5</v>
      </c>
      <c r="G1409" s="11">
        <v>66980.5</v>
      </c>
      <c r="H1409" s="8">
        <v>0.0</v>
      </c>
      <c r="I1409" s="11">
        <v>0.0</v>
      </c>
      <c r="J1409" s="8" t="s">
        <v>7190</v>
      </c>
      <c r="K1409" s="8">
        <v>240.0</v>
      </c>
      <c r="L1409" s="11">
        <v>17697.6</v>
      </c>
      <c r="M1409" s="8" t="s">
        <v>7407</v>
      </c>
      <c r="N1409" s="8" t="s">
        <v>180</v>
      </c>
      <c r="O1409" s="8" t="s">
        <v>7402</v>
      </c>
      <c r="P1409" s="11">
        <v>73.0</v>
      </c>
      <c r="Q1409" s="11">
        <v>89717.0</v>
      </c>
      <c r="R1409" s="8"/>
      <c r="S1409" s="16" t="str">
        <f t="shared" si="13"/>
        <v>CXG-0626</v>
      </c>
      <c r="T1409" s="16" t="str">
        <f t="shared" si="14"/>
        <v>06/2026</v>
      </c>
      <c r="U1409" s="10" t="s">
        <v>1225</v>
      </c>
      <c r="V1409" s="43"/>
      <c r="W1409" s="8">
        <v>0.0</v>
      </c>
      <c r="X1409" s="8">
        <v>-1229.0</v>
      </c>
      <c r="Y1409" s="16" t="str">
        <f t="shared" si="15"/>
        <v>Em Trânsito</v>
      </c>
      <c r="Z1409" s="8" t="s">
        <v>3379</v>
      </c>
      <c r="AA1409" s="14">
        <f>SUMIFS(PagFreteIndividal!E:E,PagFreteIndividal!B:B,A:A)+AC1409</f>
        <v>17697.6</v>
      </c>
      <c r="AB1409" s="14">
        <f t="shared" si="16"/>
        <v>0</v>
      </c>
      <c r="AC1409" s="32">
        <v>17697.6</v>
      </c>
    </row>
    <row r="1410">
      <c r="A1410" s="8"/>
      <c r="B1410" s="13"/>
      <c r="C1410" s="8"/>
      <c r="D1410" s="8"/>
      <c r="E1410" s="8"/>
      <c r="F1410" s="8"/>
      <c r="G1410" s="11"/>
      <c r="H1410" s="8"/>
      <c r="I1410" s="11"/>
      <c r="J1410" s="8"/>
      <c r="K1410" s="8"/>
      <c r="L1410" s="11"/>
      <c r="M1410" s="8"/>
      <c r="N1410" s="8"/>
      <c r="O1410" s="8"/>
      <c r="P1410" s="11"/>
      <c r="Q1410" s="11"/>
      <c r="R1410" s="8"/>
      <c r="U1410" s="8"/>
      <c r="V1410" s="43"/>
      <c r="W1410" s="8"/>
      <c r="X1410" s="8"/>
      <c r="Z1410" s="8"/>
      <c r="AA1410" s="14"/>
      <c r="AB1410" s="14"/>
      <c r="AC1410" s="32"/>
    </row>
    <row r="1411">
      <c r="A1411" s="8"/>
      <c r="B1411" s="13"/>
      <c r="C1411" s="8"/>
      <c r="D1411" s="8"/>
      <c r="E1411" s="8"/>
      <c r="F1411" s="8"/>
      <c r="G1411" s="11"/>
      <c r="H1411" s="8"/>
      <c r="I1411" s="11"/>
      <c r="J1411" s="8"/>
      <c r="K1411" s="8"/>
      <c r="L1411" s="11"/>
      <c r="M1411" s="8"/>
      <c r="N1411" s="8"/>
      <c r="O1411" s="8"/>
      <c r="P1411" s="11"/>
      <c r="Q1411" s="11"/>
      <c r="R1411" s="8"/>
      <c r="U1411" s="8"/>
      <c r="V1411" s="43"/>
      <c r="W1411" s="8"/>
      <c r="X1411" s="8"/>
      <c r="Z1411" s="8"/>
      <c r="AA1411" s="14"/>
      <c r="AB1411" s="14"/>
      <c r="AC1411" s="32"/>
    </row>
    <row r="1412">
      <c r="A1412" s="8"/>
      <c r="B1412" s="13"/>
      <c r="C1412" s="8"/>
      <c r="D1412" s="8"/>
      <c r="E1412" s="8"/>
      <c r="F1412" s="8"/>
      <c r="G1412" s="11"/>
      <c r="H1412" s="8"/>
      <c r="I1412" s="11"/>
      <c r="J1412" s="8"/>
      <c r="K1412" s="8"/>
      <c r="L1412" s="11"/>
      <c r="M1412" s="8"/>
      <c r="N1412" s="8"/>
      <c r="O1412" s="8"/>
      <c r="P1412" s="11"/>
      <c r="Q1412" s="11"/>
      <c r="R1412" s="8"/>
      <c r="U1412" s="8"/>
      <c r="V1412" s="43"/>
      <c r="W1412" s="8"/>
      <c r="X1412" s="8"/>
      <c r="Z1412" s="8"/>
      <c r="AA1412" s="14"/>
      <c r="AB1412" s="14"/>
      <c r="AC1412" s="32"/>
    </row>
    <row r="1413">
      <c r="A1413" s="8"/>
      <c r="B1413" s="13"/>
      <c r="C1413" s="8"/>
      <c r="D1413" s="8"/>
      <c r="E1413" s="8"/>
      <c r="F1413" s="8"/>
      <c r="G1413" s="11"/>
      <c r="H1413" s="8"/>
      <c r="I1413" s="11"/>
      <c r="J1413" s="8"/>
      <c r="K1413" s="8"/>
      <c r="L1413" s="11"/>
      <c r="M1413" s="8"/>
      <c r="N1413" s="8"/>
      <c r="O1413" s="8"/>
      <c r="P1413" s="11"/>
      <c r="Q1413" s="11"/>
      <c r="R1413" s="8"/>
      <c r="U1413" s="8"/>
      <c r="V1413" s="43"/>
      <c r="W1413" s="8"/>
      <c r="X1413" s="8"/>
      <c r="Z1413" s="8"/>
      <c r="AA1413" s="14"/>
      <c r="AB1413" s="14"/>
      <c r="AC1413" s="32"/>
    </row>
    <row r="1414">
      <c r="A1414" s="8"/>
      <c r="B1414" s="13"/>
      <c r="C1414" s="8"/>
      <c r="D1414" s="8"/>
      <c r="E1414" s="8"/>
      <c r="F1414" s="8"/>
      <c r="G1414" s="11"/>
      <c r="H1414" s="8"/>
      <c r="I1414" s="11"/>
      <c r="J1414" s="8"/>
      <c r="K1414" s="8"/>
      <c r="L1414" s="11"/>
      <c r="M1414" s="8"/>
      <c r="N1414" s="8"/>
      <c r="O1414" s="8"/>
      <c r="P1414" s="11"/>
      <c r="Q1414" s="11"/>
      <c r="R1414" s="8"/>
      <c r="U1414" s="8"/>
      <c r="V1414" s="43"/>
      <c r="W1414" s="8"/>
      <c r="X1414" s="8"/>
      <c r="Z1414" s="8"/>
      <c r="AA1414" s="14"/>
      <c r="AB1414" s="14"/>
      <c r="AC1414" s="32"/>
    </row>
    <row r="1415">
      <c r="A1415" s="8"/>
      <c r="B1415" s="13"/>
      <c r="C1415" s="8"/>
      <c r="D1415" s="8"/>
      <c r="E1415" s="8"/>
      <c r="F1415" s="8"/>
      <c r="G1415" s="11"/>
      <c r="H1415" s="8"/>
      <c r="I1415" s="11"/>
      <c r="J1415" s="8"/>
      <c r="K1415" s="8"/>
      <c r="L1415" s="11"/>
      <c r="M1415" s="8"/>
      <c r="N1415" s="8"/>
      <c r="O1415" s="8"/>
      <c r="P1415" s="11"/>
      <c r="Q1415" s="11"/>
      <c r="R1415" s="8"/>
      <c r="U1415" s="8"/>
      <c r="V1415" s="43"/>
      <c r="W1415" s="8"/>
      <c r="X1415" s="8"/>
      <c r="Z1415" s="8"/>
      <c r="AA1415" s="14"/>
      <c r="AB1415" s="14"/>
      <c r="AC1415" s="32"/>
    </row>
    <row r="1416">
      <c r="A1416" s="8"/>
      <c r="B1416" s="13"/>
      <c r="C1416" s="8"/>
      <c r="D1416" s="8"/>
      <c r="E1416" s="8"/>
      <c r="F1416" s="8"/>
      <c r="G1416" s="11"/>
      <c r="H1416" s="8"/>
      <c r="I1416" s="11"/>
      <c r="J1416" s="8"/>
      <c r="K1416" s="8"/>
      <c r="L1416" s="11"/>
      <c r="M1416" s="8"/>
      <c r="N1416" s="8"/>
      <c r="O1416" s="8"/>
      <c r="P1416" s="11"/>
      <c r="Q1416" s="11"/>
      <c r="R1416" s="8"/>
      <c r="U1416" s="8"/>
      <c r="V1416" s="43"/>
      <c r="W1416" s="8"/>
      <c r="X1416" s="8"/>
      <c r="Z1416" s="8"/>
      <c r="AA1416" s="14"/>
      <c r="AB1416" s="14"/>
      <c r="AC1416" s="32"/>
    </row>
    <row r="1417">
      <c r="A1417" s="8"/>
      <c r="B1417" s="13"/>
      <c r="C1417" s="8"/>
      <c r="D1417" s="8"/>
      <c r="E1417" s="8"/>
      <c r="F1417" s="8"/>
      <c r="G1417" s="11"/>
      <c r="H1417" s="8"/>
      <c r="I1417" s="11"/>
      <c r="J1417" s="8"/>
      <c r="K1417" s="8"/>
      <c r="L1417" s="11"/>
      <c r="M1417" s="8"/>
      <c r="N1417" s="8"/>
      <c r="O1417" s="8"/>
      <c r="P1417" s="11"/>
      <c r="Q1417" s="11"/>
      <c r="R1417" s="8"/>
      <c r="U1417" s="8"/>
      <c r="V1417" s="43"/>
      <c r="W1417" s="8"/>
      <c r="X1417" s="8"/>
      <c r="Z1417" s="8"/>
      <c r="AA1417" s="14"/>
      <c r="AB1417" s="14"/>
      <c r="AC1417" s="32"/>
    </row>
    <row r="1418">
      <c r="A1418" s="8"/>
      <c r="B1418" s="13"/>
      <c r="C1418" s="8"/>
      <c r="D1418" s="8"/>
      <c r="E1418" s="8"/>
      <c r="F1418" s="8"/>
      <c r="G1418" s="11"/>
      <c r="H1418" s="8"/>
      <c r="I1418" s="11"/>
      <c r="J1418" s="8"/>
      <c r="K1418" s="8"/>
      <c r="L1418" s="11"/>
      <c r="M1418" s="8"/>
      <c r="N1418" s="8"/>
      <c r="O1418" s="8"/>
      <c r="P1418" s="11"/>
      <c r="Q1418" s="11"/>
      <c r="R1418" s="8"/>
      <c r="U1418" s="8"/>
      <c r="V1418" s="43"/>
      <c r="W1418" s="8"/>
      <c r="X1418" s="8"/>
      <c r="Z1418" s="8"/>
      <c r="AA1418" s="14"/>
      <c r="AB1418" s="14"/>
      <c r="AC1418" s="32"/>
    </row>
    <row r="1419">
      <c r="A1419" s="8"/>
      <c r="B1419" s="13"/>
      <c r="C1419" s="8"/>
      <c r="D1419" s="8"/>
      <c r="E1419" s="8"/>
      <c r="F1419" s="8"/>
      <c r="G1419" s="11"/>
      <c r="H1419" s="8"/>
      <c r="I1419" s="11"/>
      <c r="J1419" s="8"/>
      <c r="K1419" s="8"/>
      <c r="L1419" s="11"/>
      <c r="M1419" s="8"/>
      <c r="N1419" s="8"/>
      <c r="O1419" s="8"/>
      <c r="P1419" s="11"/>
      <c r="Q1419" s="11"/>
      <c r="R1419" s="8"/>
      <c r="U1419" s="8"/>
      <c r="V1419" s="43"/>
      <c r="W1419" s="8"/>
      <c r="X1419" s="8"/>
      <c r="Z1419" s="8"/>
      <c r="AA1419" s="14"/>
      <c r="AB1419" s="14"/>
      <c r="AC1419" s="32"/>
    </row>
    <row r="1420">
      <c r="A1420" s="8"/>
      <c r="B1420" s="13"/>
      <c r="C1420" s="8"/>
      <c r="D1420" s="8"/>
      <c r="E1420" s="8"/>
      <c r="F1420" s="8"/>
      <c r="G1420" s="11"/>
      <c r="H1420" s="8"/>
      <c r="I1420" s="11"/>
      <c r="J1420" s="8"/>
      <c r="K1420" s="8"/>
      <c r="L1420" s="11"/>
      <c r="M1420" s="8"/>
      <c r="N1420" s="8"/>
      <c r="O1420" s="8"/>
      <c r="P1420" s="11"/>
      <c r="Q1420" s="11"/>
      <c r="R1420" s="8"/>
      <c r="U1420" s="8"/>
      <c r="V1420" s="43"/>
      <c r="W1420" s="8"/>
      <c r="X1420" s="8"/>
      <c r="Z1420" s="8"/>
      <c r="AA1420" s="14"/>
      <c r="AB1420" s="14"/>
      <c r="AC1420" s="32"/>
    </row>
    <row r="1421">
      <c r="A1421" s="8"/>
      <c r="B1421" s="13"/>
      <c r="C1421" s="8"/>
      <c r="D1421" s="8"/>
      <c r="E1421" s="8"/>
      <c r="F1421" s="8"/>
      <c r="G1421" s="11"/>
      <c r="H1421" s="8"/>
      <c r="I1421" s="11"/>
      <c r="J1421" s="8"/>
      <c r="K1421" s="8"/>
      <c r="L1421" s="11"/>
      <c r="M1421" s="8"/>
      <c r="N1421" s="8"/>
      <c r="O1421" s="8"/>
      <c r="P1421" s="11"/>
      <c r="Q1421" s="11"/>
      <c r="R1421" s="8"/>
      <c r="U1421" s="8"/>
      <c r="V1421" s="43"/>
      <c r="W1421" s="8"/>
      <c r="X1421" s="8"/>
      <c r="Z1421" s="8"/>
      <c r="AA1421" s="14"/>
      <c r="AB1421" s="14"/>
      <c r="AC1421" s="32"/>
    </row>
    <row r="1422">
      <c r="A1422" s="8"/>
      <c r="B1422" s="13"/>
      <c r="C1422" s="8"/>
      <c r="D1422" s="8"/>
      <c r="E1422" s="8"/>
      <c r="F1422" s="8"/>
      <c r="G1422" s="11"/>
      <c r="H1422" s="8"/>
      <c r="I1422" s="11"/>
      <c r="J1422" s="8"/>
      <c r="K1422" s="8"/>
      <c r="L1422" s="11"/>
      <c r="M1422" s="8"/>
      <c r="N1422" s="8"/>
      <c r="O1422" s="8"/>
      <c r="P1422" s="11"/>
      <c r="Q1422" s="11"/>
      <c r="R1422" s="8"/>
      <c r="U1422" s="8"/>
      <c r="V1422" s="43"/>
      <c r="W1422" s="8"/>
      <c r="X1422" s="8"/>
      <c r="Z1422" s="8"/>
      <c r="AA1422" s="14"/>
      <c r="AB1422" s="14"/>
      <c r="AC1422" s="32"/>
    </row>
    <row r="1423">
      <c r="A1423" s="8"/>
      <c r="B1423" s="13"/>
      <c r="C1423" s="8"/>
      <c r="D1423" s="8"/>
      <c r="E1423" s="8"/>
      <c r="F1423" s="8"/>
      <c r="G1423" s="11"/>
      <c r="H1423" s="8"/>
      <c r="I1423" s="11"/>
      <c r="J1423" s="8"/>
      <c r="K1423" s="8"/>
      <c r="L1423" s="11"/>
      <c r="M1423" s="8"/>
      <c r="N1423" s="8"/>
      <c r="O1423" s="8"/>
      <c r="P1423" s="11"/>
      <c r="Q1423" s="11"/>
      <c r="R1423" s="8"/>
      <c r="U1423" s="8"/>
      <c r="V1423" s="43"/>
      <c r="W1423" s="8"/>
      <c r="X1423" s="8"/>
      <c r="Z1423" s="8"/>
      <c r="AA1423" s="14"/>
      <c r="AB1423" s="14"/>
      <c r="AC1423" s="32"/>
    </row>
    <row r="1424">
      <c r="A1424" s="8"/>
      <c r="B1424" s="13"/>
      <c r="C1424" s="8"/>
      <c r="D1424" s="8"/>
      <c r="E1424" s="8"/>
      <c r="F1424" s="8"/>
      <c r="G1424" s="11"/>
      <c r="H1424" s="8"/>
      <c r="I1424" s="11"/>
      <c r="J1424" s="8"/>
      <c r="K1424" s="8"/>
      <c r="L1424" s="11"/>
      <c r="M1424" s="8"/>
      <c r="N1424" s="8"/>
      <c r="O1424" s="8"/>
      <c r="P1424" s="11"/>
      <c r="Q1424" s="11"/>
      <c r="R1424" s="8"/>
      <c r="U1424" s="8"/>
      <c r="V1424" s="43"/>
      <c r="W1424" s="8"/>
      <c r="X1424" s="8"/>
      <c r="Z1424" s="8"/>
      <c r="AA1424" s="14"/>
      <c r="AB1424" s="14"/>
      <c r="AC1424" s="32"/>
    </row>
    <row r="1425">
      <c r="A1425" s="8"/>
      <c r="B1425" s="13"/>
      <c r="C1425" s="8"/>
      <c r="D1425" s="8"/>
      <c r="E1425" s="8"/>
      <c r="F1425" s="8"/>
      <c r="G1425" s="11"/>
      <c r="H1425" s="8"/>
      <c r="I1425" s="11"/>
      <c r="J1425" s="8"/>
      <c r="K1425" s="8"/>
      <c r="L1425" s="11"/>
      <c r="M1425" s="8"/>
      <c r="N1425" s="8"/>
      <c r="O1425" s="8"/>
      <c r="P1425" s="11"/>
      <c r="Q1425" s="11"/>
      <c r="R1425" s="8"/>
      <c r="U1425" s="8"/>
      <c r="V1425" s="43"/>
      <c r="W1425" s="8"/>
      <c r="X1425" s="8"/>
      <c r="Z1425" s="8"/>
      <c r="AA1425" s="14"/>
      <c r="AB1425" s="14"/>
      <c r="AC1425" s="32"/>
    </row>
    <row r="1426">
      <c r="A1426" s="8"/>
      <c r="B1426" s="13"/>
      <c r="C1426" s="8"/>
      <c r="D1426" s="8"/>
      <c r="E1426" s="8"/>
      <c r="F1426" s="8"/>
      <c r="G1426" s="11"/>
      <c r="H1426" s="8"/>
      <c r="I1426" s="11"/>
      <c r="J1426" s="8"/>
      <c r="K1426" s="8"/>
      <c r="L1426" s="11"/>
      <c r="M1426" s="8"/>
      <c r="N1426" s="8"/>
      <c r="O1426" s="8"/>
      <c r="P1426" s="11"/>
      <c r="Q1426" s="11"/>
      <c r="R1426" s="8"/>
      <c r="U1426" s="8"/>
      <c r="V1426" s="43"/>
      <c r="W1426" s="8"/>
      <c r="X1426" s="8"/>
      <c r="Z1426" s="8"/>
      <c r="AA1426" s="14"/>
      <c r="AB1426" s="14"/>
      <c r="AC1426" s="32"/>
    </row>
    <row r="1427">
      <c r="A1427" s="8"/>
      <c r="B1427" s="13"/>
      <c r="C1427" s="8"/>
      <c r="D1427" s="8"/>
      <c r="E1427" s="8"/>
      <c r="F1427" s="8"/>
      <c r="G1427" s="11"/>
      <c r="H1427" s="8"/>
      <c r="I1427" s="11"/>
      <c r="J1427" s="8"/>
      <c r="K1427" s="8"/>
      <c r="L1427" s="11"/>
      <c r="M1427" s="8"/>
      <c r="N1427" s="8"/>
      <c r="O1427" s="8"/>
      <c r="P1427" s="11"/>
      <c r="Q1427" s="11"/>
      <c r="R1427" s="8"/>
      <c r="U1427" s="8"/>
      <c r="V1427" s="43"/>
      <c r="W1427" s="8"/>
      <c r="X1427" s="8"/>
      <c r="Z1427" s="8"/>
      <c r="AA1427" s="14"/>
      <c r="AB1427" s="14"/>
      <c r="AC1427" s="32"/>
    </row>
    <row r="1428">
      <c r="A1428" s="8"/>
      <c r="B1428" s="13"/>
      <c r="C1428" s="8"/>
      <c r="D1428" s="8"/>
      <c r="E1428" s="8"/>
      <c r="F1428" s="8"/>
      <c r="G1428" s="11"/>
      <c r="H1428" s="8"/>
      <c r="I1428" s="11"/>
      <c r="J1428" s="8"/>
      <c r="K1428" s="8"/>
      <c r="L1428" s="11"/>
      <c r="M1428" s="8"/>
      <c r="N1428" s="8"/>
      <c r="O1428" s="8"/>
      <c r="P1428" s="11"/>
      <c r="Q1428" s="11"/>
      <c r="R1428" s="8"/>
      <c r="U1428" s="8"/>
      <c r="V1428" s="43"/>
      <c r="W1428" s="8"/>
      <c r="X1428" s="8"/>
      <c r="Z1428" s="8"/>
      <c r="AA1428" s="14"/>
      <c r="AB1428" s="14"/>
      <c r="AC1428" s="32"/>
    </row>
    <row r="1429">
      <c r="A1429" s="8"/>
      <c r="B1429" s="13"/>
      <c r="C1429" s="8"/>
      <c r="D1429" s="8"/>
      <c r="E1429" s="8"/>
      <c r="F1429" s="8"/>
      <c r="G1429" s="11"/>
      <c r="H1429" s="8"/>
      <c r="I1429" s="11"/>
      <c r="J1429" s="8"/>
      <c r="K1429" s="8"/>
      <c r="L1429" s="11"/>
      <c r="M1429" s="8"/>
      <c r="N1429" s="8"/>
      <c r="O1429" s="8"/>
      <c r="P1429" s="11"/>
      <c r="Q1429" s="11"/>
      <c r="R1429" s="8"/>
      <c r="U1429" s="8"/>
      <c r="V1429" s="43"/>
      <c r="W1429" s="8"/>
      <c r="X1429" s="8"/>
      <c r="Z1429" s="8"/>
      <c r="AA1429" s="14"/>
      <c r="AB1429" s="14"/>
      <c r="AC1429" s="32"/>
    </row>
    <row r="1430">
      <c r="A1430" s="8"/>
      <c r="B1430" s="13"/>
      <c r="C1430" s="8"/>
      <c r="D1430" s="8"/>
      <c r="E1430" s="8"/>
      <c r="F1430" s="8"/>
      <c r="G1430" s="11"/>
      <c r="H1430" s="8"/>
      <c r="I1430" s="11"/>
      <c r="J1430" s="8"/>
      <c r="K1430" s="8"/>
      <c r="L1430" s="11"/>
      <c r="M1430" s="8"/>
      <c r="N1430" s="8"/>
      <c r="O1430" s="8"/>
      <c r="P1430" s="11"/>
      <c r="Q1430" s="11"/>
      <c r="R1430" s="8"/>
      <c r="U1430" s="8"/>
      <c r="V1430" s="43"/>
      <c r="W1430" s="8"/>
      <c r="X1430" s="8"/>
      <c r="Z1430" s="8"/>
      <c r="AA1430" s="14"/>
      <c r="AB1430" s="14"/>
      <c r="AC1430" s="32"/>
    </row>
    <row r="1431">
      <c r="A1431" s="8"/>
      <c r="B1431" s="13"/>
      <c r="C1431" s="8"/>
      <c r="D1431" s="8"/>
      <c r="E1431" s="8"/>
      <c r="F1431" s="8"/>
      <c r="G1431" s="11"/>
      <c r="H1431" s="8"/>
      <c r="I1431" s="11"/>
      <c r="J1431" s="8"/>
      <c r="K1431" s="8"/>
      <c r="L1431" s="11"/>
      <c r="M1431" s="8"/>
      <c r="N1431" s="8"/>
      <c r="O1431" s="8"/>
      <c r="P1431" s="11"/>
      <c r="Q1431" s="11"/>
      <c r="R1431" s="8"/>
      <c r="U1431" s="8"/>
      <c r="V1431" s="43"/>
      <c r="W1431" s="8"/>
      <c r="X1431" s="8"/>
      <c r="Z1431" s="8"/>
      <c r="AA1431" s="14"/>
      <c r="AB1431" s="14"/>
      <c r="AC1431" s="32"/>
    </row>
    <row r="1432">
      <c r="A1432" s="8"/>
      <c r="B1432" s="13"/>
      <c r="C1432" s="8"/>
      <c r="D1432" s="8"/>
      <c r="E1432" s="8"/>
      <c r="F1432" s="8"/>
      <c r="G1432" s="11"/>
      <c r="H1432" s="8"/>
      <c r="I1432" s="11"/>
      <c r="J1432" s="8"/>
      <c r="K1432" s="8"/>
      <c r="L1432" s="11"/>
      <c r="M1432" s="8"/>
      <c r="N1432" s="8"/>
      <c r="O1432" s="8"/>
      <c r="P1432" s="11"/>
      <c r="Q1432" s="11"/>
      <c r="R1432" s="8"/>
      <c r="U1432" s="8"/>
      <c r="V1432" s="43"/>
      <c r="W1432" s="8"/>
      <c r="X1432" s="8"/>
      <c r="Z1432" s="8"/>
      <c r="AA1432" s="14"/>
      <c r="AB1432" s="14"/>
      <c r="AC1432" s="32"/>
    </row>
    <row r="1433">
      <c r="A1433" s="8"/>
      <c r="B1433" s="13"/>
      <c r="C1433" s="8"/>
      <c r="D1433" s="8"/>
      <c r="E1433" s="8"/>
      <c r="F1433" s="8"/>
      <c r="G1433" s="11"/>
      <c r="H1433" s="8"/>
      <c r="I1433" s="11"/>
      <c r="J1433" s="8"/>
      <c r="K1433" s="8"/>
      <c r="L1433" s="11"/>
      <c r="M1433" s="8"/>
      <c r="N1433" s="8"/>
      <c r="O1433" s="8"/>
      <c r="P1433" s="11"/>
      <c r="Q1433" s="11"/>
      <c r="R1433" s="8"/>
      <c r="U1433" s="8"/>
      <c r="V1433" s="43"/>
      <c r="W1433" s="8"/>
      <c r="X1433" s="8"/>
      <c r="Z1433" s="8"/>
      <c r="AA1433" s="14"/>
      <c r="AB1433" s="14"/>
      <c r="AC1433" s="32"/>
    </row>
    <row r="1434">
      <c r="A1434" s="8"/>
      <c r="B1434" s="13"/>
      <c r="C1434" s="8"/>
      <c r="D1434" s="8"/>
      <c r="E1434" s="8"/>
      <c r="F1434" s="8"/>
      <c r="G1434" s="11"/>
      <c r="H1434" s="8"/>
      <c r="I1434" s="11"/>
      <c r="J1434" s="8"/>
      <c r="K1434" s="8"/>
      <c r="L1434" s="11"/>
      <c r="M1434" s="8"/>
      <c r="N1434" s="8"/>
      <c r="O1434" s="8"/>
      <c r="P1434" s="11"/>
      <c r="Q1434" s="11"/>
      <c r="R1434" s="8"/>
      <c r="U1434" s="8"/>
      <c r="V1434" s="43"/>
      <c r="W1434" s="8"/>
      <c r="X1434" s="8"/>
      <c r="Z1434" s="8"/>
      <c r="AA1434" s="14"/>
      <c r="AB1434" s="14"/>
      <c r="AC1434" s="32"/>
    </row>
    <row r="1435">
      <c r="A1435" s="8"/>
      <c r="B1435" s="13"/>
      <c r="C1435" s="8"/>
      <c r="D1435" s="8"/>
      <c r="E1435" s="8"/>
      <c r="F1435" s="8"/>
      <c r="G1435" s="11"/>
      <c r="H1435" s="8"/>
      <c r="I1435" s="11"/>
      <c r="J1435" s="8"/>
      <c r="K1435" s="8"/>
      <c r="L1435" s="11"/>
      <c r="M1435" s="8"/>
      <c r="N1435" s="8"/>
      <c r="O1435" s="8"/>
      <c r="P1435" s="11"/>
      <c r="Q1435" s="11"/>
      <c r="R1435" s="8"/>
      <c r="U1435" s="8"/>
      <c r="V1435" s="43"/>
      <c r="W1435" s="8"/>
      <c r="X1435" s="8"/>
      <c r="Z1435" s="8"/>
      <c r="AA1435" s="14"/>
      <c r="AB1435" s="14"/>
      <c r="AC1435" s="32"/>
    </row>
    <row r="1436">
      <c r="A1436" s="8"/>
      <c r="B1436" s="13"/>
      <c r="C1436" s="8"/>
      <c r="D1436" s="8"/>
      <c r="E1436" s="8"/>
      <c r="F1436" s="8"/>
      <c r="G1436" s="11"/>
      <c r="H1436" s="8"/>
      <c r="I1436" s="11"/>
      <c r="J1436" s="8"/>
      <c r="K1436" s="8"/>
      <c r="L1436" s="11"/>
      <c r="M1436" s="8"/>
      <c r="N1436" s="8"/>
      <c r="O1436" s="8"/>
      <c r="P1436" s="11"/>
      <c r="Q1436" s="11"/>
      <c r="R1436" s="8"/>
      <c r="U1436" s="8"/>
      <c r="V1436" s="43"/>
      <c r="W1436" s="8"/>
      <c r="X1436" s="8"/>
      <c r="Z1436" s="8"/>
      <c r="AA1436" s="14"/>
      <c r="AB1436" s="14"/>
      <c r="AC1436" s="32"/>
    </row>
    <row r="1437">
      <c r="A1437" s="8"/>
      <c r="B1437" s="13"/>
      <c r="C1437" s="8"/>
      <c r="D1437" s="8"/>
      <c r="E1437" s="8"/>
      <c r="F1437" s="8"/>
      <c r="G1437" s="11"/>
      <c r="H1437" s="8"/>
      <c r="I1437" s="11"/>
      <c r="J1437" s="8"/>
      <c r="K1437" s="8"/>
      <c r="L1437" s="11"/>
      <c r="M1437" s="8"/>
      <c r="N1437" s="8"/>
      <c r="O1437" s="8"/>
      <c r="P1437" s="11"/>
      <c r="Q1437" s="11"/>
      <c r="R1437" s="8"/>
      <c r="U1437" s="8"/>
      <c r="V1437" s="43"/>
      <c r="W1437" s="8"/>
      <c r="X1437" s="8"/>
      <c r="Z1437" s="8"/>
      <c r="AA1437" s="14"/>
      <c r="AB1437" s="14"/>
      <c r="AC1437" s="32"/>
    </row>
    <row r="1438">
      <c r="A1438" s="8"/>
      <c r="B1438" s="13"/>
      <c r="C1438" s="8"/>
      <c r="D1438" s="8"/>
      <c r="E1438" s="8"/>
      <c r="F1438" s="8"/>
      <c r="G1438" s="11"/>
      <c r="H1438" s="8"/>
      <c r="I1438" s="11"/>
      <c r="J1438" s="8"/>
      <c r="K1438" s="8"/>
      <c r="L1438" s="11"/>
      <c r="M1438" s="8"/>
      <c r="N1438" s="8"/>
      <c r="O1438" s="8"/>
      <c r="P1438" s="11"/>
      <c r="Q1438" s="11"/>
      <c r="R1438" s="8"/>
      <c r="U1438" s="8"/>
      <c r="V1438" s="43"/>
      <c r="W1438" s="8"/>
      <c r="X1438" s="8"/>
      <c r="Z1438" s="8"/>
      <c r="AA1438" s="14"/>
      <c r="AB1438" s="14"/>
      <c r="AC1438" s="32"/>
    </row>
    <row r="1439">
      <c r="A1439" s="8"/>
      <c r="B1439" s="13"/>
      <c r="C1439" s="8"/>
      <c r="D1439" s="8"/>
      <c r="E1439" s="8"/>
      <c r="F1439" s="8"/>
      <c r="G1439" s="11"/>
      <c r="H1439" s="8"/>
      <c r="I1439" s="11"/>
      <c r="J1439" s="8"/>
      <c r="K1439" s="8"/>
      <c r="L1439" s="11"/>
      <c r="M1439" s="8"/>
      <c r="N1439" s="8"/>
      <c r="O1439" s="8"/>
      <c r="P1439" s="11"/>
      <c r="Q1439" s="11"/>
      <c r="R1439" s="8"/>
      <c r="U1439" s="8"/>
      <c r="V1439" s="43"/>
      <c r="W1439" s="8"/>
      <c r="X1439" s="8"/>
      <c r="Z1439" s="8"/>
      <c r="AA1439" s="14"/>
      <c r="AB1439" s="14"/>
      <c r="AC1439" s="32"/>
    </row>
    <row r="1440">
      <c r="A1440" s="8"/>
      <c r="B1440" s="13"/>
      <c r="C1440" s="8"/>
      <c r="D1440" s="8"/>
      <c r="E1440" s="8"/>
      <c r="F1440" s="8"/>
      <c r="G1440" s="11"/>
      <c r="H1440" s="8"/>
      <c r="I1440" s="11"/>
      <c r="J1440" s="8"/>
      <c r="K1440" s="8"/>
      <c r="L1440" s="11"/>
      <c r="M1440" s="8"/>
      <c r="N1440" s="8"/>
      <c r="O1440" s="8"/>
      <c r="P1440" s="11"/>
      <c r="Q1440" s="11"/>
      <c r="R1440" s="8"/>
      <c r="U1440" s="8"/>
      <c r="V1440" s="43"/>
      <c r="W1440" s="8"/>
      <c r="X1440" s="8"/>
      <c r="Z1440" s="8"/>
      <c r="AA1440" s="14"/>
      <c r="AB1440" s="14"/>
      <c r="AC1440" s="32"/>
    </row>
    <row r="1441">
      <c r="A1441" s="8"/>
      <c r="B1441" s="13"/>
      <c r="C1441" s="8"/>
      <c r="D1441" s="8"/>
      <c r="E1441" s="8"/>
      <c r="F1441" s="8"/>
      <c r="G1441" s="11"/>
      <c r="H1441" s="8"/>
      <c r="I1441" s="11"/>
      <c r="J1441" s="8"/>
      <c r="K1441" s="8"/>
      <c r="L1441" s="11"/>
      <c r="M1441" s="8"/>
      <c r="N1441" s="8"/>
      <c r="O1441" s="8"/>
      <c r="P1441" s="11"/>
      <c r="Q1441" s="11"/>
      <c r="R1441" s="8"/>
      <c r="U1441" s="8"/>
      <c r="V1441" s="43"/>
      <c r="W1441" s="8"/>
      <c r="X1441" s="8"/>
      <c r="Z1441" s="8"/>
      <c r="AA1441" s="14"/>
      <c r="AB1441" s="14"/>
      <c r="AC1441" s="32"/>
    </row>
    <row r="1442">
      <c r="A1442" s="8"/>
      <c r="B1442" s="13"/>
      <c r="C1442" s="8"/>
      <c r="D1442" s="8"/>
      <c r="E1442" s="8"/>
      <c r="F1442" s="8"/>
      <c r="G1442" s="11"/>
      <c r="H1442" s="8"/>
      <c r="I1442" s="11"/>
      <c r="J1442" s="8"/>
      <c r="K1442" s="8"/>
      <c r="L1442" s="11"/>
      <c r="M1442" s="8"/>
      <c r="N1442" s="8"/>
      <c r="O1442" s="8"/>
      <c r="P1442" s="11"/>
      <c r="Q1442" s="11"/>
      <c r="R1442" s="8"/>
      <c r="U1442" s="8"/>
      <c r="V1442" s="43"/>
      <c r="W1442" s="8"/>
      <c r="X1442" s="8"/>
      <c r="Z1442" s="8"/>
      <c r="AA1442" s="14"/>
      <c r="AB1442" s="14"/>
      <c r="AC1442" s="32"/>
    </row>
    <row r="1443">
      <c r="A1443" s="8"/>
      <c r="B1443" s="13"/>
      <c r="C1443" s="8"/>
      <c r="D1443" s="8"/>
      <c r="E1443" s="8"/>
      <c r="F1443" s="8"/>
      <c r="G1443" s="11"/>
      <c r="H1443" s="8"/>
      <c r="I1443" s="11"/>
      <c r="J1443" s="8"/>
      <c r="K1443" s="8"/>
      <c r="L1443" s="11"/>
      <c r="M1443" s="8"/>
      <c r="N1443" s="8"/>
      <c r="O1443" s="8"/>
      <c r="P1443" s="11"/>
      <c r="Q1443" s="11"/>
      <c r="R1443" s="8"/>
      <c r="U1443" s="8"/>
      <c r="V1443" s="43"/>
      <c r="W1443" s="8"/>
      <c r="X1443" s="8"/>
      <c r="Z1443" s="8"/>
      <c r="AA1443" s="14"/>
      <c r="AB1443" s="14"/>
      <c r="AC1443" s="32"/>
    </row>
    <row r="1444">
      <c r="A1444" s="8"/>
      <c r="B1444" s="13"/>
      <c r="C1444" s="8"/>
      <c r="D1444" s="8"/>
      <c r="E1444" s="8"/>
      <c r="F1444" s="8"/>
      <c r="G1444" s="11"/>
      <c r="H1444" s="8"/>
      <c r="I1444" s="11"/>
      <c r="J1444" s="8"/>
      <c r="K1444" s="8"/>
      <c r="L1444" s="11"/>
      <c r="M1444" s="8"/>
      <c r="N1444" s="8"/>
      <c r="O1444" s="8"/>
      <c r="P1444" s="11"/>
      <c r="Q1444" s="11"/>
      <c r="R1444" s="8"/>
      <c r="U1444" s="8"/>
      <c r="V1444" s="43"/>
      <c r="W1444" s="8"/>
      <c r="X1444" s="8"/>
      <c r="Z1444" s="8"/>
      <c r="AA1444" s="14"/>
      <c r="AB1444" s="14"/>
      <c r="AC1444" s="32"/>
    </row>
    <row r="1445">
      <c r="A1445" s="8"/>
      <c r="B1445" s="13"/>
      <c r="C1445" s="8"/>
      <c r="D1445" s="8"/>
      <c r="E1445" s="8"/>
      <c r="F1445" s="8"/>
      <c r="G1445" s="11"/>
      <c r="H1445" s="8"/>
      <c r="I1445" s="11"/>
      <c r="J1445" s="8"/>
      <c r="K1445" s="8"/>
      <c r="L1445" s="11"/>
      <c r="M1445" s="8"/>
      <c r="N1445" s="8"/>
      <c r="O1445" s="8"/>
      <c r="P1445" s="11"/>
      <c r="Q1445" s="11"/>
      <c r="R1445" s="8"/>
      <c r="U1445" s="8"/>
      <c r="V1445" s="43"/>
      <c r="W1445" s="8"/>
      <c r="X1445" s="8"/>
      <c r="Z1445" s="8"/>
      <c r="AA1445" s="14"/>
      <c r="AB1445" s="14"/>
      <c r="AC1445" s="32"/>
    </row>
    <row r="1446">
      <c r="A1446" s="8"/>
      <c r="B1446" s="13"/>
      <c r="C1446" s="8"/>
      <c r="D1446" s="8"/>
      <c r="E1446" s="8"/>
      <c r="F1446" s="8"/>
      <c r="G1446" s="11"/>
      <c r="H1446" s="8"/>
      <c r="I1446" s="11"/>
      <c r="J1446" s="8"/>
      <c r="K1446" s="8"/>
      <c r="L1446" s="11"/>
      <c r="M1446" s="8"/>
      <c r="N1446" s="8"/>
      <c r="O1446" s="8"/>
      <c r="P1446" s="11"/>
      <c r="Q1446" s="11"/>
      <c r="R1446" s="8"/>
      <c r="U1446" s="8"/>
      <c r="V1446" s="43"/>
      <c r="W1446" s="8"/>
      <c r="X1446" s="8"/>
      <c r="Z1446" s="8"/>
      <c r="AA1446" s="14"/>
      <c r="AB1446" s="14"/>
      <c r="AC1446" s="32"/>
    </row>
    <row r="1447">
      <c r="A1447" s="8"/>
      <c r="B1447" s="13"/>
      <c r="C1447" s="8"/>
      <c r="D1447" s="8"/>
      <c r="E1447" s="8"/>
      <c r="F1447" s="8"/>
      <c r="G1447" s="11"/>
      <c r="H1447" s="8"/>
      <c r="I1447" s="11"/>
      <c r="J1447" s="8"/>
      <c r="K1447" s="8"/>
      <c r="L1447" s="11"/>
      <c r="M1447" s="8"/>
      <c r="N1447" s="8"/>
      <c r="O1447" s="8"/>
      <c r="P1447" s="11"/>
      <c r="Q1447" s="11"/>
      <c r="R1447" s="8"/>
      <c r="U1447" s="8"/>
      <c r="V1447" s="43"/>
      <c r="W1447" s="8"/>
      <c r="X1447" s="8"/>
      <c r="Z1447" s="8"/>
      <c r="AA1447" s="14"/>
      <c r="AB1447" s="14"/>
      <c r="AC1447" s="32"/>
    </row>
    <row r="1448">
      <c r="A1448" s="8"/>
      <c r="B1448" s="13"/>
      <c r="C1448" s="8"/>
      <c r="D1448" s="8"/>
      <c r="E1448" s="8"/>
      <c r="F1448" s="8"/>
      <c r="G1448" s="11"/>
      <c r="H1448" s="8"/>
      <c r="I1448" s="11"/>
      <c r="J1448" s="8"/>
      <c r="K1448" s="8"/>
      <c r="L1448" s="11"/>
      <c r="M1448" s="8"/>
      <c r="N1448" s="8"/>
      <c r="O1448" s="8"/>
      <c r="P1448" s="11"/>
      <c r="Q1448" s="11"/>
      <c r="R1448" s="8"/>
      <c r="U1448" s="8"/>
      <c r="V1448" s="43"/>
      <c r="W1448" s="8"/>
      <c r="X1448" s="8"/>
      <c r="Z1448" s="8"/>
      <c r="AA1448" s="14"/>
      <c r="AB1448" s="14"/>
      <c r="AC1448" s="32"/>
    </row>
    <row r="1449">
      <c r="A1449" s="8"/>
      <c r="B1449" s="13"/>
      <c r="C1449" s="8"/>
      <c r="D1449" s="8"/>
      <c r="E1449" s="8"/>
      <c r="F1449" s="8"/>
      <c r="G1449" s="11"/>
      <c r="H1449" s="8"/>
      <c r="I1449" s="11"/>
      <c r="J1449" s="8"/>
      <c r="K1449" s="8"/>
      <c r="L1449" s="11"/>
      <c r="M1449" s="8"/>
      <c r="N1449" s="8"/>
      <c r="O1449" s="8"/>
      <c r="P1449" s="11"/>
      <c r="Q1449" s="11"/>
      <c r="R1449" s="8"/>
      <c r="U1449" s="8"/>
      <c r="V1449" s="43"/>
      <c r="W1449" s="8"/>
      <c r="X1449" s="8"/>
      <c r="Z1449" s="8"/>
      <c r="AA1449" s="14"/>
      <c r="AB1449" s="14"/>
      <c r="AC1449" s="32"/>
    </row>
    <row r="1450">
      <c r="A1450" s="8"/>
      <c r="B1450" s="13"/>
      <c r="C1450" s="8"/>
      <c r="D1450" s="8"/>
      <c r="E1450" s="8"/>
      <c r="F1450" s="8"/>
      <c r="G1450" s="11"/>
      <c r="H1450" s="8"/>
      <c r="I1450" s="11"/>
      <c r="J1450" s="8"/>
      <c r="K1450" s="8"/>
      <c r="L1450" s="11"/>
      <c r="M1450" s="8"/>
      <c r="N1450" s="8"/>
      <c r="O1450" s="8"/>
      <c r="P1450" s="11"/>
      <c r="Q1450" s="11"/>
      <c r="R1450" s="8"/>
      <c r="U1450" s="8"/>
      <c r="V1450" s="43"/>
      <c r="W1450" s="8"/>
      <c r="X1450" s="8"/>
      <c r="Z1450" s="8"/>
      <c r="AA1450" s="14"/>
      <c r="AB1450" s="14"/>
      <c r="AC1450" s="32"/>
    </row>
    <row r="1451">
      <c r="A1451" s="8"/>
      <c r="B1451" s="13"/>
      <c r="C1451" s="8"/>
      <c r="D1451" s="8"/>
      <c r="E1451" s="8"/>
      <c r="F1451" s="8"/>
      <c r="G1451" s="11"/>
      <c r="H1451" s="8"/>
      <c r="I1451" s="11"/>
      <c r="J1451" s="8"/>
      <c r="K1451" s="8"/>
      <c r="L1451" s="11"/>
      <c r="M1451" s="8"/>
      <c r="N1451" s="8"/>
      <c r="O1451" s="8"/>
      <c r="P1451" s="11"/>
      <c r="Q1451" s="11"/>
      <c r="R1451" s="8"/>
      <c r="U1451" s="8"/>
      <c r="V1451" s="43"/>
      <c r="W1451" s="8"/>
      <c r="X1451" s="8"/>
      <c r="Z1451" s="8"/>
      <c r="AA1451" s="14"/>
      <c r="AB1451" s="14"/>
      <c r="AC1451" s="32"/>
    </row>
    <row r="1452">
      <c r="A1452" s="8"/>
      <c r="B1452" s="13"/>
      <c r="C1452" s="8"/>
      <c r="D1452" s="8"/>
      <c r="E1452" s="8"/>
      <c r="F1452" s="8"/>
      <c r="G1452" s="11"/>
      <c r="H1452" s="8"/>
      <c r="I1452" s="11"/>
      <c r="J1452" s="8"/>
      <c r="K1452" s="8"/>
      <c r="L1452" s="11"/>
      <c r="M1452" s="8"/>
      <c r="N1452" s="8"/>
      <c r="O1452" s="8"/>
      <c r="P1452" s="11"/>
      <c r="Q1452" s="11"/>
      <c r="R1452" s="8"/>
      <c r="U1452" s="8"/>
      <c r="V1452" s="43"/>
      <c r="W1452" s="8"/>
      <c r="X1452" s="8"/>
      <c r="Z1452" s="8"/>
      <c r="AA1452" s="14"/>
      <c r="AB1452" s="14"/>
      <c r="AC1452" s="32"/>
    </row>
    <row r="1453">
      <c r="A1453" s="8"/>
      <c r="B1453" s="13"/>
      <c r="C1453" s="8"/>
      <c r="D1453" s="8"/>
      <c r="E1453" s="8"/>
      <c r="F1453" s="8"/>
      <c r="G1453" s="11"/>
      <c r="H1453" s="8"/>
      <c r="I1453" s="11"/>
      <c r="J1453" s="8"/>
      <c r="K1453" s="8"/>
      <c r="L1453" s="11"/>
      <c r="M1453" s="8"/>
      <c r="N1453" s="8"/>
      <c r="O1453" s="8"/>
      <c r="P1453" s="11"/>
      <c r="Q1453" s="11"/>
      <c r="R1453" s="8"/>
      <c r="U1453" s="8"/>
      <c r="V1453" s="43"/>
      <c r="W1453" s="8"/>
      <c r="X1453" s="8"/>
      <c r="Z1453" s="8"/>
      <c r="AA1453" s="14"/>
      <c r="AB1453" s="14"/>
      <c r="AC1453" s="32"/>
    </row>
    <row r="1454">
      <c r="A1454" s="8"/>
      <c r="B1454" s="13"/>
      <c r="C1454" s="8"/>
      <c r="D1454" s="8"/>
      <c r="E1454" s="8"/>
      <c r="F1454" s="8"/>
      <c r="G1454" s="11"/>
      <c r="H1454" s="8"/>
      <c r="I1454" s="11"/>
      <c r="J1454" s="8"/>
      <c r="K1454" s="8"/>
      <c r="L1454" s="11"/>
      <c r="M1454" s="8"/>
      <c r="N1454" s="8"/>
      <c r="O1454" s="8"/>
      <c r="P1454" s="11"/>
      <c r="Q1454" s="11"/>
      <c r="R1454" s="8"/>
      <c r="U1454" s="8"/>
      <c r="V1454" s="43"/>
      <c r="W1454" s="8"/>
      <c r="X1454" s="8"/>
      <c r="Z1454" s="8"/>
      <c r="AA1454" s="14"/>
      <c r="AB1454" s="14"/>
      <c r="AC1454" s="32"/>
    </row>
    <row r="1455">
      <c r="A1455" s="8"/>
      <c r="B1455" s="13"/>
      <c r="C1455" s="8"/>
      <c r="D1455" s="8"/>
      <c r="E1455" s="8"/>
      <c r="F1455" s="8"/>
      <c r="G1455" s="11"/>
      <c r="H1455" s="8"/>
      <c r="I1455" s="11"/>
      <c r="J1455" s="8"/>
      <c r="K1455" s="8"/>
      <c r="L1455" s="11"/>
      <c r="M1455" s="8"/>
      <c r="N1455" s="8"/>
      <c r="O1455" s="8"/>
      <c r="P1455" s="11"/>
      <c r="Q1455" s="11"/>
      <c r="R1455" s="8"/>
      <c r="U1455" s="8"/>
      <c r="V1455" s="43"/>
      <c r="W1455" s="8"/>
      <c r="X1455" s="8"/>
      <c r="Z1455" s="8"/>
      <c r="AA1455" s="14"/>
      <c r="AB1455" s="14"/>
      <c r="AC1455" s="32"/>
    </row>
    <row r="1456">
      <c r="A1456" s="8"/>
      <c r="B1456" s="13"/>
      <c r="C1456" s="8"/>
      <c r="D1456" s="8"/>
      <c r="E1456" s="8"/>
      <c r="F1456" s="8"/>
      <c r="G1456" s="11"/>
      <c r="H1456" s="8"/>
      <c r="I1456" s="11"/>
      <c r="J1456" s="8"/>
      <c r="K1456" s="8"/>
      <c r="L1456" s="11"/>
      <c r="M1456" s="8"/>
      <c r="N1456" s="8"/>
      <c r="O1456" s="8"/>
      <c r="P1456" s="11"/>
      <c r="Q1456" s="11"/>
      <c r="R1456" s="8"/>
      <c r="U1456" s="8"/>
      <c r="V1456" s="43"/>
      <c r="W1456" s="8"/>
      <c r="X1456" s="8"/>
      <c r="Z1456" s="8"/>
      <c r="AA1456" s="14"/>
      <c r="AB1456" s="14"/>
      <c r="AC1456" s="32"/>
    </row>
    <row r="1457">
      <c r="A1457" s="8"/>
      <c r="B1457" s="13"/>
      <c r="C1457" s="8"/>
      <c r="D1457" s="8"/>
      <c r="E1457" s="8"/>
      <c r="F1457" s="8"/>
      <c r="G1457" s="11"/>
      <c r="H1457" s="8"/>
      <c r="I1457" s="11"/>
      <c r="J1457" s="8"/>
      <c r="K1457" s="8"/>
      <c r="L1457" s="11"/>
      <c r="M1457" s="8"/>
      <c r="N1457" s="8"/>
      <c r="O1457" s="8"/>
      <c r="P1457" s="11"/>
      <c r="Q1457" s="11"/>
      <c r="R1457" s="8"/>
      <c r="U1457" s="8"/>
      <c r="V1457" s="43"/>
      <c r="W1457" s="8"/>
      <c r="X1457" s="8"/>
      <c r="Z1457" s="8"/>
      <c r="AA1457" s="14"/>
      <c r="AB1457" s="14"/>
      <c r="AC1457" s="32"/>
    </row>
    <row r="1458">
      <c r="A1458" s="8"/>
      <c r="B1458" s="13"/>
      <c r="C1458" s="8"/>
      <c r="D1458" s="8"/>
      <c r="E1458" s="8"/>
      <c r="F1458" s="8"/>
      <c r="G1458" s="11"/>
      <c r="H1458" s="8"/>
      <c r="I1458" s="11"/>
      <c r="J1458" s="8"/>
      <c r="K1458" s="8"/>
      <c r="L1458" s="11"/>
      <c r="M1458" s="8"/>
      <c r="N1458" s="8"/>
      <c r="O1458" s="8"/>
      <c r="P1458" s="11"/>
      <c r="Q1458" s="11"/>
      <c r="R1458" s="8"/>
      <c r="U1458" s="8"/>
      <c r="V1458" s="43"/>
      <c r="W1458" s="8"/>
      <c r="X1458" s="8"/>
      <c r="Z1458" s="8"/>
      <c r="AA1458" s="14"/>
      <c r="AB1458" s="14"/>
      <c r="AC1458" s="32"/>
    </row>
    <row r="1459">
      <c r="A1459" s="8"/>
      <c r="B1459" s="13"/>
      <c r="C1459" s="8"/>
      <c r="D1459" s="8"/>
      <c r="E1459" s="8"/>
      <c r="F1459" s="8"/>
      <c r="G1459" s="11"/>
      <c r="H1459" s="8"/>
      <c r="I1459" s="11"/>
      <c r="J1459" s="8"/>
      <c r="K1459" s="8"/>
      <c r="L1459" s="11"/>
      <c r="M1459" s="8"/>
      <c r="N1459" s="8"/>
      <c r="O1459" s="8"/>
      <c r="P1459" s="11"/>
      <c r="Q1459" s="11"/>
      <c r="R1459" s="8"/>
      <c r="U1459" s="8"/>
      <c r="V1459" s="43"/>
      <c r="W1459" s="8"/>
      <c r="X1459" s="8"/>
      <c r="Z1459" s="8"/>
      <c r="AA1459" s="14"/>
      <c r="AB1459" s="14"/>
      <c r="AC1459" s="32"/>
    </row>
    <row r="1460">
      <c r="A1460" s="8"/>
      <c r="B1460" s="13"/>
      <c r="C1460" s="8"/>
      <c r="D1460" s="8"/>
      <c r="E1460" s="8"/>
      <c r="F1460" s="8"/>
      <c r="G1460" s="11"/>
      <c r="H1460" s="8"/>
      <c r="I1460" s="11"/>
      <c r="J1460" s="8"/>
      <c r="K1460" s="8"/>
      <c r="L1460" s="11"/>
      <c r="M1460" s="8"/>
      <c r="N1460" s="8"/>
      <c r="O1460" s="8"/>
      <c r="P1460" s="11"/>
      <c r="Q1460" s="11"/>
      <c r="R1460" s="8"/>
      <c r="U1460" s="8"/>
      <c r="V1460" s="43"/>
      <c r="W1460" s="8"/>
      <c r="X1460" s="8"/>
      <c r="Z1460" s="8"/>
      <c r="AA1460" s="14"/>
      <c r="AB1460" s="14"/>
      <c r="AC1460" s="32"/>
    </row>
    <row r="1461">
      <c r="A1461" s="8"/>
      <c r="B1461" s="13"/>
      <c r="C1461" s="8"/>
      <c r="D1461" s="8"/>
      <c r="E1461" s="8"/>
      <c r="F1461" s="8"/>
      <c r="G1461" s="11"/>
      <c r="H1461" s="8"/>
      <c r="I1461" s="11"/>
      <c r="J1461" s="8"/>
      <c r="K1461" s="8"/>
      <c r="L1461" s="11"/>
      <c r="M1461" s="8"/>
      <c r="N1461" s="8"/>
      <c r="O1461" s="8"/>
      <c r="P1461" s="11"/>
      <c r="Q1461" s="11"/>
      <c r="R1461" s="8"/>
      <c r="U1461" s="8"/>
      <c r="V1461" s="43"/>
      <c r="W1461" s="8"/>
      <c r="X1461" s="8"/>
      <c r="Z1461" s="8"/>
      <c r="AA1461" s="14"/>
      <c r="AB1461" s="14"/>
      <c r="AC1461" s="32"/>
    </row>
    <row r="1462">
      <c r="A1462" s="8"/>
      <c r="B1462" s="13"/>
      <c r="C1462" s="8"/>
      <c r="D1462" s="8"/>
      <c r="E1462" s="8"/>
      <c r="F1462" s="8"/>
      <c r="G1462" s="11"/>
      <c r="H1462" s="8"/>
      <c r="I1462" s="11"/>
      <c r="J1462" s="8"/>
      <c r="K1462" s="8"/>
      <c r="L1462" s="11"/>
      <c r="M1462" s="8"/>
      <c r="N1462" s="8"/>
      <c r="O1462" s="8"/>
      <c r="P1462" s="11"/>
      <c r="Q1462" s="11"/>
      <c r="R1462" s="8"/>
      <c r="U1462" s="8"/>
      <c r="V1462" s="43"/>
      <c r="W1462" s="8"/>
      <c r="X1462" s="8"/>
      <c r="Z1462" s="8"/>
      <c r="AA1462" s="14"/>
      <c r="AB1462" s="14"/>
      <c r="AC1462" s="32"/>
    </row>
    <row r="1463">
      <c r="A1463" s="8"/>
      <c r="B1463" s="13"/>
      <c r="C1463" s="8"/>
      <c r="D1463" s="8"/>
      <c r="E1463" s="8"/>
      <c r="F1463" s="8"/>
      <c r="G1463" s="11"/>
      <c r="H1463" s="8"/>
      <c r="I1463" s="11"/>
      <c r="J1463" s="8"/>
      <c r="K1463" s="8"/>
      <c r="L1463" s="11"/>
      <c r="M1463" s="8"/>
      <c r="N1463" s="8"/>
      <c r="O1463" s="8"/>
      <c r="P1463" s="11"/>
      <c r="Q1463" s="11"/>
      <c r="R1463" s="8"/>
      <c r="U1463" s="8"/>
      <c r="V1463" s="43"/>
      <c r="W1463" s="8"/>
      <c r="X1463" s="8"/>
      <c r="Z1463" s="8"/>
      <c r="AA1463" s="14"/>
      <c r="AB1463" s="14"/>
      <c r="AC1463" s="32"/>
    </row>
    <row r="1464">
      <c r="A1464" s="8"/>
      <c r="B1464" s="13"/>
      <c r="C1464" s="8"/>
      <c r="D1464" s="8"/>
      <c r="E1464" s="8"/>
      <c r="F1464" s="8"/>
      <c r="G1464" s="11"/>
      <c r="H1464" s="8"/>
      <c r="I1464" s="11"/>
      <c r="J1464" s="8"/>
      <c r="K1464" s="8"/>
      <c r="L1464" s="11"/>
      <c r="M1464" s="8"/>
      <c r="N1464" s="8"/>
      <c r="O1464" s="8"/>
      <c r="P1464" s="11"/>
      <c r="Q1464" s="11"/>
      <c r="R1464" s="8"/>
      <c r="U1464" s="8"/>
      <c r="V1464" s="43"/>
      <c r="W1464" s="8"/>
      <c r="X1464" s="8"/>
      <c r="Z1464" s="8"/>
      <c r="AA1464" s="14"/>
      <c r="AB1464" s="14"/>
      <c r="AC1464" s="32"/>
    </row>
    <row r="1465">
      <c r="A1465" s="8"/>
      <c r="B1465" s="13"/>
      <c r="C1465" s="8"/>
      <c r="D1465" s="8"/>
      <c r="E1465" s="8"/>
      <c r="F1465" s="8"/>
      <c r="G1465" s="11"/>
      <c r="H1465" s="8"/>
      <c r="I1465" s="11"/>
      <c r="J1465" s="8"/>
      <c r="K1465" s="8"/>
      <c r="L1465" s="11"/>
      <c r="M1465" s="8"/>
      <c r="N1465" s="8"/>
      <c r="O1465" s="8"/>
      <c r="P1465" s="11"/>
      <c r="Q1465" s="11"/>
      <c r="R1465" s="8"/>
      <c r="U1465" s="8"/>
      <c r="V1465" s="43"/>
      <c r="W1465" s="8"/>
      <c r="X1465" s="8"/>
      <c r="Z1465" s="8"/>
      <c r="AA1465" s="14"/>
      <c r="AB1465" s="14"/>
      <c r="AC1465" s="32"/>
    </row>
    <row r="1466">
      <c r="A1466" s="8"/>
      <c r="B1466" s="13"/>
      <c r="C1466" s="8"/>
      <c r="D1466" s="8"/>
      <c r="E1466" s="8"/>
      <c r="F1466" s="8"/>
      <c r="G1466" s="11"/>
      <c r="H1466" s="8"/>
      <c r="I1466" s="11"/>
      <c r="J1466" s="8"/>
      <c r="K1466" s="8"/>
      <c r="L1466" s="11"/>
      <c r="M1466" s="8"/>
      <c r="N1466" s="8"/>
      <c r="O1466" s="8"/>
      <c r="P1466" s="11"/>
      <c r="Q1466" s="11"/>
      <c r="R1466" s="8"/>
      <c r="U1466" s="8"/>
      <c r="V1466" s="43"/>
      <c r="W1466" s="8"/>
      <c r="X1466" s="8"/>
      <c r="Z1466" s="8"/>
      <c r="AA1466" s="14"/>
      <c r="AB1466" s="14"/>
      <c r="AC1466" s="32"/>
    </row>
    <row r="1467">
      <c r="A1467" s="8"/>
      <c r="B1467" s="13"/>
      <c r="C1467" s="8"/>
      <c r="D1467" s="8"/>
      <c r="E1467" s="8"/>
      <c r="F1467" s="8"/>
      <c r="G1467" s="11"/>
      <c r="H1467" s="8"/>
      <c r="I1467" s="11"/>
      <c r="J1467" s="8"/>
      <c r="K1467" s="8"/>
      <c r="L1467" s="11"/>
      <c r="M1467" s="8"/>
      <c r="N1467" s="8"/>
      <c r="O1467" s="8"/>
      <c r="P1467" s="11"/>
      <c r="Q1467" s="11"/>
      <c r="R1467" s="8"/>
      <c r="U1467" s="8"/>
      <c r="V1467" s="43"/>
      <c r="W1467" s="8"/>
      <c r="X1467" s="8"/>
      <c r="Z1467" s="8"/>
      <c r="AA1467" s="14"/>
      <c r="AB1467" s="14"/>
      <c r="AC1467" s="32"/>
    </row>
    <row r="1468">
      <c r="A1468" s="8"/>
      <c r="B1468" s="13"/>
      <c r="C1468" s="8"/>
      <c r="D1468" s="8"/>
      <c r="E1468" s="8"/>
      <c r="F1468" s="8"/>
      <c r="G1468" s="11"/>
      <c r="H1468" s="8"/>
      <c r="I1468" s="11"/>
      <c r="J1468" s="8"/>
      <c r="K1468" s="8"/>
      <c r="L1468" s="11"/>
      <c r="M1468" s="8"/>
      <c r="N1468" s="8"/>
      <c r="O1468" s="8"/>
      <c r="P1468" s="11"/>
      <c r="Q1468" s="11"/>
      <c r="R1468" s="8"/>
      <c r="U1468" s="8"/>
      <c r="V1468" s="43"/>
      <c r="W1468" s="8"/>
      <c r="X1468" s="8"/>
      <c r="Z1468" s="8"/>
      <c r="AA1468" s="14"/>
      <c r="AB1468" s="14"/>
      <c r="AC1468" s="32"/>
    </row>
    <row r="1469">
      <c r="A1469" s="8"/>
      <c r="B1469" s="13"/>
      <c r="C1469" s="8"/>
      <c r="D1469" s="8"/>
      <c r="E1469" s="8"/>
      <c r="F1469" s="8"/>
      <c r="G1469" s="11"/>
      <c r="H1469" s="8"/>
      <c r="I1469" s="11"/>
      <c r="J1469" s="8"/>
      <c r="K1469" s="8"/>
      <c r="L1469" s="11"/>
      <c r="M1469" s="8"/>
      <c r="N1469" s="8"/>
      <c r="O1469" s="8"/>
      <c r="P1469" s="11"/>
      <c r="Q1469" s="11"/>
      <c r="R1469" s="8"/>
      <c r="U1469" s="8"/>
      <c r="V1469" s="43"/>
      <c r="W1469" s="8"/>
      <c r="X1469" s="8"/>
      <c r="Z1469" s="8"/>
      <c r="AA1469" s="14"/>
      <c r="AB1469" s="14"/>
      <c r="AC1469" s="32"/>
    </row>
    <row r="1470">
      <c r="A1470" s="8"/>
      <c r="B1470" s="13"/>
      <c r="C1470" s="8"/>
      <c r="D1470" s="8"/>
      <c r="E1470" s="8"/>
      <c r="F1470" s="8"/>
      <c r="G1470" s="11"/>
      <c r="H1470" s="8"/>
      <c r="I1470" s="11"/>
      <c r="J1470" s="8"/>
      <c r="K1470" s="8"/>
      <c r="L1470" s="11"/>
      <c r="M1470" s="8"/>
      <c r="N1470" s="8"/>
      <c r="O1470" s="8"/>
      <c r="P1470" s="11"/>
      <c r="Q1470" s="11"/>
      <c r="R1470" s="8"/>
      <c r="U1470" s="8"/>
      <c r="V1470" s="43"/>
      <c r="W1470" s="8"/>
      <c r="X1470" s="8"/>
      <c r="Z1470" s="8"/>
      <c r="AA1470" s="14"/>
      <c r="AB1470" s="14"/>
      <c r="AC1470" s="32"/>
    </row>
    <row r="1471">
      <c r="A1471" s="8"/>
      <c r="B1471" s="13"/>
      <c r="C1471" s="8"/>
      <c r="D1471" s="8"/>
      <c r="E1471" s="8"/>
      <c r="F1471" s="8"/>
      <c r="G1471" s="11"/>
      <c r="H1471" s="8"/>
      <c r="I1471" s="11"/>
      <c r="J1471" s="8"/>
      <c r="K1471" s="8"/>
      <c r="L1471" s="11"/>
      <c r="M1471" s="8"/>
      <c r="N1471" s="8"/>
      <c r="O1471" s="8"/>
      <c r="P1471" s="11"/>
      <c r="Q1471" s="11"/>
      <c r="R1471" s="8"/>
      <c r="U1471" s="8"/>
      <c r="V1471" s="43"/>
      <c r="W1471" s="8"/>
      <c r="X1471" s="8"/>
      <c r="Z1471" s="8"/>
      <c r="AA1471" s="14"/>
      <c r="AB1471" s="14"/>
      <c r="AC1471" s="32"/>
    </row>
    <row r="1472">
      <c r="A1472" s="8"/>
      <c r="B1472" s="13"/>
      <c r="C1472" s="8"/>
      <c r="D1472" s="8"/>
      <c r="E1472" s="8"/>
      <c r="F1472" s="8"/>
      <c r="G1472" s="11"/>
      <c r="H1472" s="8"/>
      <c r="I1472" s="11"/>
      <c r="J1472" s="8"/>
      <c r="K1472" s="8"/>
      <c r="L1472" s="11"/>
      <c r="M1472" s="8"/>
      <c r="N1472" s="8"/>
      <c r="O1472" s="8"/>
      <c r="P1472" s="11"/>
      <c r="Q1472" s="11"/>
      <c r="R1472" s="8"/>
      <c r="U1472" s="8"/>
      <c r="V1472" s="43"/>
      <c r="W1472" s="8"/>
      <c r="X1472" s="8"/>
      <c r="Z1472" s="8"/>
      <c r="AA1472" s="14"/>
      <c r="AB1472" s="14"/>
      <c r="AC1472" s="32"/>
    </row>
    <row r="1473">
      <c r="A1473" s="8"/>
      <c r="B1473" s="13"/>
      <c r="C1473" s="8"/>
      <c r="D1473" s="8"/>
      <c r="E1473" s="8"/>
      <c r="F1473" s="8"/>
      <c r="G1473" s="11"/>
      <c r="H1473" s="8"/>
      <c r="I1473" s="11"/>
      <c r="J1473" s="8"/>
      <c r="K1473" s="8"/>
      <c r="L1473" s="11"/>
      <c r="M1473" s="8"/>
      <c r="N1473" s="8"/>
      <c r="O1473" s="8"/>
      <c r="P1473" s="11"/>
      <c r="Q1473" s="11"/>
      <c r="R1473" s="8"/>
      <c r="U1473" s="8"/>
      <c r="V1473" s="43"/>
      <c r="W1473" s="8"/>
      <c r="X1473" s="8"/>
      <c r="Z1473" s="8"/>
      <c r="AA1473" s="14"/>
      <c r="AB1473" s="14"/>
      <c r="AC1473" s="32"/>
    </row>
    <row r="1474">
      <c r="A1474" s="8"/>
      <c r="B1474" s="13"/>
      <c r="C1474" s="8"/>
      <c r="D1474" s="8"/>
      <c r="E1474" s="8"/>
      <c r="F1474" s="8"/>
      <c r="G1474" s="11"/>
      <c r="H1474" s="8"/>
      <c r="I1474" s="11"/>
      <c r="J1474" s="8"/>
      <c r="K1474" s="8"/>
      <c r="L1474" s="11"/>
      <c r="M1474" s="8"/>
      <c r="N1474" s="8"/>
      <c r="O1474" s="8"/>
      <c r="P1474" s="11"/>
      <c r="Q1474" s="11"/>
      <c r="R1474" s="8"/>
      <c r="U1474" s="8"/>
      <c r="V1474" s="43"/>
      <c r="W1474" s="8"/>
      <c r="X1474" s="8"/>
      <c r="Z1474" s="8"/>
      <c r="AA1474" s="14"/>
      <c r="AB1474" s="14"/>
      <c r="AC1474" s="32"/>
    </row>
    <row r="1475">
      <c r="A1475" s="8"/>
      <c r="B1475" s="13"/>
      <c r="C1475" s="8"/>
      <c r="D1475" s="8"/>
      <c r="E1475" s="8"/>
      <c r="F1475" s="8"/>
      <c r="G1475" s="11"/>
      <c r="H1475" s="8"/>
      <c r="I1475" s="11"/>
      <c r="J1475" s="8"/>
      <c r="K1475" s="8"/>
      <c r="L1475" s="11"/>
      <c r="M1475" s="8"/>
      <c r="N1475" s="8"/>
      <c r="O1475" s="8"/>
      <c r="P1475" s="11"/>
      <c r="Q1475" s="11"/>
      <c r="R1475" s="8"/>
      <c r="U1475" s="8"/>
      <c r="V1475" s="43"/>
      <c r="W1475" s="8"/>
      <c r="X1475" s="8"/>
      <c r="Z1475" s="8"/>
      <c r="AA1475" s="14"/>
      <c r="AB1475" s="14"/>
      <c r="AC1475" s="32"/>
    </row>
    <row r="1476">
      <c r="A1476" s="8"/>
      <c r="B1476" s="13"/>
      <c r="C1476" s="8"/>
      <c r="D1476" s="8"/>
      <c r="E1476" s="8"/>
      <c r="F1476" s="8"/>
      <c r="G1476" s="11"/>
      <c r="H1476" s="8"/>
      <c r="I1476" s="11"/>
      <c r="J1476" s="8"/>
      <c r="K1476" s="8"/>
      <c r="L1476" s="11"/>
      <c r="M1476" s="8"/>
      <c r="N1476" s="8"/>
      <c r="O1476" s="8"/>
      <c r="P1476" s="11"/>
      <c r="Q1476" s="11"/>
      <c r="R1476" s="8"/>
      <c r="U1476" s="8"/>
      <c r="V1476" s="43"/>
      <c r="W1476" s="8"/>
      <c r="X1476" s="8"/>
      <c r="Z1476" s="8"/>
      <c r="AA1476" s="14"/>
      <c r="AB1476" s="14"/>
      <c r="AC1476" s="32"/>
    </row>
    <row r="1477">
      <c r="A1477" s="8"/>
      <c r="B1477" s="13"/>
      <c r="C1477" s="8"/>
      <c r="D1477" s="8"/>
      <c r="E1477" s="8"/>
      <c r="F1477" s="8"/>
      <c r="G1477" s="11"/>
      <c r="H1477" s="8"/>
      <c r="I1477" s="11"/>
      <c r="J1477" s="8"/>
      <c r="K1477" s="8"/>
      <c r="L1477" s="11"/>
      <c r="M1477" s="8"/>
      <c r="N1477" s="8"/>
      <c r="O1477" s="8"/>
      <c r="P1477" s="11"/>
      <c r="Q1477" s="11"/>
      <c r="R1477" s="8"/>
      <c r="U1477" s="8"/>
      <c r="V1477" s="43"/>
      <c r="W1477" s="8"/>
      <c r="X1477" s="8"/>
      <c r="Z1477" s="8"/>
      <c r="AA1477" s="14"/>
      <c r="AB1477" s="14"/>
      <c r="AC1477" s="32"/>
    </row>
    <row r="1478">
      <c r="A1478" s="8"/>
      <c r="B1478" s="13"/>
      <c r="C1478" s="8"/>
      <c r="D1478" s="8"/>
      <c r="E1478" s="8"/>
      <c r="F1478" s="8"/>
      <c r="G1478" s="11"/>
      <c r="H1478" s="8"/>
      <c r="I1478" s="11"/>
      <c r="J1478" s="8"/>
      <c r="K1478" s="8"/>
      <c r="L1478" s="11"/>
      <c r="M1478" s="8"/>
      <c r="N1478" s="8"/>
      <c r="O1478" s="8"/>
      <c r="P1478" s="11"/>
      <c r="Q1478" s="11"/>
      <c r="R1478" s="8"/>
      <c r="U1478" s="8"/>
      <c r="V1478" s="43"/>
      <c r="W1478" s="8"/>
      <c r="X1478" s="8"/>
      <c r="Z1478" s="8"/>
      <c r="AA1478" s="14"/>
      <c r="AB1478" s="14"/>
      <c r="AC1478" s="32"/>
    </row>
    <row r="1479">
      <c r="A1479" s="8"/>
      <c r="B1479" s="13"/>
      <c r="C1479" s="8"/>
      <c r="D1479" s="8"/>
      <c r="E1479" s="8"/>
      <c r="F1479" s="8"/>
      <c r="G1479" s="11"/>
      <c r="H1479" s="8"/>
      <c r="I1479" s="11"/>
      <c r="J1479" s="8"/>
      <c r="K1479" s="8"/>
      <c r="L1479" s="11"/>
      <c r="M1479" s="8"/>
      <c r="N1479" s="8"/>
      <c r="O1479" s="8"/>
      <c r="P1479" s="11"/>
      <c r="Q1479" s="11"/>
      <c r="R1479" s="8"/>
      <c r="U1479" s="8"/>
      <c r="V1479" s="43"/>
      <c r="W1479" s="8"/>
      <c r="X1479" s="8"/>
      <c r="Z1479" s="8"/>
      <c r="AA1479" s="14"/>
      <c r="AB1479" s="14"/>
      <c r="AC1479" s="32"/>
    </row>
    <row r="1480">
      <c r="A1480" s="8"/>
      <c r="B1480" s="13"/>
      <c r="C1480" s="8"/>
      <c r="D1480" s="8"/>
      <c r="E1480" s="8"/>
      <c r="F1480" s="8"/>
      <c r="G1480" s="11"/>
      <c r="H1480" s="8"/>
      <c r="I1480" s="11"/>
      <c r="J1480" s="8"/>
      <c r="K1480" s="8"/>
      <c r="L1480" s="11"/>
      <c r="M1480" s="8"/>
      <c r="N1480" s="8"/>
      <c r="O1480" s="8"/>
      <c r="P1480" s="11"/>
      <c r="Q1480" s="11"/>
      <c r="R1480" s="8"/>
      <c r="U1480" s="8"/>
      <c r="V1480" s="43"/>
      <c r="W1480" s="8"/>
      <c r="X1480" s="8"/>
      <c r="Z1480" s="8"/>
      <c r="AA1480" s="14"/>
      <c r="AB1480" s="14"/>
      <c r="AC1480" s="32"/>
    </row>
    <row r="1481">
      <c r="A1481" s="8"/>
      <c r="B1481" s="13"/>
      <c r="C1481" s="8"/>
      <c r="D1481" s="8"/>
      <c r="E1481" s="8"/>
      <c r="F1481" s="8"/>
      <c r="G1481" s="11"/>
      <c r="H1481" s="8"/>
      <c r="I1481" s="11"/>
      <c r="J1481" s="8"/>
      <c r="K1481" s="8"/>
      <c r="L1481" s="11"/>
      <c r="M1481" s="8"/>
      <c r="N1481" s="8"/>
      <c r="O1481" s="8"/>
      <c r="P1481" s="11"/>
      <c r="Q1481" s="11"/>
      <c r="R1481" s="8"/>
      <c r="U1481" s="8"/>
      <c r="V1481" s="43"/>
      <c r="W1481" s="8"/>
      <c r="X1481" s="8"/>
      <c r="Z1481" s="8"/>
      <c r="AA1481" s="14"/>
      <c r="AB1481" s="14"/>
      <c r="AC1481" s="32"/>
    </row>
    <row r="1482">
      <c r="A1482" s="8"/>
      <c r="B1482" s="13"/>
      <c r="C1482" s="8"/>
      <c r="D1482" s="8"/>
      <c r="E1482" s="8"/>
      <c r="F1482" s="8"/>
      <c r="G1482" s="11"/>
      <c r="H1482" s="8"/>
      <c r="I1482" s="11"/>
      <c r="J1482" s="8"/>
      <c r="K1482" s="8"/>
      <c r="L1482" s="11"/>
      <c r="M1482" s="8"/>
      <c r="N1482" s="8"/>
      <c r="O1482" s="8"/>
      <c r="P1482" s="11"/>
      <c r="Q1482" s="11"/>
      <c r="R1482" s="8"/>
      <c r="U1482" s="8"/>
      <c r="V1482" s="43"/>
      <c r="W1482" s="8"/>
      <c r="X1482" s="8"/>
      <c r="Z1482" s="8"/>
      <c r="AA1482" s="14"/>
      <c r="AB1482" s="14"/>
      <c r="AC1482" s="32"/>
    </row>
    <row r="1483">
      <c r="A1483" s="8"/>
      <c r="B1483" s="13"/>
      <c r="C1483" s="8"/>
      <c r="D1483" s="8"/>
      <c r="E1483" s="8"/>
      <c r="F1483" s="8"/>
      <c r="G1483" s="11"/>
      <c r="H1483" s="8"/>
      <c r="I1483" s="11"/>
      <c r="J1483" s="8"/>
      <c r="K1483" s="8"/>
      <c r="L1483" s="11"/>
      <c r="M1483" s="8"/>
      <c r="N1483" s="8"/>
      <c r="O1483" s="8"/>
      <c r="P1483" s="11"/>
      <c r="Q1483" s="11"/>
      <c r="R1483" s="8"/>
      <c r="U1483" s="8"/>
      <c r="V1483" s="43"/>
      <c r="W1483" s="8"/>
      <c r="X1483" s="8"/>
      <c r="Z1483" s="8"/>
      <c r="AA1483" s="14"/>
      <c r="AB1483" s="14"/>
      <c r="AC1483" s="32"/>
    </row>
    <row r="1484">
      <c r="A1484" s="8"/>
      <c r="B1484" s="13"/>
      <c r="C1484" s="8"/>
      <c r="D1484" s="8"/>
      <c r="E1484" s="8"/>
      <c r="F1484" s="8"/>
      <c r="G1484" s="11"/>
      <c r="H1484" s="8"/>
      <c r="I1484" s="11"/>
      <c r="J1484" s="8"/>
      <c r="K1484" s="8"/>
      <c r="L1484" s="11"/>
      <c r="M1484" s="8"/>
      <c r="N1484" s="8"/>
      <c r="O1484" s="8"/>
      <c r="P1484" s="11"/>
      <c r="Q1484" s="11"/>
      <c r="R1484" s="8"/>
      <c r="U1484" s="8"/>
      <c r="V1484" s="43"/>
      <c r="W1484" s="8"/>
      <c r="X1484" s="8"/>
      <c r="Z1484" s="8"/>
      <c r="AA1484" s="14"/>
      <c r="AB1484" s="14"/>
      <c r="AC1484" s="32"/>
    </row>
    <row r="1485">
      <c r="A1485" s="8"/>
      <c r="B1485" s="13"/>
      <c r="C1485" s="8"/>
      <c r="D1485" s="8"/>
      <c r="E1485" s="8"/>
      <c r="F1485" s="8"/>
      <c r="G1485" s="11"/>
      <c r="H1485" s="8"/>
      <c r="I1485" s="11"/>
      <c r="J1485" s="8"/>
      <c r="K1485" s="8"/>
      <c r="L1485" s="11"/>
      <c r="M1485" s="8"/>
      <c r="N1485" s="8"/>
      <c r="O1485" s="8"/>
      <c r="P1485" s="11"/>
      <c r="Q1485" s="11"/>
      <c r="R1485" s="8"/>
      <c r="U1485" s="8"/>
      <c r="V1485" s="43"/>
      <c r="W1485" s="8"/>
      <c r="X1485" s="8"/>
      <c r="Z1485" s="8"/>
      <c r="AA1485" s="14"/>
      <c r="AB1485" s="14"/>
      <c r="AC1485" s="32"/>
    </row>
    <row r="1486">
      <c r="A1486" s="8"/>
      <c r="B1486" s="13"/>
      <c r="C1486" s="8"/>
      <c r="D1486" s="8"/>
      <c r="E1486" s="8"/>
      <c r="F1486" s="8"/>
      <c r="G1486" s="11"/>
      <c r="H1486" s="8"/>
      <c r="I1486" s="11"/>
      <c r="J1486" s="8"/>
      <c r="K1486" s="8"/>
      <c r="L1486" s="11"/>
      <c r="M1486" s="8"/>
      <c r="N1486" s="8"/>
      <c r="O1486" s="8"/>
      <c r="P1486" s="11"/>
      <c r="Q1486" s="11"/>
      <c r="R1486" s="8"/>
      <c r="U1486" s="8"/>
      <c r="V1486" s="43"/>
      <c r="W1486" s="8"/>
      <c r="X1486" s="8"/>
      <c r="Z1486" s="8"/>
      <c r="AA1486" s="14"/>
      <c r="AB1486" s="14"/>
      <c r="AC1486" s="32"/>
    </row>
    <row r="1487">
      <c r="A1487" s="8"/>
      <c r="B1487" s="13"/>
      <c r="C1487" s="8"/>
      <c r="D1487" s="8"/>
      <c r="E1487" s="8"/>
      <c r="F1487" s="8"/>
      <c r="G1487" s="11"/>
      <c r="H1487" s="8"/>
      <c r="I1487" s="11"/>
      <c r="J1487" s="8"/>
      <c r="K1487" s="8"/>
      <c r="L1487" s="11"/>
      <c r="M1487" s="8"/>
      <c r="N1487" s="8"/>
      <c r="O1487" s="8"/>
      <c r="P1487" s="11"/>
      <c r="Q1487" s="11"/>
      <c r="R1487" s="8"/>
      <c r="U1487" s="8"/>
      <c r="V1487" s="43"/>
      <c r="W1487" s="8"/>
      <c r="X1487" s="8"/>
      <c r="Z1487" s="8"/>
      <c r="AA1487" s="14"/>
      <c r="AB1487" s="14"/>
      <c r="AC1487" s="32"/>
    </row>
    <row r="1488">
      <c r="A1488" s="8"/>
      <c r="B1488" s="13"/>
      <c r="C1488" s="8"/>
      <c r="D1488" s="8"/>
      <c r="E1488" s="8"/>
      <c r="F1488" s="8"/>
      <c r="G1488" s="11"/>
      <c r="H1488" s="8"/>
      <c r="I1488" s="11"/>
      <c r="J1488" s="8"/>
      <c r="K1488" s="8"/>
      <c r="L1488" s="11"/>
      <c r="M1488" s="8"/>
      <c r="N1488" s="8"/>
      <c r="O1488" s="8"/>
      <c r="P1488" s="11"/>
      <c r="Q1488" s="11"/>
      <c r="R1488" s="8"/>
      <c r="U1488" s="8"/>
      <c r="V1488" s="43"/>
      <c r="W1488" s="8"/>
      <c r="X1488" s="8"/>
      <c r="Z1488" s="8"/>
      <c r="AA1488" s="14"/>
      <c r="AB1488" s="14"/>
      <c r="AC1488" s="32"/>
    </row>
    <row r="1489">
      <c r="A1489" s="8"/>
      <c r="B1489" s="13"/>
      <c r="C1489" s="8"/>
      <c r="D1489" s="8"/>
      <c r="E1489" s="8"/>
      <c r="F1489" s="8"/>
      <c r="G1489" s="11"/>
      <c r="H1489" s="8"/>
      <c r="I1489" s="11"/>
      <c r="J1489" s="8"/>
      <c r="K1489" s="8"/>
      <c r="L1489" s="11"/>
      <c r="M1489" s="8"/>
      <c r="N1489" s="8"/>
      <c r="O1489" s="8"/>
      <c r="P1489" s="11"/>
      <c r="Q1489" s="11"/>
      <c r="R1489" s="8"/>
      <c r="U1489" s="8"/>
      <c r="V1489" s="43"/>
      <c r="W1489" s="8"/>
      <c r="X1489" s="8"/>
      <c r="Z1489" s="8"/>
      <c r="AA1489" s="14"/>
      <c r="AB1489" s="14"/>
      <c r="AC1489" s="32"/>
    </row>
    <row r="1490">
      <c r="A1490" s="8"/>
      <c r="B1490" s="13"/>
      <c r="C1490" s="8"/>
      <c r="D1490" s="8"/>
      <c r="E1490" s="8"/>
      <c r="F1490" s="8"/>
      <c r="G1490" s="11"/>
      <c r="H1490" s="8"/>
      <c r="I1490" s="11"/>
      <c r="J1490" s="8"/>
      <c r="K1490" s="8"/>
      <c r="L1490" s="11"/>
      <c r="M1490" s="8"/>
      <c r="N1490" s="8"/>
      <c r="O1490" s="8"/>
      <c r="P1490" s="11"/>
      <c r="Q1490" s="11"/>
      <c r="R1490" s="8"/>
      <c r="U1490" s="8"/>
      <c r="V1490" s="43"/>
      <c r="W1490" s="8"/>
      <c r="X1490" s="8"/>
      <c r="Z1490" s="8"/>
      <c r="AA1490" s="14"/>
      <c r="AB1490" s="14"/>
      <c r="AC1490" s="32"/>
    </row>
    <row r="1491">
      <c r="A1491" s="8"/>
      <c r="B1491" s="13"/>
      <c r="C1491" s="8"/>
      <c r="D1491" s="8"/>
      <c r="E1491" s="8"/>
      <c r="F1491" s="8"/>
      <c r="G1491" s="11"/>
      <c r="H1491" s="8"/>
      <c r="I1491" s="11"/>
      <c r="J1491" s="8"/>
      <c r="K1491" s="8"/>
      <c r="L1491" s="11"/>
      <c r="M1491" s="8"/>
      <c r="N1491" s="8"/>
      <c r="O1491" s="8"/>
      <c r="P1491" s="11"/>
      <c r="Q1491" s="11"/>
      <c r="R1491" s="8"/>
      <c r="U1491" s="8"/>
      <c r="V1491" s="43"/>
      <c r="W1491" s="8"/>
      <c r="X1491" s="8"/>
      <c r="Z1491" s="8"/>
      <c r="AA1491" s="14"/>
      <c r="AB1491" s="14"/>
      <c r="AC1491" s="32"/>
    </row>
    <row r="1492">
      <c r="A1492" s="8"/>
      <c r="B1492" s="13"/>
      <c r="C1492" s="8"/>
      <c r="D1492" s="8"/>
      <c r="E1492" s="8"/>
      <c r="F1492" s="8"/>
      <c r="G1492" s="11"/>
      <c r="H1492" s="8"/>
      <c r="I1492" s="11"/>
      <c r="J1492" s="8"/>
      <c r="K1492" s="8"/>
      <c r="L1492" s="11"/>
      <c r="M1492" s="8"/>
      <c r="N1492" s="8"/>
      <c r="O1492" s="8"/>
      <c r="P1492" s="11"/>
      <c r="Q1492" s="11"/>
      <c r="R1492" s="8"/>
      <c r="U1492" s="8"/>
      <c r="V1492" s="43"/>
      <c r="W1492" s="8"/>
      <c r="X1492" s="8"/>
      <c r="Z1492" s="8"/>
      <c r="AA1492" s="14"/>
      <c r="AB1492" s="14"/>
      <c r="AC1492" s="32"/>
    </row>
    <row r="1493">
      <c r="A1493" s="8"/>
      <c r="B1493" s="13"/>
      <c r="C1493" s="8"/>
      <c r="D1493" s="8"/>
      <c r="E1493" s="8"/>
      <c r="F1493" s="8"/>
      <c r="G1493" s="11"/>
      <c r="H1493" s="8"/>
      <c r="I1493" s="11"/>
      <c r="J1493" s="8"/>
      <c r="K1493" s="8"/>
      <c r="L1493" s="11"/>
      <c r="M1493" s="8"/>
      <c r="N1493" s="8"/>
      <c r="O1493" s="8"/>
      <c r="P1493" s="11"/>
      <c r="Q1493" s="11"/>
      <c r="R1493" s="8"/>
      <c r="U1493" s="8"/>
      <c r="V1493" s="43"/>
      <c r="W1493" s="8"/>
      <c r="X1493" s="8"/>
      <c r="Z1493" s="8"/>
      <c r="AA1493" s="14"/>
      <c r="AB1493" s="14"/>
      <c r="AC1493" s="32"/>
    </row>
    <row r="1494">
      <c r="A1494" s="8"/>
      <c r="B1494" s="13"/>
      <c r="C1494" s="8"/>
      <c r="D1494" s="8"/>
      <c r="E1494" s="8"/>
      <c r="F1494" s="8"/>
      <c r="G1494" s="11"/>
      <c r="H1494" s="8"/>
      <c r="I1494" s="11"/>
      <c r="J1494" s="8"/>
      <c r="K1494" s="8"/>
      <c r="L1494" s="11"/>
      <c r="M1494" s="8"/>
      <c r="N1494" s="8"/>
      <c r="O1494" s="8"/>
      <c r="P1494" s="11"/>
      <c r="Q1494" s="11"/>
      <c r="R1494" s="8"/>
      <c r="U1494" s="8"/>
      <c r="V1494" s="43"/>
      <c r="W1494" s="8"/>
      <c r="X1494" s="8"/>
      <c r="Z1494" s="8"/>
      <c r="AA1494" s="14"/>
      <c r="AB1494" s="14"/>
      <c r="AC1494" s="32"/>
    </row>
    <row r="1495">
      <c r="A1495" s="8"/>
      <c r="B1495" s="13"/>
      <c r="C1495" s="8"/>
      <c r="D1495" s="8"/>
      <c r="E1495" s="8"/>
      <c r="F1495" s="8"/>
      <c r="G1495" s="11"/>
      <c r="H1495" s="8"/>
      <c r="I1495" s="11"/>
      <c r="J1495" s="8"/>
      <c r="K1495" s="8"/>
      <c r="L1495" s="11"/>
      <c r="M1495" s="8"/>
      <c r="N1495" s="8"/>
      <c r="O1495" s="8"/>
      <c r="P1495" s="11"/>
      <c r="Q1495" s="11"/>
      <c r="R1495" s="8"/>
      <c r="U1495" s="8"/>
      <c r="V1495" s="43"/>
      <c r="W1495" s="8"/>
      <c r="X1495" s="8"/>
      <c r="Z1495" s="8"/>
      <c r="AA1495" s="14"/>
      <c r="AB1495" s="14"/>
      <c r="AC1495" s="32"/>
    </row>
    <row r="1496">
      <c r="A1496" s="8"/>
      <c r="B1496" s="13"/>
      <c r="C1496" s="8"/>
      <c r="D1496" s="8"/>
      <c r="E1496" s="8"/>
      <c r="F1496" s="8"/>
      <c r="G1496" s="11"/>
      <c r="H1496" s="8"/>
      <c r="I1496" s="11"/>
      <c r="J1496" s="8"/>
      <c r="K1496" s="8"/>
      <c r="L1496" s="11"/>
      <c r="M1496" s="8"/>
      <c r="N1496" s="8"/>
      <c r="O1496" s="8"/>
      <c r="P1496" s="11"/>
      <c r="Q1496" s="11"/>
      <c r="R1496" s="8"/>
      <c r="U1496" s="8"/>
      <c r="V1496" s="43"/>
      <c r="W1496" s="8"/>
      <c r="X1496" s="8"/>
      <c r="Z1496" s="8"/>
      <c r="AA1496" s="14"/>
      <c r="AB1496" s="14"/>
      <c r="AC1496" s="32"/>
    </row>
    <row r="1497">
      <c r="A1497" s="8"/>
      <c r="B1497" s="13"/>
      <c r="C1497" s="8"/>
      <c r="D1497" s="8"/>
      <c r="E1497" s="8"/>
      <c r="F1497" s="8"/>
      <c r="G1497" s="11"/>
      <c r="H1497" s="8"/>
      <c r="I1497" s="11"/>
      <c r="J1497" s="8"/>
      <c r="K1497" s="8"/>
      <c r="L1497" s="11"/>
      <c r="M1497" s="8"/>
      <c r="N1497" s="8"/>
      <c r="O1497" s="8"/>
      <c r="P1497" s="11"/>
      <c r="Q1497" s="11"/>
      <c r="R1497" s="8"/>
      <c r="U1497" s="8"/>
      <c r="V1497" s="43"/>
      <c r="W1497" s="8"/>
      <c r="X1497" s="8"/>
      <c r="Z1497" s="8"/>
      <c r="AA1497" s="14"/>
      <c r="AB1497" s="14"/>
      <c r="AC1497" s="32"/>
    </row>
    <row r="1498">
      <c r="A1498" s="8"/>
      <c r="B1498" s="13"/>
      <c r="C1498" s="8"/>
      <c r="D1498" s="8"/>
      <c r="E1498" s="8"/>
      <c r="F1498" s="8"/>
      <c r="G1498" s="11"/>
      <c r="H1498" s="8"/>
      <c r="I1498" s="11"/>
      <c r="J1498" s="8"/>
      <c r="K1498" s="8"/>
      <c r="L1498" s="11"/>
      <c r="M1498" s="8"/>
      <c r="N1498" s="8"/>
      <c r="O1498" s="8"/>
      <c r="P1498" s="11"/>
      <c r="Q1498" s="11"/>
      <c r="R1498" s="8"/>
      <c r="U1498" s="8"/>
      <c r="V1498" s="43"/>
      <c r="W1498" s="8"/>
      <c r="X1498" s="8"/>
      <c r="Z1498" s="8"/>
      <c r="AA1498" s="14"/>
      <c r="AB1498" s="14"/>
      <c r="AC1498" s="32"/>
    </row>
    <row r="1499">
      <c r="A1499" s="8"/>
      <c r="B1499" s="13"/>
      <c r="C1499" s="8"/>
      <c r="D1499" s="8"/>
      <c r="E1499" s="8"/>
      <c r="F1499" s="8"/>
      <c r="G1499" s="11"/>
      <c r="H1499" s="8"/>
      <c r="I1499" s="11"/>
      <c r="J1499" s="8"/>
      <c r="K1499" s="8"/>
      <c r="L1499" s="11"/>
      <c r="M1499" s="8"/>
      <c r="N1499" s="8"/>
      <c r="O1499" s="8"/>
      <c r="P1499" s="11"/>
      <c r="Q1499" s="11"/>
      <c r="R1499" s="8"/>
      <c r="U1499" s="8"/>
      <c r="V1499" s="43"/>
      <c r="W1499" s="8"/>
      <c r="X1499" s="8"/>
      <c r="Z1499" s="8"/>
      <c r="AA1499" s="14"/>
      <c r="AB1499" s="14"/>
      <c r="AC1499" s="32"/>
    </row>
    <row r="1500">
      <c r="A1500" s="8"/>
      <c r="B1500" s="13"/>
      <c r="C1500" s="8"/>
      <c r="D1500" s="8"/>
      <c r="E1500" s="8"/>
      <c r="F1500" s="8"/>
      <c r="G1500" s="11"/>
      <c r="H1500" s="8"/>
      <c r="I1500" s="11"/>
      <c r="J1500" s="8"/>
      <c r="K1500" s="8"/>
      <c r="L1500" s="11"/>
      <c r="M1500" s="8"/>
      <c r="N1500" s="8"/>
      <c r="O1500" s="8"/>
      <c r="P1500" s="11"/>
      <c r="Q1500" s="11"/>
      <c r="R1500" s="8"/>
      <c r="U1500" s="8"/>
      <c r="V1500" s="43"/>
      <c r="W1500" s="8"/>
      <c r="X1500" s="8"/>
      <c r="Z1500" s="8"/>
      <c r="AA1500" s="14"/>
      <c r="AB1500" s="14"/>
      <c r="AC1500" s="32"/>
    </row>
    <row r="1501">
      <c r="A1501" s="8"/>
      <c r="B1501" s="13"/>
      <c r="C1501" s="8"/>
      <c r="D1501" s="8"/>
      <c r="E1501" s="8"/>
      <c r="F1501" s="8"/>
      <c r="G1501" s="11"/>
      <c r="H1501" s="8"/>
      <c r="I1501" s="11"/>
      <c r="J1501" s="8"/>
      <c r="K1501" s="8"/>
      <c r="L1501" s="11"/>
      <c r="M1501" s="8"/>
      <c r="N1501" s="8"/>
      <c r="O1501" s="8"/>
      <c r="P1501" s="11"/>
      <c r="Q1501" s="11"/>
      <c r="R1501" s="8"/>
      <c r="U1501" s="8"/>
      <c r="V1501" s="43"/>
      <c r="W1501" s="8"/>
      <c r="X1501" s="8"/>
      <c r="Z1501" s="8"/>
      <c r="AA1501" s="14"/>
      <c r="AB1501" s="14"/>
      <c r="AC1501" s="32"/>
    </row>
    <row r="1502">
      <c r="A1502" s="8"/>
      <c r="B1502" s="13"/>
      <c r="C1502" s="8"/>
      <c r="D1502" s="8"/>
      <c r="E1502" s="8"/>
      <c r="F1502" s="8"/>
      <c r="G1502" s="11"/>
      <c r="H1502" s="8"/>
      <c r="I1502" s="11"/>
      <c r="J1502" s="8"/>
      <c r="K1502" s="8"/>
      <c r="L1502" s="11"/>
      <c r="M1502" s="8"/>
      <c r="N1502" s="8"/>
      <c r="O1502" s="8"/>
      <c r="P1502" s="11"/>
      <c r="Q1502" s="11"/>
      <c r="R1502" s="8"/>
      <c r="U1502" s="8"/>
      <c r="V1502" s="43"/>
      <c r="W1502" s="8"/>
      <c r="X1502" s="8"/>
      <c r="Z1502" s="8"/>
      <c r="AA1502" s="14"/>
      <c r="AB1502" s="14"/>
      <c r="AC1502" s="32"/>
    </row>
    <row r="1503">
      <c r="A1503" s="8"/>
      <c r="B1503" s="13"/>
      <c r="C1503" s="8"/>
      <c r="D1503" s="8"/>
      <c r="E1503" s="8"/>
      <c r="F1503" s="8"/>
      <c r="G1503" s="11"/>
      <c r="H1503" s="8"/>
      <c r="I1503" s="11"/>
      <c r="J1503" s="8"/>
      <c r="K1503" s="8"/>
      <c r="L1503" s="11"/>
      <c r="M1503" s="8"/>
      <c r="N1503" s="8"/>
      <c r="O1503" s="8"/>
      <c r="P1503" s="11"/>
      <c r="Q1503" s="11"/>
      <c r="R1503" s="8"/>
      <c r="U1503" s="8"/>
      <c r="V1503" s="43"/>
      <c r="W1503" s="8"/>
      <c r="X1503" s="8"/>
      <c r="Z1503" s="8"/>
      <c r="AA1503" s="14"/>
      <c r="AB1503" s="14"/>
      <c r="AC1503" s="32"/>
    </row>
    <row r="1504">
      <c r="A1504" s="8"/>
      <c r="B1504" s="13"/>
      <c r="C1504" s="8"/>
      <c r="D1504" s="8"/>
      <c r="E1504" s="8"/>
      <c r="F1504" s="8"/>
      <c r="G1504" s="11"/>
      <c r="H1504" s="8"/>
      <c r="I1504" s="11"/>
      <c r="J1504" s="8"/>
      <c r="K1504" s="8"/>
      <c r="L1504" s="11"/>
      <c r="M1504" s="8"/>
      <c r="N1504" s="8"/>
      <c r="O1504" s="8"/>
      <c r="P1504" s="11"/>
      <c r="Q1504" s="11"/>
      <c r="R1504" s="8"/>
      <c r="U1504" s="8"/>
      <c r="V1504" s="43"/>
      <c r="W1504" s="8"/>
      <c r="X1504" s="8"/>
      <c r="Z1504" s="8"/>
      <c r="AA1504" s="14"/>
      <c r="AB1504" s="14"/>
      <c r="AC1504" s="32"/>
    </row>
    <row r="1505">
      <c r="A1505" s="8"/>
      <c r="B1505" s="13"/>
      <c r="C1505" s="8"/>
      <c r="D1505" s="8"/>
      <c r="E1505" s="8"/>
      <c r="F1505" s="8"/>
      <c r="G1505" s="11"/>
      <c r="H1505" s="8"/>
      <c r="I1505" s="11"/>
      <c r="J1505" s="8"/>
      <c r="K1505" s="8"/>
      <c r="L1505" s="11"/>
      <c r="M1505" s="8"/>
      <c r="N1505" s="8"/>
      <c r="O1505" s="8"/>
      <c r="P1505" s="11"/>
      <c r="Q1505" s="11"/>
      <c r="R1505" s="8"/>
      <c r="U1505" s="8"/>
      <c r="V1505" s="43"/>
      <c r="W1505" s="8"/>
      <c r="X1505" s="8"/>
      <c r="Z1505" s="8"/>
      <c r="AA1505" s="14"/>
      <c r="AB1505" s="14"/>
      <c r="AC1505" s="32"/>
    </row>
    <row r="1506">
      <c r="A1506" s="8"/>
      <c r="B1506" s="13"/>
      <c r="C1506" s="8"/>
      <c r="D1506" s="8"/>
      <c r="E1506" s="8"/>
      <c r="F1506" s="8"/>
      <c r="G1506" s="11"/>
      <c r="H1506" s="8"/>
      <c r="I1506" s="11"/>
      <c r="J1506" s="8"/>
      <c r="K1506" s="8"/>
      <c r="L1506" s="11"/>
      <c r="M1506" s="8"/>
      <c r="N1506" s="8"/>
      <c r="O1506" s="8"/>
      <c r="P1506" s="11"/>
      <c r="Q1506" s="11"/>
      <c r="R1506" s="8"/>
      <c r="U1506" s="8"/>
      <c r="V1506" s="43"/>
      <c r="W1506" s="8"/>
      <c r="X1506" s="8"/>
      <c r="Z1506" s="8"/>
      <c r="AA1506" s="14"/>
      <c r="AB1506" s="14"/>
      <c r="AC1506" s="32"/>
    </row>
    <row r="1507">
      <c r="A1507" s="8"/>
      <c r="B1507" s="13"/>
      <c r="C1507" s="8"/>
      <c r="D1507" s="8"/>
      <c r="E1507" s="8"/>
      <c r="F1507" s="8"/>
      <c r="G1507" s="11"/>
      <c r="H1507" s="8"/>
      <c r="I1507" s="11"/>
      <c r="J1507" s="8"/>
      <c r="K1507" s="8"/>
      <c r="L1507" s="11"/>
      <c r="M1507" s="8"/>
      <c r="N1507" s="8"/>
      <c r="O1507" s="8"/>
      <c r="P1507" s="11"/>
      <c r="Q1507" s="11"/>
      <c r="R1507" s="8"/>
      <c r="U1507" s="8"/>
      <c r="V1507" s="43"/>
      <c r="W1507" s="8"/>
      <c r="X1507" s="8"/>
      <c r="Z1507" s="8"/>
      <c r="AA1507" s="14"/>
      <c r="AB1507" s="14"/>
      <c r="AC1507" s="32"/>
    </row>
    <row r="1508">
      <c r="A1508" s="8"/>
      <c r="B1508" s="13"/>
      <c r="C1508" s="8"/>
      <c r="D1508" s="8"/>
      <c r="E1508" s="8"/>
      <c r="F1508" s="8"/>
      <c r="G1508" s="11"/>
      <c r="H1508" s="8"/>
      <c r="I1508" s="11"/>
      <c r="J1508" s="8"/>
      <c r="K1508" s="8"/>
      <c r="L1508" s="11"/>
      <c r="M1508" s="8"/>
      <c r="N1508" s="8"/>
      <c r="O1508" s="8"/>
      <c r="P1508" s="11"/>
      <c r="Q1508" s="11"/>
      <c r="R1508" s="8"/>
      <c r="U1508" s="8"/>
      <c r="V1508" s="43"/>
      <c r="W1508" s="8"/>
      <c r="X1508" s="8"/>
      <c r="Z1508" s="8"/>
      <c r="AA1508" s="14"/>
      <c r="AB1508" s="14"/>
      <c r="AC1508" s="32"/>
    </row>
    <row r="1509">
      <c r="A1509" s="8"/>
      <c r="B1509" s="13"/>
      <c r="C1509" s="8"/>
      <c r="D1509" s="8"/>
      <c r="E1509" s="8"/>
      <c r="F1509" s="8"/>
      <c r="G1509" s="11"/>
      <c r="H1509" s="8"/>
      <c r="I1509" s="11"/>
      <c r="J1509" s="8"/>
      <c r="K1509" s="8"/>
      <c r="L1509" s="11"/>
      <c r="M1509" s="8"/>
      <c r="N1509" s="8"/>
      <c r="O1509" s="8"/>
      <c r="P1509" s="11"/>
      <c r="Q1509" s="11"/>
      <c r="R1509" s="8"/>
      <c r="U1509" s="8"/>
      <c r="V1509" s="43"/>
      <c r="W1509" s="8"/>
      <c r="X1509" s="8"/>
      <c r="Z1509" s="8"/>
      <c r="AA1509" s="14"/>
      <c r="AB1509" s="14"/>
      <c r="AC1509" s="32"/>
    </row>
    <row r="1510">
      <c r="A1510" s="8"/>
      <c r="B1510" s="13"/>
      <c r="C1510" s="8"/>
      <c r="D1510" s="8"/>
      <c r="E1510" s="8"/>
      <c r="F1510" s="8"/>
      <c r="G1510" s="11"/>
      <c r="H1510" s="8"/>
      <c r="I1510" s="11"/>
      <c r="J1510" s="8"/>
      <c r="K1510" s="8"/>
      <c r="L1510" s="11"/>
      <c r="M1510" s="8"/>
      <c r="N1510" s="8"/>
      <c r="O1510" s="8"/>
      <c r="P1510" s="11"/>
      <c r="Q1510" s="11"/>
      <c r="R1510" s="8"/>
      <c r="U1510" s="8"/>
      <c r="V1510" s="43"/>
      <c r="W1510" s="8"/>
      <c r="X1510" s="8"/>
      <c r="Z1510" s="8"/>
      <c r="AA1510" s="14"/>
      <c r="AB1510" s="14"/>
      <c r="AC1510" s="32"/>
    </row>
    <row r="1511">
      <c r="A1511" s="8"/>
      <c r="B1511" s="13"/>
      <c r="C1511" s="8"/>
      <c r="D1511" s="8"/>
      <c r="E1511" s="8"/>
      <c r="F1511" s="8"/>
      <c r="G1511" s="11"/>
      <c r="H1511" s="8"/>
      <c r="I1511" s="11"/>
      <c r="J1511" s="8"/>
      <c r="K1511" s="8"/>
      <c r="L1511" s="11"/>
      <c r="M1511" s="8"/>
      <c r="N1511" s="8"/>
      <c r="O1511" s="8"/>
      <c r="P1511" s="11"/>
      <c r="Q1511" s="11"/>
      <c r="R1511" s="8"/>
      <c r="U1511" s="8"/>
      <c r="V1511" s="43"/>
      <c r="W1511" s="8"/>
      <c r="X1511" s="8"/>
      <c r="Z1511" s="8"/>
      <c r="AA1511" s="14"/>
      <c r="AB1511" s="14"/>
      <c r="AC1511" s="32"/>
    </row>
    <row r="1512">
      <c r="A1512" s="8"/>
      <c r="B1512" s="13"/>
      <c r="C1512" s="8"/>
      <c r="D1512" s="8"/>
      <c r="E1512" s="8"/>
      <c r="F1512" s="8"/>
      <c r="G1512" s="11"/>
      <c r="H1512" s="8"/>
      <c r="I1512" s="11"/>
      <c r="J1512" s="8"/>
      <c r="K1512" s="8"/>
      <c r="L1512" s="11"/>
      <c r="M1512" s="8"/>
      <c r="N1512" s="8"/>
      <c r="O1512" s="8"/>
      <c r="P1512" s="11"/>
      <c r="Q1512" s="11"/>
      <c r="R1512" s="8"/>
      <c r="U1512" s="8"/>
      <c r="V1512" s="43"/>
      <c r="W1512" s="8"/>
      <c r="X1512" s="8"/>
      <c r="Z1512" s="8"/>
      <c r="AA1512" s="14"/>
      <c r="AB1512" s="14"/>
      <c r="AC1512" s="32"/>
    </row>
    <row r="1513">
      <c r="A1513" s="8"/>
      <c r="B1513" s="13"/>
      <c r="C1513" s="8"/>
      <c r="D1513" s="8"/>
      <c r="E1513" s="8"/>
      <c r="F1513" s="8"/>
      <c r="G1513" s="11"/>
      <c r="H1513" s="8"/>
      <c r="I1513" s="11"/>
      <c r="J1513" s="8"/>
      <c r="K1513" s="8"/>
      <c r="L1513" s="11"/>
      <c r="M1513" s="8"/>
      <c r="N1513" s="8"/>
      <c r="O1513" s="8"/>
      <c r="P1513" s="11"/>
      <c r="Q1513" s="11"/>
      <c r="R1513" s="8"/>
      <c r="U1513" s="8"/>
      <c r="V1513" s="43"/>
      <c r="W1513" s="8"/>
      <c r="X1513" s="8"/>
      <c r="Z1513" s="8"/>
      <c r="AA1513" s="14"/>
      <c r="AB1513" s="14"/>
      <c r="AC1513" s="32"/>
    </row>
    <row r="1514">
      <c r="A1514" s="8"/>
      <c r="B1514" s="13"/>
      <c r="C1514" s="8"/>
      <c r="D1514" s="8"/>
      <c r="E1514" s="8"/>
      <c r="F1514" s="8"/>
      <c r="G1514" s="11"/>
      <c r="H1514" s="8"/>
      <c r="I1514" s="11"/>
      <c r="J1514" s="8"/>
      <c r="K1514" s="8"/>
      <c r="L1514" s="11"/>
      <c r="M1514" s="8"/>
      <c r="N1514" s="8"/>
      <c r="O1514" s="8"/>
      <c r="P1514" s="11"/>
      <c r="Q1514" s="11"/>
      <c r="R1514" s="8"/>
      <c r="U1514" s="8"/>
      <c r="V1514" s="43"/>
      <c r="W1514" s="8"/>
      <c r="X1514" s="8"/>
      <c r="Z1514" s="8"/>
      <c r="AA1514" s="14"/>
      <c r="AB1514" s="14"/>
      <c r="AC1514" s="32"/>
    </row>
    <row r="1515">
      <c r="A1515" s="8"/>
      <c r="B1515" s="13"/>
      <c r="C1515" s="8"/>
      <c r="D1515" s="8"/>
      <c r="E1515" s="8"/>
      <c r="F1515" s="8"/>
      <c r="G1515" s="11"/>
      <c r="H1515" s="8"/>
      <c r="I1515" s="11"/>
      <c r="J1515" s="8"/>
      <c r="K1515" s="8"/>
      <c r="L1515" s="11"/>
      <c r="M1515" s="8"/>
      <c r="N1515" s="8"/>
      <c r="O1515" s="8"/>
      <c r="P1515" s="11"/>
      <c r="Q1515" s="11"/>
      <c r="R1515" s="8"/>
      <c r="U1515" s="8"/>
      <c r="V1515" s="43"/>
      <c r="W1515" s="8"/>
      <c r="X1515" s="8"/>
      <c r="Z1515" s="8"/>
      <c r="AA1515" s="14"/>
      <c r="AB1515" s="14"/>
      <c r="AC1515" s="32"/>
    </row>
    <row r="1516">
      <c r="A1516" s="8"/>
      <c r="B1516" s="13"/>
      <c r="C1516" s="8"/>
      <c r="D1516" s="8"/>
      <c r="E1516" s="8"/>
      <c r="F1516" s="8"/>
      <c r="G1516" s="11"/>
      <c r="H1516" s="8"/>
      <c r="I1516" s="11"/>
      <c r="J1516" s="8"/>
      <c r="K1516" s="8"/>
      <c r="L1516" s="11"/>
      <c r="M1516" s="8"/>
      <c r="N1516" s="8"/>
      <c r="O1516" s="8"/>
      <c r="P1516" s="11"/>
      <c r="Q1516" s="11"/>
      <c r="R1516" s="8"/>
      <c r="U1516" s="8"/>
      <c r="V1516" s="43"/>
      <c r="W1516" s="8"/>
      <c r="X1516" s="8"/>
      <c r="Z1516" s="8"/>
      <c r="AA1516" s="14"/>
      <c r="AB1516" s="14"/>
      <c r="AC1516" s="32"/>
    </row>
    <row r="1517">
      <c r="A1517" s="8"/>
      <c r="B1517" s="13"/>
      <c r="C1517" s="8"/>
      <c r="D1517" s="8"/>
      <c r="E1517" s="8"/>
      <c r="F1517" s="8"/>
      <c r="G1517" s="11"/>
      <c r="H1517" s="8"/>
      <c r="I1517" s="11"/>
      <c r="J1517" s="8"/>
      <c r="K1517" s="8"/>
      <c r="L1517" s="11"/>
      <c r="M1517" s="8"/>
      <c r="N1517" s="8"/>
      <c r="O1517" s="8"/>
      <c r="P1517" s="11"/>
      <c r="Q1517" s="11"/>
      <c r="R1517" s="8"/>
      <c r="U1517" s="8"/>
      <c r="V1517" s="43"/>
      <c r="W1517" s="8"/>
      <c r="X1517" s="8"/>
      <c r="Z1517" s="8"/>
      <c r="AA1517" s="14"/>
      <c r="AB1517" s="14"/>
      <c r="AC1517" s="32"/>
    </row>
    <row r="1518">
      <c r="A1518" s="8"/>
      <c r="B1518" s="13"/>
      <c r="C1518" s="8"/>
      <c r="D1518" s="8"/>
      <c r="E1518" s="8"/>
      <c r="F1518" s="8"/>
      <c r="G1518" s="11"/>
      <c r="H1518" s="8"/>
      <c r="I1518" s="11"/>
      <c r="J1518" s="8"/>
      <c r="K1518" s="8"/>
      <c r="L1518" s="11"/>
      <c r="M1518" s="8"/>
      <c r="N1518" s="8"/>
      <c r="O1518" s="8"/>
      <c r="P1518" s="11"/>
      <c r="Q1518" s="11"/>
      <c r="R1518" s="8"/>
      <c r="U1518" s="8"/>
      <c r="V1518" s="43"/>
      <c r="W1518" s="8"/>
      <c r="X1518" s="8"/>
      <c r="Z1518" s="8"/>
      <c r="AA1518" s="14"/>
      <c r="AB1518" s="14"/>
      <c r="AC1518" s="32"/>
    </row>
    <row r="1519">
      <c r="A1519" s="8"/>
      <c r="B1519" s="13"/>
      <c r="C1519" s="8"/>
      <c r="D1519" s="8"/>
      <c r="E1519" s="8"/>
      <c r="F1519" s="8"/>
      <c r="G1519" s="11"/>
      <c r="H1519" s="8"/>
      <c r="I1519" s="11"/>
      <c r="J1519" s="8"/>
      <c r="K1519" s="8"/>
      <c r="L1519" s="11"/>
      <c r="M1519" s="8"/>
      <c r="N1519" s="8"/>
      <c r="O1519" s="8"/>
      <c r="P1519" s="11"/>
      <c r="Q1519" s="11"/>
      <c r="R1519" s="8"/>
      <c r="U1519" s="8"/>
      <c r="V1519" s="43"/>
      <c r="W1519" s="8"/>
      <c r="X1519" s="8"/>
      <c r="Z1519" s="8"/>
      <c r="AA1519" s="14"/>
      <c r="AB1519" s="14"/>
      <c r="AC1519" s="32"/>
    </row>
    <row r="1520">
      <c r="A1520" s="8"/>
      <c r="B1520" s="13"/>
      <c r="C1520" s="8"/>
      <c r="D1520" s="8"/>
      <c r="E1520" s="8"/>
      <c r="F1520" s="8"/>
      <c r="G1520" s="11"/>
      <c r="H1520" s="8"/>
      <c r="I1520" s="11"/>
      <c r="J1520" s="8"/>
      <c r="K1520" s="8"/>
      <c r="L1520" s="11"/>
      <c r="M1520" s="8"/>
      <c r="N1520" s="8"/>
      <c r="O1520" s="8"/>
      <c r="P1520" s="11"/>
      <c r="Q1520" s="11"/>
      <c r="R1520" s="8"/>
      <c r="U1520" s="8"/>
      <c r="V1520" s="43"/>
      <c r="W1520" s="8"/>
      <c r="X1520" s="8"/>
      <c r="Z1520" s="8"/>
      <c r="AA1520" s="14"/>
      <c r="AB1520" s="14"/>
      <c r="AC1520" s="32"/>
    </row>
    <row r="1521">
      <c r="A1521" s="8"/>
      <c r="B1521" s="13"/>
      <c r="C1521" s="8"/>
      <c r="D1521" s="8"/>
      <c r="E1521" s="8"/>
      <c r="F1521" s="8"/>
      <c r="G1521" s="11"/>
      <c r="H1521" s="8"/>
      <c r="I1521" s="11"/>
      <c r="J1521" s="8"/>
      <c r="K1521" s="8"/>
      <c r="L1521" s="11"/>
      <c r="M1521" s="8"/>
      <c r="N1521" s="8"/>
      <c r="O1521" s="8"/>
      <c r="P1521" s="11"/>
      <c r="Q1521" s="11"/>
      <c r="R1521" s="8"/>
      <c r="U1521" s="8"/>
      <c r="V1521" s="43"/>
      <c r="W1521" s="8"/>
      <c r="X1521" s="8"/>
      <c r="Z1521" s="8"/>
      <c r="AA1521" s="14"/>
      <c r="AB1521" s="14"/>
      <c r="AC1521" s="32"/>
    </row>
    <row r="1522">
      <c r="A1522" s="8"/>
      <c r="B1522" s="13"/>
      <c r="C1522" s="8"/>
      <c r="D1522" s="8"/>
      <c r="E1522" s="8"/>
      <c r="F1522" s="8"/>
      <c r="G1522" s="11"/>
      <c r="H1522" s="8"/>
      <c r="I1522" s="11"/>
      <c r="J1522" s="8"/>
      <c r="K1522" s="8"/>
      <c r="L1522" s="11"/>
      <c r="M1522" s="8"/>
      <c r="N1522" s="8"/>
      <c r="O1522" s="8"/>
      <c r="P1522" s="11"/>
      <c r="Q1522" s="11"/>
      <c r="R1522" s="8"/>
      <c r="U1522" s="8"/>
      <c r="V1522" s="43"/>
      <c r="W1522" s="8"/>
      <c r="X1522" s="8"/>
      <c r="Z1522" s="8"/>
      <c r="AA1522" s="14"/>
      <c r="AB1522" s="14"/>
      <c r="AC1522" s="32"/>
    </row>
    <row r="1523">
      <c r="A1523" s="8"/>
      <c r="B1523" s="13"/>
      <c r="C1523" s="8"/>
      <c r="D1523" s="8"/>
      <c r="E1523" s="8"/>
      <c r="F1523" s="8"/>
      <c r="G1523" s="11"/>
      <c r="H1523" s="8"/>
      <c r="I1523" s="11"/>
      <c r="J1523" s="8"/>
      <c r="K1523" s="8"/>
      <c r="L1523" s="11"/>
      <c r="M1523" s="8"/>
      <c r="N1523" s="8"/>
      <c r="O1523" s="8"/>
      <c r="P1523" s="11"/>
      <c r="Q1523" s="11"/>
      <c r="R1523" s="8"/>
      <c r="U1523" s="8"/>
      <c r="V1523" s="43"/>
      <c r="W1523" s="8"/>
      <c r="X1523" s="8"/>
      <c r="Z1523" s="8"/>
      <c r="AA1523" s="14"/>
      <c r="AB1523" s="14"/>
      <c r="AC1523" s="32"/>
    </row>
    <row r="1524">
      <c r="A1524" s="8"/>
      <c r="B1524" s="13"/>
      <c r="C1524" s="8"/>
      <c r="D1524" s="8"/>
      <c r="E1524" s="8"/>
      <c r="F1524" s="8"/>
      <c r="G1524" s="11"/>
      <c r="H1524" s="8"/>
      <c r="I1524" s="11"/>
      <c r="J1524" s="8"/>
      <c r="K1524" s="8"/>
      <c r="L1524" s="11"/>
      <c r="M1524" s="8"/>
      <c r="N1524" s="8"/>
      <c r="O1524" s="8"/>
      <c r="P1524" s="11"/>
      <c r="Q1524" s="11"/>
      <c r="R1524" s="8"/>
      <c r="U1524" s="8"/>
      <c r="V1524" s="43"/>
      <c r="W1524" s="8"/>
      <c r="X1524" s="8"/>
      <c r="Z1524" s="8"/>
      <c r="AA1524" s="14"/>
      <c r="AB1524" s="14"/>
      <c r="AC1524" s="32"/>
    </row>
    <row r="1525">
      <c r="A1525" s="8"/>
      <c r="B1525" s="13"/>
      <c r="C1525" s="8"/>
      <c r="D1525" s="8"/>
      <c r="E1525" s="8"/>
      <c r="F1525" s="8"/>
      <c r="G1525" s="11"/>
      <c r="H1525" s="8"/>
      <c r="I1525" s="11"/>
      <c r="J1525" s="8"/>
      <c r="K1525" s="8"/>
      <c r="L1525" s="11"/>
      <c r="M1525" s="8"/>
      <c r="N1525" s="8"/>
      <c r="O1525" s="8"/>
      <c r="P1525" s="11"/>
      <c r="Q1525" s="11"/>
      <c r="R1525" s="8"/>
      <c r="U1525" s="8"/>
      <c r="V1525" s="43"/>
      <c r="W1525" s="8"/>
      <c r="X1525" s="8"/>
      <c r="Z1525" s="8"/>
      <c r="AA1525" s="14"/>
      <c r="AB1525" s="14"/>
      <c r="AC1525" s="32"/>
    </row>
    <row r="1526">
      <c r="A1526" s="8"/>
      <c r="B1526" s="13"/>
      <c r="C1526" s="8"/>
      <c r="D1526" s="8"/>
      <c r="E1526" s="8"/>
      <c r="F1526" s="8"/>
      <c r="G1526" s="11"/>
      <c r="H1526" s="8"/>
      <c r="I1526" s="11"/>
      <c r="J1526" s="8"/>
      <c r="K1526" s="8"/>
      <c r="L1526" s="11"/>
      <c r="M1526" s="8"/>
      <c r="N1526" s="8"/>
      <c r="O1526" s="8"/>
      <c r="P1526" s="11"/>
      <c r="Q1526" s="11"/>
      <c r="R1526" s="8"/>
      <c r="U1526" s="8"/>
      <c r="V1526" s="43"/>
      <c r="W1526" s="8"/>
      <c r="X1526" s="8"/>
      <c r="Z1526" s="8"/>
      <c r="AA1526" s="14"/>
      <c r="AB1526" s="14"/>
      <c r="AC1526" s="32"/>
    </row>
    <row r="1527">
      <c r="A1527" s="8"/>
      <c r="B1527" s="13"/>
      <c r="C1527" s="8"/>
      <c r="D1527" s="8"/>
      <c r="E1527" s="8"/>
      <c r="F1527" s="8"/>
      <c r="G1527" s="11"/>
      <c r="H1527" s="8"/>
      <c r="I1527" s="11"/>
      <c r="J1527" s="8"/>
      <c r="K1527" s="8"/>
      <c r="L1527" s="11"/>
      <c r="M1527" s="8"/>
      <c r="N1527" s="8"/>
      <c r="O1527" s="8"/>
      <c r="P1527" s="11"/>
      <c r="Q1527" s="11"/>
      <c r="R1527" s="8"/>
      <c r="U1527" s="8"/>
      <c r="V1527" s="43"/>
      <c r="W1527" s="8"/>
      <c r="X1527" s="8"/>
      <c r="Z1527" s="8"/>
      <c r="AA1527" s="14"/>
      <c r="AB1527" s="14"/>
      <c r="AC1527" s="32"/>
    </row>
    <row r="1528">
      <c r="A1528" s="8"/>
      <c r="B1528" s="13"/>
      <c r="C1528" s="8"/>
      <c r="D1528" s="8"/>
      <c r="E1528" s="8"/>
      <c r="F1528" s="8"/>
      <c r="G1528" s="11"/>
      <c r="H1528" s="8"/>
      <c r="I1528" s="11"/>
      <c r="J1528" s="8"/>
      <c r="K1528" s="8"/>
      <c r="L1528" s="11"/>
      <c r="M1528" s="8"/>
      <c r="N1528" s="8"/>
      <c r="O1528" s="8"/>
      <c r="P1528" s="11"/>
      <c r="Q1528" s="11"/>
      <c r="R1528" s="8"/>
      <c r="U1528" s="8"/>
      <c r="V1528" s="43"/>
      <c r="W1528" s="8"/>
      <c r="X1528" s="8"/>
      <c r="Z1528" s="8"/>
      <c r="AA1528" s="14"/>
      <c r="AB1528" s="14"/>
      <c r="AC1528" s="32"/>
    </row>
    <row r="1529">
      <c r="A1529" s="8"/>
      <c r="B1529" s="13"/>
      <c r="C1529" s="8"/>
      <c r="D1529" s="8"/>
      <c r="E1529" s="8"/>
      <c r="F1529" s="8"/>
      <c r="G1529" s="11"/>
      <c r="H1529" s="8"/>
      <c r="I1529" s="11"/>
      <c r="J1529" s="8"/>
      <c r="K1529" s="8"/>
      <c r="L1529" s="11"/>
      <c r="M1529" s="8"/>
      <c r="N1529" s="8"/>
      <c r="O1529" s="8"/>
      <c r="P1529" s="11"/>
      <c r="Q1529" s="11"/>
      <c r="R1529" s="8"/>
      <c r="U1529" s="8"/>
      <c r="V1529" s="43"/>
      <c r="W1529" s="8"/>
      <c r="X1529" s="8"/>
      <c r="Z1529" s="8"/>
      <c r="AA1529" s="14"/>
      <c r="AB1529" s="14"/>
      <c r="AC1529" s="32"/>
    </row>
    <row r="1530">
      <c r="A1530" s="8"/>
      <c r="B1530" s="13"/>
      <c r="C1530" s="8"/>
      <c r="D1530" s="8"/>
      <c r="E1530" s="8"/>
      <c r="F1530" s="8"/>
      <c r="G1530" s="11"/>
      <c r="H1530" s="8"/>
      <c r="I1530" s="11"/>
      <c r="J1530" s="8"/>
      <c r="K1530" s="8"/>
      <c r="L1530" s="11"/>
      <c r="M1530" s="8"/>
      <c r="N1530" s="8"/>
      <c r="O1530" s="8"/>
      <c r="P1530" s="11"/>
      <c r="Q1530" s="11"/>
      <c r="R1530" s="8"/>
      <c r="U1530" s="8"/>
      <c r="V1530" s="43"/>
      <c r="W1530" s="8"/>
      <c r="X1530" s="8"/>
      <c r="Z1530" s="8"/>
      <c r="AA1530" s="14"/>
      <c r="AB1530" s="14"/>
      <c r="AC1530" s="32"/>
    </row>
    <row r="1531">
      <c r="A1531" s="8"/>
      <c r="B1531" s="13"/>
      <c r="C1531" s="8"/>
      <c r="D1531" s="8"/>
      <c r="E1531" s="8"/>
      <c r="F1531" s="8"/>
      <c r="G1531" s="11"/>
      <c r="H1531" s="8"/>
      <c r="I1531" s="11"/>
      <c r="J1531" s="8"/>
      <c r="K1531" s="8"/>
      <c r="L1531" s="11"/>
      <c r="M1531" s="8"/>
      <c r="N1531" s="8"/>
      <c r="O1531" s="8"/>
      <c r="P1531" s="11"/>
      <c r="Q1531" s="11"/>
      <c r="R1531" s="8"/>
      <c r="U1531" s="8"/>
      <c r="V1531" s="43"/>
      <c r="W1531" s="8"/>
      <c r="X1531" s="8"/>
      <c r="Z1531" s="8"/>
      <c r="AA1531" s="14"/>
      <c r="AB1531" s="14"/>
      <c r="AC1531" s="32"/>
    </row>
    <row r="1532">
      <c r="A1532" s="8"/>
      <c r="B1532" s="13"/>
      <c r="C1532" s="8"/>
      <c r="D1532" s="8"/>
      <c r="E1532" s="8"/>
      <c r="F1532" s="8"/>
      <c r="G1532" s="11"/>
      <c r="H1532" s="8"/>
      <c r="I1532" s="11"/>
      <c r="J1532" s="8"/>
      <c r="K1532" s="8"/>
      <c r="L1532" s="11"/>
      <c r="M1532" s="8"/>
      <c r="N1532" s="8"/>
      <c r="O1532" s="8"/>
      <c r="P1532" s="11"/>
      <c r="Q1532" s="11"/>
      <c r="R1532" s="8"/>
      <c r="U1532" s="8"/>
      <c r="V1532" s="43"/>
      <c r="W1532" s="8"/>
      <c r="X1532" s="8"/>
      <c r="Z1532" s="8"/>
      <c r="AA1532" s="14"/>
      <c r="AB1532" s="14"/>
      <c r="AC1532" s="32"/>
    </row>
    <row r="1533">
      <c r="A1533" s="8"/>
      <c r="B1533" s="13"/>
      <c r="C1533" s="8"/>
      <c r="D1533" s="8"/>
      <c r="E1533" s="8"/>
      <c r="F1533" s="8"/>
      <c r="G1533" s="11"/>
      <c r="H1533" s="8"/>
      <c r="I1533" s="11"/>
      <c r="J1533" s="8"/>
      <c r="K1533" s="8"/>
      <c r="L1533" s="11"/>
      <c r="M1533" s="8"/>
      <c r="N1533" s="8"/>
      <c r="O1533" s="8"/>
      <c r="P1533" s="11"/>
      <c r="Q1533" s="11"/>
      <c r="R1533" s="8"/>
      <c r="U1533" s="8"/>
      <c r="V1533" s="43"/>
      <c r="W1533" s="8"/>
      <c r="X1533" s="8"/>
      <c r="Z1533" s="8"/>
      <c r="AA1533" s="14"/>
      <c r="AB1533" s="14"/>
      <c r="AC1533" s="32"/>
    </row>
    <row r="1534">
      <c r="A1534" s="8"/>
      <c r="B1534" s="13"/>
      <c r="C1534" s="8"/>
      <c r="D1534" s="8"/>
      <c r="E1534" s="8"/>
      <c r="F1534" s="8"/>
      <c r="G1534" s="11"/>
      <c r="H1534" s="8"/>
      <c r="I1534" s="11"/>
      <c r="J1534" s="8"/>
      <c r="K1534" s="8"/>
      <c r="L1534" s="11"/>
      <c r="M1534" s="8"/>
      <c r="N1534" s="8"/>
      <c r="O1534" s="8"/>
      <c r="P1534" s="11"/>
      <c r="Q1534" s="11"/>
      <c r="R1534" s="8"/>
      <c r="U1534" s="8"/>
      <c r="V1534" s="43"/>
      <c r="W1534" s="8"/>
      <c r="X1534" s="8"/>
      <c r="Z1534" s="8"/>
      <c r="AA1534" s="14"/>
      <c r="AB1534" s="14"/>
      <c r="AC1534" s="32"/>
    </row>
    <row r="1535">
      <c r="A1535" s="8"/>
      <c r="B1535" s="13"/>
      <c r="C1535" s="8"/>
      <c r="D1535" s="8"/>
      <c r="E1535" s="8"/>
      <c r="F1535" s="8"/>
      <c r="G1535" s="11"/>
      <c r="H1535" s="8"/>
      <c r="I1535" s="11"/>
      <c r="J1535" s="8"/>
      <c r="K1535" s="8"/>
      <c r="L1535" s="11"/>
      <c r="M1535" s="8"/>
      <c r="N1535" s="8"/>
      <c r="O1535" s="8"/>
      <c r="P1535" s="11"/>
      <c r="Q1535" s="11"/>
      <c r="R1535" s="8"/>
      <c r="U1535" s="8"/>
      <c r="V1535" s="43"/>
      <c r="W1535" s="8"/>
      <c r="X1535" s="8"/>
      <c r="Z1535" s="8"/>
      <c r="AA1535" s="14"/>
      <c r="AB1535" s="14"/>
      <c r="AC1535" s="32"/>
    </row>
    <row r="1536">
      <c r="A1536" s="8"/>
      <c r="B1536" s="13"/>
      <c r="C1536" s="8"/>
      <c r="D1536" s="8"/>
      <c r="E1536" s="8"/>
      <c r="F1536" s="8"/>
      <c r="G1536" s="11"/>
      <c r="H1536" s="8"/>
      <c r="I1536" s="11"/>
      <c r="J1536" s="8"/>
      <c r="K1536" s="8"/>
      <c r="L1536" s="11"/>
      <c r="M1536" s="8"/>
      <c r="N1536" s="8"/>
      <c r="O1536" s="8"/>
      <c r="P1536" s="11"/>
      <c r="Q1536" s="11"/>
      <c r="R1536" s="8"/>
      <c r="U1536" s="8"/>
      <c r="V1536" s="43"/>
      <c r="W1536" s="8"/>
      <c r="X1536" s="8"/>
      <c r="Z1536" s="8"/>
      <c r="AA1536" s="14"/>
      <c r="AB1536" s="14"/>
      <c r="AC1536" s="32"/>
    </row>
    <row r="1537">
      <c r="A1537" s="8"/>
      <c r="B1537" s="13"/>
      <c r="C1537" s="8"/>
      <c r="D1537" s="8"/>
      <c r="E1537" s="8"/>
      <c r="F1537" s="8"/>
      <c r="G1537" s="11"/>
      <c r="H1537" s="8"/>
      <c r="I1537" s="11"/>
      <c r="J1537" s="8"/>
      <c r="K1537" s="8"/>
      <c r="L1537" s="11"/>
      <c r="M1537" s="8"/>
      <c r="N1537" s="8"/>
      <c r="O1537" s="8"/>
      <c r="P1537" s="11"/>
      <c r="Q1537" s="11"/>
      <c r="R1537" s="8"/>
      <c r="U1537" s="8"/>
      <c r="V1537" s="43"/>
      <c r="W1537" s="8"/>
      <c r="X1537" s="8"/>
      <c r="Z1537" s="8"/>
      <c r="AA1537" s="14"/>
      <c r="AB1537" s="14"/>
      <c r="AC1537" s="32"/>
    </row>
    <row r="1538">
      <c r="A1538" s="8"/>
      <c r="B1538" s="13"/>
      <c r="C1538" s="8"/>
      <c r="D1538" s="8"/>
      <c r="E1538" s="8"/>
      <c r="F1538" s="8"/>
      <c r="G1538" s="11"/>
      <c r="H1538" s="8"/>
      <c r="I1538" s="11"/>
      <c r="J1538" s="8"/>
      <c r="K1538" s="8"/>
      <c r="L1538" s="11"/>
      <c r="M1538" s="8"/>
      <c r="N1538" s="8"/>
      <c r="O1538" s="8"/>
      <c r="P1538" s="11"/>
      <c r="Q1538" s="11"/>
      <c r="R1538" s="8"/>
      <c r="U1538" s="8"/>
      <c r="V1538" s="43"/>
      <c r="W1538" s="8"/>
      <c r="X1538" s="8"/>
      <c r="Z1538" s="8"/>
      <c r="AA1538" s="14"/>
      <c r="AB1538" s="14"/>
      <c r="AC1538" s="32"/>
    </row>
    <row r="1539">
      <c r="A1539" s="8"/>
      <c r="B1539" s="13"/>
      <c r="C1539" s="8"/>
      <c r="D1539" s="8"/>
      <c r="E1539" s="8"/>
      <c r="F1539" s="8"/>
      <c r="G1539" s="11"/>
      <c r="H1539" s="8"/>
      <c r="I1539" s="11"/>
      <c r="J1539" s="8"/>
      <c r="K1539" s="8"/>
      <c r="L1539" s="11"/>
      <c r="M1539" s="8"/>
      <c r="N1539" s="8"/>
      <c r="O1539" s="8"/>
      <c r="P1539" s="11"/>
      <c r="Q1539" s="11"/>
      <c r="R1539" s="8"/>
      <c r="U1539" s="8"/>
      <c r="V1539" s="43"/>
      <c r="W1539" s="8"/>
      <c r="X1539" s="8"/>
      <c r="Z1539" s="8"/>
      <c r="AA1539" s="14"/>
      <c r="AB1539" s="14"/>
      <c r="AC1539" s="32"/>
    </row>
    <row r="1540">
      <c r="A1540" s="8"/>
      <c r="B1540" s="13"/>
      <c r="C1540" s="8"/>
      <c r="D1540" s="8"/>
      <c r="E1540" s="8"/>
      <c r="F1540" s="8"/>
      <c r="G1540" s="11"/>
      <c r="H1540" s="8"/>
      <c r="I1540" s="11"/>
      <c r="J1540" s="8"/>
      <c r="K1540" s="8"/>
      <c r="L1540" s="11"/>
      <c r="M1540" s="8"/>
      <c r="N1540" s="8"/>
      <c r="O1540" s="8"/>
      <c r="P1540" s="11"/>
      <c r="Q1540" s="11"/>
      <c r="R1540" s="8"/>
      <c r="U1540" s="8"/>
      <c r="V1540" s="43"/>
      <c r="W1540" s="8"/>
      <c r="X1540" s="8"/>
      <c r="Z1540" s="8"/>
      <c r="AA1540" s="14"/>
      <c r="AB1540" s="14"/>
      <c r="AC1540" s="32"/>
    </row>
    <row r="1541">
      <c r="A1541" s="8"/>
      <c r="B1541" s="13"/>
      <c r="C1541" s="8"/>
      <c r="D1541" s="8"/>
      <c r="E1541" s="8"/>
      <c r="F1541" s="8"/>
      <c r="G1541" s="11"/>
      <c r="H1541" s="8"/>
      <c r="I1541" s="11"/>
      <c r="J1541" s="8"/>
      <c r="K1541" s="8"/>
      <c r="L1541" s="11"/>
      <c r="M1541" s="8"/>
      <c r="N1541" s="8"/>
      <c r="O1541" s="8"/>
      <c r="P1541" s="11"/>
      <c r="Q1541" s="11"/>
      <c r="R1541" s="8"/>
      <c r="U1541" s="8"/>
      <c r="V1541" s="43"/>
      <c r="W1541" s="8"/>
      <c r="X1541" s="8"/>
      <c r="Z1541" s="8"/>
      <c r="AA1541" s="14"/>
      <c r="AB1541" s="14"/>
      <c r="AC1541" s="32"/>
    </row>
    <row r="1542">
      <c r="A1542" s="8"/>
      <c r="B1542" s="13"/>
      <c r="C1542" s="8"/>
      <c r="D1542" s="8"/>
      <c r="E1542" s="8"/>
      <c r="F1542" s="8"/>
      <c r="G1542" s="11"/>
      <c r="H1542" s="8"/>
      <c r="I1542" s="11"/>
      <c r="J1542" s="8"/>
      <c r="K1542" s="8"/>
      <c r="L1542" s="11"/>
      <c r="M1542" s="8"/>
      <c r="N1542" s="8"/>
      <c r="O1542" s="8"/>
      <c r="P1542" s="11"/>
      <c r="Q1542" s="11"/>
      <c r="R1542" s="8"/>
      <c r="U1542" s="8"/>
      <c r="V1542" s="43"/>
      <c r="W1542" s="8"/>
      <c r="X1542" s="8"/>
      <c r="Z1542" s="8"/>
      <c r="AA1542" s="14"/>
      <c r="AB1542" s="14"/>
      <c r="AC1542" s="32"/>
    </row>
    <row r="1543">
      <c r="A1543" s="8"/>
      <c r="B1543" s="13"/>
      <c r="C1543" s="8"/>
      <c r="D1543" s="8"/>
      <c r="E1543" s="8"/>
      <c r="F1543" s="8"/>
      <c r="G1543" s="11"/>
      <c r="H1543" s="8"/>
      <c r="I1543" s="11"/>
      <c r="J1543" s="8"/>
      <c r="K1543" s="8"/>
      <c r="L1543" s="11"/>
      <c r="M1543" s="8"/>
      <c r="N1543" s="8"/>
      <c r="O1543" s="8"/>
      <c r="P1543" s="11"/>
      <c r="Q1543" s="11"/>
      <c r="R1543" s="8"/>
      <c r="U1543" s="8"/>
      <c r="V1543" s="43"/>
      <c r="W1543" s="8"/>
      <c r="X1543" s="8"/>
      <c r="Z1543" s="8"/>
      <c r="AA1543" s="14"/>
      <c r="AB1543" s="14"/>
      <c r="AC1543" s="32"/>
    </row>
    <row r="1544">
      <c r="A1544" s="8"/>
      <c r="B1544" s="13"/>
      <c r="C1544" s="8"/>
      <c r="D1544" s="8"/>
      <c r="E1544" s="8"/>
      <c r="F1544" s="8"/>
      <c r="G1544" s="11"/>
      <c r="H1544" s="8"/>
      <c r="I1544" s="11"/>
      <c r="J1544" s="8"/>
      <c r="K1544" s="8"/>
      <c r="L1544" s="11"/>
      <c r="M1544" s="8"/>
      <c r="N1544" s="8"/>
      <c r="O1544" s="8"/>
      <c r="P1544" s="11"/>
      <c r="Q1544" s="11"/>
      <c r="R1544" s="8"/>
      <c r="U1544" s="8"/>
      <c r="V1544" s="43"/>
      <c r="W1544" s="8"/>
      <c r="X1544" s="8"/>
      <c r="Z1544" s="8"/>
      <c r="AA1544" s="14"/>
      <c r="AB1544" s="14"/>
      <c r="AC1544" s="32"/>
    </row>
    <row r="1545">
      <c r="A1545" s="8"/>
      <c r="B1545" s="13"/>
      <c r="C1545" s="8"/>
      <c r="D1545" s="8"/>
      <c r="E1545" s="8"/>
      <c r="F1545" s="8"/>
      <c r="G1545" s="11"/>
      <c r="H1545" s="8"/>
      <c r="I1545" s="11"/>
      <c r="J1545" s="8"/>
      <c r="K1545" s="8"/>
      <c r="L1545" s="11"/>
      <c r="M1545" s="8"/>
      <c r="N1545" s="8"/>
      <c r="O1545" s="8"/>
      <c r="P1545" s="11"/>
      <c r="Q1545" s="11"/>
      <c r="R1545" s="8"/>
      <c r="U1545" s="8"/>
      <c r="V1545" s="43"/>
      <c r="W1545" s="8"/>
      <c r="X1545" s="8"/>
      <c r="Z1545" s="8"/>
      <c r="AA1545" s="14"/>
      <c r="AB1545" s="14"/>
      <c r="AC1545" s="32"/>
    </row>
    <row r="1546">
      <c r="A1546" s="8"/>
      <c r="B1546" s="13"/>
      <c r="C1546" s="8"/>
      <c r="D1546" s="8"/>
      <c r="E1546" s="8"/>
      <c r="F1546" s="8"/>
      <c r="G1546" s="11"/>
      <c r="H1546" s="8"/>
      <c r="I1546" s="11"/>
      <c r="J1546" s="8"/>
      <c r="K1546" s="8"/>
      <c r="L1546" s="11"/>
      <c r="M1546" s="8"/>
      <c r="N1546" s="8"/>
      <c r="O1546" s="8"/>
      <c r="P1546" s="11"/>
      <c r="Q1546" s="11"/>
      <c r="R1546" s="8"/>
      <c r="U1546" s="8"/>
      <c r="V1546" s="43"/>
      <c r="W1546" s="8"/>
      <c r="X1546" s="8"/>
      <c r="Z1546" s="8"/>
      <c r="AA1546" s="14"/>
      <c r="AB1546" s="14"/>
      <c r="AC1546" s="32"/>
    </row>
    <row r="1547">
      <c r="A1547" s="8"/>
      <c r="B1547" s="13"/>
      <c r="C1547" s="8"/>
      <c r="D1547" s="8"/>
      <c r="E1547" s="8"/>
      <c r="F1547" s="8"/>
      <c r="G1547" s="11"/>
      <c r="H1547" s="8"/>
      <c r="I1547" s="11"/>
      <c r="J1547" s="8"/>
      <c r="K1547" s="8"/>
      <c r="L1547" s="11"/>
      <c r="M1547" s="8"/>
      <c r="N1547" s="8"/>
      <c r="O1547" s="8"/>
      <c r="P1547" s="11"/>
      <c r="Q1547" s="11"/>
      <c r="R1547" s="8"/>
      <c r="U1547" s="8"/>
      <c r="V1547" s="43"/>
      <c r="W1547" s="8"/>
      <c r="X1547" s="8"/>
      <c r="Z1547" s="8"/>
      <c r="AA1547" s="14"/>
      <c r="AB1547" s="14"/>
      <c r="AC1547" s="32"/>
    </row>
    <row r="1548">
      <c r="A1548" s="8"/>
      <c r="B1548" s="13"/>
      <c r="C1548" s="8"/>
      <c r="D1548" s="8"/>
      <c r="E1548" s="8"/>
      <c r="F1548" s="8"/>
      <c r="G1548" s="11"/>
      <c r="H1548" s="8"/>
      <c r="I1548" s="11"/>
      <c r="J1548" s="8"/>
      <c r="K1548" s="8"/>
      <c r="L1548" s="11"/>
      <c r="M1548" s="8"/>
      <c r="N1548" s="8"/>
      <c r="O1548" s="8"/>
      <c r="P1548" s="11"/>
      <c r="Q1548" s="11"/>
      <c r="R1548" s="8"/>
      <c r="U1548" s="8"/>
      <c r="V1548" s="43"/>
      <c r="W1548" s="8"/>
      <c r="X1548" s="8"/>
      <c r="Z1548" s="8"/>
      <c r="AA1548" s="14"/>
      <c r="AB1548" s="14"/>
      <c r="AC1548" s="32"/>
    </row>
    <row r="1549">
      <c r="A1549" s="8"/>
      <c r="B1549" s="13"/>
      <c r="C1549" s="8"/>
      <c r="D1549" s="8"/>
      <c r="E1549" s="8"/>
      <c r="F1549" s="8"/>
      <c r="G1549" s="11"/>
      <c r="H1549" s="8"/>
      <c r="I1549" s="11"/>
      <c r="J1549" s="8"/>
      <c r="K1549" s="8"/>
      <c r="L1549" s="11"/>
      <c r="M1549" s="8"/>
      <c r="N1549" s="8"/>
      <c r="O1549" s="8"/>
      <c r="P1549" s="11"/>
      <c r="Q1549" s="11"/>
      <c r="R1549" s="8"/>
      <c r="U1549" s="8"/>
      <c r="V1549" s="43"/>
      <c r="W1549" s="8"/>
      <c r="X1549" s="8"/>
      <c r="Z1549" s="8"/>
      <c r="AA1549" s="14"/>
      <c r="AB1549" s="14"/>
      <c r="AC1549" s="32"/>
    </row>
    <row r="1550">
      <c r="A1550" s="8"/>
      <c r="B1550" s="13"/>
      <c r="C1550" s="8"/>
      <c r="D1550" s="8"/>
      <c r="E1550" s="8"/>
      <c r="F1550" s="8"/>
      <c r="G1550" s="11"/>
      <c r="H1550" s="8"/>
      <c r="I1550" s="11"/>
      <c r="J1550" s="8"/>
      <c r="K1550" s="8"/>
      <c r="L1550" s="11"/>
      <c r="M1550" s="8"/>
      <c r="N1550" s="8"/>
      <c r="O1550" s="8"/>
      <c r="P1550" s="11"/>
      <c r="Q1550" s="11"/>
      <c r="R1550" s="8"/>
      <c r="U1550" s="8"/>
      <c r="V1550" s="43"/>
      <c r="W1550" s="8"/>
      <c r="X1550" s="8"/>
      <c r="Z1550" s="8"/>
      <c r="AA1550" s="14"/>
      <c r="AB1550" s="14"/>
      <c r="AC1550" s="32"/>
    </row>
    <row r="1551">
      <c r="A1551" s="8"/>
      <c r="B1551" s="13"/>
      <c r="C1551" s="8"/>
      <c r="D1551" s="8"/>
      <c r="E1551" s="8"/>
      <c r="F1551" s="8"/>
      <c r="G1551" s="11"/>
      <c r="H1551" s="8"/>
      <c r="I1551" s="11"/>
      <c r="J1551" s="8"/>
      <c r="K1551" s="8"/>
      <c r="L1551" s="11"/>
      <c r="M1551" s="8"/>
      <c r="N1551" s="8"/>
      <c r="O1551" s="8"/>
      <c r="P1551" s="11"/>
      <c r="Q1551" s="11"/>
      <c r="R1551" s="8"/>
      <c r="U1551" s="8"/>
      <c r="V1551" s="43"/>
      <c r="W1551" s="8"/>
      <c r="X1551" s="8"/>
      <c r="Z1551" s="8"/>
      <c r="AA1551" s="14"/>
      <c r="AB1551" s="14"/>
      <c r="AC1551" s="32"/>
    </row>
    <row r="1552">
      <c r="A1552" s="8"/>
      <c r="B1552" s="13"/>
      <c r="C1552" s="8"/>
      <c r="D1552" s="8"/>
      <c r="E1552" s="8"/>
      <c r="F1552" s="8"/>
      <c r="G1552" s="11"/>
      <c r="H1552" s="8"/>
      <c r="I1552" s="11"/>
      <c r="J1552" s="8"/>
      <c r="K1552" s="8"/>
      <c r="L1552" s="11"/>
      <c r="M1552" s="8"/>
      <c r="N1552" s="8"/>
      <c r="O1552" s="8"/>
      <c r="P1552" s="11"/>
      <c r="Q1552" s="11"/>
      <c r="R1552" s="8"/>
      <c r="U1552" s="8"/>
      <c r="V1552" s="43"/>
      <c r="W1552" s="8"/>
      <c r="X1552" s="8"/>
      <c r="Z1552" s="8"/>
      <c r="AA1552" s="14"/>
      <c r="AB1552" s="14"/>
      <c r="AC1552" s="32"/>
    </row>
    <row r="1553">
      <c r="A1553" s="8"/>
      <c r="B1553" s="13"/>
      <c r="C1553" s="8"/>
      <c r="D1553" s="8"/>
      <c r="E1553" s="8"/>
      <c r="F1553" s="8"/>
      <c r="G1553" s="11"/>
      <c r="H1553" s="8"/>
      <c r="I1553" s="11"/>
      <c r="J1553" s="8"/>
      <c r="K1553" s="8"/>
      <c r="L1553" s="11"/>
      <c r="M1553" s="8"/>
      <c r="N1553" s="8"/>
      <c r="O1553" s="8"/>
      <c r="P1553" s="11"/>
      <c r="Q1553" s="11"/>
      <c r="R1553" s="8"/>
      <c r="U1553" s="8"/>
      <c r="V1553" s="43"/>
      <c r="W1553" s="8"/>
      <c r="X1553" s="8"/>
      <c r="Z1553" s="8"/>
      <c r="AA1553" s="14"/>
      <c r="AB1553" s="14"/>
      <c r="AC1553" s="32"/>
    </row>
    <row r="1554">
      <c r="A1554" s="8"/>
      <c r="B1554" s="13"/>
      <c r="C1554" s="8"/>
      <c r="D1554" s="8"/>
      <c r="E1554" s="8"/>
      <c r="F1554" s="8"/>
      <c r="G1554" s="11"/>
      <c r="H1554" s="8"/>
      <c r="I1554" s="11"/>
      <c r="J1554" s="8"/>
      <c r="K1554" s="8"/>
      <c r="L1554" s="11"/>
      <c r="M1554" s="8"/>
      <c r="N1554" s="8"/>
      <c r="O1554" s="8"/>
      <c r="P1554" s="11"/>
      <c r="Q1554" s="11"/>
      <c r="R1554" s="8"/>
      <c r="U1554" s="8"/>
      <c r="V1554" s="43"/>
      <c r="W1554" s="8"/>
      <c r="X1554" s="8"/>
      <c r="Z1554" s="8"/>
      <c r="AA1554" s="14"/>
      <c r="AB1554" s="14"/>
      <c r="AC1554" s="32"/>
    </row>
    <row r="1555">
      <c r="A1555" s="8"/>
      <c r="B1555" s="13"/>
      <c r="C1555" s="8"/>
      <c r="D1555" s="8"/>
      <c r="E1555" s="8"/>
      <c r="F1555" s="8"/>
      <c r="G1555" s="11"/>
      <c r="H1555" s="8"/>
      <c r="I1555" s="11"/>
      <c r="J1555" s="8"/>
      <c r="K1555" s="8"/>
      <c r="L1555" s="11"/>
      <c r="M1555" s="8"/>
      <c r="N1555" s="8"/>
      <c r="O1555" s="8"/>
      <c r="P1555" s="11"/>
      <c r="Q1555" s="11"/>
      <c r="R1555" s="8"/>
      <c r="U1555" s="8"/>
      <c r="V1555" s="43"/>
      <c r="W1555" s="8"/>
      <c r="X1555" s="8"/>
      <c r="Z1555" s="8"/>
      <c r="AA1555" s="14"/>
      <c r="AB1555" s="14"/>
      <c r="AC1555" s="32"/>
    </row>
    <row r="1556">
      <c r="A1556" s="8"/>
      <c r="B1556" s="13"/>
      <c r="C1556" s="8"/>
      <c r="D1556" s="8"/>
      <c r="E1556" s="8"/>
      <c r="F1556" s="8"/>
      <c r="G1556" s="11"/>
      <c r="H1556" s="8"/>
      <c r="I1556" s="11"/>
      <c r="J1556" s="8"/>
      <c r="K1556" s="8"/>
      <c r="L1556" s="11"/>
      <c r="M1556" s="8"/>
      <c r="N1556" s="8"/>
      <c r="O1556" s="8"/>
      <c r="P1556" s="11"/>
      <c r="Q1556" s="11"/>
      <c r="R1556" s="8"/>
      <c r="U1556" s="8"/>
      <c r="V1556" s="43"/>
      <c r="W1556" s="8"/>
      <c r="X1556" s="8"/>
      <c r="Z1556" s="8"/>
      <c r="AA1556" s="14"/>
      <c r="AB1556" s="14"/>
      <c r="AC1556" s="32"/>
    </row>
    <row r="1557">
      <c r="A1557" s="8"/>
      <c r="B1557" s="13"/>
      <c r="C1557" s="8"/>
      <c r="D1557" s="8"/>
      <c r="E1557" s="8"/>
      <c r="F1557" s="8"/>
      <c r="G1557" s="11"/>
      <c r="H1557" s="8"/>
      <c r="I1557" s="11"/>
      <c r="J1557" s="8"/>
      <c r="K1557" s="8"/>
      <c r="L1557" s="11"/>
      <c r="M1557" s="8"/>
      <c r="N1557" s="8"/>
      <c r="O1557" s="8"/>
      <c r="P1557" s="11"/>
      <c r="Q1557" s="11"/>
      <c r="R1557" s="8"/>
      <c r="U1557" s="8"/>
      <c r="V1557" s="43"/>
      <c r="W1557" s="8"/>
      <c r="X1557" s="8"/>
      <c r="Z1557" s="8"/>
      <c r="AA1557" s="14"/>
      <c r="AB1557" s="14"/>
      <c r="AC1557" s="32"/>
    </row>
    <row r="1558">
      <c r="A1558" s="8"/>
      <c r="B1558" s="13"/>
      <c r="C1558" s="8"/>
      <c r="D1558" s="8"/>
      <c r="E1558" s="8"/>
      <c r="F1558" s="8"/>
      <c r="G1558" s="11"/>
      <c r="H1558" s="8"/>
      <c r="I1558" s="11"/>
      <c r="J1558" s="8"/>
      <c r="K1558" s="8"/>
      <c r="L1558" s="11"/>
      <c r="M1558" s="8"/>
      <c r="N1558" s="8"/>
      <c r="O1558" s="8"/>
      <c r="P1558" s="11"/>
      <c r="Q1558" s="11"/>
      <c r="R1558" s="8"/>
      <c r="U1558" s="8"/>
      <c r="V1558" s="43"/>
      <c r="W1558" s="8"/>
      <c r="X1558" s="8"/>
      <c r="Z1558" s="8"/>
      <c r="AA1558" s="14"/>
      <c r="AB1558" s="14"/>
      <c r="AC1558" s="32"/>
    </row>
    <row r="1559">
      <c r="A1559" s="8"/>
      <c r="B1559" s="13"/>
      <c r="C1559" s="8"/>
      <c r="D1559" s="8"/>
      <c r="E1559" s="8"/>
      <c r="F1559" s="8"/>
      <c r="G1559" s="11"/>
      <c r="H1559" s="8"/>
      <c r="I1559" s="11"/>
      <c r="J1559" s="8"/>
      <c r="K1559" s="8"/>
      <c r="L1559" s="11"/>
      <c r="M1559" s="8"/>
      <c r="N1559" s="8"/>
      <c r="O1559" s="8"/>
      <c r="P1559" s="11"/>
      <c r="Q1559" s="11"/>
      <c r="R1559" s="8"/>
      <c r="U1559" s="8"/>
      <c r="V1559" s="43"/>
      <c r="W1559" s="8"/>
      <c r="X1559" s="8"/>
      <c r="Z1559" s="8"/>
      <c r="AA1559" s="14"/>
      <c r="AB1559" s="14"/>
      <c r="AC1559" s="32"/>
    </row>
    <row r="1560">
      <c r="A1560" s="8"/>
      <c r="B1560" s="13"/>
      <c r="C1560" s="8"/>
      <c r="D1560" s="8"/>
      <c r="E1560" s="8"/>
      <c r="F1560" s="8"/>
      <c r="G1560" s="11"/>
      <c r="H1560" s="8"/>
      <c r="I1560" s="11"/>
      <c r="J1560" s="8"/>
      <c r="K1560" s="8"/>
      <c r="L1560" s="11"/>
      <c r="M1560" s="8"/>
      <c r="N1560" s="8"/>
      <c r="O1560" s="8"/>
      <c r="P1560" s="11"/>
      <c r="Q1560" s="11"/>
      <c r="R1560" s="8"/>
      <c r="U1560" s="8"/>
      <c r="V1560" s="43"/>
      <c r="W1560" s="8"/>
      <c r="X1560" s="8"/>
      <c r="Z1560" s="8"/>
      <c r="AA1560" s="14"/>
      <c r="AB1560" s="14"/>
      <c r="AC1560" s="32"/>
    </row>
    <row r="1561">
      <c r="A1561" s="8"/>
      <c r="B1561" s="13"/>
      <c r="C1561" s="8"/>
      <c r="D1561" s="8"/>
      <c r="E1561" s="8"/>
      <c r="F1561" s="8"/>
      <c r="G1561" s="11"/>
      <c r="H1561" s="8"/>
      <c r="I1561" s="11"/>
      <c r="J1561" s="8"/>
      <c r="K1561" s="8"/>
      <c r="L1561" s="11"/>
      <c r="M1561" s="8"/>
      <c r="N1561" s="8"/>
      <c r="O1561" s="8"/>
      <c r="P1561" s="11"/>
      <c r="Q1561" s="11"/>
      <c r="R1561" s="8"/>
      <c r="U1561" s="8"/>
      <c r="V1561" s="43"/>
      <c r="W1561" s="8"/>
      <c r="X1561" s="8"/>
      <c r="Z1561" s="8"/>
      <c r="AA1561" s="14"/>
      <c r="AB1561" s="14"/>
      <c r="AC1561" s="32"/>
    </row>
    <row r="1562">
      <c r="A1562" s="8"/>
      <c r="B1562" s="13"/>
      <c r="C1562" s="8"/>
      <c r="D1562" s="8"/>
      <c r="E1562" s="8"/>
      <c r="F1562" s="8"/>
      <c r="G1562" s="11"/>
      <c r="H1562" s="8"/>
      <c r="I1562" s="11"/>
      <c r="J1562" s="8"/>
      <c r="K1562" s="8"/>
      <c r="L1562" s="11"/>
      <c r="M1562" s="8"/>
      <c r="N1562" s="8"/>
      <c r="O1562" s="8"/>
      <c r="P1562" s="11"/>
      <c r="Q1562" s="11"/>
      <c r="R1562" s="8"/>
      <c r="U1562" s="8"/>
      <c r="V1562" s="43"/>
      <c r="W1562" s="8"/>
      <c r="X1562" s="8"/>
      <c r="Z1562" s="8"/>
      <c r="AA1562" s="14"/>
      <c r="AB1562" s="14"/>
      <c r="AC1562" s="32"/>
    </row>
    <row r="1563">
      <c r="A1563" s="8"/>
      <c r="B1563" s="13"/>
      <c r="C1563" s="8"/>
      <c r="D1563" s="8"/>
      <c r="E1563" s="8"/>
      <c r="F1563" s="8"/>
      <c r="G1563" s="11"/>
      <c r="H1563" s="8"/>
      <c r="I1563" s="11"/>
      <c r="J1563" s="8"/>
      <c r="K1563" s="8"/>
      <c r="L1563" s="11"/>
      <c r="M1563" s="8"/>
      <c r="N1563" s="8"/>
      <c r="O1563" s="8"/>
      <c r="P1563" s="11"/>
      <c r="Q1563" s="11"/>
      <c r="R1563" s="8"/>
      <c r="U1563" s="8"/>
      <c r="V1563" s="43"/>
      <c r="W1563" s="8"/>
      <c r="X1563" s="8"/>
      <c r="Z1563" s="8"/>
      <c r="AA1563" s="14"/>
      <c r="AB1563" s="14"/>
      <c r="AC1563" s="32"/>
    </row>
    <row r="1564">
      <c r="A1564" s="8"/>
      <c r="B1564" s="13"/>
      <c r="C1564" s="8"/>
      <c r="D1564" s="8"/>
      <c r="E1564" s="8"/>
      <c r="F1564" s="8"/>
      <c r="G1564" s="11"/>
      <c r="H1564" s="8"/>
      <c r="I1564" s="11"/>
      <c r="J1564" s="8"/>
      <c r="K1564" s="8"/>
      <c r="L1564" s="11"/>
      <c r="M1564" s="8"/>
      <c r="N1564" s="8"/>
      <c r="O1564" s="8"/>
      <c r="P1564" s="11"/>
      <c r="Q1564" s="11"/>
      <c r="R1564" s="8"/>
      <c r="U1564" s="8"/>
      <c r="V1564" s="43"/>
      <c r="W1564" s="8"/>
      <c r="X1564" s="8"/>
      <c r="Z1564" s="8"/>
      <c r="AA1564" s="14"/>
      <c r="AB1564" s="14"/>
      <c r="AC1564" s="32"/>
    </row>
    <row r="1565">
      <c r="A1565" s="8"/>
      <c r="B1565" s="13"/>
      <c r="C1565" s="8"/>
      <c r="D1565" s="8"/>
      <c r="E1565" s="8"/>
      <c r="F1565" s="8"/>
      <c r="G1565" s="11"/>
      <c r="H1565" s="8"/>
      <c r="I1565" s="11"/>
      <c r="J1565" s="8"/>
      <c r="K1565" s="8"/>
      <c r="L1565" s="11"/>
      <c r="M1565" s="8"/>
      <c r="N1565" s="8"/>
      <c r="O1565" s="8"/>
      <c r="P1565" s="11"/>
      <c r="Q1565" s="11"/>
      <c r="R1565" s="8"/>
      <c r="U1565" s="8"/>
      <c r="V1565" s="43"/>
      <c r="W1565" s="8"/>
      <c r="X1565" s="8"/>
      <c r="Z1565" s="8"/>
      <c r="AA1565" s="14"/>
      <c r="AB1565" s="14"/>
      <c r="AC1565" s="32"/>
    </row>
    <row r="1566">
      <c r="A1566" s="8"/>
      <c r="B1566" s="13"/>
      <c r="C1566" s="8"/>
      <c r="D1566" s="8"/>
      <c r="E1566" s="8"/>
      <c r="F1566" s="8"/>
      <c r="G1566" s="11"/>
      <c r="H1566" s="8"/>
      <c r="I1566" s="11"/>
      <c r="J1566" s="8"/>
      <c r="K1566" s="8"/>
      <c r="L1566" s="11"/>
      <c r="M1566" s="8"/>
      <c r="N1566" s="8"/>
      <c r="O1566" s="8"/>
      <c r="P1566" s="11"/>
      <c r="Q1566" s="11"/>
      <c r="R1566" s="8"/>
      <c r="U1566" s="8"/>
      <c r="V1566" s="43"/>
      <c r="W1566" s="8"/>
      <c r="X1566" s="8"/>
      <c r="Z1566" s="8"/>
      <c r="AA1566" s="14"/>
      <c r="AB1566" s="14"/>
      <c r="AC1566" s="32"/>
    </row>
    <row r="1567">
      <c r="A1567" s="8"/>
      <c r="B1567" s="13"/>
      <c r="C1567" s="8"/>
      <c r="D1567" s="8"/>
      <c r="E1567" s="8"/>
      <c r="F1567" s="8"/>
      <c r="G1567" s="11"/>
      <c r="H1567" s="8"/>
      <c r="I1567" s="11"/>
      <c r="J1567" s="8"/>
      <c r="K1567" s="8"/>
      <c r="L1567" s="11"/>
      <c r="M1567" s="8"/>
      <c r="N1567" s="8"/>
      <c r="O1567" s="8"/>
      <c r="P1567" s="11"/>
      <c r="Q1567" s="11"/>
      <c r="R1567" s="8"/>
      <c r="U1567" s="8"/>
      <c r="V1567" s="43"/>
      <c r="W1567" s="8"/>
      <c r="X1567" s="8"/>
      <c r="Z1567" s="8"/>
      <c r="AA1567" s="14"/>
      <c r="AB1567" s="14"/>
      <c r="AC1567" s="32"/>
    </row>
    <row r="1568">
      <c r="A1568" s="8"/>
      <c r="B1568" s="13"/>
      <c r="C1568" s="8"/>
      <c r="D1568" s="8"/>
      <c r="E1568" s="8"/>
      <c r="F1568" s="8"/>
      <c r="G1568" s="11"/>
      <c r="H1568" s="8"/>
      <c r="I1568" s="11"/>
      <c r="J1568" s="8"/>
      <c r="K1568" s="8"/>
      <c r="L1568" s="11"/>
      <c r="M1568" s="8"/>
      <c r="N1568" s="8"/>
      <c r="O1568" s="8"/>
      <c r="P1568" s="11"/>
      <c r="Q1568" s="11"/>
      <c r="R1568" s="8"/>
      <c r="U1568" s="8"/>
      <c r="V1568" s="43"/>
      <c r="W1568" s="8"/>
      <c r="X1568" s="8"/>
      <c r="Z1568" s="8"/>
      <c r="AA1568" s="14"/>
      <c r="AB1568" s="14"/>
      <c r="AC1568" s="32"/>
    </row>
    <row r="1569">
      <c r="A1569" s="8"/>
      <c r="B1569" s="13"/>
      <c r="C1569" s="8"/>
      <c r="D1569" s="8"/>
      <c r="E1569" s="8"/>
      <c r="F1569" s="8"/>
      <c r="G1569" s="11"/>
      <c r="H1569" s="8"/>
      <c r="I1569" s="11"/>
      <c r="J1569" s="8"/>
      <c r="K1569" s="8"/>
      <c r="L1569" s="11"/>
      <c r="M1569" s="8"/>
      <c r="N1569" s="8"/>
      <c r="O1569" s="8"/>
      <c r="P1569" s="11"/>
      <c r="Q1569" s="11"/>
      <c r="R1569" s="8"/>
      <c r="U1569" s="8"/>
      <c r="V1569" s="43"/>
      <c r="W1569" s="8"/>
      <c r="X1569" s="8"/>
      <c r="Z1569" s="8"/>
      <c r="AA1569" s="14"/>
      <c r="AB1569" s="14"/>
      <c r="AC1569" s="32"/>
    </row>
    <row r="1570">
      <c r="A1570" s="8"/>
      <c r="B1570" s="13"/>
      <c r="C1570" s="8"/>
      <c r="D1570" s="8"/>
      <c r="E1570" s="8"/>
      <c r="F1570" s="8"/>
      <c r="G1570" s="11"/>
      <c r="H1570" s="8"/>
      <c r="I1570" s="11"/>
      <c r="J1570" s="8"/>
      <c r="K1570" s="8"/>
      <c r="L1570" s="11"/>
      <c r="M1570" s="8"/>
      <c r="N1570" s="8"/>
      <c r="O1570" s="8"/>
      <c r="P1570" s="11"/>
      <c r="Q1570" s="11"/>
      <c r="R1570" s="8"/>
      <c r="U1570" s="8"/>
      <c r="V1570" s="43"/>
      <c r="W1570" s="8"/>
      <c r="X1570" s="8"/>
      <c r="Z1570" s="8"/>
      <c r="AA1570" s="14"/>
      <c r="AB1570" s="14"/>
      <c r="AC1570" s="32"/>
    </row>
    <row r="1571">
      <c r="A1571" s="8"/>
      <c r="B1571" s="13"/>
      <c r="C1571" s="8"/>
      <c r="D1571" s="8"/>
      <c r="E1571" s="8"/>
      <c r="F1571" s="8"/>
      <c r="G1571" s="11"/>
      <c r="H1571" s="8"/>
      <c r="I1571" s="11"/>
      <c r="J1571" s="8"/>
      <c r="K1571" s="8"/>
      <c r="L1571" s="11"/>
      <c r="M1571" s="8"/>
      <c r="N1571" s="8"/>
      <c r="O1571" s="8"/>
      <c r="P1571" s="11"/>
      <c r="Q1571" s="11"/>
      <c r="R1571" s="8"/>
      <c r="U1571" s="8"/>
      <c r="V1571" s="43"/>
      <c r="W1571" s="8"/>
      <c r="X1571" s="8"/>
      <c r="Z1571" s="8"/>
      <c r="AA1571" s="14"/>
      <c r="AB1571" s="14"/>
      <c r="AC1571" s="32"/>
    </row>
    <row r="1572">
      <c r="A1572" s="8"/>
      <c r="B1572" s="13"/>
      <c r="C1572" s="8"/>
      <c r="D1572" s="8"/>
      <c r="E1572" s="8"/>
      <c r="F1572" s="8"/>
      <c r="G1572" s="11"/>
      <c r="H1572" s="8"/>
      <c r="I1572" s="11"/>
      <c r="J1572" s="8"/>
      <c r="K1572" s="8"/>
      <c r="L1572" s="11"/>
      <c r="M1572" s="8"/>
      <c r="N1572" s="8"/>
      <c r="O1572" s="8"/>
      <c r="P1572" s="11"/>
      <c r="Q1572" s="11"/>
      <c r="R1572" s="8"/>
      <c r="U1572" s="8"/>
      <c r="V1572" s="43"/>
      <c r="W1572" s="8"/>
      <c r="X1572" s="8"/>
      <c r="Z1572" s="8"/>
      <c r="AA1572" s="14"/>
      <c r="AB1572" s="14"/>
      <c r="AC1572" s="32"/>
    </row>
    <row r="1573">
      <c r="A1573" s="8"/>
      <c r="B1573" s="13"/>
      <c r="C1573" s="8"/>
      <c r="D1573" s="8"/>
      <c r="E1573" s="8"/>
      <c r="F1573" s="8"/>
      <c r="G1573" s="11"/>
      <c r="H1573" s="8"/>
      <c r="I1573" s="11"/>
      <c r="J1573" s="8"/>
      <c r="K1573" s="8"/>
      <c r="L1573" s="11"/>
      <c r="M1573" s="8"/>
      <c r="N1573" s="8"/>
      <c r="O1573" s="8"/>
      <c r="P1573" s="11"/>
      <c r="Q1573" s="11"/>
      <c r="R1573" s="8"/>
      <c r="U1573" s="8"/>
      <c r="V1573" s="43"/>
      <c r="W1573" s="8"/>
      <c r="X1573" s="8"/>
      <c r="Z1573" s="8"/>
      <c r="AA1573" s="14"/>
      <c r="AB1573" s="14"/>
      <c r="AC1573" s="32"/>
    </row>
    <row r="1574">
      <c r="A1574" s="8"/>
      <c r="B1574" s="13"/>
      <c r="C1574" s="8"/>
      <c r="D1574" s="8"/>
      <c r="E1574" s="8"/>
      <c r="F1574" s="8"/>
      <c r="G1574" s="11"/>
      <c r="H1574" s="8"/>
      <c r="I1574" s="11"/>
      <c r="J1574" s="8"/>
      <c r="K1574" s="8"/>
      <c r="L1574" s="11"/>
      <c r="M1574" s="8"/>
      <c r="N1574" s="8"/>
      <c r="O1574" s="8"/>
      <c r="P1574" s="11"/>
      <c r="Q1574" s="11"/>
      <c r="R1574" s="8"/>
      <c r="U1574" s="8"/>
      <c r="V1574" s="43"/>
      <c r="W1574" s="8"/>
      <c r="X1574" s="8"/>
      <c r="Z1574" s="8"/>
      <c r="AA1574" s="14"/>
      <c r="AB1574" s="14"/>
      <c r="AC1574" s="32"/>
    </row>
    <row r="1575">
      <c r="A1575" s="8"/>
      <c r="B1575" s="13"/>
      <c r="C1575" s="8"/>
      <c r="D1575" s="8"/>
      <c r="E1575" s="8"/>
      <c r="F1575" s="8"/>
      <c r="G1575" s="11"/>
      <c r="H1575" s="8"/>
      <c r="I1575" s="11"/>
      <c r="J1575" s="8"/>
      <c r="K1575" s="8"/>
      <c r="L1575" s="11"/>
      <c r="M1575" s="8"/>
      <c r="N1575" s="8"/>
      <c r="O1575" s="8"/>
      <c r="P1575" s="11"/>
      <c r="Q1575" s="11"/>
      <c r="R1575" s="8"/>
      <c r="U1575" s="8"/>
      <c r="V1575" s="43"/>
      <c r="W1575" s="8"/>
      <c r="X1575" s="8"/>
      <c r="Z1575" s="8"/>
      <c r="AA1575" s="14"/>
      <c r="AB1575" s="14"/>
      <c r="AC1575" s="32"/>
    </row>
    <row r="1576">
      <c r="A1576" s="8"/>
      <c r="B1576" s="13"/>
      <c r="C1576" s="8"/>
      <c r="D1576" s="8"/>
      <c r="E1576" s="8"/>
      <c r="F1576" s="8"/>
      <c r="G1576" s="11"/>
      <c r="H1576" s="8"/>
      <c r="I1576" s="11"/>
      <c r="J1576" s="8"/>
      <c r="K1576" s="8"/>
      <c r="L1576" s="11"/>
      <c r="M1576" s="8"/>
      <c r="N1576" s="8"/>
      <c r="O1576" s="8"/>
      <c r="P1576" s="11"/>
      <c r="Q1576" s="11"/>
      <c r="R1576" s="8"/>
      <c r="U1576" s="8"/>
      <c r="V1576" s="43"/>
      <c r="W1576" s="8"/>
      <c r="X1576" s="8"/>
      <c r="Z1576" s="8"/>
      <c r="AA1576" s="14"/>
      <c r="AB1576" s="14"/>
      <c r="AC1576" s="32"/>
    </row>
    <row r="1577">
      <c r="A1577" s="8"/>
      <c r="B1577" s="13"/>
      <c r="C1577" s="8"/>
      <c r="D1577" s="8"/>
      <c r="E1577" s="8"/>
      <c r="F1577" s="8"/>
      <c r="G1577" s="11"/>
      <c r="H1577" s="8"/>
      <c r="I1577" s="11"/>
      <c r="J1577" s="8"/>
      <c r="K1577" s="8"/>
      <c r="L1577" s="11"/>
      <c r="M1577" s="8"/>
      <c r="N1577" s="8"/>
      <c r="O1577" s="8"/>
      <c r="P1577" s="11"/>
      <c r="Q1577" s="11"/>
      <c r="R1577" s="8"/>
      <c r="U1577" s="8"/>
      <c r="V1577" s="43"/>
      <c r="W1577" s="8"/>
      <c r="X1577" s="8"/>
      <c r="Z1577" s="8"/>
      <c r="AA1577" s="14"/>
      <c r="AB1577" s="14"/>
      <c r="AC1577" s="32"/>
    </row>
    <row r="1578">
      <c r="A1578" s="8"/>
      <c r="B1578" s="13"/>
      <c r="C1578" s="8"/>
      <c r="D1578" s="8"/>
      <c r="E1578" s="8"/>
      <c r="F1578" s="8"/>
      <c r="G1578" s="11"/>
      <c r="H1578" s="8"/>
      <c r="I1578" s="11"/>
      <c r="J1578" s="8"/>
      <c r="K1578" s="8"/>
      <c r="L1578" s="11"/>
      <c r="M1578" s="8"/>
      <c r="N1578" s="8"/>
      <c r="O1578" s="8"/>
      <c r="P1578" s="11"/>
      <c r="Q1578" s="11"/>
      <c r="R1578" s="8"/>
      <c r="U1578" s="8"/>
      <c r="V1578" s="43"/>
      <c r="W1578" s="8"/>
      <c r="X1578" s="8"/>
      <c r="Z1578" s="8"/>
      <c r="AA1578" s="14"/>
      <c r="AB1578" s="14"/>
      <c r="AC1578" s="32"/>
    </row>
    <row r="1579">
      <c r="A1579" s="8"/>
      <c r="B1579" s="13"/>
      <c r="C1579" s="8"/>
      <c r="D1579" s="8"/>
      <c r="E1579" s="8"/>
      <c r="F1579" s="8"/>
      <c r="G1579" s="11"/>
      <c r="H1579" s="8"/>
      <c r="I1579" s="11"/>
      <c r="J1579" s="8"/>
      <c r="K1579" s="8"/>
      <c r="L1579" s="11"/>
      <c r="M1579" s="8"/>
      <c r="N1579" s="8"/>
      <c r="O1579" s="8"/>
      <c r="P1579" s="11"/>
      <c r="Q1579" s="11"/>
      <c r="R1579" s="8"/>
      <c r="U1579" s="8"/>
      <c r="V1579" s="43"/>
      <c r="W1579" s="8"/>
      <c r="X1579" s="8"/>
      <c r="Z1579" s="8"/>
      <c r="AA1579" s="14"/>
      <c r="AB1579" s="14"/>
      <c r="AC1579" s="32"/>
    </row>
    <row r="1580">
      <c r="A1580" s="8"/>
      <c r="B1580" s="13"/>
      <c r="C1580" s="8"/>
      <c r="D1580" s="8"/>
      <c r="E1580" s="8"/>
      <c r="F1580" s="8"/>
      <c r="G1580" s="11"/>
      <c r="H1580" s="8"/>
      <c r="I1580" s="11"/>
      <c r="J1580" s="8"/>
      <c r="K1580" s="8"/>
      <c r="L1580" s="11"/>
      <c r="M1580" s="8"/>
      <c r="N1580" s="8"/>
      <c r="O1580" s="8"/>
      <c r="P1580" s="11"/>
      <c r="Q1580" s="11"/>
      <c r="R1580" s="8"/>
      <c r="U1580" s="8"/>
      <c r="V1580" s="43"/>
      <c r="W1580" s="8"/>
      <c r="X1580" s="8"/>
      <c r="Z1580" s="8"/>
      <c r="AA1580" s="14"/>
      <c r="AB1580" s="14"/>
      <c r="AC1580" s="32"/>
    </row>
    <row r="1581">
      <c r="A1581" s="8"/>
      <c r="B1581" s="13"/>
      <c r="C1581" s="8"/>
      <c r="D1581" s="8"/>
      <c r="E1581" s="8"/>
      <c r="F1581" s="8"/>
      <c r="G1581" s="11"/>
      <c r="H1581" s="8"/>
      <c r="I1581" s="11"/>
      <c r="J1581" s="8"/>
      <c r="K1581" s="8"/>
      <c r="L1581" s="11"/>
      <c r="M1581" s="8"/>
      <c r="N1581" s="8"/>
      <c r="O1581" s="8"/>
      <c r="P1581" s="11"/>
      <c r="Q1581" s="11"/>
      <c r="R1581" s="8"/>
      <c r="U1581" s="8"/>
      <c r="V1581" s="43"/>
      <c r="W1581" s="8"/>
      <c r="X1581" s="8"/>
      <c r="Z1581" s="8"/>
      <c r="AA1581" s="14"/>
      <c r="AB1581" s="14"/>
      <c r="AC1581" s="32"/>
    </row>
    <row r="1582">
      <c r="A1582" s="8"/>
      <c r="B1582" s="13"/>
      <c r="C1582" s="8"/>
      <c r="D1582" s="8"/>
      <c r="E1582" s="8"/>
      <c r="F1582" s="8"/>
      <c r="G1582" s="11"/>
      <c r="H1582" s="8"/>
      <c r="I1582" s="11"/>
      <c r="J1582" s="8"/>
      <c r="K1582" s="8"/>
      <c r="L1582" s="11"/>
      <c r="M1582" s="8"/>
      <c r="N1582" s="8"/>
      <c r="O1582" s="8"/>
      <c r="P1582" s="11"/>
      <c r="Q1582" s="11"/>
      <c r="R1582" s="8"/>
      <c r="U1582" s="8"/>
      <c r="V1582" s="43"/>
      <c r="W1582" s="8"/>
      <c r="X1582" s="8"/>
      <c r="Z1582" s="8"/>
      <c r="AA1582" s="14"/>
      <c r="AB1582" s="14"/>
      <c r="AC1582" s="32"/>
    </row>
    <row r="1583">
      <c r="A1583" s="8"/>
      <c r="B1583" s="13"/>
      <c r="C1583" s="8"/>
      <c r="D1583" s="8"/>
      <c r="E1583" s="8"/>
      <c r="F1583" s="8"/>
      <c r="G1583" s="11"/>
      <c r="H1583" s="8"/>
      <c r="I1583" s="11"/>
      <c r="J1583" s="8"/>
      <c r="K1583" s="8"/>
      <c r="L1583" s="11"/>
      <c r="M1583" s="8"/>
      <c r="N1583" s="8"/>
      <c r="O1583" s="8"/>
      <c r="P1583" s="11"/>
      <c r="Q1583" s="11"/>
      <c r="R1583" s="8"/>
      <c r="U1583" s="8"/>
      <c r="V1583" s="43"/>
      <c r="W1583" s="8"/>
      <c r="X1583" s="8"/>
      <c r="Z1583" s="8"/>
      <c r="AA1583" s="14"/>
      <c r="AB1583" s="14"/>
      <c r="AC1583" s="32"/>
    </row>
    <row r="1584">
      <c r="A1584" s="8"/>
      <c r="B1584" s="13"/>
      <c r="C1584" s="8"/>
      <c r="D1584" s="8"/>
      <c r="E1584" s="8"/>
      <c r="F1584" s="8"/>
      <c r="G1584" s="11"/>
      <c r="H1584" s="8"/>
      <c r="I1584" s="11"/>
      <c r="J1584" s="8"/>
      <c r="K1584" s="8"/>
      <c r="L1584" s="11"/>
      <c r="M1584" s="8"/>
      <c r="N1584" s="8"/>
      <c r="O1584" s="8"/>
      <c r="P1584" s="11"/>
      <c r="Q1584" s="11"/>
      <c r="R1584" s="8"/>
      <c r="U1584" s="8"/>
      <c r="V1584" s="43"/>
      <c r="W1584" s="8"/>
      <c r="X1584" s="8"/>
      <c r="Z1584" s="8"/>
      <c r="AA1584" s="14"/>
      <c r="AB1584" s="14"/>
      <c r="AC1584" s="32"/>
    </row>
    <row r="1585">
      <c r="A1585" s="8"/>
      <c r="B1585" s="13"/>
      <c r="C1585" s="8"/>
      <c r="D1585" s="8"/>
      <c r="E1585" s="8"/>
      <c r="F1585" s="8"/>
      <c r="G1585" s="11"/>
      <c r="H1585" s="8"/>
      <c r="I1585" s="11"/>
      <c r="J1585" s="8"/>
      <c r="K1585" s="8"/>
      <c r="L1585" s="11"/>
      <c r="M1585" s="8"/>
      <c r="N1585" s="8"/>
      <c r="O1585" s="8"/>
      <c r="P1585" s="11"/>
      <c r="Q1585" s="11"/>
      <c r="R1585" s="8"/>
      <c r="U1585" s="8"/>
      <c r="V1585" s="43"/>
      <c r="W1585" s="8"/>
      <c r="X1585" s="8"/>
      <c r="Z1585" s="8"/>
      <c r="AA1585" s="14"/>
      <c r="AB1585" s="14"/>
      <c r="AC1585" s="32"/>
    </row>
    <row r="1586">
      <c r="A1586" s="8"/>
      <c r="B1586" s="13"/>
      <c r="C1586" s="8"/>
      <c r="D1586" s="8"/>
      <c r="E1586" s="8"/>
      <c r="F1586" s="8"/>
      <c r="G1586" s="11"/>
      <c r="H1586" s="8"/>
      <c r="I1586" s="11"/>
      <c r="J1586" s="8"/>
      <c r="K1586" s="8"/>
      <c r="L1586" s="11"/>
      <c r="M1586" s="8"/>
      <c r="N1586" s="8"/>
      <c r="O1586" s="8"/>
      <c r="P1586" s="11"/>
      <c r="Q1586" s="11"/>
      <c r="R1586" s="8"/>
      <c r="U1586" s="8"/>
      <c r="V1586" s="43"/>
      <c r="W1586" s="8"/>
      <c r="X1586" s="8"/>
      <c r="Z1586" s="8"/>
      <c r="AA1586" s="14"/>
      <c r="AB1586" s="14"/>
      <c r="AC1586" s="32"/>
    </row>
    <row r="1587">
      <c r="A1587" s="8"/>
      <c r="B1587" s="13"/>
      <c r="C1587" s="8"/>
      <c r="D1587" s="8"/>
      <c r="E1587" s="8"/>
      <c r="F1587" s="8"/>
      <c r="G1587" s="11"/>
      <c r="H1587" s="8"/>
      <c r="I1587" s="11"/>
      <c r="J1587" s="8"/>
      <c r="K1587" s="8"/>
      <c r="L1587" s="11"/>
      <c r="M1587" s="8"/>
      <c r="N1587" s="8"/>
      <c r="O1587" s="8"/>
      <c r="P1587" s="11"/>
      <c r="Q1587" s="11"/>
      <c r="R1587" s="8"/>
      <c r="U1587" s="8"/>
      <c r="V1587" s="43"/>
      <c r="W1587" s="8"/>
      <c r="X1587" s="8"/>
      <c r="Z1587" s="8"/>
      <c r="AA1587" s="14"/>
      <c r="AB1587" s="14"/>
      <c r="AC1587" s="32"/>
    </row>
    <row r="1588">
      <c r="A1588" s="8"/>
      <c r="B1588" s="13"/>
      <c r="C1588" s="8"/>
      <c r="D1588" s="8"/>
      <c r="E1588" s="8"/>
      <c r="F1588" s="8"/>
      <c r="G1588" s="11"/>
      <c r="H1588" s="8"/>
      <c r="I1588" s="11"/>
      <c r="J1588" s="8"/>
      <c r="K1588" s="8"/>
      <c r="L1588" s="11"/>
      <c r="M1588" s="8"/>
      <c r="N1588" s="8"/>
      <c r="O1588" s="8"/>
      <c r="P1588" s="11"/>
      <c r="Q1588" s="11"/>
      <c r="R1588" s="8"/>
      <c r="U1588" s="8"/>
      <c r="V1588" s="43"/>
      <c r="W1588" s="8"/>
      <c r="X1588" s="8"/>
      <c r="Z1588" s="8"/>
      <c r="AA1588" s="14"/>
      <c r="AB1588" s="14"/>
      <c r="AC1588" s="32"/>
    </row>
    <row r="1589">
      <c r="A1589" s="8"/>
      <c r="B1589" s="13"/>
      <c r="C1589" s="8"/>
      <c r="D1589" s="8"/>
      <c r="E1589" s="8"/>
      <c r="F1589" s="8"/>
      <c r="G1589" s="11"/>
      <c r="H1589" s="8"/>
      <c r="I1589" s="11"/>
      <c r="J1589" s="8"/>
      <c r="K1589" s="8"/>
      <c r="L1589" s="11"/>
      <c r="M1589" s="8"/>
      <c r="N1589" s="8"/>
      <c r="O1589" s="8"/>
      <c r="P1589" s="11"/>
      <c r="Q1589" s="11"/>
      <c r="R1589" s="8"/>
      <c r="U1589" s="8"/>
      <c r="V1589" s="43"/>
      <c r="W1589" s="8"/>
      <c r="X1589" s="8"/>
      <c r="Z1589" s="8"/>
      <c r="AA1589" s="14"/>
      <c r="AB1589" s="14"/>
      <c r="AC1589" s="32"/>
    </row>
    <row r="1590">
      <c r="A1590" s="8"/>
      <c r="B1590" s="13"/>
      <c r="C1590" s="8"/>
      <c r="D1590" s="8"/>
      <c r="E1590" s="8"/>
      <c r="F1590" s="8"/>
      <c r="G1590" s="11"/>
      <c r="H1590" s="8"/>
      <c r="I1590" s="11"/>
      <c r="J1590" s="8"/>
      <c r="K1590" s="8"/>
      <c r="L1590" s="11"/>
      <c r="M1590" s="8"/>
      <c r="N1590" s="8"/>
      <c r="O1590" s="8"/>
      <c r="P1590" s="11"/>
      <c r="Q1590" s="11"/>
      <c r="R1590" s="8"/>
      <c r="U1590" s="8"/>
      <c r="V1590" s="43"/>
      <c r="W1590" s="8"/>
      <c r="X1590" s="8"/>
      <c r="Z1590" s="8"/>
      <c r="AA1590" s="14"/>
      <c r="AB1590" s="14"/>
      <c r="AC1590" s="32"/>
    </row>
    <row r="1591">
      <c r="A1591" s="8"/>
      <c r="B1591" s="13"/>
      <c r="C1591" s="8"/>
      <c r="D1591" s="8"/>
      <c r="E1591" s="8"/>
      <c r="F1591" s="8"/>
      <c r="G1591" s="11"/>
      <c r="H1591" s="8"/>
      <c r="I1591" s="11"/>
      <c r="J1591" s="8"/>
      <c r="K1591" s="8"/>
      <c r="L1591" s="11"/>
      <c r="M1591" s="8"/>
      <c r="N1591" s="8"/>
      <c r="O1591" s="8"/>
      <c r="P1591" s="11"/>
      <c r="Q1591" s="11"/>
      <c r="R1591" s="8"/>
      <c r="U1591" s="8"/>
      <c r="V1591" s="43"/>
      <c r="W1591" s="8"/>
      <c r="X1591" s="8"/>
      <c r="Z1591" s="8"/>
      <c r="AA1591" s="14"/>
      <c r="AB1591" s="14"/>
      <c r="AC1591" s="32"/>
    </row>
    <row r="1592">
      <c r="A1592" s="8"/>
      <c r="B1592" s="13"/>
      <c r="C1592" s="8"/>
      <c r="D1592" s="8"/>
      <c r="E1592" s="8"/>
      <c r="F1592" s="8"/>
      <c r="G1592" s="11"/>
      <c r="H1592" s="8"/>
      <c r="I1592" s="11"/>
      <c r="J1592" s="8"/>
      <c r="K1592" s="8"/>
      <c r="L1592" s="11"/>
      <c r="M1592" s="8"/>
      <c r="N1592" s="8"/>
      <c r="O1592" s="8"/>
      <c r="P1592" s="11"/>
      <c r="Q1592" s="11"/>
      <c r="R1592" s="8"/>
      <c r="U1592" s="8"/>
      <c r="V1592" s="43"/>
      <c r="W1592" s="8"/>
      <c r="X1592" s="8"/>
      <c r="Z1592" s="8"/>
      <c r="AA1592" s="14"/>
      <c r="AB1592" s="14"/>
      <c r="AC1592" s="32"/>
    </row>
    <row r="1593">
      <c r="A1593" s="8"/>
      <c r="B1593" s="13"/>
      <c r="C1593" s="8"/>
      <c r="D1593" s="8"/>
      <c r="E1593" s="8"/>
      <c r="F1593" s="8"/>
      <c r="G1593" s="11"/>
      <c r="H1593" s="8"/>
      <c r="I1593" s="11"/>
      <c r="J1593" s="8"/>
      <c r="K1593" s="8"/>
      <c r="L1593" s="11"/>
      <c r="M1593" s="8"/>
      <c r="N1593" s="8"/>
      <c r="O1593" s="8"/>
      <c r="P1593" s="11"/>
      <c r="Q1593" s="11"/>
      <c r="R1593" s="8"/>
      <c r="U1593" s="8"/>
      <c r="V1593" s="43"/>
      <c r="W1593" s="8"/>
      <c r="X1593" s="8"/>
      <c r="Z1593" s="8"/>
      <c r="AA1593" s="14"/>
      <c r="AB1593" s="14"/>
      <c r="AC1593" s="32"/>
    </row>
    <row r="1594">
      <c r="A1594" s="8"/>
      <c r="B1594" s="13"/>
      <c r="C1594" s="8"/>
      <c r="D1594" s="8"/>
      <c r="E1594" s="8"/>
      <c r="F1594" s="8"/>
      <c r="G1594" s="11"/>
      <c r="H1594" s="8"/>
      <c r="I1594" s="11"/>
      <c r="J1594" s="8"/>
      <c r="K1594" s="8"/>
      <c r="L1594" s="11"/>
      <c r="M1594" s="8"/>
      <c r="N1594" s="8"/>
      <c r="O1594" s="8"/>
      <c r="P1594" s="11"/>
      <c r="Q1594" s="11"/>
      <c r="R1594" s="8"/>
      <c r="U1594" s="8"/>
      <c r="V1594" s="43"/>
      <c r="W1594" s="8"/>
      <c r="X1594" s="8"/>
      <c r="Z1594" s="8"/>
      <c r="AA1594" s="14"/>
      <c r="AB1594" s="14"/>
      <c r="AC1594" s="32"/>
    </row>
    <row r="1595">
      <c r="A1595" s="8"/>
      <c r="B1595" s="13"/>
      <c r="C1595" s="8"/>
      <c r="D1595" s="8"/>
      <c r="E1595" s="8"/>
      <c r="F1595" s="8"/>
      <c r="G1595" s="11"/>
      <c r="H1595" s="8"/>
      <c r="I1595" s="11"/>
      <c r="J1595" s="8"/>
      <c r="K1595" s="8"/>
      <c r="L1595" s="11"/>
      <c r="M1595" s="8"/>
      <c r="N1595" s="8"/>
      <c r="O1595" s="8"/>
      <c r="P1595" s="11"/>
      <c r="Q1595" s="11"/>
      <c r="R1595" s="8"/>
      <c r="U1595" s="8"/>
      <c r="V1595" s="43"/>
      <c r="W1595" s="8"/>
      <c r="X1595" s="8"/>
      <c r="Z1595" s="8"/>
      <c r="AA1595" s="14"/>
      <c r="AB1595" s="14"/>
      <c r="AC1595" s="32"/>
    </row>
    <row r="1596">
      <c r="A1596" s="8"/>
      <c r="B1596" s="13"/>
      <c r="C1596" s="8"/>
      <c r="D1596" s="8"/>
      <c r="E1596" s="8"/>
      <c r="F1596" s="8"/>
      <c r="G1596" s="11"/>
      <c r="H1596" s="8"/>
      <c r="I1596" s="11"/>
      <c r="J1596" s="8"/>
      <c r="K1596" s="8"/>
      <c r="L1596" s="11"/>
      <c r="M1596" s="8"/>
      <c r="N1596" s="8"/>
      <c r="O1596" s="8"/>
      <c r="P1596" s="11"/>
      <c r="Q1596" s="11"/>
      <c r="R1596" s="8"/>
      <c r="U1596" s="8"/>
      <c r="V1596" s="43"/>
      <c r="W1596" s="8"/>
      <c r="X1596" s="8"/>
      <c r="Z1596" s="8"/>
      <c r="AA1596" s="14"/>
      <c r="AB1596" s="14"/>
      <c r="AC1596" s="32"/>
    </row>
    <row r="1597">
      <c r="A1597" s="8"/>
      <c r="B1597" s="13"/>
      <c r="C1597" s="8"/>
      <c r="D1597" s="8"/>
      <c r="E1597" s="8"/>
      <c r="F1597" s="8"/>
      <c r="G1597" s="11"/>
      <c r="H1597" s="8"/>
      <c r="I1597" s="11"/>
      <c r="J1597" s="8"/>
      <c r="K1597" s="8"/>
      <c r="L1597" s="11"/>
      <c r="M1597" s="8"/>
      <c r="N1597" s="8"/>
      <c r="O1597" s="8"/>
      <c r="P1597" s="11"/>
      <c r="Q1597" s="11"/>
      <c r="R1597" s="8"/>
      <c r="U1597" s="8"/>
      <c r="V1597" s="43"/>
      <c r="W1597" s="8"/>
      <c r="X1597" s="8"/>
      <c r="Z1597" s="8"/>
      <c r="AA1597" s="14"/>
      <c r="AB1597" s="14"/>
      <c r="AC1597" s="32"/>
    </row>
    <row r="1598">
      <c r="A1598" s="8"/>
      <c r="B1598" s="13"/>
      <c r="C1598" s="8"/>
      <c r="D1598" s="8"/>
      <c r="E1598" s="8"/>
      <c r="F1598" s="8"/>
      <c r="G1598" s="11"/>
      <c r="H1598" s="8"/>
      <c r="I1598" s="11"/>
      <c r="J1598" s="8"/>
      <c r="K1598" s="8"/>
      <c r="L1598" s="11"/>
      <c r="M1598" s="8"/>
      <c r="N1598" s="8"/>
      <c r="O1598" s="8"/>
      <c r="P1598" s="11"/>
      <c r="Q1598" s="11"/>
      <c r="R1598" s="8"/>
      <c r="U1598" s="8"/>
      <c r="V1598" s="43"/>
      <c r="W1598" s="8"/>
      <c r="X1598" s="8"/>
      <c r="Z1598" s="8"/>
      <c r="AA1598" s="14"/>
      <c r="AB1598" s="14"/>
      <c r="AC1598" s="32"/>
    </row>
    <row r="1599">
      <c r="A1599" s="8"/>
      <c r="B1599" s="13"/>
      <c r="C1599" s="8"/>
      <c r="D1599" s="8"/>
      <c r="E1599" s="8"/>
      <c r="F1599" s="8"/>
      <c r="G1599" s="11"/>
      <c r="H1599" s="8"/>
      <c r="I1599" s="11"/>
      <c r="J1599" s="8"/>
      <c r="K1599" s="8"/>
      <c r="L1599" s="11"/>
      <c r="M1599" s="8"/>
      <c r="N1599" s="8"/>
      <c r="O1599" s="8"/>
      <c r="P1599" s="11"/>
      <c r="Q1599" s="11"/>
      <c r="R1599" s="8"/>
      <c r="U1599" s="8"/>
      <c r="V1599" s="43"/>
      <c r="W1599" s="8"/>
      <c r="X1599" s="8"/>
      <c r="Z1599" s="8"/>
      <c r="AA1599" s="14"/>
      <c r="AB1599" s="14"/>
      <c r="AC1599" s="32"/>
    </row>
    <row r="1600">
      <c r="A1600" s="8"/>
      <c r="B1600" s="13"/>
      <c r="C1600" s="8"/>
      <c r="D1600" s="8"/>
      <c r="E1600" s="8"/>
      <c r="F1600" s="8"/>
      <c r="G1600" s="11"/>
      <c r="H1600" s="8"/>
      <c r="I1600" s="11"/>
      <c r="J1600" s="8"/>
      <c r="K1600" s="8"/>
      <c r="L1600" s="11"/>
      <c r="M1600" s="8"/>
      <c r="N1600" s="8"/>
      <c r="O1600" s="8"/>
      <c r="P1600" s="11"/>
      <c r="Q1600" s="11"/>
      <c r="R1600" s="8"/>
      <c r="U1600" s="8"/>
      <c r="V1600" s="43"/>
      <c r="W1600" s="8"/>
      <c r="X1600" s="8"/>
      <c r="Z1600" s="8"/>
      <c r="AA1600" s="14"/>
      <c r="AB1600" s="14"/>
      <c r="AC1600" s="32"/>
    </row>
    <row r="1601">
      <c r="A1601" s="8"/>
      <c r="B1601" s="13"/>
      <c r="C1601" s="8"/>
      <c r="D1601" s="8"/>
      <c r="E1601" s="8"/>
      <c r="F1601" s="8"/>
      <c r="G1601" s="11"/>
      <c r="H1601" s="8"/>
      <c r="I1601" s="11"/>
      <c r="J1601" s="8"/>
      <c r="K1601" s="8"/>
      <c r="L1601" s="11"/>
      <c r="M1601" s="8"/>
      <c r="N1601" s="8"/>
      <c r="O1601" s="8"/>
      <c r="P1601" s="11"/>
      <c r="Q1601" s="11"/>
      <c r="R1601" s="8"/>
      <c r="U1601" s="8"/>
      <c r="V1601" s="43"/>
      <c r="W1601" s="8"/>
      <c r="X1601" s="8"/>
      <c r="Z1601" s="8"/>
      <c r="AA1601" s="14"/>
      <c r="AB1601" s="14"/>
      <c r="AC1601" s="32"/>
    </row>
    <row r="1602">
      <c r="A1602" s="8"/>
      <c r="B1602" s="13"/>
      <c r="C1602" s="8"/>
      <c r="D1602" s="8"/>
      <c r="E1602" s="8"/>
      <c r="F1602" s="8"/>
      <c r="G1602" s="11"/>
      <c r="H1602" s="8"/>
      <c r="I1602" s="11"/>
      <c r="J1602" s="8"/>
      <c r="K1602" s="8"/>
      <c r="L1602" s="11"/>
      <c r="M1602" s="8"/>
      <c r="N1602" s="8"/>
      <c r="O1602" s="8"/>
      <c r="P1602" s="11"/>
      <c r="Q1602" s="11"/>
      <c r="R1602" s="8"/>
      <c r="U1602" s="8"/>
      <c r="V1602" s="43"/>
      <c r="W1602" s="8"/>
      <c r="X1602" s="8"/>
      <c r="Z1602" s="8"/>
      <c r="AA1602" s="14"/>
      <c r="AB1602" s="14"/>
      <c r="AC1602" s="32"/>
    </row>
    <row r="1603">
      <c r="A1603" s="8"/>
      <c r="B1603" s="13"/>
      <c r="C1603" s="8"/>
      <c r="D1603" s="8"/>
      <c r="E1603" s="8"/>
      <c r="F1603" s="8"/>
      <c r="G1603" s="11"/>
      <c r="H1603" s="8"/>
      <c r="I1603" s="11"/>
      <c r="J1603" s="8"/>
      <c r="K1603" s="8"/>
      <c r="L1603" s="11"/>
      <c r="M1603" s="8"/>
      <c r="N1603" s="8"/>
      <c r="O1603" s="8"/>
      <c r="P1603" s="11"/>
      <c r="Q1603" s="11"/>
      <c r="R1603" s="8"/>
      <c r="U1603" s="8"/>
      <c r="V1603" s="43"/>
      <c r="W1603" s="8"/>
      <c r="X1603" s="8"/>
      <c r="Z1603" s="8"/>
      <c r="AA1603" s="14"/>
      <c r="AB1603" s="14"/>
      <c r="AC1603" s="32"/>
    </row>
    <row r="1604">
      <c r="A1604" s="8"/>
      <c r="B1604" s="13"/>
      <c r="C1604" s="8"/>
      <c r="D1604" s="8"/>
      <c r="E1604" s="8"/>
      <c r="F1604" s="8"/>
      <c r="G1604" s="11"/>
      <c r="H1604" s="8"/>
      <c r="I1604" s="11"/>
      <c r="J1604" s="8"/>
      <c r="K1604" s="8"/>
      <c r="L1604" s="11"/>
      <c r="M1604" s="8"/>
      <c r="N1604" s="8"/>
      <c r="O1604" s="8"/>
      <c r="P1604" s="11"/>
      <c r="Q1604" s="11"/>
      <c r="R1604" s="8"/>
      <c r="U1604" s="8"/>
      <c r="V1604" s="43"/>
      <c r="W1604" s="8"/>
      <c r="X1604" s="8"/>
      <c r="Z1604" s="8"/>
      <c r="AA1604" s="14"/>
      <c r="AB1604" s="14"/>
      <c r="AC1604" s="32"/>
    </row>
    <row r="1605">
      <c r="A1605" s="8"/>
      <c r="B1605" s="13"/>
      <c r="C1605" s="8"/>
      <c r="D1605" s="8"/>
      <c r="E1605" s="8"/>
      <c r="F1605" s="8"/>
      <c r="G1605" s="11"/>
      <c r="H1605" s="8"/>
      <c r="I1605" s="11"/>
      <c r="J1605" s="8"/>
      <c r="K1605" s="8"/>
      <c r="L1605" s="11"/>
      <c r="M1605" s="8"/>
      <c r="N1605" s="8"/>
      <c r="O1605" s="8"/>
      <c r="P1605" s="11"/>
      <c r="Q1605" s="11"/>
      <c r="R1605" s="8"/>
      <c r="U1605" s="8"/>
      <c r="V1605" s="43"/>
      <c r="W1605" s="8"/>
      <c r="X1605" s="8"/>
      <c r="Z1605" s="8"/>
      <c r="AA1605" s="14"/>
      <c r="AB1605" s="14"/>
      <c r="AC1605" s="32"/>
    </row>
    <row r="1606">
      <c r="A1606" s="8"/>
      <c r="B1606" s="13"/>
      <c r="C1606" s="8"/>
      <c r="D1606" s="8"/>
      <c r="E1606" s="8"/>
      <c r="F1606" s="8"/>
      <c r="G1606" s="11"/>
      <c r="H1606" s="8"/>
      <c r="I1606" s="11"/>
      <c r="J1606" s="8"/>
      <c r="K1606" s="8"/>
      <c r="L1606" s="11"/>
      <c r="M1606" s="8"/>
      <c r="N1606" s="8"/>
      <c r="O1606" s="8"/>
      <c r="P1606" s="11"/>
      <c r="Q1606" s="11"/>
      <c r="R1606" s="8"/>
      <c r="U1606" s="8"/>
      <c r="V1606" s="43"/>
      <c r="W1606" s="8"/>
      <c r="X1606" s="8"/>
      <c r="Z1606" s="8"/>
      <c r="AA1606" s="14"/>
      <c r="AB1606" s="14"/>
      <c r="AC1606" s="32"/>
    </row>
    <row r="1607">
      <c r="A1607" s="8"/>
      <c r="B1607" s="13"/>
      <c r="C1607" s="8"/>
      <c r="D1607" s="8"/>
      <c r="E1607" s="8"/>
      <c r="F1607" s="8"/>
      <c r="G1607" s="11"/>
      <c r="H1607" s="8"/>
      <c r="I1607" s="11"/>
      <c r="J1607" s="8"/>
      <c r="K1607" s="8"/>
      <c r="L1607" s="11"/>
      <c r="M1607" s="8"/>
      <c r="N1607" s="8"/>
      <c r="O1607" s="8"/>
      <c r="P1607" s="11"/>
      <c r="Q1607" s="11"/>
      <c r="R1607" s="8"/>
      <c r="U1607" s="8"/>
      <c r="V1607" s="43"/>
      <c r="W1607" s="8"/>
      <c r="X1607" s="8"/>
      <c r="Z1607" s="8"/>
      <c r="AA1607" s="14"/>
      <c r="AB1607" s="14"/>
      <c r="AC1607" s="32"/>
    </row>
    <row r="1608">
      <c r="A1608" s="8"/>
      <c r="B1608" s="13"/>
      <c r="C1608" s="8"/>
      <c r="D1608" s="8"/>
      <c r="E1608" s="8"/>
      <c r="F1608" s="8"/>
      <c r="G1608" s="11"/>
      <c r="H1608" s="8"/>
      <c r="I1608" s="11"/>
      <c r="J1608" s="8"/>
      <c r="K1608" s="8"/>
      <c r="L1608" s="11"/>
      <c r="M1608" s="8"/>
      <c r="N1608" s="8"/>
      <c r="O1608" s="8"/>
      <c r="P1608" s="11"/>
      <c r="Q1608" s="11"/>
      <c r="R1608" s="8"/>
      <c r="U1608" s="8"/>
      <c r="V1608" s="43"/>
      <c r="W1608" s="8"/>
      <c r="X1608" s="8"/>
      <c r="Z1608" s="8"/>
      <c r="AA1608" s="14"/>
      <c r="AB1608" s="14"/>
      <c r="AC1608" s="32"/>
    </row>
    <row r="1609">
      <c r="A1609" s="8"/>
      <c r="B1609" s="13"/>
      <c r="C1609" s="8"/>
      <c r="D1609" s="8"/>
      <c r="E1609" s="8"/>
      <c r="F1609" s="8"/>
      <c r="G1609" s="11"/>
      <c r="H1609" s="8"/>
      <c r="I1609" s="11"/>
      <c r="J1609" s="8"/>
      <c r="K1609" s="8"/>
      <c r="L1609" s="11"/>
      <c r="M1609" s="8"/>
      <c r="N1609" s="8"/>
      <c r="O1609" s="8"/>
      <c r="P1609" s="11"/>
      <c r="Q1609" s="11"/>
      <c r="R1609" s="8"/>
      <c r="U1609" s="8"/>
      <c r="V1609" s="43"/>
      <c r="W1609" s="8"/>
      <c r="X1609" s="8"/>
      <c r="Z1609" s="8"/>
      <c r="AA1609" s="14"/>
      <c r="AB1609" s="14"/>
      <c r="AC1609" s="32"/>
    </row>
    <row r="1610">
      <c r="A1610" s="8"/>
      <c r="B1610" s="13"/>
      <c r="C1610" s="8"/>
      <c r="D1610" s="8"/>
      <c r="E1610" s="8"/>
      <c r="F1610" s="8"/>
      <c r="G1610" s="11"/>
      <c r="H1610" s="8"/>
      <c r="I1610" s="11"/>
      <c r="J1610" s="8"/>
      <c r="K1610" s="8"/>
      <c r="L1610" s="11"/>
      <c r="M1610" s="8"/>
      <c r="N1610" s="8"/>
      <c r="O1610" s="8"/>
      <c r="P1610" s="11"/>
      <c r="Q1610" s="11"/>
      <c r="R1610" s="8"/>
      <c r="U1610" s="8"/>
      <c r="V1610" s="43"/>
      <c r="W1610" s="8"/>
      <c r="X1610" s="8"/>
      <c r="Z1610" s="8"/>
      <c r="AA1610" s="14"/>
      <c r="AB1610" s="14"/>
      <c r="AC1610" s="32"/>
    </row>
    <row r="1611">
      <c r="A1611" s="8"/>
      <c r="B1611" s="13"/>
      <c r="C1611" s="8"/>
      <c r="D1611" s="8"/>
      <c r="E1611" s="8"/>
      <c r="F1611" s="8"/>
      <c r="G1611" s="11"/>
      <c r="H1611" s="8"/>
      <c r="I1611" s="11"/>
      <c r="J1611" s="8"/>
      <c r="K1611" s="8"/>
      <c r="L1611" s="11"/>
      <c r="M1611" s="8"/>
      <c r="N1611" s="8"/>
      <c r="O1611" s="8"/>
      <c r="P1611" s="11"/>
      <c r="Q1611" s="11"/>
      <c r="R1611" s="8"/>
      <c r="U1611" s="8"/>
      <c r="V1611" s="43"/>
      <c r="W1611" s="8"/>
      <c r="X1611" s="8"/>
      <c r="Z1611" s="8"/>
      <c r="AA1611" s="14"/>
      <c r="AB1611" s="14"/>
      <c r="AC1611" s="32"/>
    </row>
    <row r="1612">
      <c r="A1612" s="8"/>
      <c r="B1612" s="13"/>
      <c r="C1612" s="8"/>
      <c r="D1612" s="8"/>
      <c r="E1612" s="8"/>
      <c r="F1612" s="8"/>
      <c r="G1612" s="11"/>
      <c r="H1612" s="8"/>
      <c r="I1612" s="11"/>
      <c r="J1612" s="8"/>
      <c r="K1612" s="8"/>
      <c r="L1612" s="11"/>
      <c r="M1612" s="8"/>
      <c r="N1612" s="8"/>
      <c r="O1612" s="8"/>
      <c r="P1612" s="11"/>
      <c r="Q1612" s="11"/>
      <c r="R1612" s="8"/>
      <c r="U1612" s="8"/>
      <c r="V1612" s="43"/>
      <c r="W1612" s="8"/>
      <c r="X1612" s="8"/>
      <c r="Z1612" s="8"/>
      <c r="AA1612" s="14"/>
      <c r="AB1612" s="14"/>
      <c r="AC1612" s="32"/>
    </row>
    <row r="1613">
      <c r="A1613" s="8"/>
      <c r="B1613" s="13"/>
      <c r="C1613" s="8"/>
      <c r="D1613" s="8"/>
      <c r="E1613" s="8"/>
      <c r="F1613" s="8"/>
      <c r="G1613" s="11"/>
      <c r="H1613" s="8"/>
      <c r="I1613" s="11"/>
      <c r="J1613" s="8"/>
      <c r="K1613" s="8"/>
      <c r="L1613" s="11"/>
      <c r="M1613" s="8"/>
      <c r="N1613" s="8"/>
      <c r="O1613" s="8"/>
      <c r="P1613" s="11"/>
      <c r="Q1613" s="11"/>
      <c r="R1613" s="8"/>
      <c r="U1613" s="8"/>
      <c r="V1613" s="43"/>
      <c r="W1613" s="8"/>
      <c r="X1613" s="8"/>
      <c r="Z1613" s="8"/>
      <c r="AA1613" s="14"/>
      <c r="AB1613" s="14"/>
      <c r="AC1613" s="32"/>
    </row>
    <row r="1614">
      <c r="A1614" s="8"/>
      <c r="B1614" s="13"/>
      <c r="C1614" s="8"/>
      <c r="D1614" s="8"/>
      <c r="E1614" s="8"/>
      <c r="F1614" s="8"/>
      <c r="G1614" s="11"/>
      <c r="H1614" s="8"/>
      <c r="I1614" s="11"/>
      <c r="J1614" s="8"/>
      <c r="K1614" s="8"/>
      <c r="L1614" s="11"/>
      <c r="M1614" s="8"/>
      <c r="N1614" s="8"/>
      <c r="O1614" s="8"/>
      <c r="P1614" s="11"/>
      <c r="Q1614" s="11"/>
      <c r="R1614" s="8"/>
      <c r="U1614" s="8"/>
      <c r="V1614" s="43"/>
      <c r="W1614" s="8"/>
      <c r="X1614" s="8"/>
      <c r="Z1614" s="8"/>
      <c r="AA1614" s="14"/>
      <c r="AB1614" s="14"/>
      <c r="AC1614" s="32"/>
    </row>
    <row r="1615">
      <c r="A1615" s="8"/>
      <c r="B1615" s="13"/>
      <c r="C1615" s="8"/>
      <c r="D1615" s="8"/>
      <c r="E1615" s="8"/>
      <c r="F1615" s="8"/>
      <c r="G1615" s="11"/>
      <c r="H1615" s="8"/>
      <c r="I1615" s="11"/>
      <c r="J1615" s="8"/>
      <c r="K1615" s="8"/>
      <c r="L1615" s="11"/>
      <c r="M1615" s="8"/>
      <c r="N1615" s="8"/>
      <c r="O1615" s="8"/>
      <c r="P1615" s="11"/>
      <c r="Q1615" s="11"/>
      <c r="R1615" s="8"/>
      <c r="U1615" s="8"/>
      <c r="V1615" s="43"/>
      <c r="W1615" s="8"/>
      <c r="X1615" s="8"/>
      <c r="Z1615" s="8"/>
      <c r="AA1615" s="14"/>
      <c r="AB1615" s="14"/>
      <c r="AC1615" s="32"/>
    </row>
    <row r="1616">
      <c r="A1616" s="8"/>
      <c r="B1616" s="13"/>
      <c r="C1616" s="8"/>
      <c r="D1616" s="8"/>
      <c r="E1616" s="8"/>
      <c r="F1616" s="8"/>
      <c r="G1616" s="11"/>
      <c r="H1616" s="8"/>
      <c r="I1616" s="11"/>
      <c r="J1616" s="8"/>
      <c r="K1616" s="8"/>
      <c r="L1616" s="11"/>
      <c r="M1616" s="8"/>
      <c r="N1616" s="8"/>
      <c r="O1616" s="8"/>
      <c r="P1616" s="11"/>
      <c r="Q1616" s="11"/>
      <c r="R1616" s="8"/>
      <c r="U1616" s="8"/>
      <c r="V1616" s="43"/>
      <c r="W1616" s="8"/>
      <c r="X1616" s="8"/>
      <c r="Z1616" s="8"/>
      <c r="AA1616" s="14"/>
      <c r="AB1616" s="14"/>
      <c r="AC1616" s="32"/>
    </row>
    <row r="1617">
      <c r="A1617" s="8"/>
      <c r="B1617" s="13"/>
      <c r="C1617" s="8"/>
      <c r="D1617" s="8"/>
      <c r="E1617" s="8"/>
      <c r="F1617" s="8"/>
      <c r="G1617" s="11"/>
      <c r="H1617" s="8"/>
      <c r="I1617" s="11"/>
      <c r="J1617" s="8"/>
      <c r="K1617" s="8"/>
      <c r="L1617" s="11"/>
      <c r="M1617" s="8"/>
      <c r="N1617" s="8"/>
      <c r="O1617" s="8"/>
      <c r="P1617" s="11"/>
      <c r="Q1617" s="11"/>
      <c r="R1617" s="8"/>
      <c r="U1617" s="8"/>
      <c r="V1617" s="43"/>
      <c r="W1617" s="8"/>
      <c r="X1617" s="8"/>
      <c r="Z1617" s="8"/>
      <c r="AA1617" s="14"/>
      <c r="AB1617" s="14"/>
      <c r="AC1617" s="32"/>
    </row>
    <row r="1618">
      <c r="A1618" s="8"/>
      <c r="B1618" s="13"/>
      <c r="C1618" s="8"/>
      <c r="D1618" s="8"/>
      <c r="E1618" s="8"/>
      <c r="F1618" s="8"/>
      <c r="G1618" s="11"/>
      <c r="H1618" s="8"/>
      <c r="I1618" s="11"/>
      <c r="J1618" s="8"/>
      <c r="K1618" s="8"/>
      <c r="L1618" s="11"/>
      <c r="M1618" s="8"/>
      <c r="N1618" s="8"/>
      <c r="O1618" s="8"/>
      <c r="P1618" s="11"/>
      <c r="Q1618" s="11"/>
      <c r="R1618" s="8"/>
      <c r="U1618" s="8"/>
      <c r="V1618" s="43"/>
      <c r="W1618" s="8"/>
      <c r="X1618" s="8"/>
      <c r="Z1618" s="8"/>
      <c r="AA1618" s="14"/>
      <c r="AB1618" s="14"/>
      <c r="AC1618" s="32"/>
    </row>
    <row r="1619">
      <c r="A1619" s="8"/>
      <c r="B1619" s="13"/>
      <c r="C1619" s="8"/>
      <c r="D1619" s="8"/>
      <c r="E1619" s="8"/>
      <c r="F1619" s="8"/>
      <c r="G1619" s="11"/>
      <c r="H1619" s="8"/>
      <c r="I1619" s="11"/>
      <c r="J1619" s="8"/>
      <c r="K1619" s="8"/>
      <c r="L1619" s="11"/>
      <c r="M1619" s="8"/>
      <c r="N1619" s="8"/>
      <c r="O1619" s="8"/>
      <c r="P1619" s="11"/>
      <c r="Q1619" s="11"/>
      <c r="R1619" s="8"/>
      <c r="U1619" s="8"/>
      <c r="V1619" s="43"/>
      <c r="W1619" s="8"/>
      <c r="X1619" s="8"/>
      <c r="Z1619" s="8"/>
      <c r="AA1619" s="14"/>
      <c r="AB1619" s="14"/>
      <c r="AC1619" s="32"/>
    </row>
    <row r="1620">
      <c r="A1620" s="8"/>
      <c r="B1620" s="13"/>
      <c r="C1620" s="8"/>
      <c r="D1620" s="8"/>
      <c r="E1620" s="8"/>
      <c r="F1620" s="8"/>
      <c r="G1620" s="11"/>
      <c r="H1620" s="8"/>
      <c r="I1620" s="11"/>
      <c r="J1620" s="8"/>
      <c r="K1620" s="8"/>
      <c r="L1620" s="11"/>
      <c r="M1620" s="8"/>
      <c r="N1620" s="8"/>
      <c r="O1620" s="8"/>
      <c r="P1620" s="11"/>
      <c r="Q1620" s="11"/>
      <c r="R1620" s="8"/>
      <c r="U1620" s="8"/>
      <c r="V1620" s="43"/>
      <c r="W1620" s="8"/>
      <c r="X1620" s="8"/>
      <c r="Z1620" s="8"/>
      <c r="AA1620" s="14"/>
      <c r="AB1620" s="14"/>
      <c r="AC1620" s="32"/>
    </row>
    <row r="1621">
      <c r="A1621" s="8"/>
      <c r="B1621" s="13"/>
      <c r="C1621" s="8"/>
      <c r="D1621" s="8"/>
      <c r="E1621" s="8"/>
      <c r="F1621" s="8"/>
      <c r="G1621" s="11"/>
      <c r="H1621" s="8"/>
      <c r="I1621" s="11"/>
      <c r="J1621" s="8"/>
      <c r="K1621" s="8"/>
      <c r="L1621" s="11"/>
      <c r="M1621" s="8"/>
      <c r="N1621" s="8"/>
      <c r="O1621" s="8"/>
      <c r="P1621" s="11"/>
      <c r="Q1621" s="11"/>
      <c r="R1621" s="8"/>
      <c r="U1621" s="8"/>
      <c r="V1621" s="43"/>
      <c r="W1621" s="8"/>
      <c r="X1621" s="8"/>
      <c r="Z1621" s="8"/>
      <c r="AA1621" s="14"/>
      <c r="AB1621" s="14"/>
      <c r="AC1621" s="32"/>
    </row>
    <row r="1622">
      <c r="A1622" s="8"/>
      <c r="B1622" s="13"/>
      <c r="C1622" s="8"/>
      <c r="D1622" s="8"/>
      <c r="E1622" s="8"/>
      <c r="F1622" s="8"/>
      <c r="G1622" s="11"/>
      <c r="H1622" s="8"/>
      <c r="I1622" s="11"/>
      <c r="J1622" s="8"/>
      <c r="K1622" s="8"/>
      <c r="L1622" s="11"/>
      <c r="M1622" s="8"/>
      <c r="N1622" s="8"/>
      <c r="O1622" s="8"/>
      <c r="P1622" s="11"/>
      <c r="Q1622" s="11"/>
      <c r="R1622" s="8"/>
      <c r="U1622" s="8"/>
      <c r="V1622" s="43"/>
      <c r="W1622" s="8"/>
      <c r="X1622" s="8"/>
      <c r="Z1622" s="8"/>
      <c r="AA1622" s="14"/>
      <c r="AB1622" s="14"/>
      <c r="AC1622" s="32"/>
    </row>
    <row r="1623">
      <c r="A1623" s="8"/>
      <c r="B1623" s="13"/>
      <c r="C1623" s="8"/>
      <c r="D1623" s="8"/>
      <c r="E1623" s="8"/>
      <c r="F1623" s="8"/>
      <c r="G1623" s="11"/>
      <c r="H1623" s="8"/>
      <c r="I1623" s="11"/>
      <c r="J1623" s="8"/>
      <c r="K1623" s="8"/>
      <c r="L1623" s="11"/>
      <c r="M1623" s="8"/>
      <c r="N1623" s="8"/>
      <c r="O1623" s="8"/>
      <c r="P1623" s="11"/>
      <c r="Q1623" s="11"/>
      <c r="R1623" s="8"/>
      <c r="U1623" s="8"/>
      <c r="V1623" s="43"/>
      <c r="W1623" s="8"/>
      <c r="X1623" s="8"/>
      <c r="Z1623" s="8"/>
      <c r="AA1623" s="14"/>
      <c r="AB1623" s="14"/>
      <c r="AC1623" s="32"/>
    </row>
    <row r="1624">
      <c r="A1624" s="8"/>
      <c r="B1624" s="13"/>
      <c r="C1624" s="8"/>
      <c r="D1624" s="8"/>
      <c r="E1624" s="8"/>
      <c r="F1624" s="8"/>
      <c r="G1624" s="11"/>
      <c r="H1624" s="8"/>
      <c r="I1624" s="11"/>
      <c r="J1624" s="8"/>
      <c r="K1624" s="8"/>
      <c r="L1624" s="11"/>
      <c r="M1624" s="8"/>
      <c r="N1624" s="8"/>
      <c r="O1624" s="8"/>
      <c r="P1624" s="11"/>
      <c r="Q1624" s="11"/>
      <c r="R1624" s="8"/>
      <c r="U1624" s="8"/>
      <c r="V1624" s="43"/>
      <c r="W1624" s="8"/>
      <c r="X1624" s="8"/>
      <c r="Z1624" s="8"/>
      <c r="AA1624" s="14"/>
      <c r="AB1624" s="14"/>
      <c r="AC1624" s="32"/>
    </row>
    <row r="1625">
      <c r="A1625" s="8"/>
      <c r="B1625" s="13"/>
      <c r="C1625" s="8"/>
      <c r="D1625" s="8"/>
      <c r="E1625" s="8"/>
      <c r="F1625" s="8"/>
      <c r="G1625" s="11"/>
      <c r="H1625" s="8"/>
      <c r="I1625" s="11"/>
      <c r="J1625" s="8"/>
      <c r="K1625" s="8"/>
      <c r="L1625" s="11"/>
      <c r="M1625" s="8"/>
      <c r="N1625" s="8"/>
      <c r="O1625" s="8"/>
      <c r="P1625" s="11"/>
      <c r="Q1625" s="11"/>
      <c r="R1625" s="8"/>
      <c r="U1625" s="8"/>
      <c r="V1625" s="43"/>
      <c r="W1625" s="8"/>
      <c r="X1625" s="8"/>
      <c r="Z1625" s="8"/>
      <c r="AA1625" s="14"/>
      <c r="AB1625" s="14"/>
      <c r="AC1625" s="32"/>
    </row>
    <row r="1626">
      <c r="A1626" s="8"/>
      <c r="B1626" s="13"/>
      <c r="C1626" s="8"/>
      <c r="D1626" s="8"/>
      <c r="E1626" s="8"/>
      <c r="F1626" s="8"/>
      <c r="G1626" s="11"/>
      <c r="H1626" s="8"/>
      <c r="I1626" s="11"/>
      <c r="J1626" s="8"/>
      <c r="K1626" s="8"/>
      <c r="L1626" s="11"/>
      <c r="M1626" s="8"/>
      <c r="N1626" s="8"/>
      <c r="O1626" s="8"/>
      <c r="P1626" s="11"/>
      <c r="Q1626" s="11"/>
      <c r="R1626" s="8"/>
      <c r="U1626" s="8"/>
      <c r="V1626" s="43"/>
      <c r="W1626" s="8"/>
      <c r="X1626" s="8"/>
      <c r="Z1626" s="8"/>
      <c r="AA1626" s="14"/>
      <c r="AB1626" s="14"/>
      <c r="AC1626" s="32"/>
    </row>
    <row r="1627">
      <c r="A1627" s="8"/>
      <c r="B1627" s="13"/>
      <c r="C1627" s="8"/>
      <c r="D1627" s="8"/>
      <c r="E1627" s="8"/>
      <c r="F1627" s="8"/>
      <c r="G1627" s="11"/>
      <c r="H1627" s="8"/>
      <c r="I1627" s="11"/>
      <c r="J1627" s="8"/>
      <c r="K1627" s="8"/>
      <c r="L1627" s="11"/>
      <c r="M1627" s="8"/>
      <c r="N1627" s="8"/>
      <c r="O1627" s="8"/>
      <c r="P1627" s="11"/>
      <c r="Q1627" s="11"/>
      <c r="R1627" s="8"/>
      <c r="U1627" s="8"/>
      <c r="V1627" s="43"/>
      <c r="W1627" s="8"/>
      <c r="X1627" s="8"/>
      <c r="Z1627" s="8"/>
      <c r="AA1627" s="14"/>
      <c r="AB1627" s="14"/>
      <c r="AC1627" s="32"/>
    </row>
    <row r="1628">
      <c r="A1628" s="8"/>
      <c r="B1628" s="13"/>
      <c r="C1628" s="8"/>
      <c r="D1628" s="8"/>
      <c r="E1628" s="8"/>
      <c r="F1628" s="8"/>
      <c r="G1628" s="11"/>
      <c r="H1628" s="8"/>
      <c r="I1628" s="11"/>
      <c r="J1628" s="8"/>
      <c r="K1628" s="8"/>
      <c r="L1628" s="11"/>
      <c r="M1628" s="8"/>
      <c r="N1628" s="8"/>
      <c r="O1628" s="8"/>
      <c r="P1628" s="11"/>
      <c r="Q1628" s="11"/>
      <c r="R1628" s="8"/>
      <c r="U1628" s="8"/>
      <c r="V1628" s="43"/>
      <c r="W1628" s="8"/>
      <c r="X1628" s="8"/>
      <c r="Z1628" s="8"/>
      <c r="AA1628" s="14"/>
      <c r="AB1628" s="14"/>
      <c r="AC1628" s="32"/>
    </row>
    <row r="1629">
      <c r="A1629" s="8"/>
      <c r="B1629" s="13"/>
      <c r="C1629" s="8"/>
      <c r="D1629" s="8"/>
      <c r="E1629" s="8"/>
      <c r="F1629" s="8"/>
      <c r="G1629" s="11"/>
      <c r="H1629" s="8"/>
      <c r="I1629" s="11"/>
      <c r="J1629" s="8"/>
      <c r="K1629" s="8"/>
      <c r="L1629" s="11"/>
      <c r="M1629" s="8"/>
      <c r="N1629" s="8"/>
      <c r="O1629" s="8"/>
      <c r="P1629" s="11"/>
      <c r="Q1629" s="11"/>
      <c r="R1629" s="8"/>
      <c r="U1629" s="8"/>
      <c r="V1629" s="43"/>
      <c r="W1629" s="8"/>
      <c r="X1629" s="8"/>
      <c r="Z1629" s="8"/>
      <c r="AA1629" s="14"/>
      <c r="AB1629" s="14"/>
      <c r="AC1629" s="32"/>
    </row>
    <row r="1630">
      <c r="A1630" s="8"/>
      <c r="B1630" s="13"/>
      <c r="C1630" s="8"/>
      <c r="D1630" s="8"/>
      <c r="E1630" s="8"/>
      <c r="F1630" s="8"/>
      <c r="G1630" s="11"/>
      <c r="H1630" s="8"/>
      <c r="I1630" s="11"/>
      <c r="J1630" s="8"/>
      <c r="K1630" s="8"/>
      <c r="L1630" s="11"/>
      <c r="M1630" s="8"/>
      <c r="N1630" s="8"/>
      <c r="O1630" s="8"/>
      <c r="P1630" s="11"/>
      <c r="Q1630" s="11"/>
      <c r="R1630" s="8"/>
      <c r="U1630" s="8"/>
      <c r="V1630" s="43"/>
      <c r="W1630" s="8"/>
      <c r="X1630" s="8"/>
      <c r="Z1630" s="8"/>
      <c r="AA1630" s="14"/>
      <c r="AB1630" s="14"/>
      <c r="AC1630" s="32"/>
    </row>
    <row r="1631">
      <c r="A1631" s="8"/>
      <c r="B1631" s="13"/>
      <c r="C1631" s="8"/>
      <c r="D1631" s="8"/>
      <c r="E1631" s="8"/>
      <c r="F1631" s="8"/>
      <c r="G1631" s="11"/>
      <c r="H1631" s="8"/>
      <c r="I1631" s="11"/>
      <c r="J1631" s="8"/>
      <c r="K1631" s="8"/>
      <c r="L1631" s="11"/>
      <c r="M1631" s="8"/>
      <c r="N1631" s="8"/>
      <c r="O1631" s="8"/>
      <c r="P1631" s="11"/>
      <c r="Q1631" s="11"/>
      <c r="R1631" s="8"/>
      <c r="U1631" s="8"/>
      <c r="V1631" s="43"/>
      <c r="W1631" s="8"/>
      <c r="X1631" s="8"/>
      <c r="Z1631" s="8"/>
      <c r="AA1631" s="14"/>
      <c r="AB1631" s="14"/>
      <c r="AC1631" s="32"/>
    </row>
    <row r="1632">
      <c r="A1632" s="8"/>
      <c r="B1632" s="13"/>
      <c r="C1632" s="8"/>
      <c r="D1632" s="8"/>
      <c r="E1632" s="8"/>
      <c r="F1632" s="8"/>
      <c r="G1632" s="11"/>
      <c r="H1632" s="8"/>
      <c r="I1632" s="11"/>
      <c r="J1632" s="8"/>
      <c r="K1632" s="8"/>
      <c r="L1632" s="11"/>
      <c r="M1632" s="8"/>
      <c r="N1632" s="8"/>
      <c r="O1632" s="8"/>
      <c r="P1632" s="11"/>
      <c r="Q1632" s="11"/>
      <c r="R1632" s="8"/>
      <c r="U1632" s="8"/>
      <c r="V1632" s="43"/>
      <c r="W1632" s="8"/>
      <c r="X1632" s="8"/>
      <c r="Z1632" s="8"/>
      <c r="AA1632" s="14"/>
      <c r="AB1632" s="14"/>
      <c r="AC1632" s="32"/>
    </row>
    <row r="1633">
      <c r="A1633" s="8"/>
      <c r="B1633" s="13"/>
      <c r="C1633" s="8"/>
      <c r="D1633" s="8"/>
      <c r="E1633" s="8"/>
      <c r="F1633" s="8"/>
      <c r="G1633" s="11"/>
      <c r="H1633" s="8"/>
      <c r="I1633" s="11"/>
      <c r="J1633" s="8"/>
      <c r="K1633" s="8"/>
      <c r="L1633" s="11"/>
      <c r="M1633" s="8"/>
      <c r="N1633" s="8"/>
      <c r="O1633" s="8"/>
      <c r="P1633" s="11"/>
      <c r="Q1633" s="11"/>
      <c r="R1633" s="8"/>
      <c r="U1633" s="8"/>
      <c r="V1633" s="43"/>
      <c r="W1633" s="8"/>
      <c r="X1633" s="8"/>
      <c r="Z1633" s="8"/>
      <c r="AA1633" s="14"/>
      <c r="AB1633" s="14"/>
      <c r="AC1633" s="32"/>
    </row>
    <row r="1634">
      <c r="A1634" s="8"/>
      <c r="B1634" s="13"/>
      <c r="C1634" s="8"/>
      <c r="D1634" s="8"/>
      <c r="E1634" s="8"/>
      <c r="F1634" s="8"/>
      <c r="G1634" s="11"/>
      <c r="H1634" s="8"/>
      <c r="I1634" s="11"/>
      <c r="J1634" s="8"/>
      <c r="K1634" s="8"/>
      <c r="L1634" s="11"/>
      <c r="M1634" s="8"/>
      <c r="N1634" s="8"/>
      <c r="O1634" s="8"/>
      <c r="P1634" s="11"/>
      <c r="Q1634" s="11"/>
      <c r="R1634" s="8"/>
      <c r="U1634" s="8"/>
      <c r="V1634" s="43"/>
      <c r="W1634" s="8"/>
      <c r="X1634" s="8"/>
      <c r="Z1634" s="8"/>
      <c r="AA1634" s="14"/>
      <c r="AB1634" s="14"/>
      <c r="AC1634" s="32"/>
    </row>
    <row r="1635">
      <c r="A1635" s="8"/>
      <c r="B1635" s="13"/>
      <c r="C1635" s="8"/>
      <c r="D1635" s="8"/>
      <c r="E1635" s="8"/>
      <c r="F1635" s="8"/>
      <c r="G1635" s="11"/>
      <c r="H1635" s="8"/>
      <c r="I1635" s="11"/>
      <c r="J1635" s="8"/>
      <c r="K1635" s="8"/>
      <c r="L1635" s="11"/>
      <c r="M1635" s="8"/>
      <c r="N1635" s="8"/>
      <c r="O1635" s="8"/>
      <c r="P1635" s="11"/>
      <c r="Q1635" s="11"/>
      <c r="R1635" s="8"/>
      <c r="U1635" s="8"/>
      <c r="V1635" s="43"/>
      <c r="W1635" s="8"/>
      <c r="X1635" s="8"/>
      <c r="Z1635" s="8"/>
      <c r="AA1635" s="14"/>
      <c r="AB1635" s="14"/>
      <c r="AC1635" s="32"/>
    </row>
    <row r="1636">
      <c r="A1636" s="8"/>
      <c r="B1636" s="13"/>
      <c r="C1636" s="8"/>
      <c r="D1636" s="8"/>
      <c r="E1636" s="8"/>
      <c r="F1636" s="8"/>
      <c r="G1636" s="11"/>
      <c r="H1636" s="8"/>
      <c r="I1636" s="11"/>
      <c r="J1636" s="8"/>
      <c r="K1636" s="8"/>
      <c r="L1636" s="11"/>
      <c r="M1636" s="8"/>
      <c r="N1636" s="8"/>
      <c r="O1636" s="8"/>
      <c r="P1636" s="11"/>
      <c r="Q1636" s="11"/>
      <c r="R1636" s="8"/>
      <c r="U1636" s="8"/>
      <c r="V1636" s="43"/>
      <c r="W1636" s="8"/>
      <c r="X1636" s="8"/>
      <c r="Z1636" s="8"/>
      <c r="AA1636" s="14"/>
      <c r="AB1636" s="14"/>
      <c r="AC1636" s="32"/>
    </row>
    <row r="1637">
      <c r="A1637" s="8"/>
      <c r="B1637" s="13"/>
      <c r="C1637" s="8"/>
      <c r="D1637" s="8"/>
      <c r="E1637" s="8"/>
      <c r="F1637" s="8"/>
      <c r="G1637" s="11"/>
      <c r="H1637" s="8"/>
      <c r="I1637" s="11"/>
      <c r="J1637" s="8"/>
      <c r="K1637" s="8"/>
      <c r="L1637" s="11"/>
      <c r="M1637" s="8"/>
      <c r="N1637" s="8"/>
      <c r="O1637" s="8"/>
      <c r="P1637" s="11"/>
      <c r="Q1637" s="11"/>
      <c r="R1637" s="8"/>
      <c r="U1637" s="8"/>
      <c r="V1637" s="43"/>
      <c r="W1637" s="8"/>
      <c r="X1637" s="8"/>
      <c r="Z1637" s="8"/>
      <c r="AA1637" s="14"/>
      <c r="AB1637" s="14"/>
      <c r="AC1637" s="32"/>
    </row>
    <row r="1638">
      <c r="A1638" s="8"/>
      <c r="B1638" s="13"/>
      <c r="C1638" s="8"/>
      <c r="D1638" s="8"/>
      <c r="E1638" s="8"/>
      <c r="F1638" s="8"/>
      <c r="G1638" s="11"/>
      <c r="H1638" s="8"/>
      <c r="I1638" s="11"/>
      <c r="J1638" s="8"/>
      <c r="K1638" s="8"/>
      <c r="L1638" s="11"/>
      <c r="M1638" s="8"/>
      <c r="N1638" s="8"/>
      <c r="O1638" s="8"/>
      <c r="P1638" s="11"/>
      <c r="Q1638" s="11"/>
      <c r="R1638" s="8"/>
      <c r="U1638" s="8"/>
      <c r="V1638" s="43"/>
      <c r="W1638" s="8"/>
      <c r="X1638" s="8"/>
      <c r="Z1638" s="8"/>
      <c r="AA1638" s="14"/>
      <c r="AB1638" s="14"/>
      <c r="AC1638" s="32"/>
    </row>
    <row r="1639">
      <c r="A1639" s="8"/>
      <c r="B1639" s="13"/>
      <c r="C1639" s="8"/>
      <c r="D1639" s="8"/>
      <c r="E1639" s="8"/>
      <c r="F1639" s="8"/>
      <c r="G1639" s="11"/>
      <c r="H1639" s="8"/>
      <c r="I1639" s="11"/>
      <c r="J1639" s="8"/>
      <c r="K1639" s="8"/>
      <c r="L1639" s="11"/>
      <c r="M1639" s="8"/>
      <c r="N1639" s="8"/>
      <c r="O1639" s="8"/>
      <c r="P1639" s="11"/>
      <c r="Q1639" s="11"/>
      <c r="R1639" s="8"/>
      <c r="U1639" s="8"/>
      <c r="V1639" s="43"/>
      <c r="W1639" s="8"/>
      <c r="X1639" s="8"/>
      <c r="Z1639" s="8"/>
      <c r="AA1639" s="14"/>
      <c r="AB1639" s="14"/>
      <c r="AC1639" s="32"/>
    </row>
    <row r="1640">
      <c r="A1640" s="8"/>
      <c r="B1640" s="13"/>
      <c r="C1640" s="8"/>
      <c r="D1640" s="8"/>
      <c r="E1640" s="8"/>
      <c r="F1640" s="8"/>
      <c r="G1640" s="11"/>
      <c r="H1640" s="8"/>
      <c r="I1640" s="11"/>
      <c r="J1640" s="8"/>
      <c r="K1640" s="8"/>
      <c r="L1640" s="11"/>
      <c r="M1640" s="8"/>
      <c r="N1640" s="8"/>
      <c r="O1640" s="8"/>
      <c r="P1640" s="11"/>
      <c r="Q1640" s="11"/>
      <c r="R1640" s="8"/>
      <c r="U1640" s="8"/>
      <c r="V1640" s="43"/>
      <c r="W1640" s="8"/>
      <c r="X1640" s="8"/>
      <c r="Z1640" s="8"/>
      <c r="AA1640" s="14"/>
      <c r="AB1640" s="14"/>
      <c r="AC1640" s="32"/>
    </row>
    <row r="1641">
      <c r="A1641" s="8"/>
      <c r="B1641" s="13"/>
      <c r="C1641" s="8"/>
      <c r="D1641" s="8"/>
      <c r="E1641" s="8"/>
      <c r="F1641" s="8"/>
      <c r="G1641" s="11"/>
      <c r="H1641" s="8"/>
      <c r="I1641" s="11"/>
      <c r="J1641" s="8"/>
      <c r="K1641" s="8"/>
      <c r="L1641" s="11"/>
      <c r="M1641" s="8"/>
      <c r="N1641" s="8"/>
      <c r="O1641" s="8"/>
      <c r="P1641" s="11"/>
      <c r="Q1641" s="11"/>
      <c r="R1641" s="8"/>
      <c r="U1641" s="8"/>
      <c r="V1641" s="43"/>
      <c r="W1641" s="8"/>
      <c r="X1641" s="8"/>
      <c r="Z1641" s="8"/>
      <c r="AA1641" s="14"/>
      <c r="AB1641" s="14"/>
      <c r="AC1641" s="32"/>
    </row>
    <row r="1642">
      <c r="A1642" s="8"/>
      <c r="B1642" s="13"/>
      <c r="C1642" s="8"/>
      <c r="D1642" s="8"/>
      <c r="E1642" s="8"/>
      <c r="F1642" s="8"/>
      <c r="G1642" s="11"/>
      <c r="H1642" s="8"/>
      <c r="I1642" s="11"/>
      <c r="J1642" s="8"/>
      <c r="K1642" s="8"/>
      <c r="L1642" s="11"/>
      <c r="M1642" s="8"/>
      <c r="N1642" s="8"/>
      <c r="O1642" s="8"/>
      <c r="P1642" s="11"/>
      <c r="Q1642" s="11"/>
      <c r="R1642" s="8"/>
      <c r="U1642" s="8"/>
      <c r="V1642" s="43"/>
      <c r="W1642" s="8"/>
      <c r="X1642" s="8"/>
      <c r="Z1642" s="8"/>
      <c r="AA1642" s="14"/>
      <c r="AB1642" s="14"/>
      <c r="AC1642" s="32"/>
    </row>
    <row r="1643">
      <c r="A1643" s="8"/>
      <c r="B1643" s="13"/>
      <c r="C1643" s="8"/>
      <c r="D1643" s="8"/>
      <c r="E1643" s="8"/>
      <c r="F1643" s="8"/>
      <c r="G1643" s="11"/>
      <c r="H1643" s="8"/>
      <c r="I1643" s="11"/>
      <c r="J1643" s="8"/>
      <c r="K1643" s="8"/>
      <c r="L1643" s="11"/>
      <c r="M1643" s="8"/>
      <c r="N1643" s="8"/>
      <c r="O1643" s="8"/>
      <c r="P1643" s="11"/>
      <c r="Q1643" s="11"/>
      <c r="R1643" s="8"/>
      <c r="U1643" s="8"/>
      <c r="V1643" s="43"/>
      <c r="W1643" s="8"/>
      <c r="X1643" s="8"/>
      <c r="Z1643" s="8"/>
      <c r="AA1643" s="14"/>
      <c r="AB1643" s="14"/>
      <c r="AC1643" s="32"/>
    </row>
    <row r="1644">
      <c r="A1644" s="8"/>
      <c r="B1644" s="13"/>
      <c r="C1644" s="8"/>
      <c r="D1644" s="8"/>
      <c r="E1644" s="8"/>
      <c r="F1644" s="8"/>
      <c r="G1644" s="11"/>
      <c r="H1644" s="8"/>
      <c r="I1644" s="11"/>
      <c r="J1644" s="8"/>
      <c r="K1644" s="8"/>
      <c r="L1644" s="11"/>
      <c r="M1644" s="8"/>
      <c r="N1644" s="8"/>
      <c r="O1644" s="8"/>
      <c r="P1644" s="11"/>
      <c r="Q1644" s="11"/>
      <c r="R1644" s="8"/>
      <c r="U1644" s="8"/>
      <c r="V1644" s="43"/>
      <c r="W1644" s="8"/>
      <c r="X1644" s="8"/>
      <c r="Z1644" s="8"/>
      <c r="AA1644" s="14"/>
      <c r="AB1644" s="14"/>
      <c r="AC1644" s="32"/>
    </row>
    <row r="1645">
      <c r="A1645" s="8"/>
      <c r="B1645" s="13"/>
      <c r="C1645" s="8"/>
      <c r="D1645" s="8"/>
      <c r="E1645" s="8"/>
      <c r="F1645" s="8"/>
      <c r="G1645" s="11"/>
      <c r="H1645" s="8"/>
      <c r="I1645" s="11"/>
      <c r="J1645" s="8"/>
      <c r="K1645" s="8"/>
      <c r="L1645" s="11"/>
      <c r="M1645" s="8"/>
      <c r="N1645" s="8"/>
      <c r="O1645" s="8"/>
      <c r="P1645" s="11"/>
      <c r="Q1645" s="11"/>
      <c r="R1645" s="8"/>
      <c r="U1645" s="8"/>
      <c r="V1645" s="43"/>
      <c r="W1645" s="8"/>
      <c r="X1645" s="8"/>
      <c r="Z1645" s="8"/>
      <c r="AA1645" s="14"/>
      <c r="AB1645" s="14"/>
      <c r="AC1645" s="32"/>
    </row>
    <row r="1646">
      <c r="A1646" s="8"/>
      <c r="B1646" s="13"/>
      <c r="C1646" s="8"/>
      <c r="D1646" s="8"/>
      <c r="E1646" s="8"/>
      <c r="F1646" s="8"/>
      <c r="G1646" s="11"/>
      <c r="H1646" s="8"/>
      <c r="I1646" s="11"/>
      <c r="J1646" s="8"/>
      <c r="K1646" s="8"/>
      <c r="L1646" s="11"/>
      <c r="M1646" s="8"/>
      <c r="N1646" s="8"/>
      <c r="O1646" s="8"/>
      <c r="P1646" s="11"/>
      <c r="Q1646" s="11"/>
      <c r="R1646" s="8"/>
      <c r="U1646" s="8"/>
      <c r="V1646" s="43"/>
      <c r="W1646" s="8"/>
      <c r="X1646" s="8"/>
      <c r="Z1646" s="8"/>
      <c r="AA1646" s="14"/>
      <c r="AB1646" s="14"/>
      <c r="AC1646" s="32"/>
    </row>
    <row r="1647">
      <c r="A1647" s="8"/>
      <c r="B1647" s="13"/>
      <c r="C1647" s="8"/>
      <c r="D1647" s="8"/>
      <c r="E1647" s="8"/>
      <c r="F1647" s="8"/>
      <c r="G1647" s="11"/>
      <c r="H1647" s="8"/>
      <c r="I1647" s="11"/>
      <c r="J1647" s="8"/>
      <c r="K1647" s="8"/>
      <c r="L1647" s="11"/>
      <c r="M1647" s="8"/>
      <c r="N1647" s="8"/>
      <c r="O1647" s="8"/>
      <c r="P1647" s="11"/>
      <c r="Q1647" s="11"/>
      <c r="R1647" s="8"/>
      <c r="U1647" s="8"/>
      <c r="V1647" s="43"/>
      <c r="W1647" s="8"/>
      <c r="X1647" s="8"/>
      <c r="Z1647" s="8"/>
      <c r="AA1647" s="14"/>
      <c r="AB1647" s="14"/>
      <c r="AC1647" s="32"/>
    </row>
    <row r="1648">
      <c r="A1648" s="8"/>
      <c r="B1648" s="13"/>
      <c r="C1648" s="8"/>
      <c r="D1648" s="8"/>
      <c r="E1648" s="8"/>
      <c r="F1648" s="8"/>
      <c r="G1648" s="11"/>
      <c r="H1648" s="8"/>
      <c r="I1648" s="11"/>
      <c r="J1648" s="8"/>
      <c r="K1648" s="8"/>
      <c r="L1648" s="11"/>
      <c r="M1648" s="8"/>
      <c r="N1648" s="8"/>
      <c r="O1648" s="8"/>
      <c r="P1648" s="11"/>
      <c r="Q1648" s="11"/>
      <c r="R1648" s="8"/>
      <c r="U1648" s="8"/>
      <c r="V1648" s="43"/>
      <c r="W1648" s="8"/>
      <c r="X1648" s="8"/>
      <c r="Z1648" s="8"/>
      <c r="AA1648" s="14"/>
      <c r="AB1648" s="14"/>
      <c r="AC1648" s="32"/>
    </row>
    <row r="1649">
      <c r="A1649" s="8"/>
      <c r="B1649" s="13"/>
      <c r="C1649" s="8"/>
      <c r="D1649" s="8"/>
      <c r="E1649" s="8"/>
      <c r="F1649" s="8"/>
      <c r="G1649" s="11"/>
      <c r="H1649" s="8"/>
      <c r="I1649" s="11"/>
      <c r="J1649" s="8"/>
      <c r="K1649" s="8"/>
      <c r="L1649" s="11"/>
      <c r="M1649" s="8"/>
      <c r="N1649" s="8"/>
      <c r="O1649" s="8"/>
      <c r="P1649" s="11"/>
      <c r="Q1649" s="11"/>
      <c r="R1649" s="8"/>
      <c r="U1649" s="8"/>
      <c r="V1649" s="43"/>
      <c r="W1649" s="8"/>
      <c r="X1649" s="8"/>
      <c r="Z1649" s="8"/>
      <c r="AA1649" s="14"/>
      <c r="AB1649" s="14"/>
      <c r="AC1649" s="32"/>
    </row>
    <row r="1650">
      <c r="A1650" s="8"/>
      <c r="B1650" s="13"/>
      <c r="C1650" s="8"/>
      <c r="D1650" s="8"/>
      <c r="E1650" s="8"/>
      <c r="F1650" s="8"/>
      <c r="G1650" s="11"/>
      <c r="H1650" s="8"/>
      <c r="I1650" s="11"/>
      <c r="J1650" s="8"/>
      <c r="K1650" s="8"/>
      <c r="L1650" s="11"/>
      <c r="M1650" s="8"/>
      <c r="N1650" s="8"/>
      <c r="O1650" s="8"/>
      <c r="P1650" s="11"/>
      <c r="Q1650" s="11"/>
      <c r="R1650" s="8"/>
      <c r="U1650" s="8"/>
      <c r="V1650" s="43"/>
      <c r="W1650" s="8"/>
      <c r="X1650" s="8"/>
      <c r="Z1650" s="8"/>
      <c r="AA1650" s="14"/>
      <c r="AB1650" s="14"/>
      <c r="AC1650" s="32"/>
    </row>
    <row r="1651">
      <c r="A1651" s="8"/>
      <c r="B1651" s="13"/>
      <c r="C1651" s="8"/>
      <c r="D1651" s="8"/>
      <c r="E1651" s="8"/>
      <c r="F1651" s="8"/>
      <c r="G1651" s="11"/>
      <c r="H1651" s="8"/>
      <c r="I1651" s="11"/>
      <c r="J1651" s="8"/>
      <c r="K1651" s="8"/>
      <c r="L1651" s="11"/>
      <c r="M1651" s="8"/>
      <c r="N1651" s="8"/>
      <c r="O1651" s="8"/>
      <c r="P1651" s="11"/>
      <c r="Q1651" s="11"/>
      <c r="R1651" s="8"/>
      <c r="U1651" s="8"/>
      <c r="V1651" s="43"/>
      <c r="W1651" s="8"/>
      <c r="X1651" s="8"/>
      <c r="Z1651" s="8"/>
      <c r="AA1651" s="14"/>
      <c r="AB1651" s="14"/>
      <c r="AC1651" s="32"/>
    </row>
    <row r="1652">
      <c r="A1652" s="8"/>
      <c r="B1652" s="13"/>
      <c r="C1652" s="8"/>
      <c r="D1652" s="8"/>
      <c r="E1652" s="8"/>
      <c r="F1652" s="8"/>
      <c r="G1652" s="11"/>
      <c r="H1652" s="8"/>
      <c r="I1652" s="11"/>
      <c r="J1652" s="8"/>
      <c r="K1652" s="8"/>
      <c r="L1652" s="11"/>
      <c r="M1652" s="8"/>
      <c r="N1652" s="8"/>
      <c r="O1652" s="8"/>
      <c r="P1652" s="11"/>
      <c r="Q1652" s="11"/>
      <c r="R1652" s="8"/>
      <c r="U1652" s="8"/>
      <c r="V1652" s="43"/>
      <c r="W1652" s="8"/>
      <c r="X1652" s="8"/>
      <c r="Z1652" s="8"/>
      <c r="AA1652" s="14"/>
      <c r="AB1652" s="14"/>
      <c r="AC1652" s="32"/>
    </row>
    <row r="1653">
      <c r="A1653" s="8"/>
      <c r="B1653" s="13"/>
      <c r="C1653" s="8"/>
      <c r="D1653" s="8"/>
      <c r="E1653" s="8"/>
      <c r="F1653" s="8"/>
      <c r="G1653" s="11"/>
      <c r="H1653" s="8"/>
      <c r="I1653" s="11"/>
      <c r="J1653" s="8"/>
      <c r="K1653" s="8"/>
      <c r="L1653" s="11"/>
      <c r="M1653" s="8"/>
      <c r="N1653" s="8"/>
      <c r="O1653" s="8"/>
      <c r="P1653" s="11"/>
      <c r="Q1653" s="11"/>
      <c r="R1653" s="8"/>
      <c r="U1653" s="8"/>
      <c r="V1653" s="43"/>
      <c r="W1653" s="8"/>
      <c r="X1653" s="8"/>
      <c r="Z1653" s="8"/>
      <c r="AA1653" s="14"/>
      <c r="AB1653" s="14"/>
      <c r="AC1653" s="32"/>
    </row>
    <row r="1654">
      <c r="A1654" s="8"/>
      <c r="B1654" s="13"/>
      <c r="C1654" s="8"/>
      <c r="D1654" s="8"/>
      <c r="E1654" s="8"/>
      <c r="F1654" s="8"/>
      <c r="G1654" s="11"/>
      <c r="H1654" s="8"/>
      <c r="I1654" s="11"/>
      <c r="J1654" s="8"/>
      <c r="K1654" s="8"/>
      <c r="L1654" s="11"/>
      <c r="M1654" s="8"/>
      <c r="N1654" s="8"/>
      <c r="O1654" s="8"/>
      <c r="P1654" s="11"/>
      <c r="Q1654" s="11"/>
      <c r="R1654" s="8"/>
      <c r="U1654" s="8"/>
      <c r="V1654" s="43"/>
      <c r="W1654" s="8"/>
      <c r="X1654" s="8"/>
      <c r="Z1654" s="8"/>
      <c r="AA1654" s="14"/>
      <c r="AB1654" s="14"/>
      <c r="AC1654" s="32"/>
    </row>
    <row r="1655">
      <c r="A1655" s="8"/>
      <c r="B1655" s="13"/>
      <c r="C1655" s="8"/>
      <c r="D1655" s="8"/>
      <c r="E1655" s="8"/>
      <c r="F1655" s="8"/>
      <c r="G1655" s="11"/>
      <c r="H1655" s="8"/>
      <c r="I1655" s="11"/>
      <c r="J1655" s="8"/>
      <c r="K1655" s="8"/>
      <c r="L1655" s="11"/>
      <c r="M1655" s="8"/>
      <c r="N1655" s="8"/>
      <c r="O1655" s="8"/>
      <c r="P1655" s="11"/>
      <c r="Q1655" s="11"/>
      <c r="R1655" s="8"/>
      <c r="U1655" s="8"/>
      <c r="V1655" s="43"/>
      <c r="W1655" s="8"/>
      <c r="X1655" s="8"/>
      <c r="Z1655" s="8"/>
      <c r="AA1655" s="14"/>
      <c r="AB1655" s="14"/>
      <c r="AC1655" s="32"/>
    </row>
    <row r="1656">
      <c r="A1656" s="8"/>
      <c r="B1656" s="13"/>
      <c r="C1656" s="8"/>
      <c r="D1656" s="8"/>
      <c r="E1656" s="8"/>
      <c r="F1656" s="8"/>
      <c r="G1656" s="11"/>
      <c r="H1656" s="8"/>
      <c r="I1656" s="11"/>
      <c r="J1656" s="8"/>
      <c r="K1656" s="8"/>
      <c r="L1656" s="11"/>
      <c r="M1656" s="8"/>
      <c r="N1656" s="8"/>
      <c r="O1656" s="8"/>
      <c r="P1656" s="11"/>
      <c r="Q1656" s="11"/>
      <c r="R1656" s="8"/>
      <c r="U1656" s="8"/>
      <c r="V1656" s="43"/>
      <c r="W1656" s="8"/>
      <c r="X1656" s="8"/>
      <c r="Z1656" s="8"/>
      <c r="AA1656" s="14"/>
      <c r="AB1656" s="14"/>
      <c r="AC1656" s="32"/>
    </row>
    <row r="1657">
      <c r="A1657" s="8"/>
      <c r="B1657" s="13"/>
      <c r="C1657" s="8"/>
      <c r="D1657" s="8"/>
      <c r="E1657" s="8"/>
      <c r="F1657" s="8"/>
      <c r="G1657" s="11"/>
      <c r="H1657" s="8"/>
      <c r="I1657" s="11"/>
      <c r="J1657" s="8"/>
      <c r="K1657" s="8"/>
      <c r="L1657" s="11"/>
      <c r="M1657" s="8"/>
      <c r="N1657" s="8"/>
      <c r="O1657" s="8"/>
      <c r="P1657" s="11"/>
      <c r="Q1657" s="11"/>
      <c r="R1657" s="8"/>
      <c r="U1657" s="8"/>
      <c r="V1657" s="43"/>
      <c r="W1657" s="8"/>
      <c r="X1657" s="8"/>
      <c r="Z1657" s="8"/>
      <c r="AA1657" s="14"/>
      <c r="AB1657" s="14"/>
      <c r="AC1657" s="32"/>
    </row>
    <row r="1658">
      <c r="A1658" s="8"/>
      <c r="B1658" s="13"/>
      <c r="C1658" s="8"/>
      <c r="D1658" s="8"/>
      <c r="E1658" s="8"/>
      <c r="F1658" s="8"/>
      <c r="G1658" s="11"/>
      <c r="H1658" s="8"/>
      <c r="I1658" s="11"/>
      <c r="J1658" s="8"/>
      <c r="K1658" s="8"/>
      <c r="L1658" s="11"/>
      <c r="M1658" s="8"/>
      <c r="N1658" s="8"/>
      <c r="O1658" s="8"/>
      <c r="P1658" s="11"/>
      <c r="Q1658" s="11"/>
      <c r="R1658" s="8"/>
      <c r="U1658" s="8"/>
      <c r="V1658" s="43"/>
      <c r="W1658" s="8"/>
      <c r="X1658" s="8"/>
      <c r="Z1658" s="8"/>
      <c r="AA1658" s="14"/>
      <c r="AB1658" s="14"/>
      <c r="AC1658" s="32"/>
    </row>
    <row r="1659">
      <c r="A1659" s="8"/>
      <c r="B1659" s="13"/>
      <c r="C1659" s="8"/>
      <c r="D1659" s="8"/>
      <c r="E1659" s="8"/>
      <c r="F1659" s="8"/>
      <c r="G1659" s="11"/>
      <c r="H1659" s="8"/>
      <c r="I1659" s="11"/>
      <c r="J1659" s="8"/>
      <c r="K1659" s="8"/>
      <c r="L1659" s="11"/>
      <c r="M1659" s="8"/>
      <c r="N1659" s="8"/>
      <c r="O1659" s="8"/>
      <c r="P1659" s="11"/>
      <c r="Q1659" s="11"/>
      <c r="R1659" s="8"/>
      <c r="U1659" s="8"/>
      <c r="V1659" s="43"/>
      <c r="W1659" s="8"/>
      <c r="X1659" s="8"/>
      <c r="Z1659" s="8"/>
      <c r="AA1659" s="14"/>
      <c r="AB1659" s="14"/>
      <c r="AC1659" s="32"/>
    </row>
    <row r="1660">
      <c r="A1660" s="8"/>
      <c r="B1660" s="13"/>
      <c r="C1660" s="8"/>
      <c r="D1660" s="8"/>
      <c r="E1660" s="8"/>
      <c r="F1660" s="8"/>
      <c r="G1660" s="11"/>
      <c r="H1660" s="8"/>
      <c r="I1660" s="11"/>
      <c r="J1660" s="8"/>
      <c r="K1660" s="8"/>
      <c r="L1660" s="11"/>
      <c r="M1660" s="8"/>
      <c r="N1660" s="8"/>
      <c r="O1660" s="8"/>
      <c r="P1660" s="11"/>
      <c r="Q1660" s="11"/>
      <c r="R1660" s="8"/>
      <c r="U1660" s="8"/>
      <c r="V1660" s="43"/>
      <c r="W1660" s="8"/>
      <c r="X1660" s="8"/>
      <c r="Z1660" s="8"/>
      <c r="AA1660" s="14"/>
      <c r="AB1660" s="14"/>
      <c r="AC1660" s="32"/>
    </row>
    <row r="1661">
      <c r="A1661" s="8"/>
      <c r="B1661" s="13"/>
      <c r="C1661" s="8"/>
      <c r="D1661" s="8"/>
      <c r="E1661" s="8"/>
      <c r="F1661" s="8"/>
      <c r="G1661" s="11"/>
      <c r="H1661" s="8"/>
      <c r="I1661" s="11"/>
      <c r="J1661" s="8"/>
      <c r="K1661" s="8"/>
      <c r="L1661" s="11"/>
      <c r="M1661" s="8"/>
      <c r="N1661" s="8"/>
      <c r="O1661" s="8"/>
      <c r="P1661" s="11"/>
      <c r="Q1661" s="11"/>
      <c r="R1661" s="8"/>
      <c r="U1661" s="8"/>
      <c r="V1661" s="43"/>
      <c r="W1661" s="8"/>
      <c r="X1661" s="8"/>
      <c r="Z1661" s="8"/>
      <c r="AA1661" s="14"/>
      <c r="AB1661" s="14"/>
      <c r="AC1661" s="32"/>
    </row>
    <row r="1662">
      <c r="A1662" s="8"/>
      <c r="B1662" s="13"/>
      <c r="C1662" s="8"/>
      <c r="D1662" s="8"/>
      <c r="E1662" s="8"/>
      <c r="F1662" s="8"/>
      <c r="G1662" s="11"/>
      <c r="H1662" s="8"/>
      <c r="I1662" s="11"/>
      <c r="J1662" s="8"/>
      <c r="K1662" s="8"/>
      <c r="L1662" s="11"/>
      <c r="M1662" s="8"/>
      <c r="N1662" s="8"/>
      <c r="O1662" s="8"/>
      <c r="P1662" s="11"/>
      <c r="Q1662" s="11"/>
      <c r="R1662" s="8"/>
      <c r="U1662" s="8"/>
      <c r="V1662" s="43"/>
      <c r="W1662" s="8"/>
      <c r="X1662" s="8"/>
      <c r="Z1662" s="8"/>
      <c r="AA1662" s="14"/>
      <c r="AB1662" s="14"/>
      <c r="AC1662" s="32"/>
    </row>
    <row r="1663">
      <c r="A1663" s="8"/>
      <c r="B1663" s="13"/>
      <c r="C1663" s="8"/>
      <c r="D1663" s="8"/>
      <c r="E1663" s="8"/>
      <c r="F1663" s="8"/>
      <c r="G1663" s="11"/>
      <c r="H1663" s="8"/>
      <c r="I1663" s="11"/>
      <c r="J1663" s="8"/>
      <c r="K1663" s="8"/>
      <c r="L1663" s="11"/>
      <c r="M1663" s="8"/>
      <c r="N1663" s="8"/>
      <c r="O1663" s="8"/>
      <c r="P1663" s="11"/>
      <c r="Q1663" s="11"/>
      <c r="R1663" s="8"/>
      <c r="U1663" s="8"/>
      <c r="V1663" s="43"/>
      <c r="W1663" s="8"/>
      <c r="X1663" s="8"/>
      <c r="Z1663" s="8"/>
      <c r="AA1663" s="14"/>
      <c r="AB1663" s="14"/>
      <c r="AC1663" s="32"/>
    </row>
    <row r="1664">
      <c r="A1664" s="8"/>
      <c r="B1664" s="13"/>
      <c r="C1664" s="8"/>
      <c r="D1664" s="8"/>
      <c r="E1664" s="8"/>
      <c r="F1664" s="8"/>
      <c r="G1664" s="11"/>
      <c r="H1664" s="8"/>
      <c r="I1664" s="11"/>
      <c r="J1664" s="8"/>
      <c r="K1664" s="8"/>
      <c r="L1664" s="11"/>
      <c r="M1664" s="8"/>
      <c r="N1664" s="8"/>
      <c r="O1664" s="8"/>
      <c r="P1664" s="11"/>
      <c r="Q1664" s="11"/>
      <c r="R1664" s="8"/>
      <c r="U1664" s="8"/>
      <c r="V1664" s="43"/>
      <c r="W1664" s="8"/>
      <c r="X1664" s="8"/>
      <c r="Z1664" s="8"/>
      <c r="AA1664" s="14"/>
      <c r="AB1664" s="14"/>
      <c r="AC1664" s="32"/>
    </row>
    <row r="1665">
      <c r="A1665" s="8"/>
      <c r="B1665" s="13"/>
      <c r="C1665" s="8"/>
      <c r="D1665" s="8"/>
      <c r="E1665" s="8"/>
      <c r="F1665" s="8"/>
      <c r="G1665" s="11"/>
      <c r="H1665" s="8"/>
      <c r="I1665" s="11"/>
      <c r="J1665" s="8"/>
      <c r="K1665" s="8"/>
      <c r="L1665" s="11"/>
      <c r="M1665" s="8"/>
      <c r="N1665" s="8"/>
      <c r="O1665" s="8"/>
      <c r="P1665" s="11"/>
      <c r="Q1665" s="11"/>
      <c r="R1665" s="8"/>
      <c r="U1665" s="8"/>
      <c r="V1665" s="43"/>
      <c r="W1665" s="8"/>
      <c r="X1665" s="8"/>
      <c r="Z1665" s="8"/>
      <c r="AA1665" s="14"/>
      <c r="AB1665" s="14"/>
      <c r="AC1665" s="32"/>
    </row>
    <row r="1666">
      <c r="A1666" s="8"/>
      <c r="B1666" s="13"/>
      <c r="C1666" s="8"/>
      <c r="D1666" s="8"/>
      <c r="E1666" s="8"/>
      <c r="F1666" s="8"/>
      <c r="G1666" s="11"/>
      <c r="H1666" s="8"/>
      <c r="I1666" s="11"/>
      <c r="J1666" s="8"/>
      <c r="K1666" s="8"/>
      <c r="L1666" s="11"/>
      <c r="M1666" s="8"/>
      <c r="N1666" s="8"/>
      <c r="O1666" s="8"/>
      <c r="P1666" s="11"/>
      <c r="Q1666" s="11"/>
      <c r="R1666" s="8"/>
      <c r="U1666" s="8"/>
      <c r="V1666" s="43"/>
      <c r="W1666" s="8"/>
      <c r="X1666" s="8"/>
      <c r="Z1666" s="8"/>
      <c r="AA1666" s="14"/>
      <c r="AB1666" s="14"/>
      <c r="AC1666" s="32"/>
    </row>
    <row r="1667">
      <c r="A1667" s="8"/>
      <c r="B1667" s="13"/>
      <c r="C1667" s="8"/>
      <c r="D1667" s="8"/>
      <c r="E1667" s="8"/>
      <c r="F1667" s="8"/>
      <c r="G1667" s="11"/>
      <c r="H1667" s="8"/>
      <c r="I1667" s="11"/>
      <c r="J1667" s="8"/>
      <c r="K1667" s="8"/>
      <c r="L1667" s="11"/>
      <c r="M1667" s="8"/>
      <c r="N1667" s="8"/>
      <c r="O1667" s="8"/>
      <c r="P1667" s="11"/>
      <c r="Q1667" s="11"/>
      <c r="R1667" s="8"/>
      <c r="U1667" s="8"/>
      <c r="V1667" s="43"/>
      <c r="W1667" s="8"/>
      <c r="X1667" s="8"/>
      <c r="Z1667" s="8"/>
      <c r="AA1667" s="14"/>
      <c r="AB1667" s="14"/>
      <c r="AC1667" s="32"/>
    </row>
    <row r="1668">
      <c r="A1668" s="8"/>
      <c r="B1668" s="13"/>
      <c r="C1668" s="8"/>
      <c r="D1668" s="8"/>
      <c r="E1668" s="8"/>
      <c r="F1668" s="8"/>
      <c r="G1668" s="11"/>
      <c r="H1668" s="8"/>
      <c r="I1668" s="11"/>
      <c r="J1668" s="8"/>
      <c r="K1668" s="8"/>
      <c r="L1668" s="11"/>
      <c r="M1668" s="8"/>
      <c r="N1668" s="8"/>
      <c r="O1668" s="8"/>
      <c r="P1668" s="11"/>
      <c r="Q1668" s="11"/>
      <c r="R1668" s="8"/>
      <c r="U1668" s="8"/>
      <c r="V1668" s="43"/>
      <c r="W1668" s="8"/>
      <c r="X1668" s="8"/>
      <c r="Z1668" s="8"/>
      <c r="AA1668" s="14"/>
      <c r="AB1668" s="14"/>
      <c r="AC1668" s="32"/>
    </row>
    <row r="1669">
      <c r="A1669" s="8"/>
      <c r="B1669" s="13"/>
      <c r="C1669" s="8"/>
      <c r="D1669" s="8"/>
      <c r="E1669" s="8"/>
      <c r="F1669" s="8"/>
      <c r="G1669" s="11"/>
      <c r="H1669" s="8"/>
      <c r="I1669" s="11"/>
      <c r="J1669" s="8"/>
      <c r="K1669" s="8"/>
      <c r="L1669" s="11"/>
      <c r="M1669" s="8"/>
      <c r="N1669" s="8"/>
      <c r="O1669" s="8"/>
      <c r="P1669" s="11"/>
      <c r="Q1669" s="11"/>
      <c r="R1669" s="8"/>
      <c r="U1669" s="8"/>
      <c r="V1669" s="43"/>
      <c r="W1669" s="8"/>
      <c r="X1669" s="8"/>
      <c r="Z1669" s="8"/>
      <c r="AA1669" s="14"/>
      <c r="AB1669" s="14"/>
      <c r="AC1669" s="32"/>
    </row>
    <row r="1670">
      <c r="A1670" s="8"/>
      <c r="B1670" s="13"/>
      <c r="C1670" s="8"/>
      <c r="D1670" s="8"/>
      <c r="E1670" s="8"/>
      <c r="F1670" s="8"/>
      <c r="G1670" s="11"/>
      <c r="H1670" s="8"/>
      <c r="I1670" s="11"/>
      <c r="J1670" s="8"/>
      <c r="K1670" s="8"/>
      <c r="L1670" s="11"/>
      <c r="M1670" s="8"/>
      <c r="N1670" s="8"/>
      <c r="O1670" s="8"/>
      <c r="P1670" s="11"/>
      <c r="Q1670" s="11"/>
      <c r="R1670" s="8"/>
      <c r="U1670" s="8"/>
      <c r="V1670" s="43"/>
      <c r="W1670" s="8"/>
      <c r="X1670" s="8"/>
      <c r="Z1670" s="8"/>
      <c r="AA1670" s="14"/>
      <c r="AB1670" s="14"/>
      <c r="AC1670" s="32"/>
    </row>
    <row r="1671">
      <c r="A1671" s="8"/>
      <c r="B1671" s="13"/>
      <c r="C1671" s="8"/>
      <c r="D1671" s="8"/>
      <c r="E1671" s="8"/>
      <c r="F1671" s="8"/>
      <c r="G1671" s="11"/>
      <c r="H1671" s="8"/>
      <c r="I1671" s="11"/>
      <c r="J1671" s="8"/>
      <c r="K1671" s="8"/>
      <c r="L1671" s="11"/>
      <c r="M1671" s="8"/>
      <c r="N1671" s="8"/>
      <c r="O1671" s="8"/>
      <c r="P1671" s="11"/>
      <c r="Q1671" s="11"/>
      <c r="R1671" s="8"/>
      <c r="U1671" s="8"/>
      <c r="V1671" s="43"/>
      <c r="W1671" s="8"/>
      <c r="X1671" s="8"/>
      <c r="Z1671" s="8"/>
      <c r="AA1671" s="14"/>
      <c r="AB1671" s="14"/>
      <c r="AC1671" s="32"/>
    </row>
    <row r="1672">
      <c r="A1672" s="8"/>
      <c r="B1672" s="13"/>
      <c r="C1672" s="8"/>
      <c r="D1672" s="8"/>
      <c r="E1672" s="8"/>
      <c r="F1672" s="8"/>
      <c r="G1672" s="11"/>
      <c r="H1672" s="8"/>
      <c r="I1672" s="11"/>
      <c r="J1672" s="8"/>
      <c r="K1672" s="8"/>
      <c r="L1672" s="11"/>
      <c r="M1672" s="8"/>
      <c r="N1672" s="8"/>
      <c r="O1672" s="8"/>
      <c r="P1672" s="11"/>
      <c r="Q1672" s="11"/>
      <c r="R1672" s="8"/>
      <c r="U1672" s="8"/>
      <c r="V1672" s="43"/>
      <c r="W1672" s="8"/>
      <c r="X1672" s="8"/>
      <c r="Z1672" s="8"/>
      <c r="AA1672" s="14"/>
      <c r="AB1672" s="14"/>
      <c r="AC1672" s="32"/>
    </row>
    <row r="1673">
      <c r="A1673" s="8"/>
      <c r="B1673" s="13"/>
      <c r="C1673" s="8"/>
      <c r="D1673" s="8"/>
      <c r="E1673" s="8"/>
      <c r="F1673" s="8"/>
      <c r="G1673" s="11"/>
      <c r="H1673" s="8"/>
      <c r="I1673" s="11"/>
      <c r="J1673" s="8"/>
      <c r="K1673" s="8"/>
      <c r="L1673" s="11"/>
      <c r="M1673" s="8"/>
      <c r="N1673" s="8"/>
      <c r="O1673" s="8"/>
      <c r="P1673" s="11"/>
      <c r="Q1673" s="11"/>
      <c r="R1673" s="8"/>
      <c r="U1673" s="8"/>
      <c r="V1673" s="43"/>
      <c r="W1673" s="8"/>
      <c r="X1673" s="8"/>
      <c r="Z1673" s="8"/>
      <c r="AA1673" s="14"/>
      <c r="AB1673" s="14"/>
      <c r="AC1673" s="32"/>
    </row>
    <row r="1674">
      <c r="A1674" s="8"/>
      <c r="B1674" s="13"/>
      <c r="C1674" s="8"/>
      <c r="D1674" s="8"/>
      <c r="E1674" s="8"/>
      <c r="F1674" s="8"/>
      <c r="G1674" s="11"/>
      <c r="H1674" s="8"/>
      <c r="I1674" s="11"/>
      <c r="J1674" s="8"/>
      <c r="K1674" s="8"/>
      <c r="L1674" s="11"/>
      <c r="M1674" s="8"/>
      <c r="N1674" s="8"/>
      <c r="O1674" s="8"/>
      <c r="P1674" s="11"/>
      <c r="Q1674" s="11"/>
      <c r="R1674" s="8"/>
      <c r="U1674" s="8"/>
      <c r="V1674" s="43"/>
      <c r="W1674" s="8"/>
      <c r="X1674" s="8"/>
      <c r="Z1674" s="8"/>
      <c r="AA1674" s="14"/>
      <c r="AB1674" s="14"/>
      <c r="AC1674" s="32"/>
    </row>
    <row r="1675">
      <c r="A1675" s="8"/>
      <c r="B1675" s="13"/>
      <c r="C1675" s="8"/>
      <c r="D1675" s="8"/>
      <c r="E1675" s="8"/>
      <c r="F1675" s="8"/>
      <c r="G1675" s="11"/>
      <c r="H1675" s="8"/>
      <c r="I1675" s="11"/>
      <c r="J1675" s="8"/>
      <c r="K1675" s="8"/>
      <c r="L1675" s="11"/>
      <c r="M1675" s="8"/>
      <c r="N1675" s="8"/>
      <c r="O1675" s="8"/>
      <c r="P1675" s="11"/>
      <c r="Q1675" s="11"/>
      <c r="R1675" s="8"/>
      <c r="U1675" s="8"/>
      <c r="V1675" s="43"/>
      <c r="W1675" s="8"/>
      <c r="X1675" s="8"/>
      <c r="Z1675" s="8"/>
      <c r="AA1675" s="14"/>
      <c r="AB1675" s="14"/>
      <c r="AC1675" s="32"/>
    </row>
    <row r="1676">
      <c r="A1676" s="8"/>
      <c r="B1676" s="13"/>
      <c r="C1676" s="8"/>
      <c r="D1676" s="8"/>
      <c r="E1676" s="8"/>
      <c r="F1676" s="8"/>
      <c r="G1676" s="11"/>
      <c r="H1676" s="8"/>
      <c r="I1676" s="11"/>
      <c r="J1676" s="8"/>
      <c r="K1676" s="8"/>
      <c r="L1676" s="11"/>
      <c r="M1676" s="8"/>
      <c r="N1676" s="8"/>
      <c r="O1676" s="8"/>
      <c r="P1676" s="11"/>
      <c r="Q1676" s="11"/>
      <c r="R1676" s="8"/>
      <c r="U1676" s="8"/>
      <c r="V1676" s="43"/>
      <c r="W1676" s="8"/>
      <c r="X1676" s="8"/>
      <c r="Z1676" s="8"/>
      <c r="AA1676" s="14"/>
      <c r="AB1676" s="14"/>
      <c r="AC1676" s="32"/>
    </row>
    <row r="1677">
      <c r="A1677" s="8"/>
      <c r="B1677" s="13"/>
      <c r="C1677" s="8"/>
      <c r="D1677" s="8"/>
      <c r="E1677" s="8"/>
      <c r="F1677" s="8"/>
      <c r="G1677" s="11"/>
      <c r="H1677" s="8"/>
      <c r="I1677" s="11"/>
      <c r="J1677" s="8"/>
      <c r="K1677" s="8"/>
      <c r="L1677" s="11"/>
      <c r="M1677" s="8"/>
      <c r="N1677" s="8"/>
      <c r="O1677" s="8"/>
      <c r="P1677" s="11"/>
      <c r="Q1677" s="11"/>
      <c r="R1677" s="8"/>
      <c r="U1677" s="8"/>
      <c r="V1677" s="43"/>
      <c r="W1677" s="8"/>
      <c r="X1677" s="8"/>
      <c r="Z1677" s="8"/>
      <c r="AA1677" s="14"/>
      <c r="AB1677" s="14"/>
      <c r="AC1677" s="32"/>
    </row>
    <row r="1678">
      <c r="A1678" s="8"/>
      <c r="B1678" s="13"/>
      <c r="C1678" s="8"/>
      <c r="D1678" s="8"/>
      <c r="E1678" s="8"/>
      <c r="F1678" s="8"/>
      <c r="G1678" s="11"/>
      <c r="H1678" s="8"/>
      <c r="I1678" s="11"/>
      <c r="J1678" s="8"/>
      <c r="K1678" s="8"/>
      <c r="L1678" s="11"/>
      <c r="M1678" s="8"/>
      <c r="N1678" s="8"/>
      <c r="O1678" s="8"/>
      <c r="P1678" s="11"/>
      <c r="Q1678" s="11"/>
      <c r="R1678" s="8"/>
      <c r="U1678" s="8"/>
      <c r="V1678" s="43"/>
      <c r="W1678" s="8"/>
      <c r="X1678" s="8"/>
      <c r="Z1678" s="8"/>
      <c r="AA1678" s="14"/>
      <c r="AB1678" s="14"/>
      <c r="AC1678" s="32"/>
    </row>
    <row r="1679">
      <c r="A1679" s="8"/>
      <c r="B1679" s="13"/>
      <c r="C1679" s="8"/>
      <c r="D1679" s="8"/>
      <c r="E1679" s="8"/>
      <c r="F1679" s="8"/>
      <c r="G1679" s="11"/>
      <c r="H1679" s="8"/>
      <c r="I1679" s="11"/>
      <c r="J1679" s="8"/>
      <c r="K1679" s="8"/>
      <c r="L1679" s="11"/>
      <c r="M1679" s="8"/>
      <c r="N1679" s="8"/>
      <c r="O1679" s="8"/>
      <c r="P1679" s="11"/>
      <c r="Q1679" s="11"/>
      <c r="R1679" s="8"/>
      <c r="U1679" s="8"/>
      <c r="V1679" s="43"/>
      <c r="W1679" s="8"/>
      <c r="X1679" s="8"/>
      <c r="Z1679" s="8"/>
      <c r="AA1679" s="14"/>
      <c r="AB1679" s="14"/>
      <c r="AC1679" s="32"/>
    </row>
    <row r="1680">
      <c r="A1680" s="8"/>
      <c r="B1680" s="13"/>
      <c r="C1680" s="8"/>
      <c r="D1680" s="8"/>
      <c r="E1680" s="8"/>
      <c r="F1680" s="8"/>
      <c r="G1680" s="11"/>
      <c r="H1680" s="8"/>
      <c r="I1680" s="11"/>
      <c r="J1680" s="8"/>
      <c r="K1680" s="8"/>
      <c r="L1680" s="11"/>
      <c r="M1680" s="8"/>
      <c r="N1680" s="8"/>
      <c r="O1680" s="8"/>
      <c r="P1680" s="11"/>
      <c r="Q1680" s="11"/>
      <c r="R1680" s="8"/>
      <c r="U1680" s="8"/>
      <c r="V1680" s="43"/>
      <c r="W1680" s="8"/>
      <c r="X1680" s="8"/>
      <c r="Z1680" s="8"/>
      <c r="AA1680" s="14"/>
      <c r="AB1680" s="14"/>
      <c r="AC1680" s="32"/>
    </row>
    <row r="1681">
      <c r="A1681" s="8"/>
      <c r="B1681" s="13"/>
      <c r="C1681" s="8"/>
      <c r="D1681" s="8"/>
      <c r="E1681" s="8"/>
      <c r="F1681" s="8"/>
      <c r="G1681" s="11"/>
      <c r="H1681" s="8"/>
      <c r="I1681" s="11"/>
      <c r="J1681" s="8"/>
      <c r="K1681" s="8"/>
      <c r="L1681" s="11"/>
      <c r="M1681" s="8"/>
      <c r="N1681" s="8"/>
      <c r="O1681" s="8"/>
      <c r="P1681" s="11"/>
      <c r="Q1681" s="11"/>
      <c r="R1681" s="8"/>
      <c r="U1681" s="8"/>
      <c r="V1681" s="43"/>
      <c r="W1681" s="8"/>
      <c r="X1681" s="8"/>
      <c r="Z1681" s="8"/>
      <c r="AA1681" s="14"/>
      <c r="AB1681" s="14"/>
      <c r="AC1681" s="32"/>
    </row>
    <row r="1682">
      <c r="A1682" s="8"/>
      <c r="B1682" s="13"/>
      <c r="C1682" s="8"/>
      <c r="D1682" s="8"/>
      <c r="E1682" s="8"/>
      <c r="F1682" s="8"/>
      <c r="G1682" s="11"/>
      <c r="H1682" s="8"/>
      <c r="I1682" s="11"/>
      <c r="J1682" s="8"/>
      <c r="K1682" s="8"/>
      <c r="L1682" s="11"/>
      <c r="M1682" s="8"/>
      <c r="N1682" s="8"/>
      <c r="O1682" s="8"/>
      <c r="P1682" s="11"/>
      <c r="Q1682" s="11"/>
      <c r="R1682" s="8"/>
      <c r="U1682" s="8"/>
      <c r="V1682" s="43"/>
      <c r="W1682" s="8"/>
      <c r="X1682" s="8"/>
      <c r="Z1682" s="8"/>
      <c r="AA1682" s="14"/>
      <c r="AB1682" s="14"/>
      <c r="AC1682" s="32"/>
    </row>
    <row r="1683">
      <c r="A1683" s="8"/>
      <c r="B1683" s="13"/>
      <c r="C1683" s="8"/>
      <c r="D1683" s="8"/>
      <c r="E1683" s="8"/>
      <c r="F1683" s="8"/>
      <c r="G1683" s="11"/>
      <c r="H1683" s="8"/>
      <c r="I1683" s="11"/>
      <c r="J1683" s="8"/>
      <c r="K1683" s="8"/>
      <c r="L1683" s="11"/>
      <c r="M1683" s="8"/>
      <c r="N1683" s="8"/>
      <c r="O1683" s="8"/>
      <c r="P1683" s="11"/>
      <c r="Q1683" s="11"/>
      <c r="R1683" s="8"/>
      <c r="U1683" s="8"/>
      <c r="V1683" s="43"/>
      <c r="W1683" s="8"/>
      <c r="X1683" s="8"/>
      <c r="Z1683" s="8"/>
      <c r="AA1683" s="14"/>
      <c r="AB1683" s="14"/>
      <c r="AC1683" s="32"/>
    </row>
    <row r="1684">
      <c r="A1684" s="8"/>
      <c r="B1684" s="13"/>
      <c r="C1684" s="8"/>
      <c r="D1684" s="8"/>
      <c r="E1684" s="8"/>
      <c r="F1684" s="8"/>
      <c r="G1684" s="11"/>
      <c r="H1684" s="8"/>
      <c r="I1684" s="11"/>
      <c r="J1684" s="8"/>
      <c r="K1684" s="8"/>
      <c r="L1684" s="11"/>
      <c r="M1684" s="8"/>
      <c r="N1684" s="8"/>
      <c r="O1684" s="8"/>
      <c r="P1684" s="11"/>
      <c r="Q1684" s="11"/>
      <c r="R1684" s="8"/>
      <c r="U1684" s="8"/>
      <c r="V1684" s="43"/>
      <c r="W1684" s="8"/>
      <c r="X1684" s="8"/>
      <c r="Z1684" s="8"/>
      <c r="AA1684" s="14"/>
      <c r="AB1684" s="14"/>
      <c r="AC1684" s="32"/>
    </row>
    <row r="1685">
      <c r="A1685" s="8"/>
      <c r="B1685" s="13"/>
      <c r="C1685" s="8"/>
      <c r="D1685" s="8"/>
      <c r="E1685" s="8"/>
      <c r="F1685" s="8"/>
      <c r="G1685" s="11"/>
      <c r="H1685" s="8"/>
      <c r="I1685" s="11"/>
      <c r="J1685" s="8"/>
      <c r="K1685" s="8"/>
      <c r="L1685" s="11"/>
      <c r="M1685" s="8"/>
      <c r="N1685" s="8"/>
      <c r="O1685" s="8"/>
      <c r="P1685" s="11"/>
      <c r="Q1685" s="11"/>
      <c r="R1685" s="8"/>
      <c r="U1685" s="8"/>
      <c r="V1685" s="43"/>
      <c r="W1685" s="8"/>
      <c r="X1685" s="8"/>
      <c r="Z1685" s="8"/>
      <c r="AA1685" s="14"/>
      <c r="AB1685" s="14"/>
      <c r="AC1685" s="32"/>
    </row>
    <row r="1686">
      <c r="A1686" s="8"/>
      <c r="B1686" s="13"/>
      <c r="C1686" s="8"/>
      <c r="D1686" s="8"/>
      <c r="E1686" s="8"/>
      <c r="F1686" s="8"/>
      <c r="G1686" s="11"/>
      <c r="H1686" s="8"/>
      <c r="I1686" s="11"/>
      <c r="J1686" s="8"/>
      <c r="K1686" s="8"/>
      <c r="L1686" s="11"/>
      <c r="M1686" s="8"/>
      <c r="N1686" s="8"/>
      <c r="O1686" s="8"/>
      <c r="P1686" s="11"/>
      <c r="Q1686" s="11"/>
      <c r="R1686" s="8"/>
      <c r="U1686" s="8"/>
      <c r="V1686" s="43"/>
      <c r="W1686" s="8"/>
      <c r="X1686" s="8"/>
      <c r="Z1686" s="8"/>
      <c r="AA1686" s="14"/>
      <c r="AB1686" s="14"/>
      <c r="AC1686" s="32"/>
    </row>
    <row r="1687">
      <c r="A1687" s="8"/>
      <c r="B1687" s="13"/>
      <c r="C1687" s="8"/>
      <c r="D1687" s="8"/>
      <c r="E1687" s="8"/>
      <c r="F1687" s="8"/>
      <c r="G1687" s="11"/>
      <c r="H1687" s="8"/>
      <c r="I1687" s="11"/>
      <c r="J1687" s="8"/>
      <c r="K1687" s="8"/>
      <c r="L1687" s="11"/>
      <c r="M1687" s="8"/>
      <c r="N1687" s="8"/>
      <c r="O1687" s="8"/>
      <c r="P1687" s="11"/>
      <c r="Q1687" s="11"/>
      <c r="R1687" s="8"/>
      <c r="U1687" s="8"/>
      <c r="V1687" s="43"/>
      <c r="W1687" s="8"/>
      <c r="X1687" s="8"/>
      <c r="Z1687" s="8"/>
      <c r="AA1687" s="14"/>
      <c r="AB1687" s="14"/>
      <c r="AC1687" s="32"/>
    </row>
    <row r="1688">
      <c r="A1688" s="8"/>
      <c r="B1688" s="13"/>
      <c r="C1688" s="8"/>
      <c r="D1688" s="8"/>
      <c r="E1688" s="8"/>
      <c r="F1688" s="8"/>
      <c r="G1688" s="11"/>
      <c r="H1688" s="8"/>
      <c r="I1688" s="11"/>
      <c r="J1688" s="8"/>
      <c r="K1688" s="8"/>
      <c r="L1688" s="11"/>
      <c r="M1688" s="8"/>
      <c r="N1688" s="8"/>
      <c r="O1688" s="8"/>
      <c r="P1688" s="11"/>
      <c r="Q1688" s="11"/>
      <c r="R1688" s="8"/>
      <c r="U1688" s="8"/>
      <c r="V1688" s="43"/>
      <c r="W1688" s="8"/>
      <c r="X1688" s="8"/>
      <c r="Z1688" s="8"/>
      <c r="AA1688" s="14"/>
      <c r="AB1688" s="14"/>
      <c r="AC1688" s="32"/>
    </row>
    <row r="1689">
      <c r="A1689" s="8"/>
      <c r="B1689" s="13"/>
      <c r="C1689" s="8"/>
      <c r="D1689" s="8"/>
      <c r="E1689" s="8"/>
      <c r="F1689" s="8"/>
      <c r="G1689" s="11"/>
      <c r="H1689" s="8"/>
      <c r="I1689" s="11"/>
      <c r="J1689" s="8"/>
      <c r="K1689" s="8"/>
      <c r="L1689" s="11"/>
      <c r="M1689" s="8"/>
      <c r="N1689" s="8"/>
      <c r="O1689" s="8"/>
      <c r="P1689" s="11"/>
      <c r="Q1689" s="11"/>
      <c r="R1689" s="8"/>
      <c r="U1689" s="8"/>
      <c r="V1689" s="43"/>
      <c r="W1689" s="8"/>
      <c r="X1689" s="8"/>
      <c r="Z1689" s="8"/>
      <c r="AA1689" s="14"/>
      <c r="AB1689" s="14"/>
      <c r="AC1689" s="32"/>
    </row>
    <row r="1690">
      <c r="A1690" s="8"/>
      <c r="B1690" s="13"/>
      <c r="C1690" s="8"/>
      <c r="D1690" s="8"/>
      <c r="E1690" s="8"/>
      <c r="F1690" s="8"/>
      <c r="G1690" s="11"/>
      <c r="H1690" s="8"/>
      <c r="I1690" s="11"/>
      <c r="J1690" s="8"/>
      <c r="K1690" s="8"/>
      <c r="L1690" s="11"/>
      <c r="M1690" s="8"/>
      <c r="N1690" s="8"/>
      <c r="O1690" s="8"/>
      <c r="P1690" s="11"/>
      <c r="Q1690" s="11"/>
      <c r="R1690" s="8"/>
      <c r="U1690" s="8"/>
      <c r="V1690" s="43"/>
      <c r="W1690" s="8"/>
      <c r="X1690" s="8"/>
      <c r="Z1690" s="8"/>
      <c r="AA1690" s="14"/>
      <c r="AB1690" s="14"/>
      <c r="AC1690" s="32"/>
    </row>
    <row r="1691">
      <c r="A1691" s="8"/>
      <c r="B1691" s="13"/>
      <c r="C1691" s="8"/>
      <c r="D1691" s="8"/>
      <c r="E1691" s="8"/>
      <c r="F1691" s="8"/>
      <c r="G1691" s="11"/>
      <c r="H1691" s="8"/>
      <c r="I1691" s="11"/>
      <c r="J1691" s="8"/>
      <c r="K1691" s="8"/>
      <c r="L1691" s="11"/>
      <c r="M1691" s="8"/>
      <c r="N1691" s="8"/>
      <c r="O1691" s="8"/>
      <c r="P1691" s="11"/>
      <c r="Q1691" s="11"/>
      <c r="R1691" s="8"/>
      <c r="U1691" s="8"/>
      <c r="V1691" s="43"/>
      <c r="W1691" s="8"/>
      <c r="X1691" s="8"/>
      <c r="Z1691" s="8"/>
      <c r="AA1691" s="14"/>
      <c r="AB1691" s="14"/>
      <c r="AC1691" s="32"/>
    </row>
    <row r="1692">
      <c r="A1692" s="8"/>
      <c r="B1692" s="13"/>
      <c r="C1692" s="8"/>
      <c r="D1692" s="8"/>
      <c r="E1692" s="8"/>
      <c r="F1692" s="8"/>
      <c r="G1692" s="11"/>
      <c r="H1692" s="8"/>
      <c r="I1692" s="11"/>
      <c r="J1692" s="8"/>
      <c r="K1692" s="8"/>
      <c r="L1692" s="11"/>
      <c r="M1692" s="8"/>
      <c r="N1692" s="8"/>
      <c r="O1692" s="8"/>
      <c r="P1692" s="11"/>
      <c r="Q1692" s="11"/>
      <c r="R1692" s="8"/>
      <c r="U1692" s="8"/>
      <c r="V1692" s="43"/>
      <c r="W1692" s="8"/>
      <c r="X1692" s="8"/>
      <c r="Z1692" s="8"/>
      <c r="AA1692" s="14"/>
      <c r="AB1692" s="14"/>
      <c r="AC1692" s="32"/>
    </row>
    <row r="1693">
      <c r="A1693" s="8"/>
      <c r="B1693" s="13"/>
      <c r="C1693" s="8"/>
      <c r="D1693" s="8"/>
      <c r="E1693" s="8"/>
      <c r="F1693" s="8"/>
      <c r="G1693" s="11"/>
      <c r="H1693" s="8"/>
      <c r="I1693" s="11"/>
      <c r="J1693" s="8"/>
      <c r="K1693" s="8"/>
      <c r="L1693" s="11"/>
      <c r="M1693" s="8"/>
      <c r="N1693" s="8"/>
      <c r="O1693" s="8"/>
      <c r="P1693" s="11"/>
      <c r="Q1693" s="11"/>
      <c r="R1693" s="8"/>
      <c r="U1693" s="8"/>
      <c r="V1693" s="43"/>
      <c r="W1693" s="8"/>
      <c r="X1693" s="8"/>
      <c r="Z1693" s="8"/>
      <c r="AA1693" s="14"/>
      <c r="AB1693" s="14"/>
      <c r="AC1693" s="32"/>
    </row>
    <row r="1694">
      <c r="A1694" s="8"/>
      <c r="B1694" s="13"/>
      <c r="C1694" s="8"/>
      <c r="D1694" s="8"/>
      <c r="E1694" s="8"/>
      <c r="F1694" s="8"/>
      <c r="G1694" s="11"/>
      <c r="H1694" s="8"/>
      <c r="I1694" s="11"/>
      <c r="J1694" s="8"/>
      <c r="K1694" s="8"/>
      <c r="L1694" s="11"/>
      <c r="M1694" s="8"/>
      <c r="N1694" s="8"/>
      <c r="O1694" s="8"/>
      <c r="P1694" s="11"/>
      <c r="Q1694" s="11"/>
      <c r="R1694" s="8"/>
      <c r="U1694" s="8"/>
      <c r="V1694" s="43"/>
      <c r="W1694" s="8"/>
      <c r="X1694" s="8"/>
      <c r="Z1694" s="8"/>
      <c r="AA1694" s="14"/>
      <c r="AB1694" s="14"/>
      <c r="AC1694" s="32"/>
    </row>
    <row r="1695">
      <c r="A1695" s="8"/>
      <c r="B1695" s="13"/>
      <c r="C1695" s="8"/>
      <c r="D1695" s="8"/>
      <c r="E1695" s="8"/>
      <c r="F1695" s="8"/>
      <c r="G1695" s="11"/>
      <c r="H1695" s="8"/>
      <c r="I1695" s="11"/>
      <c r="J1695" s="8"/>
      <c r="K1695" s="8"/>
      <c r="L1695" s="11"/>
      <c r="M1695" s="8"/>
      <c r="N1695" s="8"/>
      <c r="O1695" s="8"/>
      <c r="P1695" s="11"/>
      <c r="Q1695" s="11"/>
      <c r="R1695" s="8"/>
      <c r="U1695" s="8"/>
      <c r="V1695" s="43"/>
      <c r="W1695" s="8"/>
      <c r="X1695" s="8"/>
      <c r="Z1695" s="8"/>
      <c r="AA1695" s="14"/>
      <c r="AB1695" s="14"/>
      <c r="AC1695" s="32"/>
    </row>
    <row r="1696">
      <c r="A1696" s="8"/>
      <c r="B1696" s="13"/>
      <c r="C1696" s="8"/>
      <c r="D1696" s="8"/>
      <c r="E1696" s="8"/>
      <c r="F1696" s="8"/>
      <c r="G1696" s="11"/>
      <c r="H1696" s="8"/>
      <c r="I1696" s="11"/>
      <c r="J1696" s="8"/>
      <c r="K1696" s="8"/>
      <c r="L1696" s="11"/>
      <c r="M1696" s="8"/>
      <c r="N1696" s="8"/>
      <c r="O1696" s="8"/>
      <c r="P1696" s="11"/>
      <c r="Q1696" s="11"/>
      <c r="R1696" s="8"/>
      <c r="U1696" s="8"/>
      <c r="V1696" s="43"/>
      <c r="W1696" s="8"/>
      <c r="X1696" s="8"/>
      <c r="Z1696" s="8"/>
      <c r="AA1696" s="14"/>
      <c r="AB1696" s="14"/>
      <c r="AC1696" s="32"/>
    </row>
    <row r="1697">
      <c r="A1697" s="8"/>
      <c r="B1697" s="13"/>
      <c r="C1697" s="8"/>
      <c r="D1697" s="8"/>
      <c r="E1697" s="8"/>
      <c r="F1697" s="8"/>
      <c r="G1697" s="11"/>
      <c r="H1697" s="8"/>
      <c r="I1697" s="11"/>
      <c r="J1697" s="8"/>
      <c r="K1697" s="8"/>
      <c r="L1697" s="11"/>
      <c r="M1697" s="8"/>
      <c r="N1697" s="8"/>
      <c r="O1697" s="8"/>
      <c r="P1697" s="11"/>
      <c r="Q1697" s="11"/>
      <c r="R1697" s="8"/>
      <c r="U1697" s="8"/>
      <c r="V1697" s="43"/>
      <c r="W1697" s="8"/>
      <c r="X1697" s="8"/>
      <c r="Z1697" s="8"/>
      <c r="AA1697" s="14"/>
      <c r="AB1697" s="14"/>
      <c r="AC1697" s="32"/>
    </row>
    <row r="1698">
      <c r="A1698" s="8"/>
      <c r="B1698" s="13"/>
      <c r="C1698" s="8"/>
      <c r="D1698" s="8"/>
      <c r="E1698" s="8"/>
      <c r="F1698" s="8"/>
      <c r="G1698" s="11"/>
      <c r="H1698" s="8"/>
      <c r="I1698" s="11"/>
      <c r="J1698" s="8"/>
      <c r="K1698" s="8"/>
      <c r="L1698" s="11"/>
      <c r="M1698" s="8"/>
      <c r="N1698" s="8"/>
      <c r="O1698" s="8"/>
      <c r="P1698" s="11"/>
      <c r="Q1698" s="11"/>
      <c r="R1698" s="8"/>
      <c r="U1698" s="8"/>
      <c r="V1698" s="43"/>
      <c r="W1698" s="8"/>
      <c r="X1698" s="8"/>
      <c r="Z1698" s="8"/>
      <c r="AA1698" s="14"/>
      <c r="AB1698" s="14"/>
      <c r="AC1698" s="32"/>
    </row>
    <row r="1699">
      <c r="A1699" s="8"/>
      <c r="B1699" s="13"/>
      <c r="C1699" s="8"/>
      <c r="D1699" s="8"/>
      <c r="E1699" s="8"/>
      <c r="F1699" s="8"/>
      <c r="G1699" s="11"/>
      <c r="H1699" s="8"/>
      <c r="I1699" s="11"/>
      <c r="J1699" s="8"/>
      <c r="K1699" s="8"/>
      <c r="L1699" s="11"/>
      <c r="M1699" s="8"/>
      <c r="N1699" s="8"/>
      <c r="O1699" s="8"/>
      <c r="P1699" s="11"/>
      <c r="Q1699" s="11"/>
      <c r="R1699" s="8"/>
      <c r="U1699" s="8"/>
      <c r="V1699" s="43"/>
      <c r="W1699" s="8"/>
      <c r="X1699" s="8"/>
      <c r="Z1699" s="8"/>
      <c r="AA1699" s="14"/>
      <c r="AB1699" s="14"/>
      <c r="AC1699" s="32"/>
    </row>
    <row r="1700">
      <c r="A1700" s="8"/>
      <c r="B1700" s="13"/>
      <c r="C1700" s="8"/>
      <c r="D1700" s="8"/>
      <c r="E1700" s="8"/>
      <c r="F1700" s="8"/>
      <c r="G1700" s="11"/>
      <c r="H1700" s="8"/>
      <c r="I1700" s="11"/>
      <c r="J1700" s="8"/>
      <c r="K1700" s="8"/>
      <c r="L1700" s="11"/>
      <c r="M1700" s="8"/>
      <c r="N1700" s="8"/>
      <c r="O1700" s="8"/>
      <c r="P1700" s="11"/>
      <c r="Q1700" s="11"/>
      <c r="R1700" s="8"/>
      <c r="U1700" s="8"/>
      <c r="V1700" s="43"/>
      <c r="W1700" s="8"/>
      <c r="X1700" s="8"/>
      <c r="Z1700" s="8"/>
      <c r="AA1700" s="14"/>
      <c r="AB1700" s="14"/>
      <c r="AC1700" s="32"/>
    </row>
    <row r="1701">
      <c r="A1701" s="8"/>
      <c r="B1701" s="13"/>
      <c r="C1701" s="8"/>
      <c r="D1701" s="8"/>
      <c r="E1701" s="8"/>
      <c r="F1701" s="8"/>
      <c r="G1701" s="11"/>
      <c r="H1701" s="8"/>
      <c r="I1701" s="11"/>
      <c r="J1701" s="8"/>
      <c r="K1701" s="8"/>
      <c r="L1701" s="11"/>
      <c r="M1701" s="8"/>
      <c r="N1701" s="8"/>
      <c r="O1701" s="8"/>
      <c r="P1701" s="11"/>
      <c r="Q1701" s="11"/>
      <c r="R1701" s="8"/>
      <c r="U1701" s="8"/>
      <c r="V1701" s="43"/>
      <c r="W1701" s="8"/>
      <c r="X1701" s="8"/>
      <c r="Z1701" s="8"/>
      <c r="AA1701" s="14"/>
      <c r="AB1701" s="14"/>
      <c r="AC1701" s="32"/>
    </row>
    <row r="1702">
      <c r="A1702" s="8"/>
      <c r="B1702" s="13"/>
      <c r="C1702" s="8"/>
      <c r="D1702" s="8"/>
      <c r="E1702" s="8"/>
      <c r="F1702" s="8"/>
      <c r="G1702" s="11"/>
      <c r="H1702" s="8"/>
      <c r="I1702" s="11"/>
      <c r="J1702" s="8"/>
      <c r="K1702" s="8"/>
      <c r="L1702" s="11"/>
      <c r="M1702" s="8"/>
      <c r="N1702" s="8"/>
      <c r="O1702" s="8"/>
      <c r="P1702" s="11"/>
      <c r="Q1702" s="11"/>
      <c r="R1702" s="8"/>
      <c r="U1702" s="8"/>
      <c r="V1702" s="43"/>
      <c r="W1702" s="8"/>
      <c r="X1702" s="8"/>
      <c r="Z1702" s="8"/>
      <c r="AA1702" s="14"/>
      <c r="AB1702" s="14"/>
      <c r="AC1702" s="32"/>
    </row>
    <row r="1703">
      <c r="A1703" s="8"/>
      <c r="B1703" s="13"/>
      <c r="C1703" s="8"/>
      <c r="D1703" s="8"/>
      <c r="E1703" s="8"/>
      <c r="F1703" s="8"/>
      <c r="G1703" s="11"/>
      <c r="H1703" s="8"/>
      <c r="I1703" s="11"/>
      <c r="J1703" s="8"/>
      <c r="K1703" s="8"/>
      <c r="L1703" s="11"/>
      <c r="M1703" s="8"/>
      <c r="N1703" s="8"/>
      <c r="O1703" s="8"/>
      <c r="P1703" s="11"/>
      <c r="Q1703" s="11"/>
      <c r="R1703" s="8"/>
      <c r="U1703" s="8"/>
      <c r="V1703" s="43"/>
      <c r="W1703" s="8"/>
      <c r="X1703" s="8"/>
      <c r="Z1703" s="8"/>
      <c r="AA1703" s="14"/>
      <c r="AB1703" s="14"/>
      <c r="AC1703" s="32"/>
    </row>
    <row r="1704">
      <c r="A1704" s="8"/>
      <c r="B1704" s="13"/>
      <c r="C1704" s="8"/>
      <c r="D1704" s="8"/>
      <c r="E1704" s="8"/>
      <c r="F1704" s="8"/>
      <c r="G1704" s="11"/>
      <c r="H1704" s="8"/>
      <c r="I1704" s="11"/>
      <c r="J1704" s="8"/>
      <c r="K1704" s="8"/>
      <c r="L1704" s="11"/>
      <c r="M1704" s="8"/>
      <c r="N1704" s="8"/>
      <c r="O1704" s="8"/>
      <c r="P1704" s="11"/>
      <c r="Q1704" s="11"/>
      <c r="R1704" s="8"/>
      <c r="U1704" s="8"/>
      <c r="V1704" s="43"/>
      <c r="W1704" s="8"/>
      <c r="X1704" s="8"/>
      <c r="Z1704" s="8"/>
      <c r="AA1704" s="14"/>
      <c r="AB1704" s="14"/>
      <c r="AC1704" s="32"/>
    </row>
    <row r="1705">
      <c r="A1705" s="8"/>
      <c r="B1705" s="13"/>
      <c r="C1705" s="8"/>
      <c r="D1705" s="8"/>
      <c r="E1705" s="8"/>
      <c r="F1705" s="8"/>
      <c r="G1705" s="11"/>
      <c r="H1705" s="8"/>
      <c r="I1705" s="11"/>
      <c r="J1705" s="8"/>
      <c r="K1705" s="8"/>
      <c r="L1705" s="11"/>
      <c r="M1705" s="8"/>
      <c r="N1705" s="8"/>
      <c r="O1705" s="8"/>
      <c r="P1705" s="11"/>
      <c r="Q1705" s="11"/>
      <c r="R1705" s="8"/>
      <c r="U1705" s="8"/>
      <c r="V1705" s="43"/>
      <c r="W1705" s="8"/>
      <c r="X1705" s="8"/>
      <c r="Z1705" s="8"/>
      <c r="AA1705" s="14"/>
      <c r="AB1705" s="14"/>
      <c r="AC1705" s="32"/>
    </row>
    <row r="1706">
      <c r="A1706" s="8"/>
      <c r="B1706" s="13"/>
      <c r="C1706" s="8"/>
      <c r="D1706" s="8"/>
      <c r="E1706" s="8"/>
      <c r="F1706" s="8"/>
      <c r="G1706" s="11"/>
      <c r="H1706" s="8"/>
      <c r="I1706" s="11"/>
      <c r="J1706" s="8"/>
      <c r="K1706" s="8"/>
      <c r="L1706" s="11"/>
      <c r="M1706" s="8"/>
      <c r="N1706" s="8"/>
      <c r="O1706" s="8"/>
      <c r="P1706" s="11"/>
      <c r="Q1706" s="11"/>
      <c r="R1706" s="8"/>
      <c r="U1706" s="8"/>
      <c r="V1706" s="43"/>
      <c r="W1706" s="8"/>
      <c r="X1706" s="8"/>
      <c r="Z1706" s="8"/>
      <c r="AA1706" s="14"/>
      <c r="AB1706" s="14"/>
      <c r="AC1706" s="32"/>
    </row>
    <row r="1707">
      <c r="A1707" s="8"/>
      <c r="B1707" s="13"/>
      <c r="C1707" s="8"/>
      <c r="D1707" s="8"/>
      <c r="E1707" s="8"/>
      <c r="F1707" s="8"/>
      <c r="G1707" s="11"/>
      <c r="H1707" s="8"/>
      <c r="I1707" s="11"/>
      <c r="J1707" s="8"/>
      <c r="K1707" s="8"/>
      <c r="L1707" s="11"/>
      <c r="M1707" s="8"/>
      <c r="N1707" s="8"/>
      <c r="O1707" s="8"/>
      <c r="P1707" s="11"/>
      <c r="Q1707" s="11"/>
      <c r="R1707" s="8"/>
      <c r="U1707" s="8"/>
      <c r="V1707" s="43"/>
      <c r="W1707" s="8"/>
      <c r="X1707" s="8"/>
      <c r="Z1707" s="8"/>
      <c r="AA1707" s="14"/>
      <c r="AB1707" s="14"/>
      <c r="AC1707" s="32"/>
    </row>
    <row r="1708">
      <c r="A1708" s="8"/>
      <c r="B1708" s="13"/>
      <c r="C1708" s="8"/>
      <c r="D1708" s="8"/>
      <c r="E1708" s="8"/>
      <c r="F1708" s="8"/>
      <c r="G1708" s="11"/>
      <c r="H1708" s="8"/>
      <c r="I1708" s="11"/>
      <c r="J1708" s="8"/>
      <c r="K1708" s="8"/>
      <c r="L1708" s="11"/>
      <c r="M1708" s="8"/>
      <c r="N1708" s="8"/>
      <c r="O1708" s="8"/>
      <c r="P1708" s="11"/>
      <c r="Q1708" s="11"/>
      <c r="R1708" s="8"/>
      <c r="U1708" s="8"/>
      <c r="V1708" s="43"/>
      <c r="W1708" s="8"/>
      <c r="X1708" s="8"/>
      <c r="Z1708" s="8"/>
      <c r="AA1708" s="14"/>
      <c r="AB1708" s="14"/>
      <c r="AC1708" s="32"/>
    </row>
    <row r="1709">
      <c r="A1709" s="8"/>
      <c r="B1709" s="13"/>
      <c r="C1709" s="8"/>
      <c r="D1709" s="8"/>
      <c r="E1709" s="8"/>
      <c r="F1709" s="8"/>
      <c r="G1709" s="11"/>
      <c r="H1709" s="8"/>
      <c r="I1709" s="11"/>
      <c r="J1709" s="8"/>
      <c r="K1709" s="8"/>
      <c r="L1709" s="11"/>
      <c r="M1709" s="8"/>
      <c r="N1709" s="8"/>
      <c r="O1709" s="8"/>
      <c r="P1709" s="11"/>
      <c r="Q1709" s="11"/>
      <c r="R1709" s="8"/>
      <c r="U1709" s="8"/>
      <c r="V1709" s="43"/>
      <c r="W1709" s="8"/>
      <c r="X1709" s="8"/>
      <c r="Z1709" s="8"/>
      <c r="AA1709" s="14"/>
      <c r="AB1709" s="14"/>
      <c r="AC1709" s="32"/>
    </row>
    <row r="1710">
      <c r="A1710" s="8"/>
      <c r="B1710" s="13"/>
      <c r="C1710" s="8"/>
      <c r="D1710" s="8"/>
      <c r="E1710" s="8"/>
      <c r="F1710" s="8"/>
      <c r="G1710" s="11"/>
      <c r="H1710" s="8"/>
      <c r="I1710" s="11"/>
      <c r="J1710" s="8"/>
      <c r="K1710" s="8"/>
      <c r="L1710" s="11"/>
      <c r="M1710" s="8"/>
      <c r="N1710" s="8"/>
      <c r="O1710" s="8"/>
      <c r="P1710" s="11"/>
      <c r="Q1710" s="11"/>
      <c r="R1710" s="8"/>
      <c r="U1710" s="8"/>
      <c r="V1710" s="43"/>
      <c r="W1710" s="8"/>
      <c r="X1710" s="8"/>
      <c r="Z1710" s="8"/>
      <c r="AA1710" s="14"/>
      <c r="AB1710" s="14"/>
      <c r="AC1710" s="32"/>
    </row>
    <row r="1711">
      <c r="A1711" s="8"/>
      <c r="B1711" s="13"/>
      <c r="C1711" s="8"/>
      <c r="D1711" s="8"/>
      <c r="E1711" s="8"/>
      <c r="F1711" s="8"/>
      <c r="G1711" s="11"/>
      <c r="H1711" s="8"/>
      <c r="I1711" s="11"/>
      <c r="J1711" s="8"/>
      <c r="K1711" s="8"/>
      <c r="L1711" s="11"/>
      <c r="M1711" s="8"/>
      <c r="N1711" s="8"/>
      <c r="O1711" s="8"/>
      <c r="P1711" s="11"/>
      <c r="Q1711" s="11"/>
      <c r="R1711" s="8"/>
      <c r="U1711" s="8"/>
      <c r="V1711" s="43"/>
      <c r="W1711" s="8"/>
      <c r="X1711" s="8"/>
      <c r="Z1711" s="8"/>
      <c r="AA1711" s="14"/>
      <c r="AB1711" s="14"/>
      <c r="AC1711" s="32"/>
    </row>
    <row r="1712">
      <c r="A1712" s="8"/>
      <c r="B1712" s="13"/>
      <c r="C1712" s="8"/>
      <c r="D1712" s="8"/>
      <c r="E1712" s="8"/>
      <c r="F1712" s="8"/>
      <c r="G1712" s="11"/>
      <c r="H1712" s="8"/>
      <c r="I1712" s="11"/>
      <c r="J1712" s="8"/>
      <c r="K1712" s="8"/>
      <c r="L1712" s="11"/>
      <c r="M1712" s="8"/>
      <c r="N1712" s="8"/>
      <c r="O1712" s="8"/>
      <c r="P1712" s="11"/>
      <c r="Q1712" s="11"/>
      <c r="R1712" s="8"/>
      <c r="U1712" s="8"/>
      <c r="V1712" s="43"/>
      <c r="W1712" s="8"/>
      <c r="X1712" s="8"/>
      <c r="Z1712" s="8"/>
      <c r="AA1712" s="14"/>
      <c r="AB1712" s="14"/>
      <c r="AC1712" s="32"/>
    </row>
    <row r="1713">
      <c r="A1713" s="8"/>
      <c r="B1713" s="13"/>
      <c r="C1713" s="8"/>
      <c r="D1713" s="8"/>
      <c r="E1713" s="8"/>
      <c r="F1713" s="8"/>
      <c r="G1713" s="11"/>
      <c r="H1713" s="8"/>
      <c r="I1713" s="11"/>
      <c r="J1713" s="8"/>
      <c r="K1713" s="8"/>
      <c r="L1713" s="11"/>
      <c r="M1713" s="8"/>
      <c r="N1713" s="8"/>
      <c r="O1713" s="8"/>
      <c r="P1713" s="11"/>
      <c r="Q1713" s="11"/>
      <c r="R1713" s="8"/>
      <c r="U1713" s="8"/>
      <c r="V1713" s="43"/>
      <c r="W1713" s="8"/>
      <c r="X1713" s="8"/>
      <c r="Z1713" s="8"/>
      <c r="AA1713" s="14"/>
      <c r="AB1713" s="14"/>
      <c r="AC1713" s="32"/>
    </row>
    <row r="1714">
      <c r="A1714" s="8"/>
      <c r="B1714" s="13"/>
      <c r="C1714" s="8"/>
      <c r="D1714" s="8"/>
      <c r="E1714" s="8"/>
      <c r="F1714" s="8"/>
      <c r="G1714" s="11"/>
      <c r="H1714" s="8"/>
      <c r="I1714" s="11"/>
      <c r="J1714" s="8"/>
      <c r="K1714" s="8"/>
      <c r="L1714" s="11"/>
      <c r="M1714" s="8"/>
      <c r="N1714" s="8"/>
      <c r="O1714" s="8"/>
      <c r="P1714" s="11"/>
      <c r="Q1714" s="11"/>
      <c r="R1714" s="8"/>
      <c r="U1714" s="8"/>
      <c r="V1714" s="43"/>
      <c r="W1714" s="8"/>
      <c r="X1714" s="8"/>
      <c r="Z1714" s="8"/>
      <c r="AA1714" s="14"/>
      <c r="AB1714" s="14"/>
      <c r="AC1714" s="32"/>
    </row>
    <row r="1715">
      <c r="A1715" s="8"/>
      <c r="B1715" s="13"/>
      <c r="C1715" s="8"/>
      <c r="D1715" s="8"/>
      <c r="E1715" s="8"/>
      <c r="F1715" s="8"/>
      <c r="G1715" s="11"/>
      <c r="H1715" s="8"/>
      <c r="I1715" s="11"/>
      <c r="J1715" s="8"/>
      <c r="K1715" s="8"/>
      <c r="L1715" s="11"/>
      <c r="M1715" s="8"/>
      <c r="N1715" s="8"/>
      <c r="O1715" s="8"/>
      <c r="P1715" s="11"/>
      <c r="Q1715" s="11"/>
      <c r="R1715" s="8"/>
      <c r="U1715" s="8"/>
      <c r="V1715" s="43"/>
      <c r="W1715" s="8"/>
      <c r="X1715" s="8"/>
      <c r="Z1715" s="8"/>
      <c r="AA1715" s="14"/>
      <c r="AB1715" s="14"/>
      <c r="AC1715" s="32"/>
    </row>
    <row r="1716">
      <c r="A1716" s="8"/>
      <c r="B1716" s="13"/>
      <c r="C1716" s="8"/>
      <c r="D1716" s="8"/>
      <c r="E1716" s="8"/>
      <c r="F1716" s="8"/>
      <c r="G1716" s="11"/>
      <c r="H1716" s="8"/>
      <c r="I1716" s="11"/>
      <c r="J1716" s="8"/>
      <c r="K1716" s="8"/>
      <c r="L1716" s="11"/>
      <c r="M1716" s="8"/>
      <c r="N1716" s="8"/>
      <c r="O1716" s="8"/>
      <c r="P1716" s="11"/>
      <c r="Q1716" s="11"/>
      <c r="R1716" s="8"/>
      <c r="U1716" s="8"/>
      <c r="V1716" s="43"/>
      <c r="W1716" s="8"/>
      <c r="X1716" s="8"/>
      <c r="Z1716" s="8"/>
      <c r="AA1716" s="14"/>
      <c r="AB1716" s="14"/>
      <c r="AC1716" s="32"/>
    </row>
    <row r="1717">
      <c r="A1717" s="8"/>
      <c r="B1717" s="13"/>
      <c r="C1717" s="8"/>
      <c r="D1717" s="8"/>
      <c r="E1717" s="8"/>
      <c r="F1717" s="8"/>
      <c r="G1717" s="11"/>
      <c r="H1717" s="8"/>
      <c r="I1717" s="11"/>
      <c r="J1717" s="8"/>
      <c r="K1717" s="8"/>
      <c r="L1717" s="11"/>
      <c r="M1717" s="8"/>
      <c r="N1717" s="8"/>
      <c r="O1717" s="8"/>
      <c r="P1717" s="11"/>
      <c r="Q1717" s="11"/>
      <c r="R1717" s="8"/>
      <c r="U1717" s="8"/>
      <c r="V1717" s="43"/>
      <c r="W1717" s="8"/>
      <c r="X1717" s="8"/>
      <c r="Z1717" s="8"/>
      <c r="AA1717" s="14"/>
      <c r="AB1717" s="14"/>
      <c r="AC1717" s="32"/>
    </row>
    <row r="1718">
      <c r="A1718" s="8"/>
      <c r="B1718" s="13"/>
      <c r="C1718" s="8"/>
      <c r="D1718" s="8"/>
      <c r="E1718" s="8"/>
      <c r="F1718" s="8"/>
      <c r="G1718" s="11"/>
      <c r="H1718" s="8"/>
      <c r="I1718" s="11"/>
      <c r="J1718" s="8"/>
      <c r="K1718" s="8"/>
      <c r="L1718" s="11"/>
      <c r="M1718" s="8"/>
      <c r="N1718" s="8"/>
      <c r="O1718" s="8"/>
      <c r="P1718" s="11"/>
      <c r="Q1718" s="11"/>
      <c r="R1718" s="8"/>
      <c r="U1718" s="8"/>
      <c r="V1718" s="43"/>
      <c r="W1718" s="8"/>
      <c r="X1718" s="8"/>
      <c r="Z1718" s="8"/>
      <c r="AA1718" s="14"/>
      <c r="AB1718" s="14"/>
      <c r="AC1718" s="32"/>
    </row>
    <row r="1719">
      <c r="A1719" s="8"/>
      <c r="B1719" s="13"/>
      <c r="C1719" s="8"/>
      <c r="D1719" s="8"/>
      <c r="E1719" s="8"/>
      <c r="F1719" s="8"/>
      <c r="G1719" s="11"/>
      <c r="H1719" s="8"/>
      <c r="I1719" s="11"/>
      <c r="J1719" s="8"/>
      <c r="K1719" s="8"/>
      <c r="L1719" s="11"/>
      <c r="M1719" s="8"/>
      <c r="N1719" s="8"/>
      <c r="O1719" s="8"/>
      <c r="P1719" s="11"/>
      <c r="Q1719" s="11"/>
      <c r="R1719" s="8"/>
      <c r="U1719" s="8"/>
      <c r="V1719" s="43"/>
      <c r="W1719" s="8"/>
      <c r="X1719" s="8"/>
      <c r="Z1719" s="8"/>
      <c r="AA1719" s="14"/>
      <c r="AB1719" s="14"/>
      <c r="AC1719" s="32"/>
    </row>
    <row r="1720">
      <c r="A1720" s="8"/>
      <c r="B1720" s="13"/>
      <c r="C1720" s="8"/>
      <c r="D1720" s="8"/>
      <c r="E1720" s="8"/>
      <c r="F1720" s="8"/>
      <c r="G1720" s="11"/>
      <c r="H1720" s="8"/>
      <c r="I1720" s="11"/>
      <c r="J1720" s="8"/>
      <c r="K1720" s="8"/>
      <c r="L1720" s="11"/>
      <c r="M1720" s="8"/>
      <c r="N1720" s="8"/>
      <c r="O1720" s="8"/>
      <c r="P1720" s="11"/>
      <c r="Q1720" s="11"/>
      <c r="R1720" s="8"/>
      <c r="U1720" s="8"/>
      <c r="V1720" s="43"/>
      <c r="W1720" s="8"/>
      <c r="X1720" s="8"/>
      <c r="Z1720" s="8"/>
      <c r="AA1720" s="14"/>
      <c r="AB1720" s="14"/>
      <c r="AC1720" s="32"/>
    </row>
    <row r="1721">
      <c r="A1721" s="8"/>
      <c r="B1721" s="13"/>
      <c r="C1721" s="8"/>
      <c r="D1721" s="8"/>
      <c r="E1721" s="8"/>
      <c r="F1721" s="8"/>
      <c r="G1721" s="11"/>
      <c r="H1721" s="8"/>
      <c r="I1721" s="11"/>
      <c r="J1721" s="8"/>
      <c r="K1721" s="8"/>
      <c r="L1721" s="11"/>
      <c r="M1721" s="8"/>
      <c r="N1721" s="8"/>
      <c r="O1721" s="8"/>
      <c r="P1721" s="11"/>
      <c r="Q1721" s="11"/>
      <c r="R1721" s="8"/>
      <c r="U1721" s="8"/>
      <c r="V1721" s="43"/>
      <c r="W1721" s="8"/>
      <c r="X1721" s="8"/>
      <c r="Z1721" s="8"/>
      <c r="AA1721" s="14"/>
      <c r="AB1721" s="14"/>
      <c r="AC1721" s="32"/>
    </row>
    <row r="1722">
      <c r="A1722" s="8"/>
      <c r="B1722" s="13"/>
      <c r="C1722" s="8"/>
      <c r="D1722" s="8"/>
      <c r="E1722" s="8"/>
      <c r="F1722" s="8"/>
      <c r="G1722" s="11"/>
      <c r="H1722" s="8"/>
      <c r="I1722" s="11"/>
      <c r="J1722" s="8"/>
      <c r="K1722" s="8"/>
      <c r="L1722" s="11"/>
      <c r="M1722" s="8"/>
      <c r="N1722" s="8"/>
      <c r="O1722" s="8"/>
      <c r="P1722" s="11"/>
      <c r="Q1722" s="11"/>
      <c r="R1722" s="8"/>
      <c r="U1722" s="8"/>
      <c r="V1722" s="43"/>
      <c r="W1722" s="8"/>
      <c r="X1722" s="8"/>
      <c r="Z1722" s="8"/>
      <c r="AA1722" s="14"/>
      <c r="AB1722" s="14"/>
      <c r="AC1722" s="32"/>
    </row>
    <row r="1723">
      <c r="A1723" s="8"/>
      <c r="B1723" s="13"/>
      <c r="C1723" s="8"/>
      <c r="D1723" s="8"/>
      <c r="E1723" s="8"/>
      <c r="F1723" s="8"/>
      <c r="G1723" s="11"/>
      <c r="H1723" s="8"/>
      <c r="I1723" s="11"/>
      <c r="J1723" s="8"/>
      <c r="K1723" s="8"/>
      <c r="L1723" s="11"/>
      <c r="M1723" s="8"/>
      <c r="N1723" s="8"/>
      <c r="O1723" s="8"/>
      <c r="P1723" s="11"/>
      <c r="Q1723" s="11"/>
      <c r="R1723" s="8"/>
      <c r="U1723" s="8"/>
      <c r="V1723" s="43"/>
      <c r="W1723" s="8"/>
      <c r="X1723" s="8"/>
      <c r="Z1723" s="8"/>
      <c r="AA1723" s="14"/>
      <c r="AB1723" s="14"/>
      <c r="AC1723" s="32"/>
    </row>
    <row r="1724">
      <c r="A1724" s="8"/>
      <c r="B1724" s="13"/>
      <c r="C1724" s="8"/>
      <c r="D1724" s="8"/>
      <c r="E1724" s="8"/>
      <c r="F1724" s="8"/>
      <c r="G1724" s="11"/>
      <c r="H1724" s="8"/>
      <c r="I1724" s="11"/>
      <c r="J1724" s="8"/>
      <c r="K1724" s="8"/>
      <c r="L1724" s="11"/>
      <c r="M1724" s="8"/>
      <c r="N1724" s="8"/>
      <c r="O1724" s="8"/>
      <c r="P1724" s="11"/>
      <c r="Q1724" s="11"/>
      <c r="R1724" s="8"/>
      <c r="U1724" s="8"/>
      <c r="V1724" s="43"/>
      <c r="W1724" s="8"/>
      <c r="X1724" s="8"/>
      <c r="Z1724" s="8"/>
      <c r="AA1724" s="14"/>
      <c r="AB1724" s="14"/>
      <c r="AC1724" s="32"/>
    </row>
    <row r="1725">
      <c r="A1725" s="8"/>
      <c r="B1725" s="13"/>
      <c r="C1725" s="8"/>
      <c r="D1725" s="8"/>
      <c r="E1725" s="8"/>
      <c r="F1725" s="8"/>
      <c r="G1725" s="11"/>
      <c r="H1725" s="8"/>
      <c r="I1725" s="11"/>
      <c r="J1725" s="8"/>
      <c r="K1725" s="8"/>
      <c r="L1725" s="11"/>
      <c r="M1725" s="8"/>
      <c r="N1725" s="8"/>
      <c r="O1725" s="8"/>
      <c r="P1725" s="11"/>
      <c r="Q1725" s="11"/>
      <c r="R1725" s="8"/>
      <c r="U1725" s="8"/>
      <c r="V1725" s="43"/>
      <c r="W1725" s="8"/>
      <c r="X1725" s="8"/>
      <c r="Z1725" s="8"/>
      <c r="AA1725" s="14"/>
      <c r="AB1725" s="14"/>
      <c r="AC1725" s="32"/>
    </row>
    <row r="1726">
      <c r="A1726" s="8"/>
      <c r="B1726" s="13"/>
      <c r="C1726" s="8"/>
      <c r="D1726" s="8"/>
      <c r="E1726" s="8"/>
      <c r="F1726" s="8"/>
      <c r="G1726" s="11"/>
      <c r="H1726" s="8"/>
      <c r="I1726" s="11"/>
      <c r="J1726" s="8"/>
      <c r="K1726" s="8"/>
      <c r="L1726" s="11"/>
      <c r="M1726" s="8"/>
      <c r="N1726" s="8"/>
      <c r="O1726" s="8"/>
      <c r="P1726" s="11"/>
      <c r="Q1726" s="11"/>
      <c r="R1726" s="8"/>
      <c r="U1726" s="8"/>
      <c r="V1726" s="43"/>
      <c r="W1726" s="8"/>
      <c r="X1726" s="8"/>
      <c r="Z1726" s="8"/>
      <c r="AA1726" s="14"/>
      <c r="AB1726" s="14"/>
      <c r="AC1726" s="32"/>
    </row>
    <row r="1727">
      <c r="A1727" s="8"/>
      <c r="B1727" s="13"/>
      <c r="C1727" s="8"/>
      <c r="D1727" s="8"/>
      <c r="E1727" s="8"/>
      <c r="F1727" s="8"/>
      <c r="G1727" s="11"/>
      <c r="H1727" s="8"/>
      <c r="I1727" s="11"/>
      <c r="J1727" s="8"/>
      <c r="K1727" s="8"/>
      <c r="L1727" s="11"/>
      <c r="M1727" s="8"/>
      <c r="N1727" s="8"/>
      <c r="O1727" s="8"/>
      <c r="P1727" s="11"/>
      <c r="Q1727" s="11"/>
      <c r="R1727" s="8"/>
      <c r="U1727" s="8"/>
      <c r="V1727" s="43"/>
      <c r="W1727" s="8"/>
      <c r="X1727" s="8"/>
      <c r="Z1727" s="8"/>
      <c r="AA1727" s="14"/>
      <c r="AB1727" s="14"/>
      <c r="AC1727" s="32"/>
    </row>
    <row r="1728">
      <c r="A1728" s="8"/>
      <c r="B1728" s="13"/>
      <c r="C1728" s="8"/>
      <c r="D1728" s="8"/>
      <c r="E1728" s="8"/>
      <c r="F1728" s="8"/>
      <c r="G1728" s="11"/>
      <c r="H1728" s="8"/>
      <c r="I1728" s="11"/>
      <c r="J1728" s="8"/>
      <c r="K1728" s="8"/>
      <c r="L1728" s="11"/>
      <c r="M1728" s="8"/>
      <c r="N1728" s="8"/>
      <c r="O1728" s="8"/>
      <c r="P1728" s="11"/>
      <c r="Q1728" s="11"/>
      <c r="R1728" s="8"/>
      <c r="U1728" s="8"/>
      <c r="V1728" s="43"/>
      <c r="W1728" s="8"/>
      <c r="X1728" s="8"/>
      <c r="Z1728" s="8"/>
      <c r="AA1728" s="14"/>
      <c r="AB1728" s="14"/>
      <c r="AC1728" s="32"/>
    </row>
    <row r="1729">
      <c r="A1729" s="8"/>
      <c r="B1729" s="13"/>
      <c r="C1729" s="8"/>
      <c r="D1729" s="8"/>
      <c r="E1729" s="8"/>
      <c r="F1729" s="8"/>
      <c r="G1729" s="11"/>
      <c r="H1729" s="8"/>
      <c r="I1729" s="11"/>
      <c r="J1729" s="8"/>
      <c r="K1729" s="8"/>
      <c r="L1729" s="11"/>
      <c r="M1729" s="8"/>
      <c r="N1729" s="8"/>
      <c r="O1729" s="8"/>
      <c r="P1729" s="11"/>
      <c r="Q1729" s="11"/>
      <c r="R1729" s="8"/>
      <c r="U1729" s="8"/>
      <c r="V1729" s="43"/>
      <c r="W1729" s="8"/>
      <c r="X1729" s="8"/>
      <c r="Z1729" s="8"/>
      <c r="AA1729" s="14"/>
      <c r="AB1729" s="14"/>
      <c r="AC1729" s="32"/>
    </row>
    <row r="1730">
      <c r="A1730" s="8"/>
      <c r="B1730" s="13"/>
      <c r="C1730" s="8"/>
      <c r="D1730" s="8"/>
      <c r="E1730" s="8"/>
      <c r="F1730" s="8"/>
      <c r="G1730" s="11"/>
      <c r="H1730" s="8"/>
      <c r="I1730" s="11"/>
      <c r="J1730" s="8"/>
      <c r="K1730" s="8"/>
      <c r="L1730" s="11"/>
      <c r="M1730" s="8"/>
      <c r="N1730" s="8"/>
      <c r="O1730" s="8"/>
      <c r="P1730" s="11"/>
      <c r="Q1730" s="11"/>
      <c r="R1730" s="8"/>
      <c r="U1730" s="8"/>
      <c r="V1730" s="43"/>
      <c r="W1730" s="8"/>
      <c r="X1730" s="8"/>
      <c r="Z1730" s="8"/>
      <c r="AA1730" s="14"/>
      <c r="AB1730" s="14"/>
      <c r="AC1730" s="32"/>
    </row>
    <row r="1731">
      <c r="A1731" s="8"/>
      <c r="B1731" s="13"/>
      <c r="C1731" s="8"/>
      <c r="D1731" s="8"/>
      <c r="E1731" s="8"/>
      <c r="F1731" s="8"/>
      <c r="G1731" s="11"/>
      <c r="H1731" s="8"/>
      <c r="I1731" s="11"/>
      <c r="J1731" s="8"/>
      <c r="K1731" s="8"/>
      <c r="L1731" s="11"/>
      <c r="M1731" s="8"/>
      <c r="N1731" s="8"/>
      <c r="O1731" s="8"/>
      <c r="P1731" s="11"/>
      <c r="Q1731" s="11"/>
      <c r="R1731" s="8"/>
      <c r="U1731" s="8"/>
      <c r="V1731" s="43"/>
      <c r="W1731" s="8"/>
      <c r="X1731" s="8"/>
      <c r="Z1731" s="8"/>
      <c r="AA1731" s="14"/>
      <c r="AB1731" s="14"/>
      <c r="AC1731" s="32"/>
    </row>
    <row r="1732">
      <c r="A1732" s="8"/>
      <c r="B1732" s="13"/>
      <c r="C1732" s="8"/>
      <c r="D1732" s="8"/>
      <c r="E1732" s="8"/>
      <c r="F1732" s="8"/>
      <c r="G1732" s="11"/>
      <c r="H1732" s="8"/>
      <c r="I1732" s="11"/>
      <c r="J1732" s="8"/>
      <c r="K1732" s="8"/>
      <c r="L1732" s="11"/>
      <c r="M1732" s="8"/>
      <c r="N1732" s="8"/>
      <c r="O1732" s="8"/>
      <c r="P1732" s="11"/>
      <c r="Q1732" s="11"/>
      <c r="R1732" s="8"/>
      <c r="U1732" s="8"/>
      <c r="V1732" s="43"/>
      <c r="W1732" s="8"/>
      <c r="X1732" s="8"/>
      <c r="Z1732" s="8"/>
      <c r="AA1732" s="14"/>
      <c r="AB1732" s="14"/>
      <c r="AC1732" s="32"/>
    </row>
    <row r="1733">
      <c r="A1733" s="8"/>
      <c r="B1733" s="13"/>
      <c r="C1733" s="8"/>
      <c r="D1733" s="8"/>
      <c r="E1733" s="8"/>
      <c r="F1733" s="8"/>
      <c r="G1733" s="11"/>
      <c r="H1733" s="8"/>
      <c r="I1733" s="11"/>
      <c r="J1733" s="8"/>
      <c r="K1733" s="8"/>
      <c r="L1733" s="11"/>
      <c r="M1733" s="8"/>
      <c r="N1733" s="8"/>
      <c r="O1733" s="8"/>
      <c r="P1733" s="11"/>
      <c r="Q1733" s="11"/>
      <c r="R1733" s="8"/>
      <c r="U1733" s="8"/>
      <c r="V1733" s="43"/>
      <c r="W1733" s="8"/>
      <c r="X1733" s="8"/>
      <c r="Z1733" s="8"/>
      <c r="AA1733" s="14"/>
      <c r="AB1733" s="14"/>
      <c r="AC1733" s="32"/>
    </row>
    <row r="1734">
      <c r="A1734" s="8"/>
      <c r="B1734" s="13"/>
      <c r="C1734" s="8"/>
      <c r="D1734" s="8"/>
      <c r="E1734" s="8"/>
      <c r="F1734" s="8"/>
      <c r="G1734" s="11"/>
      <c r="H1734" s="8"/>
      <c r="I1734" s="11"/>
      <c r="J1734" s="8"/>
      <c r="K1734" s="8"/>
      <c r="L1734" s="11"/>
      <c r="M1734" s="8"/>
      <c r="N1734" s="8"/>
      <c r="O1734" s="8"/>
      <c r="P1734" s="11"/>
      <c r="Q1734" s="11"/>
      <c r="R1734" s="8"/>
      <c r="U1734" s="8"/>
      <c r="V1734" s="43"/>
      <c r="W1734" s="8"/>
      <c r="X1734" s="8"/>
      <c r="Z1734" s="8"/>
      <c r="AA1734" s="14"/>
      <c r="AB1734" s="14"/>
      <c r="AC1734" s="32"/>
    </row>
    <row r="1735">
      <c r="A1735" s="8"/>
      <c r="B1735" s="13"/>
      <c r="C1735" s="8"/>
      <c r="D1735" s="8"/>
      <c r="E1735" s="8"/>
      <c r="F1735" s="8"/>
      <c r="G1735" s="11"/>
      <c r="H1735" s="8"/>
      <c r="I1735" s="11"/>
      <c r="J1735" s="8"/>
      <c r="K1735" s="8"/>
      <c r="L1735" s="11"/>
      <c r="M1735" s="8"/>
      <c r="N1735" s="8"/>
      <c r="O1735" s="8"/>
      <c r="P1735" s="11"/>
      <c r="Q1735" s="11"/>
      <c r="R1735" s="8"/>
      <c r="U1735" s="8"/>
      <c r="V1735" s="43"/>
      <c r="W1735" s="8"/>
      <c r="X1735" s="8"/>
      <c r="Z1735" s="8"/>
      <c r="AA1735" s="14"/>
      <c r="AB1735" s="14"/>
      <c r="AC1735" s="32"/>
    </row>
    <row r="1736">
      <c r="A1736" s="8"/>
      <c r="B1736" s="13"/>
      <c r="C1736" s="8"/>
      <c r="D1736" s="8"/>
      <c r="E1736" s="8"/>
      <c r="F1736" s="8"/>
      <c r="G1736" s="11"/>
      <c r="H1736" s="8"/>
      <c r="I1736" s="11"/>
      <c r="J1736" s="8"/>
      <c r="K1736" s="8"/>
      <c r="L1736" s="11"/>
      <c r="M1736" s="8"/>
      <c r="N1736" s="8"/>
      <c r="O1736" s="8"/>
      <c r="P1736" s="11"/>
      <c r="Q1736" s="11"/>
      <c r="R1736" s="8"/>
      <c r="U1736" s="8"/>
      <c r="V1736" s="43"/>
      <c r="W1736" s="8"/>
      <c r="X1736" s="8"/>
      <c r="Z1736" s="8"/>
      <c r="AA1736" s="14"/>
      <c r="AB1736" s="14"/>
      <c r="AC1736" s="32"/>
    </row>
    <row r="1737">
      <c r="A1737" s="8"/>
      <c r="B1737" s="13"/>
      <c r="C1737" s="8"/>
      <c r="D1737" s="8"/>
      <c r="E1737" s="8"/>
      <c r="F1737" s="8"/>
      <c r="G1737" s="11"/>
      <c r="H1737" s="8"/>
      <c r="I1737" s="11"/>
      <c r="J1737" s="8"/>
      <c r="K1737" s="8"/>
      <c r="L1737" s="11"/>
      <c r="M1737" s="8"/>
      <c r="N1737" s="8"/>
      <c r="O1737" s="8"/>
      <c r="P1737" s="11"/>
      <c r="Q1737" s="11"/>
      <c r="R1737" s="8"/>
      <c r="U1737" s="8"/>
      <c r="V1737" s="43"/>
      <c r="W1737" s="8"/>
      <c r="X1737" s="8"/>
      <c r="Z1737" s="8"/>
      <c r="AA1737" s="14"/>
      <c r="AB1737" s="14"/>
      <c r="AC1737" s="32"/>
    </row>
    <row r="1738">
      <c r="A1738" s="8"/>
      <c r="B1738" s="13"/>
      <c r="C1738" s="8"/>
      <c r="D1738" s="8"/>
      <c r="E1738" s="8"/>
      <c r="F1738" s="8"/>
      <c r="G1738" s="11"/>
      <c r="H1738" s="8"/>
      <c r="I1738" s="11"/>
      <c r="J1738" s="8"/>
      <c r="K1738" s="8"/>
      <c r="L1738" s="11"/>
      <c r="M1738" s="8"/>
      <c r="N1738" s="8"/>
      <c r="O1738" s="8"/>
      <c r="P1738" s="11"/>
      <c r="Q1738" s="11"/>
      <c r="R1738" s="8"/>
      <c r="U1738" s="8"/>
      <c r="V1738" s="43"/>
      <c r="W1738" s="8"/>
      <c r="X1738" s="8"/>
      <c r="Z1738" s="8"/>
      <c r="AA1738" s="14"/>
      <c r="AB1738" s="14"/>
      <c r="AC1738" s="32"/>
    </row>
    <row r="1739">
      <c r="A1739" s="8"/>
      <c r="B1739" s="13"/>
      <c r="C1739" s="8"/>
      <c r="D1739" s="8"/>
      <c r="E1739" s="8"/>
      <c r="F1739" s="8"/>
      <c r="G1739" s="11"/>
      <c r="H1739" s="8"/>
      <c r="I1739" s="11"/>
      <c r="J1739" s="8"/>
      <c r="K1739" s="8"/>
      <c r="L1739" s="11"/>
      <c r="M1739" s="8"/>
      <c r="N1739" s="8"/>
      <c r="O1739" s="8"/>
      <c r="P1739" s="11"/>
      <c r="Q1739" s="11"/>
      <c r="R1739" s="8"/>
      <c r="U1739" s="8"/>
      <c r="V1739" s="43"/>
      <c r="W1739" s="8"/>
      <c r="X1739" s="8"/>
      <c r="Z1739" s="8"/>
      <c r="AA1739" s="14"/>
      <c r="AB1739" s="14"/>
      <c r="AC1739" s="32"/>
    </row>
    <row r="1740">
      <c r="A1740" s="8"/>
      <c r="B1740" s="13"/>
      <c r="C1740" s="8"/>
      <c r="D1740" s="8"/>
      <c r="E1740" s="8"/>
      <c r="F1740" s="8"/>
      <c r="G1740" s="11"/>
      <c r="H1740" s="8"/>
      <c r="I1740" s="11"/>
      <c r="J1740" s="8"/>
      <c r="K1740" s="8"/>
      <c r="L1740" s="11"/>
      <c r="M1740" s="8"/>
      <c r="N1740" s="8"/>
      <c r="O1740" s="8"/>
      <c r="P1740" s="11"/>
      <c r="Q1740" s="11"/>
      <c r="R1740" s="8"/>
      <c r="U1740" s="8"/>
      <c r="V1740" s="43"/>
      <c r="W1740" s="8"/>
      <c r="X1740" s="8"/>
      <c r="Z1740" s="8"/>
      <c r="AA1740" s="14"/>
      <c r="AB1740" s="14"/>
      <c r="AC1740" s="32"/>
    </row>
    <row r="1741">
      <c r="A1741" s="8"/>
      <c r="B1741" s="13"/>
      <c r="C1741" s="8"/>
      <c r="D1741" s="8"/>
      <c r="E1741" s="8"/>
      <c r="F1741" s="8"/>
      <c r="G1741" s="11"/>
      <c r="H1741" s="8"/>
      <c r="I1741" s="11"/>
      <c r="J1741" s="8"/>
      <c r="K1741" s="8"/>
      <c r="L1741" s="11"/>
      <c r="M1741" s="8"/>
      <c r="N1741" s="8"/>
      <c r="O1741" s="8"/>
      <c r="P1741" s="11"/>
      <c r="Q1741" s="11"/>
      <c r="R1741" s="8"/>
      <c r="U1741" s="8"/>
      <c r="V1741" s="43"/>
      <c r="W1741" s="8"/>
      <c r="X1741" s="8"/>
      <c r="Z1741" s="8"/>
      <c r="AA1741" s="14"/>
      <c r="AB1741" s="14"/>
      <c r="AC1741" s="32"/>
    </row>
    <row r="1742">
      <c r="A1742" s="8"/>
      <c r="B1742" s="13"/>
      <c r="C1742" s="8"/>
      <c r="D1742" s="8"/>
      <c r="E1742" s="8"/>
      <c r="F1742" s="8"/>
      <c r="G1742" s="11"/>
      <c r="H1742" s="8"/>
      <c r="I1742" s="11"/>
      <c r="J1742" s="8"/>
      <c r="K1742" s="8"/>
      <c r="L1742" s="11"/>
      <c r="M1742" s="8"/>
      <c r="N1742" s="8"/>
      <c r="O1742" s="8"/>
      <c r="P1742" s="11"/>
      <c r="Q1742" s="11"/>
      <c r="R1742" s="8"/>
      <c r="U1742" s="8"/>
      <c r="V1742" s="43"/>
      <c r="W1742" s="8"/>
      <c r="X1742" s="8"/>
      <c r="Z1742" s="8"/>
      <c r="AA1742" s="14"/>
      <c r="AB1742" s="14"/>
      <c r="AC1742" s="32"/>
    </row>
    <row r="1743">
      <c r="A1743" s="8"/>
      <c r="B1743" s="13"/>
      <c r="C1743" s="8"/>
      <c r="D1743" s="8"/>
      <c r="E1743" s="8"/>
      <c r="F1743" s="8"/>
      <c r="G1743" s="11"/>
      <c r="H1743" s="8"/>
      <c r="I1743" s="11"/>
      <c r="J1743" s="8"/>
      <c r="K1743" s="8"/>
      <c r="L1743" s="11"/>
      <c r="M1743" s="8"/>
      <c r="N1743" s="8"/>
      <c r="O1743" s="8"/>
      <c r="P1743" s="11"/>
      <c r="Q1743" s="11"/>
      <c r="R1743" s="8"/>
      <c r="U1743" s="8"/>
      <c r="V1743" s="43"/>
      <c r="W1743" s="8"/>
      <c r="X1743" s="8"/>
      <c r="Z1743" s="8"/>
      <c r="AA1743" s="14"/>
      <c r="AB1743" s="14"/>
      <c r="AC1743" s="32"/>
    </row>
    <row r="1744">
      <c r="A1744" s="8"/>
      <c r="B1744" s="13"/>
      <c r="C1744" s="8"/>
      <c r="D1744" s="8"/>
      <c r="E1744" s="8"/>
      <c r="F1744" s="8"/>
      <c r="G1744" s="11"/>
      <c r="H1744" s="8"/>
      <c r="I1744" s="11"/>
      <c r="J1744" s="8"/>
      <c r="K1744" s="8"/>
      <c r="L1744" s="11"/>
      <c r="M1744" s="8"/>
      <c r="N1744" s="8"/>
      <c r="O1744" s="8"/>
      <c r="P1744" s="11"/>
      <c r="Q1744" s="11"/>
      <c r="R1744" s="8"/>
      <c r="U1744" s="8"/>
      <c r="V1744" s="43"/>
      <c r="W1744" s="8"/>
      <c r="X1744" s="8"/>
      <c r="Z1744" s="8"/>
      <c r="AA1744" s="14"/>
      <c r="AB1744" s="14"/>
      <c r="AC1744" s="32"/>
    </row>
    <row r="1745">
      <c r="A1745" s="8"/>
      <c r="B1745" s="13"/>
      <c r="C1745" s="8"/>
      <c r="D1745" s="8"/>
      <c r="E1745" s="8"/>
      <c r="F1745" s="8"/>
      <c r="G1745" s="11"/>
      <c r="H1745" s="8"/>
      <c r="I1745" s="11"/>
      <c r="J1745" s="8"/>
      <c r="K1745" s="8"/>
      <c r="L1745" s="11"/>
      <c r="M1745" s="8"/>
      <c r="N1745" s="8"/>
      <c r="O1745" s="8"/>
      <c r="P1745" s="11"/>
      <c r="Q1745" s="11"/>
      <c r="R1745" s="8"/>
      <c r="U1745" s="8"/>
      <c r="V1745" s="43"/>
      <c r="W1745" s="8"/>
      <c r="X1745" s="8"/>
      <c r="Z1745" s="8"/>
      <c r="AA1745" s="14"/>
      <c r="AB1745" s="14"/>
      <c r="AC1745" s="32"/>
    </row>
    <row r="1746">
      <c r="A1746" s="8"/>
      <c r="B1746" s="13"/>
      <c r="C1746" s="8"/>
      <c r="D1746" s="8"/>
      <c r="E1746" s="8"/>
      <c r="F1746" s="8"/>
      <c r="G1746" s="11"/>
      <c r="H1746" s="8"/>
      <c r="I1746" s="11"/>
      <c r="J1746" s="8"/>
      <c r="K1746" s="8"/>
      <c r="L1746" s="11"/>
      <c r="M1746" s="8"/>
      <c r="N1746" s="8"/>
      <c r="O1746" s="8"/>
      <c r="P1746" s="11"/>
      <c r="Q1746" s="11"/>
      <c r="R1746" s="8"/>
      <c r="U1746" s="8"/>
      <c r="V1746" s="43"/>
      <c r="W1746" s="8"/>
      <c r="X1746" s="8"/>
      <c r="Z1746" s="8"/>
      <c r="AA1746" s="14"/>
      <c r="AB1746" s="14"/>
      <c r="AC1746" s="32"/>
    </row>
    <row r="1747">
      <c r="A1747" s="8"/>
      <c r="B1747" s="13"/>
      <c r="C1747" s="8"/>
      <c r="D1747" s="8"/>
      <c r="E1747" s="8"/>
      <c r="F1747" s="8"/>
      <c r="G1747" s="11"/>
      <c r="H1747" s="8"/>
      <c r="I1747" s="11"/>
      <c r="J1747" s="8"/>
      <c r="K1747" s="8"/>
      <c r="L1747" s="11"/>
      <c r="M1747" s="8"/>
      <c r="N1747" s="8"/>
      <c r="O1747" s="8"/>
      <c r="P1747" s="11"/>
      <c r="Q1747" s="11"/>
      <c r="R1747" s="8"/>
      <c r="U1747" s="8"/>
      <c r="V1747" s="43"/>
      <c r="W1747" s="8"/>
      <c r="X1747" s="8"/>
      <c r="Z1747" s="8"/>
      <c r="AA1747" s="14"/>
      <c r="AB1747" s="14"/>
      <c r="AC1747" s="32"/>
    </row>
    <row r="1748">
      <c r="A1748" s="8"/>
      <c r="B1748" s="13"/>
      <c r="C1748" s="8"/>
      <c r="D1748" s="8"/>
      <c r="E1748" s="8"/>
      <c r="F1748" s="8"/>
      <c r="G1748" s="11"/>
      <c r="H1748" s="8"/>
      <c r="I1748" s="11"/>
      <c r="J1748" s="8"/>
      <c r="K1748" s="8"/>
      <c r="L1748" s="11"/>
      <c r="M1748" s="8"/>
      <c r="N1748" s="8"/>
      <c r="O1748" s="8"/>
      <c r="P1748" s="11"/>
      <c r="Q1748" s="11"/>
      <c r="R1748" s="8"/>
      <c r="U1748" s="8"/>
      <c r="V1748" s="43"/>
      <c r="W1748" s="8"/>
      <c r="X1748" s="8"/>
      <c r="Z1748" s="8"/>
      <c r="AA1748" s="14"/>
      <c r="AB1748" s="14"/>
      <c r="AC1748" s="32"/>
    </row>
    <row r="1749">
      <c r="A1749" s="8"/>
      <c r="B1749" s="13"/>
      <c r="C1749" s="8"/>
      <c r="D1749" s="8"/>
      <c r="E1749" s="8"/>
      <c r="F1749" s="8"/>
      <c r="G1749" s="11"/>
      <c r="H1749" s="8"/>
      <c r="I1749" s="11"/>
      <c r="J1749" s="8"/>
      <c r="K1749" s="8"/>
      <c r="L1749" s="11"/>
      <c r="M1749" s="8"/>
      <c r="N1749" s="8"/>
      <c r="O1749" s="8"/>
      <c r="P1749" s="11"/>
      <c r="Q1749" s="11"/>
      <c r="R1749" s="8"/>
      <c r="U1749" s="8"/>
      <c r="V1749" s="43"/>
      <c r="W1749" s="8"/>
      <c r="X1749" s="8"/>
      <c r="Z1749" s="8"/>
      <c r="AA1749" s="14"/>
      <c r="AB1749" s="14"/>
      <c r="AC1749" s="32"/>
    </row>
    <row r="1750">
      <c r="A1750" s="8"/>
      <c r="B1750" s="13"/>
      <c r="C1750" s="8"/>
      <c r="D1750" s="8"/>
      <c r="E1750" s="8"/>
      <c r="F1750" s="8"/>
      <c r="G1750" s="11"/>
      <c r="H1750" s="8"/>
      <c r="I1750" s="11"/>
      <c r="J1750" s="8"/>
      <c r="K1750" s="8"/>
      <c r="L1750" s="11"/>
      <c r="M1750" s="8"/>
      <c r="N1750" s="8"/>
      <c r="O1750" s="8"/>
      <c r="P1750" s="11"/>
      <c r="Q1750" s="11"/>
      <c r="R1750" s="8"/>
      <c r="U1750" s="8"/>
      <c r="V1750" s="43"/>
      <c r="W1750" s="8"/>
      <c r="X1750" s="8"/>
      <c r="Z1750" s="8"/>
      <c r="AA1750" s="14"/>
      <c r="AB1750" s="14"/>
      <c r="AC1750" s="32"/>
    </row>
    <row r="1751">
      <c r="A1751" s="8"/>
      <c r="B1751" s="13"/>
      <c r="C1751" s="8"/>
      <c r="D1751" s="8"/>
      <c r="E1751" s="8"/>
      <c r="F1751" s="8"/>
      <c r="G1751" s="11"/>
      <c r="H1751" s="8"/>
      <c r="I1751" s="11"/>
      <c r="J1751" s="8"/>
      <c r="K1751" s="8"/>
      <c r="L1751" s="11"/>
      <c r="M1751" s="8"/>
      <c r="N1751" s="8"/>
      <c r="O1751" s="8"/>
      <c r="P1751" s="11"/>
      <c r="Q1751" s="11"/>
      <c r="R1751" s="8"/>
      <c r="U1751" s="8"/>
      <c r="V1751" s="43"/>
      <c r="W1751" s="8"/>
      <c r="X1751" s="8"/>
      <c r="Z1751" s="8"/>
      <c r="AA1751" s="14"/>
      <c r="AB1751" s="14"/>
      <c r="AC1751" s="32"/>
    </row>
    <row r="1752">
      <c r="A1752" s="8"/>
      <c r="B1752" s="13"/>
      <c r="C1752" s="8"/>
      <c r="D1752" s="8"/>
      <c r="E1752" s="8"/>
      <c r="F1752" s="8"/>
      <c r="G1752" s="11"/>
      <c r="H1752" s="8"/>
      <c r="I1752" s="11"/>
      <c r="J1752" s="8"/>
      <c r="K1752" s="8"/>
      <c r="L1752" s="11"/>
      <c r="M1752" s="8"/>
      <c r="N1752" s="8"/>
      <c r="O1752" s="8"/>
      <c r="P1752" s="11"/>
      <c r="Q1752" s="11"/>
      <c r="R1752" s="8"/>
      <c r="U1752" s="8"/>
      <c r="V1752" s="43"/>
      <c r="W1752" s="8"/>
      <c r="X1752" s="8"/>
      <c r="Z1752" s="8"/>
      <c r="AA1752" s="14"/>
      <c r="AB1752" s="14"/>
      <c r="AC1752" s="32"/>
    </row>
    <row r="1753">
      <c r="A1753" s="8"/>
      <c r="B1753" s="13"/>
      <c r="C1753" s="8"/>
      <c r="D1753" s="8"/>
      <c r="E1753" s="8"/>
      <c r="F1753" s="8"/>
      <c r="G1753" s="11"/>
      <c r="H1753" s="8"/>
      <c r="I1753" s="11"/>
      <c r="J1753" s="8"/>
      <c r="K1753" s="8"/>
      <c r="L1753" s="11"/>
      <c r="M1753" s="8"/>
      <c r="N1753" s="8"/>
      <c r="O1753" s="8"/>
      <c r="P1753" s="11"/>
      <c r="Q1753" s="11"/>
      <c r="R1753" s="8"/>
      <c r="U1753" s="8"/>
      <c r="V1753" s="43"/>
      <c r="W1753" s="8"/>
      <c r="X1753" s="8"/>
      <c r="Z1753" s="8"/>
      <c r="AA1753" s="14"/>
      <c r="AB1753" s="14"/>
      <c r="AC1753" s="32"/>
    </row>
    <row r="1754">
      <c r="A1754" s="8"/>
      <c r="B1754" s="13"/>
      <c r="C1754" s="8"/>
      <c r="D1754" s="8"/>
      <c r="E1754" s="8"/>
      <c r="F1754" s="8"/>
      <c r="G1754" s="11"/>
      <c r="H1754" s="8"/>
      <c r="I1754" s="11"/>
      <c r="J1754" s="8"/>
      <c r="K1754" s="8"/>
      <c r="L1754" s="11"/>
      <c r="M1754" s="8"/>
      <c r="N1754" s="8"/>
      <c r="O1754" s="8"/>
      <c r="P1754" s="11"/>
      <c r="Q1754" s="11"/>
      <c r="R1754" s="8"/>
      <c r="U1754" s="8"/>
      <c r="V1754" s="43"/>
      <c r="W1754" s="8"/>
      <c r="X1754" s="8"/>
      <c r="Z1754" s="8"/>
      <c r="AA1754" s="14"/>
      <c r="AB1754" s="14"/>
      <c r="AC1754" s="32"/>
    </row>
    <row r="1755">
      <c r="A1755" s="8"/>
      <c r="B1755" s="13"/>
      <c r="C1755" s="8"/>
      <c r="D1755" s="8"/>
      <c r="E1755" s="8"/>
      <c r="F1755" s="8"/>
      <c r="G1755" s="11"/>
      <c r="H1755" s="8"/>
      <c r="I1755" s="11"/>
      <c r="J1755" s="8"/>
      <c r="K1755" s="8"/>
      <c r="L1755" s="11"/>
      <c r="M1755" s="8"/>
      <c r="N1755" s="8"/>
      <c r="O1755" s="8"/>
      <c r="P1755" s="11"/>
      <c r="Q1755" s="11"/>
      <c r="R1755" s="8"/>
      <c r="U1755" s="8"/>
      <c r="V1755" s="43"/>
      <c r="W1755" s="8"/>
      <c r="X1755" s="8"/>
      <c r="Z1755" s="8"/>
      <c r="AA1755" s="14"/>
      <c r="AB1755" s="14"/>
      <c r="AC1755" s="32"/>
    </row>
    <row r="1756">
      <c r="A1756" s="8"/>
      <c r="B1756" s="13"/>
      <c r="C1756" s="8"/>
      <c r="D1756" s="8"/>
      <c r="E1756" s="8"/>
      <c r="F1756" s="8"/>
      <c r="G1756" s="11"/>
      <c r="H1756" s="8"/>
      <c r="I1756" s="11"/>
      <c r="J1756" s="8"/>
      <c r="K1756" s="8"/>
      <c r="L1756" s="11"/>
      <c r="M1756" s="8"/>
      <c r="N1756" s="8"/>
      <c r="O1756" s="8"/>
      <c r="P1756" s="11"/>
      <c r="Q1756" s="11"/>
      <c r="R1756" s="8"/>
      <c r="U1756" s="8"/>
      <c r="V1756" s="43"/>
      <c r="W1756" s="8"/>
      <c r="X1756" s="8"/>
      <c r="Z1756" s="8"/>
      <c r="AA1756" s="14"/>
      <c r="AB1756" s="14"/>
      <c r="AC1756" s="32"/>
    </row>
    <row r="1757">
      <c r="A1757" s="8"/>
      <c r="B1757" s="13"/>
      <c r="C1757" s="8"/>
      <c r="D1757" s="8"/>
      <c r="E1757" s="8"/>
      <c r="F1757" s="8"/>
      <c r="G1757" s="11"/>
      <c r="H1757" s="8"/>
      <c r="I1757" s="11"/>
      <c r="J1757" s="8"/>
      <c r="K1757" s="8"/>
      <c r="L1757" s="11"/>
      <c r="M1757" s="8"/>
      <c r="N1757" s="8"/>
      <c r="O1757" s="8"/>
      <c r="P1757" s="11"/>
      <c r="Q1757" s="11"/>
      <c r="R1757" s="8"/>
      <c r="U1757" s="8"/>
      <c r="V1757" s="43"/>
      <c r="W1757" s="8"/>
      <c r="X1757" s="8"/>
      <c r="Z1757" s="8"/>
      <c r="AA1757" s="14"/>
      <c r="AB1757" s="14"/>
      <c r="AC1757" s="32"/>
    </row>
    <row r="1758">
      <c r="A1758" s="8"/>
      <c r="B1758" s="13"/>
      <c r="C1758" s="8"/>
      <c r="D1758" s="8"/>
      <c r="E1758" s="8"/>
      <c r="F1758" s="8"/>
      <c r="G1758" s="11"/>
      <c r="H1758" s="8"/>
      <c r="I1758" s="11"/>
      <c r="J1758" s="8"/>
      <c r="K1758" s="8"/>
      <c r="L1758" s="11"/>
      <c r="M1758" s="8"/>
      <c r="N1758" s="8"/>
      <c r="O1758" s="8"/>
      <c r="P1758" s="11"/>
      <c r="Q1758" s="11"/>
      <c r="R1758" s="8"/>
      <c r="U1758" s="8"/>
      <c r="V1758" s="43"/>
      <c r="W1758" s="8"/>
      <c r="X1758" s="8"/>
      <c r="Z1758" s="8"/>
      <c r="AA1758" s="14"/>
      <c r="AB1758" s="14"/>
      <c r="AC1758" s="32"/>
    </row>
    <row r="1759">
      <c r="A1759" s="8"/>
      <c r="B1759" s="13"/>
      <c r="C1759" s="8"/>
      <c r="D1759" s="8"/>
      <c r="E1759" s="8"/>
      <c r="F1759" s="8"/>
      <c r="G1759" s="11"/>
      <c r="H1759" s="8"/>
      <c r="I1759" s="11"/>
      <c r="J1759" s="8"/>
      <c r="K1759" s="8"/>
      <c r="L1759" s="11"/>
      <c r="M1759" s="8"/>
      <c r="N1759" s="8"/>
      <c r="O1759" s="8"/>
      <c r="P1759" s="11"/>
      <c r="Q1759" s="11"/>
      <c r="R1759" s="8"/>
      <c r="U1759" s="8"/>
      <c r="V1759" s="43"/>
      <c r="W1759" s="8"/>
      <c r="X1759" s="8"/>
      <c r="Z1759" s="8"/>
      <c r="AA1759" s="14"/>
      <c r="AB1759" s="14"/>
      <c r="AC1759" s="32"/>
    </row>
    <row r="1760">
      <c r="A1760" s="8"/>
      <c r="B1760" s="13"/>
      <c r="C1760" s="8"/>
      <c r="D1760" s="8"/>
      <c r="E1760" s="8"/>
      <c r="F1760" s="8"/>
      <c r="G1760" s="11"/>
      <c r="H1760" s="8"/>
      <c r="I1760" s="11"/>
      <c r="J1760" s="8"/>
      <c r="K1760" s="8"/>
      <c r="L1760" s="11"/>
      <c r="M1760" s="8"/>
      <c r="N1760" s="8"/>
      <c r="O1760" s="8"/>
      <c r="P1760" s="11"/>
      <c r="Q1760" s="11"/>
      <c r="R1760" s="8"/>
      <c r="U1760" s="8"/>
      <c r="V1760" s="43"/>
      <c r="W1760" s="8"/>
      <c r="X1760" s="8"/>
      <c r="Z1760" s="8"/>
      <c r="AA1760" s="14"/>
      <c r="AB1760" s="14"/>
      <c r="AC1760" s="32"/>
    </row>
    <row r="1761">
      <c r="A1761" s="8"/>
      <c r="B1761" s="13"/>
      <c r="C1761" s="8"/>
      <c r="D1761" s="8"/>
      <c r="E1761" s="8"/>
      <c r="F1761" s="8"/>
      <c r="G1761" s="11"/>
      <c r="H1761" s="8"/>
      <c r="I1761" s="11"/>
      <c r="J1761" s="8"/>
      <c r="K1761" s="8"/>
      <c r="L1761" s="11"/>
      <c r="M1761" s="8"/>
      <c r="N1761" s="8"/>
      <c r="O1761" s="8"/>
      <c r="P1761" s="11"/>
      <c r="Q1761" s="11"/>
      <c r="R1761" s="8"/>
      <c r="U1761" s="8"/>
      <c r="V1761" s="43"/>
      <c r="W1761" s="8"/>
      <c r="X1761" s="8"/>
      <c r="Z1761" s="8"/>
      <c r="AA1761" s="14"/>
      <c r="AB1761" s="14"/>
      <c r="AC1761" s="32"/>
    </row>
    <row r="1762">
      <c r="A1762" s="8"/>
      <c r="B1762" s="13"/>
      <c r="C1762" s="8"/>
      <c r="D1762" s="8"/>
      <c r="E1762" s="8"/>
      <c r="F1762" s="8"/>
      <c r="G1762" s="11"/>
      <c r="H1762" s="8"/>
      <c r="I1762" s="11"/>
      <c r="J1762" s="8"/>
      <c r="K1762" s="8"/>
      <c r="L1762" s="11"/>
      <c r="M1762" s="8"/>
      <c r="N1762" s="8"/>
      <c r="O1762" s="8"/>
      <c r="P1762" s="11"/>
      <c r="Q1762" s="11"/>
      <c r="R1762" s="8"/>
      <c r="U1762" s="8"/>
      <c r="V1762" s="43"/>
      <c r="W1762" s="8"/>
      <c r="X1762" s="8"/>
      <c r="Z1762" s="8"/>
      <c r="AA1762" s="14"/>
      <c r="AB1762" s="14"/>
      <c r="AC1762" s="32"/>
    </row>
    <row r="1763">
      <c r="A1763" s="8"/>
      <c r="B1763" s="13"/>
      <c r="C1763" s="8"/>
      <c r="D1763" s="8"/>
      <c r="E1763" s="8"/>
      <c r="F1763" s="8"/>
      <c r="G1763" s="11"/>
      <c r="H1763" s="8"/>
      <c r="I1763" s="11"/>
      <c r="J1763" s="8"/>
      <c r="K1763" s="8"/>
      <c r="L1763" s="11"/>
      <c r="M1763" s="8"/>
      <c r="N1763" s="8"/>
      <c r="O1763" s="8"/>
      <c r="P1763" s="11"/>
      <c r="Q1763" s="11"/>
      <c r="R1763" s="8"/>
      <c r="U1763" s="8"/>
      <c r="V1763" s="43"/>
      <c r="W1763" s="8"/>
      <c r="X1763" s="8"/>
      <c r="Z1763" s="8"/>
      <c r="AA1763" s="14"/>
      <c r="AB1763" s="14"/>
      <c r="AC1763" s="32"/>
    </row>
    <row r="1764">
      <c r="A1764" s="8"/>
      <c r="B1764" s="13"/>
      <c r="C1764" s="8"/>
      <c r="D1764" s="8"/>
      <c r="E1764" s="8"/>
      <c r="F1764" s="8"/>
      <c r="G1764" s="11"/>
      <c r="H1764" s="8"/>
      <c r="I1764" s="11"/>
      <c r="J1764" s="8"/>
      <c r="K1764" s="8"/>
      <c r="L1764" s="11"/>
      <c r="M1764" s="8"/>
      <c r="N1764" s="8"/>
      <c r="O1764" s="8"/>
      <c r="P1764" s="11"/>
      <c r="Q1764" s="11"/>
      <c r="R1764" s="8"/>
      <c r="U1764" s="8"/>
      <c r="V1764" s="43"/>
      <c r="W1764" s="8"/>
      <c r="X1764" s="8"/>
      <c r="Z1764" s="8"/>
      <c r="AA1764" s="14"/>
      <c r="AB1764" s="14"/>
      <c r="AC1764" s="32"/>
    </row>
    <row r="1765">
      <c r="A1765" s="8"/>
      <c r="B1765" s="13"/>
      <c r="C1765" s="8"/>
      <c r="D1765" s="8"/>
      <c r="E1765" s="8"/>
      <c r="F1765" s="8"/>
      <c r="G1765" s="11"/>
      <c r="H1765" s="8"/>
      <c r="I1765" s="11"/>
      <c r="J1765" s="8"/>
      <c r="K1765" s="8"/>
      <c r="L1765" s="11"/>
      <c r="M1765" s="8"/>
      <c r="N1765" s="8"/>
      <c r="O1765" s="8"/>
      <c r="P1765" s="11"/>
      <c r="Q1765" s="11"/>
      <c r="R1765" s="8"/>
      <c r="U1765" s="8"/>
      <c r="V1765" s="43"/>
      <c r="W1765" s="8"/>
      <c r="X1765" s="8"/>
      <c r="Z1765" s="8"/>
      <c r="AA1765" s="14"/>
      <c r="AB1765" s="14"/>
      <c r="AC1765" s="32"/>
    </row>
    <row r="1766">
      <c r="A1766" s="8"/>
      <c r="B1766" s="13"/>
      <c r="C1766" s="8"/>
      <c r="D1766" s="8"/>
      <c r="E1766" s="8"/>
      <c r="F1766" s="8"/>
      <c r="G1766" s="11"/>
      <c r="H1766" s="8"/>
      <c r="I1766" s="11"/>
      <c r="J1766" s="8"/>
      <c r="K1766" s="8"/>
      <c r="L1766" s="11"/>
      <c r="M1766" s="8"/>
      <c r="N1766" s="8"/>
      <c r="O1766" s="8"/>
      <c r="P1766" s="11"/>
      <c r="Q1766" s="11"/>
      <c r="R1766" s="8"/>
      <c r="U1766" s="8"/>
      <c r="V1766" s="43"/>
      <c r="W1766" s="8"/>
      <c r="X1766" s="8"/>
      <c r="Z1766" s="8"/>
      <c r="AA1766" s="14"/>
      <c r="AB1766" s="14"/>
      <c r="AC1766" s="32"/>
    </row>
    <row r="1767">
      <c r="A1767" s="8"/>
      <c r="B1767" s="13"/>
      <c r="C1767" s="8"/>
      <c r="D1767" s="8"/>
      <c r="E1767" s="8"/>
      <c r="F1767" s="8"/>
      <c r="G1767" s="11"/>
      <c r="H1767" s="8"/>
      <c r="I1767" s="11"/>
      <c r="J1767" s="8"/>
      <c r="K1767" s="8"/>
      <c r="L1767" s="11"/>
      <c r="M1767" s="8"/>
      <c r="N1767" s="8"/>
      <c r="O1767" s="8"/>
      <c r="P1767" s="11"/>
      <c r="Q1767" s="11"/>
      <c r="R1767" s="8"/>
      <c r="U1767" s="8"/>
      <c r="V1767" s="43"/>
      <c r="W1767" s="8"/>
      <c r="X1767" s="8"/>
      <c r="Z1767" s="8"/>
      <c r="AA1767" s="14"/>
      <c r="AB1767" s="14"/>
      <c r="AC1767" s="32"/>
    </row>
    <row r="1768">
      <c r="A1768" s="8"/>
      <c r="B1768" s="13"/>
      <c r="C1768" s="8"/>
      <c r="D1768" s="8"/>
      <c r="E1768" s="8"/>
      <c r="F1768" s="8"/>
      <c r="G1768" s="11"/>
      <c r="H1768" s="8"/>
      <c r="I1768" s="11"/>
      <c r="J1768" s="8"/>
      <c r="K1768" s="8"/>
      <c r="L1768" s="11"/>
      <c r="M1768" s="8"/>
      <c r="N1768" s="8"/>
      <c r="O1768" s="8"/>
      <c r="P1768" s="11"/>
      <c r="Q1768" s="11"/>
      <c r="R1768" s="8"/>
      <c r="U1768" s="8"/>
      <c r="V1768" s="43"/>
      <c r="W1768" s="8"/>
      <c r="X1768" s="8"/>
      <c r="Z1768" s="8"/>
      <c r="AA1768" s="14"/>
      <c r="AB1768" s="14"/>
      <c r="AC1768" s="32"/>
    </row>
    <row r="1769">
      <c r="A1769" s="8"/>
      <c r="B1769" s="13"/>
      <c r="C1769" s="8"/>
      <c r="D1769" s="8"/>
      <c r="E1769" s="8"/>
      <c r="F1769" s="8"/>
      <c r="G1769" s="11"/>
      <c r="H1769" s="8"/>
      <c r="I1769" s="11"/>
      <c r="J1769" s="8"/>
      <c r="K1769" s="8"/>
      <c r="L1769" s="11"/>
      <c r="M1769" s="8"/>
      <c r="N1769" s="8"/>
      <c r="O1769" s="8"/>
      <c r="P1769" s="11"/>
      <c r="Q1769" s="11"/>
      <c r="R1769" s="8"/>
      <c r="U1769" s="8"/>
      <c r="V1769" s="43"/>
      <c r="W1769" s="8"/>
      <c r="X1769" s="8"/>
      <c r="Z1769" s="8"/>
      <c r="AA1769" s="14"/>
      <c r="AB1769" s="14"/>
      <c r="AC1769" s="32"/>
    </row>
    <row r="1770">
      <c r="A1770" s="8"/>
      <c r="B1770" s="13"/>
      <c r="C1770" s="8"/>
      <c r="D1770" s="8"/>
      <c r="E1770" s="8"/>
      <c r="F1770" s="8"/>
      <c r="G1770" s="11"/>
      <c r="H1770" s="8"/>
      <c r="I1770" s="11"/>
      <c r="J1770" s="8"/>
      <c r="K1770" s="8"/>
      <c r="L1770" s="11"/>
      <c r="M1770" s="8"/>
      <c r="N1770" s="8"/>
      <c r="O1770" s="8"/>
      <c r="P1770" s="11"/>
      <c r="Q1770" s="11"/>
      <c r="R1770" s="8"/>
      <c r="U1770" s="8"/>
      <c r="V1770" s="43"/>
      <c r="W1770" s="8"/>
      <c r="X1770" s="8"/>
      <c r="Z1770" s="8"/>
      <c r="AA1770" s="14"/>
      <c r="AB1770" s="14"/>
      <c r="AC1770" s="32"/>
    </row>
    <row r="1771">
      <c r="A1771" s="8"/>
      <c r="B1771" s="13"/>
      <c r="C1771" s="8"/>
      <c r="D1771" s="8"/>
      <c r="E1771" s="8"/>
      <c r="F1771" s="8"/>
      <c r="G1771" s="11"/>
      <c r="H1771" s="8"/>
      <c r="I1771" s="11"/>
      <c r="J1771" s="8"/>
      <c r="K1771" s="8"/>
      <c r="L1771" s="11"/>
      <c r="M1771" s="8"/>
      <c r="N1771" s="8"/>
      <c r="O1771" s="8"/>
      <c r="P1771" s="11"/>
      <c r="Q1771" s="11"/>
      <c r="R1771" s="8"/>
      <c r="U1771" s="8"/>
      <c r="V1771" s="43"/>
      <c r="W1771" s="8"/>
      <c r="X1771" s="8"/>
      <c r="Z1771" s="8"/>
      <c r="AA1771" s="14"/>
      <c r="AB1771" s="14"/>
      <c r="AC1771" s="32"/>
    </row>
    <row r="1772">
      <c r="A1772" s="8"/>
      <c r="B1772" s="13"/>
      <c r="C1772" s="8"/>
      <c r="D1772" s="8"/>
      <c r="E1772" s="8"/>
      <c r="F1772" s="8"/>
      <c r="G1772" s="11"/>
      <c r="H1772" s="8"/>
      <c r="I1772" s="11"/>
      <c r="J1772" s="8"/>
      <c r="K1772" s="8"/>
      <c r="L1772" s="11"/>
      <c r="M1772" s="8"/>
      <c r="N1772" s="8"/>
      <c r="O1772" s="8"/>
      <c r="P1772" s="11"/>
      <c r="Q1772" s="11"/>
      <c r="R1772" s="8"/>
      <c r="U1772" s="8"/>
      <c r="V1772" s="43"/>
      <c r="W1772" s="8"/>
      <c r="X1772" s="8"/>
      <c r="Z1772" s="8"/>
      <c r="AA1772" s="14"/>
      <c r="AB1772" s="14"/>
      <c r="AC1772" s="32"/>
    </row>
    <row r="1773">
      <c r="A1773" s="8"/>
      <c r="B1773" s="13"/>
      <c r="C1773" s="8"/>
      <c r="D1773" s="8"/>
      <c r="E1773" s="8"/>
      <c r="F1773" s="8"/>
      <c r="G1773" s="11"/>
      <c r="H1773" s="8"/>
      <c r="I1773" s="11"/>
      <c r="J1773" s="8"/>
      <c r="K1773" s="8"/>
      <c r="L1773" s="11"/>
      <c r="M1773" s="8"/>
      <c r="N1773" s="8"/>
      <c r="O1773" s="8"/>
      <c r="P1773" s="11"/>
      <c r="Q1773" s="11"/>
      <c r="R1773" s="8"/>
      <c r="U1773" s="8"/>
      <c r="V1773" s="43"/>
      <c r="W1773" s="8"/>
      <c r="X1773" s="8"/>
      <c r="Z1773" s="8"/>
      <c r="AA1773" s="14"/>
      <c r="AB1773" s="14"/>
      <c r="AC1773" s="32"/>
    </row>
    <row r="1774">
      <c r="A1774" s="8"/>
      <c r="B1774" s="13"/>
      <c r="C1774" s="8"/>
      <c r="D1774" s="8"/>
      <c r="E1774" s="8"/>
      <c r="F1774" s="8"/>
      <c r="G1774" s="11"/>
      <c r="H1774" s="8"/>
      <c r="I1774" s="11"/>
      <c r="J1774" s="8"/>
      <c r="K1774" s="8"/>
      <c r="L1774" s="11"/>
      <c r="M1774" s="8"/>
      <c r="N1774" s="8"/>
      <c r="O1774" s="8"/>
      <c r="P1774" s="11"/>
      <c r="Q1774" s="11"/>
      <c r="R1774" s="8"/>
      <c r="U1774" s="8"/>
      <c r="V1774" s="43"/>
      <c r="W1774" s="8"/>
      <c r="X1774" s="8"/>
      <c r="Z1774" s="8"/>
      <c r="AA1774" s="14"/>
      <c r="AB1774" s="14"/>
      <c r="AC1774" s="32"/>
    </row>
    <row r="1775">
      <c r="A1775" s="8"/>
      <c r="B1775" s="13"/>
      <c r="C1775" s="8"/>
      <c r="D1775" s="8"/>
      <c r="E1775" s="8"/>
      <c r="F1775" s="8"/>
      <c r="G1775" s="11"/>
      <c r="H1775" s="8"/>
      <c r="I1775" s="11"/>
      <c r="J1775" s="8"/>
      <c r="K1775" s="8"/>
      <c r="L1775" s="11"/>
      <c r="M1775" s="8"/>
      <c r="N1775" s="8"/>
      <c r="O1775" s="8"/>
      <c r="P1775" s="11"/>
      <c r="Q1775" s="11"/>
      <c r="R1775" s="8"/>
      <c r="U1775" s="8"/>
      <c r="V1775" s="43"/>
      <c r="W1775" s="8"/>
      <c r="X1775" s="8"/>
      <c r="Z1775" s="8"/>
      <c r="AA1775" s="14"/>
      <c r="AB1775" s="14"/>
      <c r="AC1775" s="32"/>
    </row>
    <row r="1776">
      <c r="A1776" s="8"/>
      <c r="B1776" s="13"/>
      <c r="C1776" s="8"/>
      <c r="D1776" s="8"/>
      <c r="E1776" s="8"/>
      <c r="F1776" s="8"/>
      <c r="G1776" s="11"/>
      <c r="H1776" s="8"/>
      <c r="I1776" s="11"/>
      <c r="J1776" s="8"/>
      <c r="K1776" s="8"/>
      <c r="L1776" s="11"/>
      <c r="M1776" s="8"/>
      <c r="N1776" s="8"/>
      <c r="O1776" s="8"/>
      <c r="P1776" s="11"/>
      <c r="Q1776" s="11"/>
      <c r="R1776" s="8"/>
      <c r="U1776" s="8"/>
      <c r="V1776" s="43"/>
      <c r="W1776" s="8"/>
      <c r="X1776" s="8"/>
      <c r="Z1776" s="8"/>
      <c r="AA1776" s="14"/>
      <c r="AB1776" s="14"/>
      <c r="AC1776" s="32"/>
    </row>
    <row r="1777">
      <c r="A1777" s="8"/>
      <c r="B1777" s="13"/>
      <c r="C1777" s="8"/>
      <c r="D1777" s="8"/>
      <c r="E1777" s="8"/>
      <c r="F1777" s="8"/>
      <c r="G1777" s="11"/>
      <c r="H1777" s="8"/>
      <c r="I1777" s="11"/>
      <c r="J1777" s="8"/>
      <c r="K1777" s="8"/>
      <c r="L1777" s="11"/>
      <c r="M1777" s="8"/>
      <c r="N1777" s="8"/>
      <c r="O1777" s="8"/>
      <c r="P1777" s="11"/>
      <c r="Q1777" s="11"/>
      <c r="R1777" s="8"/>
      <c r="U1777" s="8"/>
      <c r="V1777" s="43"/>
      <c r="W1777" s="8"/>
      <c r="X1777" s="8"/>
      <c r="Z1777" s="8"/>
      <c r="AA1777" s="14"/>
      <c r="AB1777" s="14"/>
      <c r="AC1777" s="32"/>
    </row>
    <row r="1778">
      <c r="A1778" s="8"/>
      <c r="B1778" s="13"/>
      <c r="C1778" s="8"/>
      <c r="D1778" s="8"/>
      <c r="E1778" s="8"/>
      <c r="F1778" s="8"/>
      <c r="G1778" s="11"/>
      <c r="H1778" s="8"/>
      <c r="I1778" s="11"/>
      <c r="J1778" s="8"/>
      <c r="K1778" s="8"/>
      <c r="L1778" s="11"/>
      <c r="M1778" s="8"/>
      <c r="N1778" s="8"/>
      <c r="O1778" s="8"/>
      <c r="P1778" s="11"/>
      <c r="Q1778" s="11"/>
      <c r="R1778" s="8"/>
      <c r="U1778" s="8"/>
      <c r="V1778" s="43"/>
      <c r="W1778" s="8"/>
      <c r="X1778" s="8"/>
      <c r="Z1778" s="8"/>
      <c r="AA1778" s="14"/>
      <c r="AB1778" s="14"/>
      <c r="AC1778" s="32"/>
    </row>
    <row r="1779">
      <c r="A1779" s="8"/>
      <c r="B1779" s="13"/>
      <c r="C1779" s="8"/>
      <c r="D1779" s="8"/>
      <c r="E1779" s="8"/>
      <c r="F1779" s="8"/>
      <c r="G1779" s="11"/>
      <c r="H1779" s="8"/>
      <c r="I1779" s="11"/>
      <c r="J1779" s="8"/>
      <c r="K1779" s="8"/>
      <c r="L1779" s="11"/>
      <c r="M1779" s="8"/>
      <c r="N1779" s="8"/>
      <c r="O1779" s="8"/>
      <c r="P1779" s="11"/>
      <c r="Q1779" s="11"/>
      <c r="R1779" s="8"/>
      <c r="U1779" s="8"/>
      <c r="V1779" s="43"/>
      <c r="W1779" s="8"/>
      <c r="X1779" s="8"/>
      <c r="Z1779" s="8"/>
      <c r="AA1779" s="14"/>
      <c r="AB1779" s="14"/>
      <c r="AC1779" s="32"/>
    </row>
    <row r="1780">
      <c r="A1780" s="8"/>
      <c r="B1780" s="13"/>
      <c r="C1780" s="8"/>
      <c r="D1780" s="8"/>
      <c r="E1780" s="8"/>
      <c r="F1780" s="8"/>
      <c r="G1780" s="11"/>
      <c r="H1780" s="8"/>
      <c r="I1780" s="11"/>
      <c r="J1780" s="8"/>
      <c r="K1780" s="8"/>
      <c r="L1780" s="11"/>
      <c r="M1780" s="8"/>
      <c r="N1780" s="8"/>
      <c r="O1780" s="8"/>
      <c r="P1780" s="11"/>
      <c r="Q1780" s="11"/>
      <c r="R1780" s="8"/>
      <c r="U1780" s="8"/>
      <c r="V1780" s="43"/>
      <c r="W1780" s="8"/>
      <c r="X1780" s="8"/>
      <c r="Z1780" s="8"/>
      <c r="AA1780" s="14"/>
      <c r="AB1780" s="14"/>
      <c r="AC1780" s="32"/>
    </row>
    <row r="1781">
      <c r="A1781" s="8"/>
      <c r="B1781" s="13"/>
      <c r="C1781" s="8"/>
      <c r="D1781" s="8"/>
      <c r="E1781" s="8"/>
      <c r="F1781" s="8"/>
      <c r="G1781" s="11"/>
      <c r="H1781" s="8"/>
      <c r="I1781" s="11"/>
      <c r="J1781" s="8"/>
      <c r="K1781" s="8"/>
      <c r="L1781" s="11"/>
      <c r="M1781" s="8"/>
      <c r="N1781" s="8"/>
      <c r="O1781" s="8"/>
      <c r="P1781" s="11"/>
      <c r="Q1781" s="11"/>
      <c r="R1781" s="8"/>
      <c r="U1781" s="8"/>
      <c r="V1781" s="43"/>
      <c r="W1781" s="8"/>
      <c r="X1781" s="8"/>
      <c r="Z1781" s="8"/>
      <c r="AA1781" s="14"/>
      <c r="AB1781" s="14"/>
      <c r="AC1781" s="32"/>
    </row>
    <row r="1782">
      <c r="A1782" s="8"/>
      <c r="B1782" s="13"/>
      <c r="C1782" s="8"/>
      <c r="D1782" s="8"/>
      <c r="E1782" s="8"/>
      <c r="F1782" s="8"/>
      <c r="G1782" s="11"/>
      <c r="H1782" s="8"/>
      <c r="I1782" s="11"/>
      <c r="J1782" s="8"/>
      <c r="K1782" s="8"/>
      <c r="L1782" s="11"/>
      <c r="M1782" s="8"/>
      <c r="N1782" s="8"/>
      <c r="O1782" s="8"/>
      <c r="P1782" s="11"/>
      <c r="Q1782" s="11"/>
      <c r="R1782" s="8"/>
      <c r="U1782" s="8"/>
      <c r="V1782" s="43"/>
      <c r="W1782" s="8"/>
      <c r="X1782" s="8"/>
      <c r="Z1782" s="8"/>
      <c r="AA1782" s="14"/>
      <c r="AB1782" s="14"/>
      <c r="AC1782" s="32"/>
    </row>
    <row r="1783">
      <c r="A1783" s="8"/>
      <c r="B1783" s="13"/>
      <c r="C1783" s="8"/>
      <c r="D1783" s="8"/>
      <c r="E1783" s="8"/>
      <c r="F1783" s="8"/>
      <c r="G1783" s="11"/>
      <c r="H1783" s="8"/>
      <c r="I1783" s="11"/>
      <c r="J1783" s="8"/>
      <c r="K1783" s="8"/>
      <c r="L1783" s="11"/>
      <c r="M1783" s="8"/>
      <c r="N1783" s="8"/>
      <c r="O1783" s="8"/>
      <c r="P1783" s="11"/>
      <c r="Q1783" s="11"/>
      <c r="R1783" s="8"/>
      <c r="U1783" s="8"/>
      <c r="V1783" s="43"/>
      <c r="W1783" s="8"/>
      <c r="X1783" s="8"/>
      <c r="Z1783" s="8"/>
      <c r="AA1783" s="14"/>
      <c r="AB1783" s="14"/>
      <c r="AC1783" s="32"/>
    </row>
    <row r="1784">
      <c r="A1784" s="8"/>
      <c r="B1784" s="13"/>
      <c r="C1784" s="8"/>
      <c r="D1784" s="8"/>
      <c r="E1784" s="8"/>
      <c r="F1784" s="8"/>
      <c r="G1784" s="11"/>
      <c r="H1784" s="8"/>
      <c r="I1784" s="11"/>
      <c r="J1784" s="8"/>
      <c r="K1784" s="8"/>
      <c r="L1784" s="11"/>
      <c r="M1784" s="8"/>
      <c r="N1784" s="8"/>
      <c r="O1784" s="8"/>
      <c r="P1784" s="11"/>
      <c r="Q1784" s="11"/>
      <c r="R1784" s="8"/>
      <c r="U1784" s="8"/>
      <c r="V1784" s="43"/>
      <c r="W1784" s="8"/>
      <c r="X1784" s="8"/>
      <c r="Z1784" s="8"/>
      <c r="AA1784" s="14"/>
      <c r="AB1784" s="14"/>
      <c r="AC1784" s="32"/>
    </row>
    <row r="1785">
      <c r="A1785" s="8"/>
      <c r="B1785" s="13"/>
      <c r="C1785" s="8"/>
      <c r="D1785" s="8"/>
      <c r="E1785" s="8"/>
      <c r="F1785" s="8"/>
      <c r="G1785" s="11"/>
      <c r="H1785" s="8"/>
      <c r="I1785" s="11"/>
      <c r="J1785" s="8"/>
      <c r="K1785" s="8"/>
      <c r="L1785" s="11"/>
      <c r="M1785" s="8"/>
      <c r="N1785" s="8"/>
      <c r="O1785" s="8"/>
      <c r="P1785" s="11"/>
      <c r="Q1785" s="11"/>
      <c r="R1785" s="8"/>
      <c r="U1785" s="8"/>
      <c r="V1785" s="43"/>
      <c r="W1785" s="8"/>
      <c r="X1785" s="8"/>
      <c r="Z1785" s="8"/>
      <c r="AA1785" s="14"/>
      <c r="AB1785" s="14"/>
      <c r="AC1785" s="32"/>
    </row>
    <row r="1786">
      <c r="A1786" s="8"/>
      <c r="B1786" s="13"/>
      <c r="C1786" s="8"/>
      <c r="D1786" s="8"/>
      <c r="E1786" s="8"/>
      <c r="F1786" s="8"/>
      <c r="G1786" s="11"/>
      <c r="H1786" s="8"/>
      <c r="I1786" s="11"/>
      <c r="J1786" s="8"/>
      <c r="K1786" s="8"/>
      <c r="L1786" s="11"/>
      <c r="M1786" s="8"/>
      <c r="N1786" s="8"/>
      <c r="O1786" s="8"/>
      <c r="P1786" s="11"/>
      <c r="Q1786" s="11"/>
      <c r="R1786" s="8"/>
      <c r="U1786" s="8"/>
      <c r="V1786" s="43"/>
      <c r="W1786" s="8"/>
      <c r="X1786" s="8"/>
      <c r="Z1786" s="8"/>
      <c r="AA1786" s="14"/>
      <c r="AB1786" s="14"/>
      <c r="AC1786" s="32"/>
    </row>
    <row r="1787">
      <c r="A1787" s="8"/>
      <c r="B1787" s="13"/>
      <c r="C1787" s="8"/>
      <c r="D1787" s="8"/>
      <c r="E1787" s="8"/>
      <c r="F1787" s="8"/>
      <c r="G1787" s="11"/>
      <c r="H1787" s="8"/>
      <c r="I1787" s="11"/>
      <c r="J1787" s="8"/>
      <c r="K1787" s="8"/>
      <c r="L1787" s="11"/>
      <c r="M1787" s="8"/>
      <c r="N1787" s="8"/>
      <c r="O1787" s="8"/>
      <c r="P1787" s="11"/>
      <c r="Q1787" s="11"/>
      <c r="R1787" s="8"/>
      <c r="U1787" s="8"/>
      <c r="V1787" s="43"/>
      <c r="W1787" s="8"/>
      <c r="X1787" s="8"/>
      <c r="Z1787" s="8"/>
      <c r="AA1787" s="14"/>
      <c r="AB1787" s="14"/>
      <c r="AC1787" s="32"/>
    </row>
    <row r="1788">
      <c r="A1788" s="8"/>
      <c r="B1788" s="13"/>
      <c r="C1788" s="8"/>
      <c r="D1788" s="8"/>
      <c r="E1788" s="8"/>
      <c r="F1788" s="8"/>
      <c r="G1788" s="11"/>
      <c r="H1788" s="8"/>
      <c r="I1788" s="11"/>
      <c r="J1788" s="8"/>
      <c r="K1788" s="8"/>
      <c r="L1788" s="11"/>
      <c r="M1788" s="8"/>
      <c r="N1788" s="8"/>
      <c r="O1788" s="8"/>
      <c r="P1788" s="11"/>
      <c r="Q1788" s="11"/>
      <c r="R1788" s="8"/>
      <c r="U1788" s="8"/>
      <c r="V1788" s="43"/>
      <c r="W1788" s="8"/>
      <c r="X1788" s="8"/>
      <c r="Z1788" s="8"/>
      <c r="AA1788" s="14"/>
      <c r="AB1788" s="14"/>
      <c r="AC1788" s="32"/>
    </row>
    <row r="1789">
      <c r="A1789" s="8"/>
      <c r="B1789" s="13"/>
      <c r="C1789" s="8"/>
      <c r="D1789" s="8"/>
      <c r="E1789" s="8"/>
      <c r="F1789" s="8"/>
      <c r="G1789" s="11"/>
      <c r="H1789" s="8"/>
      <c r="I1789" s="11"/>
      <c r="J1789" s="8"/>
      <c r="K1789" s="8"/>
      <c r="L1789" s="11"/>
      <c r="M1789" s="8"/>
      <c r="N1789" s="8"/>
      <c r="O1789" s="8"/>
      <c r="P1789" s="11"/>
      <c r="Q1789" s="11"/>
      <c r="R1789" s="8"/>
      <c r="U1789" s="8"/>
      <c r="V1789" s="43"/>
      <c r="W1789" s="8"/>
      <c r="X1789" s="8"/>
      <c r="Z1789" s="8"/>
      <c r="AA1789" s="14"/>
      <c r="AB1789" s="14"/>
      <c r="AC1789" s="32"/>
    </row>
    <row r="1790">
      <c r="A1790" s="8"/>
      <c r="B1790" s="13"/>
      <c r="C1790" s="8"/>
      <c r="D1790" s="8"/>
      <c r="E1790" s="8"/>
      <c r="F1790" s="8"/>
      <c r="G1790" s="11"/>
      <c r="H1790" s="8"/>
      <c r="I1790" s="11"/>
      <c r="J1790" s="8"/>
      <c r="K1790" s="8"/>
      <c r="L1790" s="11"/>
      <c r="M1790" s="8"/>
      <c r="N1790" s="8"/>
      <c r="O1790" s="8"/>
      <c r="P1790" s="11"/>
      <c r="Q1790" s="11"/>
      <c r="R1790" s="8"/>
      <c r="U1790" s="8"/>
      <c r="V1790" s="43"/>
      <c r="W1790" s="8"/>
      <c r="X1790" s="8"/>
      <c r="Z1790" s="8"/>
      <c r="AA1790" s="14"/>
      <c r="AB1790" s="14"/>
      <c r="AC1790" s="32"/>
    </row>
    <row r="1791">
      <c r="A1791" s="8"/>
      <c r="B1791" s="13"/>
      <c r="C1791" s="8"/>
      <c r="D1791" s="8"/>
      <c r="E1791" s="8"/>
      <c r="F1791" s="8"/>
      <c r="G1791" s="11"/>
      <c r="H1791" s="8"/>
      <c r="I1791" s="11"/>
      <c r="J1791" s="8"/>
      <c r="K1791" s="8"/>
      <c r="L1791" s="11"/>
      <c r="M1791" s="8"/>
      <c r="N1791" s="8"/>
      <c r="O1791" s="8"/>
      <c r="P1791" s="11"/>
      <c r="Q1791" s="11"/>
      <c r="R1791" s="8"/>
      <c r="U1791" s="8"/>
      <c r="V1791" s="43"/>
      <c r="W1791" s="8"/>
      <c r="X1791" s="8"/>
      <c r="Z1791" s="8"/>
      <c r="AA1791" s="14"/>
      <c r="AB1791" s="14"/>
      <c r="AC1791" s="32"/>
    </row>
    <row r="1792">
      <c r="A1792" s="8"/>
      <c r="B1792" s="13"/>
      <c r="C1792" s="8"/>
      <c r="D1792" s="8"/>
      <c r="E1792" s="8"/>
      <c r="F1792" s="8"/>
      <c r="G1792" s="11"/>
      <c r="H1792" s="8"/>
      <c r="I1792" s="11"/>
      <c r="J1792" s="8"/>
      <c r="K1792" s="8"/>
      <c r="L1792" s="11"/>
      <c r="M1792" s="8"/>
      <c r="N1792" s="8"/>
      <c r="O1792" s="8"/>
      <c r="P1792" s="11"/>
      <c r="Q1792" s="11"/>
      <c r="R1792" s="8"/>
      <c r="U1792" s="8"/>
      <c r="V1792" s="43"/>
      <c r="W1792" s="8"/>
      <c r="X1792" s="8"/>
      <c r="Z1792" s="8"/>
      <c r="AA1792" s="14"/>
      <c r="AB1792" s="14"/>
      <c r="AC1792" s="32"/>
    </row>
    <row r="1793">
      <c r="A1793" s="8"/>
      <c r="B1793" s="13"/>
      <c r="C1793" s="8"/>
      <c r="D1793" s="8"/>
      <c r="E1793" s="8"/>
      <c r="F1793" s="8"/>
      <c r="G1793" s="11"/>
      <c r="H1793" s="8"/>
      <c r="I1793" s="11"/>
      <c r="J1793" s="8"/>
      <c r="K1793" s="8"/>
      <c r="L1793" s="11"/>
      <c r="M1793" s="8"/>
      <c r="N1793" s="8"/>
      <c r="O1793" s="8"/>
      <c r="P1793" s="11"/>
      <c r="Q1793" s="11"/>
      <c r="R1793" s="8"/>
      <c r="U1793" s="8"/>
      <c r="V1793" s="43"/>
      <c r="W1793" s="8"/>
      <c r="X1793" s="8"/>
      <c r="Z1793" s="8"/>
      <c r="AA1793" s="14"/>
      <c r="AB1793" s="14"/>
      <c r="AC1793" s="32"/>
    </row>
    <row r="1794">
      <c r="A1794" s="8"/>
      <c r="B1794" s="13"/>
      <c r="C1794" s="8"/>
      <c r="D1794" s="8"/>
      <c r="E1794" s="8"/>
      <c r="F1794" s="8"/>
      <c r="G1794" s="11"/>
      <c r="H1794" s="8"/>
      <c r="I1794" s="11"/>
      <c r="J1794" s="8"/>
      <c r="K1794" s="8"/>
      <c r="L1794" s="11"/>
      <c r="M1794" s="8"/>
      <c r="N1794" s="8"/>
      <c r="O1794" s="8"/>
      <c r="P1794" s="11"/>
      <c r="Q1794" s="11"/>
      <c r="R1794" s="8"/>
      <c r="U1794" s="8"/>
      <c r="V1794" s="43"/>
      <c r="W1794" s="8"/>
      <c r="X1794" s="8"/>
      <c r="Z1794" s="8"/>
      <c r="AA1794" s="14"/>
      <c r="AB1794" s="14"/>
      <c r="AC1794" s="32"/>
    </row>
    <row r="1795">
      <c r="A1795" s="8"/>
      <c r="B1795" s="13"/>
      <c r="C1795" s="8"/>
      <c r="D1795" s="8"/>
      <c r="E1795" s="8"/>
      <c r="F1795" s="8"/>
      <c r="G1795" s="11"/>
      <c r="H1795" s="8"/>
      <c r="I1795" s="11"/>
      <c r="J1795" s="8"/>
      <c r="K1795" s="8"/>
      <c r="L1795" s="11"/>
      <c r="M1795" s="8"/>
      <c r="N1795" s="8"/>
      <c r="O1795" s="8"/>
      <c r="P1795" s="11"/>
      <c r="Q1795" s="11"/>
      <c r="R1795" s="8"/>
      <c r="U1795" s="8"/>
      <c r="V1795" s="43"/>
      <c r="W1795" s="8"/>
      <c r="X1795" s="8"/>
      <c r="Z1795" s="8"/>
      <c r="AA1795" s="14"/>
      <c r="AB1795" s="14"/>
      <c r="AC1795" s="32"/>
    </row>
    <row r="1796">
      <c r="A1796" s="8"/>
      <c r="B1796" s="13"/>
      <c r="C1796" s="8"/>
      <c r="D1796" s="8"/>
      <c r="E1796" s="8"/>
      <c r="F1796" s="8"/>
      <c r="G1796" s="11"/>
      <c r="H1796" s="8"/>
      <c r="I1796" s="11"/>
      <c r="J1796" s="8"/>
      <c r="K1796" s="8"/>
      <c r="L1796" s="11"/>
      <c r="M1796" s="8"/>
      <c r="N1796" s="8"/>
      <c r="O1796" s="8"/>
      <c r="P1796" s="11"/>
      <c r="Q1796" s="11"/>
      <c r="R1796" s="8"/>
      <c r="U1796" s="8"/>
      <c r="V1796" s="43"/>
      <c r="W1796" s="8"/>
      <c r="X1796" s="8"/>
      <c r="Z1796" s="8"/>
      <c r="AA1796" s="14"/>
      <c r="AB1796" s="14"/>
      <c r="AC1796" s="32"/>
    </row>
    <row r="1797">
      <c r="A1797" s="8"/>
      <c r="B1797" s="13"/>
      <c r="C1797" s="8"/>
      <c r="D1797" s="8"/>
      <c r="E1797" s="8"/>
      <c r="F1797" s="8"/>
      <c r="G1797" s="11"/>
      <c r="H1797" s="8"/>
      <c r="I1797" s="11"/>
      <c r="J1797" s="8"/>
      <c r="K1797" s="8"/>
      <c r="L1797" s="11"/>
      <c r="M1797" s="8"/>
      <c r="N1797" s="8"/>
      <c r="O1797" s="8"/>
      <c r="P1797" s="11"/>
      <c r="Q1797" s="11"/>
      <c r="R1797" s="8"/>
      <c r="U1797" s="8"/>
      <c r="V1797" s="43"/>
      <c r="W1797" s="8"/>
      <c r="X1797" s="8"/>
      <c r="Z1797" s="8"/>
      <c r="AA1797" s="14"/>
      <c r="AB1797" s="14"/>
      <c r="AC1797" s="32"/>
    </row>
    <row r="1798">
      <c r="A1798" s="8"/>
      <c r="B1798" s="13"/>
      <c r="C1798" s="8"/>
      <c r="D1798" s="8"/>
      <c r="E1798" s="8"/>
      <c r="F1798" s="8"/>
      <c r="G1798" s="11"/>
      <c r="H1798" s="8"/>
      <c r="I1798" s="11"/>
      <c r="J1798" s="8"/>
      <c r="K1798" s="8"/>
      <c r="L1798" s="11"/>
      <c r="M1798" s="8"/>
      <c r="N1798" s="8"/>
      <c r="O1798" s="8"/>
      <c r="P1798" s="11"/>
      <c r="Q1798" s="11"/>
      <c r="R1798" s="8"/>
      <c r="U1798" s="8"/>
      <c r="V1798" s="43"/>
      <c r="W1798" s="8"/>
      <c r="X1798" s="8"/>
      <c r="Z1798" s="8"/>
      <c r="AA1798" s="14"/>
      <c r="AB1798" s="14"/>
      <c r="AC1798" s="32"/>
    </row>
    <row r="1799">
      <c r="A1799" s="8"/>
      <c r="B1799" s="13"/>
      <c r="C1799" s="8"/>
      <c r="D1799" s="8"/>
      <c r="E1799" s="8"/>
      <c r="F1799" s="8"/>
      <c r="G1799" s="11"/>
      <c r="H1799" s="8"/>
      <c r="I1799" s="11"/>
      <c r="J1799" s="8"/>
      <c r="K1799" s="8"/>
      <c r="L1799" s="11"/>
      <c r="M1799" s="8"/>
      <c r="N1799" s="8"/>
      <c r="O1799" s="8"/>
      <c r="P1799" s="11"/>
      <c r="Q1799" s="11"/>
      <c r="R1799" s="8"/>
      <c r="U1799" s="8"/>
      <c r="V1799" s="43"/>
      <c r="W1799" s="8"/>
      <c r="X1799" s="8"/>
      <c r="Z1799" s="8"/>
      <c r="AA1799" s="14"/>
      <c r="AB1799" s="14"/>
      <c r="AC1799" s="32"/>
    </row>
    <row r="1800">
      <c r="A1800" s="8"/>
      <c r="B1800" s="13"/>
      <c r="C1800" s="8"/>
      <c r="D1800" s="8"/>
      <c r="E1800" s="8"/>
      <c r="F1800" s="8"/>
      <c r="G1800" s="11"/>
      <c r="H1800" s="8"/>
      <c r="I1800" s="11"/>
      <c r="J1800" s="8"/>
      <c r="K1800" s="8"/>
      <c r="L1800" s="11"/>
      <c r="M1800" s="8"/>
      <c r="N1800" s="8"/>
      <c r="O1800" s="8"/>
      <c r="P1800" s="11"/>
      <c r="Q1800" s="11"/>
      <c r="R1800" s="8"/>
      <c r="U1800" s="8"/>
      <c r="V1800" s="43"/>
      <c r="W1800" s="8"/>
      <c r="X1800" s="8"/>
      <c r="Z1800" s="8"/>
      <c r="AA1800" s="14"/>
      <c r="AB1800" s="14"/>
      <c r="AC1800" s="32"/>
    </row>
    <row r="1801">
      <c r="A1801" s="8"/>
      <c r="B1801" s="13"/>
      <c r="C1801" s="8"/>
      <c r="D1801" s="8"/>
      <c r="E1801" s="8"/>
      <c r="F1801" s="8"/>
      <c r="G1801" s="11"/>
      <c r="H1801" s="8"/>
      <c r="I1801" s="11"/>
      <c r="J1801" s="8"/>
      <c r="K1801" s="8"/>
      <c r="L1801" s="11"/>
      <c r="M1801" s="8"/>
      <c r="N1801" s="8"/>
      <c r="O1801" s="8"/>
      <c r="P1801" s="11"/>
      <c r="Q1801" s="11"/>
      <c r="R1801" s="8"/>
      <c r="U1801" s="8"/>
      <c r="V1801" s="43"/>
      <c r="W1801" s="8"/>
      <c r="X1801" s="8"/>
      <c r="Z1801" s="8"/>
      <c r="AA1801" s="14"/>
      <c r="AB1801" s="14"/>
      <c r="AC1801" s="32"/>
    </row>
    <row r="1802">
      <c r="A1802" s="8"/>
      <c r="B1802" s="13"/>
      <c r="C1802" s="8"/>
      <c r="D1802" s="8"/>
      <c r="E1802" s="8"/>
      <c r="F1802" s="8"/>
      <c r="G1802" s="11"/>
      <c r="H1802" s="8"/>
      <c r="I1802" s="11"/>
      <c r="J1802" s="8"/>
      <c r="K1802" s="8"/>
      <c r="L1802" s="11"/>
      <c r="M1802" s="8"/>
      <c r="N1802" s="8"/>
      <c r="O1802" s="8"/>
      <c r="P1802" s="11"/>
      <c r="Q1802" s="11"/>
      <c r="R1802" s="8"/>
      <c r="U1802" s="8"/>
      <c r="V1802" s="43"/>
      <c r="W1802" s="8"/>
      <c r="X1802" s="8"/>
      <c r="Z1802" s="8"/>
      <c r="AA1802" s="14"/>
      <c r="AB1802" s="14"/>
      <c r="AC1802" s="32"/>
    </row>
    <row r="1803">
      <c r="A1803" s="8"/>
      <c r="B1803" s="13"/>
      <c r="C1803" s="8"/>
      <c r="D1803" s="8"/>
      <c r="E1803" s="8"/>
      <c r="F1803" s="8"/>
      <c r="G1803" s="11"/>
      <c r="H1803" s="8"/>
      <c r="I1803" s="11"/>
      <c r="J1803" s="8"/>
      <c r="K1803" s="8"/>
      <c r="L1803" s="11"/>
      <c r="M1803" s="8"/>
      <c r="N1803" s="8"/>
      <c r="O1803" s="8"/>
      <c r="P1803" s="11"/>
      <c r="Q1803" s="11"/>
      <c r="R1803" s="8"/>
      <c r="U1803" s="8"/>
      <c r="V1803" s="43"/>
      <c r="W1803" s="8"/>
      <c r="X1803" s="8"/>
      <c r="Z1803" s="8"/>
      <c r="AA1803" s="14"/>
      <c r="AB1803" s="14"/>
      <c r="AC1803" s="32"/>
    </row>
    <row r="1804">
      <c r="A1804" s="8"/>
      <c r="B1804" s="13"/>
      <c r="C1804" s="8"/>
      <c r="D1804" s="8"/>
      <c r="E1804" s="8"/>
      <c r="F1804" s="8"/>
      <c r="G1804" s="11"/>
      <c r="H1804" s="8"/>
      <c r="I1804" s="11"/>
      <c r="J1804" s="8"/>
      <c r="K1804" s="8"/>
      <c r="L1804" s="11"/>
      <c r="M1804" s="8"/>
      <c r="N1804" s="8"/>
      <c r="O1804" s="8"/>
      <c r="P1804" s="11"/>
      <c r="Q1804" s="11"/>
      <c r="R1804" s="8"/>
      <c r="U1804" s="8"/>
      <c r="V1804" s="43"/>
      <c r="W1804" s="8"/>
      <c r="X1804" s="8"/>
      <c r="Z1804" s="8"/>
      <c r="AA1804" s="14"/>
      <c r="AB1804" s="14"/>
      <c r="AC1804" s="32"/>
    </row>
    <row r="1805">
      <c r="A1805" s="8"/>
      <c r="B1805" s="13"/>
      <c r="C1805" s="8"/>
      <c r="D1805" s="8"/>
      <c r="E1805" s="8"/>
      <c r="F1805" s="8"/>
      <c r="G1805" s="11"/>
      <c r="H1805" s="8"/>
      <c r="I1805" s="11"/>
      <c r="J1805" s="8"/>
      <c r="K1805" s="8"/>
      <c r="L1805" s="11"/>
      <c r="M1805" s="8"/>
      <c r="N1805" s="8"/>
      <c r="O1805" s="8"/>
      <c r="P1805" s="11"/>
      <c r="Q1805" s="11"/>
      <c r="R1805" s="8"/>
      <c r="U1805" s="8"/>
      <c r="V1805" s="43"/>
      <c r="W1805" s="8"/>
      <c r="X1805" s="8"/>
      <c r="Z1805" s="8"/>
      <c r="AA1805" s="14"/>
      <c r="AB1805" s="14"/>
      <c r="AC1805" s="32"/>
    </row>
    <row r="1806">
      <c r="A1806" s="8"/>
      <c r="B1806" s="13"/>
      <c r="C1806" s="8"/>
      <c r="D1806" s="8"/>
      <c r="E1806" s="8"/>
      <c r="F1806" s="8"/>
      <c r="G1806" s="11"/>
      <c r="H1806" s="8"/>
      <c r="I1806" s="11"/>
      <c r="J1806" s="8"/>
      <c r="K1806" s="8"/>
      <c r="L1806" s="11"/>
      <c r="M1806" s="8"/>
      <c r="N1806" s="8"/>
      <c r="O1806" s="8"/>
      <c r="P1806" s="11"/>
      <c r="Q1806" s="11"/>
      <c r="R1806" s="8"/>
      <c r="U1806" s="8"/>
      <c r="V1806" s="43"/>
      <c r="W1806" s="8"/>
      <c r="X1806" s="8"/>
      <c r="Z1806" s="8"/>
      <c r="AA1806" s="14"/>
      <c r="AB1806" s="14"/>
      <c r="AC1806" s="32"/>
    </row>
    <row r="1807">
      <c r="A1807" s="8"/>
      <c r="B1807" s="13"/>
      <c r="C1807" s="8"/>
      <c r="D1807" s="8"/>
      <c r="E1807" s="8"/>
      <c r="F1807" s="8"/>
      <c r="G1807" s="11"/>
      <c r="H1807" s="8"/>
      <c r="I1807" s="11"/>
      <c r="J1807" s="8"/>
      <c r="K1807" s="8"/>
      <c r="L1807" s="11"/>
      <c r="M1807" s="8"/>
      <c r="N1807" s="8"/>
      <c r="O1807" s="8"/>
      <c r="P1807" s="11"/>
      <c r="Q1807" s="11"/>
      <c r="R1807" s="8"/>
      <c r="U1807" s="8"/>
      <c r="V1807" s="43"/>
      <c r="W1807" s="8"/>
      <c r="X1807" s="8"/>
      <c r="Z1807" s="8"/>
      <c r="AA1807" s="14"/>
      <c r="AB1807" s="14"/>
      <c r="AC1807" s="32"/>
    </row>
    <row r="1808">
      <c r="A1808" s="8"/>
      <c r="B1808" s="13"/>
      <c r="C1808" s="8"/>
      <c r="D1808" s="8"/>
      <c r="E1808" s="8"/>
      <c r="F1808" s="8"/>
      <c r="G1808" s="11"/>
      <c r="H1808" s="8"/>
      <c r="I1808" s="11"/>
      <c r="J1808" s="8"/>
      <c r="K1808" s="8"/>
      <c r="L1808" s="11"/>
      <c r="M1808" s="8"/>
      <c r="N1808" s="8"/>
      <c r="O1808" s="8"/>
      <c r="P1808" s="11"/>
      <c r="Q1808" s="11"/>
      <c r="R1808" s="8"/>
      <c r="U1808" s="8"/>
      <c r="V1808" s="43"/>
      <c r="W1808" s="8"/>
      <c r="X1808" s="8"/>
      <c r="Z1808" s="8"/>
      <c r="AA1808" s="14"/>
      <c r="AB1808" s="14"/>
      <c r="AC1808" s="32"/>
    </row>
    <row r="1809">
      <c r="A1809" s="8"/>
      <c r="B1809" s="13"/>
      <c r="C1809" s="8"/>
      <c r="D1809" s="8"/>
      <c r="E1809" s="8"/>
      <c r="F1809" s="8"/>
      <c r="G1809" s="11"/>
      <c r="H1809" s="8"/>
      <c r="I1809" s="11"/>
      <c r="J1809" s="8"/>
      <c r="K1809" s="8"/>
      <c r="L1809" s="11"/>
      <c r="M1809" s="8"/>
      <c r="N1809" s="8"/>
      <c r="O1809" s="8"/>
      <c r="P1809" s="11"/>
      <c r="Q1809" s="11"/>
      <c r="R1809" s="8"/>
      <c r="U1809" s="8"/>
      <c r="V1809" s="43"/>
      <c r="W1809" s="8"/>
      <c r="X1809" s="8"/>
      <c r="Z1809" s="8"/>
      <c r="AA1809" s="14"/>
      <c r="AB1809" s="14"/>
      <c r="AC1809" s="32"/>
    </row>
    <row r="1810">
      <c r="A1810" s="8"/>
      <c r="B1810" s="13"/>
      <c r="C1810" s="8"/>
      <c r="D1810" s="8"/>
      <c r="E1810" s="8"/>
      <c r="F1810" s="8"/>
      <c r="G1810" s="11"/>
      <c r="H1810" s="8"/>
      <c r="I1810" s="11"/>
      <c r="J1810" s="8"/>
      <c r="K1810" s="8"/>
      <c r="L1810" s="11"/>
      <c r="M1810" s="8"/>
      <c r="N1810" s="8"/>
      <c r="O1810" s="8"/>
      <c r="P1810" s="11"/>
      <c r="Q1810" s="11"/>
      <c r="R1810" s="8"/>
      <c r="U1810" s="8"/>
      <c r="V1810" s="43"/>
      <c r="W1810" s="8"/>
      <c r="X1810" s="8"/>
      <c r="Z1810" s="8"/>
      <c r="AA1810" s="14"/>
      <c r="AB1810" s="14"/>
      <c r="AC1810" s="32"/>
    </row>
    <row r="1811">
      <c r="A1811" s="8"/>
      <c r="B1811" s="13"/>
      <c r="C1811" s="8"/>
      <c r="D1811" s="8"/>
      <c r="E1811" s="8"/>
      <c r="F1811" s="8"/>
      <c r="G1811" s="11"/>
      <c r="H1811" s="8"/>
      <c r="I1811" s="11"/>
      <c r="J1811" s="8"/>
      <c r="K1811" s="8"/>
      <c r="L1811" s="11"/>
      <c r="M1811" s="8"/>
      <c r="N1811" s="8"/>
      <c r="O1811" s="8"/>
      <c r="P1811" s="11"/>
      <c r="Q1811" s="11"/>
      <c r="R1811" s="8"/>
      <c r="U1811" s="8"/>
      <c r="V1811" s="43"/>
      <c r="W1811" s="8"/>
      <c r="X1811" s="8"/>
      <c r="Z1811" s="8"/>
      <c r="AA1811" s="14"/>
      <c r="AB1811" s="14"/>
      <c r="AC1811" s="32"/>
    </row>
    <row r="1812">
      <c r="A1812" s="8"/>
      <c r="B1812" s="13"/>
      <c r="C1812" s="8"/>
      <c r="D1812" s="8"/>
      <c r="E1812" s="8"/>
      <c r="F1812" s="8"/>
      <c r="G1812" s="11"/>
      <c r="H1812" s="8"/>
      <c r="I1812" s="11"/>
      <c r="J1812" s="8"/>
      <c r="K1812" s="8"/>
      <c r="L1812" s="11"/>
      <c r="M1812" s="8"/>
      <c r="N1812" s="8"/>
      <c r="O1812" s="8"/>
      <c r="P1812" s="11"/>
      <c r="Q1812" s="11"/>
      <c r="R1812" s="8"/>
      <c r="U1812" s="8"/>
      <c r="V1812" s="43"/>
      <c r="W1812" s="8"/>
      <c r="X1812" s="8"/>
      <c r="Z1812" s="8"/>
      <c r="AA1812" s="14"/>
      <c r="AB1812" s="14"/>
      <c r="AC1812" s="32"/>
    </row>
    <row r="1813">
      <c r="A1813" s="8"/>
      <c r="B1813" s="13"/>
      <c r="C1813" s="8"/>
      <c r="D1813" s="8"/>
      <c r="E1813" s="8"/>
      <c r="F1813" s="8"/>
      <c r="G1813" s="11"/>
      <c r="H1813" s="8"/>
      <c r="I1813" s="11"/>
      <c r="J1813" s="8"/>
      <c r="K1813" s="8"/>
      <c r="L1813" s="11"/>
      <c r="M1813" s="8"/>
      <c r="N1813" s="8"/>
      <c r="O1813" s="8"/>
      <c r="P1813" s="11"/>
      <c r="Q1813" s="11"/>
      <c r="R1813" s="8"/>
      <c r="U1813" s="8"/>
      <c r="V1813" s="43"/>
      <c r="W1813" s="8"/>
      <c r="X1813" s="8"/>
      <c r="Z1813" s="8"/>
      <c r="AA1813" s="14"/>
      <c r="AB1813" s="14"/>
      <c r="AC1813" s="32"/>
    </row>
    <row r="1814">
      <c r="A1814" s="8"/>
      <c r="B1814" s="13"/>
      <c r="C1814" s="8"/>
      <c r="D1814" s="8"/>
      <c r="E1814" s="8"/>
      <c r="F1814" s="8"/>
      <c r="G1814" s="11"/>
      <c r="H1814" s="8"/>
      <c r="I1814" s="11"/>
      <c r="J1814" s="8"/>
      <c r="K1814" s="8"/>
      <c r="L1814" s="11"/>
      <c r="M1814" s="8"/>
      <c r="N1814" s="8"/>
      <c r="O1814" s="8"/>
      <c r="P1814" s="11"/>
      <c r="Q1814" s="11"/>
      <c r="R1814" s="8"/>
      <c r="U1814" s="8"/>
      <c r="V1814" s="43"/>
      <c r="W1814" s="8"/>
      <c r="X1814" s="8"/>
      <c r="Z1814" s="8"/>
      <c r="AA1814" s="14"/>
      <c r="AB1814" s="14"/>
      <c r="AC1814" s="32"/>
    </row>
    <row r="1815">
      <c r="A1815" s="8"/>
      <c r="B1815" s="13"/>
      <c r="C1815" s="8"/>
      <c r="D1815" s="8"/>
      <c r="E1815" s="8"/>
      <c r="F1815" s="8"/>
      <c r="G1815" s="11"/>
      <c r="H1815" s="8"/>
      <c r="I1815" s="11"/>
      <c r="J1815" s="8"/>
      <c r="K1815" s="8"/>
      <c r="L1815" s="11"/>
      <c r="M1815" s="8"/>
      <c r="N1815" s="8"/>
      <c r="O1815" s="8"/>
      <c r="P1815" s="11"/>
      <c r="Q1815" s="11"/>
      <c r="R1815" s="8"/>
      <c r="U1815" s="8"/>
      <c r="V1815" s="43"/>
      <c r="W1815" s="8"/>
      <c r="X1815" s="8"/>
      <c r="Z1815" s="8"/>
      <c r="AA1815" s="14"/>
      <c r="AB1815" s="14"/>
      <c r="AC1815" s="32"/>
    </row>
    <row r="1816">
      <c r="A1816" s="8"/>
      <c r="B1816" s="13"/>
      <c r="C1816" s="8"/>
      <c r="D1816" s="8"/>
      <c r="E1816" s="8"/>
      <c r="F1816" s="8"/>
      <c r="G1816" s="11"/>
      <c r="H1816" s="8"/>
      <c r="I1816" s="11"/>
      <c r="J1816" s="8"/>
      <c r="K1816" s="8"/>
      <c r="L1816" s="11"/>
      <c r="M1816" s="8"/>
      <c r="N1816" s="8"/>
      <c r="O1816" s="8"/>
      <c r="P1816" s="11"/>
      <c r="Q1816" s="11"/>
      <c r="R1816" s="8"/>
      <c r="U1816" s="8"/>
      <c r="V1816" s="43"/>
      <c r="W1816" s="8"/>
      <c r="X1816" s="8"/>
      <c r="Z1816" s="8"/>
      <c r="AA1816" s="14"/>
      <c r="AB1816" s="14"/>
      <c r="AC1816" s="32"/>
    </row>
    <row r="1817">
      <c r="A1817" s="8"/>
      <c r="B1817" s="13"/>
      <c r="C1817" s="8"/>
      <c r="D1817" s="8"/>
      <c r="E1817" s="8"/>
      <c r="F1817" s="8"/>
      <c r="G1817" s="11"/>
      <c r="H1817" s="8"/>
      <c r="I1817" s="11"/>
      <c r="J1817" s="8"/>
      <c r="K1817" s="8"/>
      <c r="L1817" s="11"/>
      <c r="M1817" s="8"/>
      <c r="N1817" s="8"/>
      <c r="O1817" s="8"/>
      <c r="P1817" s="11"/>
      <c r="Q1817" s="11"/>
      <c r="R1817" s="8"/>
      <c r="U1817" s="8"/>
      <c r="V1817" s="43"/>
      <c r="W1817" s="8"/>
      <c r="X1817" s="8"/>
      <c r="Z1817" s="8"/>
      <c r="AA1817" s="14"/>
      <c r="AB1817" s="14"/>
      <c r="AC1817" s="32"/>
    </row>
    <row r="1818">
      <c r="A1818" s="8"/>
      <c r="B1818" s="13"/>
      <c r="C1818" s="8"/>
      <c r="D1818" s="8"/>
      <c r="E1818" s="8"/>
      <c r="F1818" s="8"/>
      <c r="G1818" s="11"/>
      <c r="H1818" s="8"/>
      <c r="I1818" s="11"/>
      <c r="J1818" s="8"/>
      <c r="K1818" s="8"/>
      <c r="L1818" s="11"/>
      <c r="M1818" s="8"/>
      <c r="N1818" s="8"/>
      <c r="O1818" s="8"/>
      <c r="P1818" s="11"/>
      <c r="Q1818" s="11"/>
      <c r="R1818" s="8"/>
      <c r="U1818" s="8"/>
      <c r="V1818" s="43"/>
      <c r="W1818" s="8"/>
      <c r="X1818" s="8"/>
      <c r="Z1818" s="8"/>
      <c r="AA1818" s="14"/>
      <c r="AB1818" s="14"/>
      <c r="AC1818" s="32"/>
    </row>
    <row r="1819">
      <c r="A1819" s="8"/>
      <c r="B1819" s="13"/>
      <c r="C1819" s="8"/>
      <c r="D1819" s="8"/>
      <c r="E1819" s="8"/>
      <c r="F1819" s="8"/>
      <c r="G1819" s="11"/>
      <c r="H1819" s="8"/>
      <c r="I1819" s="11"/>
      <c r="J1819" s="8"/>
      <c r="K1819" s="8"/>
      <c r="L1819" s="11"/>
      <c r="M1819" s="8"/>
      <c r="N1819" s="8"/>
      <c r="O1819" s="8"/>
      <c r="P1819" s="11"/>
      <c r="Q1819" s="11"/>
      <c r="R1819" s="8"/>
      <c r="U1819" s="8"/>
      <c r="V1819" s="43"/>
      <c r="W1819" s="8"/>
      <c r="X1819" s="8"/>
      <c r="Z1819" s="8"/>
      <c r="AA1819" s="14"/>
      <c r="AB1819" s="14"/>
      <c r="AC1819" s="32"/>
    </row>
    <row r="1820">
      <c r="A1820" s="8"/>
      <c r="B1820" s="13"/>
      <c r="C1820" s="8"/>
      <c r="D1820" s="8"/>
      <c r="E1820" s="8"/>
      <c r="F1820" s="8"/>
      <c r="G1820" s="11"/>
      <c r="H1820" s="8"/>
      <c r="I1820" s="11"/>
      <c r="J1820" s="8"/>
      <c r="K1820" s="8"/>
      <c r="L1820" s="11"/>
      <c r="M1820" s="8"/>
      <c r="N1820" s="8"/>
      <c r="O1820" s="8"/>
      <c r="P1820" s="11"/>
      <c r="Q1820" s="11"/>
      <c r="R1820" s="8"/>
      <c r="U1820" s="8"/>
      <c r="V1820" s="43"/>
      <c r="W1820" s="8"/>
      <c r="X1820" s="8"/>
      <c r="Z1820" s="8"/>
      <c r="AA1820" s="14"/>
      <c r="AB1820" s="14"/>
      <c r="AC1820" s="32"/>
    </row>
    <row r="1821">
      <c r="A1821" s="8"/>
      <c r="B1821" s="13"/>
      <c r="C1821" s="8"/>
      <c r="D1821" s="8"/>
      <c r="E1821" s="8"/>
      <c r="F1821" s="8"/>
      <c r="G1821" s="11"/>
      <c r="H1821" s="8"/>
      <c r="I1821" s="11"/>
      <c r="J1821" s="8"/>
      <c r="K1821" s="8"/>
      <c r="L1821" s="11"/>
      <c r="M1821" s="8"/>
      <c r="N1821" s="8"/>
      <c r="O1821" s="8"/>
      <c r="P1821" s="11"/>
      <c r="Q1821" s="11"/>
      <c r="R1821" s="8"/>
      <c r="U1821" s="8"/>
      <c r="V1821" s="43"/>
      <c r="W1821" s="8"/>
      <c r="X1821" s="8"/>
      <c r="Z1821" s="8"/>
      <c r="AA1821" s="14"/>
      <c r="AB1821" s="14"/>
      <c r="AC1821" s="32"/>
    </row>
    <row r="1822">
      <c r="A1822" s="8"/>
      <c r="B1822" s="13"/>
      <c r="C1822" s="8"/>
      <c r="D1822" s="8"/>
      <c r="E1822" s="8"/>
      <c r="F1822" s="8"/>
      <c r="G1822" s="11"/>
      <c r="H1822" s="8"/>
      <c r="I1822" s="11"/>
      <c r="J1822" s="8"/>
      <c r="K1822" s="8"/>
      <c r="L1822" s="11"/>
      <c r="M1822" s="8"/>
      <c r="N1822" s="8"/>
      <c r="O1822" s="8"/>
      <c r="P1822" s="11"/>
      <c r="Q1822" s="11"/>
      <c r="R1822" s="8"/>
      <c r="U1822" s="8"/>
      <c r="V1822" s="43"/>
      <c r="W1822" s="8"/>
      <c r="X1822" s="8"/>
      <c r="Z1822" s="8"/>
      <c r="AA1822" s="14"/>
      <c r="AB1822" s="14"/>
      <c r="AC1822" s="32"/>
    </row>
    <row r="1823">
      <c r="A1823" s="8"/>
      <c r="B1823" s="13"/>
      <c r="C1823" s="8"/>
      <c r="D1823" s="8"/>
      <c r="E1823" s="8"/>
      <c r="F1823" s="8"/>
      <c r="G1823" s="11"/>
      <c r="H1823" s="8"/>
      <c r="I1823" s="11"/>
      <c r="J1823" s="8"/>
      <c r="K1823" s="8"/>
      <c r="L1823" s="11"/>
      <c r="M1823" s="8"/>
      <c r="N1823" s="8"/>
      <c r="O1823" s="8"/>
      <c r="P1823" s="11"/>
      <c r="Q1823" s="11"/>
      <c r="R1823" s="8"/>
      <c r="U1823" s="8"/>
      <c r="V1823" s="43"/>
      <c r="W1823" s="8"/>
      <c r="X1823" s="8"/>
      <c r="Z1823" s="8"/>
      <c r="AA1823" s="14"/>
      <c r="AB1823" s="14"/>
      <c r="AC1823" s="32"/>
    </row>
    <row r="1824">
      <c r="A1824" s="8"/>
      <c r="B1824" s="13"/>
      <c r="C1824" s="8"/>
      <c r="D1824" s="8"/>
      <c r="E1824" s="8"/>
      <c r="F1824" s="8"/>
      <c r="G1824" s="11"/>
      <c r="H1824" s="8"/>
      <c r="I1824" s="11"/>
      <c r="J1824" s="8"/>
      <c r="K1824" s="8"/>
      <c r="L1824" s="11"/>
      <c r="M1824" s="8"/>
      <c r="N1824" s="8"/>
      <c r="O1824" s="8"/>
      <c r="P1824" s="11"/>
      <c r="Q1824" s="11"/>
      <c r="R1824" s="8"/>
      <c r="U1824" s="8"/>
      <c r="V1824" s="43"/>
      <c r="W1824" s="8"/>
      <c r="X1824" s="8"/>
      <c r="Z1824" s="8"/>
      <c r="AA1824" s="14"/>
      <c r="AB1824" s="14"/>
      <c r="AC1824" s="32"/>
    </row>
    <row r="1825">
      <c r="A1825" s="8"/>
      <c r="B1825" s="13"/>
      <c r="C1825" s="8"/>
      <c r="D1825" s="8"/>
      <c r="E1825" s="8"/>
      <c r="F1825" s="8"/>
      <c r="G1825" s="11"/>
      <c r="H1825" s="8"/>
      <c r="I1825" s="11"/>
      <c r="J1825" s="8"/>
      <c r="K1825" s="8"/>
      <c r="L1825" s="11"/>
      <c r="M1825" s="8"/>
      <c r="N1825" s="8"/>
      <c r="O1825" s="8"/>
      <c r="P1825" s="11"/>
      <c r="Q1825" s="11"/>
      <c r="R1825" s="8"/>
      <c r="U1825" s="8"/>
      <c r="V1825" s="43"/>
      <c r="W1825" s="8"/>
      <c r="X1825" s="8"/>
      <c r="Z1825" s="8"/>
      <c r="AA1825" s="14"/>
      <c r="AB1825" s="14"/>
      <c r="AC1825" s="32"/>
    </row>
    <row r="1826">
      <c r="A1826" s="8"/>
      <c r="B1826" s="13"/>
      <c r="C1826" s="8"/>
      <c r="D1826" s="8"/>
      <c r="E1826" s="8"/>
      <c r="F1826" s="8"/>
      <c r="G1826" s="11"/>
      <c r="H1826" s="8"/>
      <c r="I1826" s="11"/>
      <c r="J1826" s="8"/>
      <c r="K1826" s="8"/>
      <c r="L1826" s="11"/>
      <c r="M1826" s="8"/>
      <c r="N1826" s="8"/>
      <c r="O1826" s="8"/>
      <c r="P1826" s="11"/>
      <c r="Q1826" s="11"/>
      <c r="R1826" s="8"/>
      <c r="U1826" s="8"/>
      <c r="V1826" s="43"/>
      <c r="W1826" s="8"/>
      <c r="X1826" s="8"/>
      <c r="Z1826" s="8"/>
      <c r="AA1826" s="14"/>
      <c r="AB1826" s="14"/>
      <c r="AC1826" s="32"/>
    </row>
    <row r="1827">
      <c r="A1827" s="8"/>
      <c r="B1827" s="13"/>
      <c r="C1827" s="8"/>
      <c r="D1827" s="8"/>
      <c r="E1827" s="8"/>
      <c r="F1827" s="8"/>
      <c r="G1827" s="11"/>
      <c r="H1827" s="8"/>
      <c r="I1827" s="11"/>
      <c r="J1827" s="8"/>
      <c r="K1827" s="8"/>
      <c r="L1827" s="11"/>
      <c r="M1827" s="8"/>
      <c r="N1827" s="8"/>
      <c r="O1827" s="8"/>
      <c r="P1827" s="11"/>
      <c r="Q1827" s="11"/>
      <c r="R1827" s="8"/>
      <c r="U1827" s="8"/>
      <c r="V1827" s="43"/>
      <c r="W1827" s="8"/>
      <c r="X1827" s="8"/>
      <c r="Z1827" s="8"/>
      <c r="AA1827" s="14"/>
      <c r="AB1827" s="14"/>
      <c r="AC1827" s="32"/>
    </row>
    <row r="1828">
      <c r="A1828" s="8"/>
      <c r="B1828" s="13"/>
      <c r="C1828" s="8"/>
      <c r="D1828" s="8"/>
      <c r="E1828" s="8"/>
      <c r="F1828" s="8"/>
      <c r="G1828" s="11"/>
      <c r="H1828" s="8"/>
      <c r="I1828" s="11"/>
      <c r="J1828" s="8"/>
      <c r="K1828" s="8"/>
      <c r="L1828" s="11"/>
      <c r="M1828" s="8"/>
      <c r="N1828" s="8"/>
      <c r="O1828" s="8"/>
      <c r="P1828" s="11"/>
      <c r="Q1828" s="11"/>
      <c r="R1828" s="8"/>
      <c r="U1828" s="8"/>
      <c r="V1828" s="43"/>
      <c r="W1828" s="8"/>
      <c r="X1828" s="8"/>
      <c r="Z1828" s="8"/>
      <c r="AA1828" s="14"/>
      <c r="AB1828" s="14"/>
      <c r="AC1828" s="32"/>
    </row>
    <row r="1829">
      <c r="A1829" s="8"/>
      <c r="B1829" s="13"/>
      <c r="C1829" s="8"/>
      <c r="D1829" s="8"/>
      <c r="E1829" s="8"/>
      <c r="F1829" s="8"/>
      <c r="G1829" s="11"/>
      <c r="H1829" s="8"/>
      <c r="I1829" s="11"/>
      <c r="J1829" s="8"/>
      <c r="K1829" s="8"/>
      <c r="L1829" s="11"/>
      <c r="M1829" s="8"/>
      <c r="N1829" s="8"/>
      <c r="O1829" s="8"/>
      <c r="P1829" s="11"/>
      <c r="Q1829" s="11"/>
      <c r="R1829" s="8"/>
      <c r="U1829" s="8"/>
      <c r="V1829" s="43"/>
      <c r="W1829" s="8"/>
      <c r="X1829" s="8"/>
      <c r="Z1829" s="8"/>
      <c r="AA1829" s="14"/>
      <c r="AB1829" s="14"/>
      <c r="AC1829" s="32"/>
    </row>
    <row r="1830">
      <c r="A1830" s="8"/>
      <c r="B1830" s="13"/>
      <c r="C1830" s="8"/>
      <c r="D1830" s="8"/>
      <c r="E1830" s="8"/>
      <c r="F1830" s="8"/>
      <c r="G1830" s="11"/>
      <c r="H1830" s="8"/>
      <c r="I1830" s="11"/>
      <c r="J1830" s="8"/>
      <c r="K1830" s="8"/>
      <c r="L1830" s="11"/>
      <c r="M1830" s="8"/>
      <c r="N1830" s="8"/>
      <c r="O1830" s="8"/>
      <c r="P1830" s="11"/>
      <c r="Q1830" s="11"/>
      <c r="R1830" s="8"/>
      <c r="U1830" s="8"/>
      <c r="V1830" s="43"/>
      <c r="W1830" s="8"/>
      <c r="X1830" s="8"/>
      <c r="Z1830" s="8"/>
      <c r="AA1830" s="14"/>
      <c r="AB1830" s="14"/>
      <c r="AC1830" s="32"/>
    </row>
    <row r="1831">
      <c r="A1831" s="8"/>
      <c r="B1831" s="13"/>
      <c r="C1831" s="8"/>
      <c r="D1831" s="8"/>
      <c r="E1831" s="8"/>
      <c r="F1831" s="8"/>
      <c r="G1831" s="11"/>
      <c r="H1831" s="8"/>
      <c r="I1831" s="11"/>
      <c r="J1831" s="8"/>
      <c r="K1831" s="8"/>
      <c r="L1831" s="11"/>
      <c r="M1831" s="8"/>
      <c r="N1831" s="8"/>
      <c r="O1831" s="8"/>
      <c r="P1831" s="11"/>
      <c r="Q1831" s="11"/>
      <c r="R1831" s="8"/>
      <c r="U1831" s="8"/>
      <c r="V1831" s="43"/>
      <c r="W1831" s="8"/>
      <c r="X1831" s="8"/>
      <c r="Z1831" s="8"/>
      <c r="AA1831" s="14"/>
      <c r="AB1831" s="14"/>
      <c r="AC1831" s="32"/>
    </row>
    <row r="1832">
      <c r="A1832" s="8"/>
      <c r="B1832" s="13"/>
      <c r="C1832" s="8"/>
      <c r="D1832" s="8"/>
      <c r="E1832" s="8"/>
      <c r="F1832" s="8"/>
      <c r="G1832" s="11"/>
      <c r="H1832" s="8"/>
      <c r="I1832" s="11"/>
      <c r="J1832" s="8"/>
      <c r="K1832" s="8"/>
      <c r="L1832" s="11"/>
      <c r="M1832" s="8"/>
      <c r="N1832" s="8"/>
      <c r="O1832" s="8"/>
      <c r="P1832" s="11"/>
      <c r="Q1832" s="11"/>
      <c r="R1832" s="8"/>
      <c r="U1832" s="8"/>
      <c r="V1832" s="43"/>
      <c r="W1832" s="8"/>
      <c r="X1832" s="8"/>
      <c r="Z1832" s="8"/>
      <c r="AA1832" s="14"/>
      <c r="AB1832" s="14"/>
      <c r="AC1832" s="32"/>
    </row>
    <row r="1833">
      <c r="A1833" s="8"/>
      <c r="B1833" s="13"/>
      <c r="C1833" s="8"/>
      <c r="D1833" s="8"/>
      <c r="E1833" s="8"/>
      <c r="F1833" s="8"/>
      <c r="G1833" s="11"/>
      <c r="H1833" s="8"/>
      <c r="I1833" s="11"/>
      <c r="J1833" s="8"/>
      <c r="K1833" s="8"/>
      <c r="L1833" s="11"/>
      <c r="M1833" s="8"/>
      <c r="N1833" s="8"/>
      <c r="O1833" s="8"/>
      <c r="P1833" s="11"/>
      <c r="Q1833" s="11"/>
      <c r="R1833" s="8"/>
      <c r="U1833" s="8"/>
      <c r="V1833" s="43"/>
      <c r="W1833" s="8"/>
      <c r="X1833" s="8"/>
      <c r="Z1833" s="8"/>
      <c r="AA1833" s="14"/>
      <c r="AB1833" s="14"/>
      <c r="AC1833" s="32"/>
    </row>
    <row r="1834">
      <c r="A1834" s="8"/>
      <c r="B1834" s="13"/>
      <c r="C1834" s="8"/>
      <c r="D1834" s="8"/>
      <c r="E1834" s="8"/>
      <c r="F1834" s="8"/>
      <c r="G1834" s="11"/>
      <c r="H1834" s="8"/>
      <c r="I1834" s="11"/>
      <c r="J1834" s="8"/>
      <c r="K1834" s="8"/>
      <c r="L1834" s="11"/>
      <c r="M1834" s="8"/>
      <c r="N1834" s="8"/>
      <c r="O1834" s="8"/>
      <c r="P1834" s="11"/>
      <c r="Q1834" s="11"/>
      <c r="R1834" s="8"/>
      <c r="U1834" s="8"/>
      <c r="V1834" s="43"/>
      <c r="W1834" s="8"/>
      <c r="X1834" s="8"/>
      <c r="Z1834" s="8"/>
      <c r="AA1834" s="14"/>
      <c r="AB1834" s="14"/>
      <c r="AC1834" s="32"/>
    </row>
    <row r="1835">
      <c r="A1835" s="8"/>
      <c r="B1835" s="13"/>
      <c r="C1835" s="8"/>
      <c r="D1835" s="8"/>
      <c r="E1835" s="8"/>
      <c r="F1835" s="8"/>
      <c r="G1835" s="11"/>
      <c r="H1835" s="8"/>
      <c r="I1835" s="11"/>
      <c r="J1835" s="8"/>
      <c r="K1835" s="8"/>
      <c r="L1835" s="11"/>
      <c r="M1835" s="8"/>
      <c r="N1835" s="8"/>
      <c r="O1835" s="8"/>
      <c r="P1835" s="11"/>
      <c r="Q1835" s="11"/>
      <c r="R1835" s="8"/>
      <c r="U1835" s="8"/>
      <c r="V1835" s="43"/>
      <c r="W1835" s="8"/>
      <c r="X1835" s="8"/>
      <c r="Z1835" s="8"/>
      <c r="AA1835" s="14"/>
      <c r="AB1835" s="14"/>
      <c r="AC1835" s="32"/>
    </row>
    <row r="1836">
      <c r="A1836" s="8"/>
      <c r="B1836" s="13"/>
      <c r="C1836" s="8"/>
      <c r="D1836" s="8"/>
      <c r="E1836" s="8"/>
      <c r="F1836" s="8"/>
      <c r="G1836" s="11"/>
      <c r="H1836" s="8"/>
      <c r="I1836" s="11"/>
      <c r="J1836" s="8"/>
      <c r="K1836" s="8"/>
      <c r="L1836" s="11"/>
      <c r="M1836" s="8"/>
      <c r="N1836" s="8"/>
      <c r="O1836" s="8"/>
      <c r="P1836" s="11"/>
      <c r="Q1836" s="11"/>
      <c r="R1836" s="8"/>
      <c r="U1836" s="8"/>
      <c r="V1836" s="43"/>
      <c r="W1836" s="8"/>
      <c r="X1836" s="8"/>
      <c r="Z1836" s="8"/>
      <c r="AA1836" s="14"/>
      <c r="AB1836" s="14"/>
      <c r="AC1836" s="32"/>
    </row>
    <row r="1837">
      <c r="A1837" s="8"/>
      <c r="B1837" s="13"/>
      <c r="C1837" s="8"/>
      <c r="D1837" s="8"/>
      <c r="E1837" s="8"/>
      <c r="F1837" s="8"/>
      <c r="G1837" s="11"/>
      <c r="H1837" s="8"/>
      <c r="I1837" s="11"/>
      <c r="J1837" s="8"/>
      <c r="K1837" s="8"/>
      <c r="L1837" s="11"/>
      <c r="M1837" s="8"/>
      <c r="N1837" s="8"/>
      <c r="O1837" s="8"/>
      <c r="P1837" s="11"/>
      <c r="Q1837" s="11"/>
      <c r="R1837" s="8"/>
      <c r="U1837" s="8"/>
      <c r="V1837" s="43"/>
      <c r="W1837" s="8"/>
      <c r="X1837" s="8"/>
      <c r="Z1837" s="8"/>
      <c r="AA1837" s="14"/>
      <c r="AB1837" s="14"/>
      <c r="AC1837" s="32"/>
    </row>
    <row r="1838">
      <c r="A1838" s="8"/>
      <c r="B1838" s="13"/>
      <c r="C1838" s="8"/>
      <c r="D1838" s="8"/>
      <c r="E1838" s="8"/>
      <c r="F1838" s="8"/>
      <c r="G1838" s="11"/>
      <c r="H1838" s="8"/>
      <c r="I1838" s="11"/>
      <c r="J1838" s="8"/>
      <c r="K1838" s="8"/>
      <c r="L1838" s="11"/>
      <c r="M1838" s="8"/>
      <c r="N1838" s="8"/>
      <c r="O1838" s="8"/>
      <c r="P1838" s="11"/>
      <c r="Q1838" s="11"/>
      <c r="R1838" s="8"/>
      <c r="U1838" s="8"/>
      <c r="V1838" s="43"/>
      <c r="W1838" s="8"/>
      <c r="X1838" s="8"/>
      <c r="Z1838" s="8"/>
      <c r="AA1838" s="14"/>
      <c r="AB1838" s="14"/>
      <c r="AC1838" s="32"/>
    </row>
    <row r="1839">
      <c r="A1839" s="8"/>
      <c r="B1839" s="13"/>
      <c r="C1839" s="8"/>
      <c r="D1839" s="8"/>
      <c r="E1839" s="8"/>
      <c r="F1839" s="8"/>
      <c r="G1839" s="11"/>
      <c r="H1839" s="8"/>
      <c r="I1839" s="11"/>
      <c r="J1839" s="8"/>
      <c r="K1839" s="8"/>
      <c r="L1839" s="11"/>
      <c r="M1839" s="8"/>
      <c r="N1839" s="8"/>
      <c r="O1839" s="8"/>
      <c r="P1839" s="11"/>
      <c r="Q1839" s="11"/>
      <c r="R1839" s="8"/>
      <c r="U1839" s="8"/>
      <c r="V1839" s="43"/>
      <c r="W1839" s="8"/>
      <c r="X1839" s="8"/>
      <c r="Z1839" s="8"/>
      <c r="AA1839" s="14"/>
      <c r="AB1839" s="14"/>
      <c r="AC1839" s="32"/>
    </row>
    <row r="1840">
      <c r="A1840" s="8"/>
      <c r="B1840" s="13"/>
      <c r="C1840" s="8"/>
      <c r="D1840" s="8"/>
      <c r="E1840" s="8"/>
      <c r="F1840" s="8"/>
      <c r="G1840" s="11"/>
      <c r="H1840" s="8"/>
      <c r="I1840" s="11"/>
      <c r="J1840" s="8"/>
      <c r="K1840" s="8"/>
      <c r="L1840" s="11"/>
      <c r="M1840" s="8"/>
      <c r="N1840" s="8"/>
      <c r="O1840" s="8"/>
      <c r="P1840" s="11"/>
      <c r="Q1840" s="11"/>
      <c r="R1840" s="8"/>
      <c r="U1840" s="8"/>
      <c r="V1840" s="43"/>
      <c r="W1840" s="8"/>
      <c r="X1840" s="8"/>
      <c r="Z1840" s="8"/>
      <c r="AA1840" s="14"/>
      <c r="AB1840" s="14"/>
      <c r="AC1840" s="32"/>
    </row>
    <row r="1841">
      <c r="A1841" s="8"/>
      <c r="B1841" s="13"/>
      <c r="C1841" s="8"/>
      <c r="D1841" s="8"/>
      <c r="E1841" s="8"/>
      <c r="F1841" s="8"/>
      <c r="G1841" s="11"/>
      <c r="H1841" s="8"/>
      <c r="I1841" s="11"/>
      <c r="J1841" s="8"/>
      <c r="K1841" s="8"/>
      <c r="L1841" s="11"/>
      <c r="M1841" s="8"/>
      <c r="N1841" s="8"/>
      <c r="O1841" s="8"/>
      <c r="P1841" s="11"/>
      <c r="Q1841" s="11"/>
      <c r="R1841" s="8"/>
      <c r="U1841" s="8"/>
      <c r="V1841" s="43"/>
      <c r="W1841" s="8"/>
      <c r="X1841" s="8"/>
      <c r="Z1841" s="8"/>
      <c r="AA1841" s="14"/>
      <c r="AB1841" s="14"/>
      <c r="AC1841" s="32"/>
    </row>
    <row r="1842">
      <c r="A1842" s="8"/>
      <c r="B1842" s="13"/>
      <c r="C1842" s="8"/>
      <c r="D1842" s="8"/>
      <c r="E1842" s="8"/>
      <c r="F1842" s="8"/>
      <c r="G1842" s="11"/>
      <c r="H1842" s="8"/>
      <c r="I1842" s="11"/>
      <c r="J1842" s="8"/>
      <c r="K1842" s="8"/>
      <c r="L1842" s="11"/>
      <c r="M1842" s="8"/>
      <c r="N1842" s="8"/>
      <c r="O1842" s="8"/>
      <c r="P1842" s="11"/>
      <c r="Q1842" s="11"/>
      <c r="R1842" s="8"/>
      <c r="U1842" s="8"/>
      <c r="V1842" s="43"/>
      <c r="W1842" s="8"/>
      <c r="X1842" s="8"/>
      <c r="Z1842" s="8"/>
      <c r="AA1842" s="14"/>
      <c r="AB1842" s="14"/>
      <c r="AC1842" s="32"/>
    </row>
    <row r="1843">
      <c r="A1843" s="8"/>
      <c r="B1843" s="13"/>
      <c r="C1843" s="8"/>
      <c r="D1843" s="8"/>
      <c r="E1843" s="8"/>
      <c r="F1843" s="8"/>
      <c r="G1843" s="11"/>
      <c r="H1843" s="8"/>
      <c r="I1843" s="11"/>
      <c r="J1843" s="8"/>
      <c r="K1843" s="8"/>
      <c r="L1843" s="11"/>
      <c r="M1843" s="8"/>
      <c r="N1843" s="8"/>
      <c r="O1843" s="8"/>
      <c r="P1843" s="11"/>
      <c r="Q1843" s="11"/>
      <c r="R1843" s="8"/>
      <c r="U1843" s="8"/>
      <c r="V1843" s="43"/>
      <c r="W1843" s="8"/>
      <c r="X1843" s="8"/>
      <c r="Z1843" s="8"/>
      <c r="AA1843" s="14"/>
      <c r="AB1843" s="14"/>
      <c r="AC1843" s="32"/>
    </row>
    <row r="1844">
      <c r="A1844" s="8"/>
      <c r="B1844" s="13"/>
      <c r="C1844" s="8"/>
      <c r="D1844" s="8"/>
      <c r="E1844" s="8"/>
      <c r="F1844" s="8"/>
      <c r="G1844" s="11"/>
      <c r="H1844" s="8"/>
      <c r="I1844" s="11"/>
      <c r="J1844" s="8"/>
      <c r="K1844" s="8"/>
      <c r="L1844" s="11"/>
      <c r="M1844" s="8"/>
      <c r="N1844" s="8"/>
      <c r="O1844" s="8"/>
      <c r="P1844" s="11"/>
      <c r="Q1844" s="11"/>
      <c r="R1844" s="8"/>
      <c r="U1844" s="8"/>
      <c r="V1844" s="43"/>
      <c r="W1844" s="8"/>
      <c r="X1844" s="8"/>
      <c r="Z1844" s="8"/>
      <c r="AA1844" s="14"/>
      <c r="AB1844" s="14"/>
      <c r="AC1844" s="32"/>
    </row>
    <row r="1845">
      <c r="A1845" s="8"/>
      <c r="B1845" s="13"/>
      <c r="C1845" s="8"/>
      <c r="D1845" s="8"/>
      <c r="E1845" s="8"/>
      <c r="F1845" s="8"/>
      <c r="G1845" s="11"/>
      <c r="H1845" s="8"/>
      <c r="I1845" s="11"/>
      <c r="J1845" s="8"/>
      <c r="K1845" s="8"/>
      <c r="L1845" s="11"/>
      <c r="M1845" s="8"/>
      <c r="N1845" s="8"/>
      <c r="O1845" s="8"/>
      <c r="P1845" s="11"/>
      <c r="Q1845" s="11"/>
      <c r="R1845" s="8"/>
      <c r="U1845" s="8"/>
      <c r="V1845" s="43"/>
      <c r="W1845" s="8"/>
      <c r="X1845" s="8"/>
      <c r="Z1845" s="8"/>
      <c r="AA1845" s="14"/>
      <c r="AB1845" s="14"/>
      <c r="AC1845" s="32"/>
    </row>
    <row r="1846">
      <c r="A1846" s="8"/>
      <c r="B1846" s="13"/>
      <c r="C1846" s="8"/>
      <c r="D1846" s="8"/>
      <c r="E1846" s="8"/>
      <c r="F1846" s="8"/>
      <c r="G1846" s="11"/>
      <c r="H1846" s="8"/>
      <c r="I1846" s="11"/>
      <c r="J1846" s="8"/>
      <c r="K1846" s="8"/>
      <c r="L1846" s="11"/>
      <c r="M1846" s="8"/>
      <c r="N1846" s="8"/>
      <c r="O1846" s="8"/>
      <c r="P1846" s="11"/>
      <c r="Q1846" s="11"/>
      <c r="R1846" s="8"/>
      <c r="U1846" s="8"/>
      <c r="V1846" s="43"/>
      <c r="W1846" s="8"/>
      <c r="X1846" s="8"/>
      <c r="Z1846" s="8"/>
      <c r="AA1846" s="14"/>
      <c r="AB1846" s="14"/>
      <c r="AC1846" s="32"/>
    </row>
    <row r="1847">
      <c r="A1847" s="8"/>
      <c r="B1847" s="13"/>
      <c r="C1847" s="8"/>
      <c r="D1847" s="8"/>
      <c r="E1847" s="8"/>
      <c r="F1847" s="8"/>
      <c r="G1847" s="11"/>
      <c r="H1847" s="8"/>
      <c r="I1847" s="11"/>
      <c r="J1847" s="8"/>
      <c r="K1847" s="8"/>
      <c r="L1847" s="11"/>
      <c r="M1847" s="8"/>
      <c r="N1847" s="8"/>
      <c r="O1847" s="8"/>
      <c r="P1847" s="11"/>
      <c r="Q1847" s="11"/>
      <c r="R1847" s="8"/>
      <c r="U1847" s="8"/>
      <c r="V1847" s="43"/>
      <c r="W1847" s="8"/>
      <c r="X1847" s="8"/>
      <c r="Z1847" s="8"/>
      <c r="AA1847" s="14"/>
      <c r="AB1847" s="14"/>
      <c r="AC1847" s="32"/>
    </row>
    <row r="1848">
      <c r="A1848" s="8"/>
      <c r="B1848" s="13"/>
      <c r="C1848" s="8"/>
      <c r="D1848" s="8"/>
      <c r="E1848" s="8"/>
      <c r="F1848" s="8"/>
      <c r="G1848" s="11"/>
      <c r="H1848" s="8"/>
      <c r="I1848" s="11"/>
      <c r="J1848" s="8"/>
      <c r="K1848" s="8"/>
      <c r="L1848" s="11"/>
      <c r="M1848" s="8"/>
      <c r="N1848" s="8"/>
      <c r="O1848" s="8"/>
      <c r="P1848" s="11"/>
      <c r="Q1848" s="11"/>
      <c r="R1848" s="8"/>
      <c r="U1848" s="8"/>
      <c r="V1848" s="43"/>
      <c r="W1848" s="8"/>
      <c r="X1848" s="8"/>
      <c r="Z1848" s="8"/>
      <c r="AA1848" s="14"/>
      <c r="AB1848" s="14"/>
      <c r="AC1848" s="32"/>
    </row>
    <row r="1849">
      <c r="A1849" s="8"/>
      <c r="B1849" s="13"/>
      <c r="C1849" s="8"/>
      <c r="D1849" s="8"/>
      <c r="E1849" s="8"/>
      <c r="F1849" s="8"/>
      <c r="G1849" s="11"/>
      <c r="H1849" s="8"/>
      <c r="I1849" s="11"/>
      <c r="J1849" s="8"/>
      <c r="K1849" s="8"/>
      <c r="L1849" s="11"/>
      <c r="M1849" s="8"/>
      <c r="N1849" s="8"/>
      <c r="O1849" s="8"/>
      <c r="P1849" s="11"/>
      <c r="Q1849" s="11"/>
      <c r="R1849" s="8"/>
      <c r="U1849" s="8"/>
      <c r="V1849" s="43"/>
      <c r="W1849" s="8"/>
      <c r="X1849" s="8"/>
      <c r="Z1849" s="8"/>
      <c r="AA1849" s="14"/>
      <c r="AB1849" s="14"/>
      <c r="AC1849" s="32"/>
    </row>
    <row r="1850">
      <c r="A1850" s="8"/>
      <c r="B1850" s="13"/>
      <c r="C1850" s="8"/>
      <c r="D1850" s="8"/>
      <c r="E1850" s="8"/>
      <c r="F1850" s="8"/>
      <c r="G1850" s="11"/>
      <c r="H1850" s="8"/>
      <c r="I1850" s="11"/>
      <c r="J1850" s="8"/>
      <c r="K1850" s="8"/>
      <c r="L1850" s="11"/>
      <c r="M1850" s="8"/>
      <c r="N1850" s="8"/>
      <c r="O1850" s="8"/>
      <c r="P1850" s="11"/>
      <c r="Q1850" s="11"/>
      <c r="R1850" s="8"/>
      <c r="U1850" s="8"/>
      <c r="V1850" s="43"/>
      <c r="W1850" s="8"/>
      <c r="X1850" s="8"/>
      <c r="Z1850" s="8"/>
      <c r="AA1850" s="14"/>
      <c r="AB1850" s="14"/>
      <c r="AC1850" s="32"/>
    </row>
    <row r="1851">
      <c r="A1851" s="8"/>
      <c r="B1851" s="13"/>
      <c r="C1851" s="8"/>
      <c r="D1851" s="8"/>
      <c r="E1851" s="8"/>
      <c r="F1851" s="8"/>
      <c r="G1851" s="11"/>
      <c r="H1851" s="8"/>
      <c r="I1851" s="11"/>
      <c r="J1851" s="8"/>
      <c r="K1851" s="8"/>
      <c r="L1851" s="11"/>
      <c r="M1851" s="8"/>
      <c r="N1851" s="8"/>
      <c r="O1851" s="8"/>
      <c r="P1851" s="11"/>
      <c r="Q1851" s="11"/>
      <c r="R1851" s="8"/>
      <c r="U1851" s="8"/>
      <c r="V1851" s="43"/>
      <c r="W1851" s="8"/>
      <c r="X1851" s="8"/>
      <c r="Z1851" s="8"/>
      <c r="AA1851" s="14"/>
      <c r="AB1851" s="14"/>
      <c r="AC1851" s="32"/>
    </row>
    <row r="1852">
      <c r="A1852" s="8"/>
      <c r="B1852" s="13"/>
      <c r="C1852" s="8"/>
      <c r="D1852" s="8"/>
      <c r="E1852" s="8"/>
      <c r="F1852" s="8"/>
      <c r="G1852" s="11"/>
      <c r="H1852" s="8"/>
      <c r="I1852" s="11"/>
      <c r="J1852" s="8"/>
      <c r="K1852" s="8"/>
      <c r="L1852" s="11"/>
      <c r="M1852" s="8"/>
      <c r="N1852" s="8"/>
      <c r="O1852" s="8"/>
      <c r="P1852" s="11"/>
      <c r="Q1852" s="11"/>
      <c r="R1852" s="8"/>
      <c r="U1852" s="8"/>
      <c r="V1852" s="43"/>
      <c r="W1852" s="8"/>
      <c r="X1852" s="8"/>
      <c r="Z1852" s="8"/>
      <c r="AA1852" s="14"/>
      <c r="AB1852" s="14"/>
      <c r="AC1852" s="32"/>
    </row>
    <row r="1853">
      <c r="A1853" s="8"/>
      <c r="B1853" s="13"/>
      <c r="C1853" s="8"/>
      <c r="D1853" s="8"/>
      <c r="E1853" s="8"/>
      <c r="F1853" s="8"/>
      <c r="G1853" s="11"/>
      <c r="H1853" s="8"/>
      <c r="I1853" s="11"/>
      <c r="J1853" s="8"/>
      <c r="K1853" s="8"/>
      <c r="L1853" s="11"/>
      <c r="M1853" s="8"/>
      <c r="N1853" s="8"/>
      <c r="O1853" s="8"/>
      <c r="P1853" s="11"/>
      <c r="Q1853" s="11"/>
      <c r="R1853" s="8"/>
      <c r="U1853" s="8"/>
      <c r="V1853" s="43"/>
      <c r="W1853" s="8"/>
      <c r="X1853" s="8"/>
      <c r="Z1853" s="8"/>
      <c r="AA1853" s="14"/>
      <c r="AB1853" s="14"/>
      <c r="AC1853" s="32"/>
    </row>
    <row r="1854">
      <c r="A1854" s="8"/>
      <c r="B1854" s="13"/>
      <c r="C1854" s="8"/>
      <c r="D1854" s="8"/>
      <c r="E1854" s="8"/>
      <c r="F1854" s="8"/>
      <c r="G1854" s="11"/>
      <c r="H1854" s="8"/>
      <c r="I1854" s="11"/>
      <c r="J1854" s="8"/>
      <c r="K1854" s="8"/>
      <c r="L1854" s="11"/>
      <c r="M1854" s="8"/>
      <c r="N1854" s="8"/>
      <c r="O1854" s="8"/>
      <c r="P1854" s="11"/>
      <c r="Q1854" s="11"/>
      <c r="R1854" s="8"/>
      <c r="U1854" s="8"/>
      <c r="V1854" s="43"/>
      <c r="W1854" s="8"/>
      <c r="X1854" s="8"/>
      <c r="Z1854" s="8"/>
      <c r="AA1854" s="14"/>
      <c r="AB1854" s="14"/>
      <c r="AC1854" s="32"/>
    </row>
    <row r="1855">
      <c r="A1855" s="8"/>
      <c r="B1855" s="13"/>
      <c r="C1855" s="8"/>
      <c r="D1855" s="8"/>
      <c r="E1855" s="8"/>
      <c r="F1855" s="8"/>
      <c r="G1855" s="11"/>
      <c r="H1855" s="8"/>
      <c r="I1855" s="11"/>
      <c r="J1855" s="8"/>
      <c r="K1855" s="8"/>
      <c r="L1855" s="11"/>
      <c r="M1855" s="8"/>
      <c r="N1855" s="8"/>
      <c r="O1855" s="8"/>
      <c r="P1855" s="11"/>
      <c r="Q1855" s="11"/>
      <c r="R1855" s="8"/>
      <c r="U1855" s="8"/>
      <c r="V1855" s="43"/>
      <c r="W1855" s="8"/>
      <c r="X1855" s="8"/>
      <c r="Z1855" s="8"/>
      <c r="AA1855" s="14"/>
      <c r="AB1855" s="14"/>
      <c r="AC1855" s="32"/>
    </row>
    <row r="1856">
      <c r="A1856" s="8"/>
      <c r="B1856" s="13"/>
      <c r="C1856" s="8"/>
      <c r="D1856" s="8"/>
      <c r="E1856" s="8"/>
      <c r="F1856" s="8"/>
      <c r="G1856" s="11"/>
      <c r="H1856" s="8"/>
      <c r="I1856" s="11"/>
      <c r="J1856" s="8"/>
      <c r="K1856" s="8"/>
      <c r="L1856" s="11"/>
      <c r="M1856" s="8"/>
      <c r="N1856" s="8"/>
      <c r="O1856" s="8"/>
      <c r="P1856" s="11"/>
      <c r="Q1856" s="11"/>
      <c r="R1856" s="8"/>
      <c r="U1856" s="8"/>
      <c r="V1856" s="43"/>
      <c r="W1856" s="8"/>
      <c r="X1856" s="8"/>
      <c r="Z1856" s="8"/>
      <c r="AA1856" s="14"/>
      <c r="AB1856" s="14"/>
      <c r="AC1856" s="32"/>
    </row>
    <row r="1857">
      <c r="A1857" s="8"/>
      <c r="B1857" s="13"/>
      <c r="C1857" s="8"/>
      <c r="D1857" s="8"/>
      <c r="E1857" s="8"/>
      <c r="F1857" s="8"/>
      <c r="G1857" s="11"/>
      <c r="H1857" s="8"/>
      <c r="I1857" s="11"/>
      <c r="J1857" s="8"/>
      <c r="K1857" s="8"/>
      <c r="L1857" s="11"/>
      <c r="M1857" s="8"/>
      <c r="N1857" s="8"/>
      <c r="O1857" s="8"/>
      <c r="P1857" s="11"/>
      <c r="Q1857" s="11"/>
      <c r="R1857" s="8"/>
      <c r="U1857" s="8"/>
      <c r="V1857" s="43"/>
      <c r="W1857" s="8"/>
      <c r="X1857" s="8"/>
      <c r="Z1857" s="8"/>
      <c r="AA1857" s="14"/>
      <c r="AB1857" s="14"/>
      <c r="AC1857" s="32"/>
    </row>
    <row r="1858">
      <c r="A1858" s="8"/>
      <c r="B1858" s="13"/>
      <c r="C1858" s="8"/>
      <c r="D1858" s="8"/>
      <c r="E1858" s="8"/>
      <c r="F1858" s="8"/>
      <c r="G1858" s="11"/>
      <c r="H1858" s="8"/>
      <c r="I1858" s="11"/>
      <c r="J1858" s="8"/>
      <c r="K1858" s="8"/>
      <c r="L1858" s="11"/>
      <c r="M1858" s="8"/>
      <c r="N1858" s="8"/>
      <c r="O1858" s="8"/>
      <c r="P1858" s="11"/>
      <c r="Q1858" s="11"/>
      <c r="R1858" s="8"/>
      <c r="U1858" s="8"/>
      <c r="V1858" s="43"/>
      <c r="W1858" s="8"/>
      <c r="X1858" s="8"/>
      <c r="Z1858" s="8"/>
      <c r="AA1858" s="14"/>
      <c r="AB1858" s="14"/>
      <c r="AC1858" s="32"/>
    </row>
    <row r="1859">
      <c r="A1859" s="8"/>
      <c r="B1859" s="13"/>
      <c r="C1859" s="8"/>
      <c r="D1859" s="8"/>
      <c r="E1859" s="8"/>
      <c r="F1859" s="8"/>
      <c r="G1859" s="11"/>
      <c r="H1859" s="8"/>
      <c r="I1859" s="11"/>
      <c r="J1859" s="8"/>
      <c r="K1859" s="8"/>
      <c r="L1859" s="11"/>
      <c r="M1859" s="8"/>
      <c r="N1859" s="8"/>
      <c r="O1859" s="8"/>
      <c r="P1859" s="11"/>
      <c r="Q1859" s="11"/>
      <c r="R1859" s="8"/>
      <c r="U1859" s="8"/>
      <c r="V1859" s="43"/>
      <c r="W1859" s="8"/>
      <c r="X1859" s="8"/>
      <c r="Z1859" s="8"/>
      <c r="AA1859" s="14"/>
      <c r="AB1859" s="14"/>
      <c r="AC1859" s="32"/>
    </row>
    <row r="1860">
      <c r="A1860" s="8"/>
      <c r="B1860" s="13"/>
      <c r="C1860" s="8"/>
      <c r="D1860" s="8"/>
      <c r="E1860" s="8"/>
      <c r="F1860" s="8"/>
      <c r="G1860" s="11"/>
      <c r="H1860" s="8"/>
      <c r="I1860" s="11"/>
      <c r="J1860" s="8"/>
      <c r="K1860" s="8"/>
      <c r="L1860" s="11"/>
      <c r="M1860" s="8"/>
      <c r="N1860" s="8"/>
      <c r="O1860" s="8"/>
      <c r="P1860" s="11"/>
      <c r="Q1860" s="11"/>
      <c r="R1860" s="8"/>
      <c r="U1860" s="8"/>
      <c r="V1860" s="43"/>
      <c r="W1860" s="8"/>
      <c r="X1860" s="8"/>
      <c r="Z1860" s="8"/>
      <c r="AA1860" s="14"/>
      <c r="AB1860" s="14"/>
      <c r="AC1860" s="32"/>
    </row>
    <row r="1861">
      <c r="A1861" s="8"/>
      <c r="B1861" s="13"/>
      <c r="C1861" s="8"/>
      <c r="D1861" s="8"/>
      <c r="E1861" s="8"/>
      <c r="F1861" s="8"/>
      <c r="G1861" s="11"/>
      <c r="H1861" s="8"/>
      <c r="I1861" s="11"/>
      <c r="J1861" s="8"/>
      <c r="K1861" s="8"/>
      <c r="L1861" s="11"/>
      <c r="M1861" s="8"/>
      <c r="N1861" s="8"/>
      <c r="O1861" s="8"/>
      <c r="P1861" s="11"/>
      <c r="Q1861" s="11"/>
      <c r="R1861" s="8"/>
      <c r="U1861" s="8"/>
      <c r="V1861" s="43"/>
      <c r="W1861" s="8"/>
      <c r="X1861" s="8"/>
      <c r="Z1861" s="8"/>
      <c r="AA1861" s="14"/>
      <c r="AB1861" s="14"/>
      <c r="AC1861" s="32"/>
    </row>
    <row r="1862">
      <c r="A1862" s="8"/>
      <c r="B1862" s="13"/>
      <c r="C1862" s="8"/>
      <c r="D1862" s="8"/>
      <c r="E1862" s="8"/>
      <c r="F1862" s="8"/>
      <c r="G1862" s="11"/>
      <c r="H1862" s="8"/>
      <c r="I1862" s="11"/>
      <c r="J1862" s="8"/>
      <c r="K1862" s="8"/>
      <c r="L1862" s="11"/>
      <c r="M1862" s="8"/>
      <c r="N1862" s="8"/>
      <c r="O1862" s="8"/>
      <c r="P1862" s="11"/>
      <c r="Q1862" s="11"/>
      <c r="R1862" s="8"/>
      <c r="U1862" s="8"/>
      <c r="V1862" s="43"/>
      <c r="W1862" s="8"/>
      <c r="X1862" s="8"/>
      <c r="Z1862" s="8"/>
      <c r="AA1862" s="14"/>
      <c r="AB1862" s="14"/>
      <c r="AC1862" s="32"/>
    </row>
    <row r="1863">
      <c r="A1863" s="8"/>
      <c r="B1863" s="13"/>
      <c r="C1863" s="8"/>
      <c r="D1863" s="8"/>
      <c r="E1863" s="8"/>
      <c r="F1863" s="8"/>
      <c r="G1863" s="11"/>
      <c r="H1863" s="8"/>
      <c r="I1863" s="11"/>
      <c r="J1863" s="8"/>
      <c r="K1863" s="8"/>
      <c r="L1863" s="11"/>
      <c r="M1863" s="8"/>
      <c r="N1863" s="8"/>
      <c r="O1863" s="8"/>
      <c r="P1863" s="11"/>
      <c r="Q1863" s="11"/>
      <c r="R1863" s="8"/>
      <c r="U1863" s="8"/>
      <c r="V1863" s="43"/>
      <c r="W1863" s="8"/>
      <c r="X1863" s="8"/>
      <c r="Z1863" s="8"/>
      <c r="AA1863" s="14"/>
      <c r="AB1863" s="14"/>
      <c r="AC1863" s="32"/>
    </row>
    <row r="1864">
      <c r="A1864" s="8"/>
      <c r="B1864" s="13"/>
      <c r="C1864" s="8"/>
      <c r="D1864" s="8"/>
      <c r="E1864" s="8"/>
      <c r="F1864" s="8"/>
      <c r="G1864" s="11"/>
      <c r="H1864" s="8"/>
      <c r="I1864" s="11"/>
      <c r="J1864" s="8"/>
      <c r="K1864" s="8"/>
      <c r="L1864" s="11"/>
      <c r="M1864" s="8"/>
      <c r="N1864" s="8"/>
      <c r="O1864" s="8"/>
      <c r="P1864" s="11"/>
      <c r="Q1864" s="11"/>
      <c r="R1864" s="8"/>
      <c r="U1864" s="8"/>
      <c r="V1864" s="43"/>
      <c r="W1864" s="8"/>
      <c r="X1864" s="8"/>
      <c r="Z1864" s="8"/>
      <c r="AA1864" s="14"/>
      <c r="AB1864" s="14"/>
      <c r="AC1864" s="32"/>
    </row>
    <row r="1865">
      <c r="A1865" s="8"/>
      <c r="B1865" s="13"/>
      <c r="C1865" s="8"/>
      <c r="D1865" s="8"/>
      <c r="E1865" s="8"/>
      <c r="F1865" s="8"/>
      <c r="G1865" s="11"/>
      <c r="H1865" s="8"/>
      <c r="I1865" s="11"/>
      <c r="J1865" s="8"/>
      <c r="K1865" s="8"/>
      <c r="L1865" s="11"/>
      <c r="M1865" s="8"/>
      <c r="N1865" s="8"/>
      <c r="O1865" s="8"/>
      <c r="P1865" s="11"/>
      <c r="Q1865" s="11"/>
      <c r="R1865" s="8"/>
      <c r="U1865" s="8"/>
      <c r="V1865" s="43"/>
      <c r="W1865" s="8"/>
      <c r="X1865" s="8"/>
      <c r="Z1865" s="8"/>
      <c r="AA1865" s="14"/>
      <c r="AB1865" s="14"/>
      <c r="AC1865" s="32"/>
    </row>
    <row r="1866">
      <c r="A1866" s="8"/>
      <c r="B1866" s="13"/>
      <c r="C1866" s="8"/>
      <c r="D1866" s="8"/>
      <c r="E1866" s="8"/>
      <c r="F1866" s="8"/>
      <c r="G1866" s="11"/>
      <c r="H1866" s="8"/>
      <c r="I1866" s="11"/>
      <c r="J1866" s="8"/>
      <c r="K1866" s="8"/>
      <c r="L1866" s="11"/>
      <c r="M1866" s="8"/>
      <c r="N1866" s="8"/>
      <c r="O1866" s="8"/>
      <c r="P1866" s="11"/>
      <c r="Q1866" s="11"/>
      <c r="R1866" s="8"/>
      <c r="U1866" s="8"/>
      <c r="V1866" s="43"/>
      <c r="W1866" s="8"/>
      <c r="X1866" s="8"/>
      <c r="Z1866" s="8"/>
      <c r="AA1866" s="14"/>
      <c r="AB1866" s="14"/>
      <c r="AC1866" s="32"/>
    </row>
    <row r="1867">
      <c r="A1867" s="8"/>
      <c r="B1867" s="13"/>
      <c r="C1867" s="8"/>
      <c r="D1867" s="8"/>
      <c r="E1867" s="8"/>
      <c r="F1867" s="8"/>
      <c r="G1867" s="11"/>
      <c r="H1867" s="8"/>
      <c r="I1867" s="11"/>
      <c r="J1867" s="8"/>
      <c r="K1867" s="8"/>
      <c r="L1867" s="11"/>
      <c r="M1867" s="8"/>
      <c r="N1867" s="8"/>
      <c r="O1867" s="8"/>
      <c r="P1867" s="11"/>
      <c r="Q1867" s="11"/>
      <c r="R1867" s="8"/>
      <c r="U1867" s="8"/>
      <c r="V1867" s="43"/>
      <c r="W1867" s="8"/>
      <c r="X1867" s="8"/>
      <c r="Z1867" s="8"/>
      <c r="AA1867" s="14"/>
      <c r="AB1867" s="14"/>
      <c r="AC1867" s="32"/>
    </row>
    <row r="1868">
      <c r="A1868" s="8"/>
      <c r="B1868" s="13"/>
      <c r="C1868" s="8"/>
      <c r="D1868" s="8"/>
      <c r="E1868" s="8"/>
      <c r="F1868" s="8"/>
      <c r="G1868" s="11"/>
      <c r="H1868" s="8"/>
      <c r="I1868" s="11"/>
      <c r="J1868" s="8"/>
      <c r="K1868" s="8"/>
      <c r="L1868" s="11"/>
      <c r="M1868" s="8"/>
      <c r="N1868" s="8"/>
      <c r="O1868" s="8"/>
      <c r="P1868" s="11"/>
      <c r="Q1868" s="11"/>
      <c r="R1868" s="8"/>
      <c r="U1868" s="8"/>
      <c r="V1868" s="43"/>
      <c r="W1868" s="8"/>
      <c r="X1868" s="8"/>
      <c r="Z1868" s="8"/>
      <c r="AA1868" s="14"/>
      <c r="AB1868" s="14"/>
      <c r="AC1868" s="32"/>
    </row>
    <row r="1869">
      <c r="A1869" s="8"/>
      <c r="B1869" s="13"/>
      <c r="C1869" s="8"/>
      <c r="D1869" s="8"/>
      <c r="E1869" s="8"/>
      <c r="F1869" s="8"/>
      <c r="G1869" s="11"/>
      <c r="H1869" s="8"/>
      <c r="I1869" s="11"/>
      <c r="J1869" s="8"/>
      <c r="K1869" s="8"/>
      <c r="L1869" s="11"/>
      <c r="M1869" s="8"/>
      <c r="N1869" s="8"/>
      <c r="O1869" s="8"/>
      <c r="P1869" s="11"/>
      <c r="Q1869" s="11"/>
      <c r="R1869" s="8"/>
      <c r="U1869" s="8"/>
      <c r="V1869" s="43"/>
      <c r="W1869" s="8"/>
      <c r="X1869" s="8"/>
      <c r="Z1869" s="8"/>
      <c r="AA1869" s="14"/>
      <c r="AB1869" s="14"/>
      <c r="AC1869" s="32"/>
    </row>
    <row r="1870">
      <c r="A1870" s="8"/>
      <c r="B1870" s="13"/>
      <c r="C1870" s="8"/>
      <c r="D1870" s="8"/>
      <c r="E1870" s="8"/>
      <c r="F1870" s="8"/>
      <c r="G1870" s="11"/>
      <c r="H1870" s="8"/>
      <c r="I1870" s="11"/>
      <c r="J1870" s="8"/>
      <c r="K1870" s="8"/>
      <c r="L1870" s="11"/>
      <c r="M1870" s="8"/>
      <c r="N1870" s="8"/>
      <c r="O1870" s="8"/>
      <c r="P1870" s="11"/>
      <c r="Q1870" s="11"/>
      <c r="R1870" s="8"/>
      <c r="U1870" s="8"/>
      <c r="V1870" s="43"/>
      <c r="W1870" s="8"/>
      <c r="X1870" s="8"/>
      <c r="Z1870" s="8"/>
      <c r="AA1870" s="14"/>
      <c r="AB1870" s="14"/>
      <c r="AC1870" s="32"/>
    </row>
    <row r="1871">
      <c r="A1871" s="8"/>
      <c r="B1871" s="13"/>
      <c r="C1871" s="8"/>
      <c r="D1871" s="8"/>
      <c r="E1871" s="8"/>
      <c r="F1871" s="8"/>
      <c r="G1871" s="11"/>
      <c r="H1871" s="8"/>
      <c r="I1871" s="11"/>
      <c r="J1871" s="8"/>
      <c r="K1871" s="8"/>
      <c r="L1871" s="11"/>
      <c r="M1871" s="8"/>
      <c r="N1871" s="8"/>
      <c r="O1871" s="8"/>
      <c r="P1871" s="11"/>
      <c r="Q1871" s="11"/>
      <c r="R1871" s="8"/>
      <c r="U1871" s="8"/>
      <c r="V1871" s="43"/>
      <c r="W1871" s="8"/>
      <c r="X1871" s="8"/>
      <c r="Z1871" s="8"/>
      <c r="AA1871" s="14"/>
      <c r="AB1871" s="14"/>
      <c r="AC1871" s="32"/>
    </row>
    <row r="1872">
      <c r="A1872" s="8"/>
      <c r="B1872" s="13"/>
      <c r="C1872" s="8"/>
      <c r="D1872" s="8"/>
      <c r="E1872" s="8"/>
      <c r="F1872" s="8"/>
      <c r="G1872" s="11"/>
      <c r="H1872" s="8"/>
      <c r="I1872" s="11"/>
      <c r="J1872" s="8"/>
      <c r="K1872" s="8"/>
      <c r="L1872" s="11"/>
      <c r="M1872" s="8"/>
      <c r="N1872" s="8"/>
      <c r="O1872" s="8"/>
      <c r="P1872" s="11"/>
      <c r="Q1872" s="11"/>
      <c r="R1872" s="8"/>
      <c r="U1872" s="8"/>
      <c r="V1872" s="43"/>
      <c r="W1872" s="8"/>
      <c r="X1872" s="8"/>
      <c r="Z1872" s="8"/>
      <c r="AA1872" s="14"/>
      <c r="AB1872" s="14"/>
      <c r="AC1872" s="32"/>
    </row>
    <row r="1873">
      <c r="A1873" s="8"/>
      <c r="B1873" s="13"/>
      <c r="C1873" s="8"/>
      <c r="D1873" s="8"/>
      <c r="E1873" s="8"/>
      <c r="F1873" s="8"/>
      <c r="G1873" s="11"/>
      <c r="H1873" s="8"/>
      <c r="I1873" s="11"/>
      <c r="J1873" s="8"/>
      <c r="K1873" s="8"/>
      <c r="L1873" s="11"/>
      <c r="M1873" s="8"/>
      <c r="N1873" s="8"/>
      <c r="O1873" s="8"/>
      <c r="P1873" s="11"/>
      <c r="Q1873" s="11"/>
      <c r="R1873" s="8"/>
      <c r="U1873" s="8"/>
      <c r="V1873" s="43"/>
      <c r="W1873" s="8"/>
      <c r="X1873" s="8"/>
      <c r="Z1873" s="8"/>
      <c r="AA1873" s="14"/>
      <c r="AB1873" s="14"/>
      <c r="AC1873" s="32"/>
    </row>
    <row r="1874">
      <c r="A1874" s="8"/>
      <c r="B1874" s="13"/>
      <c r="C1874" s="8"/>
      <c r="D1874" s="8"/>
      <c r="E1874" s="8"/>
      <c r="F1874" s="8"/>
      <c r="G1874" s="11"/>
      <c r="H1874" s="8"/>
      <c r="I1874" s="11"/>
      <c r="J1874" s="8"/>
      <c r="K1874" s="8"/>
      <c r="L1874" s="11"/>
      <c r="M1874" s="8"/>
      <c r="N1874" s="8"/>
      <c r="O1874" s="8"/>
      <c r="P1874" s="11"/>
      <c r="Q1874" s="11"/>
      <c r="R1874" s="8"/>
      <c r="U1874" s="8"/>
      <c r="V1874" s="43"/>
      <c r="W1874" s="8"/>
      <c r="X1874" s="8"/>
      <c r="Z1874" s="8"/>
      <c r="AA1874" s="14"/>
      <c r="AB1874" s="14"/>
      <c r="AC1874" s="32"/>
    </row>
    <row r="1875">
      <c r="A1875" s="8"/>
      <c r="B1875" s="13"/>
      <c r="C1875" s="8"/>
      <c r="D1875" s="8"/>
      <c r="E1875" s="8"/>
      <c r="F1875" s="8"/>
      <c r="G1875" s="11"/>
      <c r="H1875" s="8"/>
      <c r="I1875" s="11"/>
      <c r="J1875" s="8"/>
      <c r="K1875" s="8"/>
      <c r="L1875" s="11"/>
      <c r="M1875" s="8"/>
      <c r="N1875" s="8"/>
      <c r="O1875" s="8"/>
      <c r="P1875" s="11"/>
      <c r="Q1875" s="11"/>
      <c r="R1875" s="8"/>
      <c r="U1875" s="8"/>
      <c r="V1875" s="43"/>
      <c r="W1875" s="8"/>
      <c r="X1875" s="8"/>
      <c r="Z1875" s="8"/>
      <c r="AA1875" s="14"/>
      <c r="AB1875" s="14"/>
      <c r="AC1875" s="32"/>
    </row>
    <row r="1876">
      <c r="A1876" s="8"/>
      <c r="B1876" s="13"/>
      <c r="C1876" s="8"/>
      <c r="D1876" s="8"/>
      <c r="E1876" s="8"/>
      <c r="F1876" s="8"/>
      <c r="G1876" s="11"/>
      <c r="H1876" s="8"/>
      <c r="I1876" s="11"/>
      <c r="J1876" s="8"/>
      <c r="K1876" s="8"/>
      <c r="L1876" s="11"/>
      <c r="M1876" s="8"/>
      <c r="N1876" s="8"/>
      <c r="O1876" s="8"/>
      <c r="P1876" s="11"/>
      <c r="Q1876" s="11"/>
      <c r="R1876" s="8"/>
      <c r="U1876" s="8"/>
      <c r="V1876" s="43"/>
      <c r="W1876" s="8"/>
      <c r="X1876" s="8"/>
      <c r="Z1876" s="8"/>
      <c r="AA1876" s="14"/>
      <c r="AB1876" s="14"/>
      <c r="AC1876" s="32"/>
    </row>
    <row r="1877">
      <c r="A1877" s="8"/>
      <c r="B1877" s="13"/>
      <c r="C1877" s="8"/>
      <c r="D1877" s="8"/>
      <c r="E1877" s="8"/>
      <c r="F1877" s="8"/>
      <c r="G1877" s="11"/>
      <c r="H1877" s="8"/>
      <c r="I1877" s="11"/>
      <c r="J1877" s="8"/>
      <c r="K1877" s="8"/>
      <c r="L1877" s="11"/>
      <c r="M1877" s="8"/>
      <c r="N1877" s="8"/>
      <c r="O1877" s="8"/>
      <c r="P1877" s="11"/>
      <c r="Q1877" s="11"/>
      <c r="R1877" s="8"/>
      <c r="U1877" s="8"/>
      <c r="V1877" s="43"/>
      <c r="W1877" s="8"/>
      <c r="X1877" s="8"/>
      <c r="Z1877" s="8"/>
      <c r="AA1877" s="14"/>
      <c r="AB1877" s="14"/>
      <c r="AC1877" s="32"/>
    </row>
    <row r="1878">
      <c r="A1878" s="8"/>
      <c r="B1878" s="13"/>
      <c r="C1878" s="8"/>
      <c r="D1878" s="8"/>
      <c r="E1878" s="8"/>
      <c r="F1878" s="8"/>
      <c r="G1878" s="11"/>
      <c r="H1878" s="8"/>
      <c r="I1878" s="11"/>
      <c r="J1878" s="8"/>
      <c r="K1878" s="8"/>
      <c r="L1878" s="11"/>
      <c r="M1878" s="8"/>
      <c r="N1878" s="8"/>
      <c r="O1878" s="8"/>
      <c r="P1878" s="11"/>
      <c r="Q1878" s="11"/>
      <c r="R1878" s="8"/>
      <c r="U1878" s="8"/>
      <c r="V1878" s="43"/>
      <c r="W1878" s="8"/>
      <c r="X1878" s="8"/>
      <c r="Z1878" s="8"/>
      <c r="AA1878" s="14"/>
      <c r="AB1878" s="14"/>
      <c r="AC1878" s="32"/>
    </row>
    <row r="1879">
      <c r="A1879" s="8"/>
      <c r="B1879" s="13"/>
      <c r="C1879" s="8"/>
      <c r="D1879" s="8"/>
      <c r="E1879" s="8"/>
      <c r="F1879" s="8"/>
      <c r="G1879" s="11"/>
      <c r="H1879" s="8"/>
      <c r="I1879" s="11"/>
      <c r="J1879" s="8"/>
      <c r="K1879" s="8"/>
      <c r="L1879" s="11"/>
      <c r="M1879" s="8"/>
      <c r="N1879" s="8"/>
      <c r="O1879" s="8"/>
      <c r="P1879" s="11"/>
      <c r="Q1879" s="11"/>
      <c r="R1879" s="8"/>
      <c r="U1879" s="8"/>
      <c r="V1879" s="43"/>
      <c r="W1879" s="8"/>
      <c r="X1879" s="8"/>
      <c r="Z1879" s="8"/>
      <c r="AA1879" s="14"/>
      <c r="AB1879" s="14"/>
      <c r="AC1879" s="32"/>
    </row>
    <row r="1880">
      <c r="A1880" s="8"/>
      <c r="B1880" s="13"/>
      <c r="C1880" s="8"/>
      <c r="D1880" s="8"/>
      <c r="E1880" s="8"/>
      <c r="F1880" s="8"/>
      <c r="G1880" s="11"/>
      <c r="H1880" s="8"/>
      <c r="I1880" s="11"/>
      <c r="J1880" s="8"/>
      <c r="K1880" s="8"/>
      <c r="L1880" s="11"/>
      <c r="M1880" s="8"/>
      <c r="N1880" s="8"/>
      <c r="O1880" s="8"/>
      <c r="P1880" s="11"/>
      <c r="Q1880" s="11"/>
      <c r="R1880" s="8"/>
      <c r="U1880" s="8"/>
      <c r="V1880" s="43"/>
      <c r="W1880" s="8"/>
      <c r="X1880" s="8"/>
      <c r="Z1880" s="8"/>
      <c r="AA1880" s="14"/>
      <c r="AB1880" s="14"/>
      <c r="AC1880" s="32"/>
    </row>
    <row r="1881">
      <c r="A1881" s="8"/>
      <c r="B1881" s="13"/>
      <c r="C1881" s="8"/>
      <c r="D1881" s="8"/>
      <c r="E1881" s="8"/>
      <c r="F1881" s="8"/>
      <c r="G1881" s="11"/>
      <c r="H1881" s="8"/>
      <c r="I1881" s="11"/>
      <c r="J1881" s="8"/>
      <c r="K1881" s="8"/>
      <c r="L1881" s="11"/>
      <c r="M1881" s="8"/>
      <c r="N1881" s="8"/>
      <c r="O1881" s="8"/>
      <c r="P1881" s="11"/>
      <c r="Q1881" s="11"/>
      <c r="R1881" s="8"/>
      <c r="U1881" s="8"/>
      <c r="V1881" s="43"/>
      <c r="W1881" s="8"/>
      <c r="X1881" s="8"/>
      <c r="Z1881" s="8"/>
      <c r="AA1881" s="14"/>
      <c r="AB1881" s="14"/>
      <c r="AC1881" s="32"/>
    </row>
    <row r="1882">
      <c r="A1882" s="8"/>
      <c r="B1882" s="13"/>
      <c r="C1882" s="8"/>
      <c r="D1882" s="8"/>
      <c r="E1882" s="8"/>
      <c r="F1882" s="8"/>
      <c r="G1882" s="11"/>
      <c r="H1882" s="8"/>
      <c r="I1882" s="11"/>
      <c r="J1882" s="8"/>
      <c r="K1882" s="8"/>
      <c r="L1882" s="11"/>
      <c r="M1882" s="8"/>
      <c r="N1882" s="8"/>
      <c r="O1882" s="8"/>
      <c r="P1882" s="11"/>
      <c r="Q1882" s="11"/>
      <c r="R1882" s="8"/>
      <c r="U1882" s="8"/>
      <c r="V1882" s="43"/>
      <c r="W1882" s="8"/>
      <c r="X1882" s="8"/>
      <c r="Z1882" s="8"/>
      <c r="AA1882" s="14"/>
      <c r="AB1882" s="14"/>
      <c r="AC1882" s="32"/>
    </row>
    <row r="1883">
      <c r="A1883" s="8"/>
      <c r="B1883" s="13"/>
      <c r="C1883" s="8"/>
      <c r="D1883" s="8"/>
      <c r="E1883" s="8"/>
      <c r="F1883" s="8"/>
      <c r="G1883" s="11"/>
      <c r="H1883" s="8"/>
      <c r="I1883" s="11"/>
      <c r="J1883" s="8"/>
      <c r="K1883" s="8"/>
      <c r="L1883" s="11"/>
      <c r="M1883" s="8"/>
      <c r="N1883" s="8"/>
      <c r="O1883" s="8"/>
      <c r="P1883" s="11"/>
      <c r="Q1883" s="11"/>
      <c r="R1883" s="8"/>
      <c r="U1883" s="8"/>
      <c r="V1883" s="43"/>
      <c r="W1883" s="8"/>
      <c r="X1883" s="8"/>
      <c r="Z1883" s="8"/>
      <c r="AA1883" s="14"/>
      <c r="AB1883" s="14"/>
      <c r="AC1883" s="32"/>
    </row>
    <row r="1884">
      <c r="A1884" s="8"/>
      <c r="B1884" s="13"/>
      <c r="C1884" s="8"/>
      <c r="D1884" s="8"/>
      <c r="E1884" s="8"/>
      <c r="F1884" s="8"/>
      <c r="G1884" s="11"/>
      <c r="H1884" s="8"/>
      <c r="I1884" s="11"/>
      <c r="J1884" s="8"/>
      <c r="K1884" s="8"/>
      <c r="L1884" s="11"/>
      <c r="M1884" s="8"/>
      <c r="N1884" s="8"/>
      <c r="O1884" s="8"/>
      <c r="P1884" s="11"/>
      <c r="Q1884" s="11"/>
      <c r="R1884" s="8"/>
      <c r="U1884" s="8"/>
      <c r="V1884" s="43"/>
      <c r="W1884" s="8"/>
      <c r="X1884" s="8"/>
      <c r="Z1884" s="8"/>
      <c r="AA1884" s="14"/>
      <c r="AB1884" s="14"/>
      <c r="AC1884" s="32"/>
    </row>
    <row r="1885">
      <c r="A1885" s="8"/>
      <c r="B1885" s="13"/>
      <c r="C1885" s="8"/>
      <c r="D1885" s="8"/>
      <c r="E1885" s="8"/>
      <c r="F1885" s="8"/>
      <c r="G1885" s="11"/>
      <c r="H1885" s="8"/>
      <c r="I1885" s="11"/>
      <c r="J1885" s="8"/>
      <c r="K1885" s="8"/>
      <c r="L1885" s="11"/>
      <c r="M1885" s="8"/>
      <c r="N1885" s="8"/>
      <c r="O1885" s="8"/>
      <c r="P1885" s="11"/>
      <c r="Q1885" s="11"/>
      <c r="R1885" s="8"/>
      <c r="U1885" s="8"/>
      <c r="V1885" s="43"/>
      <c r="W1885" s="8"/>
      <c r="X1885" s="8"/>
      <c r="Z1885" s="8"/>
      <c r="AA1885" s="14"/>
      <c r="AB1885" s="14"/>
      <c r="AC1885" s="32"/>
    </row>
    <row r="1886">
      <c r="A1886" s="8"/>
      <c r="B1886" s="13"/>
      <c r="C1886" s="8"/>
      <c r="D1886" s="8"/>
      <c r="E1886" s="8"/>
      <c r="F1886" s="8"/>
      <c r="G1886" s="11"/>
      <c r="H1886" s="8"/>
      <c r="I1886" s="11"/>
      <c r="J1886" s="8"/>
      <c r="K1886" s="8"/>
      <c r="L1886" s="11"/>
      <c r="M1886" s="8"/>
      <c r="N1886" s="8"/>
      <c r="O1886" s="8"/>
      <c r="P1886" s="11"/>
      <c r="Q1886" s="11"/>
      <c r="R1886" s="8"/>
      <c r="U1886" s="8"/>
      <c r="V1886" s="43"/>
      <c r="W1886" s="8"/>
      <c r="X1886" s="8"/>
      <c r="Z1886" s="8"/>
      <c r="AA1886" s="14"/>
      <c r="AB1886" s="14"/>
      <c r="AC1886" s="32"/>
    </row>
    <row r="1887">
      <c r="A1887" s="8"/>
      <c r="B1887" s="13"/>
      <c r="C1887" s="8"/>
      <c r="D1887" s="8"/>
      <c r="E1887" s="8"/>
      <c r="F1887" s="8"/>
      <c r="G1887" s="11"/>
      <c r="H1887" s="8"/>
      <c r="I1887" s="11"/>
      <c r="J1887" s="8"/>
      <c r="K1887" s="8"/>
      <c r="L1887" s="11"/>
      <c r="M1887" s="8"/>
      <c r="N1887" s="8"/>
      <c r="O1887" s="8"/>
      <c r="P1887" s="11"/>
      <c r="Q1887" s="11"/>
      <c r="R1887" s="8"/>
      <c r="U1887" s="8"/>
      <c r="V1887" s="43"/>
      <c r="W1887" s="8"/>
      <c r="X1887" s="8"/>
      <c r="Z1887" s="8"/>
      <c r="AA1887" s="14"/>
      <c r="AB1887" s="14"/>
      <c r="AC1887" s="32"/>
    </row>
    <row r="1888">
      <c r="A1888" s="8"/>
      <c r="B1888" s="13"/>
      <c r="C1888" s="8"/>
      <c r="D1888" s="8"/>
      <c r="E1888" s="8"/>
      <c r="F1888" s="8"/>
      <c r="G1888" s="11"/>
      <c r="H1888" s="8"/>
      <c r="I1888" s="11"/>
      <c r="J1888" s="8"/>
      <c r="K1888" s="8"/>
      <c r="L1888" s="11"/>
      <c r="M1888" s="8"/>
      <c r="N1888" s="8"/>
      <c r="O1888" s="8"/>
      <c r="P1888" s="11"/>
      <c r="Q1888" s="11"/>
      <c r="R1888" s="8"/>
      <c r="U1888" s="8"/>
      <c r="V1888" s="43"/>
      <c r="W1888" s="8"/>
      <c r="X1888" s="8"/>
      <c r="Z1888" s="8"/>
      <c r="AA1888" s="14"/>
      <c r="AB1888" s="14"/>
      <c r="AC1888" s="32"/>
    </row>
    <row r="1889">
      <c r="A1889" s="8"/>
      <c r="B1889" s="13"/>
      <c r="C1889" s="8"/>
      <c r="D1889" s="8"/>
      <c r="E1889" s="8"/>
      <c r="F1889" s="8"/>
      <c r="G1889" s="11"/>
      <c r="H1889" s="8"/>
      <c r="I1889" s="11"/>
      <c r="J1889" s="8"/>
      <c r="K1889" s="8"/>
      <c r="L1889" s="11"/>
      <c r="M1889" s="8"/>
      <c r="N1889" s="8"/>
      <c r="O1889" s="8"/>
      <c r="P1889" s="11"/>
      <c r="Q1889" s="11"/>
      <c r="R1889" s="8"/>
      <c r="U1889" s="8"/>
      <c r="V1889" s="43"/>
      <c r="W1889" s="8"/>
      <c r="X1889" s="8"/>
      <c r="Z1889" s="8"/>
      <c r="AA1889" s="14"/>
      <c r="AB1889" s="14"/>
      <c r="AC1889" s="32"/>
    </row>
    <row r="1890">
      <c r="A1890" s="8"/>
      <c r="B1890" s="13"/>
      <c r="C1890" s="8"/>
      <c r="D1890" s="8"/>
      <c r="E1890" s="8"/>
      <c r="F1890" s="8"/>
      <c r="G1890" s="11"/>
      <c r="H1890" s="8"/>
      <c r="I1890" s="11"/>
      <c r="J1890" s="8"/>
      <c r="K1890" s="8"/>
      <c r="L1890" s="11"/>
      <c r="M1890" s="8"/>
      <c r="N1890" s="8"/>
      <c r="O1890" s="8"/>
      <c r="P1890" s="11"/>
      <c r="Q1890" s="11"/>
      <c r="R1890" s="8"/>
      <c r="U1890" s="8"/>
      <c r="V1890" s="43"/>
      <c r="W1890" s="8"/>
      <c r="X1890" s="8"/>
      <c r="Z1890" s="8"/>
      <c r="AA1890" s="14"/>
      <c r="AB1890" s="14"/>
      <c r="AC1890" s="32"/>
    </row>
    <row r="1891">
      <c r="A1891" s="8"/>
      <c r="B1891" s="13"/>
      <c r="C1891" s="8"/>
      <c r="D1891" s="8"/>
      <c r="E1891" s="8"/>
      <c r="F1891" s="8"/>
      <c r="G1891" s="11"/>
      <c r="H1891" s="8"/>
      <c r="I1891" s="11"/>
      <c r="J1891" s="8"/>
      <c r="K1891" s="8"/>
      <c r="L1891" s="11"/>
      <c r="M1891" s="8"/>
      <c r="N1891" s="8"/>
      <c r="O1891" s="8"/>
      <c r="P1891" s="11"/>
      <c r="Q1891" s="11"/>
      <c r="R1891" s="8"/>
      <c r="U1891" s="8"/>
      <c r="V1891" s="43"/>
      <c r="W1891" s="8"/>
      <c r="X1891" s="8"/>
      <c r="Z1891" s="8"/>
      <c r="AA1891" s="14"/>
      <c r="AB1891" s="14"/>
      <c r="AC1891" s="32"/>
    </row>
    <row r="1892">
      <c r="A1892" s="8"/>
      <c r="B1892" s="13"/>
      <c r="C1892" s="8"/>
      <c r="D1892" s="8"/>
      <c r="E1892" s="8"/>
      <c r="F1892" s="8"/>
      <c r="G1892" s="11"/>
      <c r="H1892" s="8"/>
      <c r="I1892" s="11"/>
      <c r="J1892" s="8"/>
      <c r="K1892" s="8"/>
      <c r="L1892" s="11"/>
      <c r="M1892" s="8"/>
      <c r="N1892" s="8"/>
      <c r="O1892" s="8"/>
      <c r="P1892" s="11"/>
      <c r="Q1892" s="11"/>
      <c r="R1892" s="8"/>
      <c r="U1892" s="8"/>
      <c r="V1892" s="43"/>
      <c r="W1892" s="8"/>
      <c r="X1892" s="8"/>
      <c r="Z1892" s="8"/>
      <c r="AA1892" s="14"/>
      <c r="AB1892" s="14"/>
      <c r="AC1892" s="32"/>
    </row>
    <row r="1893">
      <c r="A1893" s="8"/>
      <c r="B1893" s="13"/>
      <c r="C1893" s="8"/>
      <c r="D1893" s="8"/>
      <c r="E1893" s="8"/>
      <c r="F1893" s="8"/>
      <c r="G1893" s="11"/>
      <c r="H1893" s="8"/>
      <c r="I1893" s="11"/>
      <c r="J1893" s="8"/>
      <c r="K1893" s="8"/>
      <c r="L1893" s="11"/>
      <c r="M1893" s="8"/>
      <c r="N1893" s="8"/>
      <c r="O1893" s="8"/>
      <c r="P1893" s="11"/>
      <c r="Q1893" s="11"/>
      <c r="R1893" s="8"/>
      <c r="U1893" s="8"/>
      <c r="V1893" s="43"/>
      <c r="W1893" s="8"/>
      <c r="X1893" s="8"/>
      <c r="Z1893" s="8"/>
      <c r="AA1893" s="14"/>
      <c r="AB1893" s="14"/>
      <c r="AC1893" s="32"/>
    </row>
    <row r="1894">
      <c r="A1894" s="8"/>
      <c r="B1894" s="13"/>
      <c r="C1894" s="8"/>
      <c r="D1894" s="8"/>
      <c r="E1894" s="8"/>
      <c r="F1894" s="8"/>
      <c r="G1894" s="11"/>
      <c r="H1894" s="8"/>
      <c r="I1894" s="11"/>
      <c r="J1894" s="8"/>
      <c r="K1894" s="8"/>
      <c r="L1894" s="11"/>
      <c r="M1894" s="8"/>
      <c r="N1894" s="8"/>
      <c r="O1894" s="8"/>
      <c r="P1894" s="11"/>
      <c r="Q1894" s="11"/>
      <c r="R1894" s="8"/>
      <c r="U1894" s="8"/>
      <c r="V1894" s="43"/>
      <c r="W1894" s="8"/>
      <c r="X1894" s="8"/>
      <c r="Z1894" s="8"/>
      <c r="AA1894" s="14"/>
      <c r="AB1894" s="14"/>
      <c r="AC1894" s="32"/>
    </row>
    <row r="1895">
      <c r="A1895" s="8"/>
      <c r="B1895" s="13"/>
      <c r="C1895" s="8"/>
      <c r="D1895" s="8"/>
      <c r="E1895" s="8"/>
      <c r="F1895" s="8"/>
      <c r="G1895" s="11"/>
      <c r="H1895" s="8"/>
      <c r="I1895" s="11"/>
      <c r="J1895" s="8"/>
      <c r="K1895" s="8"/>
      <c r="L1895" s="11"/>
      <c r="M1895" s="8"/>
      <c r="N1895" s="8"/>
      <c r="O1895" s="8"/>
      <c r="P1895" s="11"/>
      <c r="Q1895" s="11"/>
      <c r="R1895" s="8"/>
      <c r="U1895" s="8"/>
      <c r="V1895" s="43"/>
      <c r="W1895" s="8"/>
      <c r="X1895" s="8"/>
      <c r="Z1895" s="8"/>
      <c r="AA1895" s="14"/>
      <c r="AB1895" s="14"/>
      <c r="AC1895" s="32"/>
    </row>
    <row r="1896">
      <c r="A1896" s="8"/>
      <c r="B1896" s="13"/>
      <c r="C1896" s="8"/>
      <c r="D1896" s="8"/>
      <c r="E1896" s="8"/>
      <c r="F1896" s="8"/>
      <c r="G1896" s="11"/>
      <c r="H1896" s="8"/>
      <c r="I1896" s="11"/>
      <c r="J1896" s="8"/>
      <c r="K1896" s="8"/>
      <c r="L1896" s="11"/>
      <c r="M1896" s="8"/>
      <c r="N1896" s="8"/>
      <c r="O1896" s="8"/>
      <c r="P1896" s="11"/>
      <c r="Q1896" s="11"/>
      <c r="R1896" s="8"/>
      <c r="U1896" s="8"/>
      <c r="V1896" s="43"/>
      <c r="W1896" s="8"/>
      <c r="X1896" s="8"/>
      <c r="Z1896" s="8"/>
      <c r="AA1896" s="14"/>
      <c r="AB1896" s="14"/>
      <c r="AC1896" s="32"/>
    </row>
    <row r="1897">
      <c r="A1897" s="8"/>
      <c r="B1897" s="13"/>
      <c r="C1897" s="8"/>
      <c r="D1897" s="8"/>
      <c r="E1897" s="8"/>
      <c r="F1897" s="8"/>
      <c r="G1897" s="11"/>
      <c r="H1897" s="8"/>
      <c r="I1897" s="11"/>
      <c r="J1897" s="8"/>
      <c r="K1897" s="8"/>
      <c r="L1897" s="11"/>
      <c r="M1897" s="8"/>
      <c r="N1897" s="8"/>
      <c r="O1897" s="8"/>
      <c r="P1897" s="11"/>
      <c r="Q1897" s="11"/>
      <c r="R1897" s="8"/>
      <c r="U1897" s="8"/>
      <c r="V1897" s="43"/>
      <c r="W1897" s="8"/>
      <c r="X1897" s="8"/>
      <c r="Z1897" s="8"/>
      <c r="AA1897" s="14"/>
      <c r="AB1897" s="14"/>
      <c r="AC1897" s="32"/>
    </row>
    <row r="1898">
      <c r="A1898" s="8"/>
      <c r="B1898" s="13"/>
      <c r="C1898" s="8"/>
      <c r="D1898" s="8"/>
      <c r="E1898" s="8"/>
      <c r="F1898" s="8"/>
      <c r="G1898" s="11"/>
      <c r="H1898" s="8"/>
      <c r="I1898" s="11"/>
      <c r="J1898" s="8"/>
      <c r="K1898" s="8"/>
      <c r="L1898" s="11"/>
      <c r="M1898" s="8"/>
      <c r="N1898" s="8"/>
      <c r="O1898" s="8"/>
      <c r="P1898" s="11"/>
      <c r="Q1898" s="11"/>
      <c r="R1898" s="8"/>
      <c r="U1898" s="8"/>
      <c r="V1898" s="43"/>
      <c r="W1898" s="8"/>
      <c r="X1898" s="8"/>
      <c r="Z1898" s="8"/>
      <c r="AA1898" s="14"/>
      <c r="AB1898" s="14"/>
      <c r="AC1898" s="32"/>
    </row>
    <row r="1899">
      <c r="A1899" s="8"/>
      <c r="B1899" s="13"/>
      <c r="C1899" s="8"/>
      <c r="D1899" s="8"/>
      <c r="E1899" s="8"/>
      <c r="F1899" s="8"/>
      <c r="G1899" s="11"/>
      <c r="H1899" s="8"/>
      <c r="I1899" s="11"/>
      <c r="J1899" s="8"/>
      <c r="K1899" s="8"/>
      <c r="L1899" s="11"/>
      <c r="M1899" s="8"/>
      <c r="N1899" s="8"/>
      <c r="O1899" s="8"/>
      <c r="P1899" s="11"/>
      <c r="Q1899" s="11"/>
      <c r="R1899" s="8"/>
      <c r="U1899" s="8"/>
      <c r="V1899" s="43"/>
      <c r="W1899" s="8"/>
      <c r="X1899" s="8"/>
      <c r="Z1899" s="8"/>
      <c r="AA1899" s="14"/>
      <c r="AB1899" s="14"/>
      <c r="AC1899" s="32"/>
    </row>
    <row r="1900">
      <c r="A1900" s="8"/>
      <c r="B1900" s="13"/>
      <c r="C1900" s="8"/>
      <c r="D1900" s="8"/>
      <c r="E1900" s="8"/>
      <c r="F1900" s="8"/>
      <c r="G1900" s="11"/>
      <c r="H1900" s="8"/>
      <c r="I1900" s="11"/>
      <c r="J1900" s="8"/>
      <c r="K1900" s="8"/>
      <c r="L1900" s="11"/>
      <c r="M1900" s="8"/>
      <c r="N1900" s="8"/>
      <c r="O1900" s="8"/>
      <c r="P1900" s="11"/>
      <c r="Q1900" s="11"/>
      <c r="R1900" s="8"/>
      <c r="U1900" s="8"/>
      <c r="V1900" s="43"/>
      <c r="W1900" s="8"/>
      <c r="X1900" s="8"/>
      <c r="Z1900" s="8"/>
      <c r="AA1900" s="14"/>
      <c r="AB1900" s="14"/>
      <c r="AC1900" s="32"/>
    </row>
    <row r="1901">
      <c r="A1901" s="8"/>
      <c r="B1901" s="13"/>
      <c r="C1901" s="8"/>
      <c r="D1901" s="8"/>
      <c r="E1901" s="8"/>
      <c r="F1901" s="8"/>
      <c r="G1901" s="11"/>
      <c r="H1901" s="8"/>
      <c r="I1901" s="11"/>
      <c r="J1901" s="8"/>
      <c r="K1901" s="8"/>
      <c r="L1901" s="11"/>
      <c r="M1901" s="8"/>
      <c r="N1901" s="8"/>
      <c r="O1901" s="8"/>
      <c r="P1901" s="11"/>
      <c r="Q1901" s="11"/>
      <c r="R1901" s="8"/>
      <c r="U1901" s="8"/>
      <c r="V1901" s="43"/>
      <c r="W1901" s="8"/>
      <c r="X1901" s="8"/>
      <c r="Z1901" s="8"/>
      <c r="AA1901" s="14"/>
      <c r="AB1901" s="14"/>
      <c r="AC1901" s="32"/>
    </row>
    <row r="1902">
      <c r="A1902" s="8"/>
      <c r="B1902" s="13"/>
      <c r="C1902" s="8"/>
      <c r="D1902" s="8"/>
      <c r="E1902" s="8"/>
      <c r="F1902" s="8"/>
      <c r="G1902" s="11"/>
      <c r="H1902" s="8"/>
      <c r="I1902" s="11"/>
      <c r="J1902" s="8"/>
      <c r="K1902" s="8"/>
      <c r="L1902" s="11"/>
      <c r="M1902" s="8"/>
      <c r="N1902" s="8"/>
      <c r="O1902" s="8"/>
      <c r="P1902" s="11"/>
      <c r="Q1902" s="11"/>
      <c r="R1902" s="8"/>
      <c r="U1902" s="8"/>
      <c r="V1902" s="43"/>
      <c r="W1902" s="8"/>
      <c r="X1902" s="8"/>
      <c r="Z1902" s="8"/>
      <c r="AA1902" s="14"/>
      <c r="AB1902" s="14"/>
      <c r="AC1902" s="32"/>
    </row>
    <row r="1903">
      <c r="A1903" s="8"/>
      <c r="B1903" s="13"/>
      <c r="C1903" s="8"/>
      <c r="D1903" s="8"/>
      <c r="E1903" s="8"/>
      <c r="F1903" s="8"/>
      <c r="G1903" s="11"/>
      <c r="H1903" s="8"/>
      <c r="I1903" s="11"/>
      <c r="J1903" s="8"/>
      <c r="K1903" s="8"/>
      <c r="L1903" s="11"/>
      <c r="M1903" s="8"/>
      <c r="N1903" s="8"/>
      <c r="O1903" s="8"/>
      <c r="P1903" s="11"/>
      <c r="Q1903" s="11"/>
      <c r="R1903" s="8"/>
      <c r="U1903" s="8"/>
      <c r="V1903" s="43"/>
      <c r="W1903" s="8"/>
      <c r="X1903" s="8"/>
      <c r="Z1903" s="8"/>
      <c r="AA1903" s="14"/>
      <c r="AB1903" s="14"/>
      <c r="AC1903" s="32"/>
    </row>
    <row r="1904">
      <c r="A1904" s="8"/>
      <c r="B1904" s="13"/>
      <c r="C1904" s="8"/>
      <c r="D1904" s="8"/>
      <c r="E1904" s="8"/>
      <c r="F1904" s="8"/>
      <c r="G1904" s="11"/>
      <c r="H1904" s="8"/>
      <c r="I1904" s="11"/>
      <c r="J1904" s="8"/>
      <c r="K1904" s="8"/>
      <c r="L1904" s="11"/>
      <c r="M1904" s="8"/>
      <c r="N1904" s="8"/>
      <c r="O1904" s="8"/>
      <c r="P1904" s="11"/>
      <c r="Q1904" s="11"/>
      <c r="R1904" s="8"/>
      <c r="U1904" s="8"/>
      <c r="V1904" s="43"/>
      <c r="W1904" s="8"/>
      <c r="X1904" s="8"/>
      <c r="Z1904" s="8"/>
      <c r="AA1904" s="14"/>
      <c r="AB1904" s="14"/>
      <c r="AC1904" s="32"/>
    </row>
    <row r="1905">
      <c r="A1905" s="8"/>
      <c r="B1905" s="13"/>
      <c r="C1905" s="8"/>
      <c r="D1905" s="8"/>
      <c r="E1905" s="8"/>
      <c r="F1905" s="8"/>
      <c r="G1905" s="11"/>
      <c r="H1905" s="8"/>
      <c r="I1905" s="11"/>
      <c r="J1905" s="8"/>
      <c r="K1905" s="8"/>
      <c r="L1905" s="11"/>
      <c r="M1905" s="8"/>
      <c r="N1905" s="8"/>
      <c r="O1905" s="8"/>
      <c r="P1905" s="11"/>
      <c r="Q1905" s="11"/>
      <c r="R1905" s="8"/>
      <c r="U1905" s="8"/>
      <c r="V1905" s="43"/>
      <c r="W1905" s="8"/>
      <c r="X1905" s="8"/>
      <c r="Z1905" s="8"/>
      <c r="AA1905" s="14"/>
      <c r="AB1905" s="14"/>
      <c r="AC1905" s="32"/>
    </row>
    <row r="1906">
      <c r="A1906" s="8"/>
      <c r="B1906" s="13"/>
      <c r="C1906" s="8"/>
      <c r="D1906" s="8"/>
      <c r="E1906" s="8"/>
      <c r="F1906" s="8"/>
      <c r="G1906" s="11"/>
      <c r="H1906" s="8"/>
      <c r="I1906" s="11"/>
      <c r="J1906" s="8"/>
      <c r="K1906" s="8"/>
      <c r="L1906" s="11"/>
      <c r="M1906" s="8"/>
      <c r="N1906" s="8"/>
      <c r="O1906" s="8"/>
      <c r="P1906" s="11"/>
      <c r="Q1906" s="11"/>
      <c r="R1906" s="8"/>
      <c r="U1906" s="8"/>
      <c r="V1906" s="43"/>
      <c r="W1906" s="8"/>
      <c r="X1906" s="8"/>
      <c r="Z1906" s="8"/>
      <c r="AA1906" s="14"/>
      <c r="AB1906" s="14"/>
      <c r="AC1906" s="32"/>
    </row>
    <row r="1907">
      <c r="A1907" s="8"/>
      <c r="B1907" s="13"/>
      <c r="C1907" s="8"/>
      <c r="D1907" s="8"/>
      <c r="E1907" s="8"/>
      <c r="F1907" s="8"/>
      <c r="G1907" s="11"/>
      <c r="H1907" s="8"/>
      <c r="I1907" s="11"/>
      <c r="J1907" s="8"/>
      <c r="K1907" s="8"/>
      <c r="L1907" s="11"/>
      <c r="M1907" s="8"/>
      <c r="N1907" s="8"/>
      <c r="O1907" s="8"/>
      <c r="P1907" s="11"/>
      <c r="Q1907" s="11"/>
      <c r="R1907" s="8"/>
      <c r="U1907" s="8"/>
      <c r="V1907" s="43"/>
      <c r="W1907" s="8"/>
      <c r="X1907" s="8"/>
      <c r="Z1907" s="8"/>
      <c r="AA1907" s="14"/>
      <c r="AB1907" s="14"/>
      <c r="AC1907" s="32"/>
    </row>
    <row r="1908">
      <c r="A1908" s="8"/>
      <c r="B1908" s="13"/>
      <c r="C1908" s="8"/>
      <c r="D1908" s="8"/>
      <c r="E1908" s="8"/>
      <c r="F1908" s="8"/>
      <c r="G1908" s="11"/>
      <c r="H1908" s="8"/>
      <c r="I1908" s="11"/>
      <c r="J1908" s="8"/>
      <c r="K1908" s="8"/>
      <c r="L1908" s="11"/>
      <c r="M1908" s="8"/>
      <c r="N1908" s="8"/>
      <c r="O1908" s="8"/>
      <c r="P1908" s="11"/>
      <c r="Q1908" s="11"/>
      <c r="R1908" s="8"/>
      <c r="U1908" s="8"/>
      <c r="V1908" s="43"/>
      <c r="W1908" s="8"/>
      <c r="X1908" s="8"/>
      <c r="Z1908" s="8"/>
      <c r="AA1908" s="14"/>
      <c r="AB1908" s="14"/>
      <c r="AC1908" s="32"/>
    </row>
    <row r="1909">
      <c r="A1909" s="8"/>
      <c r="B1909" s="13"/>
      <c r="C1909" s="8"/>
      <c r="D1909" s="8"/>
      <c r="E1909" s="8"/>
      <c r="F1909" s="8"/>
      <c r="G1909" s="11"/>
      <c r="H1909" s="8"/>
      <c r="I1909" s="11"/>
      <c r="J1909" s="8"/>
      <c r="K1909" s="8"/>
      <c r="L1909" s="11"/>
      <c r="M1909" s="8"/>
      <c r="N1909" s="8"/>
      <c r="O1909" s="8"/>
      <c r="P1909" s="11"/>
      <c r="Q1909" s="11"/>
      <c r="R1909" s="8"/>
      <c r="U1909" s="8"/>
      <c r="V1909" s="43"/>
      <c r="W1909" s="8"/>
      <c r="X1909" s="8"/>
      <c r="Z1909" s="8"/>
      <c r="AA1909" s="14"/>
      <c r="AB1909" s="14"/>
      <c r="AC1909" s="32"/>
    </row>
    <row r="1910">
      <c r="A1910" s="8"/>
      <c r="B1910" s="13"/>
      <c r="C1910" s="8"/>
      <c r="D1910" s="8"/>
      <c r="E1910" s="8"/>
      <c r="F1910" s="8"/>
      <c r="G1910" s="11"/>
      <c r="H1910" s="8"/>
      <c r="I1910" s="11"/>
      <c r="J1910" s="8"/>
      <c r="K1910" s="8"/>
      <c r="L1910" s="11"/>
      <c r="M1910" s="8"/>
      <c r="N1910" s="8"/>
      <c r="O1910" s="8"/>
      <c r="P1910" s="11"/>
      <c r="Q1910" s="11"/>
      <c r="R1910" s="8"/>
      <c r="U1910" s="8"/>
      <c r="V1910" s="43"/>
      <c r="W1910" s="8"/>
      <c r="X1910" s="8"/>
      <c r="Z1910" s="8"/>
      <c r="AA1910" s="14"/>
      <c r="AB1910" s="14"/>
      <c r="AC1910" s="32"/>
    </row>
    <row r="1911">
      <c r="A1911" s="8"/>
      <c r="B1911" s="13"/>
      <c r="C1911" s="8"/>
      <c r="D1911" s="8"/>
      <c r="E1911" s="8"/>
      <c r="F1911" s="8"/>
      <c r="G1911" s="11"/>
      <c r="H1911" s="8"/>
      <c r="I1911" s="11"/>
      <c r="J1911" s="8"/>
      <c r="K1911" s="8"/>
      <c r="L1911" s="11"/>
      <c r="M1911" s="8"/>
      <c r="N1911" s="8"/>
      <c r="O1911" s="8"/>
      <c r="P1911" s="11"/>
      <c r="Q1911" s="11"/>
      <c r="R1911" s="8"/>
      <c r="U1911" s="8"/>
      <c r="V1911" s="43"/>
      <c r="W1911" s="8"/>
      <c r="X1911" s="8"/>
      <c r="Z1911" s="8"/>
      <c r="AA1911" s="14"/>
      <c r="AB1911" s="14"/>
      <c r="AC1911" s="32"/>
    </row>
    <row r="1912">
      <c r="A1912" s="8"/>
      <c r="B1912" s="13"/>
      <c r="C1912" s="8"/>
      <c r="D1912" s="8"/>
      <c r="E1912" s="8"/>
      <c r="F1912" s="8"/>
      <c r="G1912" s="11"/>
      <c r="H1912" s="8"/>
      <c r="I1912" s="11"/>
      <c r="J1912" s="8"/>
      <c r="K1912" s="8"/>
      <c r="L1912" s="11"/>
      <c r="M1912" s="8"/>
      <c r="N1912" s="8"/>
      <c r="O1912" s="8"/>
      <c r="P1912" s="11"/>
      <c r="Q1912" s="11"/>
      <c r="R1912" s="8"/>
      <c r="U1912" s="8"/>
      <c r="V1912" s="43"/>
      <c r="W1912" s="8"/>
      <c r="X1912" s="8"/>
      <c r="Z1912" s="8"/>
      <c r="AA1912" s="14"/>
      <c r="AB1912" s="14"/>
      <c r="AC1912" s="32"/>
    </row>
    <row r="1913">
      <c r="A1913" s="8"/>
      <c r="B1913" s="13"/>
      <c r="C1913" s="8"/>
      <c r="D1913" s="8"/>
      <c r="E1913" s="8"/>
      <c r="F1913" s="8"/>
      <c r="G1913" s="11"/>
      <c r="H1913" s="8"/>
      <c r="I1913" s="11"/>
      <c r="J1913" s="8"/>
      <c r="K1913" s="8"/>
      <c r="L1913" s="11"/>
      <c r="M1913" s="8"/>
      <c r="N1913" s="8"/>
      <c r="O1913" s="8"/>
      <c r="P1913" s="11"/>
      <c r="Q1913" s="11"/>
      <c r="R1913" s="8"/>
      <c r="U1913" s="8"/>
      <c r="V1913" s="43"/>
      <c r="W1913" s="8"/>
      <c r="X1913" s="8"/>
      <c r="Z1913" s="8"/>
      <c r="AA1913" s="14"/>
      <c r="AB1913" s="14"/>
      <c r="AC1913" s="32"/>
    </row>
    <row r="1914">
      <c r="A1914" s="8"/>
      <c r="B1914" s="13"/>
      <c r="C1914" s="8"/>
      <c r="D1914" s="8"/>
      <c r="E1914" s="8"/>
      <c r="F1914" s="8"/>
      <c r="G1914" s="11"/>
      <c r="H1914" s="8"/>
      <c r="I1914" s="11"/>
      <c r="J1914" s="8"/>
      <c r="K1914" s="8"/>
      <c r="L1914" s="11"/>
      <c r="M1914" s="8"/>
      <c r="N1914" s="8"/>
      <c r="O1914" s="8"/>
      <c r="P1914" s="11"/>
      <c r="Q1914" s="11"/>
      <c r="R1914" s="8"/>
      <c r="U1914" s="8"/>
      <c r="V1914" s="43"/>
      <c r="W1914" s="8"/>
      <c r="X1914" s="8"/>
      <c r="Z1914" s="8"/>
      <c r="AA1914" s="14"/>
      <c r="AB1914" s="14"/>
      <c r="AC1914" s="32"/>
    </row>
    <row r="1915">
      <c r="A1915" s="8"/>
      <c r="B1915" s="13"/>
      <c r="C1915" s="8"/>
      <c r="D1915" s="8"/>
      <c r="E1915" s="8"/>
      <c r="F1915" s="8"/>
      <c r="G1915" s="11"/>
      <c r="H1915" s="8"/>
      <c r="I1915" s="11"/>
      <c r="J1915" s="8"/>
      <c r="K1915" s="8"/>
      <c r="L1915" s="11"/>
      <c r="M1915" s="8"/>
      <c r="N1915" s="8"/>
      <c r="O1915" s="8"/>
      <c r="P1915" s="11"/>
      <c r="Q1915" s="11"/>
      <c r="R1915" s="8"/>
      <c r="U1915" s="8"/>
      <c r="V1915" s="43"/>
      <c r="W1915" s="8"/>
      <c r="X1915" s="8"/>
      <c r="Z1915" s="8"/>
      <c r="AA1915" s="14"/>
      <c r="AB1915" s="14"/>
      <c r="AC1915" s="32"/>
    </row>
    <row r="1916">
      <c r="A1916" s="8"/>
      <c r="B1916" s="13"/>
      <c r="C1916" s="8"/>
      <c r="D1916" s="8"/>
      <c r="E1916" s="8"/>
      <c r="F1916" s="8"/>
      <c r="G1916" s="11"/>
      <c r="H1916" s="8"/>
      <c r="I1916" s="11"/>
      <c r="J1916" s="8"/>
      <c r="K1916" s="8"/>
      <c r="L1916" s="11"/>
      <c r="M1916" s="8"/>
      <c r="N1916" s="8"/>
      <c r="O1916" s="8"/>
      <c r="P1916" s="11"/>
      <c r="Q1916" s="11"/>
      <c r="R1916" s="8"/>
      <c r="U1916" s="8"/>
      <c r="V1916" s="43"/>
      <c r="W1916" s="8"/>
      <c r="X1916" s="8"/>
      <c r="Z1916" s="8"/>
      <c r="AA1916" s="14"/>
      <c r="AB1916" s="14"/>
      <c r="AC1916" s="32"/>
    </row>
    <row r="1917">
      <c r="A1917" s="8"/>
      <c r="B1917" s="13"/>
      <c r="C1917" s="8"/>
      <c r="D1917" s="8"/>
      <c r="E1917" s="8"/>
      <c r="F1917" s="8"/>
      <c r="G1917" s="11"/>
      <c r="H1917" s="8"/>
      <c r="I1917" s="11"/>
      <c r="J1917" s="8"/>
      <c r="K1917" s="8"/>
      <c r="L1917" s="11"/>
      <c r="M1917" s="8"/>
      <c r="N1917" s="8"/>
      <c r="O1917" s="8"/>
      <c r="P1917" s="11"/>
      <c r="Q1917" s="11"/>
      <c r="R1917" s="8"/>
      <c r="U1917" s="8"/>
      <c r="V1917" s="43"/>
      <c r="W1917" s="8"/>
      <c r="X1917" s="8"/>
      <c r="Z1917" s="8"/>
      <c r="AA1917" s="14"/>
      <c r="AB1917" s="14"/>
      <c r="AC1917" s="32"/>
    </row>
    <row r="1918">
      <c r="A1918" s="8"/>
      <c r="B1918" s="13"/>
      <c r="C1918" s="8"/>
      <c r="D1918" s="8"/>
      <c r="E1918" s="8"/>
      <c r="F1918" s="8"/>
      <c r="G1918" s="11"/>
      <c r="H1918" s="8"/>
      <c r="I1918" s="11"/>
      <c r="J1918" s="8"/>
      <c r="K1918" s="8"/>
      <c r="L1918" s="11"/>
      <c r="M1918" s="8"/>
      <c r="N1918" s="8"/>
      <c r="O1918" s="8"/>
      <c r="P1918" s="11"/>
      <c r="Q1918" s="11"/>
      <c r="R1918" s="8"/>
      <c r="U1918" s="8"/>
      <c r="V1918" s="43"/>
      <c r="W1918" s="8"/>
      <c r="X1918" s="8"/>
      <c r="Z1918" s="8"/>
      <c r="AA1918" s="14"/>
      <c r="AB1918" s="14"/>
      <c r="AC1918" s="32"/>
    </row>
    <row r="1919">
      <c r="A1919" s="8"/>
      <c r="B1919" s="13"/>
      <c r="C1919" s="8"/>
      <c r="D1919" s="8"/>
      <c r="E1919" s="8"/>
      <c r="F1919" s="8"/>
      <c r="G1919" s="11"/>
      <c r="H1919" s="8"/>
      <c r="I1919" s="11"/>
      <c r="J1919" s="8"/>
      <c r="K1919" s="8"/>
      <c r="L1919" s="11"/>
      <c r="M1919" s="8"/>
      <c r="N1919" s="8"/>
      <c r="O1919" s="8"/>
      <c r="P1919" s="11"/>
      <c r="Q1919" s="11"/>
      <c r="R1919" s="8"/>
      <c r="U1919" s="8"/>
      <c r="V1919" s="43"/>
      <c r="W1919" s="8"/>
      <c r="X1919" s="8"/>
      <c r="Z1919" s="8"/>
      <c r="AA1919" s="14"/>
      <c r="AB1919" s="14"/>
      <c r="AC1919" s="32"/>
    </row>
    <row r="1920">
      <c r="A1920" s="8"/>
      <c r="B1920" s="13"/>
      <c r="C1920" s="8"/>
      <c r="D1920" s="8"/>
      <c r="E1920" s="8"/>
      <c r="F1920" s="8"/>
      <c r="G1920" s="11"/>
      <c r="H1920" s="8"/>
      <c r="I1920" s="11"/>
      <c r="J1920" s="8"/>
      <c r="K1920" s="8"/>
      <c r="L1920" s="11"/>
      <c r="M1920" s="8"/>
      <c r="N1920" s="8"/>
      <c r="O1920" s="8"/>
      <c r="P1920" s="11"/>
      <c r="Q1920" s="11"/>
      <c r="R1920" s="8"/>
      <c r="U1920" s="8"/>
      <c r="V1920" s="43"/>
      <c r="W1920" s="8"/>
      <c r="X1920" s="8"/>
      <c r="Z1920" s="8"/>
      <c r="AA1920" s="14"/>
      <c r="AB1920" s="14"/>
      <c r="AC1920" s="32"/>
    </row>
    <row r="1921">
      <c r="A1921" s="8"/>
      <c r="B1921" s="13"/>
      <c r="C1921" s="8"/>
      <c r="D1921" s="8"/>
      <c r="E1921" s="8"/>
      <c r="F1921" s="8"/>
      <c r="G1921" s="11"/>
      <c r="H1921" s="8"/>
      <c r="I1921" s="11"/>
      <c r="J1921" s="8"/>
      <c r="K1921" s="8"/>
      <c r="L1921" s="11"/>
      <c r="M1921" s="8"/>
      <c r="N1921" s="8"/>
      <c r="O1921" s="8"/>
      <c r="P1921" s="11"/>
      <c r="Q1921" s="11"/>
      <c r="R1921" s="8"/>
      <c r="U1921" s="8"/>
      <c r="V1921" s="43"/>
      <c r="W1921" s="8"/>
      <c r="X1921" s="8"/>
      <c r="Z1921" s="8"/>
      <c r="AA1921" s="14"/>
      <c r="AB1921" s="14"/>
      <c r="AC1921" s="32"/>
    </row>
    <row r="1922">
      <c r="A1922" s="8"/>
      <c r="B1922" s="13"/>
      <c r="C1922" s="8"/>
      <c r="D1922" s="8"/>
      <c r="E1922" s="8"/>
      <c r="F1922" s="8"/>
      <c r="G1922" s="11"/>
      <c r="H1922" s="8"/>
      <c r="I1922" s="11"/>
      <c r="J1922" s="8"/>
      <c r="K1922" s="8"/>
      <c r="L1922" s="11"/>
      <c r="M1922" s="8"/>
      <c r="N1922" s="8"/>
      <c r="O1922" s="8"/>
      <c r="P1922" s="11"/>
      <c r="Q1922" s="11"/>
      <c r="R1922" s="8"/>
      <c r="U1922" s="8"/>
      <c r="V1922" s="43"/>
      <c r="W1922" s="8"/>
      <c r="X1922" s="8"/>
      <c r="Z1922" s="8"/>
      <c r="AA1922" s="14"/>
      <c r="AB1922" s="14"/>
      <c r="AC1922" s="32"/>
    </row>
    <row r="1923">
      <c r="A1923" s="8"/>
      <c r="B1923" s="13"/>
      <c r="C1923" s="8"/>
      <c r="D1923" s="8"/>
      <c r="E1923" s="8"/>
      <c r="F1923" s="8"/>
      <c r="G1923" s="11"/>
      <c r="H1923" s="8"/>
      <c r="I1923" s="11"/>
      <c r="J1923" s="8"/>
      <c r="K1923" s="8"/>
      <c r="L1923" s="11"/>
      <c r="M1923" s="8"/>
      <c r="N1923" s="8"/>
      <c r="O1923" s="8"/>
      <c r="P1923" s="11"/>
      <c r="Q1923" s="11"/>
      <c r="R1923" s="8"/>
      <c r="U1923" s="8"/>
      <c r="V1923" s="43"/>
      <c r="W1923" s="8"/>
      <c r="X1923" s="8"/>
      <c r="Z1923" s="8"/>
      <c r="AA1923" s="14"/>
      <c r="AB1923" s="14"/>
      <c r="AC1923" s="32"/>
    </row>
    <row r="1924">
      <c r="A1924" s="8"/>
      <c r="B1924" s="13"/>
      <c r="C1924" s="8"/>
      <c r="D1924" s="8"/>
      <c r="E1924" s="8"/>
      <c r="F1924" s="8"/>
      <c r="G1924" s="11"/>
      <c r="H1924" s="8"/>
      <c r="I1924" s="11"/>
      <c r="J1924" s="8"/>
      <c r="K1924" s="8"/>
      <c r="L1924" s="11"/>
      <c r="M1924" s="8"/>
      <c r="N1924" s="8"/>
      <c r="O1924" s="8"/>
      <c r="P1924" s="11"/>
      <c r="Q1924" s="11"/>
      <c r="R1924" s="8"/>
      <c r="U1924" s="8"/>
      <c r="V1924" s="43"/>
      <c r="W1924" s="8"/>
      <c r="X1924" s="8"/>
      <c r="Z1924" s="8"/>
      <c r="AA1924" s="14"/>
      <c r="AB1924" s="14"/>
      <c r="AC1924" s="32"/>
    </row>
    <row r="1925">
      <c r="A1925" s="8"/>
      <c r="B1925" s="13"/>
      <c r="C1925" s="8"/>
      <c r="D1925" s="8"/>
      <c r="E1925" s="8"/>
      <c r="F1925" s="8"/>
      <c r="G1925" s="11"/>
      <c r="H1925" s="8"/>
      <c r="I1925" s="11"/>
      <c r="J1925" s="8"/>
      <c r="K1925" s="8"/>
      <c r="L1925" s="11"/>
      <c r="M1925" s="8"/>
      <c r="N1925" s="8"/>
      <c r="O1925" s="8"/>
      <c r="P1925" s="11"/>
      <c r="Q1925" s="11"/>
      <c r="R1925" s="8"/>
      <c r="U1925" s="8"/>
      <c r="V1925" s="43"/>
      <c r="W1925" s="8"/>
      <c r="X1925" s="8"/>
      <c r="Z1925" s="8"/>
      <c r="AA1925" s="14"/>
      <c r="AB1925" s="14"/>
      <c r="AC1925" s="32"/>
    </row>
    <row r="1926">
      <c r="A1926" s="8"/>
      <c r="B1926" s="13"/>
      <c r="C1926" s="8"/>
      <c r="D1926" s="8"/>
      <c r="E1926" s="8"/>
      <c r="F1926" s="8"/>
      <c r="G1926" s="11"/>
      <c r="H1926" s="8"/>
      <c r="I1926" s="11"/>
      <c r="J1926" s="8"/>
      <c r="K1926" s="8"/>
      <c r="L1926" s="11"/>
      <c r="M1926" s="8"/>
      <c r="N1926" s="8"/>
      <c r="O1926" s="8"/>
      <c r="P1926" s="11"/>
      <c r="Q1926" s="11"/>
      <c r="R1926" s="8"/>
      <c r="U1926" s="8"/>
      <c r="V1926" s="43"/>
      <c r="W1926" s="8"/>
      <c r="X1926" s="8"/>
      <c r="Z1926" s="8"/>
      <c r="AA1926" s="14"/>
      <c r="AB1926" s="14"/>
      <c r="AC1926" s="32"/>
    </row>
    <row r="1927">
      <c r="A1927" s="8"/>
      <c r="B1927" s="13"/>
      <c r="C1927" s="8"/>
      <c r="D1927" s="8"/>
      <c r="E1927" s="8"/>
      <c r="F1927" s="8"/>
      <c r="G1927" s="11"/>
      <c r="H1927" s="8"/>
      <c r="I1927" s="11"/>
      <c r="J1927" s="8"/>
      <c r="K1927" s="8"/>
      <c r="L1927" s="11"/>
      <c r="M1927" s="8"/>
      <c r="N1927" s="8"/>
      <c r="O1927" s="8"/>
      <c r="P1927" s="11"/>
      <c r="Q1927" s="11"/>
      <c r="R1927" s="8"/>
      <c r="U1927" s="8"/>
      <c r="V1927" s="43"/>
      <c r="W1927" s="8"/>
      <c r="X1927" s="8"/>
      <c r="Z1927" s="8"/>
      <c r="AA1927" s="14"/>
      <c r="AB1927" s="14"/>
      <c r="AC1927" s="32"/>
    </row>
    <row r="1928">
      <c r="A1928" s="8"/>
      <c r="B1928" s="13"/>
      <c r="C1928" s="8"/>
      <c r="D1928" s="8"/>
      <c r="E1928" s="8"/>
      <c r="F1928" s="8"/>
      <c r="G1928" s="11"/>
      <c r="H1928" s="8"/>
      <c r="I1928" s="11"/>
      <c r="J1928" s="8"/>
      <c r="K1928" s="8"/>
      <c r="L1928" s="11"/>
      <c r="M1928" s="8"/>
      <c r="N1928" s="8"/>
      <c r="O1928" s="8"/>
      <c r="P1928" s="11"/>
      <c r="Q1928" s="11"/>
      <c r="R1928" s="8"/>
      <c r="U1928" s="8"/>
      <c r="V1928" s="43"/>
      <c r="W1928" s="8"/>
      <c r="X1928" s="8"/>
      <c r="Z1928" s="8"/>
      <c r="AA1928" s="14"/>
      <c r="AB1928" s="14"/>
      <c r="AC1928" s="32"/>
    </row>
    <row r="1929">
      <c r="A1929" s="8"/>
      <c r="B1929" s="13"/>
      <c r="C1929" s="8"/>
      <c r="D1929" s="8"/>
      <c r="E1929" s="8"/>
      <c r="F1929" s="8"/>
      <c r="G1929" s="11"/>
      <c r="H1929" s="8"/>
      <c r="I1929" s="11"/>
      <c r="J1929" s="8"/>
      <c r="K1929" s="8"/>
      <c r="L1929" s="11"/>
      <c r="M1929" s="8"/>
      <c r="N1929" s="8"/>
      <c r="O1929" s="8"/>
      <c r="P1929" s="11"/>
      <c r="Q1929" s="11"/>
      <c r="R1929" s="8"/>
      <c r="U1929" s="8"/>
      <c r="V1929" s="43"/>
      <c r="W1929" s="8"/>
      <c r="X1929" s="8"/>
      <c r="Z1929" s="8"/>
      <c r="AA1929" s="14"/>
      <c r="AB1929" s="14"/>
      <c r="AC1929" s="32"/>
    </row>
    <row r="1930">
      <c r="A1930" s="8"/>
      <c r="B1930" s="13"/>
      <c r="C1930" s="8"/>
      <c r="D1930" s="8"/>
      <c r="E1930" s="8"/>
      <c r="F1930" s="8"/>
      <c r="G1930" s="11"/>
      <c r="H1930" s="8"/>
      <c r="I1930" s="11"/>
      <c r="J1930" s="8"/>
      <c r="K1930" s="8"/>
      <c r="L1930" s="11"/>
      <c r="M1930" s="8"/>
      <c r="N1930" s="8"/>
      <c r="O1930" s="8"/>
      <c r="P1930" s="11"/>
      <c r="Q1930" s="11"/>
      <c r="R1930" s="8"/>
      <c r="U1930" s="8"/>
      <c r="V1930" s="43"/>
      <c r="W1930" s="8"/>
      <c r="X1930" s="8"/>
      <c r="Z1930" s="8"/>
      <c r="AA1930" s="14"/>
      <c r="AB1930" s="14"/>
      <c r="AC1930" s="32"/>
    </row>
    <row r="1931">
      <c r="A1931" s="8"/>
      <c r="B1931" s="13"/>
      <c r="C1931" s="8"/>
      <c r="D1931" s="8"/>
      <c r="E1931" s="8"/>
      <c r="F1931" s="8"/>
      <c r="G1931" s="11"/>
      <c r="H1931" s="8"/>
      <c r="I1931" s="11"/>
      <c r="J1931" s="8"/>
      <c r="K1931" s="8"/>
      <c r="L1931" s="11"/>
      <c r="M1931" s="8"/>
      <c r="N1931" s="8"/>
      <c r="O1931" s="8"/>
      <c r="P1931" s="11"/>
      <c r="Q1931" s="11"/>
      <c r="R1931" s="8"/>
      <c r="U1931" s="8"/>
      <c r="V1931" s="43"/>
      <c r="W1931" s="8"/>
      <c r="X1931" s="8"/>
      <c r="Z1931" s="8"/>
      <c r="AA1931" s="14"/>
      <c r="AB1931" s="14"/>
      <c r="AC1931" s="32"/>
    </row>
    <row r="1932">
      <c r="A1932" s="8"/>
      <c r="B1932" s="13"/>
      <c r="C1932" s="8"/>
      <c r="D1932" s="8"/>
      <c r="E1932" s="8"/>
      <c r="F1932" s="8"/>
      <c r="G1932" s="11"/>
      <c r="H1932" s="8"/>
      <c r="I1932" s="11"/>
      <c r="J1932" s="8"/>
      <c r="K1932" s="8"/>
      <c r="L1932" s="11"/>
      <c r="M1932" s="8"/>
      <c r="N1932" s="8"/>
      <c r="O1932" s="8"/>
      <c r="P1932" s="11"/>
      <c r="Q1932" s="11"/>
      <c r="R1932" s="8"/>
      <c r="U1932" s="8"/>
      <c r="V1932" s="43"/>
      <c r="W1932" s="8"/>
      <c r="X1932" s="8"/>
      <c r="Z1932" s="8"/>
      <c r="AA1932" s="14"/>
      <c r="AB1932" s="14"/>
      <c r="AC1932" s="32"/>
    </row>
    <row r="1933">
      <c r="A1933" s="8"/>
      <c r="B1933" s="13"/>
      <c r="C1933" s="8"/>
      <c r="D1933" s="8"/>
      <c r="E1933" s="8"/>
      <c r="F1933" s="8"/>
      <c r="G1933" s="11"/>
      <c r="H1933" s="8"/>
      <c r="I1933" s="11"/>
      <c r="J1933" s="8"/>
      <c r="K1933" s="8"/>
      <c r="L1933" s="11"/>
      <c r="M1933" s="8"/>
      <c r="N1933" s="8"/>
      <c r="O1933" s="8"/>
      <c r="P1933" s="11"/>
      <c r="Q1933" s="11"/>
      <c r="R1933" s="8"/>
      <c r="U1933" s="8"/>
      <c r="V1933" s="43"/>
      <c r="W1933" s="8"/>
      <c r="X1933" s="8"/>
      <c r="Z1933" s="8"/>
      <c r="AA1933" s="14"/>
      <c r="AB1933" s="14"/>
      <c r="AC1933" s="32"/>
    </row>
    <row r="1934">
      <c r="A1934" s="8"/>
      <c r="B1934" s="13"/>
      <c r="C1934" s="8"/>
      <c r="D1934" s="8"/>
      <c r="E1934" s="8"/>
      <c r="F1934" s="8"/>
      <c r="G1934" s="11"/>
      <c r="H1934" s="8"/>
      <c r="I1934" s="11"/>
      <c r="J1934" s="8"/>
      <c r="K1934" s="8"/>
      <c r="L1934" s="11"/>
      <c r="M1934" s="8"/>
      <c r="N1934" s="8"/>
      <c r="O1934" s="8"/>
      <c r="P1934" s="11"/>
      <c r="Q1934" s="11"/>
      <c r="R1934" s="8"/>
      <c r="U1934" s="8"/>
      <c r="V1934" s="43"/>
      <c r="W1934" s="8"/>
      <c r="X1934" s="8"/>
      <c r="Z1934" s="8"/>
      <c r="AA1934" s="14"/>
      <c r="AB1934" s="14"/>
      <c r="AC1934" s="32"/>
    </row>
    <row r="1935">
      <c r="A1935" s="8"/>
      <c r="B1935" s="13"/>
      <c r="C1935" s="8"/>
      <c r="D1935" s="8"/>
      <c r="E1935" s="8"/>
      <c r="F1935" s="8"/>
      <c r="G1935" s="11"/>
      <c r="H1935" s="8"/>
      <c r="I1935" s="11"/>
      <c r="J1935" s="8"/>
      <c r="K1935" s="8"/>
      <c r="L1935" s="11"/>
      <c r="M1935" s="8"/>
      <c r="N1935" s="8"/>
      <c r="O1935" s="8"/>
      <c r="P1935" s="11"/>
      <c r="Q1935" s="11"/>
      <c r="R1935" s="8"/>
      <c r="U1935" s="8"/>
      <c r="V1935" s="43"/>
      <c r="W1935" s="8"/>
      <c r="X1935" s="8"/>
      <c r="Z1935" s="8"/>
      <c r="AA1935" s="14"/>
      <c r="AB1935" s="14"/>
      <c r="AC1935" s="32"/>
    </row>
    <row r="1936">
      <c r="A1936" s="8"/>
      <c r="B1936" s="13"/>
      <c r="C1936" s="8"/>
      <c r="D1936" s="8"/>
      <c r="E1936" s="8"/>
      <c r="F1936" s="8"/>
      <c r="G1936" s="11"/>
      <c r="H1936" s="8"/>
      <c r="I1936" s="11"/>
      <c r="J1936" s="8"/>
      <c r="K1936" s="8"/>
      <c r="L1936" s="11"/>
      <c r="M1936" s="8"/>
      <c r="N1936" s="8"/>
      <c r="O1936" s="8"/>
      <c r="P1936" s="11"/>
      <c r="Q1936" s="11"/>
      <c r="R1936" s="8"/>
      <c r="U1936" s="8"/>
      <c r="V1936" s="43"/>
      <c r="W1936" s="8"/>
      <c r="X1936" s="8"/>
      <c r="Z1936" s="8"/>
      <c r="AA1936" s="14"/>
      <c r="AB1936" s="14"/>
      <c r="AC1936" s="32"/>
    </row>
    <row r="1937">
      <c r="A1937" s="8"/>
      <c r="B1937" s="13"/>
      <c r="C1937" s="8"/>
      <c r="D1937" s="8"/>
      <c r="E1937" s="8"/>
      <c r="F1937" s="8"/>
      <c r="G1937" s="11"/>
      <c r="H1937" s="8"/>
      <c r="I1937" s="11"/>
      <c r="J1937" s="8"/>
      <c r="K1937" s="8"/>
      <c r="L1937" s="11"/>
      <c r="M1937" s="8"/>
      <c r="N1937" s="8"/>
      <c r="O1937" s="8"/>
      <c r="P1937" s="11"/>
      <c r="Q1937" s="11"/>
      <c r="R1937" s="8"/>
      <c r="U1937" s="8"/>
      <c r="V1937" s="43"/>
      <c r="W1937" s="8"/>
      <c r="X1937" s="8"/>
      <c r="Z1937" s="8"/>
      <c r="AA1937" s="14"/>
      <c r="AB1937" s="14"/>
      <c r="AC1937" s="32"/>
    </row>
    <row r="1938">
      <c r="A1938" s="8"/>
      <c r="B1938" s="13"/>
      <c r="C1938" s="8"/>
      <c r="D1938" s="8"/>
      <c r="E1938" s="8"/>
      <c r="F1938" s="8"/>
      <c r="G1938" s="11"/>
      <c r="H1938" s="8"/>
      <c r="I1938" s="11"/>
      <c r="J1938" s="8"/>
      <c r="K1938" s="8"/>
      <c r="L1938" s="11"/>
      <c r="M1938" s="8"/>
      <c r="N1938" s="8"/>
      <c r="O1938" s="8"/>
      <c r="P1938" s="11"/>
      <c r="Q1938" s="11"/>
      <c r="R1938" s="8"/>
      <c r="U1938" s="8"/>
      <c r="V1938" s="43"/>
      <c r="W1938" s="8"/>
      <c r="X1938" s="8"/>
      <c r="Z1938" s="8"/>
      <c r="AA1938" s="14"/>
      <c r="AB1938" s="14"/>
      <c r="AC1938" s="32"/>
    </row>
    <row r="1939">
      <c r="A1939" s="8"/>
      <c r="B1939" s="13"/>
      <c r="C1939" s="8"/>
      <c r="D1939" s="8"/>
      <c r="E1939" s="8"/>
      <c r="F1939" s="8"/>
      <c r="G1939" s="11"/>
      <c r="H1939" s="8"/>
      <c r="I1939" s="11"/>
      <c r="J1939" s="8"/>
      <c r="K1939" s="8"/>
      <c r="L1939" s="11"/>
      <c r="M1939" s="8"/>
      <c r="N1939" s="8"/>
      <c r="O1939" s="8"/>
      <c r="P1939" s="11"/>
      <c r="Q1939" s="11"/>
      <c r="R1939" s="8"/>
      <c r="U1939" s="8"/>
      <c r="V1939" s="43"/>
      <c r="W1939" s="8"/>
      <c r="X1939" s="8"/>
      <c r="Z1939" s="8"/>
      <c r="AA1939" s="14"/>
      <c r="AB1939" s="14"/>
      <c r="AC1939" s="32"/>
    </row>
    <row r="1940">
      <c r="A1940" s="8"/>
      <c r="B1940" s="13"/>
      <c r="C1940" s="8"/>
      <c r="D1940" s="8"/>
      <c r="E1940" s="8"/>
      <c r="F1940" s="8"/>
      <c r="G1940" s="11"/>
      <c r="H1940" s="8"/>
      <c r="I1940" s="11"/>
      <c r="J1940" s="8"/>
      <c r="K1940" s="8"/>
      <c r="L1940" s="11"/>
      <c r="M1940" s="8"/>
      <c r="N1940" s="8"/>
      <c r="O1940" s="8"/>
      <c r="P1940" s="11"/>
      <c r="Q1940" s="11"/>
      <c r="R1940" s="8"/>
      <c r="U1940" s="8"/>
      <c r="V1940" s="43"/>
      <c r="W1940" s="8"/>
      <c r="X1940" s="8"/>
      <c r="Z1940" s="8"/>
      <c r="AA1940" s="14"/>
      <c r="AB1940" s="14"/>
      <c r="AC1940" s="32"/>
    </row>
    <row r="1941">
      <c r="A1941" s="8"/>
      <c r="B1941" s="13"/>
      <c r="C1941" s="8"/>
      <c r="D1941" s="8"/>
      <c r="E1941" s="8"/>
      <c r="F1941" s="8"/>
      <c r="G1941" s="11"/>
      <c r="H1941" s="8"/>
      <c r="I1941" s="11"/>
      <c r="J1941" s="8"/>
      <c r="K1941" s="8"/>
      <c r="L1941" s="11"/>
      <c r="M1941" s="8"/>
      <c r="N1941" s="8"/>
      <c r="O1941" s="8"/>
      <c r="P1941" s="11"/>
      <c r="Q1941" s="11"/>
      <c r="R1941" s="8"/>
      <c r="U1941" s="8"/>
      <c r="V1941" s="43"/>
      <c r="W1941" s="8"/>
      <c r="X1941" s="8"/>
      <c r="Z1941" s="8"/>
      <c r="AA1941" s="14"/>
      <c r="AB1941" s="14"/>
      <c r="AC1941" s="32"/>
    </row>
    <row r="1942">
      <c r="A1942" s="8"/>
      <c r="B1942" s="13"/>
      <c r="C1942" s="8"/>
      <c r="D1942" s="8"/>
      <c r="E1942" s="8"/>
      <c r="F1942" s="8"/>
      <c r="G1942" s="11"/>
      <c r="H1942" s="8"/>
      <c r="I1942" s="11"/>
      <c r="J1942" s="8"/>
      <c r="K1942" s="8"/>
      <c r="L1942" s="11"/>
      <c r="M1942" s="8"/>
      <c r="N1942" s="8"/>
      <c r="O1942" s="8"/>
      <c r="P1942" s="11"/>
      <c r="Q1942" s="11"/>
      <c r="R1942" s="8"/>
      <c r="U1942" s="8"/>
      <c r="V1942" s="43"/>
      <c r="W1942" s="8"/>
      <c r="X1942" s="8"/>
      <c r="Z1942" s="8"/>
      <c r="AA1942" s="14"/>
      <c r="AB1942" s="14"/>
      <c r="AC1942" s="32"/>
    </row>
    <row r="1943">
      <c r="A1943" s="8"/>
      <c r="B1943" s="13"/>
      <c r="C1943" s="8"/>
      <c r="D1943" s="8"/>
      <c r="E1943" s="8"/>
      <c r="F1943" s="8"/>
      <c r="G1943" s="11"/>
      <c r="H1943" s="8"/>
      <c r="I1943" s="11"/>
      <c r="J1943" s="8"/>
      <c r="K1943" s="8"/>
      <c r="L1943" s="11"/>
      <c r="M1943" s="8"/>
      <c r="N1943" s="8"/>
      <c r="O1943" s="8"/>
      <c r="P1943" s="11"/>
      <c r="Q1943" s="11"/>
      <c r="R1943" s="8"/>
      <c r="U1943" s="8"/>
      <c r="V1943" s="43"/>
      <c r="W1943" s="8"/>
      <c r="X1943" s="8"/>
      <c r="Z1943" s="8"/>
      <c r="AA1943" s="14"/>
      <c r="AB1943" s="14"/>
      <c r="AC1943" s="32"/>
    </row>
    <row r="1944">
      <c r="A1944" s="8"/>
      <c r="B1944" s="13"/>
      <c r="C1944" s="8"/>
      <c r="D1944" s="8"/>
      <c r="E1944" s="8"/>
      <c r="F1944" s="8"/>
      <c r="G1944" s="11"/>
      <c r="H1944" s="8"/>
      <c r="I1944" s="11"/>
      <c r="J1944" s="8"/>
      <c r="K1944" s="8"/>
      <c r="L1944" s="11"/>
      <c r="M1944" s="8"/>
      <c r="N1944" s="8"/>
      <c r="O1944" s="8"/>
      <c r="P1944" s="11"/>
      <c r="Q1944" s="11"/>
      <c r="R1944" s="8"/>
      <c r="U1944" s="8"/>
      <c r="V1944" s="43"/>
      <c r="W1944" s="8"/>
      <c r="X1944" s="8"/>
      <c r="Z1944" s="8"/>
      <c r="AA1944" s="14"/>
      <c r="AB1944" s="14"/>
      <c r="AC1944" s="32"/>
    </row>
    <row r="1945">
      <c r="A1945" s="8"/>
      <c r="B1945" s="13"/>
      <c r="C1945" s="8"/>
      <c r="D1945" s="8"/>
      <c r="E1945" s="8"/>
      <c r="F1945" s="8"/>
      <c r="G1945" s="11"/>
      <c r="H1945" s="8"/>
      <c r="I1945" s="11"/>
      <c r="J1945" s="8"/>
      <c r="K1945" s="8"/>
      <c r="L1945" s="11"/>
      <c r="M1945" s="8"/>
      <c r="N1945" s="8"/>
      <c r="O1945" s="8"/>
      <c r="P1945" s="11"/>
      <c r="Q1945" s="11"/>
      <c r="R1945" s="8"/>
      <c r="U1945" s="8"/>
      <c r="V1945" s="43"/>
      <c r="W1945" s="8"/>
      <c r="X1945" s="8"/>
      <c r="Z1945" s="8"/>
      <c r="AA1945" s="14"/>
      <c r="AB1945" s="14"/>
      <c r="AC1945" s="32"/>
    </row>
    <row r="1946">
      <c r="A1946" s="8"/>
      <c r="B1946" s="13"/>
      <c r="C1946" s="8"/>
      <c r="D1946" s="8"/>
      <c r="E1946" s="8"/>
      <c r="F1946" s="8"/>
      <c r="G1946" s="11"/>
      <c r="H1946" s="8"/>
      <c r="I1946" s="11"/>
      <c r="J1946" s="8"/>
      <c r="K1946" s="8"/>
      <c r="L1946" s="11"/>
      <c r="M1946" s="8"/>
      <c r="N1946" s="8"/>
      <c r="O1946" s="8"/>
      <c r="P1946" s="11"/>
      <c r="Q1946" s="11"/>
      <c r="R1946" s="8"/>
      <c r="U1946" s="8"/>
      <c r="V1946" s="43"/>
      <c r="W1946" s="8"/>
      <c r="X1946" s="8"/>
      <c r="Z1946" s="8"/>
      <c r="AA1946" s="14"/>
      <c r="AB1946" s="14"/>
      <c r="AC1946" s="32"/>
    </row>
    <row r="1947">
      <c r="A1947" s="8"/>
      <c r="B1947" s="13"/>
      <c r="C1947" s="8"/>
      <c r="D1947" s="8"/>
      <c r="E1947" s="8"/>
      <c r="F1947" s="8"/>
      <c r="G1947" s="11"/>
      <c r="H1947" s="8"/>
      <c r="I1947" s="11"/>
      <c r="J1947" s="8"/>
      <c r="K1947" s="8"/>
      <c r="L1947" s="11"/>
      <c r="M1947" s="8"/>
      <c r="N1947" s="8"/>
      <c r="O1947" s="8"/>
      <c r="P1947" s="11"/>
      <c r="Q1947" s="11"/>
      <c r="R1947" s="8"/>
      <c r="U1947" s="8"/>
      <c r="V1947" s="43"/>
      <c r="W1947" s="8"/>
      <c r="X1947" s="8"/>
      <c r="Z1947" s="8"/>
      <c r="AA1947" s="14"/>
      <c r="AB1947" s="14"/>
      <c r="AC1947" s="32"/>
    </row>
    <row r="1948">
      <c r="A1948" s="8"/>
      <c r="B1948" s="13"/>
      <c r="C1948" s="8"/>
      <c r="D1948" s="8"/>
      <c r="E1948" s="8"/>
      <c r="F1948" s="8"/>
      <c r="G1948" s="11"/>
      <c r="H1948" s="8"/>
      <c r="I1948" s="11"/>
      <c r="J1948" s="8"/>
      <c r="K1948" s="8"/>
      <c r="L1948" s="11"/>
      <c r="M1948" s="8"/>
      <c r="N1948" s="8"/>
      <c r="O1948" s="8"/>
      <c r="P1948" s="11"/>
      <c r="Q1948" s="11"/>
      <c r="R1948" s="8"/>
      <c r="U1948" s="8"/>
      <c r="V1948" s="43"/>
      <c r="W1948" s="8"/>
      <c r="X1948" s="8"/>
      <c r="Z1948" s="8"/>
      <c r="AA1948" s="14"/>
      <c r="AB1948" s="14"/>
      <c r="AC1948" s="32"/>
    </row>
    <row r="1949">
      <c r="A1949" s="8"/>
      <c r="B1949" s="13"/>
      <c r="C1949" s="8"/>
      <c r="D1949" s="8"/>
      <c r="E1949" s="8"/>
      <c r="F1949" s="8"/>
      <c r="G1949" s="11"/>
      <c r="H1949" s="8"/>
      <c r="I1949" s="11"/>
      <c r="J1949" s="8"/>
      <c r="K1949" s="8"/>
      <c r="L1949" s="11"/>
      <c r="M1949" s="8"/>
      <c r="N1949" s="8"/>
      <c r="O1949" s="8"/>
      <c r="P1949" s="11"/>
      <c r="Q1949" s="11"/>
      <c r="R1949" s="8"/>
      <c r="U1949" s="8"/>
      <c r="V1949" s="43"/>
      <c r="W1949" s="8"/>
      <c r="X1949" s="8"/>
      <c r="Z1949" s="8"/>
      <c r="AA1949" s="14"/>
      <c r="AB1949" s="14"/>
      <c r="AC1949" s="32"/>
    </row>
    <row r="1950">
      <c r="A1950" s="8"/>
      <c r="B1950" s="13"/>
      <c r="C1950" s="8"/>
      <c r="D1950" s="8"/>
      <c r="E1950" s="8"/>
      <c r="F1950" s="8"/>
      <c r="G1950" s="11"/>
      <c r="H1950" s="8"/>
      <c r="I1950" s="11"/>
      <c r="J1950" s="8"/>
      <c r="K1950" s="8"/>
      <c r="L1950" s="11"/>
      <c r="M1950" s="8"/>
      <c r="N1950" s="8"/>
      <c r="O1950" s="8"/>
      <c r="P1950" s="11"/>
      <c r="Q1950" s="11"/>
      <c r="R1950" s="8"/>
      <c r="U1950" s="8"/>
      <c r="V1950" s="43"/>
      <c r="W1950" s="8"/>
      <c r="X1950" s="8"/>
      <c r="Z1950" s="8"/>
      <c r="AA1950" s="14"/>
      <c r="AB1950" s="14"/>
      <c r="AC1950" s="32"/>
    </row>
    <row r="1951">
      <c r="A1951" s="8"/>
      <c r="B1951" s="13"/>
      <c r="C1951" s="8"/>
      <c r="D1951" s="8"/>
      <c r="E1951" s="8"/>
      <c r="F1951" s="8"/>
      <c r="G1951" s="11"/>
      <c r="H1951" s="8"/>
      <c r="I1951" s="11"/>
      <c r="J1951" s="8"/>
      <c r="K1951" s="8"/>
      <c r="L1951" s="11"/>
      <c r="M1951" s="8"/>
      <c r="N1951" s="8"/>
      <c r="O1951" s="8"/>
      <c r="P1951" s="11"/>
      <c r="Q1951" s="11"/>
      <c r="R1951" s="8"/>
      <c r="U1951" s="8"/>
      <c r="V1951" s="43"/>
      <c r="W1951" s="8"/>
      <c r="X1951" s="8"/>
      <c r="Z1951" s="8"/>
      <c r="AA1951" s="14"/>
      <c r="AB1951" s="14"/>
      <c r="AC1951" s="32"/>
    </row>
    <row r="1952">
      <c r="A1952" s="8"/>
      <c r="B1952" s="13"/>
      <c r="C1952" s="8"/>
      <c r="D1952" s="8"/>
      <c r="E1952" s="8"/>
      <c r="F1952" s="8"/>
      <c r="G1952" s="11"/>
      <c r="H1952" s="8"/>
      <c r="I1952" s="11"/>
      <c r="J1952" s="8"/>
      <c r="K1952" s="8"/>
      <c r="L1952" s="11"/>
      <c r="M1952" s="8"/>
      <c r="N1952" s="8"/>
      <c r="O1952" s="8"/>
      <c r="P1952" s="11"/>
      <c r="Q1952" s="11"/>
      <c r="R1952" s="8"/>
      <c r="U1952" s="8"/>
      <c r="V1952" s="43"/>
      <c r="W1952" s="8"/>
      <c r="X1952" s="8"/>
      <c r="Z1952" s="8"/>
      <c r="AA1952" s="14"/>
      <c r="AB1952" s="14"/>
      <c r="AC1952" s="32"/>
    </row>
    <row r="1953">
      <c r="A1953" s="8"/>
      <c r="B1953" s="13"/>
      <c r="C1953" s="8"/>
      <c r="D1953" s="8"/>
      <c r="E1953" s="8"/>
      <c r="F1953" s="8"/>
      <c r="G1953" s="11"/>
      <c r="H1953" s="8"/>
      <c r="I1953" s="11"/>
      <c r="J1953" s="8"/>
      <c r="K1953" s="8"/>
      <c r="L1953" s="11"/>
      <c r="M1953" s="8"/>
      <c r="N1953" s="8"/>
      <c r="O1953" s="8"/>
      <c r="P1953" s="11"/>
      <c r="Q1953" s="11"/>
      <c r="R1953" s="8"/>
      <c r="U1953" s="8"/>
      <c r="V1953" s="43"/>
      <c r="W1953" s="8"/>
      <c r="X1953" s="8"/>
      <c r="Z1953" s="8"/>
      <c r="AA1953" s="14"/>
      <c r="AB1953" s="14"/>
      <c r="AC1953" s="32"/>
    </row>
    <row r="1954">
      <c r="A1954" s="8"/>
      <c r="B1954" s="13"/>
      <c r="C1954" s="8"/>
      <c r="D1954" s="8"/>
      <c r="E1954" s="8"/>
      <c r="F1954" s="8"/>
      <c r="G1954" s="11"/>
      <c r="H1954" s="8"/>
      <c r="I1954" s="11"/>
      <c r="J1954" s="8"/>
      <c r="K1954" s="8"/>
      <c r="L1954" s="11"/>
      <c r="M1954" s="8"/>
      <c r="N1954" s="8"/>
      <c r="O1954" s="8"/>
      <c r="P1954" s="11"/>
      <c r="Q1954" s="11"/>
      <c r="R1954" s="8"/>
      <c r="U1954" s="8"/>
      <c r="V1954" s="43"/>
      <c r="W1954" s="8"/>
      <c r="X1954" s="8"/>
      <c r="Z1954" s="8"/>
      <c r="AA1954" s="14"/>
      <c r="AB1954" s="14"/>
      <c r="AC1954" s="32"/>
    </row>
    <row r="1955">
      <c r="A1955" s="8"/>
      <c r="B1955" s="13"/>
      <c r="C1955" s="8"/>
      <c r="D1955" s="8"/>
      <c r="E1955" s="8"/>
      <c r="F1955" s="8"/>
      <c r="G1955" s="11"/>
      <c r="H1955" s="8"/>
      <c r="I1955" s="11"/>
      <c r="J1955" s="8"/>
      <c r="K1955" s="8"/>
      <c r="L1955" s="11"/>
      <c r="M1955" s="8"/>
      <c r="N1955" s="8"/>
      <c r="O1955" s="8"/>
      <c r="P1955" s="11"/>
      <c r="Q1955" s="11"/>
      <c r="R1955" s="8"/>
      <c r="U1955" s="8"/>
      <c r="V1955" s="43"/>
      <c r="W1955" s="8"/>
      <c r="X1955" s="8"/>
      <c r="Z1955" s="8"/>
      <c r="AA1955" s="14"/>
      <c r="AB1955" s="14"/>
      <c r="AC1955" s="32"/>
    </row>
    <row r="1956">
      <c r="A1956" s="8"/>
      <c r="B1956" s="13"/>
      <c r="C1956" s="8"/>
      <c r="D1956" s="8"/>
      <c r="E1956" s="8"/>
      <c r="F1956" s="8"/>
      <c r="G1956" s="11"/>
      <c r="H1956" s="8"/>
      <c r="I1956" s="11"/>
      <c r="J1956" s="8"/>
      <c r="K1956" s="8"/>
      <c r="L1956" s="11"/>
      <c r="M1956" s="8"/>
      <c r="N1956" s="8"/>
      <c r="O1956" s="8"/>
      <c r="P1956" s="11"/>
      <c r="Q1956" s="11"/>
      <c r="R1956" s="8"/>
      <c r="U1956" s="8"/>
      <c r="V1956" s="43"/>
      <c r="W1956" s="8"/>
      <c r="X1956" s="8"/>
      <c r="Z1956" s="8"/>
      <c r="AA1956" s="14"/>
      <c r="AB1956" s="14"/>
      <c r="AC1956" s="32"/>
    </row>
    <row r="1957">
      <c r="A1957" s="8"/>
      <c r="B1957" s="13"/>
      <c r="C1957" s="8"/>
      <c r="D1957" s="8"/>
      <c r="E1957" s="8"/>
      <c r="F1957" s="8"/>
      <c r="G1957" s="11"/>
      <c r="H1957" s="8"/>
      <c r="I1957" s="11"/>
      <c r="J1957" s="8"/>
      <c r="K1957" s="8"/>
      <c r="L1957" s="11"/>
      <c r="M1957" s="8"/>
      <c r="N1957" s="8"/>
      <c r="O1957" s="8"/>
      <c r="P1957" s="11"/>
      <c r="Q1957" s="11"/>
      <c r="R1957" s="8"/>
      <c r="U1957" s="8"/>
      <c r="V1957" s="43"/>
      <c r="W1957" s="8"/>
      <c r="X1957" s="8"/>
      <c r="Z1957" s="8"/>
      <c r="AA1957" s="14"/>
      <c r="AB1957" s="14"/>
      <c r="AC1957" s="32"/>
    </row>
    <row r="1958">
      <c r="A1958" s="8"/>
      <c r="B1958" s="13"/>
      <c r="C1958" s="8"/>
      <c r="D1958" s="8"/>
      <c r="E1958" s="8"/>
      <c r="F1958" s="8"/>
      <c r="G1958" s="11"/>
      <c r="H1958" s="8"/>
      <c r="I1958" s="11"/>
      <c r="J1958" s="8"/>
      <c r="K1958" s="8"/>
      <c r="L1958" s="11"/>
      <c r="M1958" s="8"/>
      <c r="N1958" s="8"/>
      <c r="O1958" s="8"/>
      <c r="P1958" s="11"/>
      <c r="Q1958" s="11"/>
      <c r="R1958" s="8"/>
      <c r="U1958" s="8"/>
      <c r="V1958" s="43"/>
      <c r="W1958" s="8"/>
      <c r="X1958" s="8"/>
      <c r="Z1958" s="8"/>
      <c r="AA1958" s="14"/>
      <c r="AB1958" s="14"/>
      <c r="AC1958" s="32"/>
    </row>
    <row r="1959">
      <c r="A1959" s="8"/>
      <c r="B1959" s="13"/>
      <c r="C1959" s="8"/>
      <c r="D1959" s="8"/>
      <c r="E1959" s="8"/>
      <c r="F1959" s="8"/>
      <c r="G1959" s="11"/>
      <c r="H1959" s="8"/>
      <c r="I1959" s="11"/>
      <c r="J1959" s="8"/>
      <c r="K1959" s="8"/>
      <c r="L1959" s="11"/>
      <c r="M1959" s="8"/>
      <c r="N1959" s="8"/>
      <c r="O1959" s="8"/>
      <c r="P1959" s="11"/>
      <c r="Q1959" s="11"/>
      <c r="R1959" s="8"/>
      <c r="U1959" s="8"/>
      <c r="V1959" s="43"/>
      <c r="W1959" s="8"/>
      <c r="X1959" s="8"/>
      <c r="Z1959" s="8"/>
      <c r="AA1959" s="14"/>
      <c r="AB1959" s="14"/>
      <c r="AC1959" s="32"/>
    </row>
    <row r="1960">
      <c r="A1960" s="8"/>
      <c r="B1960" s="13"/>
      <c r="C1960" s="8"/>
      <c r="D1960" s="8"/>
      <c r="E1960" s="8"/>
      <c r="F1960" s="8"/>
      <c r="G1960" s="11"/>
      <c r="H1960" s="8"/>
      <c r="I1960" s="11"/>
      <c r="J1960" s="8"/>
      <c r="K1960" s="8"/>
      <c r="L1960" s="11"/>
      <c r="M1960" s="8"/>
      <c r="N1960" s="8"/>
      <c r="O1960" s="8"/>
      <c r="P1960" s="11"/>
      <c r="Q1960" s="11"/>
      <c r="R1960" s="8"/>
      <c r="U1960" s="8"/>
      <c r="V1960" s="43"/>
      <c r="W1960" s="8"/>
      <c r="X1960" s="8"/>
      <c r="Z1960" s="8"/>
      <c r="AA1960" s="14"/>
      <c r="AB1960" s="14"/>
      <c r="AC1960" s="32"/>
    </row>
    <row r="1961">
      <c r="A1961" s="8"/>
      <c r="B1961" s="13"/>
      <c r="C1961" s="8"/>
      <c r="D1961" s="8"/>
      <c r="E1961" s="8"/>
      <c r="F1961" s="8"/>
      <c r="G1961" s="11"/>
      <c r="H1961" s="8"/>
      <c r="I1961" s="11"/>
      <c r="J1961" s="8"/>
      <c r="K1961" s="8"/>
      <c r="L1961" s="11"/>
      <c r="M1961" s="8"/>
      <c r="N1961" s="8"/>
      <c r="O1961" s="8"/>
      <c r="P1961" s="11"/>
      <c r="Q1961" s="11"/>
      <c r="R1961" s="8"/>
      <c r="U1961" s="8"/>
      <c r="V1961" s="43"/>
      <c r="W1961" s="8"/>
      <c r="X1961" s="8"/>
      <c r="Z1961" s="8"/>
      <c r="AA1961" s="14"/>
      <c r="AB1961" s="14"/>
      <c r="AC1961" s="32"/>
    </row>
    <row r="1962">
      <c r="A1962" s="8"/>
      <c r="B1962" s="13"/>
      <c r="C1962" s="8"/>
      <c r="D1962" s="8"/>
      <c r="E1962" s="8"/>
      <c r="F1962" s="8"/>
      <c r="G1962" s="11"/>
      <c r="H1962" s="8"/>
      <c r="I1962" s="11"/>
      <c r="J1962" s="8"/>
      <c r="K1962" s="8"/>
      <c r="L1962" s="11"/>
      <c r="M1962" s="8"/>
      <c r="N1962" s="8"/>
      <c r="O1962" s="8"/>
      <c r="P1962" s="11"/>
      <c r="Q1962" s="11"/>
      <c r="R1962" s="8"/>
      <c r="U1962" s="8"/>
      <c r="V1962" s="43"/>
      <c r="W1962" s="8"/>
      <c r="X1962" s="8"/>
      <c r="Z1962" s="8"/>
      <c r="AA1962" s="14"/>
      <c r="AB1962" s="14"/>
      <c r="AC1962" s="32"/>
    </row>
    <row r="1963">
      <c r="A1963" s="8"/>
      <c r="B1963" s="13"/>
      <c r="C1963" s="8"/>
      <c r="D1963" s="8"/>
      <c r="E1963" s="8"/>
      <c r="F1963" s="8"/>
      <c r="G1963" s="11"/>
      <c r="H1963" s="8"/>
      <c r="I1963" s="11"/>
      <c r="J1963" s="8"/>
      <c r="K1963" s="8"/>
      <c r="L1963" s="11"/>
      <c r="M1963" s="8"/>
      <c r="N1963" s="8"/>
      <c r="O1963" s="8"/>
      <c r="P1963" s="11"/>
      <c r="Q1963" s="11"/>
      <c r="R1963" s="8"/>
      <c r="U1963" s="8"/>
      <c r="V1963" s="43"/>
      <c r="W1963" s="8"/>
      <c r="X1963" s="8"/>
      <c r="Z1963" s="8"/>
      <c r="AA1963" s="14"/>
      <c r="AB1963" s="14"/>
      <c r="AC1963" s="32"/>
    </row>
    <row r="1964">
      <c r="A1964" s="8"/>
      <c r="B1964" s="13"/>
      <c r="C1964" s="8"/>
      <c r="D1964" s="8"/>
      <c r="E1964" s="8"/>
      <c r="F1964" s="8"/>
      <c r="G1964" s="11"/>
      <c r="H1964" s="8"/>
      <c r="I1964" s="11"/>
      <c r="J1964" s="8"/>
      <c r="K1964" s="8"/>
      <c r="L1964" s="11"/>
      <c r="M1964" s="8"/>
      <c r="N1964" s="8"/>
      <c r="O1964" s="8"/>
      <c r="P1964" s="11"/>
      <c r="Q1964" s="11"/>
      <c r="R1964" s="8"/>
      <c r="U1964" s="8"/>
      <c r="V1964" s="43"/>
      <c r="W1964" s="8"/>
      <c r="X1964" s="8"/>
      <c r="Z1964" s="8"/>
      <c r="AA1964" s="14"/>
      <c r="AB1964" s="14"/>
      <c r="AC1964" s="32"/>
    </row>
    <row r="1965">
      <c r="A1965" s="8"/>
      <c r="B1965" s="13"/>
      <c r="C1965" s="8"/>
      <c r="D1965" s="8"/>
      <c r="E1965" s="8"/>
      <c r="F1965" s="8"/>
      <c r="G1965" s="11"/>
      <c r="H1965" s="8"/>
      <c r="I1965" s="11"/>
      <c r="J1965" s="8"/>
      <c r="K1965" s="8"/>
      <c r="L1965" s="11"/>
      <c r="M1965" s="8"/>
      <c r="N1965" s="8"/>
      <c r="O1965" s="8"/>
      <c r="P1965" s="11"/>
      <c r="Q1965" s="11"/>
      <c r="R1965" s="8"/>
      <c r="U1965" s="8"/>
      <c r="V1965" s="43"/>
      <c r="W1965" s="8"/>
      <c r="X1965" s="8"/>
      <c r="Z1965" s="8"/>
      <c r="AA1965" s="14"/>
      <c r="AB1965" s="14"/>
      <c r="AC1965" s="32"/>
    </row>
    <row r="1966">
      <c r="A1966" s="8"/>
      <c r="B1966" s="13"/>
      <c r="C1966" s="8"/>
      <c r="D1966" s="8"/>
      <c r="E1966" s="8"/>
      <c r="F1966" s="8"/>
      <c r="G1966" s="11"/>
      <c r="H1966" s="8"/>
      <c r="I1966" s="11"/>
      <c r="J1966" s="8"/>
      <c r="K1966" s="8"/>
      <c r="L1966" s="11"/>
      <c r="M1966" s="8"/>
      <c r="N1966" s="8"/>
      <c r="O1966" s="8"/>
      <c r="P1966" s="11"/>
      <c r="Q1966" s="11"/>
      <c r="R1966" s="8"/>
      <c r="U1966" s="8"/>
      <c r="V1966" s="43"/>
      <c r="W1966" s="8"/>
      <c r="X1966" s="8"/>
      <c r="Z1966" s="8"/>
      <c r="AA1966" s="14"/>
      <c r="AB1966" s="14"/>
      <c r="AC1966" s="32"/>
    </row>
    <row r="1967">
      <c r="A1967" s="8"/>
      <c r="B1967" s="13"/>
      <c r="C1967" s="8"/>
      <c r="D1967" s="8"/>
      <c r="E1967" s="8"/>
      <c r="F1967" s="8"/>
      <c r="G1967" s="11"/>
      <c r="H1967" s="8"/>
      <c r="I1967" s="11"/>
      <c r="J1967" s="8"/>
      <c r="K1967" s="8"/>
      <c r="L1967" s="11"/>
      <c r="M1967" s="8"/>
      <c r="N1967" s="8"/>
      <c r="O1967" s="8"/>
      <c r="P1967" s="11"/>
      <c r="Q1967" s="11"/>
      <c r="R1967" s="8"/>
      <c r="U1967" s="8"/>
      <c r="V1967" s="43"/>
      <c r="W1967" s="8"/>
      <c r="X1967" s="8"/>
      <c r="Z1967" s="8"/>
      <c r="AA1967" s="14"/>
      <c r="AB1967" s="14"/>
      <c r="AC1967" s="32"/>
    </row>
    <row r="1968">
      <c r="A1968" s="8"/>
      <c r="B1968" s="13"/>
      <c r="C1968" s="8"/>
      <c r="D1968" s="8"/>
      <c r="E1968" s="8"/>
      <c r="F1968" s="8"/>
      <c r="G1968" s="11"/>
      <c r="H1968" s="8"/>
      <c r="I1968" s="11"/>
      <c r="J1968" s="8"/>
      <c r="K1968" s="8"/>
      <c r="L1968" s="11"/>
      <c r="M1968" s="8"/>
      <c r="N1968" s="8"/>
      <c r="O1968" s="8"/>
      <c r="P1968" s="11"/>
      <c r="Q1968" s="11"/>
      <c r="R1968" s="8"/>
      <c r="U1968" s="8"/>
      <c r="V1968" s="43"/>
      <c r="W1968" s="8"/>
      <c r="X1968" s="8"/>
      <c r="Z1968" s="8"/>
      <c r="AA1968" s="14"/>
      <c r="AB1968" s="14"/>
      <c r="AC1968" s="32"/>
    </row>
    <row r="1969">
      <c r="A1969" s="8"/>
      <c r="B1969" s="13"/>
      <c r="C1969" s="8"/>
      <c r="D1969" s="8"/>
      <c r="E1969" s="8"/>
      <c r="F1969" s="8"/>
      <c r="G1969" s="11"/>
      <c r="H1969" s="8"/>
      <c r="I1969" s="11"/>
      <c r="J1969" s="8"/>
      <c r="K1969" s="8"/>
      <c r="L1969" s="11"/>
      <c r="M1969" s="8"/>
      <c r="N1969" s="8"/>
      <c r="O1969" s="8"/>
      <c r="P1969" s="11"/>
      <c r="Q1969" s="11"/>
      <c r="R1969" s="8"/>
      <c r="U1969" s="8"/>
      <c r="V1969" s="43"/>
      <c r="W1969" s="8"/>
      <c r="X1969" s="8"/>
      <c r="Z1969" s="8"/>
      <c r="AA1969" s="14"/>
      <c r="AB1969" s="14"/>
      <c r="AC1969" s="32"/>
    </row>
    <row r="1970">
      <c r="A1970" s="8"/>
      <c r="B1970" s="13"/>
      <c r="C1970" s="8"/>
      <c r="D1970" s="8"/>
      <c r="E1970" s="8"/>
      <c r="F1970" s="8"/>
      <c r="G1970" s="11"/>
      <c r="H1970" s="8"/>
      <c r="I1970" s="11"/>
      <c r="J1970" s="8"/>
      <c r="K1970" s="8"/>
      <c r="L1970" s="11"/>
      <c r="M1970" s="8"/>
      <c r="N1970" s="8"/>
      <c r="O1970" s="8"/>
      <c r="P1970" s="11"/>
      <c r="Q1970" s="11"/>
      <c r="R1970" s="8"/>
      <c r="U1970" s="8"/>
      <c r="V1970" s="43"/>
      <c r="W1970" s="8"/>
      <c r="X1970" s="8"/>
      <c r="Z1970" s="8"/>
      <c r="AA1970" s="14"/>
      <c r="AB1970" s="14"/>
      <c r="AC1970" s="32"/>
    </row>
    <row r="1971">
      <c r="A1971" s="8"/>
      <c r="B1971" s="13"/>
      <c r="C1971" s="8"/>
      <c r="D1971" s="8"/>
      <c r="E1971" s="8"/>
      <c r="F1971" s="8"/>
      <c r="G1971" s="11"/>
      <c r="H1971" s="8"/>
      <c r="I1971" s="11"/>
      <c r="J1971" s="8"/>
      <c r="K1971" s="8"/>
      <c r="L1971" s="11"/>
      <c r="M1971" s="8"/>
      <c r="N1971" s="8"/>
      <c r="O1971" s="8"/>
      <c r="P1971" s="11"/>
      <c r="Q1971" s="11"/>
      <c r="R1971" s="8"/>
      <c r="U1971" s="8"/>
      <c r="V1971" s="43"/>
      <c r="W1971" s="8"/>
      <c r="X1971" s="8"/>
      <c r="Z1971" s="8"/>
      <c r="AA1971" s="14"/>
      <c r="AB1971" s="14"/>
      <c r="AC1971" s="32"/>
    </row>
    <row r="1972">
      <c r="A1972" s="8"/>
      <c r="B1972" s="13"/>
      <c r="C1972" s="8"/>
      <c r="D1972" s="8"/>
      <c r="E1972" s="8"/>
      <c r="F1972" s="8"/>
      <c r="G1972" s="11"/>
      <c r="H1972" s="8"/>
      <c r="I1972" s="11"/>
      <c r="J1972" s="8"/>
      <c r="K1972" s="8"/>
      <c r="L1972" s="11"/>
      <c r="M1972" s="8"/>
      <c r="N1972" s="8"/>
      <c r="O1972" s="8"/>
      <c r="P1972" s="11"/>
      <c r="Q1972" s="11"/>
      <c r="R1972" s="8"/>
      <c r="U1972" s="8"/>
      <c r="V1972" s="43"/>
      <c r="W1972" s="8"/>
      <c r="X1972" s="8"/>
      <c r="Z1972" s="8"/>
      <c r="AA1972" s="14"/>
      <c r="AB1972" s="14"/>
      <c r="AC1972" s="32"/>
    </row>
    <row r="1973">
      <c r="A1973" s="8"/>
      <c r="B1973" s="13"/>
      <c r="C1973" s="8"/>
      <c r="D1973" s="8"/>
      <c r="E1973" s="8"/>
      <c r="F1973" s="8"/>
      <c r="G1973" s="11"/>
      <c r="H1973" s="8"/>
      <c r="I1973" s="11"/>
      <c r="J1973" s="8"/>
      <c r="K1973" s="8"/>
      <c r="L1973" s="11"/>
      <c r="M1973" s="8"/>
      <c r="N1973" s="8"/>
      <c r="O1973" s="8"/>
      <c r="P1973" s="11"/>
      <c r="Q1973" s="11"/>
      <c r="R1973" s="8"/>
      <c r="U1973" s="8"/>
      <c r="V1973" s="43"/>
      <c r="W1973" s="8"/>
      <c r="X1973" s="8"/>
      <c r="Z1973" s="8"/>
      <c r="AA1973" s="14"/>
      <c r="AB1973" s="14"/>
      <c r="AC1973" s="32"/>
    </row>
    <row r="1974">
      <c r="A1974" s="8"/>
      <c r="B1974" s="13"/>
      <c r="C1974" s="8"/>
      <c r="D1974" s="8"/>
      <c r="E1974" s="8"/>
      <c r="F1974" s="8"/>
      <c r="G1974" s="11"/>
      <c r="H1974" s="8"/>
      <c r="I1974" s="11"/>
      <c r="J1974" s="8"/>
      <c r="K1974" s="8"/>
      <c r="L1974" s="11"/>
      <c r="M1974" s="8"/>
      <c r="N1974" s="8"/>
      <c r="O1974" s="8"/>
      <c r="P1974" s="11"/>
      <c r="Q1974" s="11"/>
      <c r="R1974" s="8"/>
      <c r="U1974" s="8"/>
      <c r="V1974" s="43"/>
      <c r="W1974" s="8"/>
      <c r="X1974" s="8"/>
      <c r="Z1974" s="8"/>
      <c r="AA1974" s="14"/>
      <c r="AB1974" s="14"/>
      <c r="AC1974" s="32"/>
    </row>
    <row r="1975">
      <c r="A1975" s="8"/>
      <c r="B1975" s="13"/>
      <c r="C1975" s="8"/>
      <c r="D1975" s="8"/>
      <c r="E1975" s="8"/>
      <c r="F1975" s="8"/>
      <c r="G1975" s="11"/>
      <c r="H1975" s="8"/>
      <c r="I1975" s="11"/>
      <c r="J1975" s="8"/>
      <c r="K1975" s="8"/>
      <c r="L1975" s="11"/>
      <c r="M1975" s="8"/>
      <c r="N1975" s="8"/>
      <c r="O1975" s="8"/>
      <c r="P1975" s="11"/>
      <c r="Q1975" s="11"/>
      <c r="R1975" s="8"/>
      <c r="U1975" s="8"/>
      <c r="V1975" s="43"/>
      <c r="W1975" s="8"/>
      <c r="X1975" s="8"/>
      <c r="Z1975" s="8"/>
      <c r="AA1975" s="14"/>
      <c r="AB1975" s="14"/>
      <c r="AC1975" s="32"/>
    </row>
    <row r="1976">
      <c r="A1976" s="8"/>
      <c r="B1976" s="13"/>
      <c r="C1976" s="8"/>
      <c r="D1976" s="8"/>
      <c r="E1976" s="8"/>
      <c r="F1976" s="8"/>
      <c r="G1976" s="11"/>
      <c r="H1976" s="8"/>
      <c r="I1976" s="11"/>
      <c r="J1976" s="8"/>
      <c r="K1976" s="8"/>
      <c r="L1976" s="11"/>
      <c r="M1976" s="8"/>
      <c r="N1976" s="8"/>
      <c r="O1976" s="8"/>
      <c r="P1976" s="11"/>
      <c r="Q1976" s="11"/>
      <c r="R1976" s="8"/>
      <c r="U1976" s="8"/>
      <c r="V1976" s="43"/>
      <c r="W1976" s="8"/>
      <c r="X1976" s="8"/>
      <c r="Z1976" s="8"/>
      <c r="AA1976" s="14"/>
      <c r="AB1976" s="14"/>
      <c r="AC1976" s="32"/>
    </row>
    <row r="1977">
      <c r="A1977" s="8"/>
      <c r="B1977" s="13"/>
      <c r="C1977" s="8"/>
      <c r="D1977" s="8"/>
      <c r="E1977" s="8"/>
      <c r="F1977" s="8"/>
      <c r="G1977" s="11"/>
      <c r="H1977" s="8"/>
      <c r="I1977" s="11"/>
      <c r="J1977" s="8"/>
      <c r="K1977" s="8"/>
      <c r="L1977" s="11"/>
      <c r="M1977" s="8"/>
      <c r="N1977" s="8"/>
      <c r="O1977" s="8"/>
      <c r="P1977" s="11"/>
      <c r="Q1977" s="11"/>
      <c r="R1977" s="8"/>
      <c r="U1977" s="8"/>
      <c r="V1977" s="43"/>
      <c r="W1977" s="8"/>
      <c r="X1977" s="8"/>
      <c r="Z1977" s="8"/>
      <c r="AA1977" s="14"/>
      <c r="AB1977" s="14"/>
      <c r="AC1977" s="32"/>
    </row>
    <row r="1978">
      <c r="A1978" s="8"/>
      <c r="B1978" s="13"/>
      <c r="C1978" s="8"/>
      <c r="D1978" s="8"/>
      <c r="E1978" s="8"/>
      <c r="F1978" s="8"/>
      <c r="G1978" s="11"/>
      <c r="H1978" s="8"/>
      <c r="I1978" s="11"/>
      <c r="J1978" s="8"/>
      <c r="K1978" s="8"/>
      <c r="L1978" s="11"/>
      <c r="M1978" s="8"/>
      <c r="N1978" s="8"/>
      <c r="O1978" s="8"/>
      <c r="P1978" s="11"/>
      <c r="Q1978" s="11"/>
      <c r="R1978" s="8"/>
      <c r="U1978" s="8"/>
      <c r="V1978" s="43"/>
      <c r="W1978" s="8"/>
      <c r="X1978" s="8"/>
      <c r="Z1978" s="8"/>
      <c r="AA1978" s="14"/>
      <c r="AB1978" s="14"/>
      <c r="AC1978" s="32"/>
    </row>
    <row r="1979">
      <c r="A1979" s="8"/>
      <c r="B1979" s="13"/>
      <c r="C1979" s="8"/>
      <c r="D1979" s="8"/>
      <c r="E1979" s="8"/>
      <c r="F1979" s="8"/>
      <c r="G1979" s="11"/>
      <c r="H1979" s="8"/>
      <c r="I1979" s="11"/>
      <c r="J1979" s="8"/>
      <c r="K1979" s="8"/>
      <c r="L1979" s="11"/>
      <c r="M1979" s="8"/>
      <c r="N1979" s="8"/>
      <c r="O1979" s="8"/>
      <c r="P1979" s="11"/>
      <c r="Q1979" s="11"/>
      <c r="R1979" s="8"/>
      <c r="U1979" s="8"/>
      <c r="V1979" s="43"/>
      <c r="W1979" s="8"/>
      <c r="X1979" s="8"/>
      <c r="Z1979" s="8"/>
      <c r="AA1979" s="14"/>
      <c r="AB1979" s="14"/>
      <c r="AC1979" s="32"/>
    </row>
    <row r="1980">
      <c r="A1980" s="8"/>
      <c r="B1980" s="13"/>
      <c r="C1980" s="8"/>
      <c r="D1980" s="8"/>
      <c r="E1980" s="8"/>
      <c r="F1980" s="8"/>
      <c r="G1980" s="11"/>
      <c r="H1980" s="8"/>
      <c r="I1980" s="11"/>
      <c r="J1980" s="8"/>
      <c r="K1980" s="8"/>
      <c r="L1980" s="11"/>
      <c r="M1980" s="8"/>
      <c r="N1980" s="8"/>
      <c r="O1980" s="8"/>
      <c r="P1980" s="11"/>
      <c r="Q1980" s="11"/>
      <c r="R1980" s="8"/>
      <c r="U1980" s="8"/>
      <c r="V1980" s="43"/>
      <c r="W1980" s="8"/>
      <c r="X1980" s="8"/>
      <c r="Z1980" s="8"/>
      <c r="AA1980" s="14"/>
      <c r="AB1980" s="14"/>
      <c r="AC1980" s="32"/>
    </row>
    <row r="1981">
      <c r="A1981" s="8"/>
      <c r="B1981" s="13"/>
      <c r="C1981" s="8"/>
      <c r="D1981" s="8"/>
      <c r="E1981" s="8"/>
      <c r="F1981" s="8"/>
      <c r="G1981" s="11"/>
      <c r="H1981" s="8"/>
      <c r="I1981" s="11"/>
      <c r="J1981" s="8"/>
      <c r="K1981" s="8"/>
      <c r="L1981" s="11"/>
      <c r="M1981" s="8"/>
      <c r="N1981" s="8"/>
      <c r="O1981" s="8"/>
      <c r="P1981" s="11"/>
      <c r="Q1981" s="11"/>
      <c r="R1981" s="8"/>
      <c r="U1981" s="8"/>
      <c r="V1981" s="43"/>
      <c r="W1981" s="8"/>
      <c r="X1981" s="8"/>
      <c r="Z1981" s="8"/>
      <c r="AA1981" s="14"/>
      <c r="AB1981" s="14"/>
      <c r="AC1981" s="32"/>
    </row>
    <row r="1982">
      <c r="A1982" s="8"/>
      <c r="B1982" s="13"/>
      <c r="C1982" s="8"/>
      <c r="D1982" s="8"/>
      <c r="E1982" s="8"/>
      <c r="F1982" s="8"/>
      <c r="G1982" s="11"/>
      <c r="H1982" s="8"/>
      <c r="I1982" s="11"/>
      <c r="J1982" s="8"/>
      <c r="K1982" s="8"/>
      <c r="L1982" s="11"/>
      <c r="M1982" s="8"/>
      <c r="N1982" s="8"/>
      <c r="O1982" s="8"/>
      <c r="P1982" s="11"/>
      <c r="Q1982" s="11"/>
      <c r="R1982" s="8"/>
      <c r="U1982" s="8"/>
      <c r="V1982" s="43"/>
      <c r="W1982" s="8"/>
      <c r="X1982" s="8"/>
      <c r="Z1982" s="8"/>
      <c r="AA1982" s="14"/>
      <c r="AB1982" s="14"/>
      <c r="AC1982" s="32"/>
    </row>
    <row r="1983">
      <c r="A1983" s="8"/>
      <c r="B1983" s="13"/>
      <c r="C1983" s="8"/>
      <c r="D1983" s="8"/>
      <c r="E1983" s="8"/>
      <c r="F1983" s="8"/>
      <c r="G1983" s="11"/>
      <c r="H1983" s="8"/>
      <c r="I1983" s="11"/>
      <c r="J1983" s="8"/>
      <c r="K1983" s="8"/>
      <c r="L1983" s="11"/>
      <c r="M1983" s="8"/>
      <c r="N1983" s="8"/>
      <c r="O1983" s="8"/>
      <c r="P1983" s="11"/>
      <c r="Q1983" s="11"/>
      <c r="R1983" s="8"/>
      <c r="U1983" s="8"/>
      <c r="V1983" s="43"/>
      <c r="W1983" s="8"/>
      <c r="X1983" s="8"/>
      <c r="Z1983" s="8"/>
      <c r="AA1983" s="14"/>
      <c r="AB1983" s="14"/>
      <c r="AC1983" s="32"/>
    </row>
    <row r="1984">
      <c r="A1984" s="8"/>
      <c r="B1984" s="13"/>
      <c r="C1984" s="8"/>
      <c r="D1984" s="8"/>
      <c r="E1984" s="8"/>
      <c r="F1984" s="8"/>
      <c r="G1984" s="11"/>
      <c r="H1984" s="8"/>
      <c r="I1984" s="11"/>
      <c r="J1984" s="8"/>
      <c r="K1984" s="8"/>
      <c r="L1984" s="11"/>
      <c r="M1984" s="8"/>
      <c r="N1984" s="8"/>
      <c r="O1984" s="8"/>
      <c r="P1984" s="11"/>
      <c r="Q1984" s="11"/>
      <c r="R1984" s="8"/>
      <c r="U1984" s="8"/>
      <c r="V1984" s="43"/>
      <c r="W1984" s="8"/>
      <c r="X1984" s="8"/>
      <c r="Z1984" s="8"/>
      <c r="AA1984" s="14"/>
      <c r="AB1984" s="14"/>
      <c r="AC1984" s="32"/>
    </row>
    <row r="1985">
      <c r="A1985" s="8"/>
      <c r="B1985" s="13"/>
      <c r="C1985" s="8"/>
      <c r="D1985" s="8"/>
      <c r="E1985" s="8"/>
      <c r="F1985" s="8"/>
      <c r="G1985" s="11"/>
      <c r="H1985" s="8"/>
      <c r="I1985" s="11"/>
      <c r="J1985" s="8"/>
      <c r="K1985" s="8"/>
      <c r="L1985" s="11"/>
      <c r="M1985" s="8"/>
      <c r="N1985" s="8"/>
      <c r="O1985" s="8"/>
      <c r="P1985" s="11"/>
      <c r="Q1985" s="11"/>
      <c r="R1985" s="8"/>
      <c r="U1985" s="8"/>
      <c r="V1985" s="43"/>
      <c r="W1985" s="8"/>
      <c r="X1985" s="8"/>
      <c r="Z1985" s="8"/>
      <c r="AA1985" s="14"/>
      <c r="AB1985" s="14"/>
      <c r="AC1985" s="32"/>
    </row>
    <row r="1986">
      <c r="A1986" s="8"/>
      <c r="B1986" s="13"/>
      <c r="C1986" s="8"/>
      <c r="D1986" s="8"/>
      <c r="E1986" s="8"/>
      <c r="F1986" s="8"/>
      <c r="G1986" s="11"/>
      <c r="H1986" s="8"/>
      <c r="I1986" s="11"/>
      <c r="J1986" s="8"/>
      <c r="K1986" s="8"/>
      <c r="L1986" s="11"/>
      <c r="M1986" s="8"/>
      <c r="N1986" s="8"/>
      <c r="O1986" s="8"/>
      <c r="P1986" s="11"/>
      <c r="Q1986" s="11"/>
      <c r="R1986" s="8"/>
      <c r="U1986" s="8"/>
      <c r="V1986" s="43"/>
      <c r="W1986" s="8"/>
      <c r="X1986" s="8"/>
      <c r="Z1986" s="8"/>
      <c r="AA1986" s="14"/>
      <c r="AB1986" s="14"/>
      <c r="AC1986" s="32"/>
    </row>
    <row r="1987">
      <c r="A1987" s="8"/>
      <c r="B1987" s="13"/>
      <c r="C1987" s="8"/>
      <c r="D1987" s="8"/>
      <c r="E1987" s="8"/>
      <c r="F1987" s="8"/>
      <c r="G1987" s="11"/>
      <c r="H1987" s="8"/>
      <c r="I1987" s="11"/>
      <c r="J1987" s="8"/>
      <c r="K1987" s="8"/>
      <c r="L1987" s="11"/>
      <c r="M1987" s="8"/>
      <c r="N1987" s="8"/>
      <c r="O1987" s="8"/>
      <c r="P1987" s="11"/>
      <c r="Q1987" s="11"/>
      <c r="R1987" s="8"/>
      <c r="U1987" s="8"/>
      <c r="V1987" s="43"/>
      <c r="W1987" s="8"/>
      <c r="X1987" s="8"/>
      <c r="Z1987" s="8"/>
      <c r="AA1987" s="14"/>
      <c r="AB1987" s="14"/>
      <c r="AC1987" s="32"/>
    </row>
    <row r="1988">
      <c r="A1988" s="8"/>
      <c r="B1988" s="13"/>
      <c r="C1988" s="8"/>
      <c r="D1988" s="8"/>
      <c r="E1988" s="8"/>
      <c r="F1988" s="8"/>
      <c r="G1988" s="11"/>
      <c r="H1988" s="8"/>
      <c r="I1988" s="11"/>
      <c r="J1988" s="8"/>
      <c r="K1988" s="8"/>
      <c r="L1988" s="11"/>
      <c r="M1988" s="8"/>
      <c r="N1988" s="8"/>
      <c r="O1988" s="8"/>
      <c r="P1988" s="11"/>
      <c r="Q1988" s="11"/>
      <c r="R1988" s="8"/>
      <c r="U1988" s="8"/>
      <c r="V1988" s="43"/>
      <c r="W1988" s="8"/>
      <c r="X1988" s="8"/>
      <c r="Z1988" s="8"/>
      <c r="AA1988" s="14"/>
      <c r="AB1988" s="14"/>
      <c r="AC1988" s="32"/>
    </row>
    <row r="1989">
      <c r="A1989" s="8"/>
      <c r="B1989" s="13"/>
      <c r="C1989" s="8"/>
      <c r="D1989" s="8"/>
      <c r="E1989" s="8"/>
      <c r="F1989" s="8"/>
      <c r="G1989" s="11"/>
      <c r="H1989" s="8"/>
      <c r="I1989" s="11"/>
      <c r="J1989" s="8"/>
      <c r="K1989" s="8"/>
      <c r="L1989" s="11"/>
      <c r="M1989" s="8"/>
      <c r="N1989" s="8"/>
      <c r="O1989" s="8"/>
      <c r="P1989" s="11"/>
      <c r="Q1989" s="11"/>
      <c r="R1989" s="8"/>
      <c r="U1989" s="8"/>
      <c r="V1989" s="43"/>
      <c r="W1989" s="8"/>
      <c r="X1989" s="8"/>
      <c r="Z1989" s="8"/>
      <c r="AA1989" s="14"/>
      <c r="AB1989" s="14"/>
      <c r="AC1989" s="32"/>
    </row>
    <row r="1990">
      <c r="A1990" s="8"/>
      <c r="B1990" s="13"/>
      <c r="C1990" s="8"/>
      <c r="D1990" s="8"/>
      <c r="E1990" s="8"/>
      <c r="F1990" s="8"/>
      <c r="G1990" s="11"/>
      <c r="H1990" s="8"/>
      <c r="I1990" s="11"/>
      <c r="J1990" s="8"/>
      <c r="K1990" s="8"/>
      <c r="L1990" s="11"/>
      <c r="M1990" s="8"/>
      <c r="N1990" s="8"/>
      <c r="O1990" s="8"/>
      <c r="P1990" s="11"/>
      <c r="Q1990" s="11"/>
      <c r="R1990" s="8"/>
      <c r="U1990" s="8"/>
      <c r="V1990" s="43"/>
      <c r="W1990" s="8"/>
      <c r="X1990" s="8"/>
      <c r="Z1990" s="8"/>
      <c r="AA1990" s="14"/>
      <c r="AB1990" s="14"/>
      <c r="AC1990" s="32"/>
    </row>
    <row r="1991">
      <c r="A1991" s="8"/>
      <c r="B1991" s="13"/>
      <c r="C1991" s="8"/>
      <c r="D1991" s="8"/>
      <c r="E1991" s="8"/>
      <c r="F1991" s="8"/>
      <c r="G1991" s="11"/>
      <c r="H1991" s="8"/>
      <c r="I1991" s="11"/>
      <c r="J1991" s="8"/>
      <c r="K1991" s="8"/>
      <c r="L1991" s="11"/>
      <c r="M1991" s="8"/>
      <c r="N1991" s="8"/>
      <c r="O1991" s="8"/>
      <c r="P1991" s="11"/>
      <c r="Q1991" s="11"/>
      <c r="R1991" s="8"/>
      <c r="U1991" s="8"/>
      <c r="V1991" s="43"/>
      <c r="W1991" s="8"/>
      <c r="X1991" s="8"/>
      <c r="Z1991" s="8"/>
      <c r="AA1991" s="14"/>
      <c r="AB1991" s="14"/>
      <c r="AC1991" s="32"/>
    </row>
    <row r="1992">
      <c r="A1992" s="8"/>
      <c r="B1992" s="13"/>
      <c r="C1992" s="8"/>
      <c r="D1992" s="8"/>
      <c r="E1992" s="8"/>
      <c r="F1992" s="8"/>
      <c r="G1992" s="11"/>
      <c r="H1992" s="8"/>
      <c r="I1992" s="11"/>
      <c r="J1992" s="8"/>
      <c r="K1992" s="8"/>
      <c r="L1992" s="11"/>
      <c r="M1992" s="8"/>
      <c r="N1992" s="8"/>
      <c r="O1992" s="8"/>
      <c r="P1992" s="11"/>
      <c r="Q1992" s="11"/>
      <c r="R1992" s="8"/>
      <c r="U1992" s="8"/>
      <c r="V1992" s="43"/>
      <c r="W1992" s="8"/>
      <c r="X1992" s="8"/>
      <c r="Z1992" s="8"/>
      <c r="AA1992" s="14"/>
      <c r="AB1992" s="14"/>
      <c r="AC1992" s="32"/>
    </row>
    <row r="1993">
      <c r="A1993" s="8"/>
      <c r="B1993" s="13"/>
      <c r="C1993" s="8"/>
      <c r="D1993" s="8"/>
      <c r="E1993" s="8"/>
      <c r="F1993" s="8"/>
      <c r="G1993" s="11"/>
      <c r="H1993" s="8"/>
      <c r="I1993" s="11"/>
      <c r="J1993" s="8"/>
      <c r="K1993" s="8"/>
      <c r="L1993" s="11"/>
      <c r="M1993" s="8"/>
      <c r="N1993" s="8"/>
      <c r="O1993" s="8"/>
      <c r="P1993" s="11"/>
      <c r="Q1993" s="11"/>
      <c r="R1993" s="8"/>
      <c r="U1993" s="8"/>
      <c r="V1993" s="43"/>
      <c r="W1993" s="8"/>
      <c r="X1993" s="8"/>
      <c r="Z1993" s="8"/>
      <c r="AA1993" s="14"/>
      <c r="AB1993" s="14"/>
      <c r="AC1993" s="32"/>
    </row>
    <row r="1994">
      <c r="A1994" s="8"/>
      <c r="B1994" s="13"/>
      <c r="C1994" s="8"/>
      <c r="D1994" s="8"/>
      <c r="E1994" s="8"/>
      <c r="F1994" s="8"/>
      <c r="G1994" s="11"/>
      <c r="H1994" s="8"/>
      <c r="I1994" s="11"/>
      <c r="J1994" s="8"/>
      <c r="K1994" s="8"/>
      <c r="L1994" s="11"/>
      <c r="M1994" s="8"/>
      <c r="N1994" s="8"/>
      <c r="O1994" s="8"/>
      <c r="P1994" s="11"/>
      <c r="Q1994" s="11"/>
      <c r="R1994" s="8"/>
      <c r="U1994" s="8"/>
      <c r="V1994" s="43"/>
      <c r="W1994" s="8"/>
      <c r="X1994" s="8"/>
      <c r="Z1994" s="8"/>
      <c r="AA1994" s="14"/>
      <c r="AB1994" s="14"/>
      <c r="AC1994" s="32"/>
    </row>
    <row r="1995">
      <c r="A1995" s="8"/>
      <c r="B1995" s="13"/>
      <c r="C1995" s="8"/>
      <c r="D1995" s="8"/>
      <c r="E1995" s="8"/>
      <c r="F1995" s="8"/>
      <c r="G1995" s="11"/>
      <c r="H1995" s="8"/>
      <c r="I1995" s="11"/>
      <c r="J1995" s="8"/>
      <c r="K1995" s="8"/>
      <c r="L1995" s="11"/>
      <c r="M1995" s="8"/>
      <c r="N1995" s="8"/>
      <c r="O1995" s="8"/>
      <c r="P1995" s="11"/>
      <c r="Q1995" s="11"/>
      <c r="R1995" s="8"/>
      <c r="U1995" s="8"/>
      <c r="V1995" s="43"/>
      <c r="W1995" s="8"/>
      <c r="X1995" s="8"/>
      <c r="Z1995" s="8"/>
      <c r="AA1995" s="14"/>
      <c r="AB1995" s="14"/>
      <c r="AC1995" s="32"/>
    </row>
    <row r="1996">
      <c r="A1996" s="8"/>
      <c r="B1996" s="13"/>
      <c r="C1996" s="8"/>
      <c r="D1996" s="8"/>
      <c r="E1996" s="8"/>
      <c r="F1996" s="8"/>
      <c r="G1996" s="11"/>
      <c r="H1996" s="8"/>
      <c r="I1996" s="11"/>
      <c r="J1996" s="8"/>
      <c r="K1996" s="8"/>
      <c r="L1996" s="11"/>
      <c r="M1996" s="8"/>
      <c r="N1996" s="8"/>
      <c r="O1996" s="8"/>
      <c r="P1996" s="11"/>
      <c r="Q1996" s="11"/>
      <c r="R1996" s="8"/>
      <c r="U1996" s="8"/>
      <c r="V1996" s="43"/>
      <c r="W1996" s="8"/>
      <c r="X1996" s="8"/>
      <c r="Z1996" s="8"/>
      <c r="AA1996" s="14"/>
      <c r="AB1996" s="14"/>
      <c r="AC1996" s="32"/>
    </row>
    <row r="1997">
      <c r="A1997" s="8"/>
      <c r="B1997" s="13"/>
      <c r="C1997" s="8"/>
      <c r="D1997" s="8"/>
      <c r="E1997" s="8"/>
      <c r="F1997" s="8"/>
      <c r="G1997" s="11"/>
      <c r="H1997" s="8"/>
      <c r="I1997" s="11"/>
      <c r="J1997" s="8"/>
      <c r="K1997" s="8"/>
      <c r="L1997" s="11"/>
      <c r="M1997" s="8"/>
      <c r="N1997" s="8"/>
      <c r="O1997" s="8"/>
      <c r="P1997" s="11"/>
      <c r="Q1997" s="11"/>
      <c r="R1997" s="8"/>
      <c r="U1997" s="8"/>
      <c r="V1997" s="43"/>
      <c r="W1997" s="8"/>
      <c r="X1997" s="8"/>
      <c r="Z1997" s="8"/>
      <c r="AA1997" s="14"/>
      <c r="AB1997" s="14"/>
      <c r="AC1997" s="32"/>
    </row>
    <row r="1998">
      <c r="A1998" s="8"/>
      <c r="B1998" s="13"/>
      <c r="C1998" s="8"/>
      <c r="D1998" s="8"/>
      <c r="E1998" s="8"/>
      <c r="F1998" s="8"/>
      <c r="G1998" s="11"/>
      <c r="H1998" s="8"/>
      <c r="I1998" s="11"/>
      <c r="J1998" s="8"/>
      <c r="K1998" s="8"/>
      <c r="L1998" s="11"/>
      <c r="M1998" s="8"/>
      <c r="N1998" s="8"/>
      <c r="O1998" s="8"/>
      <c r="P1998" s="11"/>
      <c r="Q1998" s="11"/>
      <c r="R1998" s="8"/>
      <c r="U1998" s="8"/>
      <c r="V1998" s="43"/>
      <c r="W1998" s="8"/>
      <c r="X1998" s="8"/>
      <c r="Z1998" s="8"/>
      <c r="AA1998" s="14"/>
      <c r="AB1998" s="14"/>
      <c r="AC1998" s="32"/>
    </row>
    <row r="1999">
      <c r="A1999" s="8"/>
      <c r="B1999" s="13"/>
      <c r="C1999" s="8"/>
      <c r="D1999" s="8"/>
      <c r="E1999" s="8"/>
      <c r="F1999" s="8"/>
      <c r="G1999" s="11"/>
      <c r="H1999" s="8"/>
      <c r="I1999" s="11"/>
      <c r="J1999" s="8"/>
      <c r="K1999" s="8"/>
      <c r="L1999" s="11"/>
      <c r="M1999" s="8"/>
      <c r="N1999" s="8"/>
      <c r="O1999" s="8"/>
      <c r="P1999" s="11"/>
      <c r="Q1999" s="11"/>
      <c r="R1999" s="8"/>
      <c r="U1999" s="8"/>
      <c r="V1999" s="43"/>
      <c r="W1999" s="8"/>
      <c r="X1999" s="8"/>
      <c r="Z1999" s="8"/>
      <c r="AA1999" s="14"/>
      <c r="AB1999" s="14"/>
      <c r="AC1999" s="32"/>
    </row>
    <row r="2000">
      <c r="A2000" s="8"/>
      <c r="B2000" s="13"/>
      <c r="C2000" s="8"/>
      <c r="D2000" s="8"/>
      <c r="E2000" s="8"/>
      <c r="F2000" s="8"/>
      <c r="G2000" s="11"/>
      <c r="H2000" s="8"/>
      <c r="I2000" s="11"/>
      <c r="J2000" s="8"/>
      <c r="K2000" s="8"/>
      <c r="L2000" s="11"/>
      <c r="M2000" s="8"/>
      <c r="N2000" s="8"/>
      <c r="O2000" s="8"/>
      <c r="P2000" s="11"/>
      <c r="Q2000" s="11"/>
      <c r="R2000" s="8"/>
      <c r="U2000" s="8"/>
      <c r="V2000" s="43"/>
      <c r="W2000" s="8"/>
      <c r="X2000" s="8"/>
      <c r="Z2000" s="8"/>
      <c r="AA2000" s="14"/>
      <c r="AB2000" s="14"/>
      <c r="AC2000" s="32"/>
    </row>
    <row r="2001">
      <c r="A2001" s="8"/>
      <c r="B2001" s="13"/>
      <c r="C2001" s="8"/>
      <c r="D2001" s="8"/>
      <c r="E2001" s="8"/>
      <c r="F2001" s="8"/>
      <c r="G2001" s="11"/>
      <c r="H2001" s="8"/>
      <c r="I2001" s="11"/>
      <c r="J2001" s="8"/>
      <c r="K2001" s="8"/>
      <c r="L2001" s="11"/>
      <c r="M2001" s="8"/>
      <c r="N2001" s="8"/>
      <c r="O2001" s="8"/>
      <c r="P2001" s="11"/>
      <c r="Q2001" s="11"/>
      <c r="R2001" s="8"/>
      <c r="U2001" s="8"/>
      <c r="V2001" s="43"/>
      <c r="W2001" s="8"/>
      <c r="X2001" s="8"/>
      <c r="Z2001" s="8"/>
      <c r="AA2001" s="14"/>
      <c r="AB2001" s="14"/>
      <c r="AC2001" s="32"/>
    </row>
    <row r="2002">
      <c r="A2002" s="8"/>
      <c r="B2002" s="13"/>
      <c r="C2002" s="8"/>
      <c r="D2002" s="8"/>
      <c r="E2002" s="8"/>
      <c r="F2002" s="8"/>
      <c r="G2002" s="11"/>
      <c r="H2002" s="8"/>
      <c r="I2002" s="11"/>
      <c r="J2002" s="8"/>
      <c r="K2002" s="8"/>
      <c r="L2002" s="11"/>
      <c r="M2002" s="8"/>
      <c r="N2002" s="8"/>
      <c r="O2002" s="8"/>
      <c r="P2002" s="11"/>
      <c r="Q2002" s="11"/>
      <c r="R2002" s="8"/>
      <c r="U2002" s="8"/>
      <c r="V2002" s="43"/>
      <c r="W2002" s="8"/>
      <c r="X2002" s="8"/>
      <c r="Z2002" s="8"/>
      <c r="AA2002" s="14"/>
      <c r="AB2002" s="14"/>
      <c r="AC2002" s="32"/>
    </row>
    <row r="2003">
      <c r="A2003" s="8"/>
      <c r="B2003" s="13"/>
      <c r="C2003" s="8"/>
      <c r="D2003" s="8"/>
      <c r="E2003" s="8"/>
      <c r="F2003" s="8"/>
      <c r="G2003" s="11"/>
      <c r="H2003" s="8"/>
      <c r="I2003" s="11"/>
      <c r="J2003" s="8"/>
      <c r="K2003" s="8"/>
      <c r="L2003" s="11"/>
      <c r="M2003" s="8"/>
      <c r="N2003" s="8"/>
      <c r="O2003" s="8"/>
      <c r="P2003" s="11"/>
      <c r="Q2003" s="11"/>
      <c r="R2003" s="8"/>
      <c r="U2003" s="8"/>
      <c r="V2003" s="43"/>
      <c r="W2003" s="8"/>
      <c r="X2003" s="8"/>
      <c r="Z2003" s="8"/>
      <c r="AA2003" s="14"/>
      <c r="AB2003" s="14"/>
      <c r="AC2003" s="32"/>
    </row>
    <row r="2004">
      <c r="A2004" s="8"/>
      <c r="B2004" s="13"/>
      <c r="C2004" s="8"/>
      <c r="D2004" s="8"/>
      <c r="E2004" s="8"/>
      <c r="F2004" s="8"/>
      <c r="G2004" s="11"/>
      <c r="H2004" s="8"/>
      <c r="I2004" s="11"/>
      <c r="J2004" s="8"/>
      <c r="K2004" s="8"/>
      <c r="L2004" s="11"/>
      <c r="M2004" s="8"/>
      <c r="N2004" s="8"/>
      <c r="O2004" s="8"/>
      <c r="P2004" s="11"/>
      <c r="Q2004" s="11"/>
      <c r="R2004" s="8"/>
      <c r="U2004" s="8"/>
      <c r="V2004" s="43"/>
      <c r="W2004" s="8"/>
      <c r="X2004" s="8"/>
      <c r="Z2004" s="8"/>
      <c r="AA2004" s="14"/>
      <c r="AB2004" s="14"/>
      <c r="AC2004" s="32"/>
    </row>
    <row r="2005">
      <c r="A2005" s="8"/>
      <c r="B2005" s="13"/>
      <c r="C2005" s="8"/>
      <c r="D2005" s="8"/>
      <c r="E2005" s="8"/>
      <c r="F2005" s="8"/>
      <c r="G2005" s="11"/>
      <c r="H2005" s="8"/>
      <c r="I2005" s="11"/>
      <c r="J2005" s="8"/>
      <c r="K2005" s="8"/>
      <c r="L2005" s="11"/>
      <c r="M2005" s="8"/>
      <c r="N2005" s="8"/>
      <c r="O2005" s="8"/>
      <c r="P2005" s="11"/>
      <c r="Q2005" s="11"/>
      <c r="R2005" s="8"/>
      <c r="U2005" s="8"/>
      <c r="V2005" s="43"/>
      <c r="W2005" s="8"/>
      <c r="X2005" s="8"/>
      <c r="Z2005" s="8"/>
      <c r="AA2005" s="14"/>
      <c r="AB2005" s="14"/>
      <c r="AC2005" s="32"/>
    </row>
    <row r="2006">
      <c r="A2006" s="8"/>
      <c r="B2006" s="13"/>
      <c r="C2006" s="8"/>
      <c r="D2006" s="8"/>
      <c r="E2006" s="8"/>
      <c r="F2006" s="8"/>
      <c r="G2006" s="11"/>
      <c r="H2006" s="8"/>
      <c r="I2006" s="11"/>
      <c r="J2006" s="8"/>
      <c r="K2006" s="8"/>
      <c r="L2006" s="11"/>
      <c r="M2006" s="8"/>
      <c r="N2006" s="8"/>
      <c r="O2006" s="8"/>
      <c r="P2006" s="11"/>
      <c r="Q2006" s="11"/>
      <c r="R2006" s="8"/>
      <c r="U2006" s="8"/>
      <c r="V2006" s="43"/>
      <c r="W2006" s="8"/>
      <c r="X2006" s="8"/>
      <c r="Z2006" s="8"/>
      <c r="AA2006" s="14"/>
      <c r="AB2006" s="14"/>
      <c r="AC2006" s="32"/>
    </row>
    <row r="2007">
      <c r="A2007" s="8"/>
      <c r="B2007" s="13"/>
      <c r="C2007" s="8"/>
      <c r="D2007" s="8"/>
      <c r="E2007" s="8"/>
      <c r="F2007" s="8"/>
      <c r="G2007" s="11"/>
      <c r="H2007" s="8"/>
      <c r="I2007" s="11"/>
      <c r="J2007" s="8"/>
      <c r="K2007" s="8"/>
      <c r="L2007" s="11"/>
      <c r="M2007" s="8"/>
      <c r="N2007" s="8"/>
      <c r="O2007" s="8"/>
      <c r="P2007" s="11"/>
      <c r="Q2007" s="11"/>
      <c r="R2007" s="8"/>
      <c r="U2007" s="8"/>
      <c r="V2007" s="43"/>
      <c r="W2007" s="8"/>
      <c r="X2007" s="8"/>
      <c r="Z2007" s="8"/>
      <c r="AA2007" s="14"/>
      <c r="AB2007" s="14"/>
      <c r="AC2007" s="32"/>
    </row>
    <row r="2008">
      <c r="A2008" s="8"/>
      <c r="B2008" s="13"/>
      <c r="C2008" s="8"/>
      <c r="D2008" s="8"/>
      <c r="E2008" s="8"/>
      <c r="F2008" s="8"/>
      <c r="G2008" s="11"/>
      <c r="H2008" s="8"/>
      <c r="I2008" s="11"/>
      <c r="J2008" s="8"/>
      <c r="K2008" s="8"/>
      <c r="L2008" s="11"/>
      <c r="M2008" s="8"/>
      <c r="N2008" s="8"/>
      <c r="O2008" s="8"/>
      <c r="P2008" s="11"/>
      <c r="Q2008" s="11"/>
      <c r="R2008" s="8"/>
      <c r="U2008" s="8"/>
      <c r="V2008" s="43"/>
      <c r="W2008" s="8"/>
      <c r="X2008" s="8"/>
      <c r="Z2008" s="8"/>
      <c r="AA2008" s="14"/>
      <c r="AB2008" s="14"/>
      <c r="AC2008" s="32"/>
    </row>
    <row r="2009">
      <c r="A2009" s="8"/>
      <c r="B2009" s="13"/>
      <c r="C2009" s="8"/>
      <c r="D2009" s="8"/>
      <c r="E2009" s="8"/>
      <c r="F2009" s="8"/>
      <c r="G2009" s="11"/>
      <c r="H2009" s="8"/>
      <c r="I2009" s="11"/>
      <c r="J2009" s="8"/>
      <c r="K2009" s="8"/>
      <c r="L2009" s="11"/>
      <c r="M2009" s="8"/>
      <c r="N2009" s="8"/>
      <c r="O2009" s="8"/>
      <c r="P2009" s="11"/>
      <c r="Q2009" s="11"/>
      <c r="R2009" s="8"/>
      <c r="U2009" s="8"/>
      <c r="V2009" s="43"/>
      <c r="W2009" s="8"/>
      <c r="X2009" s="8"/>
      <c r="Z2009" s="8"/>
      <c r="AA2009" s="14"/>
      <c r="AB2009" s="14"/>
      <c r="AC2009" s="32"/>
    </row>
    <row r="2010">
      <c r="A2010" s="8"/>
      <c r="B2010" s="13"/>
      <c r="C2010" s="8"/>
      <c r="D2010" s="8"/>
      <c r="E2010" s="8"/>
      <c r="F2010" s="8"/>
      <c r="G2010" s="11"/>
      <c r="H2010" s="8"/>
      <c r="I2010" s="11"/>
      <c r="J2010" s="8"/>
      <c r="K2010" s="8"/>
      <c r="L2010" s="11"/>
      <c r="M2010" s="8"/>
      <c r="N2010" s="8"/>
      <c r="O2010" s="8"/>
      <c r="P2010" s="11"/>
      <c r="Q2010" s="11"/>
      <c r="R2010" s="8"/>
      <c r="U2010" s="8"/>
      <c r="V2010" s="43"/>
      <c r="W2010" s="8"/>
      <c r="X2010" s="8"/>
      <c r="Z2010" s="8"/>
      <c r="AA2010" s="14"/>
      <c r="AB2010" s="14"/>
      <c r="AC2010" s="32"/>
    </row>
    <row r="2011">
      <c r="A2011" s="8"/>
      <c r="B2011" s="13"/>
      <c r="C2011" s="8"/>
      <c r="D2011" s="8"/>
      <c r="E2011" s="8"/>
      <c r="F2011" s="8"/>
      <c r="G2011" s="11"/>
      <c r="H2011" s="8"/>
      <c r="I2011" s="11"/>
      <c r="J2011" s="8"/>
      <c r="K2011" s="8"/>
      <c r="L2011" s="11"/>
      <c r="M2011" s="8"/>
      <c r="N2011" s="8"/>
      <c r="O2011" s="8"/>
      <c r="P2011" s="11"/>
      <c r="Q2011" s="11"/>
      <c r="R2011" s="8"/>
      <c r="U2011" s="8"/>
      <c r="V2011" s="43"/>
      <c r="W2011" s="8"/>
      <c r="X2011" s="8"/>
      <c r="Z2011" s="8"/>
      <c r="AA2011" s="14"/>
      <c r="AB2011" s="14"/>
      <c r="AC2011" s="32"/>
    </row>
    <row r="2012">
      <c r="A2012" s="8"/>
      <c r="B2012" s="13"/>
      <c r="C2012" s="8"/>
      <c r="D2012" s="8"/>
      <c r="E2012" s="8"/>
      <c r="F2012" s="8"/>
      <c r="G2012" s="11"/>
      <c r="H2012" s="8"/>
      <c r="I2012" s="11"/>
      <c r="J2012" s="8"/>
      <c r="K2012" s="8"/>
      <c r="L2012" s="11"/>
      <c r="M2012" s="8"/>
      <c r="N2012" s="8"/>
      <c r="O2012" s="8"/>
      <c r="P2012" s="11"/>
      <c r="Q2012" s="11"/>
      <c r="R2012" s="8"/>
      <c r="U2012" s="8"/>
      <c r="V2012" s="43"/>
      <c r="W2012" s="8"/>
      <c r="X2012" s="8"/>
      <c r="Z2012" s="8"/>
      <c r="AA2012" s="14"/>
      <c r="AB2012" s="14"/>
      <c r="AC2012" s="32"/>
    </row>
    <row r="2013">
      <c r="A2013" s="8"/>
      <c r="B2013" s="13"/>
      <c r="C2013" s="8"/>
      <c r="D2013" s="8"/>
      <c r="E2013" s="8"/>
      <c r="F2013" s="8"/>
      <c r="G2013" s="11"/>
      <c r="H2013" s="8"/>
      <c r="I2013" s="11"/>
      <c r="J2013" s="8"/>
      <c r="K2013" s="8"/>
      <c r="L2013" s="11"/>
      <c r="M2013" s="8"/>
      <c r="N2013" s="8"/>
      <c r="O2013" s="8"/>
      <c r="P2013" s="11"/>
      <c r="Q2013" s="11"/>
      <c r="R2013" s="8"/>
      <c r="U2013" s="8"/>
      <c r="V2013" s="43"/>
      <c r="W2013" s="8"/>
      <c r="X2013" s="8"/>
      <c r="Z2013" s="8"/>
      <c r="AA2013" s="14"/>
      <c r="AB2013" s="14"/>
      <c r="AC2013" s="32"/>
    </row>
    <row r="2014">
      <c r="A2014" s="8"/>
      <c r="B2014" s="13"/>
      <c r="C2014" s="8"/>
      <c r="D2014" s="8"/>
      <c r="E2014" s="8"/>
      <c r="F2014" s="8"/>
      <c r="G2014" s="11"/>
      <c r="H2014" s="8"/>
      <c r="I2014" s="11"/>
      <c r="J2014" s="8"/>
      <c r="K2014" s="8"/>
      <c r="L2014" s="11"/>
      <c r="M2014" s="8"/>
      <c r="N2014" s="8"/>
      <c r="O2014" s="8"/>
      <c r="P2014" s="11"/>
      <c r="Q2014" s="11"/>
      <c r="R2014" s="8"/>
      <c r="U2014" s="8"/>
      <c r="V2014" s="43"/>
      <c r="W2014" s="8"/>
      <c r="X2014" s="8"/>
      <c r="Z2014" s="8"/>
      <c r="AA2014" s="14"/>
      <c r="AB2014" s="14"/>
      <c r="AC2014" s="32"/>
    </row>
    <row r="2015">
      <c r="A2015" s="8"/>
      <c r="B2015" s="13"/>
      <c r="C2015" s="8"/>
      <c r="D2015" s="8"/>
      <c r="E2015" s="8"/>
      <c r="F2015" s="8"/>
      <c r="G2015" s="11"/>
      <c r="H2015" s="8"/>
      <c r="I2015" s="11"/>
      <c r="J2015" s="8"/>
      <c r="K2015" s="8"/>
      <c r="L2015" s="11"/>
      <c r="M2015" s="8"/>
      <c r="N2015" s="8"/>
      <c r="O2015" s="8"/>
      <c r="P2015" s="11"/>
      <c r="Q2015" s="11"/>
      <c r="R2015" s="8"/>
      <c r="U2015" s="8"/>
      <c r="V2015" s="43"/>
      <c r="W2015" s="8"/>
      <c r="X2015" s="8"/>
      <c r="Z2015" s="8"/>
      <c r="AA2015" s="14"/>
      <c r="AB2015" s="14"/>
      <c r="AC2015" s="32"/>
    </row>
    <row r="2016">
      <c r="A2016" s="8"/>
      <c r="B2016" s="13"/>
      <c r="C2016" s="8"/>
      <c r="D2016" s="8"/>
      <c r="E2016" s="8"/>
      <c r="F2016" s="8"/>
      <c r="G2016" s="11"/>
      <c r="H2016" s="8"/>
      <c r="I2016" s="11"/>
      <c r="J2016" s="8"/>
      <c r="K2016" s="8"/>
      <c r="L2016" s="11"/>
      <c r="M2016" s="8"/>
      <c r="N2016" s="8"/>
      <c r="O2016" s="8"/>
      <c r="P2016" s="11"/>
      <c r="Q2016" s="11"/>
      <c r="R2016" s="8"/>
      <c r="U2016" s="8"/>
      <c r="V2016" s="43"/>
      <c r="W2016" s="8"/>
      <c r="X2016" s="8"/>
      <c r="Z2016" s="8"/>
      <c r="AA2016" s="14"/>
      <c r="AB2016" s="14"/>
      <c r="AC2016" s="32"/>
    </row>
    <row r="2017">
      <c r="A2017" s="8"/>
      <c r="B2017" s="13"/>
      <c r="C2017" s="8"/>
      <c r="D2017" s="8"/>
      <c r="E2017" s="8"/>
      <c r="F2017" s="8"/>
      <c r="G2017" s="11"/>
      <c r="H2017" s="8"/>
      <c r="I2017" s="11"/>
      <c r="J2017" s="8"/>
      <c r="K2017" s="8"/>
      <c r="L2017" s="11"/>
      <c r="M2017" s="8"/>
      <c r="N2017" s="8"/>
      <c r="O2017" s="8"/>
      <c r="P2017" s="11"/>
      <c r="Q2017" s="11"/>
      <c r="R2017" s="8"/>
      <c r="U2017" s="8"/>
      <c r="V2017" s="43"/>
      <c r="W2017" s="8"/>
      <c r="X2017" s="8"/>
      <c r="Z2017" s="8"/>
      <c r="AA2017" s="14"/>
      <c r="AB2017" s="14"/>
      <c r="AC2017" s="32"/>
    </row>
    <row r="2018">
      <c r="A2018" s="8"/>
      <c r="B2018" s="13"/>
      <c r="C2018" s="8"/>
      <c r="D2018" s="8"/>
      <c r="E2018" s="8"/>
      <c r="F2018" s="8"/>
      <c r="G2018" s="11"/>
      <c r="H2018" s="8"/>
      <c r="I2018" s="11"/>
      <c r="J2018" s="8"/>
      <c r="K2018" s="8"/>
      <c r="L2018" s="11"/>
      <c r="M2018" s="8"/>
      <c r="N2018" s="8"/>
      <c r="O2018" s="8"/>
      <c r="P2018" s="11"/>
      <c r="Q2018" s="11"/>
      <c r="R2018" s="8"/>
      <c r="U2018" s="8"/>
      <c r="V2018" s="43"/>
      <c r="W2018" s="8"/>
      <c r="X2018" s="8"/>
      <c r="Z2018" s="8"/>
      <c r="AA2018" s="14"/>
      <c r="AB2018" s="14"/>
      <c r="AC2018" s="32"/>
    </row>
    <row r="2019">
      <c r="A2019" s="8"/>
      <c r="B2019" s="13"/>
      <c r="C2019" s="8"/>
      <c r="D2019" s="8"/>
      <c r="E2019" s="8"/>
      <c r="F2019" s="8"/>
      <c r="G2019" s="11"/>
      <c r="H2019" s="8"/>
      <c r="I2019" s="11"/>
      <c r="J2019" s="8"/>
      <c r="K2019" s="8"/>
      <c r="L2019" s="11"/>
      <c r="M2019" s="8"/>
      <c r="N2019" s="8"/>
      <c r="O2019" s="8"/>
      <c r="P2019" s="11"/>
      <c r="Q2019" s="11"/>
      <c r="R2019" s="8"/>
      <c r="U2019" s="8"/>
      <c r="V2019" s="43"/>
      <c r="W2019" s="8"/>
      <c r="X2019" s="8"/>
      <c r="Z2019" s="8"/>
      <c r="AA2019" s="14"/>
      <c r="AB2019" s="14"/>
      <c r="AC2019" s="32"/>
    </row>
    <row r="2020">
      <c r="A2020" s="8"/>
      <c r="B2020" s="13"/>
      <c r="C2020" s="8"/>
      <c r="D2020" s="8"/>
      <c r="E2020" s="8"/>
      <c r="F2020" s="8"/>
      <c r="G2020" s="11"/>
      <c r="H2020" s="8"/>
      <c r="I2020" s="11"/>
      <c r="J2020" s="8"/>
      <c r="K2020" s="8"/>
      <c r="L2020" s="11"/>
      <c r="M2020" s="8"/>
      <c r="N2020" s="8"/>
      <c r="O2020" s="8"/>
      <c r="P2020" s="11"/>
      <c r="Q2020" s="11"/>
      <c r="R2020" s="8"/>
      <c r="U2020" s="8"/>
      <c r="V2020" s="43"/>
      <c r="W2020" s="8"/>
      <c r="X2020" s="8"/>
      <c r="Z2020" s="8"/>
      <c r="AA2020" s="14"/>
      <c r="AB2020" s="14"/>
      <c r="AC2020" s="32"/>
    </row>
    <row r="2021">
      <c r="A2021" s="8"/>
      <c r="B2021" s="13"/>
      <c r="C2021" s="8"/>
      <c r="D2021" s="8"/>
      <c r="E2021" s="8"/>
      <c r="F2021" s="8"/>
      <c r="G2021" s="11"/>
      <c r="H2021" s="8"/>
      <c r="I2021" s="11"/>
      <c r="J2021" s="8"/>
      <c r="K2021" s="8"/>
      <c r="L2021" s="11"/>
      <c r="M2021" s="8"/>
      <c r="N2021" s="8"/>
      <c r="O2021" s="8"/>
      <c r="P2021" s="11"/>
      <c r="Q2021" s="11"/>
      <c r="R2021" s="8"/>
      <c r="U2021" s="8"/>
      <c r="V2021" s="43"/>
      <c r="W2021" s="8"/>
      <c r="X2021" s="8"/>
      <c r="Z2021" s="8"/>
      <c r="AA2021" s="14"/>
      <c r="AB2021" s="14"/>
      <c r="AC2021" s="32"/>
    </row>
    <row r="2022">
      <c r="A2022" s="8"/>
      <c r="B2022" s="13"/>
      <c r="C2022" s="8"/>
      <c r="D2022" s="8"/>
      <c r="E2022" s="8"/>
      <c r="F2022" s="8"/>
      <c r="G2022" s="11"/>
      <c r="H2022" s="8"/>
      <c r="I2022" s="11"/>
      <c r="J2022" s="8"/>
      <c r="K2022" s="8"/>
      <c r="L2022" s="11"/>
      <c r="M2022" s="8"/>
      <c r="N2022" s="8"/>
      <c r="O2022" s="8"/>
      <c r="P2022" s="11"/>
      <c r="Q2022" s="11"/>
      <c r="R2022" s="8"/>
      <c r="U2022" s="8"/>
      <c r="V2022" s="43"/>
      <c r="W2022" s="8"/>
      <c r="X2022" s="8"/>
      <c r="Z2022" s="8"/>
      <c r="AA2022" s="14"/>
      <c r="AB2022" s="14"/>
      <c r="AC2022" s="32"/>
    </row>
    <row r="2023">
      <c r="A2023" s="8"/>
      <c r="B2023" s="13"/>
      <c r="C2023" s="8"/>
      <c r="D2023" s="8"/>
      <c r="E2023" s="8"/>
      <c r="F2023" s="8"/>
      <c r="G2023" s="11"/>
      <c r="H2023" s="8"/>
      <c r="I2023" s="11"/>
      <c r="J2023" s="8"/>
      <c r="K2023" s="8"/>
      <c r="L2023" s="11"/>
      <c r="M2023" s="8"/>
      <c r="N2023" s="8"/>
      <c r="O2023" s="8"/>
      <c r="P2023" s="11"/>
      <c r="Q2023" s="11"/>
      <c r="R2023" s="8"/>
      <c r="U2023" s="8"/>
      <c r="V2023" s="43"/>
      <c r="W2023" s="8"/>
      <c r="X2023" s="8"/>
      <c r="Z2023" s="8"/>
      <c r="AA2023" s="14"/>
      <c r="AB2023" s="14"/>
      <c r="AC2023" s="32"/>
    </row>
    <row r="2024">
      <c r="A2024" s="8"/>
      <c r="B2024" s="13"/>
      <c r="C2024" s="8"/>
      <c r="D2024" s="8"/>
      <c r="E2024" s="8"/>
      <c r="F2024" s="8"/>
      <c r="G2024" s="11"/>
      <c r="H2024" s="8"/>
      <c r="I2024" s="11"/>
      <c r="J2024" s="8"/>
      <c r="K2024" s="8"/>
      <c r="L2024" s="11"/>
      <c r="M2024" s="8"/>
      <c r="N2024" s="8"/>
      <c r="O2024" s="8"/>
      <c r="P2024" s="11"/>
      <c r="Q2024" s="11"/>
      <c r="R2024" s="8"/>
      <c r="U2024" s="8"/>
      <c r="V2024" s="43"/>
      <c r="W2024" s="8"/>
      <c r="X2024" s="8"/>
      <c r="Z2024" s="8"/>
      <c r="AA2024" s="14"/>
      <c r="AB2024" s="14"/>
      <c r="AC2024" s="32"/>
    </row>
    <row r="2025">
      <c r="A2025" s="8"/>
      <c r="B2025" s="13"/>
      <c r="C2025" s="8"/>
      <c r="D2025" s="8"/>
      <c r="E2025" s="8"/>
      <c r="F2025" s="8"/>
      <c r="G2025" s="11"/>
      <c r="H2025" s="8"/>
      <c r="I2025" s="11"/>
      <c r="J2025" s="8"/>
      <c r="K2025" s="8"/>
      <c r="L2025" s="11"/>
      <c r="M2025" s="8"/>
      <c r="N2025" s="8"/>
      <c r="O2025" s="8"/>
      <c r="P2025" s="11"/>
      <c r="Q2025" s="11"/>
      <c r="R2025" s="8"/>
      <c r="U2025" s="8"/>
      <c r="V2025" s="43"/>
      <c r="W2025" s="8"/>
      <c r="X2025" s="8"/>
      <c r="Z2025" s="8"/>
      <c r="AA2025" s="14"/>
      <c r="AB2025" s="14"/>
      <c r="AC2025" s="32"/>
    </row>
    <row r="2026">
      <c r="A2026" s="8"/>
      <c r="B2026" s="13"/>
      <c r="C2026" s="8"/>
      <c r="D2026" s="8"/>
      <c r="E2026" s="8"/>
      <c r="F2026" s="8"/>
      <c r="G2026" s="11"/>
      <c r="H2026" s="8"/>
      <c r="I2026" s="11"/>
      <c r="J2026" s="8"/>
      <c r="K2026" s="8"/>
      <c r="L2026" s="11"/>
      <c r="M2026" s="8"/>
      <c r="N2026" s="8"/>
      <c r="O2026" s="8"/>
      <c r="P2026" s="11"/>
      <c r="Q2026" s="11"/>
      <c r="R2026" s="8"/>
      <c r="U2026" s="8"/>
      <c r="V2026" s="43"/>
      <c r="W2026" s="8"/>
      <c r="X2026" s="8"/>
      <c r="Z2026" s="8"/>
      <c r="AA2026" s="14"/>
      <c r="AB2026" s="14"/>
      <c r="AC2026" s="32"/>
    </row>
    <row r="2027">
      <c r="A2027" s="8"/>
      <c r="B2027" s="13"/>
      <c r="C2027" s="8"/>
      <c r="D2027" s="8"/>
      <c r="E2027" s="8"/>
      <c r="F2027" s="8"/>
      <c r="G2027" s="11"/>
      <c r="H2027" s="8"/>
      <c r="I2027" s="11"/>
      <c r="J2027" s="8"/>
      <c r="K2027" s="8"/>
      <c r="L2027" s="11"/>
      <c r="M2027" s="8"/>
      <c r="N2027" s="8"/>
      <c r="O2027" s="8"/>
      <c r="P2027" s="11"/>
      <c r="Q2027" s="11"/>
      <c r="R2027" s="8"/>
      <c r="U2027" s="8"/>
      <c r="V2027" s="43"/>
      <c r="W2027" s="8"/>
      <c r="X2027" s="8"/>
      <c r="Z2027" s="8"/>
      <c r="AA2027" s="14"/>
      <c r="AB2027" s="14"/>
      <c r="AC2027" s="32"/>
    </row>
    <row r="2028">
      <c r="A2028" s="8"/>
      <c r="B2028" s="13"/>
      <c r="C2028" s="8"/>
      <c r="D2028" s="8"/>
      <c r="E2028" s="8"/>
      <c r="F2028" s="8"/>
      <c r="G2028" s="11"/>
      <c r="H2028" s="8"/>
      <c r="I2028" s="11"/>
      <c r="J2028" s="8"/>
      <c r="K2028" s="8"/>
      <c r="L2028" s="11"/>
      <c r="M2028" s="8"/>
      <c r="N2028" s="8"/>
      <c r="O2028" s="8"/>
      <c r="P2028" s="11"/>
      <c r="Q2028" s="11"/>
      <c r="R2028" s="8"/>
      <c r="U2028" s="8"/>
      <c r="V2028" s="43"/>
      <c r="W2028" s="8"/>
      <c r="X2028" s="8"/>
      <c r="Z2028" s="8"/>
      <c r="AA2028" s="14"/>
      <c r="AB2028" s="14"/>
      <c r="AC2028" s="32"/>
    </row>
    <row r="2029">
      <c r="A2029" s="8"/>
      <c r="B2029" s="13"/>
      <c r="C2029" s="8"/>
      <c r="D2029" s="8"/>
      <c r="E2029" s="8"/>
      <c r="F2029" s="8"/>
      <c r="G2029" s="11"/>
      <c r="H2029" s="8"/>
      <c r="I2029" s="11"/>
      <c r="J2029" s="8"/>
      <c r="K2029" s="8"/>
      <c r="L2029" s="11"/>
      <c r="M2029" s="8"/>
      <c r="N2029" s="8"/>
      <c r="O2029" s="8"/>
      <c r="P2029" s="11"/>
      <c r="Q2029" s="11"/>
      <c r="R2029" s="8"/>
      <c r="U2029" s="8"/>
      <c r="V2029" s="43"/>
      <c r="W2029" s="8"/>
      <c r="X2029" s="8"/>
      <c r="Z2029" s="8"/>
      <c r="AA2029" s="14"/>
      <c r="AB2029" s="14"/>
      <c r="AC2029" s="32"/>
    </row>
    <row r="2030">
      <c r="A2030" s="8"/>
      <c r="B2030" s="13"/>
      <c r="C2030" s="8"/>
      <c r="D2030" s="8"/>
      <c r="E2030" s="8"/>
      <c r="F2030" s="8"/>
      <c r="G2030" s="11"/>
      <c r="H2030" s="8"/>
      <c r="I2030" s="11"/>
      <c r="J2030" s="8"/>
      <c r="K2030" s="8"/>
      <c r="L2030" s="11"/>
      <c r="M2030" s="8"/>
      <c r="N2030" s="8"/>
      <c r="O2030" s="8"/>
      <c r="P2030" s="11"/>
      <c r="Q2030" s="11"/>
      <c r="R2030" s="8"/>
      <c r="U2030" s="8"/>
      <c r="V2030" s="43"/>
      <c r="W2030" s="8"/>
      <c r="X2030" s="8"/>
      <c r="Z2030" s="8"/>
      <c r="AA2030" s="14"/>
      <c r="AB2030" s="14"/>
      <c r="AC2030" s="32"/>
    </row>
    <row r="2031">
      <c r="A2031" s="8"/>
      <c r="B2031" s="13"/>
      <c r="C2031" s="8"/>
      <c r="D2031" s="8"/>
      <c r="E2031" s="8"/>
      <c r="F2031" s="8"/>
      <c r="G2031" s="11"/>
      <c r="H2031" s="8"/>
      <c r="I2031" s="11"/>
      <c r="J2031" s="8"/>
      <c r="K2031" s="8"/>
      <c r="L2031" s="11"/>
      <c r="M2031" s="8"/>
      <c r="N2031" s="8"/>
      <c r="O2031" s="8"/>
      <c r="P2031" s="11"/>
      <c r="Q2031" s="11"/>
      <c r="R2031" s="8"/>
      <c r="U2031" s="8"/>
      <c r="V2031" s="43"/>
      <c r="W2031" s="8"/>
      <c r="X2031" s="8"/>
      <c r="Z2031" s="8"/>
      <c r="AA2031" s="14"/>
      <c r="AB2031" s="14"/>
      <c r="AC2031" s="32"/>
    </row>
    <row r="2032">
      <c r="A2032" s="8"/>
      <c r="B2032" s="13"/>
      <c r="C2032" s="8"/>
      <c r="D2032" s="8"/>
      <c r="E2032" s="8"/>
      <c r="F2032" s="8"/>
      <c r="G2032" s="11"/>
      <c r="H2032" s="8"/>
      <c r="I2032" s="11"/>
      <c r="J2032" s="8"/>
      <c r="K2032" s="8"/>
      <c r="L2032" s="11"/>
      <c r="M2032" s="8"/>
      <c r="N2032" s="8"/>
      <c r="O2032" s="8"/>
      <c r="P2032" s="11"/>
      <c r="Q2032" s="11"/>
      <c r="R2032" s="8"/>
      <c r="U2032" s="8"/>
      <c r="V2032" s="43"/>
      <c r="W2032" s="8"/>
      <c r="X2032" s="8"/>
      <c r="Z2032" s="8"/>
      <c r="AA2032" s="14"/>
      <c r="AB2032" s="14"/>
      <c r="AC2032" s="32"/>
    </row>
    <row r="2033">
      <c r="A2033" s="8"/>
      <c r="B2033" s="13"/>
      <c r="C2033" s="8"/>
      <c r="D2033" s="8"/>
      <c r="E2033" s="8"/>
      <c r="F2033" s="8"/>
      <c r="G2033" s="11"/>
      <c r="H2033" s="8"/>
      <c r="I2033" s="11"/>
      <c r="J2033" s="8"/>
      <c r="K2033" s="8"/>
      <c r="L2033" s="11"/>
      <c r="M2033" s="8"/>
      <c r="N2033" s="8"/>
      <c r="O2033" s="8"/>
      <c r="P2033" s="11"/>
      <c r="Q2033" s="11"/>
      <c r="R2033" s="8"/>
      <c r="U2033" s="8"/>
      <c r="V2033" s="43"/>
      <c r="W2033" s="8"/>
      <c r="X2033" s="8"/>
      <c r="Z2033" s="8"/>
      <c r="AA2033" s="14"/>
      <c r="AB2033" s="14"/>
      <c r="AC2033" s="32"/>
    </row>
    <row r="2034">
      <c r="A2034" s="8"/>
      <c r="B2034" s="13"/>
      <c r="C2034" s="8"/>
      <c r="D2034" s="8"/>
      <c r="E2034" s="8"/>
      <c r="F2034" s="8"/>
      <c r="G2034" s="11"/>
      <c r="H2034" s="8"/>
      <c r="I2034" s="11"/>
      <c r="J2034" s="8"/>
      <c r="K2034" s="8"/>
      <c r="L2034" s="11"/>
      <c r="M2034" s="8"/>
      <c r="N2034" s="8"/>
      <c r="O2034" s="8"/>
      <c r="P2034" s="11"/>
      <c r="Q2034" s="11"/>
      <c r="R2034" s="8"/>
      <c r="U2034" s="8"/>
      <c r="V2034" s="43"/>
      <c r="W2034" s="8"/>
      <c r="X2034" s="8"/>
      <c r="Z2034" s="8"/>
      <c r="AA2034" s="14"/>
      <c r="AB2034" s="14"/>
      <c r="AC2034" s="32"/>
    </row>
    <row r="2035">
      <c r="A2035" s="8"/>
      <c r="B2035" s="13"/>
      <c r="C2035" s="8"/>
      <c r="D2035" s="8"/>
      <c r="E2035" s="8"/>
      <c r="F2035" s="8"/>
      <c r="G2035" s="11"/>
      <c r="H2035" s="8"/>
      <c r="I2035" s="11"/>
      <c r="J2035" s="8"/>
      <c r="K2035" s="8"/>
      <c r="L2035" s="11"/>
      <c r="M2035" s="8"/>
      <c r="N2035" s="8"/>
      <c r="O2035" s="8"/>
      <c r="P2035" s="11"/>
      <c r="Q2035" s="11"/>
      <c r="R2035" s="8"/>
      <c r="U2035" s="8"/>
      <c r="V2035" s="43"/>
      <c r="W2035" s="8"/>
      <c r="X2035" s="8"/>
      <c r="Z2035" s="8"/>
      <c r="AA2035" s="14"/>
      <c r="AB2035" s="14"/>
      <c r="AC2035" s="32"/>
    </row>
    <row r="2036">
      <c r="A2036" s="8"/>
      <c r="B2036" s="13"/>
      <c r="C2036" s="8"/>
      <c r="D2036" s="8"/>
      <c r="E2036" s="8"/>
      <c r="F2036" s="8"/>
      <c r="G2036" s="11"/>
      <c r="H2036" s="8"/>
      <c r="I2036" s="11"/>
      <c r="J2036" s="8"/>
      <c r="K2036" s="8"/>
      <c r="L2036" s="11"/>
      <c r="M2036" s="8"/>
      <c r="N2036" s="8"/>
      <c r="O2036" s="8"/>
      <c r="P2036" s="11"/>
      <c r="Q2036" s="11"/>
      <c r="R2036" s="8"/>
      <c r="U2036" s="8"/>
      <c r="V2036" s="43"/>
      <c r="W2036" s="8"/>
      <c r="X2036" s="8"/>
      <c r="Z2036" s="8"/>
      <c r="AA2036" s="14"/>
      <c r="AB2036" s="14"/>
      <c r="AC2036" s="32"/>
    </row>
    <row r="2037">
      <c r="A2037" s="8"/>
      <c r="B2037" s="13"/>
      <c r="C2037" s="8"/>
      <c r="D2037" s="8"/>
      <c r="E2037" s="8"/>
      <c r="F2037" s="8"/>
      <c r="G2037" s="11"/>
      <c r="H2037" s="8"/>
      <c r="I2037" s="11"/>
      <c r="J2037" s="8"/>
      <c r="K2037" s="8"/>
      <c r="L2037" s="11"/>
      <c r="M2037" s="8"/>
      <c r="N2037" s="8"/>
      <c r="O2037" s="8"/>
      <c r="P2037" s="11"/>
      <c r="Q2037" s="11"/>
      <c r="R2037" s="8"/>
      <c r="U2037" s="8"/>
      <c r="V2037" s="43"/>
      <c r="W2037" s="8"/>
      <c r="X2037" s="8"/>
      <c r="Z2037" s="8"/>
      <c r="AA2037" s="14"/>
      <c r="AB2037" s="14"/>
      <c r="AC2037" s="32"/>
    </row>
    <row r="2038">
      <c r="A2038" s="8"/>
      <c r="B2038" s="13"/>
      <c r="C2038" s="8"/>
      <c r="D2038" s="8"/>
      <c r="E2038" s="8"/>
      <c r="F2038" s="8"/>
      <c r="G2038" s="11"/>
      <c r="H2038" s="8"/>
      <c r="I2038" s="11"/>
      <c r="J2038" s="8"/>
      <c r="K2038" s="8"/>
      <c r="L2038" s="11"/>
      <c r="M2038" s="8"/>
      <c r="N2038" s="8"/>
      <c r="O2038" s="8"/>
      <c r="P2038" s="11"/>
      <c r="Q2038" s="11"/>
      <c r="R2038" s="8"/>
      <c r="U2038" s="8"/>
      <c r="V2038" s="43"/>
      <c r="W2038" s="8"/>
      <c r="X2038" s="8"/>
      <c r="Z2038" s="8"/>
      <c r="AA2038" s="14"/>
      <c r="AB2038" s="14"/>
      <c r="AC2038" s="32"/>
    </row>
    <row r="2039">
      <c r="A2039" s="8"/>
      <c r="B2039" s="13"/>
      <c r="C2039" s="8"/>
      <c r="D2039" s="8"/>
      <c r="E2039" s="8"/>
      <c r="F2039" s="8"/>
      <c r="G2039" s="11"/>
      <c r="H2039" s="8"/>
      <c r="I2039" s="11"/>
      <c r="J2039" s="8"/>
      <c r="K2039" s="8"/>
      <c r="L2039" s="11"/>
      <c r="M2039" s="8"/>
      <c r="N2039" s="8"/>
      <c r="O2039" s="8"/>
      <c r="P2039" s="11"/>
      <c r="Q2039" s="11"/>
      <c r="R2039" s="8"/>
      <c r="U2039" s="8"/>
      <c r="V2039" s="43"/>
      <c r="W2039" s="8"/>
      <c r="X2039" s="8"/>
      <c r="Z2039" s="8"/>
      <c r="AA2039" s="14"/>
      <c r="AB2039" s="14"/>
      <c r="AC2039" s="32"/>
    </row>
    <row r="2040">
      <c r="A2040" s="8"/>
      <c r="B2040" s="13"/>
      <c r="C2040" s="8"/>
      <c r="D2040" s="8"/>
      <c r="E2040" s="8"/>
      <c r="F2040" s="8"/>
      <c r="G2040" s="11"/>
      <c r="H2040" s="8"/>
      <c r="I2040" s="11"/>
      <c r="J2040" s="8"/>
      <c r="K2040" s="8"/>
      <c r="L2040" s="11"/>
      <c r="M2040" s="8"/>
      <c r="N2040" s="8"/>
      <c r="O2040" s="8"/>
      <c r="P2040" s="11"/>
      <c r="Q2040" s="11"/>
      <c r="R2040" s="8"/>
      <c r="U2040" s="8"/>
      <c r="V2040" s="43"/>
      <c r="W2040" s="8"/>
      <c r="X2040" s="8"/>
      <c r="Z2040" s="8"/>
      <c r="AA2040" s="14"/>
      <c r="AB2040" s="14"/>
      <c r="AC2040" s="32"/>
    </row>
    <row r="2041">
      <c r="A2041" s="8"/>
      <c r="B2041" s="13"/>
      <c r="C2041" s="8"/>
      <c r="D2041" s="8"/>
      <c r="E2041" s="8"/>
      <c r="F2041" s="8"/>
      <c r="G2041" s="11"/>
      <c r="H2041" s="8"/>
      <c r="I2041" s="11"/>
      <c r="J2041" s="8"/>
      <c r="K2041" s="8"/>
      <c r="L2041" s="11"/>
      <c r="M2041" s="8"/>
      <c r="N2041" s="8"/>
      <c r="O2041" s="8"/>
      <c r="P2041" s="11"/>
      <c r="Q2041" s="11"/>
      <c r="R2041" s="8"/>
      <c r="U2041" s="8"/>
      <c r="V2041" s="43"/>
      <c r="W2041" s="8"/>
      <c r="X2041" s="8"/>
      <c r="Z2041" s="8"/>
      <c r="AA2041" s="14"/>
      <c r="AB2041" s="14"/>
      <c r="AC2041" s="32"/>
    </row>
    <row r="2042">
      <c r="A2042" s="8"/>
      <c r="B2042" s="13"/>
      <c r="C2042" s="8"/>
      <c r="D2042" s="8"/>
      <c r="E2042" s="8"/>
      <c r="F2042" s="8"/>
      <c r="G2042" s="11"/>
      <c r="H2042" s="8"/>
      <c r="I2042" s="11"/>
      <c r="J2042" s="8"/>
      <c r="K2042" s="8"/>
      <c r="L2042" s="11"/>
      <c r="M2042" s="8"/>
      <c r="N2042" s="8"/>
      <c r="O2042" s="8"/>
      <c r="P2042" s="11"/>
      <c r="Q2042" s="11"/>
      <c r="R2042" s="8"/>
      <c r="U2042" s="8"/>
      <c r="V2042" s="43"/>
      <c r="W2042" s="8"/>
      <c r="X2042" s="8"/>
      <c r="Z2042" s="8"/>
      <c r="AA2042" s="14"/>
      <c r="AB2042" s="14"/>
      <c r="AC2042" s="32"/>
    </row>
    <row r="2043">
      <c r="A2043" s="8"/>
      <c r="B2043" s="13"/>
      <c r="C2043" s="8"/>
      <c r="D2043" s="8"/>
      <c r="E2043" s="8"/>
      <c r="F2043" s="8"/>
      <c r="G2043" s="11"/>
      <c r="H2043" s="8"/>
      <c r="I2043" s="11"/>
      <c r="J2043" s="8"/>
      <c r="K2043" s="8"/>
      <c r="L2043" s="11"/>
      <c r="M2043" s="8"/>
      <c r="N2043" s="8"/>
      <c r="O2043" s="8"/>
      <c r="P2043" s="11"/>
      <c r="Q2043" s="11"/>
      <c r="R2043" s="8"/>
      <c r="U2043" s="8"/>
      <c r="V2043" s="43"/>
      <c r="W2043" s="8"/>
      <c r="X2043" s="8"/>
      <c r="Z2043" s="8"/>
      <c r="AA2043" s="14"/>
      <c r="AB2043" s="14"/>
      <c r="AC2043" s="32"/>
    </row>
    <row r="2044">
      <c r="A2044" s="8"/>
      <c r="B2044" s="13"/>
      <c r="C2044" s="8"/>
      <c r="D2044" s="8"/>
      <c r="E2044" s="8"/>
      <c r="F2044" s="8"/>
      <c r="G2044" s="11"/>
      <c r="H2044" s="8"/>
      <c r="I2044" s="11"/>
      <c r="J2044" s="8"/>
      <c r="K2044" s="8"/>
      <c r="L2044" s="11"/>
      <c r="M2044" s="8"/>
      <c r="N2044" s="8"/>
      <c r="O2044" s="8"/>
      <c r="P2044" s="11"/>
      <c r="Q2044" s="11"/>
      <c r="R2044" s="8"/>
      <c r="U2044" s="8"/>
      <c r="V2044" s="43"/>
      <c r="W2044" s="8"/>
      <c r="X2044" s="8"/>
      <c r="Z2044" s="8"/>
      <c r="AA2044" s="14"/>
      <c r="AB2044" s="14"/>
      <c r="AC2044" s="32"/>
    </row>
    <row r="2045">
      <c r="A2045" s="8"/>
      <c r="B2045" s="13"/>
      <c r="C2045" s="8"/>
      <c r="D2045" s="8"/>
      <c r="E2045" s="8"/>
      <c r="F2045" s="8"/>
      <c r="G2045" s="11"/>
      <c r="H2045" s="8"/>
      <c r="I2045" s="11"/>
      <c r="J2045" s="8"/>
      <c r="K2045" s="8"/>
      <c r="L2045" s="11"/>
      <c r="M2045" s="8"/>
      <c r="N2045" s="8"/>
      <c r="O2045" s="8"/>
      <c r="P2045" s="11"/>
      <c r="Q2045" s="11"/>
      <c r="R2045" s="8"/>
      <c r="U2045" s="8"/>
      <c r="V2045" s="43"/>
      <c r="W2045" s="8"/>
      <c r="X2045" s="8"/>
      <c r="Z2045" s="8"/>
      <c r="AA2045" s="14"/>
      <c r="AB2045" s="14"/>
      <c r="AC2045" s="32"/>
    </row>
    <row r="2046">
      <c r="A2046" s="8"/>
      <c r="B2046" s="13"/>
      <c r="C2046" s="8"/>
      <c r="D2046" s="8"/>
      <c r="E2046" s="8"/>
      <c r="F2046" s="8"/>
      <c r="G2046" s="11"/>
      <c r="H2046" s="8"/>
      <c r="I2046" s="11"/>
      <c r="J2046" s="8"/>
      <c r="K2046" s="8"/>
      <c r="L2046" s="11"/>
      <c r="M2046" s="8"/>
      <c r="N2046" s="8"/>
      <c r="O2046" s="8"/>
      <c r="P2046" s="11"/>
      <c r="Q2046" s="11"/>
      <c r="R2046" s="8"/>
      <c r="U2046" s="8"/>
      <c r="V2046" s="43"/>
      <c r="W2046" s="8"/>
      <c r="X2046" s="8"/>
      <c r="Z2046" s="8"/>
      <c r="AA2046" s="14"/>
      <c r="AB2046" s="14"/>
      <c r="AC2046" s="32"/>
    </row>
    <row r="2047">
      <c r="A2047" s="8"/>
      <c r="B2047" s="13"/>
      <c r="C2047" s="8"/>
      <c r="D2047" s="8"/>
      <c r="E2047" s="8"/>
      <c r="F2047" s="8"/>
      <c r="G2047" s="11"/>
      <c r="H2047" s="8"/>
      <c r="I2047" s="11"/>
      <c r="J2047" s="8"/>
      <c r="K2047" s="8"/>
      <c r="L2047" s="11"/>
      <c r="M2047" s="8"/>
      <c r="N2047" s="8"/>
      <c r="O2047" s="8"/>
      <c r="P2047" s="11"/>
      <c r="Q2047" s="11"/>
      <c r="R2047" s="8"/>
      <c r="U2047" s="8"/>
      <c r="V2047" s="43"/>
      <c r="W2047" s="8"/>
      <c r="X2047" s="8"/>
      <c r="Z2047" s="8"/>
      <c r="AA2047" s="14"/>
      <c r="AB2047" s="14"/>
      <c r="AC2047" s="32"/>
    </row>
    <row r="2048">
      <c r="A2048" s="8"/>
      <c r="B2048" s="13"/>
      <c r="C2048" s="8"/>
      <c r="D2048" s="8"/>
      <c r="E2048" s="8"/>
      <c r="F2048" s="8"/>
      <c r="G2048" s="11"/>
      <c r="H2048" s="8"/>
      <c r="I2048" s="11"/>
      <c r="J2048" s="8"/>
      <c r="K2048" s="8"/>
      <c r="L2048" s="11"/>
      <c r="M2048" s="8"/>
      <c r="N2048" s="8"/>
      <c r="O2048" s="8"/>
      <c r="P2048" s="11"/>
      <c r="Q2048" s="11"/>
      <c r="R2048" s="8"/>
      <c r="U2048" s="8"/>
      <c r="V2048" s="43"/>
      <c r="W2048" s="8"/>
      <c r="X2048" s="8"/>
      <c r="Z2048" s="8"/>
      <c r="AA2048" s="14"/>
      <c r="AB2048" s="14"/>
      <c r="AC2048" s="32"/>
    </row>
    <row r="2049">
      <c r="A2049" s="8"/>
      <c r="B2049" s="13"/>
      <c r="C2049" s="8"/>
      <c r="D2049" s="8"/>
      <c r="E2049" s="8"/>
      <c r="F2049" s="8"/>
      <c r="G2049" s="11"/>
      <c r="H2049" s="8"/>
      <c r="I2049" s="11"/>
      <c r="J2049" s="8"/>
      <c r="K2049" s="8"/>
      <c r="L2049" s="11"/>
      <c r="M2049" s="8"/>
      <c r="N2049" s="8"/>
      <c r="O2049" s="8"/>
      <c r="P2049" s="11"/>
      <c r="Q2049" s="11"/>
      <c r="R2049" s="8"/>
      <c r="U2049" s="8"/>
      <c r="V2049" s="43"/>
      <c r="W2049" s="8"/>
      <c r="X2049" s="8"/>
      <c r="Z2049" s="8"/>
      <c r="AA2049" s="14"/>
      <c r="AB2049" s="14"/>
      <c r="AC2049" s="32"/>
    </row>
    <row r="2050">
      <c r="A2050" s="8"/>
      <c r="B2050" s="13"/>
      <c r="C2050" s="8"/>
      <c r="D2050" s="8"/>
      <c r="E2050" s="8"/>
      <c r="F2050" s="8"/>
      <c r="G2050" s="11"/>
      <c r="H2050" s="8"/>
      <c r="I2050" s="11"/>
      <c r="J2050" s="8"/>
      <c r="K2050" s="8"/>
      <c r="L2050" s="11"/>
      <c r="M2050" s="8"/>
      <c r="N2050" s="8"/>
      <c r="O2050" s="8"/>
      <c r="P2050" s="11"/>
      <c r="Q2050" s="11"/>
      <c r="R2050" s="8"/>
      <c r="U2050" s="8"/>
      <c r="V2050" s="43"/>
      <c r="W2050" s="8"/>
      <c r="X2050" s="8"/>
      <c r="Z2050" s="8"/>
      <c r="AA2050" s="14"/>
      <c r="AB2050" s="14"/>
      <c r="AC2050" s="32"/>
    </row>
    <row r="2051">
      <c r="A2051" s="8"/>
      <c r="B2051" s="13"/>
      <c r="C2051" s="8"/>
      <c r="D2051" s="8"/>
      <c r="E2051" s="8"/>
      <c r="F2051" s="8"/>
      <c r="G2051" s="11"/>
      <c r="H2051" s="8"/>
      <c r="I2051" s="11"/>
      <c r="J2051" s="8"/>
      <c r="K2051" s="8"/>
      <c r="L2051" s="11"/>
      <c r="M2051" s="8"/>
      <c r="N2051" s="8"/>
      <c r="O2051" s="8"/>
      <c r="P2051" s="11"/>
      <c r="Q2051" s="11"/>
      <c r="R2051" s="8"/>
      <c r="U2051" s="8"/>
      <c r="V2051" s="43"/>
      <c r="W2051" s="8"/>
      <c r="X2051" s="8"/>
      <c r="Z2051" s="8"/>
      <c r="AA2051" s="14"/>
      <c r="AB2051" s="14"/>
      <c r="AC2051" s="32"/>
    </row>
    <row r="2052">
      <c r="A2052" s="8"/>
      <c r="B2052" s="13"/>
      <c r="C2052" s="8"/>
      <c r="D2052" s="8"/>
      <c r="E2052" s="8"/>
      <c r="F2052" s="8"/>
      <c r="G2052" s="11"/>
      <c r="H2052" s="8"/>
      <c r="I2052" s="11"/>
      <c r="J2052" s="8"/>
      <c r="K2052" s="8"/>
      <c r="L2052" s="11"/>
      <c r="M2052" s="8"/>
      <c r="N2052" s="8"/>
      <c r="O2052" s="8"/>
      <c r="P2052" s="11"/>
      <c r="Q2052" s="11"/>
      <c r="R2052" s="8"/>
      <c r="U2052" s="8"/>
      <c r="V2052" s="43"/>
      <c r="W2052" s="8"/>
      <c r="X2052" s="8"/>
      <c r="Z2052" s="8"/>
      <c r="AA2052" s="14"/>
      <c r="AB2052" s="14"/>
      <c r="AC2052" s="32"/>
    </row>
    <row r="2053">
      <c r="A2053" s="8"/>
      <c r="B2053" s="13"/>
      <c r="C2053" s="8"/>
      <c r="D2053" s="8"/>
      <c r="E2053" s="8"/>
      <c r="F2053" s="8"/>
      <c r="G2053" s="11"/>
      <c r="H2053" s="8"/>
      <c r="I2053" s="11"/>
      <c r="J2053" s="8"/>
      <c r="K2053" s="8"/>
      <c r="L2053" s="11"/>
      <c r="M2053" s="8"/>
      <c r="N2053" s="8"/>
      <c r="O2053" s="8"/>
      <c r="P2053" s="11"/>
      <c r="Q2053" s="11"/>
      <c r="R2053" s="8"/>
      <c r="U2053" s="8"/>
      <c r="V2053" s="43"/>
      <c r="W2053" s="8"/>
      <c r="X2053" s="8"/>
      <c r="Z2053" s="8"/>
      <c r="AA2053" s="14"/>
      <c r="AB2053" s="14"/>
      <c r="AC2053" s="32"/>
    </row>
    <row r="2054">
      <c r="A2054" s="8"/>
      <c r="B2054" s="13"/>
      <c r="C2054" s="8"/>
      <c r="D2054" s="8"/>
      <c r="E2054" s="8"/>
      <c r="F2054" s="8"/>
      <c r="G2054" s="11"/>
      <c r="H2054" s="8"/>
      <c r="I2054" s="11"/>
      <c r="J2054" s="8"/>
      <c r="K2054" s="8"/>
      <c r="L2054" s="11"/>
      <c r="M2054" s="8"/>
      <c r="N2054" s="8"/>
      <c r="O2054" s="8"/>
      <c r="P2054" s="11"/>
      <c r="Q2054" s="11"/>
      <c r="R2054" s="8"/>
      <c r="U2054" s="8"/>
      <c r="V2054" s="43"/>
      <c r="W2054" s="8"/>
      <c r="X2054" s="8"/>
      <c r="Z2054" s="8"/>
      <c r="AA2054" s="14"/>
      <c r="AB2054" s="14"/>
      <c r="AC2054" s="32"/>
    </row>
    <row r="2055">
      <c r="A2055" s="8"/>
      <c r="B2055" s="13"/>
      <c r="C2055" s="8"/>
      <c r="D2055" s="8"/>
      <c r="E2055" s="8"/>
      <c r="F2055" s="8"/>
      <c r="G2055" s="11"/>
      <c r="H2055" s="8"/>
      <c r="I2055" s="11"/>
      <c r="J2055" s="8"/>
      <c r="K2055" s="8"/>
      <c r="L2055" s="11"/>
      <c r="M2055" s="8"/>
      <c r="N2055" s="8"/>
      <c r="O2055" s="8"/>
      <c r="P2055" s="11"/>
      <c r="Q2055" s="11"/>
      <c r="R2055" s="8"/>
      <c r="U2055" s="8"/>
      <c r="V2055" s="43"/>
      <c r="W2055" s="8"/>
      <c r="X2055" s="8"/>
      <c r="Z2055" s="8"/>
      <c r="AA2055" s="14"/>
      <c r="AB2055" s="14"/>
      <c r="AC2055" s="32"/>
    </row>
    <row r="2056">
      <c r="A2056" s="8"/>
      <c r="B2056" s="13"/>
      <c r="C2056" s="8"/>
      <c r="D2056" s="8"/>
      <c r="E2056" s="8"/>
      <c r="F2056" s="8"/>
      <c r="G2056" s="11"/>
      <c r="H2056" s="8"/>
      <c r="I2056" s="11"/>
      <c r="J2056" s="8"/>
      <c r="K2056" s="8"/>
      <c r="L2056" s="11"/>
      <c r="M2056" s="8"/>
      <c r="N2056" s="8"/>
      <c r="O2056" s="8"/>
      <c r="P2056" s="11"/>
      <c r="Q2056" s="11"/>
      <c r="R2056" s="8"/>
      <c r="U2056" s="8"/>
      <c r="V2056" s="43"/>
      <c r="W2056" s="8"/>
      <c r="X2056" s="8"/>
      <c r="Z2056" s="8"/>
      <c r="AA2056" s="14"/>
      <c r="AB2056" s="14"/>
      <c r="AC2056" s="32"/>
    </row>
    <row r="2057">
      <c r="A2057" s="8"/>
      <c r="B2057" s="13"/>
      <c r="C2057" s="8"/>
      <c r="D2057" s="8"/>
      <c r="E2057" s="8"/>
      <c r="F2057" s="8"/>
      <c r="G2057" s="11"/>
      <c r="H2057" s="8"/>
      <c r="I2057" s="11"/>
      <c r="J2057" s="8"/>
      <c r="K2057" s="8"/>
      <c r="L2057" s="11"/>
      <c r="M2057" s="8"/>
      <c r="N2057" s="8"/>
      <c r="O2057" s="8"/>
      <c r="P2057" s="11"/>
      <c r="Q2057" s="11"/>
      <c r="R2057" s="8"/>
      <c r="U2057" s="8"/>
      <c r="V2057" s="43"/>
      <c r="W2057" s="8"/>
      <c r="X2057" s="8"/>
      <c r="Z2057" s="8"/>
      <c r="AA2057" s="14"/>
      <c r="AB2057" s="14"/>
      <c r="AC2057" s="32"/>
    </row>
    <row r="2058">
      <c r="A2058" s="8"/>
      <c r="B2058" s="13"/>
      <c r="C2058" s="8"/>
      <c r="D2058" s="8"/>
      <c r="E2058" s="8"/>
      <c r="F2058" s="8"/>
      <c r="G2058" s="11"/>
      <c r="H2058" s="8"/>
      <c r="I2058" s="11"/>
      <c r="J2058" s="8"/>
      <c r="K2058" s="8"/>
      <c r="L2058" s="11"/>
      <c r="M2058" s="8"/>
      <c r="N2058" s="8"/>
      <c r="O2058" s="8"/>
      <c r="P2058" s="11"/>
      <c r="Q2058" s="11"/>
      <c r="R2058" s="8"/>
      <c r="U2058" s="8"/>
      <c r="V2058" s="43"/>
      <c r="W2058" s="8"/>
      <c r="X2058" s="8"/>
      <c r="Z2058" s="8"/>
      <c r="AA2058" s="14"/>
      <c r="AB2058" s="14"/>
      <c r="AC2058" s="32"/>
    </row>
    <row r="2059">
      <c r="A2059" s="8"/>
      <c r="B2059" s="13"/>
      <c r="C2059" s="8"/>
      <c r="D2059" s="8"/>
      <c r="E2059" s="8"/>
      <c r="F2059" s="8"/>
      <c r="G2059" s="11"/>
      <c r="H2059" s="8"/>
      <c r="I2059" s="11"/>
      <c r="J2059" s="8"/>
      <c r="K2059" s="8"/>
      <c r="L2059" s="11"/>
      <c r="M2059" s="8"/>
      <c r="N2059" s="8"/>
      <c r="O2059" s="8"/>
      <c r="P2059" s="11"/>
      <c r="Q2059" s="11"/>
      <c r="R2059" s="8"/>
      <c r="U2059" s="8"/>
      <c r="V2059" s="43"/>
      <c r="W2059" s="8"/>
      <c r="X2059" s="8"/>
      <c r="Z2059" s="8"/>
      <c r="AA2059" s="14"/>
      <c r="AB2059" s="14"/>
      <c r="AC2059" s="32"/>
    </row>
    <row r="2060">
      <c r="A2060" s="8"/>
      <c r="B2060" s="13"/>
      <c r="C2060" s="8"/>
      <c r="D2060" s="8"/>
      <c r="E2060" s="8"/>
      <c r="F2060" s="8"/>
      <c r="G2060" s="11"/>
      <c r="H2060" s="8"/>
      <c r="I2060" s="11"/>
      <c r="J2060" s="8"/>
      <c r="K2060" s="8"/>
      <c r="L2060" s="11"/>
      <c r="M2060" s="8"/>
      <c r="N2060" s="8"/>
      <c r="O2060" s="8"/>
      <c r="P2060" s="11"/>
      <c r="Q2060" s="11"/>
      <c r="R2060" s="8"/>
      <c r="U2060" s="8"/>
      <c r="V2060" s="43"/>
      <c r="W2060" s="8"/>
      <c r="X2060" s="8"/>
      <c r="Z2060" s="8"/>
      <c r="AA2060" s="14"/>
      <c r="AB2060" s="14"/>
      <c r="AC2060" s="32"/>
    </row>
    <row r="2061">
      <c r="A2061" s="8"/>
      <c r="B2061" s="13"/>
      <c r="C2061" s="8"/>
      <c r="D2061" s="8"/>
      <c r="E2061" s="8"/>
      <c r="F2061" s="8"/>
      <c r="G2061" s="11"/>
      <c r="H2061" s="8"/>
      <c r="I2061" s="11"/>
      <c r="J2061" s="8"/>
      <c r="K2061" s="8"/>
      <c r="L2061" s="11"/>
      <c r="M2061" s="8"/>
      <c r="N2061" s="8"/>
      <c r="O2061" s="8"/>
      <c r="P2061" s="11"/>
      <c r="Q2061" s="11"/>
      <c r="R2061" s="8"/>
      <c r="U2061" s="8"/>
      <c r="V2061" s="43"/>
      <c r="W2061" s="8"/>
      <c r="X2061" s="8"/>
      <c r="Z2061" s="8"/>
      <c r="AA2061" s="14"/>
      <c r="AB2061" s="14"/>
      <c r="AC2061" s="32"/>
    </row>
    <row r="2062">
      <c r="A2062" s="8"/>
      <c r="B2062" s="13"/>
      <c r="C2062" s="8"/>
      <c r="D2062" s="8"/>
      <c r="E2062" s="8"/>
      <c r="F2062" s="8"/>
      <c r="G2062" s="11"/>
      <c r="H2062" s="8"/>
      <c r="I2062" s="11"/>
      <c r="J2062" s="8"/>
      <c r="K2062" s="8"/>
      <c r="L2062" s="11"/>
      <c r="M2062" s="8"/>
      <c r="N2062" s="8"/>
      <c r="O2062" s="8"/>
      <c r="P2062" s="11"/>
      <c r="Q2062" s="11"/>
      <c r="R2062" s="8"/>
      <c r="U2062" s="8"/>
      <c r="V2062" s="43"/>
      <c r="W2062" s="8"/>
      <c r="X2062" s="8"/>
      <c r="Z2062" s="8"/>
      <c r="AA2062" s="14"/>
      <c r="AB2062" s="14"/>
      <c r="AC2062" s="32"/>
    </row>
    <row r="2063">
      <c r="A2063" s="8"/>
      <c r="B2063" s="13"/>
      <c r="C2063" s="8"/>
      <c r="D2063" s="8"/>
      <c r="E2063" s="8"/>
      <c r="F2063" s="8"/>
      <c r="G2063" s="11"/>
      <c r="H2063" s="8"/>
      <c r="I2063" s="11"/>
      <c r="J2063" s="8"/>
      <c r="K2063" s="8"/>
      <c r="L2063" s="11"/>
      <c r="M2063" s="8"/>
      <c r="N2063" s="8"/>
      <c r="O2063" s="8"/>
      <c r="P2063" s="11"/>
      <c r="Q2063" s="11"/>
      <c r="R2063" s="8"/>
      <c r="U2063" s="8"/>
      <c r="V2063" s="43"/>
      <c r="W2063" s="8"/>
      <c r="X2063" s="8"/>
      <c r="Z2063" s="8"/>
      <c r="AA2063" s="14"/>
      <c r="AB2063" s="14"/>
      <c r="AC2063" s="32"/>
    </row>
    <row r="2064">
      <c r="A2064" s="8"/>
      <c r="B2064" s="13"/>
      <c r="C2064" s="8"/>
      <c r="D2064" s="8"/>
      <c r="E2064" s="8"/>
      <c r="F2064" s="8"/>
      <c r="G2064" s="11"/>
      <c r="H2064" s="8"/>
      <c r="I2064" s="11"/>
      <c r="J2064" s="8"/>
      <c r="K2064" s="8"/>
      <c r="L2064" s="11"/>
      <c r="M2064" s="8"/>
      <c r="N2064" s="8"/>
      <c r="O2064" s="8"/>
      <c r="P2064" s="11"/>
      <c r="Q2064" s="11"/>
      <c r="R2064" s="8"/>
      <c r="U2064" s="8"/>
      <c r="V2064" s="43"/>
      <c r="W2064" s="8"/>
      <c r="X2064" s="8"/>
      <c r="Z2064" s="8"/>
      <c r="AA2064" s="14"/>
      <c r="AB2064" s="14"/>
      <c r="AC2064" s="32"/>
    </row>
    <row r="2065">
      <c r="A2065" s="8"/>
      <c r="B2065" s="13"/>
      <c r="C2065" s="8"/>
      <c r="D2065" s="8"/>
      <c r="E2065" s="8"/>
      <c r="F2065" s="8"/>
      <c r="G2065" s="11"/>
      <c r="H2065" s="8"/>
      <c r="I2065" s="11"/>
      <c r="J2065" s="8"/>
      <c r="K2065" s="8"/>
      <c r="L2065" s="11"/>
      <c r="M2065" s="8"/>
      <c r="N2065" s="8"/>
      <c r="O2065" s="8"/>
      <c r="P2065" s="11"/>
      <c r="Q2065" s="11"/>
      <c r="R2065" s="8"/>
      <c r="U2065" s="8"/>
      <c r="V2065" s="43"/>
      <c r="W2065" s="8"/>
      <c r="X2065" s="8"/>
      <c r="Z2065" s="8"/>
      <c r="AA2065" s="14"/>
      <c r="AB2065" s="14"/>
      <c r="AC2065" s="32"/>
    </row>
    <row r="2066">
      <c r="A2066" s="8"/>
      <c r="B2066" s="13"/>
      <c r="C2066" s="8"/>
      <c r="D2066" s="8"/>
      <c r="E2066" s="8"/>
      <c r="F2066" s="8"/>
      <c r="G2066" s="11"/>
      <c r="H2066" s="8"/>
      <c r="I2066" s="11"/>
      <c r="J2066" s="8"/>
      <c r="K2066" s="8"/>
      <c r="L2066" s="11"/>
      <c r="M2066" s="8"/>
      <c r="N2066" s="8"/>
      <c r="O2066" s="8"/>
      <c r="P2066" s="11"/>
      <c r="Q2066" s="11"/>
      <c r="R2066" s="8"/>
      <c r="U2066" s="8"/>
      <c r="V2066" s="43"/>
      <c r="W2066" s="8"/>
      <c r="X2066" s="8"/>
      <c r="Z2066" s="8"/>
      <c r="AA2066" s="14"/>
      <c r="AB2066" s="14"/>
      <c r="AC2066" s="32"/>
    </row>
    <row r="2067">
      <c r="A2067" s="8"/>
      <c r="B2067" s="13"/>
      <c r="C2067" s="8"/>
      <c r="D2067" s="8"/>
      <c r="E2067" s="8"/>
      <c r="F2067" s="8"/>
      <c r="G2067" s="11"/>
      <c r="H2067" s="8"/>
      <c r="I2067" s="11"/>
      <c r="J2067" s="8"/>
      <c r="K2067" s="8"/>
      <c r="L2067" s="11"/>
      <c r="M2067" s="8"/>
      <c r="N2067" s="8"/>
      <c r="O2067" s="8"/>
      <c r="P2067" s="11"/>
      <c r="Q2067" s="11"/>
      <c r="R2067" s="8"/>
      <c r="U2067" s="8"/>
      <c r="V2067" s="43"/>
      <c r="W2067" s="8"/>
      <c r="X2067" s="8"/>
      <c r="Z2067" s="8"/>
      <c r="AA2067" s="14"/>
      <c r="AB2067" s="14"/>
      <c r="AC2067" s="32"/>
    </row>
    <row r="2068">
      <c r="A2068" s="8"/>
      <c r="B2068" s="13"/>
      <c r="C2068" s="8"/>
      <c r="D2068" s="8"/>
      <c r="E2068" s="8"/>
      <c r="F2068" s="8"/>
      <c r="G2068" s="11"/>
      <c r="H2068" s="8"/>
      <c r="I2068" s="11"/>
      <c r="J2068" s="8"/>
      <c r="K2068" s="8"/>
      <c r="L2068" s="11"/>
      <c r="M2068" s="8"/>
      <c r="N2068" s="8"/>
      <c r="O2068" s="8"/>
      <c r="P2068" s="11"/>
      <c r="Q2068" s="11"/>
      <c r="R2068" s="8"/>
      <c r="U2068" s="8"/>
      <c r="V2068" s="43"/>
      <c r="W2068" s="8"/>
      <c r="X2068" s="8"/>
      <c r="Z2068" s="8"/>
      <c r="AA2068" s="14"/>
      <c r="AB2068" s="14"/>
      <c r="AC2068" s="32"/>
    </row>
    <row r="2069">
      <c r="A2069" s="8"/>
      <c r="B2069" s="13"/>
      <c r="C2069" s="8"/>
      <c r="D2069" s="8"/>
      <c r="E2069" s="8"/>
      <c r="F2069" s="8"/>
      <c r="G2069" s="11"/>
      <c r="H2069" s="8"/>
      <c r="I2069" s="11"/>
      <c r="J2069" s="8"/>
      <c r="K2069" s="8"/>
      <c r="L2069" s="11"/>
      <c r="M2069" s="8"/>
      <c r="N2069" s="8"/>
      <c r="O2069" s="8"/>
      <c r="P2069" s="11"/>
      <c r="Q2069" s="11"/>
      <c r="R2069" s="8"/>
      <c r="U2069" s="8"/>
      <c r="V2069" s="43"/>
      <c r="W2069" s="8"/>
      <c r="X2069" s="8"/>
      <c r="Z2069" s="8"/>
      <c r="AA2069" s="14"/>
      <c r="AB2069" s="14"/>
      <c r="AC2069" s="32"/>
    </row>
    <row r="2070">
      <c r="A2070" s="8"/>
      <c r="B2070" s="13"/>
      <c r="C2070" s="8"/>
      <c r="D2070" s="8"/>
      <c r="E2070" s="8"/>
      <c r="F2070" s="8"/>
      <c r="G2070" s="11"/>
      <c r="H2070" s="8"/>
      <c r="I2070" s="11"/>
      <c r="J2070" s="8"/>
      <c r="K2070" s="8"/>
      <c r="L2070" s="11"/>
      <c r="M2070" s="8"/>
      <c r="N2070" s="8"/>
      <c r="O2070" s="8"/>
      <c r="P2070" s="11"/>
      <c r="Q2070" s="11"/>
      <c r="R2070" s="8"/>
      <c r="U2070" s="8"/>
      <c r="V2070" s="43"/>
      <c r="W2070" s="8"/>
      <c r="X2070" s="8"/>
      <c r="Z2070" s="8"/>
      <c r="AA2070" s="14"/>
      <c r="AB2070" s="14"/>
      <c r="AC2070" s="32"/>
    </row>
    <row r="2071">
      <c r="A2071" s="8"/>
      <c r="B2071" s="13"/>
      <c r="C2071" s="8"/>
      <c r="D2071" s="8"/>
      <c r="E2071" s="8"/>
      <c r="F2071" s="8"/>
      <c r="G2071" s="11"/>
      <c r="H2071" s="8"/>
      <c r="I2071" s="11"/>
      <c r="J2071" s="8"/>
      <c r="K2071" s="8"/>
      <c r="L2071" s="11"/>
      <c r="M2071" s="8"/>
      <c r="N2071" s="8"/>
      <c r="O2071" s="8"/>
      <c r="P2071" s="11"/>
      <c r="Q2071" s="11"/>
      <c r="R2071" s="8"/>
      <c r="U2071" s="8"/>
      <c r="V2071" s="43"/>
      <c r="W2071" s="8"/>
      <c r="X2071" s="8"/>
      <c r="Z2071" s="8"/>
      <c r="AA2071" s="14"/>
      <c r="AB2071" s="14"/>
      <c r="AC2071" s="32"/>
    </row>
    <row r="2072">
      <c r="A2072" s="8"/>
      <c r="B2072" s="13"/>
      <c r="C2072" s="8"/>
      <c r="D2072" s="8"/>
      <c r="E2072" s="8"/>
      <c r="F2072" s="8"/>
      <c r="G2072" s="11"/>
      <c r="H2072" s="8"/>
      <c r="I2072" s="11"/>
      <c r="J2072" s="8"/>
      <c r="K2072" s="8"/>
      <c r="L2072" s="11"/>
      <c r="M2072" s="8"/>
      <c r="N2072" s="8"/>
      <c r="O2072" s="8"/>
      <c r="P2072" s="11"/>
      <c r="Q2072" s="11"/>
      <c r="R2072" s="8"/>
      <c r="U2072" s="8"/>
      <c r="V2072" s="43"/>
      <c r="W2072" s="8"/>
      <c r="X2072" s="8"/>
      <c r="Z2072" s="8"/>
      <c r="AA2072" s="14"/>
      <c r="AB2072" s="14"/>
      <c r="AC2072" s="32"/>
    </row>
    <row r="2073">
      <c r="A2073" s="8"/>
      <c r="B2073" s="13"/>
      <c r="C2073" s="8"/>
      <c r="D2073" s="8"/>
      <c r="E2073" s="8"/>
      <c r="F2073" s="8"/>
      <c r="G2073" s="11"/>
      <c r="H2073" s="8"/>
      <c r="I2073" s="11"/>
      <c r="J2073" s="8"/>
      <c r="K2073" s="8"/>
      <c r="L2073" s="11"/>
      <c r="M2073" s="8"/>
      <c r="N2073" s="8"/>
      <c r="O2073" s="8"/>
      <c r="P2073" s="11"/>
      <c r="Q2073" s="11"/>
      <c r="R2073" s="8"/>
      <c r="U2073" s="8"/>
      <c r="V2073" s="43"/>
      <c r="W2073" s="8"/>
      <c r="X2073" s="8"/>
      <c r="Z2073" s="8"/>
      <c r="AA2073" s="14"/>
      <c r="AB2073" s="14"/>
      <c r="AC2073" s="32"/>
    </row>
    <row r="2074">
      <c r="A2074" s="8"/>
      <c r="B2074" s="13"/>
      <c r="C2074" s="8"/>
      <c r="D2074" s="8"/>
      <c r="E2074" s="8"/>
      <c r="F2074" s="8"/>
      <c r="G2074" s="11"/>
      <c r="H2074" s="8"/>
      <c r="I2074" s="11"/>
      <c r="J2074" s="8"/>
      <c r="K2074" s="8"/>
      <c r="L2074" s="11"/>
      <c r="M2074" s="8"/>
      <c r="N2074" s="8"/>
      <c r="O2074" s="8"/>
      <c r="P2074" s="11"/>
      <c r="Q2074" s="11"/>
      <c r="R2074" s="8"/>
      <c r="U2074" s="8"/>
      <c r="V2074" s="43"/>
      <c r="W2074" s="8"/>
      <c r="X2074" s="8"/>
      <c r="Z2074" s="8"/>
      <c r="AA2074" s="14"/>
      <c r="AB2074" s="14"/>
      <c r="AC2074" s="32"/>
    </row>
    <row r="2075">
      <c r="A2075" s="8"/>
      <c r="B2075" s="13"/>
      <c r="C2075" s="8"/>
      <c r="D2075" s="8"/>
      <c r="E2075" s="8"/>
      <c r="F2075" s="8"/>
      <c r="G2075" s="11"/>
      <c r="H2075" s="8"/>
      <c r="I2075" s="11"/>
      <c r="J2075" s="8"/>
      <c r="K2075" s="8"/>
      <c r="L2075" s="11"/>
      <c r="M2075" s="8"/>
      <c r="N2075" s="8"/>
      <c r="O2075" s="8"/>
      <c r="P2075" s="11"/>
      <c r="Q2075" s="11"/>
      <c r="R2075" s="8"/>
      <c r="U2075" s="8"/>
      <c r="V2075" s="43"/>
      <c r="W2075" s="8"/>
      <c r="X2075" s="8"/>
      <c r="Z2075" s="8"/>
      <c r="AA2075" s="14"/>
      <c r="AB2075" s="14"/>
      <c r="AC2075" s="32"/>
    </row>
    <row r="2076">
      <c r="A2076" s="8"/>
      <c r="B2076" s="13"/>
      <c r="C2076" s="8"/>
      <c r="D2076" s="8"/>
      <c r="E2076" s="8"/>
      <c r="F2076" s="8"/>
      <c r="G2076" s="11"/>
      <c r="H2076" s="8"/>
      <c r="I2076" s="11"/>
      <c r="J2076" s="8"/>
      <c r="K2076" s="8"/>
      <c r="L2076" s="11"/>
      <c r="M2076" s="8"/>
      <c r="N2076" s="8"/>
      <c r="O2076" s="8"/>
      <c r="P2076" s="11"/>
      <c r="Q2076" s="11"/>
      <c r="R2076" s="8"/>
      <c r="U2076" s="8"/>
      <c r="V2076" s="43"/>
      <c r="W2076" s="8"/>
      <c r="X2076" s="8"/>
      <c r="Z2076" s="8"/>
      <c r="AA2076" s="14"/>
      <c r="AB2076" s="14"/>
      <c r="AC2076" s="32"/>
    </row>
    <row r="2077">
      <c r="A2077" s="8"/>
      <c r="B2077" s="13"/>
      <c r="C2077" s="8"/>
      <c r="D2077" s="8"/>
      <c r="E2077" s="8"/>
      <c r="F2077" s="8"/>
      <c r="G2077" s="11"/>
      <c r="H2077" s="8"/>
      <c r="I2077" s="11"/>
      <c r="J2077" s="8"/>
      <c r="K2077" s="8"/>
      <c r="L2077" s="11"/>
      <c r="M2077" s="8"/>
      <c r="N2077" s="8"/>
      <c r="O2077" s="8"/>
      <c r="P2077" s="11"/>
      <c r="Q2077" s="11"/>
      <c r="R2077" s="8"/>
      <c r="U2077" s="8"/>
      <c r="V2077" s="43"/>
      <c r="W2077" s="8"/>
      <c r="X2077" s="8"/>
      <c r="Z2077" s="8"/>
      <c r="AA2077" s="14"/>
      <c r="AB2077" s="14"/>
      <c r="AC2077" s="32"/>
    </row>
    <row r="2078">
      <c r="A2078" s="8"/>
      <c r="B2078" s="13"/>
      <c r="C2078" s="8"/>
      <c r="D2078" s="8"/>
      <c r="E2078" s="8"/>
      <c r="F2078" s="8"/>
      <c r="G2078" s="11"/>
      <c r="H2078" s="8"/>
      <c r="I2078" s="11"/>
      <c r="J2078" s="8"/>
      <c r="K2078" s="8"/>
      <c r="L2078" s="11"/>
      <c r="M2078" s="8"/>
      <c r="N2078" s="8"/>
      <c r="O2078" s="8"/>
      <c r="P2078" s="11"/>
      <c r="Q2078" s="11"/>
      <c r="R2078" s="8"/>
      <c r="U2078" s="8"/>
      <c r="V2078" s="43"/>
      <c r="W2078" s="8"/>
      <c r="X2078" s="8"/>
      <c r="Z2078" s="8"/>
      <c r="AA2078" s="14"/>
      <c r="AB2078" s="14"/>
      <c r="AC2078" s="32"/>
    </row>
    <row r="2079">
      <c r="A2079" s="8"/>
      <c r="B2079" s="13"/>
      <c r="C2079" s="8"/>
      <c r="D2079" s="8"/>
      <c r="E2079" s="8"/>
      <c r="F2079" s="8"/>
      <c r="G2079" s="11"/>
      <c r="H2079" s="8"/>
      <c r="I2079" s="11"/>
      <c r="J2079" s="8"/>
      <c r="K2079" s="8"/>
      <c r="L2079" s="11"/>
      <c r="M2079" s="8"/>
      <c r="N2079" s="8"/>
      <c r="O2079" s="8"/>
      <c r="P2079" s="11"/>
      <c r="Q2079" s="11"/>
      <c r="R2079" s="8"/>
      <c r="U2079" s="8"/>
      <c r="V2079" s="43"/>
      <c r="W2079" s="8"/>
      <c r="X2079" s="8"/>
      <c r="Z2079" s="8"/>
      <c r="AA2079" s="14"/>
      <c r="AB2079" s="14"/>
      <c r="AC2079" s="32"/>
    </row>
    <row r="2080">
      <c r="A2080" s="8"/>
      <c r="B2080" s="13"/>
      <c r="C2080" s="8"/>
      <c r="D2080" s="8"/>
      <c r="E2080" s="8"/>
      <c r="F2080" s="8"/>
      <c r="G2080" s="11"/>
      <c r="H2080" s="8"/>
      <c r="I2080" s="11"/>
      <c r="J2080" s="8"/>
      <c r="K2080" s="8"/>
      <c r="L2080" s="11"/>
      <c r="M2080" s="8"/>
      <c r="N2080" s="8"/>
      <c r="O2080" s="8"/>
      <c r="P2080" s="11"/>
      <c r="Q2080" s="11"/>
      <c r="R2080" s="8"/>
      <c r="U2080" s="8"/>
      <c r="V2080" s="43"/>
      <c r="W2080" s="8"/>
      <c r="X2080" s="8"/>
      <c r="Z2080" s="8"/>
      <c r="AA2080" s="14"/>
      <c r="AB2080" s="14"/>
      <c r="AC2080" s="32"/>
    </row>
    <row r="2081">
      <c r="A2081" s="8"/>
      <c r="B2081" s="13"/>
      <c r="C2081" s="8"/>
      <c r="D2081" s="8"/>
      <c r="E2081" s="8"/>
      <c r="F2081" s="8"/>
      <c r="G2081" s="11"/>
      <c r="H2081" s="8"/>
      <c r="I2081" s="11"/>
      <c r="J2081" s="8"/>
      <c r="K2081" s="8"/>
      <c r="L2081" s="11"/>
      <c r="M2081" s="8"/>
      <c r="N2081" s="8"/>
      <c r="O2081" s="8"/>
      <c r="P2081" s="11"/>
      <c r="Q2081" s="11"/>
      <c r="R2081" s="8"/>
      <c r="U2081" s="8"/>
      <c r="V2081" s="43"/>
      <c r="W2081" s="8"/>
      <c r="X2081" s="8"/>
      <c r="Z2081" s="8"/>
      <c r="AA2081" s="14"/>
      <c r="AB2081" s="14"/>
      <c r="AC2081" s="32"/>
    </row>
    <row r="2082">
      <c r="A2082" s="8"/>
      <c r="B2082" s="13"/>
      <c r="C2082" s="8"/>
      <c r="D2082" s="8"/>
      <c r="E2082" s="8"/>
      <c r="F2082" s="8"/>
      <c r="G2082" s="11"/>
      <c r="H2082" s="8"/>
      <c r="I2082" s="11"/>
      <c r="J2082" s="8"/>
      <c r="K2082" s="8"/>
      <c r="L2082" s="11"/>
      <c r="M2082" s="8"/>
      <c r="N2082" s="8"/>
      <c r="O2082" s="8"/>
      <c r="P2082" s="11"/>
      <c r="Q2082" s="11"/>
      <c r="R2082" s="8"/>
      <c r="U2082" s="8"/>
      <c r="V2082" s="43"/>
      <c r="W2082" s="8"/>
      <c r="X2082" s="8"/>
      <c r="Z2082" s="8"/>
      <c r="AA2082" s="14"/>
      <c r="AB2082" s="14"/>
      <c r="AC2082" s="32"/>
    </row>
    <row r="2083">
      <c r="A2083" s="8"/>
      <c r="B2083" s="13"/>
      <c r="C2083" s="8"/>
      <c r="D2083" s="8"/>
      <c r="E2083" s="8"/>
      <c r="F2083" s="8"/>
      <c r="G2083" s="11"/>
      <c r="H2083" s="8"/>
      <c r="I2083" s="11"/>
      <c r="J2083" s="8"/>
      <c r="K2083" s="8"/>
      <c r="L2083" s="11"/>
      <c r="M2083" s="8"/>
      <c r="N2083" s="8"/>
      <c r="O2083" s="8"/>
      <c r="P2083" s="11"/>
      <c r="Q2083" s="11"/>
      <c r="R2083" s="8"/>
      <c r="U2083" s="8"/>
      <c r="V2083" s="43"/>
      <c r="W2083" s="8"/>
      <c r="X2083" s="8"/>
      <c r="Z2083" s="8"/>
      <c r="AA2083" s="14"/>
      <c r="AB2083" s="14"/>
      <c r="AC2083" s="32"/>
    </row>
    <row r="2084">
      <c r="A2084" s="8"/>
      <c r="B2084" s="13"/>
      <c r="C2084" s="8"/>
      <c r="D2084" s="8"/>
      <c r="E2084" s="8"/>
      <c r="F2084" s="8"/>
      <c r="G2084" s="11"/>
      <c r="H2084" s="8"/>
      <c r="I2084" s="11"/>
      <c r="J2084" s="8"/>
      <c r="K2084" s="8"/>
      <c r="L2084" s="11"/>
      <c r="M2084" s="8"/>
      <c r="N2084" s="8"/>
      <c r="O2084" s="8"/>
      <c r="P2084" s="11"/>
      <c r="Q2084" s="11"/>
      <c r="R2084" s="8"/>
      <c r="U2084" s="8"/>
      <c r="V2084" s="43"/>
      <c r="W2084" s="8"/>
      <c r="X2084" s="8"/>
      <c r="Z2084" s="8"/>
      <c r="AA2084" s="14"/>
      <c r="AB2084" s="14"/>
      <c r="AC2084" s="32"/>
    </row>
    <row r="2085">
      <c r="A2085" s="8"/>
      <c r="B2085" s="13"/>
      <c r="C2085" s="8"/>
      <c r="D2085" s="8"/>
      <c r="E2085" s="8"/>
      <c r="F2085" s="8"/>
      <c r="G2085" s="11"/>
      <c r="H2085" s="8"/>
      <c r="I2085" s="11"/>
      <c r="J2085" s="8"/>
      <c r="K2085" s="8"/>
      <c r="L2085" s="11"/>
      <c r="M2085" s="8"/>
      <c r="N2085" s="8"/>
      <c r="O2085" s="8"/>
      <c r="P2085" s="11"/>
      <c r="Q2085" s="11"/>
      <c r="R2085" s="8"/>
      <c r="U2085" s="8"/>
      <c r="V2085" s="43"/>
      <c r="W2085" s="8"/>
      <c r="X2085" s="8"/>
      <c r="Z2085" s="8"/>
      <c r="AA2085" s="14"/>
      <c r="AB2085" s="14"/>
      <c r="AC2085" s="32"/>
    </row>
    <row r="2086">
      <c r="A2086" s="8"/>
      <c r="B2086" s="13"/>
      <c r="C2086" s="8"/>
      <c r="D2086" s="8"/>
      <c r="E2086" s="8"/>
      <c r="F2086" s="8"/>
      <c r="G2086" s="11"/>
      <c r="H2086" s="8"/>
      <c r="I2086" s="11"/>
      <c r="J2086" s="8"/>
      <c r="K2086" s="8"/>
      <c r="L2086" s="11"/>
      <c r="M2086" s="8"/>
      <c r="N2086" s="8"/>
      <c r="O2086" s="8"/>
      <c r="P2086" s="11"/>
      <c r="Q2086" s="11"/>
      <c r="R2086" s="8"/>
      <c r="U2086" s="8"/>
      <c r="V2086" s="43"/>
      <c r="W2086" s="8"/>
      <c r="X2086" s="8"/>
      <c r="Z2086" s="8"/>
      <c r="AA2086" s="14"/>
      <c r="AB2086" s="14"/>
      <c r="AC2086" s="32"/>
    </row>
    <row r="2087">
      <c r="A2087" s="8"/>
      <c r="B2087" s="13"/>
      <c r="C2087" s="8"/>
      <c r="D2087" s="8"/>
      <c r="E2087" s="8"/>
      <c r="F2087" s="8"/>
      <c r="G2087" s="11"/>
      <c r="H2087" s="8"/>
      <c r="I2087" s="11"/>
      <c r="J2087" s="8"/>
      <c r="K2087" s="8"/>
      <c r="L2087" s="11"/>
      <c r="M2087" s="8"/>
      <c r="N2087" s="8"/>
      <c r="O2087" s="8"/>
      <c r="P2087" s="11"/>
      <c r="Q2087" s="11"/>
      <c r="R2087" s="8"/>
      <c r="U2087" s="8"/>
      <c r="V2087" s="43"/>
      <c r="W2087" s="8"/>
      <c r="X2087" s="8"/>
      <c r="Z2087" s="8"/>
      <c r="AA2087" s="14"/>
      <c r="AB2087" s="14"/>
      <c r="AC2087" s="32"/>
    </row>
    <row r="2088">
      <c r="A2088" s="8"/>
      <c r="B2088" s="13"/>
      <c r="C2088" s="8"/>
      <c r="D2088" s="8"/>
      <c r="E2088" s="8"/>
      <c r="F2088" s="8"/>
      <c r="G2088" s="11"/>
      <c r="H2088" s="8"/>
      <c r="I2088" s="11"/>
      <c r="J2088" s="8"/>
      <c r="K2088" s="8"/>
      <c r="L2088" s="11"/>
      <c r="M2088" s="8"/>
      <c r="N2088" s="8"/>
      <c r="O2088" s="8"/>
      <c r="P2088" s="11"/>
      <c r="Q2088" s="11"/>
      <c r="R2088" s="8"/>
      <c r="U2088" s="8"/>
      <c r="V2088" s="43"/>
      <c r="W2088" s="8"/>
      <c r="X2088" s="8"/>
      <c r="Z2088" s="8"/>
      <c r="AA2088" s="14"/>
      <c r="AB2088" s="14"/>
      <c r="AC2088" s="32"/>
    </row>
    <row r="2089">
      <c r="A2089" s="8"/>
      <c r="B2089" s="13"/>
      <c r="C2089" s="8"/>
      <c r="D2089" s="8"/>
      <c r="E2089" s="8"/>
      <c r="F2089" s="8"/>
      <c r="G2089" s="11"/>
      <c r="H2089" s="8"/>
      <c r="I2089" s="11"/>
      <c r="J2089" s="8"/>
      <c r="K2089" s="8"/>
      <c r="L2089" s="11"/>
      <c r="M2089" s="8"/>
      <c r="N2089" s="8"/>
      <c r="O2089" s="8"/>
      <c r="P2089" s="11"/>
      <c r="Q2089" s="11"/>
      <c r="R2089" s="8"/>
      <c r="U2089" s="8"/>
      <c r="V2089" s="43"/>
      <c r="W2089" s="8"/>
      <c r="X2089" s="8"/>
      <c r="Z2089" s="8"/>
      <c r="AA2089" s="14"/>
      <c r="AB2089" s="14"/>
      <c r="AC2089" s="32"/>
    </row>
    <row r="2090">
      <c r="A2090" s="8"/>
      <c r="B2090" s="13"/>
      <c r="C2090" s="8"/>
      <c r="D2090" s="8"/>
      <c r="E2090" s="8"/>
      <c r="F2090" s="8"/>
      <c r="G2090" s="11"/>
      <c r="H2090" s="8"/>
      <c r="I2090" s="11"/>
      <c r="J2090" s="8"/>
      <c r="K2090" s="8"/>
      <c r="L2090" s="11"/>
      <c r="M2090" s="8"/>
      <c r="N2090" s="8"/>
      <c r="O2090" s="8"/>
      <c r="P2090" s="11"/>
      <c r="Q2090" s="11"/>
      <c r="R2090" s="8"/>
      <c r="U2090" s="8"/>
      <c r="V2090" s="43"/>
      <c r="W2090" s="8"/>
      <c r="X2090" s="8"/>
      <c r="Z2090" s="8"/>
      <c r="AA2090" s="14"/>
      <c r="AB2090" s="14"/>
      <c r="AC2090" s="32"/>
    </row>
    <row r="2091">
      <c r="A2091" s="8"/>
      <c r="B2091" s="13"/>
      <c r="C2091" s="8"/>
      <c r="D2091" s="8"/>
      <c r="E2091" s="8"/>
      <c r="F2091" s="8"/>
      <c r="G2091" s="11"/>
      <c r="H2091" s="8"/>
      <c r="I2091" s="11"/>
      <c r="J2091" s="8"/>
      <c r="K2091" s="8"/>
      <c r="L2091" s="11"/>
      <c r="M2091" s="8"/>
      <c r="N2091" s="8"/>
      <c r="O2091" s="8"/>
      <c r="P2091" s="11"/>
      <c r="Q2091" s="11"/>
      <c r="R2091" s="8"/>
      <c r="U2091" s="8"/>
      <c r="V2091" s="43"/>
      <c r="W2091" s="8"/>
      <c r="X2091" s="8"/>
      <c r="Z2091" s="8"/>
      <c r="AA2091" s="14"/>
      <c r="AB2091" s="14"/>
      <c r="AC2091" s="32"/>
    </row>
    <row r="2092">
      <c r="A2092" s="8"/>
      <c r="B2092" s="13"/>
      <c r="C2092" s="8"/>
      <c r="D2092" s="8"/>
      <c r="E2092" s="8"/>
      <c r="F2092" s="8"/>
      <c r="G2092" s="11"/>
      <c r="H2092" s="8"/>
      <c r="I2092" s="11"/>
      <c r="J2092" s="8"/>
      <c r="K2092" s="8"/>
      <c r="L2092" s="11"/>
      <c r="M2092" s="8"/>
      <c r="N2092" s="8"/>
      <c r="O2092" s="8"/>
      <c r="P2092" s="11"/>
      <c r="Q2092" s="11"/>
      <c r="R2092" s="8"/>
      <c r="U2092" s="8"/>
      <c r="V2092" s="43"/>
      <c r="W2092" s="8"/>
      <c r="X2092" s="8"/>
      <c r="Z2092" s="8"/>
      <c r="AA2092" s="14"/>
      <c r="AB2092" s="14"/>
      <c r="AC2092" s="32"/>
    </row>
    <row r="2093">
      <c r="A2093" s="8"/>
      <c r="B2093" s="13"/>
      <c r="C2093" s="8"/>
      <c r="D2093" s="8"/>
      <c r="E2093" s="8"/>
      <c r="F2093" s="8"/>
      <c r="G2093" s="11"/>
      <c r="H2093" s="8"/>
      <c r="I2093" s="11"/>
      <c r="J2093" s="8"/>
      <c r="K2093" s="8"/>
      <c r="L2093" s="11"/>
      <c r="M2093" s="8"/>
      <c r="N2093" s="8"/>
      <c r="O2093" s="8"/>
      <c r="P2093" s="11"/>
      <c r="Q2093" s="11"/>
      <c r="R2093" s="8"/>
      <c r="U2093" s="8"/>
      <c r="V2093" s="43"/>
      <c r="W2093" s="8"/>
      <c r="X2093" s="8"/>
      <c r="Z2093" s="8"/>
      <c r="AA2093" s="14"/>
      <c r="AB2093" s="14"/>
      <c r="AC2093" s="32"/>
    </row>
    <row r="2094">
      <c r="A2094" s="8"/>
      <c r="B2094" s="13"/>
      <c r="C2094" s="8"/>
      <c r="D2094" s="8"/>
      <c r="E2094" s="8"/>
      <c r="F2094" s="8"/>
      <c r="G2094" s="11"/>
      <c r="H2094" s="8"/>
      <c r="I2094" s="11"/>
      <c r="J2094" s="8"/>
      <c r="K2094" s="8"/>
      <c r="L2094" s="11"/>
      <c r="M2094" s="8"/>
      <c r="N2094" s="8"/>
      <c r="O2094" s="8"/>
      <c r="P2094" s="11"/>
      <c r="Q2094" s="11"/>
      <c r="R2094" s="8"/>
      <c r="U2094" s="8"/>
      <c r="V2094" s="43"/>
      <c r="W2094" s="8"/>
      <c r="X2094" s="8"/>
      <c r="Z2094" s="8"/>
      <c r="AA2094" s="14"/>
      <c r="AB2094" s="14"/>
      <c r="AC2094" s="32"/>
    </row>
    <row r="2095">
      <c r="A2095" s="8"/>
      <c r="B2095" s="13"/>
      <c r="C2095" s="8"/>
      <c r="D2095" s="8"/>
      <c r="E2095" s="8"/>
      <c r="F2095" s="8"/>
      <c r="G2095" s="11"/>
      <c r="H2095" s="8"/>
      <c r="I2095" s="11"/>
      <c r="J2095" s="8"/>
      <c r="K2095" s="8"/>
      <c r="L2095" s="11"/>
      <c r="M2095" s="8"/>
      <c r="N2095" s="8"/>
      <c r="O2095" s="8"/>
      <c r="P2095" s="11"/>
      <c r="Q2095" s="11"/>
      <c r="R2095" s="8"/>
      <c r="U2095" s="8"/>
      <c r="V2095" s="43"/>
      <c r="W2095" s="8"/>
      <c r="X2095" s="8"/>
      <c r="Z2095" s="8"/>
      <c r="AA2095" s="14"/>
      <c r="AB2095" s="14"/>
      <c r="AC2095" s="32"/>
    </row>
    <row r="2096">
      <c r="A2096" s="8"/>
      <c r="B2096" s="13"/>
      <c r="C2096" s="8"/>
      <c r="D2096" s="8"/>
      <c r="E2096" s="8"/>
      <c r="F2096" s="8"/>
      <c r="G2096" s="11"/>
      <c r="H2096" s="8"/>
      <c r="I2096" s="11"/>
      <c r="J2096" s="8"/>
      <c r="K2096" s="8"/>
      <c r="L2096" s="11"/>
      <c r="M2096" s="8"/>
      <c r="N2096" s="8"/>
      <c r="O2096" s="8"/>
      <c r="P2096" s="11"/>
      <c r="Q2096" s="11"/>
      <c r="R2096" s="8"/>
      <c r="U2096" s="8"/>
      <c r="V2096" s="43"/>
      <c r="W2096" s="8"/>
      <c r="X2096" s="8"/>
      <c r="Z2096" s="8"/>
      <c r="AA2096" s="14"/>
      <c r="AB2096" s="14"/>
      <c r="AC2096" s="32"/>
    </row>
    <row r="2097">
      <c r="A2097" s="8"/>
      <c r="B2097" s="13"/>
      <c r="C2097" s="8"/>
      <c r="D2097" s="8"/>
      <c r="E2097" s="8"/>
      <c r="F2097" s="8"/>
      <c r="G2097" s="11"/>
      <c r="H2097" s="8"/>
      <c r="I2097" s="11"/>
      <c r="J2097" s="8"/>
      <c r="K2097" s="8"/>
      <c r="L2097" s="11"/>
      <c r="M2097" s="8"/>
      <c r="N2097" s="8"/>
      <c r="O2097" s="8"/>
      <c r="P2097" s="11"/>
      <c r="Q2097" s="11"/>
      <c r="R2097" s="8"/>
      <c r="U2097" s="8"/>
      <c r="V2097" s="43"/>
      <c r="W2097" s="8"/>
      <c r="X2097" s="8"/>
      <c r="Z2097" s="8"/>
      <c r="AA2097" s="14"/>
      <c r="AB2097" s="14"/>
      <c r="AC2097" s="32"/>
    </row>
    <row r="2098">
      <c r="A2098" s="8"/>
      <c r="B2098" s="13"/>
      <c r="C2098" s="8"/>
      <c r="D2098" s="8"/>
      <c r="E2098" s="8"/>
      <c r="F2098" s="8"/>
      <c r="G2098" s="11"/>
      <c r="H2098" s="8"/>
      <c r="I2098" s="11"/>
      <c r="J2098" s="8"/>
      <c r="K2098" s="8"/>
      <c r="L2098" s="11"/>
      <c r="M2098" s="8"/>
      <c r="N2098" s="8"/>
      <c r="O2098" s="8"/>
      <c r="P2098" s="11"/>
      <c r="Q2098" s="11"/>
      <c r="R2098" s="8"/>
      <c r="U2098" s="8"/>
      <c r="V2098" s="43"/>
      <c r="W2098" s="8"/>
      <c r="X2098" s="8"/>
      <c r="Z2098" s="8"/>
      <c r="AA2098" s="14"/>
      <c r="AB2098" s="14"/>
      <c r="AC2098" s="32"/>
    </row>
    <row r="2099">
      <c r="A2099" s="8"/>
      <c r="B2099" s="13"/>
      <c r="C2099" s="8"/>
      <c r="D2099" s="8"/>
      <c r="E2099" s="8"/>
      <c r="F2099" s="8"/>
      <c r="G2099" s="11"/>
      <c r="H2099" s="8"/>
      <c r="I2099" s="11"/>
      <c r="J2099" s="8"/>
      <c r="K2099" s="8"/>
      <c r="L2099" s="11"/>
      <c r="M2099" s="8"/>
      <c r="N2099" s="8"/>
      <c r="O2099" s="8"/>
      <c r="P2099" s="11"/>
      <c r="Q2099" s="11"/>
      <c r="R2099" s="8"/>
      <c r="U2099" s="8"/>
      <c r="V2099" s="43"/>
      <c r="W2099" s="8"/>
      <c r="X2099" s="8"/>
      <c r="Z2099" s="8"/>
      <c r="AA2099" s="14"/>
      <c r="AB2099" s="14"/>
      <c r="AC2099" s="32"/>
    </row>
    <row r="2100">
      <c r="A2100" s="8"/>
      <c r="B2100" s="13"/>
      <c r="C2100" s="8"/>
      <c r="D2100" s="8"/>
      <c r="E2100" s="8"/>
      <c r="F2100" s="8"/>
      <c r="G2100" s="11"/>
      <c r="H2100" s="8"/>
      <c r="I2100" s="11"/>
      <c r="J2100" s="8"/>
      <c r="K2100" s="8"/>
      <c r="L2100" s="11"/>
      <c r="M2100" s="8"/>
      <c r="N2100" s="8"/>
      <c r="O2100" s="8"/>
      <c r="P2100" s="11"/>
      <c r="Q2100" s="11"/>
      <c r="R2100" s="8"/>
      <c r="U2100" s="8"/>
      <c r="V2100" s="43"/>
      <c r="W2100" s="8"/>
      <c r="X2100" s="8"/>
      <c r="Z2100" s="8"/>
      <c r="AA2100" s="14"/>
      <c r="AB2100" s="14"/>
      <c r="AC2100" s="32"/>
    </row>
    <row r="2101">
      <c r="A2101" s="8"/>
      <c r="B2101" s="13"/>
      <c r="C2101" s="8"/>
      <c r="D2101" s="8"/>
      <c r="E2101" s="8"/>
      <c r="F2101" s="8"/>
      <c r="G2101" s="11"/>
      <c r="H2101" s="8"/>
      <c r="I2101" s="11"/>
      <c r="J2101" s="8"/>
      <c r="K2101" s="8"/>
      <c r="L2101" s="11"/>
      <c r="M2101" s="8"/>
      <c r="N2101" s="8"/>
      <c r="O2101" s="8"/>
      <c r="P2101" s="11"/>
      <c r="Q2101" s="11"/>
      <c r="R2101" s="8"/>
      <c r="U2101" s="8"/>
      <c r="V2101" s="43"/>
      <c r="W2101" s="8"/>
      <c r="X2101" s="8"/>
      <c r="Z2101" s="8"/>
      <c r="AA2101" s="14"/>
      <c r="AB2101" s="14"/>
      <c r="AC2101" s="32"/>
    </row>
    <row r="2102">
      <c r="A2102" s="8"/>
      <c r="B2102" s="13"/>
      <c r="C2102" s="8"/>
      <c r="D2102" s="8"/>
      <c r="E2102" s="8"/>
      <c r="F2102" s="8"/>
      <c r="G2102" s="11"/>
      <c r="H2102" s="8"/>
      <c r="I2102" s="11"/>
      <c r="J2102" s="8"/>
      <c r="K2102" s="8"/>
      <c r="L2102" s="11"/>
      <c r="M2102" s="8"/>
      <c r="N2102" s="8"/>
      <c r="O2102" s="8"/>
      <c r="P2102" s="11"/>
      <c r="Q2102" s="11"/>
      <c r="R2102" s="8"/>
      <c r="U2102" s="8"/>
      <c r="V2102" s="43"/>
      <c r="W2102" s="8"/>
      <c r="X2102" s="8"/>
      <c r="Z2102" s="8"/>
      <c r="AA2102" s="14"/>
      <c r="AB2102" s="14"/>
      <c r="AC2102" s="32"/>
    </row>
    <row r="2103">
      <c r="A2103" s="8"/>
      <c r="B2103" s="13"/>
      <c r="C2103" s="8"/>
      <c r="D2103" s="8"/>
      <c r="E2103" s="8"/>
      <c r="F2103" s="8"/>
      <c r="G2103" s="11"/>
      <c r="H2103" s="8"/>
      <c r="I2103" s="11"/>
      <c r="J2103" s="8"/>
      <c r="K2103" s="8"/>
      <c r="L2103" s="11"/>
      <c r="M2103" s="8"/>
      <c r="N2103" s="8"/>
      <c r="O2103" s="8"/>
      <c r="P2103" s="11"/>
      <c r="Q2103" s="11"/>
      <c r="R2103" s="8"/>
      <c r="U2103" s="8"/>
      <c r="V2103" s="43"/>
      <c r="W2103" s="8"/>
      <c r="X2103" s="8"/>
      <c r="Z2103" s="8"/>
      <c r="AA2103" s="14"/>
      <c r="AB2103" s="14"/>
      <c r="AC2103" s="32"/>
    </row>
    <row r="2104">
      <c r="A2104" s="8"/>
      <c r="B2104" s="13"/>
      <c r="C2104" s="8"/>
      <c r="D2104" s="8"/>
      <c r="E2104" s="8"/>
      <c r="F2104" s="8"/>
      <c r="G2104" s="11"/>
      <c r="H2104" s="8"/>
      <c r="I2104" s="11"/>
      <c r="J2104" s="8"/>
      <c r="K2104" s="8"/>
      <c r="L2104" s="11"/>
      <c r="M2104" s="8"/>
      <c r="N2104" s="8"/>
      <c r="O2104" s="8"/>
      <c r="P2104" s="11"/>
      <c r="Q2104" s="11"/>
      <c r="R2104" s="8"/>
      <c r="U2104" s="8"/>
      <c r="V2104" s="43"/>
      <c r="W2104" s="8"/>
      <c r="X2104" s="8"/>
      <c r="Z2104" s="8"/>
      <c r="AA2104" s="14"/>
      <c r="AB2104" s="14"/>
      <c r="AC2104" s="32"/>
    </row>
    <row r="2105">
      <c r="A2105" s="8"/>
      <c r="B2105" s="13"/>
      <c r="C2105" s="8"/>
      <c r="D2105" s="8"/>
      <c r="E2105" s="8"/>
      <c r="F2105" s="8"/>
      <c r="G2105" s="11"/>
      <c r="H2105" s="8"/>
      <c r="I2105" s="11"/>
      <c r="J2105" s="8"/>
      <c r="K2105" s="8"/>
      <c r="L2105" s="11"/>
      <c r="M2105" s="8"/>
      <c r="N2105" s="8"/>
      <c r="O2105" s="8"/>
      <c r="P2105" s="11"/>
      <c r="Q2105" s="11"/>
      <c r="R2105" s="8"/>
      <c r="U2105" s="8"/>
      <c r="V2105" s="43"/>
      <c r="W2105" s="8"/>
      <c r="X2105" s="8"/>
      <c r="Z2105" s="8"/>
      <c r="AA2105" s="14"/>
      <c r="AB2105" s="14"/>
      <c r="AC2105" s="32"/>
    </row>
    <row r="2106">
      <c r="A2106" s="8"/>
      <c r="B2106" s="13"/>
      <c r="C2106" s="8"/>
      <c r="D2106" s="8"/>
      <c r="E2106" s="8"/>
      <c r="F2106" s="8"/>
      <c r="G2106" s="11"/>
      <c r="H2106" s="8"/>
      <c r="I2106" s="11"/>
      <c r="J2106" s="8"/>
      <c r="K2106" s="8"/>
      <c r="L2106" s="11"/>
      <c r="M2106" s="8"/>
      <c r="N2106" s="8"/>
      <c r="O2106" s="8"/>
      <c r="P2106" s="11"/>
      <c r="Q2106" s="11"/>
      <c r="R2106" s="8"/>
      <c r="U2106" s="8"/>
      <c r="V2106" s="43"/>
      <c r="W2106" s="8"/>
      <c r="X2106" s="8"/>
      <c r="Z2106" s="8"/>
      <c r="AA2106" s="14"/>
      <c r="AB2106" s="14"/>
      <c r="AC2106" s="32"/>
    </row>
    <row r="2107">
      <c r="A2107" s="8"/>
      <c r="B2107" s="13"/>
      <c r="C2107" s="8"/>
      <c r="D2107" s="8"/>
      <c r="E2107" s="8"/>
      <c r="F2107" s="8"/>
      <c r="G2107" s="11"/>
      <c r="H2107" s="8"/>
      <c r="I2107" s="11"/>
      <c r="J2107" s="8"/>
      <c r="K2107" s="8"/>
      <c r="L2107" s="11"/>
      <c r="M2107" s="8"/>
      <c r="N2107" s="8"/>
      <c r="O2107" s="8"/>
      <c r="P2107" s="11"/>
      <c r="Q2107" s="11"/>
      <c r="R2107" s="8"/>
      <c r="U2107" s="8"/>
      <c r="V2107" s="43"/>
      <c r="W2107" s="8"/>
      <c r="X2107" s="8"/>
      <c r="Z2107" s="8"/>
      <c r="AA2107" s="14"/>
      <c r="AB2107" s="14"/>
      <c r="AC2107" s="32"/>
    </row>
    <row r="2108">
      <c r="A2108" s="8"/>
      <c r="B2108" s="13"/>
      <c r="C2108" s="8"/>
      <c r="D2108" s="8"/>
      <c r="E2108" s="8"/>
      <c r="F2108" s="8"/>
      <c r="G2108" s="11"/>
      <c r="H2108" s="8"/>
      <c r="I2108" s="11"/>
      <c r="J2108" s="8"/>
      <c r="K2108" s="8"/>
      <c r="L2108" s="11"/>
      <c r="M2108" s="8"/>
      <c r="N2108" s="8"/>
      <c r="O2108" s="8"/>
      <c r="P2108" s="11"/>
      <c r="Q2108" s="11"/>
      <c r="R2108" s="8"/>
      <c r="U2108" s="8"/>
      <c r="V2108" s="43"/>
      <c r="W2108" s="8"/>
      <c r="X2108" s="8"/>
      <c r="Z2108" s="8"/>
      <c r="AA2108" s="14"/>
      <c r="AB2108" s="14"/>
      <c r="AC2108" s="32"/>
    </row>
    <row r="2109">
      <c r="A2109" s="8"/>
      <c r="B2109" s="13"/>
      <c r="C2109" s="8"/>
      <c r="D2109" s="8"/>
      <c r="E2109" s="8"/>
      <c r="F2109" s="8"/>
      <c r="G2109" s="11"/>
      <c r="H2109" s="8"/>
      <c r="I2109" s="11"/>
      <c r="J2109" s="8"/>
      <c r="K2109" s="8"/>
      <c r="L2109" s="11"/>
      <c r="M2109" s="8"/>
      <c r="N2109" s="8"/>
      <c r="O2109" s="8"/>
      <c r="P2109" s="11"/>
      <c r="Q2109" s="11"/>
      <c r="R2109" s="8"/>
      <c r="U2109" s="8"/>
      <c r="V2109" s="43"/>
      <c r="W2109" s="8"/>
      <c r="X2109" s="8"/>
      <c r="Z2109" s="8"/>
      <c r="AA2109" s="14"/>
      <c r="AB2109" s="14"/>
      <c r="AC2109" s="32"/>
    </row>
    <row r="2110">
      <c r="A2110" s="8"/>
      <c r="B2110" s="13"/>
      <c r="C2110" s="8"/>
      <c r="D2110" s="8"/>
      <c r="E2110" s="8"/>
      <c r="F2110" s="8"/>
      <c r="G2110" s="11"/>
      <c r="H2110" s="8"/>
      <c r="I2110" s="11"/>
      <c r="J2110" s="8"/>
      <c r="K2110" s="8"/>
      <c r="L2110" s="11"/>
      <c r="M2110" s="8"/>
      <c r="N2110" s="8"/>
      <c r="O2110" s="8"/>
      <c r="P2110" s="11"/>
      <c r="Q2110" s="11"/>
      <c r="R2110" s="8"/>
      <c r="U2110" s="8"/>
      <c r="V2110" s="43"/>
      <c r="W2110" s="8"/>
      <c r="X2110" s="8"/>
      <c r="Z2110" s="8"/>
      <c r="AA2110" s="14"/>
      <c r="AB2110" s="14"/>
      <c r="AC2110" s="32"/>
    </row>
    <row r="2111">
      <c r="A2111" s="8"/>
      <c r="B2111" s="13"/>
      <c r="C2111" s="8"/>
      <c r="D2111" s="8"/>
      <c r="E2111" s="8"/>
      <c r="F2111" s="8"/>
      <c r="G2111" s="11"/>
      <c r="H2111" s="8"/>
      <c r="I2111" s="11"/>
      <c r="J2111" s="8"/>
      <c r="K2111" s="8"/>
      <c r="L2111" s="11"/>
      <c r="M2111" s="8"/>
      <c r="N2111" s="8"/>
      <c r="O2111" s="8"/>
      <c r="P2111" s="11"/>
      <c r="Q2111" s="11"/>
      <c r="R2111" s="8"/>
      <c r="U2111" s="8"/>
      <c r="V2111" s="43"/>
      <c r="W2111" s="8"/>
      <c r="X2111" s="8"/>
      <c r="Z2111" s="8"/>
      <c r="AA2111" s="14"/>
      <c r="AB2111" s="14"/>
      <c r="AC2111" s="32"/>
    </row>
    <row r="2112">
      <c r="A2112" s="8"/>
      <c r="B2112" s="13"/>
      <c r="C2112" s="8"/>
      <c r="D2112" s="8"/>
      <c r="E2112" s="8"/>
      <c r="F2112" s="8"/>
      <c r="G2112" s="11"/>
      <c r="H2112" s="8"/>
      <c r="I2112" s="11"/>
      <c r="J2112" s="8"/>
      <c r="K2112" s="8"/>
      <c r="L2112" s="11"/>
      <c r="M2112" s="8"/>
      <c r="N2112" s="8"/>
      <c r="O2112" s="8"/>
      <c r="P2112" s="11"/>
      <c r="Q2112" s="11"/>
      <c r="R2112" s="8"/>
      <c r="U2112" s="8"/>
      <c r="V2112" s="43"/>
      <c r="W2112" s="8"/>
      <c r="X2112" s="8"/>
      <c r="Z2112" s="8"/>
      <c r="AA2112" s="14"/>
      <c r="AB2112" s="14"/>
      <c r="AC2112" s="32"/>
    </row>
    <row r="2113">
      <c r="A2113" s="8"/>
      <c r="B2113" s="13"/>
      <c r="C2113" s="8"/>
      <c r="D2113" s="8"/>
      <c r="E2113" s="8"/>
      <c r="F2113" s="8"/>
      <c r="G2113" s="11"/>
      <c r="H2113" s="8"/>
      <c r="I2113" s="11"/>
      <c r="J2113" s="8"/>
      <c r="K2113" s="8"/>
      <c r="L2113" s="11"/>
      <c r="M2113" s="8"/>
      <c r="N2113" s="8"/>
      <c r="O2113" s="8"/>
      <c r="P2113" s="11"/>
      <c r="Q2113" s="11"/>
      <c r="R2113" s="8"/>
      <c r="U2113" s="8"/>
      <c r="V2113" s="43"/>
      <c r="W2113" s="8"/>
      <c r="X2113" s="8"/>
      <c r="Z2113" s="8"/>
      <c r="AA2113" s="14"/>
      <c r="AB2113" s="14"/>
      <c r="AC2113" s="32"/>
    </row>
    <row r="2114">
      <c r="A2114" s="8"/>
      <c r="B2114" s="13"/>
      <c r="C2114" s="8"/>
      <c r="D2114" s="8"/>
      <c r="E2114" s="8"/>
      <c r="F2114" s="8"/>
      <c r="G2114" s="11"/>
      <c r="H2114" s="8"/>
      <c r="I2114" s="11"/>
      <c r="J2114" s="8"/>
      <c r="K2114" s="8"/>
      <c r="L2114" s="11"/>
      <c r="M2114" s="8"/>
      <c r="N2114" s="8"/>
      <c r="O2114" s="8"/>
      <c r="P2114" s="11"/>
      <c r="Q2114" s="11"/>
      <c r="R2114" s="8"/>
      <c r="U2114" s="8"/>
      <c r="V2114" s="43"/>
      <c r="W2114" s="8"/>
      <c r="X2114" s="8"/>
      <c r="Z2114" s="8"/>
      <c r="AA2114" s="14"/>
      <c r="AB2114" s="14"/>
      <c r="AC2114" s="32"/>
    </row>
    <row r="2115">
      <c r="A2115" s="8"/>
      <c r="B2115" s="13"/>
      <c r="C2115" s="8"/>
      <c r="D2115" s="8"/>
      <c r="E2115" s="8"/>
      <c r="F2115" s="8"/>
      <c r="G2115" s="11"/>
      <c r="H2115" s="8"/>
      <c r="I2115" s="11"/>
      <c r="J2115" s="8"/>
      <c r="K2115" s="8"/>
      <c r="L2115" s="11"/>
      <c r="M2115" s="8"/>
      <c r="N2115" s="8"/>
      <c r="O2115" s="8"/>
      <c r="P2115" s="11"/>
      <c r="Q2115" s="11"/>
      <c r="R2115" s="8"/>
      <c r="U2115" s="8"/>
      <c r="V2115" s="43"/>
      <c r="W2115" s="8"/>
      <c r="X2115" s="8"/>
      <c r="Z2115" s="8"/>
      <c r="AA2115" s="14"/>
      <c r="AB2115" s="14"/>
      <c r="AC2115" s="32"/>
    </row>
    <row r="2116">
      <c r="A2116" s="8"/>
      <c r="B2116" s="13"/>
      <c r="C2116" s="8"/>
      <c r="D2116" s="8"/>
      <c r="E2116" s="8"/>
      <c r="F2116" s="8"/>
      <c r="G2116" s="11"/>
      <c r="H2116" s="8"/>
      <c r="I2116" s="11"/>
      <c r="J2116" s="8"/>
      <c r="K2116" s="8"/>
      <c r="L2116" s="11"/>
      <c r="M2116" s="8"/>
      <c r="N2116" s="8"/>
      <c r="O2116" s="8"/>
      <c r="P2116" s="11"/>
      <c r="Q2116" s="11"/>
      <c r="R2116" s="8"/>
      <c r="U2116" s="8"/>
      <c r="V2116" s="43"/>
      <c r="W2116" s="8"/>
      <c r="X2116" s="8"/>
      <c r="Z2116" s="8"/>
      <c r="AA2116" s="14"/>
      <c r="AB2116" s="14"/>
      <c r="AC2116" s="32"/>
    </row>
    <row r="2117">
      <c r="A2117" s="8"/>
      <c r="B2117" s="13"/>
      <c r="C2117" s="8"/>
      <c r="D2117" s="8"/>
      <c r="E2117" s="8"/>
      <c r="F2117" s="8"/>
      <c r="G2117" s="11"/>
      <c r="H2117" s="8"/>
      <c r="I2117" s="11"/>
      <c r="J2117" s="8"/>
      <c r="K2117" s="8"/>
      <c r="L2117" s="11"/>
      <c r="M2117" s="8"/>
      <c r="N2117" s="8"/>
      <c r="O2117" s="8"/>
      <c r="P2117" s="11"/>
      <c r="Q2117" s="11"/>
      <c r="R2117" s="8"/>
      <c r="U2117" s="8"/>
      <c r="V2117" s="43"/>
      <c r="W2117" s="8"/>
      <c r="X2117" s="8"/>
      <c r="Z2117" s="8"/>
      <c r="AA2117" s="14"/>
      <c r="AB2117" s="14"/>
      <c r="AC2117" s="32"/>
    </row>
    <row r="2118">
      <c r="A2118" s="8"/>
      <c r="B2118" s="13"/>
      <c r="C2118" s="8"/>
      <c r="D2118" s="8"/>
      <c r="E2118" s="8"/>
      <c r="F2118" s="8"/>
      <c r="G2118" s="11"/>
      <c r="H2118" s="8"/>
      <c r="I2118" s="11"/>
      <c r="J2118" s="8"/>
      <c r="K2118" s="8"/>
      <c r="L2118" s="11"/>
      <c r="M2118" s="8"/>
      <c r="N2118" s="8"/>
      <c r="O2118" s="8"/>
      <c r="P2118" s="11"/>
      <c r="Q2118" s="11"/>
      <c r="R2118" s="8"/>
      <c r="U2118" s="8"/>
      <c r="V2118" s="43"/>
      <c r="W2118" s="8"/>
      <c r="X2118" s="8"/>
      <c r="Z2118" s="8"/>
      <c r="AA2118" s="14"/>
      <c r="AB2118" s="14"/>
      <c r="AC2118" s="32"/>
    </row>
    <row r="2119">
      <c r="A2119" s="8"/>
      <c r="B2119" s="13"/>
      <c r="C2119" s="8"/>
      <c r="D2119" s="8"/>
      <c r="E2119" s="8"/>
      <c r="F2119" s="8"/>
      <c r="G2119" s="11"/>
      <c r="H2119" s="8"/>
      <c r="I2119" s="11"/>
      <c r="J2119" s="8"/>
      <c r="K2119" s="8"/>
      <c r="L2119" s="11"/>
      <c r="M2119" s="8"/>
      <c r="N2119" s="8"/>
      <c r="O2119" s="8"/>
      <c r="P2119" s="11"/>
      <c r="Q2119" s="11"/>
      <c r="R2119" s="8"/>
      <c r="U2119" s="8"/>
      <c r="V2119" s="43"/>
      <c r="W2119" s="8"/>
      <c r="X2119" s="8"/>
      <c r="Z2119" s="8"/>
      <c r="AA2119" s="14"/>
      <c r="AB2119" s="14"/>
      <c r="AC2119" s="32"/>
    </row>
    <row r="2120">
      <c r="A2120" s="8"/>
      <c r="B2120" s="13"/>
      <c r="C2120" s="8"/>
      <c r="D2120" s="8"/>
      <c r="E2120" s="8"/>
      <c r="F2120" s="8"/>
      <c r="G2120" s="11"/>
      <c r="H2120" s="8"/>
      <c r="I2120" s="11"/>
      <c r="J2120" s="8"/>
      <c r="K2120" s="8"/>
      <c r="L2120" s="11"/>
      <c r="M2120" s="8"/>
      <c r="N2120" s="8"/>
      <c r="O2120" s="8"/>
      <c r="P2120" s="11"/>
      <c r="Q2120" s="11"/>
      <c r="R2120" s="8"/>
      <c r="U2120" s="8"/>
      <c r="V2120" s="43"/>
      <c r="W2120" s="8"/>
      <c r="X2120" s="8"/>
      <c r="Z2120" s="8"/>
      <c r="AA2120" s="14"/>
      <c r="AB2120" s="14"/>
      <c r="AC2120" s="32"/>
    </row>
    <row r="2121">
      <c r="A2121" s="8"/>
      <c r="B2121" s="13"/>
      <c r="C2121" s="8"/>
      <c r="D2121" s="8"/>
      <c r="E2121" s="8"/>
      <c r="F2121" s="8"/>
      <c r="G2121" s="11"/>
      <c r="H2121" s="8"/>
      <c r="I2121" s="11"/>
      <c r="J2121" s="8"/>
      <c r="K2121" s="8"/>
      <c r="L2121" s="11"/>
      <c r="M2121" s="8"/>
      <c r="N2121" s="8"/>
      <c r="O2121" s="8"/>
      <c r="P2121" s="11"/>
      <c r="Q2121" s="11"/>
      <c r="R2121" s="8"/>
      <c r="U2121" s="8"/>
      <c r="V2121" s="43"/>
      <c r="W2121" s="8"/>
      <c r="X2121" s="8"/>
      <c r="Z2121" s="8"/>
      <c r="AA2121" s="14"/>
      <c r="AB2121" s="14"/>
      <c r="AC2121" s="32"/>
    </row>
    <row r="2122">
      <c r="A2122" s="8"/>
      <c r="B2122" s="13"/>
      <c r="C2122" s="8"/>
      <c r="D2122" s="8"/>
      <c r="E2122" s="8"/>
      <c r="F2122" s="8"/>
      <c r="G2122" s="11"/>
      <c r="H2122" s="8"/>
      <c r="I2122" s="11"/>
      <c r="J2122" s="8"/>
      <c r="K2122" s="8"/>
      <c r="L2122" s="11"/>
      <c r="M2122" s="8"/>
      <c r="N2122" s="8"/>
      <c r="O2122" s="8"/>
      <c r="P2122" s="11"/>
      <c r="Q2122" s="11"/>
      <c r="R2122" s="8"/>
      <c r="U2122" s="8"/>
      <c r="V2122" s="43"/>
      <c r="W2122" s="8"/>
      <c r="X2122" s="8"/>
      <c r="Z2122" s="8"/>
      <c r="AA2122" s="14"/>
      <c r="AB2122" s="14"/>
      <c r="AC2122" s="32"/>
    </row>
    <row r="2123">
      <c r="A2123" s="8"/>
      <c r="B2123" s="13"/>
      <c r="C2123" s="8"/>
      <c r="D2123" s="8"/>
      <c r="E2123" s="8"/>
      <c r="F2123" s="8"/>
      <c r="G2123" s="11"/>
      <c r="H2123" s="8"/>
      <c r="I2123" s="11"/>
      <c r="J2123" s="8"/>
      <c r="K2123" s="8"/>
      <c r="L2123" s="11"/>
      <c r="M2123" s="8"/>
      <c r="N2123" s="8"/>
      <c r="O2123" s="8"/>
      <c r="P2123" s="11"/>
      <c r="Q2123" s="11"/>
      <c r="R2123" s="8"/>
      <c r="U2123" s="8"/>
      <c r="V2123" s="43"/>
      <c r="W2123" s="8"/>
      <c r="X2123" s="8"/>
      <c r="Z2123" s="8"/>
      <c r="AA2123" s="14"/>
      <c r="AB2123" s="14"/>
      <c r="AC2123" s="32"/>
    </row>
    <row r="2124">
      <c r="A2124" s="8"/>
      <c r="B2124" s="13"/>
      <c r="C2124" s="8"/>
      <c r="D2124" s="8"/>
      <c r="E2124" s="8"/>
      <c r="F2124" s="8"/>
      <c r="G2124" s="11"/>
      <c r="H2124" s="8"/>
      <c r="I2124" s="11"/>
      <c r="J2124" s="8"/>
      <c r="K2124" s="8"/>
      <c r="L2124" s="11"/>
      <c r="M2124" s="8"/>
      <c r="N2124" s="8"/>
      <c r="O2124" s="8"/>
      <c r="P2124" s="11"/>
      <c r="Q2124" s="11"/>
      <c r="R2124" s="8"/>
      <c r="U2124" s="8"/>
      <c r="V2124" s="43"/>
      <c r="W2124" s="8"/>
      <c r="X2124" s="8"/>
      <c r="Z2124" s="8"/>
      <c r="AA2124" s="14"/>
      <c r="AB2124" s="14"/>
      <c r="AC2124" s="32"/>
    </row>
    <row r="2125">
      <c r="A2125" s="8"/>
      <c r="B2125" s="13"/>
      <c r="C2125" s="8"/>
      <c r="D2125" s="8"/>
      <c r="E2125" s="8"/>
      <c r="F2125" s="8"/>
      <c r="G2125" s="11"/>
      <c r="H2125" s="8"/>
      <c r="I2125" s="11"/>
      <c r="J2125" s="8"/>
      <c r="K2125" s="8"/>
      <c r="L2125" s="11"/>
      <c r="M2125" s="8"/>
      <c r="N2125" s="8"/>
      <c r="O2125" s="8"/>
      <c r="P2125" s="11"/>
      <c r="Q2125" s="11"/>
      <c r="R2125" s="8"/>
      <c r="U2125" s="8"/>
      <c r="V2125" s="43"/>
      <c r="W2125" s="8"/>
      <c r="X2125" s="8"/>
      <c r="Z2125" s="8"/>
      <c r="AA2125" s="14"/>
      <c r="AB2125" s="14"/>
      <c r="AC2125" s="32"/>
    </row>
    <row r="2126">
      <c r="A2126" s="8"/>
      <c r="B2126" s="13"/>
      <c r="C2126" s="8"/>
      <c r="D2126" s="8"/>
      <c r="E2126" s="8"/>
      <c r="F2126" s="8"/>
      <c r="G2126" s="11"/>
      <c r="H2126" s="8"/>
      <c r="I2126" s="11"/>
      <c r="J2126" s="8"/>
      <c r="K2126" s="8"/>
      <c r="L2126" s="11"/>
      <c r="M2126" s="8"/>
      <c r="N2126" s="8"/>
      <c r="O2126" s="8"/>
      <c r="P2126" s="11"/>
      <c r="Q2126" s="11"/>
      <c r="R2126" s="8"/>
      <c r="U2126" s="8"/>
      <c r="V2126" s="43"/>
      <c r="W2126" s="8"/>
      <c r="X2126" s="8"/>
      <c r="Z2126" s="8"/>
      <c r="AA2126" s="14"/>
      <c r="AB2126" s="14"/>
      <c r="AC2126" s="32"/>
    </row>
    <row r="2127">
      <c r="A2127" s="8"/>
      <c r="B2127" s="13"/>
      <c r="C2127" s="8"/>
      <c r="D2127" s="8"/>
      <c r="E2127" s="8"/>
      <c r="F2127" s="8"/>
      <c r="G2127" s="11"/>
      <c r="H2127" s="8"/>
      <c r="I2127" s="11"/>
      <c r="J2127" s="8"/>
      <c r="K2127" s="8"/>
      <c r="L2127" s="11"/>
      <c r="M2127" s="8"/>
      <c r="N2127" s="8"/>
      <c r="O2127" s="8"/>
      <c r="P2127" s="11"/>
      <c r="Q2127" s="11"/>
      <c r="R2127" s="8"/>
      <c r="U2127" s="8"/>
      <c r="V2127" s="43"/>
      <c r="W2127" s="8"/>
      <c r="X2127" s="8"/>
      <c r="Z2127" s="8"/>
      <c r="AA2127" s="14"/>
      <c r="AB2127" s="14"/>
      <c r="AC2127" s="32"/>
    </row>
    <row r="2128">
      <c r="A2128" s="8"/>
      <c r="B2128" s="13"/>
      <c r="C2128" s="8"/>
      <c r="D2128" s="8"/>
      <c r="E2128" s="8"/>
      <c r="F2128" s="8"/>
      <c r="G2128" s="11"/>
      <c r="H2128" s="8"/>
      <c r="I2128" s="11"/>
      <c r="J2128" s="8"/>
      <c r="K2128" s="8"/>
      <c r="L2128" s="11"/>
      <c r="M2128" s="8"/>
      <c r="N2128" s="8"/>
      <c r="O2128" s="8"/>
      <c r="P2128" s="11"/>
      <c r="Q2128" s="11"/>
      <c r="R2128" s="8"/>
      <c r="U2128" s="8"/>
      <c r="V2128" s="43"/>
      <c r="W2128" s="8"/>
      <c r="X2128" s="8"/>
      <c r="Z2128" s="8"/>
      <c r="AA2128" s="14"/>
      <c r="AB2128" s="14"/>
      <c r="AC2128" s="32"/>
    </row>
    <row r="2129">
      <c r="A2129" s="8"/>
      <c r="B2129" s="13"/>
      <c r="C2129" s="8"/>
      <c r="D2129" s="8"/>
      <c r="E2129" s="8"/>
      <c r="F2129" s="8"/>
      <c r="G2129" s="11"/>
      <c r="H2129" s="8"/>
      <c r="I2129" s="11"/>
      <c r="J2129" s="8"/>
      <c r="K2129" s="8"/>
      <c r="L2129" s="11"/>
      <c r="M2129" s="8"/>
      <c r="N2129" s="8"/>
      <c r="O2129" s="8"/>
      <c r="P2129" s="11"/>
      <c r="Q2129" s="11"/>
      <c r="R2129" s="8"/>
      <c r="U2129" s="8"/>
      <c r="V2129" s="43"/>
      <c r="W2129" s="8"/>
      <c r="X2129" s="8"/>
      <c r="Z2129" s="8"/>
      <c r="AA2129" s="14"/>
      <c r="AB2129" s="14"/>
      <c r="AC2129" s="32"/>
    </row>
    <row r="2130">
      <c r="A2130" s="8"/>
      <c r="B2130" s="13"/>
      <c r="C2130" s="8"/>
      <c r="D2130" s="8"/>
      <c r="E2130" s="8"/>
      <c r="F2130" s="8"/>
      <c r="G2130" s="11"/>
      <c r="H2130" s="8"/>
      <c r="I2130" s="11"/>
      <c r="J2130" s="8"/>
      <c r="K2130" s="8"/>
      <c r="L2130" s="11"/>
      <c r="M2130" s="8"/>
      <c r="N2130" s="8"/>
      <c r="O2130" s="8"/>
      <c r="P2130" s="11"/>
      <c r="Q2130" s="11"/>
      <c r="R2130" s="8"/>
      <c r="U2130" s="8"/>
      <c r="V2130" s="43"/>
      <c r="W2130" s="8"/>
      <c r="X2130" s="8"/>
      <c r="Z2130" s="8"/>
      <c r="AA2130" s="14"/>
      <c r="AB2130" s="14"/>
      <c r="AC2130" s="32"/>
    </row>
    <row r="2131">
      <c r="A2131" s="8"/>
      <c r="B2131" s="13"/>
      <c r="C2131" s="8"/>
      <c r="D2131" s="8"/>
      <c r="E2131" s="8"/>
      <c r="F2131" s="8"/>
      <c r="G2131" s="11"/>
      <c r="H2131" s="8"/>
      <c r="I2131" s="11"/>
      <c r="J2131" s="8"/>
      <c r="K2131" s="8"/>
      <c r="L2131" s="11"/>
      <c r="M2131" s="8"/>
      <c r="N2131" s="8"/>
      <c r="O2131" s="8"/>
      <c r="P2131" s="11"/>
      <c r="Q2131" s="11"/>
      <c r="R2131" s="8"/>
      <c r="U2131" s="8"/>
      <c r="V2131" s="43"/>
      <c r="W2131" s="8"/>
      <c r="X2131" s="8"/>
      <c r="Z2131" s="8"/>
      <c r="AA2131" s="14"/>
      <c r="AB2131" s="14"/>
      <c r="AC2131" s="32"/>
    </row>
    <row r="2132">
      <c r="A2132" s="8"/>
      <c r="B2132" s="13"/>
      <c r="C2132" s="8"/>
      <c r="D2132" s="8"/>
      <c r="E2132" s="8"/>
      <c r="F2132" s="8"/>
      <c r="G2132" s="11"/>
      <c r="H2132" s="8"/>
      <c r="I2132" s="11"/>
      <c r="J2132" s="8"/>
      <c r="K2132" s="8"/>
      <c r="L2132" s="11"/>
      <c r="M2132" s="8"/>
      <c r="N2132" s="8"/>
      <c r="O2132" s="8"/>
      <c r="P2132" s="11"/>
      <c r="Q2132" s="11"/>
      <c r="R2132" s="8"/>
      <c r="U2132" s="8"/>
      <c r="V2132" s="43"/>
      <c r="W2132" s="8"/>
      <c r="X2132" s="8"/>
      <c r="Z2132" s="8"/>
      <c r="AA2132" s="14"/>
      <c r="AB2132" s="14"/>
      <c r="AC2132" s="32"/>
    </row>
    <row r="2133">
      <c r="A2133" s="8"/>
      <c r="B2133" s="13"/>
      <c r="C2133" s="8"/>
      <c r="D2133" s="8"/>
      <c r="E2133" s="8"/>
      <c r="F2133" s="8"/>
      <c r="G2133" s="11"/>
      <c r="H2133" s="8"/>
      <c r="I2133" s="11"/>
      <c r="J2133" s="8"/>
      <c r="K2133" s="8"/>
      <c r="L2133" s="11"/>
      <c r="M2133" s="8"/>
      <c r="N2133" s="8"/>
      <c r="O2133" s="8"/>
      <c r="P2133" s="11"/>
      <c r="Q2133" s="11"/>
      <c r="R2133" s="8"/>
      <c r="U2133" s="8"/>
      <c r="V2133" s="43"/>
      <c r="W2133" s="8"/>
      <c r="X2133" s="8"/>
      <c r="Z2133" s="8"/>
      <c r="AA2133" s="14"/>
      <c r="AB2133" s="14"/>
      <c r="AC2133" s="32"/>
    </row>
    <row r="2134">
      <c r="A2134" s="8"/>
      <c r="B2134" s="13"/>
      <c r="C2134" s="8"/>
      <c r="D2134" s="8"/>
      <c r="E2134" s="8"/>
      <c r="F2134" s="8"/>
      <c r="G2134" s="11"/>
      <c r="H2134" s="8"/>
      <c r="I2134" s="11"/>
      <c r="J2134" s="8"/>
      <c r="K2134" s="8"/>
      <c r="L2134" s="11"/>
      <c r="M2134" s="8"/>
      <c r="N2134" s="8"/>
      <c r="O2134" s="8"/>
      <c r="P2134" s="11"/>
      <c r="Q2134" s="11"/>
      <c r="R2134" s="8"/>
      <c r="U2134" s="8"/>
      <c r="V2134" s="43"/>
      <c r="W2134" s="8"/>
      <c r="X2134" s="8"/>
      <c r="Z2134" s="8"/>
      <c r="AA2134" s="14"/>
      <c r="AB2134" s="14"/>
      <c r="AC2134" s="32"/>
    </row>
    <row r="2135">
      <c r="A2135" s="8"/>
      <c r="B2135" s="13"/>
      <c r="C2135" s="8"/>
      <c r="D2135" s="8"/>
      <c r="E2135" s="8"/>
      <c r="F2135" s="8"/>
      <c r="G2135" s="11"/>
      <c r="H2135" s="8"/>
      <c r="I2135" s="11"/>
      <c r="J2135" s="8"/>
      <c r="K2135" s="8"/>
      <c r="L2135" s="11"/>
      <c r="M2135" s="8"/>
      <c r="N2135" s="8"/>
      <c r="O2135" s="8"/>
      <c r="P2135" s="11"/>
      <c r="Q2135" s="11"/>
      <c r="R2135" s="8"/>
      <c r="U2135" s="8"/>
      <c r="V2135" s="43"/>
      <c r="W2135" s="8"/>
      <c r="X2135" s="8"/>
      <c r="Z2135" s="8"/>
      <c r="AA2135" s="14"/>
      <c r="AB2135" s="14"/>
      <c r="AC2135" s="32"/>
    </row>
    <row r="2136">
      <c r="A2136" s="8"/>
      <c r="B2136" s="13"/>
      <c r="C2136" s="8"/>
      <c r="D2136" s="8"/>
      <c r="E2136" s="8"/>
      <c r="F2136" s="8"/>
      <c r="G2136" s="11"/>
      <c r="H2136" s="8"/>
      <c r="I2136" s="11"/>
      <c r="J2136" s="8"/>
      <c r="K2136" s="8"/>
      <c r="L2136" s="11"/>
      <c r="M2136" s="8"/>
      <c r="N2136" s="8"/>
      <c r="O2136" s="8"/>
      <c r="P2136" s="11"/>
      <c r="Q2136" s="11"/>
      <c r="R2136" s="8"/>
      <c r="U2136" s="8"/>
      <c r="V2136" s="43"/>
      <c r="W2136" s="8"/>
      <c r="X2136" s="8"/>
      <c r="Z2136" s="8"/>
      <c r="AA2136" s="14"/>
      <c r="AB2136" s="14"/>
      <c r="AC2136" s="32"/>
    </row>
    <row r="2137">
      <c r="A2137" s="8"/>
      <c r="B2137" s="13"/>
      <c r="C2137" s="8"/>
      <c r="D2137" s="8"/>
      <c r="E2137" s="8"/>
      <c r="F2137" s="8"/>
      <c r="G2137" s="11"/>
      <c r="H2137" s="8"/>
      <c r="I2137" s="11"/>
      <c r="J2137" s="8"/>
      <c r="K2137" s="8"/>
      <c r="L2137" s="11"/>
      <c r="M2137" s="8"/>
      <c r="N2137" s="8"/>
      <c r="O2137" s="8"/>
      <c r="P2137" s="11"/>
      <c r="Q2137" s="11"/>
      <c r="R2137" s="8"/>
      <c r="U2137" s="8"/>
      <c r="V2137" s="43"/>
      <c r="W2137" s="8"/>
      <c r="X2137" s="8"/>
      <c r="Z2137" s="8"/>
      <c r="AA2137" s="14"/>
      <c r="AB2137" s="14"/>
      <c r="AC2137" s="32"/>
    </row>
    <row r="2138">
      <c r="A2138" s="8"/>
      <c r="B2138" s="13"/>
      <c r="C2138" s="8"/>
      <c r="D2138" s="8"/>
      <c r="E2138" s="8"/>
      <c r="F2138" s="8"/>
      <c r="G2138" s="11"/>
      <c r="H2138" s="8"/>
      <c r="I2138" s="11"/>
      <c r="J2138" s="8"/>
      <c r="K2138" s="8"/>
      <c r="L2138" s="11"/>
      <c r="M2138" s="8"/>
      <c r="N2138" s="8"/>
      <c r="O2138" s="8"/>
      <c r="P2138" s="11"/>
      <c r="Q2138" s="11"/>
      <c r="R2138" s="8"/>
      <c r="U2138" s="8"/>
      <c r="V2138" s="43"/>
      <c r="W2138" s="8"/>
      <c r="X2138" s="8"/>
      <c r="Z2138" s="8"/>
      <c r="AA2138" s="14"/>
      <c r="AB2138" s="14"/>
      <c r="AC2138" s="32"/>
    </row>
    <row r="2139">
      <c r="A2139" s="8"/>
      <c r="B2139" s="13"/>
      <c r="C2139" s="8"/>
      <c r="D2139" s="8"/>
      <c r="E2139" s="8"/>
      <c r="F2139" s="8"/>
      <c r="G2139" s="11"/>
      <c r="H2139" s="8"/>
      <c r="I2139" s="11"/>
      <c r="J2139" s="8"/>
      <c r="K2139" s="8"/>
      <c r="L2139" s="11"/>
      <c r="M2139" s="8"/>
      <c r="N2139" s="8"/>
      <c r="O2139" s="8"/>
      <c r="P2139" s="11"/>
      <c r="Q2139" s="11"/>
      <c r="R2139" s="8"/>
      <c r="U2139" s="8"/>
      <c r="V2139" s="43"/>
      <c r="W2139" s="8"/>
      <c r="X2139" s="8"/>
      <c r="Z2139" s="8"/>
      <c r="AA2139" s="14"/>
      <c r="AB2139" s="14"/>
      <c r="AC2139" s="32"/>
    </row>
    <row r="2140">
      <c r="A2140" s="8"/>
      <c r="B2140" s="13"/>
      <c r="C2140" s="8"/>
      <c r="D2140" s="8"/>
      <c r="E2140" s="8"/>
      <c r="F2140" s="8"/>
      <c r="G2140" s="11"/>
      <c r="H2140" s="8"/>
      <c r="I2140" s="11"/>
      <c r="J2140" s="8"/>
      <c r="K2140" s="8"/>
      <c r="L2140" s="11"/>
      <c r="M2140" s="8"/>
      <c r="N2140" s="8"/>
      <c r="O2140" s="8"/>
      <c r="P2140" s="11"/>
      <c r="Q2140" s="11"/>
      <c r="R2140" s="8"/>
      <c r="U2140" s="8"/>
      <c r="V2140" s="43"/>
      <c r="W2140" s="8"/>
      <c r="X2140" s="8"/>
      <c r="Z2140" s="8"/>
      <c r="AA2140" s="14"/>
      <c r="AB2140" s="14"/>
      <c r="AC2140" s="32"/>
    </row>
    <row r="2141">
      <c r="A2141" s="8"/>
      <c r="B2141" s="13"/>
      <c r="C2141" s="8"/>
      <c r="D2141" s="8"/>
      <c r="E2141" s="8"/>
      <c r="F2141" s="8"/>
      <c r="G2141" s="11"/>
      <c r="H2141" s="8"/>
      <c r="I2141" s="11"/>
      <c r="J2141" s="8"/>
      <c r="K2141" s="8"/>
      <c r="L2141" s="11"/>
      <c r="M2141" s="8"/>
      <c r="N2141" s="8"/>
      <c r="O2141" s="8"/>
      <c r="P2141" s="11"/>
      <c r="Q2141" s="11"/>
      <c r="R2141" s="8"/>
      <c r="U2141" s="8"/>
      <c r="V2141" s="43"/>
      <c r="W2141" s="8"/>
      <c r="X2141" s="8"/>
      <c r="Z2141" s="8"/>
      <c r="AA2141" s="14"/>
      <c r="AB2141" s="14"/>
      <c r="AC2141" s="32"/>
    </row>
    <row r="2142">
      <c r="A2142" s="8"/>
      <c r="B2142" s="13"/>
      <c r="C2142" s="8"/>
      <c r="D2142" s="8"/>
      <c r="E2142" s="8"/>
      <c r="F2142" s="8"/>
      <c r="G2142" s="11"/>
      <c r="H2142" s="8"/>
      <c r="I2142" s="11"/>
      <c r="J2142" s="8"/>
      <c r="K2142" s="8"/>
      <c r="L2142" s="11"/>
      <c r="M2142" s="8"/>
      <c r="N2142" s="8"/>
      <c r="O2142" s="8"/>
      <c r="P2142" s="11"/>
      <c r="Q2142" s="11"/>
      <c r="R2142" s="8"/>
      <c r="U2142" s="8"/>
      <c r="V2142" s="43"/>
      <c r="W2142" s="8"/>
      <c r="X2142" s="8"/>
      <c r="Z2142" s="8"/>
      <c r="AA2142" s="14"/>
      <c r="AB2142" s="14"/>
      <c r="AC2142" s="32"/>
    </row>
    <row r="2143">
      <c r="A2143" s="8"/>
      <c r="B2143" s="13"/>
      <c r="C2143" s="8"/>
      <c r="D2143" s="8"/>
      <c r="E2143" s="8"/>
      <c r="F2143" s="8"/>
      <c r="G2143" s="11"/>
      <c r="H2143" s="8"/>
      <c r="I2143" s="11"/>
      <c r="J2143" s="8"/>
      <c r="K2143" s="8"/>
      <c r="L2143" s="11"/>
      <c r="M2143" s="8"/>
      <c r="N2143" s="8"/>
      <c r="O2143" s="8"/>
      <c r="P2143" s="11"/>
      <c r="Q2143" s="11"/>
      <c r="R2143" s="8"/>
      <c r="U2143" s="8"/>
      <c r="V2143" s="43"/>
      <c r="W2143" s="8"/>
      <c r="X2143" s="8"/>
      <c r="Z2143" s="8"/>
      <c r="AA2143" s="14"/>
      <c r="AB2143" s="14"/>
      <c r="AC2143" s="32"/>
    </row>
    <row r="2144">
      <c r="A2144" s="8"/>
      <c r="B2144" s="13"/>
      <c r="C2144" s="8"/>
      <c r="D2144" s="8"/>
      <c r="E2144" s="8"/>
      <c r="F2144" s="8"/>
      <c r="G2144" s="11"/>
      <c r="H2144" s="8"/>
      <c r="I2144" s="11"/>
      <c r="J2144" s="8"/>
      <c r="K2144" s="8"/>
      <c r="L2144" s="11"/>
      <c r="M2144" s="8"/>
      <c r="N2144" s="8"/>
      <c r="O2144" s="8"/>
      <c r="P2144" s="11"/>
      <c r="Q2144" s="11"/>
      <c r="R2144" s="8"/>
      <c r="U2144" s="8"/>
      <c r="V2144" s="43"/>
      <c r="W2144" s="8"/>
      <c r="X2144" s="8"/>
      <c r="Z2144" s="8"/>
      <c r="AA2144" s="14"/>
      <c r="AB2144" s="14"/>
      <c r="AC2144" s="32"/>
    </row>
    <row r="2145">
      <c r="A2145" s="8"/>
      <c r="B2145" s="13"/>
      <c r="C2145" s="8"/>
      <c r="D2145" s="8"/>
      <c r="E2145" s="8"/>
      <c r="F2145" s="8"/>
      <c r="G2145" s="11"/>
      <c r="H2145" s="8"/>
      <c r="I2145" s="11"/>
      <c r="J2145" s="8"/>
      <c r="K2145" s="8"/>
      <c r="L2145" s="11"/>
      <c r="M2145" s="8"/>
      <c r="N2145" s="8"/>
      <c r="O2145" s="8"/>
      <c r="P2145" s="11"/>
      <c r="Q2145" s="11"/>
      <c r="R2145" s="8"/>
      <c r="U2145" s="8"/>
      <c r="V2145" s="43"/>
      <c r="W2145" s="8"/>
      <c r="X2145" s="8"/>
      <c r="Z2145" s="8"/>
      <c r="AA2145" s="14"/>
      <c r="AB2145" s="14"/>
      <c r="AC2145" s="32"/>
    </row>
    <row r="2146">
      <c r="A2146" s="8"/>
      <c r="B2146" s="13"/>
      <c r="C2146" s="8"/>
      <c r="D2146" s="8"/>
      <c r="E2146" s="8"/>
      <c r="F2146" s="8"/>
      <c r="G2146" s="11"/>
      <c r="H2146" s="8"/>
      <c r="I2146" s="11"/>
      <c r="J2146" s="8"/>
      <c r="K2146" s="8"/>
      <c r="L2146" s="11"/>
      <c r="M2146" s="8"/>
      <c r="N2146" s="8"/>
      <c r="O2146" s="8"/>
      <c r="P2146" s="11"/>
      <c r="Q2146" s="11"/>
      <c r="R2146" s="8"/>
      <c r="U2146" s="8"/>
      <c r="V2146" s="43"/>
      <c r="W2146" s="8"/>
      <c r="X2146" s="8"/>
      <c r="Z2146" s="8"/>
      <c r="AA2146" s="14"/>
      <c r="AB2146" s="14"/>
      <c r="AC2146" s="32"/>
    </row>
    <row r="2147">
      <c r="A2147" s="8"/>
      <c r="B2147" s="13"/>
      <c r="C2147" s="8"/>
      <c r="D2147" s="8"/>
      <c r="E2147" s="8"/>
      <c r="F2147" s="8"/>
      <c r="G2147" s="11"/>
      <c r="H2147" s="8"/>
      <c r="I2147" s="11"/>
      <c r="J2147" s="8"/>
      <c r="K2147" s="8"/>
      <c r="L2147" s="11"/>
      <c r="M2147" s="8"/>
      <c r="N2147" s="8"/>
      <c r="O2147" s="8"/>
      <c r="P2147" s="11"/>
      <c r="Q2147" s="11"/>
      <c r="R2147" s="8"/>
      <c r="U2147" s="8"/>
      <c r="V2147" s="43"/>
      <c r="W2147" s="8"/>
      <c r="X2147" s="8"/>
      <c r="Z2147" s="8"/>
      <c r="AA2147" s="14"/>
      <c r="AB2147" s="14"/>
      <c r="AC2147" s="32"/>
    </row>
    <row r="2148">
      <c r="A2148" s="8"/>
      <c r="B2148" s="13"/>
      <c r="C2148" s="8"/>
      <c r="D2148" s="8"/>
      <c r="E2148" s="8"/>
      <c r="F2148" s="8"/>
      <c r="G2148" s="11"/>
      <c r="H2148" s="8"/>
      <c r="I2148" s="11"/>
      <c r="J2148" s="8"/>
      <c r="K2148" s="8"/>
      <c r="L2148" s="11"/>
      <c r="M2148" s="8"/>
      <c r="N2148" s="8"/>
      <c r="O2148" s="8"/>
      <c r="P2148" s="11"/>
      <c r="Q2148" s="11"/>
      <c r="R2148" s="8"/>
      <c r="U2148" s="8"/>
      <c r="V2148" s="43"/>
      <c r="W2148" s="8"/>
      <c r="X2148" s="8"/>
      <c r="Z2148" s="8"/>
      <c r="AA2148" s="14"/>
      <c r="AB2148" s="14"/>
      <c r="AC2148" s="32"/>
    </row>
    <row r="2149">
      <c r="A2149" s="8"/>
      <c r="B2149" s="13"/>
      <c r="C2149" s="8"/>
      <c r="D2149" s="8"/>
      <c r="E2149" s="8"/>
      <c r="F2149" s="8"/>
      <c r="G2149" s="11"/>
      <c r="H2149" s="8"/>
      <c r="I2149" s="11"/>
      <c r="J2149" s="8"/>
      <c r="K2149" s="8"/>
      <c r="L2149" s="11"/>
      <c r="M2149" s="8"/>
      <c r="N2149" s="8"/>
      <c r="O2149" s="8"/>
      <c r="P2149" s="11"/>
      <c r="Q2149" s="11"/>
      <c r="R2149" s="8"/>
      <c r="U2149" s="8"/>
      <c r="V2149" s="43"/>
      <c r="W2149" s="8"/>
      <c r="X2149" s="8"/>
      <c r="Z2149" s="8"/>
      <c r="AA2149" s="14"/>
      <c r="AB2149" s="14"/>
      <c r="AC2149" s="32"/>
    </row>
    <row r="2150">
      <c r="A2150" s="8"/>
      <c r="B2150" s="13"/>
      <c r="C2150" s="8"/>
      <c r="D2150" s="8"/>
      <c r="E2150" s="8"/>
      <c r="F2150" s="8"/>
      <c r="G2150" s="11"/>
      <c r="H2150" s="8"/>
      <c r="I2150" s="11"/>
      <c r="J2150" s="8"/>
      <c r="K2150" s="8"/>
      <c r="L2150" s="11"/>
      <c r="M2150" s="8"/>
      <c r="N2150" s="8"/>
      <c r="O2150" s="8"/>
      <c r="P2150" s="11"/>
      <c r="Q2150" s="11"/>
      <c r="R2150" s="8"/>
      <c r="U2150" s="8"/>
      <c r="V2150" s="43"/>
      <c r="W2150" s="8"/>
      <c r="X2150" s="8"/>
      <c r="Z2150" s="8"/>
      <c r="AA2150" s="14"/>
      <c r="AB2150" s="14"/>
      <c r="AC2150" s="32"/>
    </row>
    <row r="2151">
      <c r="A2151" s="8"/>
      <c r="B2151" s="13"/>
      <c r="C2151" s="8"/>
      <c r="D2151" s="8"/>
      <c r="E2151" s="8"/>
      <c r="F2151" s="8"/>
      <c r="G2151" s="11"/>
      <c r="H2151" s="8"/>
      <c r="I2151" s="11"/>
      <c r="J2151" s="8"/>
      <c r="K2151" s="8"/>
      <c r="L2151" s="11"/>
      <c r="M2151" s="8"/>
      <c r="N2151" s="8"/>
      <c r="O2151" s="8"/>
      <c r="P2151" s="11"/>
      <c r="Q2151" s="11"/>
      <c r="R2151" s="8"/>
      <c r="U2151" s="8"/>
      <c r="V2151" s="43"/>
      <c r="W2151" s="8"/>
      <c r="X2151" s="8"/>
      <c r="Z2151" s="8"/>
      <c r="AA2151" s="14"/>
      <c r="AB2151" s="14"/>
      <c r="AC2151" s="32"/>
    </row>
    <row r="2152">
      <c r="A2152" s="8"/>
      <c r="B2152" s="13"/>
      <c r="C2152" s="8"/>
      <c r="D2152" s="8"/>
      <c r="E2152" s="8"/>
      <c r="F2152" s="8"/>
      <c r="G2152" s="11"/>
      <c r="H2152" s="8"/>
      <c r="I2152" s="11"/>
      <c r="J2152" s="8"/>
      <c r="K2152" s="8"/>
      <c r="L2152" s="11"/>
      <c r="M2152" s="8"/>
      <c r="N2152" s="8"/>
      <c r="O2152" s="8"/>
      <c r="P2152" s="11"/>
      <c r="Q2152" s="11"/>
      <c r="R2152" s="8"/>
      <c r="U2152" s="8"/>
      <c r="V2152" s="43"/>
      <c r="W2152" s="8"/>
      <c r="X2152" s="8"/>
      <c r="Z2152" s="8"/>
      <c r="AA2152" s="14"/>
      <c r="AB2152" s="14"/>
      <c r="AC2152" s="32"/>
    </row>
    <row r="2153">
      <c r="A2153" s="8"/>
      <c r="B2153" s="13"/>
      <c r="C2153" s="8"/>
      <c r="D2153" s="8"/>
      <c r="E2153" s="8"/>
      <c r="F2153" s="8"/>
      <c r="G2153" s="11"/>
      <c r="H2153" s="8"/>
      <c r="I2153" s="11"/>
      <c r="J2153" s="8"/>
      <c r="K2153" s="8"/>
      <c r="L2153" s="11"/>
      <c r="M2153" s="8"/>
      <c r="N2153" s="8"/>
      <c r="O2153" s="8"/>
      <c r="P2153" s="11"/>
      <c r="Q2153" s="11"/>
      <c r="R2153" s="8"/>
      <c r="U2153" s="8"/>
      <c r="V2153" s="43"/>
      <c r="W2153" s="8"/>
      <c r="X2153" s="8"/>
      <c r="Z2153" s="8"/>
      <c r="AA2153" s="14"/>
      <c r="AB2153" s="14"/>
      <c r="AC2153" s="32"/>
    </row>
    <row r="2154">
      <c r="A2154" s="8"/>
      <c r="B2154" s="13"/>
      <c r="C2154" s="8"/>
      <c r="D2154" s="8"/>
      <c r="E2154" s="8"/>
      <c r="F2154" s="8"/>
      <c r="G2154" s="11"/>
      <c r="H2154" s="8"/>
      <c r="I2154" s="11"/>
      <c r="J2154" s="8"/>
      <c r="K2154" s="8"/>
      <c r="L2154" s="11"/>
      <c r="M2154" s="8"/>
      <c r="N2154" s="8"/>
      <c r="O2154" s="8"/>
      <c r="P2154" s="11"/>
      <c r="Q2154" s="11"/>
      <c r="R2154" s="8"/>
      <c r="U2154" s="8"/>
      <c r="V2154" s="43"/>
      <c r="W2154" s="8"/>
      <c r="X2154" s="8"/>
      <c r="Z2154" s="8"/>
      <c r="AA2154" s="14"/>
      <c r="AB2154" s="14"/>
      <c r="AC2154" s="32"/>
    </row>
    <row r="2155">
      <c r="A2155" s="8"/>
      <c r="B2155" s="13"/>
      <c r="C2155" s="8"/>
      <c r="D2155" s="8"/>
      <c r="E2155" s="8"/>
      <c r="F2155" s="8"/>
      <c r="G2155" s="11"/>
      <c r="H2155" s="8"/>
      <c r="I2155" s="11"/>
      <c r="J2155" s="8"/>
      <c r="K2155" s="8"/>
      <c r="L2155" s="11"/>
      <c r="M2155" s="8"/>
      <c r="N2155" s="8"/>
      <c r="O2155" s="8"/>
      <c r="P2155" s="11"/>
      <c r="Q2155" s="11"/>
      <c r="R2155" s="8"/>
      <c r="U2155" s="8"/>
      <c r="V2155" s="43"/>
      <c r="W2155" s="8"/>
      <c r="X2155" s="8"/>
      <c r="Z2155" s="8"/>
      <c r="AA2155" s="14"/>
      <c r="AB2155" s="14"/>
      <c r="AC2155" s="32"/>
    </row>
    <row r="2156">
      <c r="A2156" s="8"/>
      <c r="B2156" s="13"/>
      <c r="C2156" s="8"/>
      <c r="D2156" s="8"/>
      <c r="E2156" s="8"/>
      <c r="F2156" s="8"/>
      <c r="G2156" s="11"/>
      <c r="H2156" s="8"/>
      <c r="I2156" s="11"/>
      <c r="J2156" s="8"/>
      <c r="K2156" s="8"/>
      <c r="L2156" s="11"/>
      <c r="M2156" s="8"/>
      <c r="N2156" s="8"/>
      <c r="O2156" s="8"/>
      <c r="P2156" s="11"/>
      <c r="Q2156" s="11"/>
      <c r="R2156" s="8"/>
      <c r="U2156" s="8"/>
      <c r="V2156" s="43"/>
      <c r="W2156" s="8"/>
      <c r="X2156" s="8"/>
      <c r="Z2156" s="8"/>
      <c r="AA2156" s="14"/>
      <c r="AB2156" s="14"/>
      <c r="AC2156" s="32"/>
    </row>
    <row r="2157">
      <c r="A2157" s="8"/>
      <c r="B2157" s="13"/>
      <c r="C2157" s="8"/>
      <c r="D2157" s="8"/>
      <c r="E2157" s="8"/>
      <c r="F2157" s="8"/>
      <c r="G2157" s="11"/>
      <c r="H2157" s="8"/>
      <c r="I2157" s="11"/>
      <c r="J2157" s="8"/>
      <c r="K2157" s="8"/>
      <c r="L2157" s="11"/>
      <c r="M2157" s="8"/>
      <c r="N2157" s="8"/>
      <c r="O2157" s="8"/>
      <c r="P2157" s="11"/>
      <c r="Q2157" s="11"/>
      <c r="R2157" s="8"/>
      <c r="U2157" s="8"/>
      <c r="V2157" s="43"/>
      <c r="W2157" s="8"/>
      <c r="X2157" s="8"/>
      <c r="Z2157" s="8"/>
      <c r="AA2157" s="14"/>
      <c r="AB2157" s="14"/>
      <c r="AC2157" s="32"/>
    </row>
    <row r="2158">
      <c r="A2158" s="8"/>
      <c r="B2158" s="13"/>
      <c r="C2158" s="8"/>
      <c r="D2158" s="8"/>
      <c r="E2158" s="8"/>
      <c r="F2158" s="8"/>
      <c r="G2158" s="11"/>
      <c r="H2158" s="8"/>
      <c r="I2158" s="11"/>
      <c r="J2158" s="8"/>
      <c r="K2158" s="8"/>
      <c r="L2158" s="11"/>
      <c r="M2158" s="8"/>
      <c r="N2158" s="8"/>
      <c r="O2158" s="8"/>
      <c r="P2158" s="11"/>
      <c r="Q2158" s="11"/>
      <c r="R2158" s="8"/>
      <c r="U2158" s="8"/>
      <c r="V2158" s="43"/>
      <c r="W2158" s="8"/>
      <c r="X2158" s="8"/>
      <c r="Z2158" s="8"/>
      <c r="AA2158" s="14"/>
      <c r="AB2158" s="14"/>
      <c r="AC2158" s="32"/>
    </row>
    <row r="2159">
      <c r="A2159" s="8"/>
      <c r="B2159" s="13"/>
      <c r="C2159" s="8"/>
      <c r="D2159" s="8"/>
      <c r="E2159" s="8"/>
      <c r="F2159" s="8"/>
      <c r="G2159" s="11"/>
      <c r="H2159" s="8"/>
      <c r="I2159" s="11"/>
      <c r="J2159" s="8"/>
      <c r="K2159" s="8"/>
      <c r="L2159" s="11"/>
      <c r="M2159" s="8"/>
      <c r="N2159" s="8"/>
      <c r="O2159" s="8"/>
      <c r="P2159" s="11"/>
      <c r="Q2159" s="11"/>
      <c r="R2159" s="8"/>
      <c r="U2159" s="8"/>
      <c r="V2159" s="43"/>
      <c r="W2159" s="8"/>
      <c r="X2159" s="8"/>
      <c r="Z2159" s="8"/>
      <c r="AA2159" s="14"/>
      <c r="AB2159" s="14"/>
      <c r="AC2159" s="32"/>
    </row>
    <row r="2160">
      <c r="A2160" s="8"/>
      <c r="B2160" s="13"/>
      <c r="C2160" s="8"/>
      <c r="D2160" s="8"/>
      <c r="E2160" s="8"/>
      <c r="F2160" s="8"/>
      <c r="G2160" s="11"/>
      <c r="H2160" s="8"/>
      <c r="I2160" s="11"/>
      <c r="J2160" s="8"/>
      <c r="K2160" s="8"/>
      <c r="L2160" s="11"/>
      <c r="M2160" s="8"/>
      <c r="N2160" s="8"/>
      <c r="O2160" s="8"/>
      <c r="P2160" s="11"/>
      <c r="Q2160" s="11"/>
      <c r="R2160" s="8"/>
      <c r="U2160" s="8"/>
      <c r="V2160" s="43"/>
      <c r="W2160" s="8"/>
      <c r="X2160" s="8"/>
      <c r="Z2160" s="8"/>
      <c r="AA2160" s="14"/>
      <c r="AB2160" s="14"/>
      <c r="AC2160" s="32"/>
    </row>
    <row r="2161">
      <c r="A2161" s="8"/>
      <c r="B2161" s="13"/>
      <c r="C2161" s="8"/>
      <c r="D2161" s="8"/>
      <c r="E2161" s="8"/>
      <c r="F2161" s="8"/>
      <c r="G2161" s="11"/>
      <c r="H2161" s="8"/>
      <c r="I2161" s="11"/>
      <c r="J2161" s="8"/>
      <c r="K2161" s="8"/>
      <c r="L2161" s="11"/>
      <c r="M2161" s="8"/>
      <c r="N2161" s="8"/>
      <c r="O2161" s="8"/>
      <c r="P2161" s="11"/>
      <c r="Q2161" s="11"/>
      <c r="R2161" s="8"/>
      <c r="U2161" s="8"/>
      <c r="V2161" s="43"/>
      <c r="W2161" s="8"/>
      <c r="X2161" s="8"/>
      <c r="Z2161" s="8"/>
      <c r="AA2161" s="14"/>
      <c r="AB2161" s="14"/>
      <c r="AC2161" s="32"/>
    </row>
    <row r="2162">
      <c r="A2162" s="8"/>
      <c r="B2162" s="13"/>
      <c r="C2162" s="8"/>
      <c r="D2162" s="8"/>
      <c r="E2162" s="8"/>
      <c r="F2162" s="8"/>
      <c r="G2162" s="11"/>
      <c r="H2162" s="8"/>
      <c r="I2162" s="11"/>
      <c r="J2162" s="8"/>
      <c r="K2162" s="8"/>
      <c r="L2162" s="11"/>
      <c r="M2162" s="8"/>
      <c r="N2162" s="8"/>
      <c r="O2162" s="8"/>
      <c r="P2162" s="11"/>
      <c r="Q2162" s="11"/>
      <c r="R2162" s="8"/>
      <c r="U2162" s="8"/>
      <c r="V2162" s="43"/>
      <c r="W2162" s="8"/>
      <c r="X2162" s="8"/>
      <c r="Z2162" s="8"/>
      <c r="AA2162" s="14"/>
      <c r="AB2162" s="14"/>
      <c r="AC2162" s="32"/>
    </row>
    <row r="2163">
      <c r="A2163" s="8"/>
      <c r="B2163" s="13"/>
      <c r="C2163" s="8"/>
      <c r="D2163" s="8"/>
      <c r="E2163" s="8"/>
      <c r="F2163" s="8"/>
      <c r="G2163" s="11"/>
      <c r="H2163" s="8"/>
      <c r="I2163" s="11"/>
      <c r="J2163" s="8"/>
      <c r="K2163" s="8"/>
      <c r="L2163" s="11"/>
      <c r="M2163" s="8"/>
      <c r="N2163" s="8"/>
      <c r="O2163" s="8"/>
      <c r="P2163" s="11"/>
      <c r="Q2163" s="11"/>
      <c r="R2163" s="8"/>
      <c r="U2163" s="8"/>
      <c r="V2163" s="43"/>
      <c r="W2163" s="8"/>
      <c r="X2163" s="8"/>
      <c r="Z2163" s="8"/>
      <c r="AA2163" s="14"/>
      <c r="AB2163" s="14"/>
      <c r="AC2163" s="32"/>
    </row>
    <row r="2164">
      <c r="A2164" s="8"/>
      <c r="B2164" s="13"/>
      <c r="C2164" s="8"/>
      <c r="D2164" s="8"/>
      <c r="E2164" s="8"/>
      <c r="F2164" s="8"/>
      <c r="G2164" s="11"/>
      <c r="H2164" s="8"/>
      <c r="I2164" s="11"/>
      <c r="J2164" s="8"/>
      <c r="K2164" s="8"/>
      <c r="L2164" s="11"/>
      <c r="M2164" s="8"/>
      <c r="N2164" s="8"/>
      <c r="O2164" s="8"/>
      <c r="P2164" s="11"/>
      <c r="Q2164" s="11"/>
      <c r="R2164" s="8"/>
      <c r="U2164" s="8"/>
      <c r="V2164" s="43"/>
      <c r="W2164" s="8"/>
      <c r="X2164" s="8"/>
      <c r="Z2164" s="8"/>
      <c r="AA2164" s="14"/>
      <c r="AB2164" s="14"/>
      <c r="AC2164" s="32"/>
    </row>
    <row r="2165">
      <c r="A2165" s="8"/>
      <c r="B2165" s="13"/>
      <c r="C2165" s="8"/>
      <c r="D2165" s="8"/>
      <c r="E2165" s="8"/>
      <c r="F2165" s="8"/>
      <c r="G2165" s="11"/>
      <c r="H2165" s="8"/>
      <c r="I2165" s="11"/>
      <c r="J2165" s="8"/>
      <c r="K2165" s="8"/>
      <c r="L2165" s="11"/>
      <c r="M2165" s="8"/>
      <c r="N2165" s="8"/>
      <c r="O2165" s="8"/>
      <c r="P2165" s="11"/>
      <c r="Q2165" s="11"/>
      <c r="R2165" s="8"/>
      <c r="U2165" s="8"/>
      <c r="V2165" s="43"/>
      <c r="W2165" s="8"/>
      <c r="X2165" s="8"/>
      <c r="Z2165" s="8"/>
      <c r="AA2165" s="14"/>
      <c r="AB2165" s="14"/>
      <c r="AC2165" s="32"/>
    </row>
    <row r="2166">
      <c r="A2166" s="8"/>
      <c r="B2166" s="13"/>
      <c r="C2166" s="8"/>
      <c r="D2166" s="8"/>
      <c r="E2166" s="8"/>
      <c r="F2166" s="8"/>
      <c r="G2166" s="11"/>
      <c r="H2166" s="8"/>
      <c r="I2166" s="11"/>
      <c r="J2166" s="8"/>
      <c r="K2166" s="8"/>
      <c r="L2166" s="11"/>
      <c r="M2166" s="8"/>
      <c r="N2166" s="8"/>
      <c r="O2166" s="8"/>
      <c r="P2166" s="11"/>
      <c r="Q2166" s="11"/>
      <c r="R2166" s="8"/>
      <c r="U2166" s="8"/>
      <c r="V2166" s="43"/>
      <c r="W2166" s="8"/>
      <c r="X2166" s="8"/>
      <c r="Z2166" s="8"/>
      <c r="AA2166" s="14"/>
      <c r="AB2166" s="14"/>
      <c r="AC2166" s="32"/>
    </row>
    <row r="2167">
      <c r="A2167" s="8"/>
      <c r="B2167" s="13"/>
      <c r="C2167" s="8"/>
      <c r="D2167" s="8"/>
      <c r="E2167" s="8"/>
      <c r="F2167" s="8"/>
      <c r="G2167" s="11"/>
      <c r="H2167" s="8"/>
      <c r="I2167" s="11"/>
      <c r="J2167" s="8"/>
      <c r="K2167" s="8"/>
      <c r="L2167" s="11"/>
      <c r="M2167" s="8"/>
      <c r="N2167" s="8"/>
      <c r="O2167" s="8"/>
      <c r="P2167" s="11"/>
      <c r="Q2167" s="11"/>
      <c r="R2167" s="8"/>
      <c r="U2167" s="8"/>
      <c r="V2167" s="43"/>
      <c r="W2167" s="8"/>
      <c r="X2167" s="8"/>
      <c r="Z2167" s="8"/>
      <c r="AA2167" s="14"/>
      <c r="AB2167" s="14"/>
      <c r="AC2167" s="32"/>
    </row>
    <row r="2168">
      <c r="A2168" s="8"/>
      <c r="B2168" s="13"/>
      <c r="C2168" s="8"/>
      <c r="D2168" s="8"/>
      <c r="E2168" s="8"/>
      <c r="F2168" s="8"/>
      <c r="G2168" s="11"/>
      <c r="H2168" s="8"/>
      <c r="I2168" s="11"/>
      <c r="J2168" s="8"/>
      <c r="K2168" s="8"/>
      <c r="L2168" s="11"/>
      <c r="M2168" s="8"/>
      <c r="N2168" s="8"/>
      <c r="O2168" s="8"/>
      <c r="P2168" s="11"/>
      <c r="Q2168" s="11"/>
      <c r="R2168" s="8"/>
      <c r="U2168" s="8"/>
      <c r="V2168" s="43"/>
      <c r="W2168" s="8"/>
      <c r="X2168" s="8"/>
      <c r="Z2168" s="8"/>
      <c r="AA2168" s="14"/>
      <c r="AB2168" s="14"/>
      <c r="AC2168" s="32"/>
    </row>
    <row r="2169">
      <c r="A2169" s="8"/>
      <c r="B2169" s="13"/>
      <c r="C2169" s="8"/>
      <c r="D2169" s="8"/>
      <c r="E2169" s="8"/>
      <c r="F2169" s="8"/>
      <c r="G2169" s="11"/>
      <c r="H2169" s="8"/>
      <c r="I2169" s="11"/>
      <c r="J2169" s="8"/>
      <c r="K2169" s="8"/>
      <c r="L2169" s="11"/>
      <c r="M2169" s="8"/>
      <c r="N2169" s="8"/>
      <c r="O2169" s="8"/>
      <c r="P2169" s="11"/>
      <c r="Q2169" s="11"/>
      <c r="R2169" s="8"/>
      <c r="U2169" s="8"/>
      <c r="V2169" s="43"/>
      <c r="W2169" s="8"/>
      <c r="X2169" s="8"/>
      <c r="Z2169" s="8"/>
      <c r="AA2169" s="14"/>
      <c r="AB2169" s="14"/>
      <c r="AC2169" s="32"/>
    </row>
    <row r="2170">
      <c r="A2170" s="8"/>
      <c r="B2170" s="13"/>
      <c r="C2170" s="8"/>
      <c r="D2170" s="8"/>
      <c r="E2170" s="8"/>
      <c r="F2170" s="8"/>
      <c r="G2170" s="11"/>
      <c r="H2170" s="8"/>
      <c r="I2170" s="11"/>
      <c r="J2170" s="8"/>
      <c r="K2170" s="8"/>
      <c r="L2170" s="11"/>
      <c r="M2170" s="8"/>
      <c r="N2170" s="8"/>
      <c r="O2170" s="8"/>
      <c r="P2170" s="11"/>
      <c r="Q2170" s="11"/>
      <c r="R2170" s="8"/>
      <c r="U2170" s="8"/>
      <c r="V2170" s="43"/>
      <c r="W2170" s="8"/>
      <c r="X2170" s="8"/>
      <c r="Z2170" s="8"/>
      <c r="AA2170" s="14"/>
      <c r="AB2170" s="14"/>
      <c r="AC2170" s="32"/>
    </row>
    <row r="2171">
      <c r="A2171" s="8"/>
      <c r="B2171" s="13"/>
      <c r="C2171" s="8"/>
      <c r="D2171" s="8"/>
      <c r="E2171" s="8"/>
      <c r="F2171" s="8"/>
      <c r="G2171" s="11"/>
      <c r="H2171" s="8"/>
      <c r="I2171" s="11"/>
      <c r="J2171" s="8"/>
      <c r="K2171" s="8"/>
      <c r="L2171" s="11"/>
      <c r="M2171" s="8"/>
      <c r="N2171" s="8"/>
      <c r="O2171" s="8"/>
      <c r="P2171" s="11"/>
      <c r="Q2171" s="11"/>
      <c r="R2171" s="8"/>
      <c r="U2171" s="8"/>
      <c r="V2171" s="43"/>
      <c r="W2171" s="8"/>
      <c r="X2171" s="8"/>
      <c r="Z2171" s="8"/>
      <c r="AA2171" s="14"/>
      <c r="AB2171" s="14"/>
      <c r="AC2171" s="32"/>
    </row>
    <row r="2172">
      <c r="A2172" s="8"/>
      <c r="B2172" s="13"/>
      <c r="C2172" s="8"/>
      <c r="D2172" s="8"/>
      <c r="E2172" s="8"/>
      <c r="F2172" s="8"/>
      <c r="G2172" s="11"/>
      <c r="H2172" s="8"/>
      <c r="I2172" s="11"/>
      <c r="J2172" s="8"/>
      <c r="K2172" s="8"/>
      <c r="L2172" s="11"/>
      <c r="M2172" s="8"/>
      <c r="N2172" s="8"/>
      <c r="O2172" s="8"/>
      <c r="P2172" s="11"/>
      <c r="Q2172" s="11"/>
      <c r="R2172" s="8"/>
      <c r="U2172" s="8"/>
      <c r="V2172" s="43"/>
      <c r="W2172" s="8"/>
      <c r="X2172" s="8"/>
      <c r="Z2172" s="8"/>
      <c r="AA2172" s="14"/>
      <c r="AB2172" s="14"/>
      <c r="AC2172" s="32"/>
    </row>
    <row r="2173">
      <c r="A2173" s="8"/>
      <c r="B2173" s="13"/>
      <c r="C2173" s="8"/>
      <c r="D2173" s="8"/>
      <c r="E2173" s="8"/>
      <c r="F2173" s="8"/>
      <c r="G2173" s="11"/>
      <c r="H2173" s="8"/>
      <c r="I2173" s="11"/>
      <c r="J2173" s="8"/>
      <c r="K2173" s="8"/>
      <c r="L2173" s="11"/>
      <c r="M2173" s="8"/>
      <c r="N2173" s="8"/>
      <c r="O2173" s="8"/>
      <c r="P2173" s="11"/>
      <c r="Q2173" s="11"/>
      <c r="R2173" s="8"/>
      <c r="U2173" s="8"/>
      <c r="V2173" s="43"/>
      <c r="W2173" s="8"/>
      <c r="X2173" s="8"/>
      <c r="Z2173" s="8"/>
      <c r="AA2173" s="14"/>
      <c r="AB2173" s="14"/>
      <c r="AC2173" s="32"/>
    </row>
    <row r="2174">
      <c r="A2174" s="8"/>
      <c r="B2174" s="13"/>
      <c r="C2174" s="8"/>
      <c r="D2174" s="8"/>
      <c r="E2174" s="8"/>
      <c r="F2174" s="8"/>
      <c r="G2174" s="11"/>
      <c r="H2174" s="8"/>
      <c r="I2174" s="11"/>
      <c r="J2174" s="8"/>
      <c r="K2174" s="8"/>
      <c r="L2174" s="11"/>
      <c r="M2174" s="8"/>
      <c r="N2174" s="8"/>
      <c r="O2174" s="8"/>
      <c r="P2174" s="11"/>
      <c r="Q2174" s="11"/>
      <c r="R2174" s="8"/>
      <c r="U2174" s="8"/>
      <c r="V2174" s="43"/>
      <c r="W2174" s="8"/>
      <c r="X2174" s="8"/>
      <c r="Z2174" s="8"/>
      <c r="AA2174" s="14"/>
      <c r="AB2174" s="14"/>
      <c r="AC2174" s="32"/>
    </row>
    <row r="2175">
      <c r="A2175" s="8"/>
      <c r="B2175" s="13"/>
      <c r="C2175" s="8"/>
      <c r="D2175" s="8"/>
      <c r="E2175" s="8"/>
      <c r="F2175" s="8"/>
      <c r="G2175" s="11"/>
      <c r="H2175" s="8"/>
      <c r="I2175" s="11"/>
      <c r="J2175" s="8"/>
      <c r="K2175" s="8"/>
      <c r="L2175" s="11"/>
      <c r="M2175" s="8"/>
      <c r="N2175" s="8"/>
      <c r="O2175" s="8"/>
      <c r="P2175" s="11"/>
      <c r="Q2175" s="11"/>
      <c r="R2175" s="8"/>
      <c r="U2175" s="8"/>
      <c r="V2175" s="43"/>
      <c r="W2175" s="8"/>
      <c r="X2175" s="8"/>
      <c r="Z2175" s="8"/>
      <c r="AA2175" s="14"/>
      <c r="AB2175" s="14"/>
      <c r="AC2175" s="32"/>
    </row>
    <row r="2176">
      <c r="A2176" s="8"/>
      <c r="B2176" s="13"/>
      <c r="C2176" s="8"/>
      <c r="D2176" s="8"/>
      <c r="E2176" s="8"/>
      <c r="F2176" s="8"/>
      <c r="G2176" s="11"/>
      <c r="H2176" s="8"/>
      <c r="I2176" s="11"/>
      <c r="J2176" s="8"/>
      <c r="K2176" s="8"/>
      <c r="L2176" s="11"/>
      <c r="M2176" s="8"/>
      <c r="N2176" s="8"/>
      <c r="O2176" s="8"/>
      <c r="P2176" s="11"/>
      <c r="Q2176" s="11"/>
      <c r="R2176" s="8"/>
      <c r="U2176" s="8"/>
      <c r="V2176" s="43"/>
      <c r="W2176" s="8"/>
      <c r="X2176" s="8"/>
      <c r="Z2176" s="8"/>
      <c r="AA2176" s="14"/>
      <c r="AB2176" s="14"/>
      <c r="AC2176" s="32"/>
    </row>
    <row r="2177">
      <c r="A2177" s="8"/>
      <c r="B2177" s="13"/>
      <c r="C2177" s="8"/>
      <c r="D2177" s="8"/>
      <c r="E2177" s="8"/>
      <c r="F2177" s="8"/>
      <c r="G2177" s="11"/>
      <c r="H2177" s="8"/>
      <c r="I2177" s="11"/>
      <c r="J2177" s="8"/>
      <c r="K2177" s="8"/>
      <c r="L2177" s="11"/>
      <c r="M2177" s="8"/>
      <c r="N2177" s="8"/>
      <c r="O2177" s="8"/>
      <c r="P2177" s="11"/>
      <c r="Q2177" s="11"/>
      <c r="R2177" s="8"/>
      <c r="U2177" s="8"/>
      <c r="V2177" s="43"/>
      <c r="W2177" s="8"/>
      <c r="X2177" s="8"/>
      <c r="Z2177" s="8"/>
      <c r="AA2177" s="14"/>
      <c r="AB2177" s="14"/>
      <c r="AC2177" s="32"/>
    </row>
    <row r="2178">
      <c r="A2178" s="8"/>
      <c r="B2178" s="13"/>
      <c r="C2178" s="8"/>
      <c r="D2178" s="8"/>
      <c r="E2178" s="8"/>
      <c r="F2178" s="8"/>
      <c r="G2178" s="11"/>
      <c r="H2178" s="8"/>
      <c r="I2178" s="11"/>
      <c r="J2178" s="8"/>
      <c r="K2178" s="8"/>
      <c r="L2178" s="11"/>
      <c r="M2178" s="8"/>
      <c r="N2178" s="8"/>
      <c r="O2178" s="8"/>
      <c r="P2178" s="11"/>
      <c r="Q2178" s="11"/>
      <c r="R2178" s="8"/>
      <c r="U2178" s="8"/>
      <c r="V2178" s="43"/>
      <c r="W2178" s="8"/>
      <c r="X2178" s="8"/>
      <c r="Z2178" s="8"/>
      <c r="AA2178" s="14"/>
      <c r="AB2178" s="14"/>
      <c r="AC2178" s="32"/>
    </row>
    <row r="2179">
      <c r="A2179" s="8"/>
      <c r="B2179" s="13"/>
      <c r="C2179" s="8"/>
      <c r="D2179" s="8"/>
      <c r="E2179" s="8"/>
      <c r="F2179" s="8"/>
      <c r="G2179" s="11"/>
      <c r="H2179" s="8"/>
      <c r="I2179" s="11"/>
      <c r="J2179" s="8"/>
      <c r="K2179" s="8"/>
      <c r="L2179" s="11"/>
      <c r="M2179" s="8"/>
      <c r="N2179" s="8"/>
      <c r="O2179" s="8"/>
      <c r="P2179" s="11"/>
      <c r="Q2179" s="11"/>
      <c r="R2179" s="8"/>
      <c r="U2179" s="8"/>
      <c r="V2179" s="43"/>
      <c r="W2179" s="8"/>
      <c r="X2179" s="8"/>
      <c r="Z2179" s="8"/>
      <c r="AA2179" s="14"/>
      <c r="AB2179" s="14"/>
      <c r="AC2179" s="32"/>
    </row>
    <row r="2180">
      <c r="A2180" s="8"/>
      <c r="B2180" s="13"/>
      <c r="C2180" s="8"/>
      <c r="D2180" s="8"/>
      <c r="E2180" s="8"/>
      <c r="F2180" s="8"/>
      <c r="G2180" s="11"/>
      <c r="H2180" s="8"/>
      <c r="I2180" s="11"/>
      <c r="J2180" s="8"/>
      <c r="K2180" s="8"/>
      <c r="L2180" s="11"/>
      <c r="M2180" s="8"/>
      <c r="N2180" s="8"/>
      <c r="O2180" s="8"/>
      <c r="P2180" s="11"/>
      <c r="Q2180" s="11"/>
      <c r="R2180" s="8"/>
      <c r="U2180" s="8"/>
      <c r="V2180" s="43"/>
      <c r="W2180" s="8"/>
      <c r="X2180" s="8"/>
      <c r="Z2180" s="8"/>
      <c r="AA2180" s="14"/>
      <c r="AB2180" s="14"/>
      <c r="AC2180" s="32"/>
    </row>
    <row r="2181">
      <c r="A2181" s="8"/>
      <c r="B2181" s="13"/>
      <c r="C2181" s="8"/>
      <c r="D2181" s="8"/>
      <c r="E2181" s="8"/>
      <c r="F2181" s="8"/>
      <c r="G2181" s="11"/>
      <c r="H2181" s="8"/>
      <c r="I2181" s="11"/>
      <c r="J2181" s="8"/>
      <c r="K2181" s="8"/>
      <c r="L2181" s="11"/>
      <c r="M2181" s="8"/>
      <c r="N2181" s="8"/>
      <c r="O2181" s="8"/>
      <c r="P2181" s="11"/>
      <c r="Q2181" s="11"/>
      <c r="R2181" s="8"/>
      <c r="U2181" s="8"/>
      <c r="V2181" s="43"/>
      <c r="W2181" s="8"/>
      <c r="X2181" s="8"/>
      <c r="Z2181" s="8"/>
      <c r="AA2181" s="14"/>
      <c r="AB2181" s="14"/>
      <c r="AC2181" s="32"/>
    </row>
    <row r="2182">
      <c r="A2182" s="8"/>
      <c r="B2182" s="13"/>
      <c r="C2182" s="8"/>
      <c r="D2182" s="8"/>
      <c r="E2182" s="8"/>
      <c r="F2182" s="8"/>
      <c r="G2182" s="11"/>
      <c r="H2182" s="8"/>
      <c r="I2182" s="11"/>
      <c r="J2182" s="8"/>
      <c r="K2182" s="8"/>
      <c r="L2182" s="11"/>
      <c r="M2182" s="8"/>
      <c r="N2182" s="8"/>
      <c r="O2182" s="8"/>
      <c r="P2182" s="11"/>
      <c r="Q2182" s="11"/>
      <c r="R2182" s="8"/>
      <c r="U2182" s="8"/>
      <c r="V2182" s="43"/>
      <c r="W2182" s="8"/>
      <c r="X2182" s="8"/>
      <c r="Z2182" s="8"/>
      <c r="AA2182" s="14"/>
      <c r="AB2182" s="14"/>
      <c r="AC2182" s="32"/>
    </row>
    <row r="2183">
      <c r="A2183" s="8"/>
      <c r="B2183" s="13"/>
      <c r="C2183" s="8"/>
      <c r="D2183" s="8"/>
      <c r="E2183" s="8"/>
      <c r="F2183" s="8"/>
      <c r="G2183" s="11"/>
      <c r="H2183" s="8"/>
      <c r="I2183" s="11"/>
      <c r="J2183" s="8"/>
      <c r="K2183" s="8"/>
      <c r="L2183" s="11"/>
      <c r="M2183" s="8"/>
      <c r="N2183" s="8"/>
      <c r="O2183" s="8"/>
      <c r="P2183" s="11"/>
      <c r="Q2183" s="11"/>
      <c r="R2183" s="8"/>
      <c r="U2183" s="8"/>
      <c r="V2183" s="43"/>
      <c r="W2183" s="8"/>
      <c r="X2183" s="8"/>
      <c r="Z2183" s="8"/>
      <c r="AA2183" s="14"/>
      <c r="AB2183" s="14"/>
      <c r="AC2183" s="32"/>
    </row>
    <row r="2184">
      <c r="A2184" s="8"/>
      <c r="B2184" s="13"/>
      <c r="C2184" s="8"/>
      <c r="D2184" s="8"/>
      <c r="E2184" s="8"/>
      <c r="F2184" s="8"/>
      <c r="G2184" s="11"/>
      <c r="H2184" s="8"/>
      <c r="I2184" s="11"/>
      <c r="J2184" s="8"/>
      <c r="K2184" s="8"/>
      <c r="L2184" s="11"/>
      <c r="M2184" s="8"/>
      <c r="N2184" s="8"/>
      <c r="O2184" s="8"/>
      <c r="P2184" s="11"/>
      <c r="Q2184" s="11"/>
      <c r="R2184" s="8"/>
      <c r="U2184" s="8"/>
      <c r="V2184" s="43"/>
      <c r="W2184" s="8"/>
      <c r="X2184" s="8"/>
      <c r="Z2184" s="8"/>
      <c r="AA2184" s="14"/>
      <c r="AB2184" s="14"/>
      <c r="AC2184" s="32"/>
    </row>
    <row r="2185">
      <c r="A2185" s="8"/>
      <c r="B2185" s="13"/>
      <c r="C2185" s="8"/>
      <c r="D2185" s="8"/>
      <c r="E2185" s="8"/>
      <c r="F2185" s="8"/>
      <c r="G2185" s="11"/>
      <c r="H2185" s="8"/>
      <c r="I2185" s="11"/>
      <c r="J2185" s="8"/>
      <c r="K2185" s="8"/>
      <c r="L2185" s="11"/>
      <c r="M2185" s="8"/>
      <c r="N2185" s="8"/>
      <c r="O2185" s="8"/>
      <c r="P2185" s="11"/>
      <c r="Q2185" s="11"/>
      <c r="R2185" s="8"/>
      <c r="U2185" s="8"/>
      <c r="V2185" s="43"/>
      <c r="W2185" s="8"/>
      <c r="X2185" s="8"/>
      <c r="Z2185" s="8"/>
      <c r="AA2185" s="14"/>
      <c r="AB2185" s="14"/>
      <c r="AC2185" s="32"/>
    </row>
    <row r="2186">
      <c r="A2186" s="8"/>
      <c r="B2186" s="13"/>
      <c r="C2186" s="8"/>
      <c r="D2186" s="8"/>
      <c r="E2186" s="8"/>
      <c r="F2186" s="8"/>
      <c r="G2186" s="11"/>
      <c r="H2186" s="8"/>
      <c r="I2186" s="11"/>
      <c r="J2186" s="8"/>
      <c r="K2186" s="8"/>
      <c r="L2186" s="11"/>
      <c r="M2186" s="8"/>
      <c r="N2186" s="8"/>
      <c r="O2186" s="8"/>
      <c r="P2186" s="11"/>
      <c r="Q2186" s="11"/>
      <c r="R2186" s="8"/>
      <c r="U2186" s="8"/>
      <c r="V2186" s="43"/>
      <c r="W2186" s="8"/>
      <c r="X2186" s="8"/>
      <c r="Z2186" s="8"/>
      <c r="AA2186" s="14"/>
      <c r="AB2186" s="14"/>
      <c r="AC2186" s="32"/>
    </row>
    <row r="2187">
      <c r="A2187" s="8"/>
      <c r="B2187" s="13"/>
      <c r="C2187" s="8"/>
      <c r="D2187" s="8"/>
      <c r="E2187" s="8"/>
      <c r="F2187" s="8"/>
      <c r="G2187" s="11"/>
      <c r="H2187" s="8"/>
      <c r="I2187" s="11"/>
      <c r="J2187" s="8"/>
      <c r="K2187" s="8"/>
      <c r="L2187" s="11"/>
      <c r="M2187" s="8"/>
      <c r="N2187" s="8"/>
      <c r="O2187" s="8"/>
      <c r="P2187" s="11"/>
      <c r="Q2187" s="11"/>
      <c r="R2187" s="8"/>
      <c r="U2187" s="8"/>
      <c r="V2187" s="43"/>
      <c r="W2187" s="8"/>
      <c r="X2187" s="8"/>
      <c r="Z2187" s="8"/>
      <c r="AA2187" s="14"/>
      <c r="AB2187" s="14"/>
      <c r="AC2187" s="32"/>
    </row>
    <row r="2188">
      <c r="A2188" s="8"/>
      <c r="B2188" s="13"/>
      <c r="C2188" s="8"/>
      <c r="D2188" s="8"/>
      <c r="E2188" s="8"/>
      <c r="F2188" s="8"/>
      <c r="G2188" s="11"/>
      <c r="H2188" s="8"/>
      <c r="I2188" s="11"/>
      <c r="J2188" s="8"/>
      <c r="K2188" s="8"/>
      <c r="L2188" s="11"/>
      <c r="M2188" s="8"/>
      <c r="N2188" s="8"/>
      <c r="O2188" s="8"/>
      <c r="P2188" s="11"/>
      <c r="Q2188" s="11"/>
      <c r="R2188" s="8"/>
      <c r="U2188" s="8"/>
      <c r="V2188" s="43"/>
      <c r="W2188" s="8"/>
      <c r="X2188" s="8"/>
      <c r="Z2188" s="8"/>
      <c r="AA2188" s="14"/>
      <c r="AB2188" s="14"/>
      <c r="AC2188" s="32"/>
    </row>
    <row r="2189">
      <c r="A2189" s="8"/>
      <c r="B2189" s="13"/>
      <c r="C2189" s="8"/>
      <c r="D2189" s="8"/>
      <c r="E2189" s="8"/>
      <c r="F2189" s="8"/>
      <c r="G2189" s="11"/>
      <c r="H2189" s="8"/>
      <c r="I2189" s="11"/>
      <c r="J2189" s="8"/>
      <c r="K2189" s="8"/>
      <c r="L2189" s="11"/>
      <c r="M2189" s="8"/>
      <c r="N2189" s="8"/>
      <c r="O2189" s="8"/>
      <c r="P2189" s="11"/>
      <c r="Q2189" s="11"/>
      <c r="R2189" s="8"/>
      <c r="U2189" s="8"/>
      <c r="V2189" s="43"/>
      <c r="W2189" s="8"/>
      <c r="X2189" s="8"/>
      <c r="Z2189" s="8"/>
      <c r="AA2189" s="14"/>
      <c r="AB2189" s="14"/>
      <c r="AC2189" s="32"/>
    </row>
    <row r="2190">
      <c r="A2190" s="8"/>
      <c r="B2190" s="13"/>
      <c r="C2190" s="8"/>
      <c r="D2190" s="8"/>
      <c r="E2190" s="8"/>
      <c r="F2190" s="8"/>
      <c r="G2190" s="11"/>
      <c r="H2190" s="8"/>
      <c r="I2190" s="11"/>
      <c r="J2190" s="8"/>
      <c r="K2190" s="8"/>
      <c r="L2190" s="11"/>
      <c r="M2190" s="8"/>
      <c r="N2190" s="8"/>
      <c r="O2190" s="8"/>
      <c r="P2190" s="11"/>
      <c r="Q2190" s="11"/>
      <c r="R2190" s="8"/>
      <c r="U2190" s="8"/>
      <c r="V2190" s="43"/>
      <c r="W2190" s="8"/>
      <c r="X2190" s="8"/>
      <c r="Z2190" s="8"/>
      <c r="AA2190" s="14"/>
      <c r="AB2190" s="14"/>
      <c r="AC2190" s="32"/>
    </row>
    <row r="2191">
      <c r="A2191" s="8"/>
      <c r="B2191" s="13"/>
      <c r="C2191" s="8"/>
      <c r="D2191" s="8"/>
      <c r="E2191" s="8"/>
      <c r="F2191" s="8"/>
      <c r="G2191" s="11"/>
      <c r="H2191" s="8"/>
      <c r="I2191" s="11"/>
      <c r="J2191" s="8"/>
      <c r="K2191" s="8"/>
      <c r="L2191" s="11"/>
      <c r="M2191" s="8"/>
      <c r="N2191" s="8"/>
      <c r="O2191" s="8"/>
      <c r="P2191" s="11"/>
      <c r="Q2191" s="11"/>
      <c r="R2191" s="8"/>
      <c r="U2191" s="8"/>
      <c r="V2191" s="43"/>
      <c r="W2191" s="8"/>
      <c r="X2191" s="8"/>
      <c r="Z2191" s="8"/>
      <c r="AA2191" s="14"/>
      <c r="AB2191" s="14"/>
      <c r="AC2191" s="32"/>
    </row>
    <row r="2192">
      <c r="A2192" s="8"/>
      <c r="B2192" s="13"/>
      <c r="C2192" s="8"/>
      <c r="D2192" s="8"/>
      <c r="E2192" s="8"/>
      <c r="F2192" s="8"/>
      <c r="G2192" s="11"/>
      <c r="H2192" s="8"/>
      <c r="I2192" s="11"/>
      <c r="J2192" s="8"/>
      <c r="K2192" s="8"/>
      <c r="L2192" s="11"/>
      <c r="M2192" s="8"/>
      <c r="N2192" s="8"/>
      <c r="O2192" s="8"/>
      <c r="P2192" s="11"/>
      <c r="Q2192" s="11"/>
      <c r="R2192" s="8"/>
      <c r="U2192" s="8"/>
      <c r="V2192" s="43"/>
      <c r="W2192" s="8"/>
      <c r="X2192" s="8"/>
      <c r="Z2192" s="8"/>
      <c r="AA2192" s="14"/>
      <c r="AB2192" s="14"/>
      <c r="AC2192" s="32"/>
    </row>
    <row r="2193">
      <c r="A2193" s="8"/>
      <c r="B2193" s="13"/>
      <c r="C2193" s="8"/>
      <c r="D2193" s="8"/>
      <c r="E2193" s="8"/>
      <c r="F2193" s="8"/>
      <c r="G2193" s="11"/>
      <c r="H2193" s="8"/>
      <c r="I2193" s="11"/>
      <c r="J2193" s="8"/>
      <c r="K2193" s="8"/>
      <c r="L2193" s="11"/>
      <c r="M2193" s="8"/>
      <c r="N2193" s="8"/>
      <c r="O2193" s="8"/>
      <c r="P2193" s="11"/>
      <c r="Q2193" s="11"/>
      <c r="R2193" s="8"/>
      <c r="U2193" s="8"/>
      <c r="V2193" s="43"/>
      <c r="W2193" s="8"/>
      <c r="X2193" s="8"/>
      <c r="Z2193" s="8"/>
      <c r="AA2193" s="14"/>
      <c r="AB2193" s="14"/>
      <c r="AC2193" s="32"/>
    </row>
    <row r="2194">
      <c r="A2194" s="8"/>
      <c r="B2194" s="13"/>
      <c r="C2194" s="8"/>
      <c r="D2194" s="8"/>
      <c r="E2194" s="8"/>
      <c r="F2194" s="8"/>
      <c r="G2194" s="11"/>
      <c r="H2194" s="8"/>
      <c r="I2194" s="11"/>
      <c r="J2194" s="8"/>
      <c r="K2194" s="8"/>
      <c r="L2194" s="11"/>
      <c r="M2194" s="8"/>
      <c r="N2194" s="8"/>
      <c r="O2194" s="8"/>
      <c r="P2194" s="11"/>
      <c r="Q2194" s="11"/>
      <c r="R2194" s="8"/>
      <c r="U2194" s="8"/>
      <c r="V2194" s="43"/>
      <c r="W2194" s="8"/>
      <c r="X2194" s="8"/>
      <c r="Z2194" s="8"/>
      <c r="AA2194" s="14"/>
      <c r="AB2194" s="14"/>
      <c r="AC2194" s="32"/>
    </row>
    <row r="2195">
      <c r="A2195" s="8"/>
      <c r="B2195" s="13"/>
      <c r="C2195" s="8"/>
      <c r="D2195" s="8"/>
      <c r="E2195" s="8"/>
      <c r="F2195" s="8"/>
      <c r="G2195" s="11"/>
      <c r="H2195" s="8"/>
      <c r="I2195" s="11"/>
      <c r="J2195" s="8"/>
      <c r="K2195" s="8"/>
      <c r="L2195" s="11"/>
      <c r="M2195" s="8"/>
      <c r="N2195" s="8"/>
      <c r="O2195" s="8"/>
      <c r="P2195" s="11"/>
      <c r="Q2195" s="11"/>
      <c r="R2195" s="8"/>
      <c r="U2195" s="8"/>
      <c r="V2195" s="43"/>
      <c r="W2195" s="8"/>
      <c r="X2195" s="8"/>
      <c r="Z2195" s="8"/>
      <c r="AA2195" s="14"/>
      <c r="AB2195" s="14"/>
      <c r="AC2195" s="32"/>
    </row>
    <row r="2196">
      <c r="A2196" s="8"/>
      <c r="B2196" s="13"/>
      <c r="C2196" s="8"/>
      <c r="D2196" s="8"/>
      <c r="E2196" s="8"/>
      <c r="F2196" s="8"/>
      <c r="G2196" s="11"/>
      <c r="H2196" s="8"/>
      <c r="I2196" s="11"/>
      <c r="J2196" s="8"/>
      <c r="K2196" s="8"/>
      <c r="L2196" s="11"/>
      <c r="M2196" s="8"/>
      <c r="N2196" s="8"/>
      <c r="O2196" s="8"/>
      <c r="P2196" s="11"/>
      <c r="Q2196" s="11"/>
      <c r="R2196" s="8"/>
      <c r="U2196" s="8"/>
      <c r="V2196" s="43"/>
      <c r="W2196" s="8"/>
      <c r="X2196" s="8"/>
      <c r="Z2196" s="8"/>
      <c r="AA2196" s="14"/>
      <c r="AB2196" s="14"/>
      <c r="AC2196" s="32"/>
    </row>
    <row r="2197">
      <c r="A2197" s="8"/>
      <c r="B2197" s="13"/>
      <c r="C2197" s="8"/>
      <c r="D2197" s="8"/>
      <c r="E2197" s="8"/>
      <c r="F2197" s="8"/>
      <c r="G2197" s="11"/>
      <c r="H2197" s="8"/>
      <c r="I2197" s="11"/>
      <c r="J2197" s="8"/>
      <c r="K2197" s="8"/>
      <c r="L2197" s="11"/>
      <c r="M2197" s="8"/>
      <c r="N2197" s="8"/>
      <c r="O2197" s="8"/>
      <c r="P2197" s="11"/>
      <c r="Q2197" s="11"/>
      <c r="R2197" s="8"/>
      <c r="U2197" s="8"/>
      <c r="V2197" s="43"/>
      <c r="W2197" s="8"/>
      <c r="X2197" s="8"/>
      <c r="Z2197" s="8"/>
      <c r="AA2197" s="14"/>
      <c r="AB2197" s="14"/>
      <c r="AC2197" s="32"/>
    </row>
    <row r="2198">
      <c r="A2198" s="8"/>
      <c r="B2198" s="13"/>
      <c r="C2198" s="8"/>
      <c r="D2198" s="8"/>
      <c r="E2198" s="8"/>
      <c r="F2198" s="8"/>
      <c r="G2198" s="11"/>
      <c r="H2198" s="8"/>
      <c r="I2198" s="11"/>
      <c r="J2198" s="8"/>
      <c r="K2198" s="8"/>
      <c r="L2198" s="11"/>
      <c r="M2198" s="8"/>
      <c r="N2198" s="8"/>
      <c r="O2198" s="8"/>
      <c r="P2198" s="11"/>
      <c r="Q2198" s="11"/>
      <c r="R2198" s="8"/>
      <c r="U2198" s="8"/>
      <c r="V2198" s="43"/>
      <c r="W2198" s="8"/>
      <c r="X2198" s="8"/>
      <c r="Z2198" s="8"/>
      <c r="AA2198" s="14"/>
      <c r="AB2198" s="14"/>
      <c r="AC2198" s="32"/>
    </row>
    <row r="2199">
      <c r="A2199" s="8"/>
      <c r="B2199" s="13"/>
      <c r="C2199" s="8"/>
      <c r="D2199" s="8"/>
      <c r="E2199" s="8"/>
      <c r="F2199" s="8"/>
      <c r="G2199" s="11"/>
      <c r="H2199" s="8"/>
      <c r="I2199" s="11"/>
      <c r="J2199" s="8"/>
      <c r="K2199" s="8"/>
      <c r="L2199" s="11"/>
      <c r="M2199" s="8"/>
      <c r="N2199" s="8"/>
      <c r="O2199" s="8"/>
      <c r="P2199" s="11"/>
      <c r="Q2199" s="11"/>
      <c r="R2199" s="8"/>
      <c r="U2199" s="8"/>
      <c r="V2199" s="43"/>
      <c r="W2199" s="8"/>
      <c r="X2199" s="8"/>
      <c r="Z2199" s="8"/>
      <c r="AA2199" s="14"/>
      <c r="AB2199" s="14"/>
      <c r="AC2199" s="32"/>
    </row>
    <row r="2200">
      <c r="A2200" s="8"/>
      <c r="B2200" s="13"/>
      <c r="C2200" s="8"/>
      <c r="D2200" s="8"/>
      <c r="E2200" s="8"/>
      <c r="F2200" s="8"/>
      <c r="G2200" s="11"/>
      <c r="H2200" s="8"/>
      <c r="I2200" s="11"/>
      <c r="J2200" s="8"/>
      <c r="K2200" s="8"/>
      <c r="L2200" s="11"/>
      <c r="M2200" s="8"/>
      <c r="N2200" s="8"/>
      <c r="O2200" s="8"/>
      <c r="P2200" s="11"/>
      <c r="Q2200" s="11"/>
      <c r="R2200" s="8"/>
      <c r="U2200" s="8"/>
      <c r="V2200" s="43"/>
      <c r="W2200" s="8"/>
      <c r="X2200" s="8"/>
      <c r="Z2200" s="8"/>
      <c r="AA2200" s="14"/>
      <c r="AB2200" s="14"/>
      <c r="AC2200" s="32"/>
    </row>
    <row r="2201">
      <c r="A2201" s="8"/>
      <c r="B2201" s="13"/>
      <c r="C2201" s="8"/>
      <c r="D2201" s="8"/>
      <c r="E2201" s="8"/>
      <c r="F2201" s="8"/>
      <c r="G2201" s="11"/>
      <c r="H2201" s="8"/>
      <c r="I2201" s="11"/>
      <c r="J2201" s="8"/>
      <c r="K2201" s="8"/>
      <c r="L2201" s="11"/>
      <c r="M2201" s="8"/>
      <c r="N2201" s="8"/>
      <c r="O2201" s="8"/>
      <c r="P2201" s="11"/>
      <c r="Q2201" s="11"/>
      <c r="R2201" s="8"/>
      <c r="U2201" s="8"/>
      <c r="V2201" s="43"/>
      <c r="W2201" s="8"/>
      <c r="X2201" s="8"/>
      <c r="Z2201" s="8"/>
      <c r="AA2201" s="14"/>
      <c r="AB2201" s="14"/>
      <c r="AC2201" s="32"/>
    </row>
    <row r="2202">
      <c r="A2202" s="8"/>
      <c r="B2202" s="13"/>
      <c r="C2202" s="8"/>
      <c r="D2202" s="8"/>
      <c r="E2202" s="8"/>
      <c r="F2202" s="8"/>
      <c r="G2202" s="11"/>
      <c r="H2202" s="8"/>
      <c r="I2202" s="11"/>
      <c r="J2202" s="8"/>
      <c r="K2202" s="8"/>
      <c r="L2202" s="11"/>
      <c r="M2202" s="8"/>
      <c r="N2202" s="8"/>
      <c r="O2202" s="8"/>
      <c r="P2202" s="11"/>
      <c r="Q2202" s="11"/>
      <c r="R2202" s="8"/>
      <c r="U2202" s="8"/>
      <c r="V2202" s="43"/>
      <c r="W2202" s="8"/>
      <c r="X2202" s="8"/>
      <c r="Z2202" s="8"/>
      <c r="AA2202" s="14"/>
      <c r="AB2202" s="14"/>
      <c r="AC2202" s="32"/>
    </row>
    <row r="2203">
      <c r="A2203" s="8"/>
      <c r="B2203" s="13"/>
      <c r="C2203" s="8"/>
      <c r="D2203" s="8"/>
      <c r="E2203" s="8"/>
      <c r="F2203" s="8"/>
      <c r="G2203" s="11"/>
      <c r="H2203" s="8"/>
      <c r="I2203" s="11"/>
      <c r="J2203" s="8"/>
      <c r="K2203" s="8"/>
      <c r="L2203" s="11"/>
      <c r="M2203" s="8"/>
      <c r="N2203" s="8"/>
      <c r="O2203" s="8"/>
      <c r="P2203" s="11"/>
      <c r="Q2203" s="11"/>
      <c r="R2203" s="8"/>
      <c r="U2203" s="8"/>
      <c r="V2203" s="43"/>
      <c r="W2203" s="8"/>
      <c r="X2203" s="8"/>
      <c r="Z2203" s="8"/>
      <c r="AA2203" s="14"/>
      <c r="AB2203" s="14"/>
      <c r="AC2203" s="32"/>
    </row>
    <row r="2204">
      <c r="A2204" s="8"/>
      <c r="B2204" s="13"/>
      <c r="C2204" s="8"/>
      <c r="D2204" s="8"/>
      <c r="E2204" s="8"/>
      <c r="F2204" s="8"/>
      <c r="G2204" s="11"/>
      <c r="H2204" s="8"/>
      <c r="I2204" s="11"/>
      <c r="J2204" s="8"/>
      <c r="K2204" s="8"/>
      <c r="L2204" s="11"/>
      <c r="M2204" s="8"/>
      <c r="N2204" s="8"/>
      <c r="O2204" s="8"/>
      <c r="P2204" s="11"/>
      <c r="Q2204" s="11"/>
      <c r="R2204" s="8"/>
      <c r="U2204" s="8"/>
      <c r="V2204" s="43"/>
      <c r="W2204" s="8"/>
      <c r="X2204" s="8"/>
      <c r="Z2204" s="8"/>
      <c r="AA2204" s="14"/>
      <c r="AB2204" s="14"/>
      <c r="AC2204" s="32"/>
    </row>
    <row r="2205">
      <c r="A2205" s="8"/>
      <c r="B2205" s="13"/>
      <c r="C2205" s="8"/>
      <c r="D2205" s="8"/>
      <c r="E2205" s="8"/>
      <c r="F2205" s="8"/>
      <c r="G2205" s="11"/>
      <c r="H2205" s="8"/>
      <c r="I2205" s="11"/>
      <c r="J2205" s="8"/>
      <c r="K2205" s="8"/>
      <c r="L2205" s="11"/>
      <c r="M2205" s="8"/>
      <c r="N2205" s="8"/>
      <c r="O2205" s="8"/>
      <c r="P2205" s="11"/>
      <c r="Q2205" s="11"/>
      <c r="R2205" s="8"/>
      <c r="U2205" s="8"/>
      <c r="V2205" s="43"/>
      <c r="W2205" s="8"/>
      <c r="X2205" s="8"/>
      <c r="Z2205" s="8"/>
      <c r="AA2205" s="14"/>
      <c r="AB2205" s="14"/>
      <c r="AC2205" s="32"/>
    </row>
    <row r="2206">
      <c r="A2206" s="8"/>
      <c r="B2206" s="13"/>
      <c r="C2206" s="8"/>
      <c r="D2206" s="8"/>
      <c r="E2206" s="8"/>
      <c r="F2206" s="8"/>
      <c r="G2206" s="11"/>
      <c r="H2206" s="8"/>
      <c r="I2206" s="11"/>
      <c r="J2206" s="8"/>
      <c r="K2206" s="8"/>
      <c r="L2206" s="11"/>
      <c r="M2206" s="8"/>
      <c r="N2206" s="8"/>
      <c r="O2206" s="8"/>
      <c r="P2206" s="11"/>
      <c r="Q2206" s="11"/>
      <c r="R2206" s="8"/>
      <c r="U2206" s="8"/>
      <c r="V2206" s="43"/>
      <c r="W2206" s="8"/>
      <c r="X2206" s="8"/>
      <c r="Z2206" s="8"/>
      <c r="AA2206" s="14"/>
      <c r="AB2206" s="14"/>
      <c r="AC2206" s="32"/>
    </row>
    <row r="2207">
      <c r="A2207" s="8"/>
      <c r="B2207" s="13"/>
      <c r="C2207" s="8"/>
      <c r="D2207" s="8"/>
      <c r="E2207" s="8"/>
      <c r="F2207" s="8"/>
      <c r="G2207" s="11"/>
      <c r="H2207" s="8"/>
      <c r="I2207" s="11"/>
      <c r="J2207" s="8"/>
      <c r="K2207" s="8"/>
      <c r="L2207" s="11"/>
      <c r="M2207" s="8"/>
      <c r="N2207" s="8"/>
      <c r="O2207" s="8"/>
      <c r="P2207" s="11"/>
      <c r="Q2207" s="11"/>
      <c r="R2207" s="8"/>
      <c r="U2207" s="8"/>
      <c r="V2207" s="43"/>
      <c r="W2207" s="8"/>
      <c r="X2207" s="8"/>
      <c r="Z2207" s="8"/>
      <c r="AA2207" s="14"/>
      <c r="AB2207" s="14"/>
      <c r="AC2207" s="32"/>
    </row>
    <row r="2208">
      <c r="A2208" s="8"/>
      <c r="B2208" s="13"/>
      <c r="C2208" s="8"/>
      <c r="D2208" s="8"/>
      <c r="E2208" s="8"/>
      <c r="F2208" s="8"/>
      <c r="G2208" s="11"/>
      <c r="H2208" s="8"/>
      <c r="I2208" s="11"/>
      <c r="J2208" s="8"/>
      <c r="K2208" s="8"/>
      <c r="L2208" s="11"/>
      <c r="M2208" s="8"/>
      <c r="N2208" s="8"/>
      <c r="O2208" s="8"/>
      <c r="P2208" s="11"/>
      <c r="Q2208" s="11"/>
      <c r="R2208" s="8"/>
      <c r="U2208" s="8"/>
      <c r="V2208" s="43"/>
      <c r="W2208" s="8"/>
      <c r="X2208" s="8"/>
      <c r="Z2208" s="8"/>
      <c r="AA2208" s="14"/>
      <c r="AB2208" s="14"/>
      <c r="AC2208" s="32"/>
    </row>
    <row r="2209">
      <c r="A2209" s="8"/>
      <c r="B2209" s="13"/>
      <c r="C2209" s="8"/>
      <c r="D2209" s="8"/>
      <c r="E2209" s="8"/>
      <c r="F2209" s="8"/>
      <c r="G2209" s="11"/>
      <c r="H2209" s="8"/>
      <c r="I2209" s="11"/>
      <c r="J2209" s="8"/>
      <c r="K2209" s="8"/>
      <c r="L2209" s="11"/>
      <c r="M2209" s="8"/>
      <c r="N2209" s="8"/>
      <c r="O2209" s="8"/>
      <c r="P2209" s="11"/>
      <c r="Q2209" s="11"/>
      <c r="R2209" s="8"/>
      <c r="U2209" s="8"/>
      <c r="V2209" s="43"/>
      <c r="W2209" s="8"/>
      <c r="X2209" s="8"/>
      <c r="Z2209" s="8"/>
      <c r="AA2209" s="14"/>
      <c r="AB2209" s="14"/>
      <c r="AC2209" s="32"/>
    </row>
    <row r="2210">
      <c r="A2210" s="8"/>
      <c r="B2210" s="13"/>
      <c r="C2210" s="8"/>
      <c r="D2210" s="8"/>
      <c r="E2210" s="8"/>
      <c r="F2210" s="8"/>
      <c r="G2210" s="11"/>
      <c r="H2210" s="8"/>
      <c r="I2210" s="11"/>
      <c r="J2210" s="8"/>
      <c r="K2210" s="8"/>
      <c r="L2210" s="11"/>
      <c r="M2210" s="8"/>
      <c r="N2210" s="8"/>
      <c r="O2210" s="8"/>
      <c r="P2210" s="11"/>
      <c r="Q2210" s="11"/>
      <c r="R2210" s="8"/>
      <c r="U2210" s="8"/>
      <c r="V2210" s="43"/>
      <c r="W2210" s="8"/>
      <c r="X2210" s="8"/>
      <c r="Z2210" s="8"/>
      <c r="AA2210" s="14"/>
      <c r="AB2210" s="14"/>
      <c r="AC2210" s="32"/>
    </row>
    <row r="2211">
      <c r="A2211" s="8"/>
      <c r="B2211" s="13"/>
      <c r="C2211" s="8"/>
      <c r="D2211" s="8"/>
      <c r="E2211" s="8"/>
      <c r="F2211" s="8"/>
      <c r="G2211" s="11"/>
      <c r="H2211" s="8"/>
      <c r="I2211" s="11"/>
      <c r="J2211" s="8"/>
      <c r="K2211" s="8"/>
      <c r="L2211" s="11"/>
      <c r="M2211" s="8"/>
      <c r="N2211" s="8"/>
      <c r="O2211" s="8"/>
      <c r="P2211" s="11"/>
      <c r="Q2211" s="11"/>
      <c r="R2211" s="8"/>
      <c r="U2211" s="8"/>
      <c r="V2211" s="43"/>
      <c r="W2211" s="8"/>
      <c r="X2211" s="8"/>
      <c r="Z2211" s="8"/>
      <c r="AA2211" s="14"/>
      <c r="AB2211" s="14"/>
      <c r="AC2211" s="32"/>
    </row>
    <row r="2212">
      <c r="A2212" s="8"/>
      <c r="B2212" s="13"/>
      <c r="C2212" s="8"/>
      <c r="D2212" s="8"/>
      <c r="E2212" s="8"/>
      <c r="F2212" s="8"/>
      <c r="G2212" s="11"/>
      <c r="H2212" s="8"/>
      <c r="I2212" s="11"/>
      <c r="J2212" s="8"/>
      <c r="K2212" s="8"/>
      <c r="L2212" s="11"/>
      <c r="M2212" s="8"/>
      <c r="N2212" s="8"/>
      <c r="O2212" s="8"/>
      <c r="P2212" s="11"/>
      <c r="Q2212" s="11"/>
      <c r="R2212" s="8"/>
      <c r="U2212" s="8"/>
      <c r="V2212" s="43"/>
      <c r="W2212" s="8"/>
      <c r="X2212" s="8"/>
      <c r="Z2212" s="8"/>
      <c r="AA2212" s="14"/>
      <c r="AB2212" s="14"/>
      <c r="AC2212" s="32"/>
    </row>
    <row r="2213">
      <c r="A2213" s="8"/>
      <c r="B2213" s="13"/>
      <c r="C2213" s="8"/>
      <c r="D2213" s="8"/>
      <c r="E2213" s="8"/>
      <c r="F2213" s="8"/>
      <c r="G2213" s="11"/>
      <c r="H2213" s="8"/>
      <c r="I2213" s="11"/>
      <c r="J2213" s="8"/>
      <c r="K2213" s="8"/>
      <c r="L2213" s="11"/>
      <c r="M2213" s="8"/>
      <c r="N2213" s="8"/>
      <c r="O2213" s="8"/>
      <c r="P2213" s="11"/>
      <c r="Q2213" s="11"/>
      <c r="R2213" s="8"/>
      <c r="U2213" s="8"/>
      <c r="V2213" s="43"/>
      <c r="W2213" s="8"/>
      <c r="X2213" s="8"/>
      <c r="Z2213" s="8"/>
      <c r="AA2213" s="14"/>
      <c r="AB2213" s="14"/>
      <c r="AC2213" s="32"/>
    </row>
    <row r="2214">
      <c r="A2214" s="8"/>
      <c r="B2214" s="13"/>
      <c r="C2214" s="8"/>
      <c r="D2214" s="8"/>
      <c r="E2214" s="8"/>
      <c r="F2214" s="8"/>
      <c r="G2214" s="11"/>
      <c r="H2214" s="8"/>
      <c r="I2214" s="11"/>
      <c r="J2214" s="8"/>
      <c r="K2214" s="8"/>
      <c r="L2214" s="11"/>
      <c r="M2214" s="8"/>
      <c r="N2214" s="8"/>
      <c r="O2214" s="8"/>
      <c r="P2214" s="11"/>
      <c r="Q2214" s="11"/>
      <c r="R2214" s="8"/>
      <c r="U2214" s="8"/>
      <c r="V2214" s="43"/>
      <c r="W2214" s="8"/>
      <c r="X2214" s="8"/>
      <c r="Z2214" s="8"/>
      <c r="AA2214" s="14"/>
      <c r="AB2214" s="14"/>
      <c r="AC2214" s="32"/>
    </row>
    <row r="2215">
      <c r="A2215" s="8"/>
      <c r="B2215" s="13"/>
      <c r="C2215" s="8"/>
      <c r="D2215" s="8"/>
      <c r="E2215" s="8"/>
      <c r="F2215" s="8"/>
      <c r="G2215" s="11"/>
      <c r="H2215" s="8"/>
      <c r="I2215" s="11"/>
      <c r="J2215" s="8"/>
      <c r="K2215" s="8"/>
      <c r="L2215" s="11"/>
      <c r="M2215" s="8"/>
      <c r="N2215" s="8"/>
      <c r="O2215" s="8"/>
      <c r="P2215" s="11"/>
      <c r="Q2215" s="11"/>
      <c r="R2215" s="8"/>
      <c r="U2215" s="8"/>
      <c r="V2215" s="43"/>
      <c r="W2215" s="8"/>
      <c r="X2215" s="8"/>
      <c r="Z2215" s="8"/>
      <c r="AA2215" s="14"/>
      <c r="AB2215" s="14"/>
      <c r="AC2215" s="32"/>
    </row>
    <row r="2216">
      <c r="A2216" s="8"/>
      <c r="B2216" s="13"/>
      <c r="C2216" s="8"/>
      <c r="D2216" s="8"/>
      <c r="E2216" s="8"/>
      <c r="F2216" s="8"/>
      <c r="G2216" s="11"/>
      <c r="H2216" s="8"/>
      <c r="I2216" s="11"/>
      <c r="J2216" s="8"/>
      <c r="K2216" s="8"/>
      <c r="L2216" s="11"/>
      <c r="M2216" s="8"/>
      <c r="N2216" s="8"/>
      <c r="O2216" s="8"/>
      <c r="P2216" s="11"/>
      <c r="Q2216" s="11"/>
      <c r="R2216" s="8"/>
      <c r="U2216" s="8"/>
      <c r="V2216" s="43"/>
      <c r="W2216" s="8"/>
      <c r="X2216" s="8"/>
      <c r="Z2216" s="8"/>
      <c r="AA2216" s="14"/>
      <c r="AB2216" s="14"/>
      <c r="AC2216" s="32"/>
    </row>
    <row r="2217">
      <c r="A2217" s="8"/>
      <c r="B2217" s="13"/>
      <c r="C2217" s="8"/>
      <c r="D2217" s="8"/>
      <c r="E2217" s="8"/>
      <c r="F2217" s="8"/>
      <c r="G2217" s="11"/>
      <c r="H2217" s="8"/>
      <c r="I2217" s="11"/>
      <c r="J2217" s="8"/>
      <c r="K2217" s="8"/>
      <c r="L2217" s="11"/>
      <c r="M2217" s="8"/>
      <c r="N2217" s="8"/>
      <c r="O2217" s="8"/>
      <c r="P2217" s="11"/>
      <c r="Q2217" s="11"/>
      <c r="R2217" s="8"/>
      <c r="U2217" s="8"/>
      <c r="V2217" s="43"/>
      <c r="W2217" s="8"/>
      <c r="X2217" s="8"/>
      <c r="Z2217" s="8"/>
      <c r="AA2217" s="14"/>
      <c r="AB2217" s="14"/>
      <c r="AC2217" s="32"/>
    </row>
    <row r="2218">
      <c r="A2218" s="8"/>
      <c r="B2218" s="13"/>
      <c r="C2218" s="8"/>
      <c r="D2218" s="8"/>
      <c r="E2218" s="8"/>
      <c r="F2218" s="8"/>
      <c r="G2218" s="11"/>
      <c r="H2218" s="8"/>
      <c r="I2218" s="11"/>
      <c r="J2218" s="8"/>
      <c r="K2218" s="8"/>
      <c r="L2218" s="11"/>
      <c r="M2218" s="8"/>
      <c r="N2218" s="8"/>
      <c r="O2218" s="8"/>
      <c r="P2218" s="11"/>
      <c r="Q2218" s="11"/>
      <c r="R2218" s="8"/>
      <c r="U2218" s="8"/>
      <c r="V2218" s="43"/>
      <c r="W2218" s="8"/>
      <c r="X2218" s="8"/>
      <c r="Z2218" s="8"/>
      <c r="AA2218" s="14"/>
      <c r="AB2218" s="14"/>
      <c r="AC2218" s="32"/>
    </row>
    <row r="2219">
      <c r="A2219" s="8"/>
      <c r="B2219" s="13"/>
      <c r="C2219" s="8"/>
      <c r="D2219" s="8"/>
      <c r="E2219" s="8"/>
      <c r="F2219" s="8"/>
      <c r="G2219" s="11"/>
      <c r="H2219" s="8"/>
      <c r="I2219" s="11"/>
      <c r="J2219" s="8"/>
      <c r="K2219" s="8"/>
      <c r="L2219" s="11"/>
      <c r="M2219" s="8"/>
      <c r="N2219" s="8"/>
      <c r="O2219" s="8"/>
      <c r="P2219" s="11"/>
      <c r="Q2219" s="11"/>
      <c r="R2219" s="8"/>
      <c r="U2219" s="8"/>
      <c r="V2219" s="43"/>
      <c r="W2219" s="8"/>
      <c r="X2219" s="8"/>
      <c r="Z2219" s="8"/>
      <c r="AA2219" s="14"/>
      <c r="AB2219" s="14"/>
      <c r="AC2219" s="32"/>
    </row>
    <row r="2220">
      <c r="A2220" s="8"/>
      <c r="B2220" s="13"/>
      <c r="C2220" s="8"/>
      <c r="D2220" s="8"/>
      <c r="E2220" s="8"/>
      <c r="F2220" s="8"/>
      <c r="G2220" s="11"/>
      <c r="H2220" s="8"/>
      <c r="I2220" s="11"/>
      <c r="J2220" s="8"/>
      <c r="K2220" s="8"/>
      <c r="L2220" s="11"/>
      <c r="M2220" s="8"/>
      <c r="N2220" s="8"/>
      <c r="O2220" s="8"/>
      <c r="P2220" s="11"/>
      <c r="Q2220" s="11"/>
      <c r="R2220" s="8"/>
      <c r="U2220" s="8"/>
      <c r="V2220" s="43"/>
      <c r="W2220" s="8"/>
      <c r="X2220" s="8"/>
      <c r="Z2220" s="8"/>
      <c r="AA2220" s="14"/>
      <c r="AB2220" s="14"/>
      <c r="AC2220" s="32"/>
    </row>
    <row r="2221">
      <c r="A2221" s="8"/>
      <c r="B2221" s="13"/>
      <c r="C2221" s="8"/>
      <c r="D2221" s="8"/>
      <c r="E2221" s="8"/>
      <c r="F2221" s="8"/>
      <c r="G2221" s="11"/>
      <c r="H2221" s="8"/>
      <c r="I2221" s="11"/>
      <c r="J2221" s="8"/>
      <c r="K2221" s="8"/>
      <c r="L2221" s="11"/>
      <c r="M2221" s="8"/>
      <c r="N2221" s="8"/>
      <c r="O2221" s="8"/>
      <c r="P2221" s="11"/>
      <c r="Q2221" s="11"/>
      <c r="R2221" s="8"/>
      <c r="U2221" s="8"/>
      <c r="V2221" s="43"/>
      <c r="W2221" s="8"/>
      <c r="X2221" s="8"/>
      <c r="Z2221" s="8"/>
      <c r="AA2221" s="14"/>
      <c r="AB2221" s="14"/>
      <c r="AC2221" s="32"/>
    </row>
    <row r="2222">
      <c r="A2222" s="8"/>
      <c r="B2222" s="13"/>
      <c r="C2222" s="8"/>
      <c r="D2222" s="8"/>
      <c r="E2222" s="8"/>
      <c r="F2222" s="8"/>
      <c r="G2222" s="11"/>
      <c r="H2222" s="8"/>
      <c r="I2222" s="11"/>
      <c r="J2222" s="8"/>
      <c r="K2222" s="8"/>
      <c r="L2222" s="11"/>
      <c r="M2222" s="8"/>
      <c r="N2222" s="8"/>
      <c r="O2222" s="8"/>
      <c r="P2222" s="11"/>
      <c r="Q2222" s="11"/>
      <c r="R2222" s="8"/>
      <c r="U2222" s="8"/>
      <c r="V2222" s="43"/>
      <c r="W2222" s="8"/>
      <c r="X2222" s="8"/>
      <c r="Z2222" s="8"/>
      <c r="AA2222" s="14"/>
      <c r="AB2222" s="14"/>
      <c r="AC2222" s="32"/>
    </row>
    <row r="2223">
      <c r="A2223" s="8"/>
      <c r="B2223" s="13"/>
      <c r="C2223" s="8"/>
      <c r="D2223" s="8"/>
      <c r="E2223" s="8"/>
      <c r="F2223" s="8"/>
      <c r="G2223" s="11"/>
      <c r="H2223" s="8"/>
      <c r="I2223" s="11"/>
      <c r="J2223" s="8"/>
      <c r="K2223" s="8"/>
      <c r="L2223" s="11"/>
      <c r="M2223" s="8"/>
      <c r="N2223" s="8"/>
      <c r="O2223" s="8"/>
      <c r="P2223" s="11"/>
      <c r="Q2223" s="11"/>
      <c r="R2223" s="8"/>
      <c r="U2223" s="8"/>
      <c r="V2223" s="43"/>
      <c r="W2223" s="8"/>
      <c r="X2223" s="8"/>
      <c r="Z2223" s="8"/>
      <c r="AA2223" s="14"/>
      <c r="AB2223" s="14"/>
      <c r="AC2223" s="32"/>
    </row>
    <row r="2224">
      <c r="A2224" s="8"/>
      <c r="B2224" s="13"/>
      <c r="C2224" s="8"/>
      <c r="D2224" s="8"/>
      <c r="E2224" s="8"/>
      <c r="F2224" s="8"/>
      <c r="G2224" s="11"/>
      <c r="H2224" s="8"/>
      <c r="I2224" s="11"/>
      <c r="J2224" s="8"/>
      <c r="K2224" s="8"/>
      <c r="L2224" s="11"/>
      <c r="M2224" s="8"/>
      <c r="N2224" s="8"/>
      <c r="O2224" s="8"/>
      <c r="P2224" s="11"/>
      <c r="Q2224" s="11"/>
      <c r="R2224" s="8"/>
      <c r="U2224" s="8"/>
      <c r="V2224" s="43"/>
      <c r="W2224" s="8"/>
      <c r="X2224" s="8"/>
      <c r="Z2224" s="8"/>
      <c r="AA2224" s="14"/>
      <c r="AB2224" s="14"/>
      <c r="AC2224" s="32"/>
    </row>
    <row r="2225">
      <c r="A2225" s="8"/>
      <c r="B2225" s="13"/>
      <c r="C2225" s="8"/>
      <c r="D2225" s="8"/>
      <c r="E2225" s="8"/>
      <c r="F2225" s="8"/>
      <c r="G2225" s="11"/>
      <c r="H2225" s="8"/>
      <c r="I2225" s="11"/>
      <c r="J2225" s="8"/>
      <c r="K2225" s="8"/>
      <c r="L2225" s="11"/>
      <c r="M2225" s="8"/>
      <c r="N2225" s="8"/>
      <c r="O2225" s="8"/>
      <c r="P2225" s="11"/>
      <c r="Q2225" s="11"/>
      <c r="R2225" s="8"/>
      <c r="U2225" s="8"/>
      <c r="V2225" s="43"/>
      <c r="W2225" s="8"/>
      <c r="X2225" s="8"/>
      <c r="Z2225" s="8"/>
      <c r="AA2225" s="14"/>
      <c r="AB2225" s="14"/>
      <c r="AC2225" s="32"/>
    </row>
    <row r="2226">
      <c r="A2226" s="8"/>
      <c r="B2226" s="13"/>
      <c r="C2226" s="8"/>
      <c r="D2226" s="8"/>
      <c r="E2226" s="8"/>
      <c r="F2226" s="8"/>
      <c r="G2226" s="11"/>
      <c r="H2226" s="8"/>
      <c r="I2226" s="11"/>
      <c r="J2226" s="8"/>
      <c r="K2226" s="8"/>
      <c r="L2226" s="11"/>
      <c r="M2226" s="8"/>
      <c r="N2226" s="8"/>
      <c r="O2226" s="8"/>
      <c r="P2226" s="11"/>
      <c r="Q2226" s="11"/>
      <c r="R2226" s="8"/>
      <c r="U2226" s="8"/>
      <c r="V2226" s="43"/>
      <c r="W2226" s="8"/>
      <c r="X2226" s="8"/>
      <c r="Z2226" s="8"/>
      <c r="AA2226" s="14"/>
      <c r="AB2226" s="14"/>
      <c r="AC2226" s="32"/>
    </row>
  </sheetData>
  <autoFilter ref="$A$1:$AC$222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66" t="s">
        <v>3298</v>
      </c>
    </row>
    <row r="2">
      <c r="A2" s="3" t="s">
        <v>3309</v>
      </c>
    </row>
    <row r="3">
      <c r="A3" s="3" t="s">
        <v>3314</v>
      </c>
    </row>
    <row r="4">
      <c r="A4" s="3" t="s">
        <v>3317</v>
      </c>
    </row>
    <row r="5">
      <c r="A5" s="3" t="s">
        <v>3320</v>
      </c>
    </row>
    <row r="6">
      <c r="A6" s="3" t="s">
        <v>3306</v>
      </c>
    </row>
    <row r="7">
      <c r="A7" s="3" t="s">
        <v>7424</v>
      </c>
    </row>
    <row r="8">
      <c r="A8" s="3" t="s">
        <v>3302</v>
      </c>
    </row>
    <row r="9">
      <c r="A9" s="3" t="s">
        <v>3324</v>
      </c>
    </row>
    <row r="10">
      <c r="A10" s="3"/>
    </row>
    <row r="11">
      <c r="A11" s="3" t="s">
        <v>4120</v>
      </c>
    </row>
    <row r="12">
      <c r="A12" s="3" t="s">
        <v>7425</v>
      </c>
    </row>
    <row r="13">
      <c r="A13" s="3" t="s">
        <v>3330</v>
      </c>
    </row>
    <row r="14">
      <c r="A14" s="3" t="s">
        <v>3336</v>
      </c>
    </row>
    <row r="15">
      <c r="A15" s="3" t="s">
        <v>3379</v>
      </c>
    </row>
    <row r="16">
      <c r="A16" s="3" t="s">
        <v>7426</v>
      </c>
    </row>
    <row r="17">
      <c r="A17" s="3" t="s">
        <v>3397</v>
      </c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A$1000">
    <sortState ref="A1:A1000">
      <sortCondition ref="A1:A1000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8" t="s">
        <v>1</v>
      </c>
    </row>
    <row r="2">
      <c r="A2" s="8" t="s">
        <v>7427</v>
      </c>
    </row>
    <row r="3">
      <c r="A3" s="8" t="s">
        <v>6152</v>
      </c>
    </row>
    <row r="4">
      <c r="A4" s="8" t="s">
        <v>6132</v>
      </c>
    </row>
    <row r="5">
      <c r="A5" s="8" t="s">
        <v>6145</v>
      </c>
    </row>
    <row r="6">
      <c r="A6" s="8" t="s">
        <v>6129</v>
      </c>
    </row>
    <row r="7">
      <c r="A7" s="8" t="s">
        <v>6150</v>
      </c>
    </row>
    <row r="8">
      <c r="A8" s="8" t="s">
        <v>7428</v>
      </c>
    </row>
    <row r="9">
      <c r="A9" s="8" t="s">
        <v>6158</v>
      </c>
    </row>
    <row r="10">
      <c r="A10" s="8" t="s">
        <v>7429</v>
      </c>
    </row>
    <row r="11">
      <c r="A11" s="8" t="s">
        <v>6169</v>
      </c>
    </row>
    <row r="12">
      <c r="A12" s="8" t="s">
        <v>6176</v>
      </c>
    </row>
    <row r="13">
      <c r="A13" s="8" t="s">
        <v>6255</v>
      </c>
    </row>
    <row r="14">
      <c r="A14" s="8" t="s">
        <v>4873</v>
      </c>
    </row>
    <row r="15">
      <c r="A15" s="8" t="s">
        <v>4290</v>
      </c>
    </row>
    <row r="16">
      <c r="A16" s="8" t="s">
        <v>4618</v>
      </c>
    </row>
    <row r="17">
      <c r="A17" s="8" t="s">
        <v>4215</v>
      </c>
    </row>
    <row r="18">
      <c r="A18" s="8" t="s">
        <v>4105</v>
      </c>
    </row>
    <row r="19">
      <c r="A19" s="8" t="s">
        <v>4734</v>
      </c>
    </row>
    <row r="20">
      <c r="A20" s="8" t="s">
        <v>4123</v>
      </c>
    </row>
    <row r="21">
      <c r="A21" s="8" t="s">
        <v>4455</v>
      </c>
    </row>
    <row r="22">
      <c r="A22" s="8" t="s">
        <v>4120</v>
      </c>
    </row>
    <row r="23">
      <c r="A23" s="8" t="s">
        <v>6154</v>
      </c>
    </row>
    <row r="24">
      <c r="A24" s="8" t="s">
        <v>4462</v>
      </c>
    </row>
    <row r="25">
      <c r="A25" s="8" t="s">
        <v>4376</v>
      </c>
    </row>
    <row r="26">
      <c r="A26" s="8" t="s">
        <v>5029</v>
      </c>
    </row>
    <row r="27">
      <c r="A27" s="8" t="s">
        <v>461</v>
      </c>
    </row>
    <row r="28">
      <c r="A28" s="8" t="s">
        <v>7430</v>
      </c>
    </row>
    <row r="29">
      <c r="A29" s="8" t="s">
        <v>4204</v>
      </c>
    </row>
    <row r="30">
      <c r="A30" s="8" t="s">
        <v>4297</v>
      </c>
    </row>
    <row r="31">
      <c r="A31" s="8" t="s">
        <v>4300</v>
      </c>
    </row>
    <row r="32">
      <c r="A32" s="8" t="s">
        <v>4303</v>
      </c>
    </row>
    <row r="33">
      <c r="A33" s="8" t="s">
        <v>4494</v>
      </c>
    </row>
    <row r="34">
      <c r="A34" s="8" t="s">
        <v>4306</v>
      </c>
    </row>
    <row r="35">
      <c r="A35" s="8" t="s">
        <v>5261</v>
      </c>
    </row>
    <row r="36">
      <c r="A36" s="8" t="s">
        <v>121</v>
      </c>
    </row>
    <row r="37">
      <c r="A37" s="8" t="s">
        <v>4337</v>
      </c>
    </row>
    <row r="38">
      <c r="A38" s="8" t="s">
        <v>4950</v>
      </c>
    </row>
    <row r="39">
      <c r="A39" s="8" t="s">
        <v>4162</v>
      </c>
    </row>
    <row r="40">
      <c r="A40" s="8" t="s">
        <v>5361</v>
      </c>
    </row>
    <row r="41">
      <c r="A41" s="8" t="s">
        <v>4485</v>
      </c>
    </row>
    <row r="42">
      <c r="A42" s="8" t="s">
        <v>4391</v>
      </c>
    </row>
    <row r="43">
      <c r="A43" s="8" t="s">
        <v>4427</v>
      </c>
    </row>
    <row r="44">
      <c r="A44" s="8" t="s">
        <v>5013</v>
      </c>
    </row>
    <row r="45">
      <c r="A45" s="8" t="s">
        <v>4230</v>
      </c>
    </row>
    <row r="46">
      <c r="A46" s="8" t="s">
        <v>4224</v>
      </c>
    </row>
    <row r="47">
      <c r="A47" s="8" t="s">
        <v>4498</v>
      </c>
    </row>
    <row r="48">
      <c r="A48" s="8" t="s">
        <v>4108</v>
      </c>
    </row>
    <row r="49">
      <c r="A49" s="8" t="s">
        <v>4772</v>
      </c>
    </row>
    <row r="50">
      <c r="A50" s="8" t="s">
        <v>477</v>
      </c>
    </row>
    <row r="51">
      <c r="A51" s="8" t="s">
        <v>4102</v>
      </c>
    </row>
    <row r="52">
      <c r="A52" s="8" t="s">
        <v>4364</v>
      </c>
    </row>
    <row r="53">
      <c r="A53" s="8" t="s">
        <v>4233</v>
      </c>
    </row>
    <row r="54">
      <c r="A54" s="8" t="s">
        <v>5002</v>
      </c>
    </row>
    <row r="55">
      <c r="A55" s="8" t="s">
        <v>5050</v>
      </c>
    </row>
    <row r="56">
      <c r="A56" s="8" t="s">
        <v>4099</v>
      </c>
    </row>
    <row r="57">
      <c r="A57" s="8" t="s">
        <v>4744</v>
      </c>
    </row>
    <row r="58">
      <c r="A58" s="8" t="s">
        <v>4294</v>
      </c>
    </row>
    <row r="59">
      <c r="A59" s="8" t="s">
        <v>4201</v>
      </c>
    </row>
    <row r="60">
      <c r="A60" s="8" t="s">
        <v>4344</v>
      </c>
    </row>
    <row r="61">
      <c r="A61" s="8" t="s">
        <v>4348</v>
      </c>
    </row>
    <row r="62">
      <c r="A62" s="8" t="s">
        <v>4141</v>
      </c>
    </row>
    <row r="63">
      <c r="A63" s="8" t="s">
        <v>4144</v>
      </c>
    </row>
    <row r="64">
      <c r="A64" s="8" t="s">
        <v>4680</v>
      </c>
    </row>
    <row r="65">
      <c r="A65" s="8" t="s">
        <v>4590</v>
      </c>
    </row>
    <row r="66">
      <c r="A66" s="8" t="s">
        <v>4416</v>
      </c>
    </row>
    <row r="67">
      <c r="A67" s="8" t="s">
        <v>5025</v>
      </c>
    </row>
    <row r="68">
      <c r="A68" s="8" t="s">
        <v>4322</v>
      </c>
    </row>
    <row r="69">
      <c r="A69" s="8" t="s">
        <v>4274</v>
      </c>
    </row>
    <row r="70">
      <c r="A70" s="8" t="s">
        <v>6125</v>
      </c>
    </row>
    <row r="71">
      <c r="A71" s="8" t="s">
        <v>4525</v>
      </c>
    </row>
    <row r="72">
      <c r="A72" s="8" t="s">
        <v>4532</v>
      </c>
    </row>
    <row r="73">
      <c r="A73" s="8" t="s">
        <v>4370</v>
      </c>
    </row>
    <row r="74">
      <c r="A74" s="8" t="s">
        <v>3324</v>
      </c>
    </row>
    <row r="75">
      <c r="A75" s="8" t="s">
        <v>4410</v>
      </c>
    </row>
    <row r="76">
      <c r="A76" s="8" t="s">
        <v>6201</v>
      </c>
    </row>
    <row r="77">
      <c r="A77" s="8" t="s">
        <v>4395</v>
      </c>
    </row>
    <row r="78">
      <c r="A78" s="8" t="s">
        <v>4647</v>
      </c>
    </row>
    <row r="79">
      <c r="A79" s="8" t="s">
        <v>4667</v>
      </c>
    </row>
    <row r="80">
      <c r="A80" s="8" t="s">
        <v>168</v>
      </c>
    </row>
    <row r="81">
      <c r="A81" s="8" t="s">
        <v>4529</v>
      </c>
    </row>
    <row r="82">
      <c r="A82" s="8" t="s">
        <v>7425</v>
      </c>
    </row>
    <row r="83">
      <c r="A83" s="8" t="s">
        <v>4189</v>
      </c>
    </row>
    <row r="84">
      <c r="A84" s="8" t="s">
        <v>6226</v>
      </c>
    </row>
    <row r="85">
      <c r="A85" s="8" t="s">
        <v>6228</v>
      </c>
    </row>
    <row r="86">
      <c r="A86" s="8" t="s">
        <v>4501</v>
      </c>
    </row>
    <row r="87">
      <c r="A87" s="8" t="s">
        <v>4488</v>
      </c>
    </row>
    <row r="88">
      <c r="A88" s="8" t="s">
        <v>5215</v>
      </c>
    </row>
    <row r="89">
      <c r="A89" s="8" t="s">
        <v>6240</v>
      </c>
    </row>
    <row r="90">
      <c r="A90" s="8" t="s">
        <v>6341</v>
      </c>
    </row>
    <row r="91">
      <c r="A91" s="8" t="s">
        <v>4694</v>
      </c>
    </row>
    <row r="92">
      <c r="A92" s="8" t="s">
        <v>4624</v>
      </c>
    </row>
    <row r="93">
      <c r="A93" s="8" t="s">
        <v>4827</v>
      </c>
    </row>
    <row r="94">
      <c r="A94" s="8" t="s">
        <v>4739</v>
      </c>
    </row>
    <row r="95">
      <c r="A95" s="8" t="s">
        <v>4630</v>
      </c>
    </row>
    <row r="96">
      <c r="A96" s="8" t="s">
        <v>4192</v>
      </c>
    </row>
    <row r="97">
      <c r="A97" s="8" t="s">
        <v>5245</v>
      </c>
    </row>
    <row r="98">
      <c r="A98" s="8" t="s">
        <v>4198</v>
      </c>
    </row>
    <row r="99">
      <c r="A99" s="8" t="s">
        <v>4966</v>
      </c>
    </row>
    <row r="100">
      <c r="A100" s="8" t="s">
        <v>4284</v>
      </c>
    </row>
    <row r="101">
      <c r="A101" s="8" t="s">
        <v>4843</v>
      </c>
    </row>
    <row r="102">
      <c r="A102" s="8" t="s">
        <v>4174</v>
      </c>
    </row>
    <row r="103">
      <c r="A103" s="8" t="s">
        <v>4963</v>
      </c>
    </row>
    <row r="104">
      <c r="A104" s="8" t="s">
        <v>4920</v>
      </c>
    </row>
    <row r="105">
      <c r="A105" s="8" t="s">
        <v>4604</v>
      </c>
    </row>
    <row r="106">
      <c r="A106" s="8" t="s">
        <v>4598</v>
      </c>
    </row>
    <row r="107">
      <c r="A107" s="8" t="s">
        <v>4594</v>
      </c>
    </row>
    <row r="108">
      <c r="A108" s="8" t="s">
        <v>4540</v>
      </c>
    </row>
    <row r="109">
      <c r="A109" s="8" t="s">
        <v>5006</v>
      </c>
    </row>
    <row r="110">
      <c r="A110" s="8" t="s">
        <v>6307</v>
      </c>
    </row>
    <row r="111">
      <c r="A111" s="8" t="s">
        <v>4608</v>
      </c>
    </row>
    <row r="112">
      <c r="A112" s="8" t="s">
        <v>4612</v>
      </c>
    </row>
    <row r="113">
      <c r="A113" s="8" t="s">
        <v>6316</v>
      </c>
    </row>
    <row r="114">
      <c r="A114" s="8" t="s">
        <v>4508</v>
      </c>
    </row>
    <row r="115">
      <c r="A115" s="8" t="s">
        <v>4477</v>
      </c>
    </row>
    <row r="116">
      <c r="A116" s="8" t="s">
        <v>4111</v>
      </c>
    </row>
    <row r="117">
      <c r="A117" s="8" t="s">
        <v>6345</v>
      </c>
    </row>
    <row r="118">
      <c r="A118" s="8" t="s">
        <v>5297</v>
      </c>
    </row>
    <row r="119">
      <c r="A119" s="8" t="s">
        <v>4422</v>
      </c>
    </row>
    <row r="120">
      <c r="A120" s="8" t="s">
        <v>4401</v>
      </c>
    </row>
    <row r="121">
      <c r="A121" s="8" t="s">
        <v>6396</v>
      </c>
    </row>
    <row r="122">
      <c r="A122" s="8" t="s">
        <v>4762</v>
      </c>
    </row>
    <row r="123">
      <c r="A123" s="8" t="s">
        <v>4674</v>
      </c>
    </row>
    <row r="124">
      <c r="A124" s="8" t="s">
        <v>4898</v>
      </c>
    </row>
    <row r="125">
      <c r="A125" s="8" t="s">
        <v>6411</v>
      </c>
    </row>
    <row r="126">
      <c r="A126" s="8" t="s">
        <v>4698</v>
      </c>
    </row>
    <row r="127">
      <c r="A127" s="8" t="s">
        <v>4957</v>
      </c>
    </row>
    <row r="128">
      <c r="A128" s="8" t="s">
        <v>4691</v>
      </c>
    </row>
    <row r="129">
      <c r="A129" s="8" t="s">
        <v>6428</v>
      </c>
    </row>
    <row r="130">
      <c r="A130" s="8" t="s">
        <v>4327</v>
      </c>
    </row>
    <row r="131">
      <c r="A131" s="8" t="s">
        <v>4165</v>
      </c>
    </row>
    <row r="132">
      <c r="A132" s="8" t="s">
        <v>4245</v>
      </c>
    </row>
    <row r="133">
      <c r="A133" s="8" t="s">
        <v>4147</v>
      </c>
    </row>
    <row r="134">
      <c r="A134" s="8" t="s">
        <v>4380</v>
      </c>
    </row>
    <row r="135">
      <c r="A135" s="8" t="s">
        <v>4114</v>
      </c>
    </row>
    <row r="136">
      <c r="A136" s="8" t="s">
        <v>4138</v>
      </c>
    </row>
    <row r="137">
      <c r="A137" s="8" t="s">
        <v>4159</v>
      </c>
    </row>
    <row r="138">
      <c r="A138" s="8" t="s">
        <v>5464</v>
      </c>
    </row>
    <row r="139">
      <c r="A139" s="8" t="s">
        <v>6462</v>
      </c>
    </row>
    <row r="140">
      <c r="A140" s="8" t="s">
        <v>6464</v>
      </c>
    </row>
    <row r="141">
      <c r="A141" s="8" t="s">
        <v>6466</v>
      </c>
    </row>
    <row r="142">
      <c r="A142" s="8" t="s">
        <v>6473</v>
      </c>
    </row>
    <row r="143">
      <c r="A143" s="8" t="s">
        <v>4168</v>
      </c>
    </row>
    <row r="144">
      <c r="A144" s="8" t="s">
        <v>6490</v>
      </c>
    </row>
    <row r="145">
      <c r="A145" s="8" t="s">
        <v>4212</v>
      </c>
    </row>
    <row r="146">
      <c r="A146" s="8" t="s">
        <v>5200</v>
      </c>
    </row>
    <row r="147">
      <c r="A147" s="8" t="s">
        <v>4993</v>
      </c>
    </row>
    <row r="148">
      <c r="A148" s="8" t="s">
        <v>5016</v>
      </c>
    </row>
    <row r="149">
      <c r="A149" s="8" t="s">
        <v>4257</v>
      </c>
    </row>
    <row r="150">
      <c r="A150" s="8" t="s">
        <v>4716</v>
      </c>
    </row>
    <row r="151">
      <c r="A151" s="8" t="s">
        <v>4437</v>
      </c>
    </row>
    <row r="152">
      <c r="A152" s="8" t="s">
        <v>4180</v>
      </c>
    </row>
    <row r="153">
      <c r="A153" s="8" t="s">
        <v>5209</v>
      </c>
    </row>
    <row r="154">
      <c r="A154" s="8" t="s">
        <v>5163</v>
      </c>
    </row>
    <row r="155">
      <c r="A155" s="8" t="s">
        <v>5206</v>
      </c>
    </row>
    <row r="156">
      <c r="A156" s="8" t="s">
        <v>5483</v>
      </c>
    </row>
    <row r="157">
      <c r="A157" s="8" t="s">
        <v>4832</v>
      </c>
    </row>
    <row r="158">
      <c r="A158" s="8" t="s">
        <v>6528</v>
      </c>
    </row>
    <row r="159">
      <c r="A159" s="8" t="s">
        <v>5057</v>
      </c>
    </row>
    <row r="160">
      <c r="A160" s="8" t="s">
        <v>4266</v>
      </c>
    </row>
    <row r="161">
      <c r="A161" s="8" t="s">
        <v>5078</v>
      </c>
    </row>
    <row r="162">
      <c r="A162" s="8" t="s">
        <v>5131</v>
      </c>
    </row>
    <row r="163">
      <c r="A163" s="8" t="s">
        <v>4895</v>
      </c>
    </row>
    <row r="164">
      <c r="A164" s="8" t="s">
        <v>4848</v>
      </c>
    </row>
    <row r="165">
      <c r="A165" s="8" t="s">
        <v>4998</v>
      </c>
    </row>
    <row r="166">
      <c r="A166" s="8" t="s">
        <v>5274</v>
      </c>
    </row>
    <row r="167">
      <c r="A167" s="8" t="s">
        <v>4177</v>
      </c>
    </row>
    <row r="168">
      <c r="A168" s="8" t="s">
        <v>4933</v>
      </c>
    </row>
    <row r="169">
      <c r="A169" s="8" t="s">
        <v>4505</v>
      </c>
    </row>
    <row r="170">
      <c r="A170" s="8" t="s">
        <v>4940</v>
      </c>
    </row>
    <row r="171">
      <c r="A171" s="8" t="s">
        <v>6590</v>
      </c>
    </row>
    <row r="172">
      <c r="A172" s="8" t="s">
        <v>6688</v>
      </c>
    </row>
    <row r="173">
      <c r="A173" s="8" t="s">
        <v>4183</v>
      </c>
    </row>
    <row r="174">
      <c r="A174" s="8" t="s">
        <v>4150</v>
      </c>
    </row>
    <row r="175">
      <c r="A175" s="8" t="s">
        <v>4710</v>
      </c>
    </row>
    <row r="176">
      <c r="A176" s="8" t="s">
        <v>5226</v>
      </c>
    </row>
    <row r="177">
      <c r="A177" s="8" t="s">
        <v>4354</v>
      </c>
    </row>
    <row r="178">
      <c r="A178" s="8" t="s">
        <v>4516</v>
      </c>
    </row>
    <row r="179">
      <c r="A179" s="8" t="s">
        <v>5009</v>
      </c>
    </row>
    <row r="180">
      <c r="A180" s="8" t="s">
        <v>4927</v>
      </c>
    </row>
    <row r="181">
      <c r="A181" s="8" t="s">
        <v>5045</v>
      </c>
    </row>
    <row r="182">
      <c r="A182" s="8" t="s">
        <v>4812</v>
      </c>
    </row>
    <row r="183">
      <c r="A183" s="8" t="s">
        <v>5147</v>
      </c>
    </row>
    <row r="184">
      <c r="A184" s="8" t="s">
        <v>6661</v>
      </c>
    </row>
    <row r="185">
      <c r="A185" s="8" t="s">
        <v>6671</v>
      </c>
    </row>
    <row r="186">
      <c r="A186" s="8" t="s">
        <v>4227</v>
      </c>
    </row>
    <row r="187">
      <c r="A187" s="8" t="s">
        <v>4765</v>
      </c>
    </row>
    <row r="188">
      <c r="A188" s="8" t="s">
        <v>5172</v>
      </c>
    </row>
    <row r="189">
      <c r="A189" s="8" t="s">
        <v>4132</v>
      </c>
    </row>
    <row r="190">
      <c r="A190" s="8" t="s">
        <v>2724</v>
      </c>
    </row>
    <row r="191">
      <c r="A191" s="8" t="s">
        <v>5122</v>
      </c>
    </row>
    <row r="192">
      <c r="A192" s="8" t="s">
        <v>7431</v>
      </c>
    </row>
    <row r="193">
      <c r="A193" s="8" t="s">
        <v>6700</v>
      </c>
    </row>
    <row r="194">
      <c r="A194" s="8" t="s">
        <v>5083</v>
      </c>
    </row>
    <row r="195">
      <c r="A195" s="8" t="s">
        <v>4881</v>
      </c>
    </row>
    <row r="196">
      <c r="A196" s="8" t="s">
        <v>4788</v>
      </c>
    </row>
    <row r="197">
      <c r="A197" s="8" t="s">
        <v>4135</v>
      </c>
    </row>
    <row r="198">
      <c r="A198" s="8" t="s">
        <v>5203</v>
      </c>
    </row>
    <row r="199">
      <c r="A199" s="8" t="s">
        <v>4977</v>
      </c>
    </row>
    <row r="200">
      <c r="A200" s="8" t="s">
        <v>4974</v>
      </c>
    </row>
    <row r="201">
      <c r="A201" s="8" t="s">
        <v>4971</v>
      </c>
    </row>
    <row r="202">
      <c r="A202" s="8" t="s">
        <v>4156</v>
      </c>
    </row>
    <row r="203">
      <c r="A203" s="8" t="s">
        <v>6734</v>
      </c>
    </row>
    <row r="204">
      <c r="A204" s="8" t="s">
        <v>5480</v>
      </c>
    </row>
    <row r="205">
      <c r="A205" s="8" t="s">
        <v>5134</v>
      </c>
    </row>
    <row r="206">
      <c r="A206" s="8" t="s">
        <v>4251</v>
      </c>
    </row>
    <row r="207">
      <c r="A207" s="8" t="s">
        <v>4271</v>
      </c>
    </row>
    <row r="208">
      <c r="A208" s="8" t="s">
        <v>4263</v>
      </c>
    </row>
    <row r="209">
      <c r="A209" s="8" t="s">
        <v>5189</v>
      </c>
    </row>
    <row r="210">
      <c r="A210" s="8" t="s">
        <v>5166</v>
      </c>
    </row>
    <row r="211">
      <c r="A211" s="8" t="s">
        <v>4520</v>
      </c>
    </row>
    <row r="212">
      <c r="A212" s="8" t="s">
        <v>4818</v>
      </c>
    </row>
    <row r="213">
      <c r="A213" s="8" t="s">
        <v>4727</v>
      </c>
    </row>
    <row r="214">
      <c r="A214" s="8" t="s">
        <v>5068</v>
      </c>
    </row>
    <row r="215">
      <c r="A215" s="8" t="s">
        <v>4580</v>
      </c>
    </row>
    <row r="216">
      <c r="A216" s="8" t="s">
        <v>4038</v>
      </c>
    </row>
    <row r="217">
      <c r="A217" s="8" t="s">
        <v>4240</v>
      </c>
    </row>
    <row r="218">
      <c r="A218" s="8" t="s">
        <v>4548</v>
      </c>
    </row>
    <row r="219">
      <c r="A219" s="8" t="s">
        <v>4749</v>
      </c>
    </row>
    <row r="220">
      <c r="A220" s="8" t="s">
        <v>6767</v>
      </c>
    </row>
    <row r="221">
      <c r="A221" s="8" t="s">
        <v>5605</v>
      </c>
    </row>
    <row r="222">
      <c r="A222" s="8" t="s">
        <v>5175</v>
      </c>
    </row>
    <row r="223">
      <c r="A223" s="8" t="s">
        <v>7432</v>
      </c>
    </row>
    <row r="224">
      <c r="A224" s="8" t="s">
        <v>4310</v>
      </c>
    </row>
    <row r="225">
      <c r="A225" s="8" t="s">
        <v>4117</v>
      </c>
    </row>
    <row r="226">
      <c r="A226" s="8" t="s">
        <v>5062</v>
      </c>
    </row>
    <row r="227">
      <c r="A227" s="8" t="s">
        <v>5248</v>
      </c>
    </row>
    <row r="228">
      <c r="A228" s="8" t="s">
        <v>5251</v>
      </c>
    </row>
    <row r="229">
      <c r="A229" s="8" t="s">
        <v>4752</v>
      </c>
    </row>
    <row r="230">
      <c r="A230" s="8" t="s">
        <v>4797</v>
      </c>
    </row>
    <row r="231">
      <c r="A231" s="8" t="s">
        <v>4823</v>
      </c>
    </row>
    <row r="232">
      <c r="A232" s="8" t="s">
        <v>5169</v>
      </c>
    </row>
    <row r="233">
      <c r="A233" s="8" t="s">
        <v>5137</v>
      </c>
    </row>
    <row r="234">
      <c r="A234" s="8" t="s">
        <v>7433</v>
      </c>
    </row>
    <row r="235">
      <c r="A235" s="8" t="s">
        <v>4837</v>
      </c>
    </row>
    <row r="236">
      <c r="A236" s="8" t="s">
        <v>3261</v>
      </c>
    </row>
    <row r="237">
      <c r="A237" s="8" t="s">
        <v>5119</v>
      </c>
    </row>
    <row r="238">
      <c r="A238" s="8" t="s">
        <v>4566</v>
      </c>
    </row>
    <row r="239">
      <c r="A239" s="8" t="s">
        <v>4563</v>
      </c>
    </row>
    <row r="240">
      <c r="A240" s="8" t="s">
        <v>4560</v>
      </c>
    </row>
    <row r="241">
      <c r="A241" s="8" t="s">
        <v>4557</v>
      </c>
    </row>
    <row r="242">
      <c r="A242" s="8" t="s">
        <v>4554</v>
      </c>
    </row>
    <row r="243">
      <c r="A243" s="8" t="s">
        <v>4551</v>
      </c>
    </row>
    <row r="244">
      <c r="A244" s="8" t="s">
        <v>4779</v>
      </c>
    </row>
    <row r="245">
      <c r="A245" s="8" t="s">
        <v>4803</v>
      </c>
    </row>
    <row r="246">
      <c r="A246" s="8" t="s">
        <v>4615</v>
      </c>
    </row>
    <row r="247">
      <c r="A247" s="8" t="s">
        <v>4171</v>
      </c>
    </row>
    <row r="248">
      <c r="A248" s="8" t="s">
        <v>5383</v>
      </c>
    </row>
    <row r="249">
      <c r="A249" s="8" t="s">
        <v>4654</v>
      </c>
    </row>
    <row r="250">
      <c r="A250" s="8" t="s">
        <v>4635</v>
      </c>
    </row>
    <row r="251">
      <c r="A251" s="8" t="s">
        <v>4638</v>
      </c>
    </row>
    <row r="252">
      <c r="A252" s="8" t="s">
        <v>4186</v>
      </c>
    </row>
    <row r="253">
      <c r="A253" s="8" t="s">
        <v>7434</v>
      </c>
    </row>
    <row r="254">
      <c r="A254" s="8" t="s">
        <v>565</v>
      </c>
    </row>
    <row r="255">
      <c r="A255" s="8" t="s">
        <v>4570</v>
      </c>
    </row>
    <row r="256">
      <c r="A256" s="8" t="s">
        <v>4573</v>
      </c>
    </row>
    <row r="257">
      <c r="A257" s="8" t="s">
        <v>4888</v>
      </c>
    </row>
    <row r="258">
      <c r="A258" s="8" t="s">
        <v>4576</v>
      </c>
    </row>
    <row r="259">
      <c r="A259" s="8" t="s">
        <v>4287</v>
      </c>
    </row>
    <row r="260">
      <c r="A260" s="8" t="s">
        <v>4281</v>
      </c>
    </row>
    <row r="261">
      <c r="A261" s="8" t="s">
        <v>4248</v>
      </c>
    </row>
    <row r="262">
      <c r="A262" s="8" t="s">
        <v>291</v>
      </c>
    </row>
    <row r="263">
      <c r="A263" s="8" t="s">
        <v>4768</v>
      </c>
    </row>
    <row r="264">
      <c r="A264" s="8" t="s">
        <v>7435</v>
      </c>
    </row>
    <row r="265">
      <c r="A265" s="8" t="s">
        <v>4661</v>
      </c>
    </row>
    <row r="266">
      <c r="A266" s="8" t="s">
        <v>4446</v>
      </c>
    </row>
    <row r="267">
      <c r="A267" s="8" t="s">
        <v>4601</v>
      </c>
    </row>
    <row r="268">
      <c r="A268" s="8" t="s">
        <v>4684</v>
      </c>
    </row>
    <row r="269">
      <c r="A269" s="8" t="s">
        <v>4587</v>
      </c>
    </row>
    <row r="270">
      <c r="A270" s="8" t="s">
        <v>4687</v>
      </c>
    </row>
    <row r="271">
      <c r="A271" s="8" t="s">
        <v>4316</v>
      </c>
    </row>
    <row r="272">
      <c r="A272" s="8" t="s">
        <v>4313</v>
      </c>
    </row>
    <row r="273">
      <c r="A273" s="8" t="s">
        <v>4651</v>
      </c>
    </row>
    <row r="274">
      <c r="A274" s="8" t="s">
        <v>4720</v>
      </c>
    </row>
    <row r="275">
      <c r="A275" s="8" t="s">
        <v>4723</v>
      </c>
    </row>
    <row r="276">
      <c r="A276" s="8" t="s">
        <v>4383</v>
      </c>
    </row>
    <row r="277">
      <c r="A277" s="8" t="s">
        <v>7436</v>
      </c>
    </row>
    <row r="278">
      <c r="A278" s="8" t="s">
        <v>7437</v>
      </c>
    </row>
    <row r="279">
      <c r="A279" s="8" t="s">
        <v>4195</v>
      </c>
    </row>
    <row r="280">
      <c r="A280" s="8" t="s">
        <v>4404</v>
      </c>
    </row>
    <row r="281">
      <c r="A281" s="8" t="s">
        <v>4373</v>
      </c>
    </row>
    <row r="282">
      <c r="A282" s="8" t="s">
        <v>4758</v>
      </c>
    </row>
    <row r="283">
      <c r="A283" s="8" t="s">
        <v>4755</v>
      </c>
    </row>
    <row r="284">
      <c r="A284" s="8" t="s">
        <v>7438</v>
      </c>
    </row>
    <row r="285">
      <c r="A285" s="8" t="s">
        <v>4776</v>
      </c>
    </row>
    <row r="286">
      <c r="A286" s="8" t="s">
        <v>4278</v>
      </c>
    </row>
    <row r="287">
      <c r="A287" s="8" t="s">
        <v>7439</v>
      </c>
    </row>
    <row r="288">
      <c r="A288" s="8" t="s">
        <v>4319</v>
      </c>
    </row>
    <row r="289">
      <c r="A289" s="8" t="s">
        <v>271</v>
      </c>
    </row>
    <row r="290">
      <c r="A290" s="8" t="s">
        <v>4153</v>
      </c>
    </row>
    <row r="291">
      <c r="A291" s="8" t="s">
        <v>4419</v>
      </c>
    </row>
    <row r="292">
      <c r="A292" s="8" t="s">
        <v>5113</v>
      </c>
    </row>
    <row r="293">
      <c r="A293" s="8" t="s">
        <v>7440</v>
      </c>
    </row>
    <row r="294">
      <c r="A294" s="8" t="s">
        <v>4703</v>
      </c>
    </row>
    <row r="295">
      <c r="A295" s="8" t="s">
        <v>4791</v>
      </c>
    </row>
    <row r="296">
      <c r="A296" s="8" t="s">
        <v>4207</v>
      </c>
    </row>
    <row r="297">
      <c r="A297" s="8" t="s">
        <v>4442</v>
      </c>
    </row>
    <row r="298">
      <c r="A298" s="8" t="s">
        <v>4407</v>
      </c>
    </row>
    <row r="299">
      <c r="A299" s="8" t="s">
        <v>4260</v>
      </c>
    </row>
    <row r="300">
      <c r="A300" s="8" t="s">
        <v>4386</v>
      </c>
    </row>
    <row r="301">
      <c r="A301" s="8" t="s">
        <v>4358</v>
      </c>
    </row>
    <row r="302">
      <c r="A302" s="8" t="s">
        <v>6885</v>
      </c>
    </row>
    <row r="303">
      <c r="A303" s="8" t="s">
        <v>4367</v>
      </c>
    </row>
    <row r="304">
      <c r="A304" s="8" t="s">
        <v>4127</v>
      </c>
    </row>
    <row r="305">
      <c r="A305" s="8" t="s">
        <v>4361</v>
      </c>
    </row>
    <row r="306">
      <c r="A306" s="8" t="s">
        <v>5150</v>
      </c>
    </row>
    <row r="307">
      <c r="A307" s="8" t="s">
        <v>4221</v>
      </c>
    </row>
    <row r="308">
      <c r="A308" s="8" t="s">
        <v>4254</v>
      </c>
    </row>
    <row r="309">
      <c r="A309" s="8" t="s">
        <v>7441</v>
      </c>
    </row>
    <row r="310">
      <c r="A310" s="8" t="s">
        <v>4491</v>
      </c>
    </row>
    <row r="311">
      <c r="A311" s="8" t="s">
        <v>4664</v>
      </c>
    </row>
    <row r="312">
      <c r="A312" s="8" t="s">
        <v>6911</v>
      </c>
    </row>
    <row r="313">
      <c r="A313" s="8" t="s">
        <v>6930</v>
      </c>
    </row>
    <row r="314">
      <c r="A314" s="8" t="s">
        <v>6984</v>
      </c>
    </row>
    <row r="315">
      <c r="A315" s="8" t="s">
        <v>5490</v>
      </c>
    </row>
    <row r="316">
      <c r="A316" s="8" t="s">
        <v>5487</v>
      </c>
    </row>
    <row r="317">
      <c r="A317" s="8" t="s">
        <v>6989</v>
      </c>
    </row>
    <row r="318">
      <c r="A318" s="8" t="s">
        <v>6992</v>
      </c>
    </row>
    <row r="319">
      <c r="A319" s="8" t="s">
        <v>7004</v>
      </c>
    </row>
    <row r="320">
      <c r="A320" s="8" t="s">
        <v>5495</v>
      </c>
    </row>
    <row r="321">
      <c r="A321" s="8" t="s">
        <v>7054</v>
      </c>
    </row>
    <row r="322">
      <c r="A322" s="8" t="s">
        <v>5507</v>
      </c>
    </row>
    <row r="323">
      <c r="A323" s="8" t="s">
        <v>5500</v>
      </c>
    </row>
    <row r="324">
      <c r="A324" s="8" t="s">
        <v>5504</v>
      </c>
    </row>
    <row r="325">
      <c r="A325" s="8" t="s">
        <v>5512</v>
      </c>
    </row>
    <row r="326">
      <c r="A326" s="8" t="s">
        <v>5515</v>
      </c>
    </row>
    <row r="327">
      <c r="A327" s="8" t="s">
        <v>5520</v>
      </c>
    </row>
    <row r="328">
      <c r="A328" s="8" t="s">
        <v>5523</v>
      </c>
    </row>
    <row r="329">
      <c r="A329" s="8" t="s">
        <v>5548</v>
      </c>
    </row>
    <row r="330">
      <c r="A330" s="8" t="s">
        <v>5558</v>
      </c>
    </row>
    <row r="331">
      <c r="A331" s="8" t="s">
        <v>5561</v>
      </c>
    </row>
    <row r="332">
      <c r="A332" s="8" t="s">
        <v>5564</v>
      </c>
    </row>
    <row r="333">
      <c r="A333" s="8" t="s">
        <v>5573</v>
      </c>
    </row>
    <row r="334">
      <c r="A334" s="8" t="s">
        <v>5576</v>
      </c>
    </row>
    <row r="335">
      <c r="A335" s="8" t="s">
        <v>5586</v>
      </c>
    </row>
    <row r="336">
      <c r="A336" s="8" t="s">
        <v>5597</v>
      </c>
    </row>
    <row r="337">
      <c r="A337" s="8" t="s">
        <v>5617</v>
      </c>
    </row>
    <row r="338">
      <c r="A338" s="8" t="s">
        <v>5631</v>
      </c>
    </row>
    <row r="339">
      <c r="A339" s="8" t="s">
        <v>5625</v>
      </c>
    </row>
    <row r="340">
      <c r="A340" s="8" t="s">
        <v>7174</v>
      </c>
    </row>
    <row r="341">
      <c r="A341" s="8" t="s">
        <v>5668</v>
      </c>
    </row>
    <row r="342">
      <c r="A342" s="8" t="s">
        <v>5665</v>
      </c>
    </row>
    <row r="343">
      <c r="A343" s="8" t="s">
        <v>5671</v>
      </c>
    </row>
    <row r="344">
      <c r="A344" s="8" t="s">
        <v>7442</v>
      </c>
    </row>
    <row r="345">
      <c r="A345" s="8" t="s">
        <v>5674</v>
      </c>
    </row>
    <row r="346">
      <c r="A346" s="8" t="s">
        <v>5652</v>
      </c>
    </row>
    <row r="347">
      <c r="A347" s="8" t="s">
        <v>7190</v>
      </c>
    </row>
    <row r="348">
      <c r="A348" s="8" t="s">
        <v>7193</v>
      </c>
    </row>
    <row r="349">
      <c r="A349" s="8" t="s">
        <v>7198</v>
      </c>
    </row>
    <row r="350">
      <c r="A350" s="8" t="s">
        <v>5681</v>
      </c>
    </row>
    <row r="351">
      <c r="A351" s="8" t="s">
        <v>5684</v>
      </c>
    </row>
    <row r="352">
      <c r="A352" s="8" t="s">
        <v>5708</v>
      </c>
    </row>
    <row r="353">
      <c r="A353" s="8" t="s">
        <v>5711</v>
      </c>
    </row>
    <row r="354">
      <c r="A354" s="8" t="s">
        <v>5714</v>
      </c>
    </row>
    <row r="355">
      <c r="A355" s="8" t="s">
        <v>5717</v>
      </c>
    </row>
    <row r="356">
      <c r="A356" s="8" t="s">
        <v>5687</v>
      </c>
    </row>
    <row r="357">
      <c r="A357" s="8" t="s">
        <v>5696</v>
      </c>
    </row>
    <row r="358">
      <c r="A358" s="8" t="s">
        <v>5702</v>
      </c>
    </row>
    <row r="359">
      <c r="A359" s="8" t="s">
        <v>5720</v>
      </c>
    </row>
    <row r="360">
      <c r="A360" s="8" t="s">
        <v>5732</v>
      </c>
    </row>
    <row r="361">
      <c r="A361" s="8" t="s">
        <v>5738</v>
      </c>
    </row>
    <row r="362">
      <c r="A362" s="8" t="s">
        <v>5741</v>
      </c>
    </row>
    <row r="363">
      <c r="A363" s="8" t="s">
        <v>5767</v>
      </c>
    </row>
    <row r="364">
      <c r="A364" s="8" t="s">
        <v>5764</v>
      </c>
    </row>
    <row r="365">
      <c r="A365" s="8" t="s">
        <v>5772</v>
      </c>
    </row>
    <row r="366">
      <c r="A366" s="8" t="s">
        <v>5785</v>
      </c>
    </row>
    <row r="367">
      <c r="A367" s="8" t="s">
        <v>7443</v>
      </c>
    </row>
    <row r="368">
      <c r="A368" s="8" t="s">
        <v>5782</v>
      </c>
    </row>
    <row r="369">
      <c r="A369" s="8" t="s">
        <v>5778</v>
      </c>
    </row>
    <row r="370">
      <c r="A370" s="8" t="s">
        <v>7280</v>
      </c>
    </row>
    <row r="371">
      <c r="A371" s="8" t="s">
        <v>5788</v>
      </c>
    </row>
    <row r="372">
      <c r="A372" s="8" t="s">
        <v>5793</v>
      </c>
    </row>
    <row r="373">
      <c r="A373" s="8" t="s">
        <v>5796</v>
      </c>
    </row>
    <row r="374">
      <c r="A374" s="8" t="s">
        <v>5803</v>
      </c>
    </row>
    <row r="375">
      <c r="A375" s="8" t="s">
        <v>5800</v>
      </c>
    </row>
    <row r="376">
      <c r="A376" s="8" t="s">
        <v>5817</v>
      </c>
    </row>
    <row r="377">
      <c r="A377" s="8" t="s">
        <v>5824</v>
      </c>
    </row>
    <row r="378">
      <c r="A378" s="8" t="s">
        <v>5839</v>
      </c>
    </row>
    <row r="379">
      <c r="A379" s="8" t="s">
        <v>7332</v>
      </c>
    </row>
    <row r="380">
      <c r="A380" s="8" t="s">
        <v>5960</v>
      </c>
    </row>
    <row r="381">
      <c r="A381" s="8" t="s">
        <v>5870</v>
      </c>
    </row>
    <row r="382">
      <c r="A382" s="8" t="s">
        <v>5867</v>
      </c>
    </row>
    <row r="383">
      <c r="A383" s="8" t="s">
        <v>5876</v>
      </c>
    </row>
    <row r="384">
      <c r="A384" s="8" t="s">
        <v>5859</v>
      </c>
    </row>
    <row r="385">
      <c r="A385" s="8" t="s">
        <v>5856</v>
      </c>
    </row>
    <row r="386">
      <c r="A386" s="8" t="s">
        <v>5873</v>
      </c>
    </row>
    <row r="387">
      <c r="A387" s="8" t="s">
        <v>5864</v>
      </c>
    </row>
    <row r="388">
      <c r="A388" s="8" t="s">
        <v>5907</v>
      </c>
    </row>
    <row r="389">
      <c r="A389" s="8" t="s">
        <v>5910</v>
      </c>
    </row>
    <row r="390">
      <c r="A390" s="8" t="s">
        <v>5915</v>
      </c>
    </row>
    <row r="391">
      <c r="A391" s="8" t="s">
        <v>5924</v>
      </c>
    </row>
    <row r="392">
      <c r="A392" s="8" t="s">
        <v>5943</v>
      </c>
    </row>
    <row r="393">
      <c r="A393" s="8" t="s">
        <v>5940</v>
      </c>
    </row>
    <row r="394">
      <c r="A394" s="8" t="s">
        <v>5946</v>
      </c>
    </row>
    <row r="395">
      <c r="A395" s="8" t="s">
        <v>5935</v>
      </c>
    </row>
    <row r="396">
      <c r="A396" s="8" t="s">
        <v>384</v>
      </c>
    </row>
    <row r="397">
      <c r="A397" s="8" t="s">
        <v>5951</v>
      </c>
    </row>
    <row r="398">
      <c r="A398" s="8" t="s">
        <v>5963</v>
      </c>
    </row>
    <row r="399">
      <c r="A399" s="8" t="s">
        <v>5966</v>
      </c>
    </row>
    <row r="400">
      <c r="A400" s="8" t="s">
        <v>5969</v>
      </c>
    </row>
    <row r="401">
      <c r="A401" s="8" t="s">
        <v>5980</v>
      </c>
    </row>
    <row r="402">
      <c r="A402" s="8" t="s">
        <v>5977</v>
      </c>
    </row>
    <row r="403">
      <c r="A403" s="8" t="s">
        <v>5974</v>
      </c>
    </row>
    <row r="404">
      <c r="A404" s="8" t="s">
        <v>7444</v>
      </c>
    </row>
    <row r="405">
      <c r="A405" s="8" t="s">
        <v>7445</v>
      </c>
    </row>
    <row r="406">
      <c r="A406" s="8" t="s">
        <v>6011</v>
      </c>
    </row>
    <row r="407">
      <c r="A407" s="8" t="s">
        <v>6013</v>
      </c>
    </row>
    <row r="408">
      <c r="A408" s="8" t="s">
        <v>5984</v>
      </c>
    </row>
    <row r="409">
      <c r="A409" s="8" t="s">
        <v>6039</v>
      </c>
    </row>
    <row r="410">
      <c r="A410" s="8" t="s">
        <v>6008</v>
      </c>
    </row>
    <row r="411">
      <c r="A411" s="8" t="s">
        <v>6000</v>
      </c>
    </row>
    <row r="412">
      <c r="A412" s="8" t="s">
        <v>5995</v>
      </c>
    </row>
    <row r="413">
      <c r="A413" s="8" t="s">
        <v>6006</v>
      </c>
    </row>
    <row r="414">
      <c r="A414" s="8" t="s">
        <v>5991</v>
      </c>
    </row>
    <row r="415">
      <c r="A415" s="8" t="s">
        <v>5998</v>
      </c>
    </row>
    <row r="416">
      <c r="A416" s="8" t="s">
        <v>6003</v>
      </c>
    </row>
    <row r="417">
      <c r="A417" s="8" t="s">
        <v>6020</v>
      </c>
    </row>
    <row r="418">
      <c r="A418" s="8" t="s">
        <v>6017</v>
      </c>
    </row>
    <row r="419">
      <c r="A419" s="8" t="s">
        <v>6024</v>
      </c>
    </row>
    <row r="420">
      <c r="A420" s="8" t="s">
        <v>6029</v>
      </c>
    </row>
    <row r="421">
      <c r="A421" s="8" t="s">
        <v>6048</v>
      </c>
    </row>
    <row r="422">
      <c r="A422" s="8" t="s">
        <v>6059</v>
      </c>
    </row>
    <row r="423">
      <c r="A423" s="8" t="s">
        <v>6062</v>
      </c>
    </row>
    <row r="424">
      <c r="A424" s="8" t="s">
        <v>6053</v>
      </c>
    </row>
    <row r="425">
      <c r="A425" s="8" t="s">
        <v>6065</v>
      </c>
    </row>
    <row r="426">
      <c r="A426" s="8" t="s">
        <v>6075</v>
      </c>
    </row>
    <row r="427">
      <c r="A427" s="8" t="s">
        <v>6072</v>
      </c>
    </row>
    <row r="428">
      <c r="A428" s="8" t="s">
        <v>6069</v>
      </c>
    </row>
    <row r="429">
      <c r="A429" s="8" t="s">
        <v>6086</v>
      </c>
    </row>
    <row r="430">
      <c r="A430" s="8" t="s">
        <v>7446</v>
      </c>
    </row>
  </sheetData>
  <autoFilter ref="$A$1:$A$1000">
    <sortState ref="A1:A1000">
      <sortCondition ref="A1:A1000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733</v>
      </c>
      <c r="B1" s="8" t="s">
        <v>3275</v>
      </c>
      <c r="C1" s="8" t="s">
        <v>7447</v>
      </c>
      <c r="D1" s="11" t="s">
        <v>1461</v>
      </c>
      <c r="E1" s="8" t="s">
        <v>741</v>
      </c>
      <c r="F1" s="8" t="s">
        <v>742</v>
      </c>
      <c r="G1" s="8" t="s">
        <v>744</v>
      </c>
      <c r="H1" s="8" t="s">
        <v>7448</v>
      </c>
      <c r="I1" s="11" t="s">
        <v>7449</v>
      </c>
    </row>
    <row r="2">
      <c r="A2" s="8" t="s">
        <v>7450</v>
      </c>
      <c r="B2" s="13">
        <v>45658.0</v>
      </c>
      <c r="D2" s="9">
        <f>SUMIFS(CarrinhoFretes!I:I,CarrinhoFretes!T:T,E:E)</f>
        <v>41652.41</v>
      </c>
      <c r="E2" s="34" t="str">
        <f t="shared" ref="E2:E13" si="1">TEXT(B2,"MM/YYYY")</f>
        <v>01/2025</v>
      </c>
      <c r="F2" s="34" t="str">
        <f t="shared" ref="F2:F13" si="2">IF(B2="","",CONCATENATE("CXG-",TEXT(B2,"MMYY")))</f>
        <v>CXG-0125</v>
      </c>
      <c r="I2" s="9">
        <f t="shared" ref="I2:I13" si="3">D2+H2</f>
        <v>41652.41</v>
      </c>
    </row>
    <row r="3">
      <c r="A3" s="8" t="s">
        <v>7451</v>
      </c>
      <c r="B3" s="13">
        <v>45689.0</v>
      </c>
      <c r="D3" s="9">
        <f>SUMIFS(CarrinhoFretes!I:I,CarrinhoFretes!T:T,E:E)</f>
        <v>0</v>
      </c>
      <c r="E3" s="34" t="str">
        <f t="shared" si="1"/>
        <v>02/2025</v>
      </c>
      <c r="F3" s="34" t="str">
        <f t="shared" si="2"/>
        <v>CXG-0225</v>
      </c>
      <c r="I3" s="9">
        <f t="shared" si="3"/>
        <v>0</v>
      </c>
    </row>
    <row r="4">
      <c r="A4" s="8" t="s">
        <v>7452</v>
      </c>
      <c r="B4" s="13">
        <v>45717.0</v>
      </c>
      <c r="D4" s="9">
        <f>SUMIFS(CarrinhoFretes!I:I,CarrinhoFretes!T:T,E:E)</f>
        <v>0</v>
      </c>
      <c r="E4" s="34" t="str">
        <f t="shared" si="1"/>
        <v>03/2025</v>
      </c>
      <c r="F4" s="34" t="str">
        <f t="shared" si="2"/>
        <v>CXG-0325</v>
      </c>
      <c r="I4" s="9">
        <f t="shared" si="3"/>
        <v>0</v>
      </c>
    </row>
    <row r="5">
      <c r="A5" s="8" t="s">
        <v>7453</v>
      </c>
      <c r="B5" s="13">
        <v>45748.0</v>
      </c>
      <c r="D5" s="9">
        <f>SUMIFS(CarrinhoFretes!I:I,CarrinhoFretes!T:T,E:E)</f>
        <v>0</v>
      </c>
      <c r="E5" s="34" t="str">
        <f t="shared" si="1"/>
        <v>04/2025</v>
      </c>
      <c r="F5" s="34" t="str">
        <f t="shared" si="2"/>
        <v>CXG-0425</v>
      </c>
      <c r="I5" s="9">
        <f t="shared" si="3"/>
        <v>0</v>
      </c>
    </row>
    <row r="6">
      <c r="A6" s="8" t="s">
        <v>7454</v>
      </c>
      <c r="B6" s="13">
        <v>45778.0</v>
      </c>
      <c r="D6" s="9">
        <f>SUMIFS(CarrinhoFretes!I:I,CarrinhoFretes!T:T,E:E)</f>
        <v>0</v>
      </c>
      <c r="E6" s="34" t="str">
        <f t="shared" si="1"/>
        <v>05/2025</v>
      </c>
      <c r="F6" s="34" t="str">
        <f t="shared" si="2"/>
        <v>CXG-0525</v>
      </c>
      <c r="I6" s="9">
        <f t="shared" si="3"/>
        <v>0</v>
      </c>
    </row>
    <row r="7">
      <c r="A7" s="8" t="s">
        <v>7455</v>
      </c>
      <c r="B7" s="13">
        <v>45809.0</v>
      </c>
      <c r="D7" s="9">
        <f>SUMIFS(CarrinhoFretes!I:I,CarrinhoFretes!T:T,E:E)</f>
        <v>0</v>
      </c>
      <c r="E7" s="34" t="str">
        <f t="shared" si="1"/>
        <v>06/2025</v>
      </c>
      <c r="F7" s="34" t="str">
        <f t="shared" si="2"/>
        <v>CXG-0625</v>
      </c>
      <c r="I7" s="9">
        <f t="shared" si="3"/>
        <v>0</v>
      </c>
    </row>
    <row r="8">
      <c r="A8" s="8" t="s">
        <v>7456</v>
      </c>
      <c r="B8" s="13">
        <v>45839.0</v>
      </c>
      <c r="D8" s="9">
        <f>SUMIFS(CarrinhoFretes!I:I,CarrinhoFretes!T:T,E:E)</f>
        <v>0</v>
      </c>
      <c r="E8" s="34" t="str">
        <f t="shared" si="1"/>
        <v>07/2025</v>
      </c>
      <c r="F8" s="34" t="str">
        <f t="shared" si="2"/>
        <v>CXG-0725</v>
      </c>
      <c r="I8" s="9">
        <f t="shared" si="3"/>
        <v>0</v>
      </c>
    </row>
    <row r="9">
      <c r="A9" s="8" t="s">
        <v>7457</v>
      </c>
      <c r="B9" s="13">
        <v>45870.0</v>
      </c>
      <c r="D9" s="9">
        <f>SUMIFS(CarrinhoFretes!I:I,CarrinhoFretes!T:T,E:E)</f>
        <v>0</v>
      </c>
      <c r="E9" s="34" t="str">
        <f t="shared" si="1"/>
        <v>08/2025</v>
      </c>
      <c r="F9" s="34" t="str">
        <f t="shared" si="2"/>
        <v>CXG-0825</v>
      </c>
      <c r="I9" s="9">
        <f t="shared" si="3"/>
        <v>0</v>
      </c>
    </row>
    <row r="10">
      <c r="A10" s="8" t="s">
        <v>7458</v>
      </c>
      <c r="B10" s="13">
        <v>45870.0</v>
      </c>
      <c r="D10" s="9">
        <f>SUMIFS(CarrinhoFretes!I:I,CarrinhoFretes!T:T,E:E)</f>
        <v>0</v>
      </c>
      <c r="E10" s="34" t="str">
        <f t="shared" si="1"/>
        <v>08/2025</v>
      </c>
      <c r="F10" s="34" t="str">
        <f t="shared" si="2"/>
        <v>CXG-0825</v>
      </c>
      <c r="I10" s="9">
        <f t="shared" si="3"/>
        <v>0</v>
      </c>
    </row>
    <row r="11">
      <c r="A11" s="8" t="s">
        <v>7459</v>
      </c>
      <c r="B11" s="13">
        <v>45901.0</v>
      </c>
      <c r="D11" s="9">
        <f>SUMIFS(CarrinhoFretes!I:I,CarrinhoFretes!T:T,E:E)</f>
        <v>0</v>
      </c>
      <c r="E11" s="34" t="str">
        <f t="shared" si="1"/>
        <v>09/2025</v>
      </c>
      <c r="F11" s="34" t="str">
        <f t="shared" si="2"/>
        <v>CXG-0925</v>
      </c>
      <c r="I11" s="9">
        <f t="shared" si="3"/>
        <v>0</v>
      </c>
    </row>
    <row r="12">
      <c r="A12" s="8" t="s">
        <v>7460</v>
      </c>
      <c r="B12" s="13">
        <v>45931.0</v>
      </c>
      <c r="D12" s="9">
        <f>SUMIFS(CarrinhoFretes!I:I,CarrinhoFretes!T:T,E:E)</f>
        <v>0</v>
      </c>
      <c r="E12" s="34" t="str">
        <f t="shared" si="1"/>
        <v>10/2025</v>
      </c>
      <c r="F12" s="34" t="str">
        <f t="shared" si="2"/>
        <v>CXG-1025</v>
      </c>
      <c r="I12" s="9">
        <f t="shared" si="3"/>
        <v>0</v>
      </c>
    </row>
    <row r="13">
      <c r="A13" s="8" t="s">
        <v>7461</v>
      </c>
      <c r="B13" s="13">
        <v>45992.0</v>
      </c>
      <c r="D13" s="9">
        <f>SUMIFS(CarrinhoFretes!I:I,CarrinhoFretes!T:T,E:E)</f>
        <v>0</v>
      </c>
      <c r="E13" s="34" t="str">
        <f t="shared" si="1"/>
        <v>12/2025</v>
      </c>
      <c r="F13" s="34" t="str">
        <f t="shared" si="2"/>
        <v>CXG-1225</v>
      </c>
      <c r="I13" s="9">
        <f t="shared" si="3"/>
        <v>0</v>
      </c>
    </row>
    <row r="14">
      <c r="D14" s="9"/>
      <c r="E14" s="34"/>
      <c r="F14" s="34"/>
      <c r="I14" s="9"/>
    </row>
    <row r="15">
      <c r="B15" s="13"/>
      <c r="D15" s="9"/>
      <c r="E15" s="34"/>
      <c r="F15" s="34"/>
      <c r="I15" s="9"/>
    </row>
    <row r="16">
      <c r="B16" s="13"/>
      <c r="D16" s="9"/>
      <c r="E16" s="34"/>
      <c r="F16" s="34"/>
      <c r="I16" s="9"/>
    </row>
    <row r="17">
      <c r="B17" s="13"/>
      <c r="D17" s="9"/>
      <c r="E17" s="34"/>
      <c r="F17" s="34"/>
      <c r="I17" s="9"/>
    </row>
    <row r="18">
      <c r="B18" s="13"/>
      <c r="D18" s="9"/>
      <c r="E18" s="34"/>
      <c r="F18" s="34"/>
      <c r="I18" s="9"/>
    </row>
    <row r="19">
      <c r="B19" s="13"/>
      <c r="D19" s="9"/>
      <c r="E19" s="34"/>
      <c r="F19" s="34"/>
      <c r="I19" s="9"/>
    </row>
    <row r="20">
      <c r="B20" s="13"/>
      <c r="D20" s="9"/>
      <c r="E20" s="34"/>
      <c r="F20" s="34"/>
      <c r="I20" s="9"/>
    </row>
    <row r="21">
      <c r="D21" s="9"/>
      <c r="I21" s="9"/>
    </row>
    <row r="22">
      <c r="D22" s="9"/>
      <c r="I22" s="9"/>
    </row>
    <row r="23">
      <c r="D23" s="9"/>
      <c r="I23" s="9"/>
    </row>
    <row r="24">
      <c r="D24" s="9"/>
      <c r="I24" s="9"/>
    </row>
    <row r="25">
      <c r="D25" s="9"/>
      <c r="I25" s="9"/>
    </row>
    <row r="26">
      <c r="D26" s="9"/>
      <c r="I26" s="9"/>
    </row>
    <row r="27">
      <c r="D27" s="9"/>
      <c r="I27" s="9"/>
    </row>
    <row r="28">
      <c r="D28" s="9"/>
      <c r="I28" s="9"/>
    </row>
    <row r="29">
      <c r="D29" s="9"/>
      <c r="I29" s="9"/>
    </row>
    <row r="30">
      <c r="D30" s="9"/>
      <c r="I30" s="9"/>
    </row>
    <row r="31">
      <c r="D31" s="9"/>
      <c r="I31" s="9"/>
    </row>
    <row r="32">
      <c r="D32" s="9"/>
      <c r="I32" s="9"/>
    </row>
    <row r="33">
      <c r="D33" s="9"/>
      <c r="I33" s="9"/>
    </row>
    <row r="34">
      <c r="D34" s="9"/>
      <c r="I34" s="9"/>
    </row>
    <row r="35">
      <c r="D35" s="9"/>
      <c r="I35" s="9"/>
    </row>
    <row r="36">
      <c r="D36" s="9"/>
      <c r="I36" s="9"/>
    </row>
    <row r="37">
      <c r="D37" s="9"/>
      <c r="I37" s="9"/>
    </row>
    <row r="38">
      <c r="D38" s="9"/>
      <c r="I38" s="9"/>
    </row>
    <row r="39">
      <c r="D39" s="9"/>
      <c r="I39" s="9"/>
    </row>
    <row r="40">
      <c r="D40" s="9"/>
      <c r="I40" s="9"/>
    </row>
    <row r="41">
      <c r="D41" s="9"/>
      <c r="I41" s="9"/>
    </row>
    <row r="42">
      <c r="D42" s="9"/>
      <c r="I42" s="9"/>
    </row>
    <row r="43">
      <c r="D43" s="9"/>
      <c r="I43" s="9"/>
    </row>
    <row r="44">
      <c r="D44" s="9"/>
      <c r="I44" s="9"/>
    </row>
    <row r="45">
      <c r="D45" s="9"/>
      <c r="I45" s="9"/>
    </row>
    <row r="46">
      <c r="D46" s="9"/>
      <c r="I46" s="9"/>
    </row>
    <row r="47">
      <c r="D47" s="9"/>
      <c r="I47" s="9"/>
    </row>
    <row r="48">
      <c r="D48" s="9"/>
      <c r="I48" s="9"/>
    </row>
    <row r="49">
      <c r="D49" s="9"/>
      <c r="I49" s="9"/>
    </row>
    <row r="50">
      <c r="D50" s="9"/>
      <c r="I50" s="9"/>
    </row>
    <row r="51">
      <c r="D51" s="9"/>
      <c r="I51" s="9"/>
    </row>
    <row r="52">
      <c r="D52" s="9"/>
      <c r="I52" s="9"/>
    </row>
    <row r="53">
      <c r="D53" s="9"/>
      <c r="I53" s="9"/>
    </row>
    <row r="54">
      <c r="D54" s="9"/>
      <c r="I54" s="9"/>
    </row>
    <row r="55">
      <c r="D55" s="9"/>
      <c r="I55" s="9"/>
    </row>
    <row r="56">
      <c r="D56" s="9"/>
      <c r="I56" s="9"/>
    </row>
    <row r="57">
      <c r="D57" s="9"/>
      <c r="I57" s="9"/>
    </row>
    <row r="58">
      <c r="D58" s="9"/>
      <c r="I58" s="9"/>
    </row>
    <row r="59">
      <c r="D59" s="9"/>
      <c r="I59" s="9"/>
    </row>
    <row r="60">
      <c r="D60" s="9"/>
      <c r="I60" s="9"/>
    </row>
    <row r="61">
      <c r="D61" s="9"/>
      <c r="I61" s="9"/>
    </row>
    <row r="62">
      <c r="D62" s="9"/>
      <c r="I62" s="9"/>
    </row>
    <row r="63">
      <c r="D63" s="9"/>
      <c r="I63" s="9"/>
    </row>
    <row r="64">
      <c r="D64" s="9"/>
      <c r="I64" s="9"/>
    </row>
    <row r="65">
      <c r="D65" s="9"/>
      <c r="I65" s="9"/>
    </row>
    <row r="66">
      <c r="D66" s="9"/>
      <c r="I66" s="9"/>
    </row>
    <row r="67">
      <c r="D67" s="9"/>
      <c r="I67" s="9"/>
    </row>
    <row r="68">
      <c r="D68" s="9"/>
      <c r="I68" s="9"/>
    </row>
    <row r="69">
      <c r="D69" s="9"/>
      <c r="I69" s="9"/>
    </row>
    <row r="70">
      <c r="D70" s="9"/>
      <c r="I70" s="9"/>
    </row>
    <row r="71">
      <c r="D71" s="9"/>
      <c r="I71" s="9"/>
    </row>
    <row r="72">
      <c r="D72" s="9"/>
      <c r="I72" s="9"/>
    </row>
    <row r="73">
      <c r="D73" s="9"/>
      <c r="I73" s="9"/>
    </row>
    <row r="74">
      <c r="D74" s="9"/>
      <c r="I74" s="9"/>
    </row>
    <row r="75">
      <c r="D75" s="9"/>
      <c r="I75" s="9"/>
    </row>
    <row r="76">
      <c r="D76" s="9"/>
      <c r="I76" s="9"/>
    </row>
    <row r="77">
      <c r="D77" s="9"/>
      <c r="I77" s="9"/>
    </row>
    <row r="78">
      <c r="D78" s="9"/>
      <c r="I78" s="9"/>
    </row>
    <row r="79">
      <c r="D79" s="9"/>
      <c r="I79" s="9"/>
    </row>
    <row r="80">
      <c r="D80" s="9"/>
      <c r="I80" s="9"/>
    </row>
    <row r="81">
      <c r="D81" s="9"/>
      <c r="I81" s="9"/>
    </row>
    <row r="82">
      <c r="D82" s="9"/>
      <c r="I82" s="9"/>
    </row>
    <row r="83">
      <c r="D83" s="9"/>
      <c r="I83" s="9"/>
    </row>
    <row r="84">
      <c r="D84" s="9"/>
      <c r="I84" s="9"/>
    </row>
    <row r="85">
      <c r="D85" s="9"/>
      <c r="I85" s="9"/>
    </row>
    <row r="86">
      <c r="D86" s="9"/>
      <c r="I86" s="9"/>
    </row>
    <row r="87">
      <c r="D87" s="9"/>
      <c r="I87" s="9"/>
    </row>
    <row r="88">
      <c r="D88" s="9"/>
      <c r="I88" s="9"/>
    </row>
    <row r="89">
      <c r="D89" s="9"/>
      <c r="I89" s="9"/>
    </row>
    <row r="90">
      <c r="D90" s="9"/>
      <c r="I90" s="9"/>
    </row>
    <row r="91">
      <c r="D91" s="9"/>
      <c r="I91" s="9"/>
    </row>
    <row r="92">
      <c r="D92" s="9"/>
      <c r="I92" s="9"/>
    </row>
    <row r="93">
      <c r="D93" s="9"/>
      <c r="I93" s="9"/>
    </row>
    <row r="94">
      <c r="D94" s="9"/>
      <c r="I94" s="9"/>
    </row>
    <row r="95">
      <c r="D95" s="9"/>
      <c r="I95" s="9"/>
    </row>
    <row r="96">
      <c r="D96" s="9"/>
      <c r="I96" s="9"/>
    </row>
    <row r="97">
      <c r="D97" s="9"/>
      <c r="I97" s="9"/>
    </row>
    <row r="98">
      <c r="D98" s="9"/>
      <c r="I98" s="9"/>
    </row>
    <row r="99">
      <c r="D99" s="9"/>
      <c r="I99" s="9"/>
    </row>
    <row r="100">
      <c r="D100" s="9"/>
      <c r="I100" s="9"/>
    </row>
    <row r="101">
      <c r="D101" s="9"/>
      <c r="I101" s="9"/>
    </row>
    <row r="102">
      <c r="D102" s="9"/>
      <c r="I102" s="9"/>
    </row>
    <row r="103">
      <c r="D103" s="9"/>
      <c r="I103" s="9"/>
    </row>
    <row r="104">
      <c r="D104" s="9"/>
      <c r="I104" s="9"/>
    </row>
    <row r="105">
      <c r="D105" s="9"/>
      <c r="I105" s="9"/>
    </row>
    <row r="106">
      <c r="D106" s="9"/>
      <c r="I106" s="9"/>
    </row>
    <row r="107">
      <c r="D107" s="9"/>
      <c r="I107" s="9"/>
    </row>
    <row r="108">
      <c r="D108" s="9"/>
      <c r="I108" s="9"/>
    </row>
    <row r="109">
      <c r="D109" s="9"/>
      <c r="I109" s="9"/>
    </row>
    <row r="110">
      <c r="D110" s="9"/>
      <c r="I110" s="9"/>
    </row>
    <row r="111">
      <c r="D111" s="9"/>
      <c r="I111" s="9"/>
    </row>
    <row r="112">
      <c r="D112" s="9"/>
      <c r="I112" s="9"/>
    </row>
    <row r="113">
      <c r="D113" s="9"/>
      <c r="I113" s="9"/>
    </row>
    <row r="114">
      <c r="D114" s="9"/>
      <c r="I114" s="9"/>
    </row>
    <row r="115">
      <c r="D115" s="9"/>
      <c r="I115" s="9"/>
    </row>
    <row r="116">
      <c r="D116" s="9"/>
      <c r="I116" s="9"/>
    </row>
    <row r="117">
      <c r="D117" s="9"/>
      <c r="I117" s="9"/>
    </row>
    <row r="118">
      <c r="D118" s="9"/>
      <c r="I118" s="9"/>
    </row>
    <row r="119">
      <c r="D119" s="9"/>
      <c r="I119" s="9"/>
    </row>
    <row r="120">
      <c r="D120" s="9"/>
      <c r="I120" s="9"/>
    </row>
    <row r="121">
      <c r="D121" s="9"/>
      <c r="I121" s="9"/>
    </row>
    <row r="122">
      <c r="D122" s="9"/>
      <c r="I122" s="9"/>
    </row>
    <row r="123">
      <c r="D123" s="9"/>
      <c r="I123" s="9"/>
    </row>
    <row r="124">
      <c r="D124" s="9"/>
      <c r="I124" s="9"/>
    </row>
    <row r="125">
      <c r="D125" s="9"/>
      <c r="I125" s="9"/>
    </row>
    <row r="126">
      <c r="D126" s="9"/>
      <c r="I126" s="9"/>
    </row>
    <row r="127">
      <c r="D127" s="9"/>
      <c r="I127" s="9"/>
    </row>
    <row r="128">
      <c r="D128" s="9"/>
      <c r="I128" s="9"/>
    </row>
    <row r="129">
      <c r="D129" s="9"/>
      <c r="I129" s="9"/>
    </row>
    <row r="130">
      <c r="D130" s="9"/>
      <c r="I130" s="9"/>
    </row>
    <row r="131">
      <c r="D131" s="9"/>
      <c r="I131" s="9"/>
    </row>
    <row r="132">
      <c r="D132" s="9"/>
      <c r="I132" s="9"/>
    </row>
    <row r="133">
      <c r="D133" s="9"/>
      <c r="I133" s="9"/>
    </row>
    <row r="134">
      <c r="D134" s="9"/>
      <c r="I134" s="9"/>
    </row>
    <row r="135">
      <c r="D135" s="9"/>
      <c r="I135" s="9"/>
    </row>
    <row r="136">
      <c r="D136" s="9"/>
      <c r="I136" s="9"/>
    </row>
    <row r="137">
      <c r="D137" s="9"/>
      <c r="I137" s="9"/>
    </row>
    <row r="138">
      <c r="D138" s="9"/>
      <c r="I138" s="9"/>
    </row>
    <row r="139">
      <c r="D139" s="9"/>
      <c r="I139" s="9"/>
    </row>
    <row r="140">
      <c r="D140" s="9"/>
      <c r="I140" s="9"/>
    </row>
    <row r="141">
      <c r="D141" s="9"/>
      <c r="I141" s="9"/>
    </row>
    <row r="142">
      <c r="D142" s="9"/>
      <c r="I142" s="9"/>
    </row>
    <row r="143">
      <c r="D143" s="9"/>
      <c r="I143" s="9"/>
    </row>
    <row r="144">
      <c r="D144" s="9"/>
      <c r="I144" s="9"/>
    </row>
    <row r="145">
      <c r="D145" s="9"/>
      <c r="I145" s="9"/>
    </row>
    <row r="146">
      <c r="D146" s="9"/>
      <c r="I146" s="9"/>
    </row>
    <row r="147">
      <c r="D147" s="9"/>
      <c r="I147" s="9"/>
    </row>
    <row r="148">
      <c r="D148" s="9"/>
      <c r="I148" s="9"/>
    </row>
    <row r="149">
      <c r="D149" s="9"/>
      <c r="I149" s="9"/>
    </row>
    <row r="150">
      <c r="D150" s="9"/>
      <c r="I150" s="9"/>
    </row>
    <row r="151">
      <c r="D151" s="9"/>
      <c r="I151" s="9"/>
    </row>
    <row r="152">
      <c r="D152" s="9"/>
      <c r="I152" s="9"/>
    </row>
    <row r="153">
      <c r="D153" s="9"/>
      <c r="I153" s="9"/>
    </row>
    <row r="154">
      <c r="D154" s="9"/>
      <c r="I154" s="9"/>
    </row>
    <row r="155">
      <c r="D155" s="9"/>
      <c r="I155" s="9"/>
    </row>
    <row r="156">
      <c r="D156" s="9"/>
      <c r="I156" s="9"/>
    </row>
    <row r="157">
      <c r="D157" s="9"/>
      <c r="I157" s="9"/>
    </row>
    <row r="158">
      <c r="D158" s="9"/>
      <c r="I158" s="9"/>
    </row>
    <row r="159">
      <c r="D159" s="9"/>
      <c r="I159" s="9"/>
    </row>
    <row r="160">
      <c r="D160" s="9"/>
      <c r="I160" s="9"/>
    </row>
    <row r="161">
      <c r="D161" s="9"/>
      <c r="I161" s="9"/>
    </row>
    <row r="162">
      <c r="D162" s="9"/>
      <c r="I162" s="9"/>
    </row>
    <row r="163">
      <c r="D163" s="9"/>
      <c r="I163" s="9"/>
    </row>
    <row r="164">
      <c r="D164" s="9"/>
      <c r="I164" s="9"/>
    </row>
    <row r="165">
      <c r="D165" s="9"/>
      <c r="I165" s="9"/>
    </row>
    <row r="166">
      <c r="D166" s="9"/>
      <c r="I166" s="9"/>
    </row>
    <row r="167">
      <c r="D167" s="9"/>
      <c r="I167" s="9"/>
    </row>
    <row r="168">
      <c r="D168" s="9"/>
      <c r="I168" s="9"/>
    </row>
    <row r="169">
      <c r="D169" s="9"/>
      <c r="I169" s="9"/>
    </row>
    <row r="170">
      <c r="D170" s="9"/>
      <c r="I170" s="9"/>
    </row>
    <row r="171">
      <c r="D171" s="9"/>
      <c r="I171" s="9"/>
    </row>
    <row r="172">
      <c r="D172" s="9"/>
      <c r="I172" s="9"/>
    </row>
    <row r="173">
      <c r="D173" s="9"/>
      <c r="I173" s="9"/>
    </row>
    <row r="174">
      <c r="D174" s="9"/>
      <c r="I174" s="9"/>
    </row>
    <row r="175">
      <c r="D175" s="9"/>
      <c r="I175" s="9"/>
    </row>
    <row r="176">
      <c r="D176" s="9"/>
      <c r="I176" s="9"/>
    </row>
    <row r="177">
      <c r="D177" s="9"/>
      <c r="I177" s="9"/>
    </row>
    <row r="178">
      <c r="D178" s="9"/>
      <c r="I178" s="9"/>
    </row>
    <row r="179">
      <c r="D179" s="9"/>
      <c r="I179" s="9"/>
    </row>
    <row r="180">
      <c r="D180" s="9"/>
      <c r="I180" s="9"/>
    </row>
    <row r="181">
      <c r="D181" s="9"/>
      <c r="I181" s="9"/>
    </row>
    <row r="182">
      <c r="D182" s="9"/>
      <c r="I182" s="9"/>
    </row>
    <row r="183">
      <c r="D183" s="9"/>
      <c r="I183" s="9"/>
    </row>
    <row r="184">
      <c r="D184" s="9"/>
      <c r="I184" s="9"/>
    </row>
    <row r="185">
      <c r="D185" s="9"/>
      <c r="I185" s="9"/>
    </row>
    <row r="186">
      <c r="D186" s="9"/>
      <c r="I186" s="9"/>
    </row>
    <row r="187">
      <c r="D187" s="9"/>
      <c r="I187" s="9"/>
    </row>
    <row r="188">
      <c r="D188" s="9"/>
      <c r="I188" s="9"/>
    </row>
    <row r="189">
      <c r="D189" s="9"/>
      <c r="I189" s="9"/>
    </row>
    <row r="190">
      <c r="D190" s="9"/>
      <c r="I190" s="9"/>
    </row>
    <row r="191">
      <c r="D191" s="9"/>
      <c r="I191" s="9"/>
    </row>
    <row r="192">
      <c r="D192" s="9"/>
      <c r="I192" s="9"/>
    </row>
    <row r="193">
      <c r="D193" s="9"/>
      <c r="I193" s="9"/>
    </row>
    <row r="194">
      <c r="D194" s="9"/>
      <c r="I194" s="9"/>
    </row>
    <row r="195">
      <c r="D195" s="9"/>
      <c r="I195" s="9"/>
    </row>
    <row r="196">
      <c r="D196" s="9"/>
      <c r="I196" s="9"/>
    </row>
    <row r="197">
      <c r="D197" s="9"/>
      <c r="I197" s="9"/>
    </row>
    <row r="198">
      <c r="D198" s="9"/>
      <c r="I198" s="9"/>
    </row>
    <row r="199">
      <c r="D199" s="9"/>
      <c r="I199" s="9"/>
    </row>
    <row r="200">
      <c r="D200" s="9"/>
      <c r="I200" s="9"/>
    </row>
    <row r="201">
      <c r="D201" s="9"/>
      <c r="I201" s="9"/>
    </row>
    <row r="202">
      <c r="D202" s="9"/>
      <c r="I202" s="9"/>
    </row>
    <row r="203">
      <c r="D203" s="9"/>
      <c r="I203" s="9"/>
    </row>
    <row r="204">
      <c r="D204" s="9"/>
      <c r="I204" s="9"/>
    </row>
    <row r="205">
      <c r="D205" s="9"/>
      <c r="I205" s="9"/>
    </row>
    <row r="206">
      <c r="D206" s="9"/>
      <c r="I206" s="9"/>
    </row>
    <row r="207">
      <c r="D207" s="9"/>
      <c r="I207" s="9"/>
    </row>
    <row r="208">
      <c r="D208" s="9"/>
      <c r="I208" s="9"/>
    </row>
    <row r="209">
      <c r="D209" s="9"/>
      <c r="I209" s="9"/>
    </row>
    <row r="210">
      <c r="D210" s="9"/>
      <c r="I210" s="9"/>
    </row>
    <row r="211">
      <c r="D211" s="9"/>
      <c r="I211" s="9"/>
    </row>
    <row r="212">
      <c r="D212" s="9"/>
      <c r="I212" s="9"/>
    </row>
    <row r="213">
      <c r="D213" s="9"/>
      <c r="I213" s="9"/>
    </row>
    <row r="214">
      <c r="D214" s="9"/>
      <c r="I214" s="9"/>
    </row>
    <row r="215">
      <c r="D215" s="9"/>
      <c r="I215" s="9"/>
    </row>
    <row r="216">
      <c r="D216" s="9"/>
      <c r="I216" s="9"/>
    </row>
    <row r="217">
      <c r="D217" s="9"/>
      <c r="I217" s="9"/>
    </row>
    <row r="218">
      <c r="D218" s="9"/>
      <c r="I218" s="9"/>
    </row>
    <row r="219">
      <c r="D219" s="9"/>
      <c r="I219" s="9"/>
    </row>
    <row r="220">
      <c r="D220" s="9"/>
      <c r="I220" s="9"/>
    </row>
    <row r="221">
      <c r="D221" s="9"/>
      <c r="I221" s="9"/>
    </row>
    <row r="222">
      <c r="D222" s="9"/>
      <c r="I222" s="9"/>
    </row>
    <row r="223">
      <c r="D223" s="9"/>
      <c r="I223" s="9"/>
    </row>
    <row r="224">
      <c r="D224" s="9"/>
      <c r="I224" s="9"/>
    </row>
    <row r="225">
      <c r="D225" s="9"/>
      <c r="I225" s="9"/>
    </row>
    <row r="226">
      <c r="D226" s="9"/>
      <c r="I226" s="9"/>
    </row>
    <row r="227">
      <c r="D227" s="9"/>
      <c r="I227" s="9"/>
    </row>
    <row r="228">
      <c r="D228" s="9"/>
      <c r="I228" s="9"/>
    </row>
    <row r="229">
      <c r="D229" s="9"/>
      <c r="I229" s="9"/>
    </row>
    <row r="230">
      <c r="D230" s="9"/>
      <c r="I230" s="9"/>
    </row>
    <row r="231">
      <c r="D231" s="9"/>
      <c r="I231" s="9"/>
    </row>
    <row r="232">
      <c r="D232" s="9"/>
      <c r="I232" s="9"/>
    </row>
    <row r="233">
      <c r="D233" s="9"/>
      <c r="I233" s="9"/>
    </row>
    <row r="234">
      <c r="D234" s="9"/>
      <c r="I234" s="9"/>
    </row>
    <row r="235">
      <c r="D235" s="9"/>
      <c r="I235" s="9"/>
    </row>
    <row r="236">
      <c r="D236" s="9"/>
      <c r="I236" s="9"/>
    </row>
    <row r="237">
      <c r="D237" s="9"/>
      <c r="I237" s="9"/>
    </row>
    <row r="238">
      <c r="D238" s="9"/>
      <c r="I238" s="9"/>
    </row>
    <row r="239">
      <c r="D239" s="9"/>
      <c r="I239" s="9"/>
    </row>
    <row r="240">
      <c r="D240" s="9"/>
      <c r="I240" s="9"/>
    </row>
    <row r="241">
      <c r="D241" s="9"/>
      <c r="I241" s="9"/>
    </row>
    <row r="242">
      <c r="D242" s="9"/>
      <c r="I242" s="9"/>
    </row>
    <row r="243">
      <c r="D243" s="9"/>
      <c r="I243" s="9"/>
    </row>
    <row r="244">
      <c r="D244" s="9"/>
      <c r="I244" s="9"/>
    </row>
    <row r="245">
      <c r="D245" s="9"/>
      <c r="I245" s="9"/>
    </row>
    <row r="246">
      <c r="D246" s="9"/>
      <c r="I246" s="9"/>
    </row>
    <row r="247">
      <c r="D247" s="9"/>
      <c r="I247" s="9"/>
    </row>
    <row r="248">
      <c r="D248" s="9"/>
      <c r="I248" s="9"/>
    </row>
    <row r="249">
      <c r="D249" s="9"/>
      <c r="I249" s="9"/>
    </row>
    <row r="250">
      <c r="D250" s="9"/>
      <c r="I250" s="9"/>
    </row>
    <row r="251">
      <c r="D251" s="9"/>
      <c r="I251" s="9"/>
    </row>
    <row r="252">
      <c r="D252" s="9"/>
      <c r="I252" s="9"/>
    </row>
    <row r="253">
      <c r="D253" s="9"/>
      <c r="I253" s="9"/>
    </row>
    <row r="254">
      <c r="D254" s="9"/>
      <c r="I254" s="9"/>
    </row>
    <row r="255">
      <c r="D255" s="9"/>
      <c r="I255" s="9"/>
    </row>
    <row r="256">
      <c r="D256" s="9"/>
      <c r="I256" s="9"/>
    </row>
    <row r="257">
      <c r="D257" s="9"/>
      <c r="I257" s="9"/>
    </row>
    <row r="258">
      <c r="D258" s="9"/>
      <c r="I258" s="9"/>
    </row>
    <row r="259">
      <c r="D259" s="9"/>
      <c r="I259" s="9"/>
    </row>
    <row r="260">
      <c r="D260" s="9"/>
      <c r="I260" s="9"/>
    </row>
    <row r="261">
      <c r="D261" s="9"/>
      <c r="I261" s="9"/>
    </row>
    <row r="262">
      <c r="D262" s="9"/>
      <c r="I262" s="9"/>
    </row>
    <row r="263">
      <c r="D263" s="9"/>
      <c r="I263" s="9"/>
    </row>
    <row r="264">
      <c r="D264" s="9"/>
      <c r="I264" s="9"/>
    </row>
    <row r="265">
      <c r="D265" s="9"/>
      <c r="I265" s="9"/>
    </row>
    <row r="266">
      <c r="D266" s="9"/>
      <c r="I266" s="9"/>
    </row>
    <row r="267">
      <c r="D267" s="9"/>
      <c r="I267" s="9"/>
    </row>
    <row r="268">
      <c r="D268" s="9"/>
      <c r="I268" s="9"/>
    </row>
    <row r="269">
      <c r="D269" s="9"/>
      <c r="I269" s="9"/>
    </row>
    <row r="270">
      <c r="D270" s="9"/>
      <c r="I270" s="9"/>
    </row>
    <row r="271">
      <c r="D271" s="9"/>
      <c r="I271" s="9"/>
    </row>
    <row r="272">
      <c r="D272" s="9"/>
      <c r="I272" s="9"/>
    </row>
    <row r="273">
      <c r="D273" s="9"/>
      <c r="I273" s="9"/>
    </row>
    <row r="274">
      <c r="D274" s="9"/>
      <c r="I274" s="9"/>
    </row>
    <row r="275">
      <c r="D275" s="9"/>
      <c r="I275" s="9"/>
    </row>
    <row r="276">
      <c r="D276" s="9"/>
      <c r="I276" s="9"/>
    </row>
    <row r="277">
      <c r="D277" s="9"/>
      <c r="I277" s="9"/>
    </row>
    <row r="278">
      <c r="D278" s="9"/>
      <c r="I278" s="9"/>
    </row>
    <row r="279">
      <c r="D279" s="9"/>
      <c r="I279" s="9"/>
    </row>
    <row r="280">
      <c r="D280" s="9"/>
      <c r="I280" s="9"/>
    </row>
    <row r="281">
      <c r="D281" s="9"/>
      <c r="I281" s="9"/>
    </row>
    <row r="282">
      <c r="D282" s="9"/>
      <c r="I282" s="9"/>
    </row>
    <row r="283">
      <c r="D283" s="9"/>
      <c r="I283" s="9"/>
    </row>
    <row r="284">
      <c r="D284" s="9"/>
      <c r="I284" s="9"/>
    </row>
    <row r="285">
      <c r="D285" s="9"/>
      <c r="I285" s="9"/>
    </row>
    <row r="286">
      <c r="D286" s="9"/>
      <c r="I286" s="9"/>
    </row>
    <row r="287">
      <c r="D287" s="9"/>
      <c r="I287" s="9"/>
    </row>
    <row r="288">
      <c r="D288" s="9"/>
      <c r="I288" s="9"/>
    </row>
    <row r="289">
      <c r="D289" s="9"/>
      <c r="I289" s="9"/>
    </row>
    <row r="290">
      <c r="D290" s="9"/>
      <c r="I290" s="9"/>
    </row>
    <row r="291">
      <c r="D291" s="9"/>
      <c r="I291" s="9"/>
    </row>
    <row r="292">
      <c r="D292" s="9"/>
      <c r="I292" s="9"/>
    </row>
    <row r="293">
      <c r="D293" s="9"/>
      <c r="I293" s="9"/>
    </row>
    <row r="294">
      <c r="D294" s="9"/>
      <c r="I294" s="9"/>
    </row>
    <row r="295">
      <c r="D295" s="9"/>
      <c r="I295" s="9"/>
    </row>
    <row r="296">
      <c r="D296" s="9"/>
      <c r="I296" s="9"/>
    </row>
    <row r="297">
      <c r="D297" s="9"/>
      <c r="I297" s="9"/>
    </row>
    <row r="298">
      <c r="D298" s="9"/>
      <c r="I298" s="9"/>
    </row>
    <row r="299">
      <c r="D299" s="9"/>
      <c r="I299" s="9"/>
    </row>
    <row r="300">
      <c r="D300" s="9"/>
      <c r="I300" s="9"/>
    </row>
    <row r="301">
      <c r="D301" s="9"/>
      <c r="I301" s="9"/>
    </row>
    <row r="302">
      <c r="D302" s="9"/>
      <c r="I302" s="9"/>
    </row>
    <row r="303">
      <c r="D303" s="9"/>
      <c r="I303" s="9"/>
    </row>
    <row r="304">
      <c r="D304" s="9"/>
      <c r="I304" s="9"/>
    </row>
    <row r="305">
      <c r="D305" s="9"/>
      <c r="I305" s="9"/>
    </row>
    <row r="306">
      <c r="D306" s="9"/>
      <c r="I306" s="9"/>
    </row>
    <row r="307">
      <c r="D307" s="9"/>
      <c r="I307" s="9"/>
    </row>
    <row r="308">
      <c r="D308" s="9"/>
      <c r="I308" s="9"/>
    </row>
    <row r="309">
      <c r="D309" s="9"/>
      <c r="I309" s="9"/>
    </row>
    <row r="310">
      <c r="D310" s="9"/>
      <c r="I310" s="9"/>
    </row>
    <row r="311">
      <c r="D311" s="9"/>
      <c r="I311" s="9"/>
    </row>
    <row r="312">
      <c r="D312" s="9"/>
      <c r="I312" s="9"/>
    </row>
    <row r="313">
      <c r="D313" s="9"/>
      <c r="I313" s="9"/>
    </row>
    <row r="314">
      <c r="D314" s="9"/>
      <c r="I314" s="9"/>
    </row>
    <row r="315">
      <c r="D315" s="9"/>
      <c r="I315" s="9"/>
    </row>
    <row r="316">
      <c r="D316" s="9"/>
      <c r="I316" s="9"/>
    </row>
    <row r="317">
      <c r="D317" s="9"/>
      <c r="I317" s="9"/>
    </row>
    <row r="318">
      <c r="D318" s="9"/>
      <c r="I318" s="9"/>
    </row>
    <row r="319">
      <c r="D319" s="9"/>
      <c r="I319" s="9"/>
    </row>
    <row r="320">
      <c r="D320" s="9"/>
      <c r="I320" s="9"/>
    </row>
    <row r="321">
      <c r="D321" s="9"/>
      <c r="I321" s="9"/>
    </row>
    <row r="322">
      <c r="D322" s="9"/>
      <c r="I322" s="9"/>
    </row>
    <row r="323">
      <c r="D323" s="9"/>
      <c r="I323" s="9"/>
    </row>
    <row r="324">
      <c r="D324" s="9"/>
      <c r="I324" s="9"/>
    </row>
    <row r="325">
      <c r="D325" s="9"/>
      <c r="I325" s="9"/>
    </row>
    <row r="326">
      <c r="D326" s="9"/>
      <c r="I326" s="9"/>
    </row>
    <row r="327">
      <c r="D327" s="9"/>
      <c r="I327" s="9"/>
    </row>
    <row r="328">
      <c r="D328" s="9"/>
      <c r="I328" s="9"/>
    </row>
    <row r="329">
      <c r="D329" s="9"/>
      <c r="I329" s="9"/>
    </row>
    <row r="330">
      <c r="D330" s="9"/>
      <c r="I330" s="9"/>
    </row>
    <row r="331">
      <c r="D331" s="9"/>
      <c r="I331" s="9"/>
    </row>
    <row r="332">
      <c r="D332" s="9"/>
      <c r="I332" s="9"/>
    </row>
    <row r="333">
      <c r="D333" s="9"/>
      <c r="I333" s="9"/>
    </row>
    <row r="334">
      <c r="D334" s="9"/>
      <c r="I334" s="9"/>
    </row>
    <row r="335">
      <c r="D335" s="9"/>
      <c r="I335" s="9"/>
    </row>
    <row r="336">
      <c r="D336" s="9"/>
      <c r="I336" s="9"/>
    </row>
    <row r="337">
      <c r="D337" s="9"/>
      <c r="I337" s="9"/>
    </row>
    <row r="338">
      <c r="D338" s="9"/>
      <c r="I338" s="9"/>
    </row>
    <row r="339">
      <c r="D339" s="9"/>
      <c r="I339" s="9"/>
    </row>
    <row r="340">
      <c r="D340" s="9"/>
      <c r="I340" s="9"/>
    </row>
    <row r="341">
      <c r="D341" s="9"/>
      <c r="I341" s="9"/>
    </row>
    <row r="342">
      <c r="D342" s="9"/>
      <c r="I342" s="9"/>
    </row>
    <row r="343">
      <c r="D343" s="9"/>
      <c r="I343" s="9"/>
    </row>
    <row r="344">
      <c r="D344" s="9"/>
      <c r="I344" s="9"/>
    </row>
    <row r="345">
      <c r="D345" s="9"/>
      <c r="I345" s="9"/>
    </row>
    <row r="346">
      <c r="D346" s="9"/>
      <c r="I346" s="9"/>
    </row>
    <row r="347">
      <c r="D347" s="9"/>
      <c r="I347" s="9"/>
    </row>
    <row r="348">
      <c r="D348" s="9"/>
      <c r="I348" s="9"/>
    </row>
    <row r="349">
      <c r="D349" s="9"/>
      <c r="I349" s="9"/>
    </row>
    <row r="350">
      <c r="D350" s="9"/>
      <c r="I350" s="9"/>
    </row>
    <row r="351">
      <c r="D351" s="9"/>
      <c r="I351" s="9"/>
    </row>
    <row r="352">
      <c r="D352" s="9"/>
      <c r="I352" s="9"/>
    </row>
    <row r="353">
      <c r="D353" s="9"/>
      <c r="I353" s="9"/>
    </row>
    <row r="354">
      <c r="D354" s="9"/>
      <c r="I354" s="9"/>
    </row>
    <row r="355">
      <c r="D355" s="9"/>
      <c r="I355" s="9"/>
    </row>
    <row r="356">
      <c r="D356" s="9"/>
      <c r="I356" s="9"/>
    </row>
    <row r="357">
      <c r="D357" s="9"/>
      <c r="I357" s="9"/>
    </row>
    <row r="358">
      <c r="D358" s="9"/>
      <c r="I358" s="9"/>
    </row>
    <row r="359">
      <c r="D359" s="9"/>
      <c r="I359" s="9"/>
    </row>
    <row r="360">
      <c r="D360" s="9"/>
      <c r="I360" s="9"/>
    </row>
    <row r="361">
      <c r="D361" s="9"/>
      <c r="I361" s="9"/>
    </row>
    <row r="362">
      <c r="D362" s="9"/>
      <c r="I362" s="9"/>
    </row>
    <row r="363">
      <c r="D363" s="9"/>
      <c r="I363" s="9"/>
    </row>
    <row r="364">
      <c r="D364" s="9"/>
      <c r="I364" s="9"/>
    </row>
    <row r="365">
      <c r="D365" s="9"/>
      <c r="I365" s="9"/>
    </row>
    <row r="366">
      <c r="D366" s="9"/>
      <c r="I366" s="9"/>
    </row>
    <row r="367">
      <c r="D367" s="9"/>
      <c r="I367" s="9"/>
    </row>
    <row r="368">
      <c r="D368" s="9"/>
      <c r="I368" s="9"/>
    </row>
    <row r="369">
      <c r="D369" s="9"/>
      <c r="I369" s="9"/>
    </row>
    <row r="370">
      <c r="D370" s="9"/>
      <c r="I370" s="9"/>
    </row>
    <row r="371">
      <c r="D371" s="9"/>
      <c r="I371" s="9"/>
    </row>
    <row r="372">
      <c r="D372" s="9"/>
      <c r="I372" s="9"/>
    </row>
    <row r="373">
      <c r="D373" s="9"/>
      <c r="I373" s="9"/>
    </row>
    <row r="374">
      <c r="D374" s="9"/>
      <c r="I374" s="9"/>
    </row>
    <row r="375">
      <c r="D375" s="9"/>
      <c r="I375" s="9"/>
    </row>
    <row r="376">
      <c r="D376" s="9"/>
      <c r="I376" s="9"/>
    </row>
    <row r="377">
      <c r="D377" s="9"/>
      <c r="I377" s="9"/>
    </row>
    <row r="378">
      <c r="D378" s="9"/>
      <c r="I378" s="9"/>
    </row>
    <row r="379">
      <c r="D379" s="9"/>
      <c r="I379" s="9"/>
    </row>
    <row r="380">
      <c r="D380" s="9"/>
      <c r="I380" s="9"/>
    </row>
    <row r="381">
      <c r="D381" s="9"/>
      <c r="I381" s="9"/>
    </row>
    <row r="382">
      <c r="D382" s="9"/>
      <c r="I382" s="9"/>
    </row>
    <row r="383">
      <c r="D383" s="9"/>
      <c r="I383" s="9"/>
    </row>
    <row r="384">
      <c r="D384" s="9"/>
      <c r="I384" s="9"/>
    </row>
    <row r="385">
      <c r="D385" s="9"/>
      <c r="I385" s="9"/>
    </row>
    <row r="386">
      <c r="D386" s="9"/>
      <c r="I386" s="9"/>
    </row>
    <row r="387">
      <c r="D387" s="9"/>
      <c r="I387" s="9"/>
    </row>
    <row r="388">
      <c r="D388" s="9"/>
      <c r="I388" s="9"/>
    </row>
    <row r="389">
      <c r="D389" s="9"/>
      <c r="I389" s="9"/>
    </row>
    <row r="390">
      <c r="D390" s="9"/>
      <c r="I390" s="9"/>
    </row>
    <row r="391">
      <c r="D391" s="9"/>
      <c r="I391" s="9"/>
    </row>
    <row r="392">
      <c r="D392" s="9"/>
      <c r="I392" s="9"/>
    </row>
    <row r="393">
      <c r="D393" s="9"/>
      <c r="I393" s="9"/>
    </row>
    <row r="394">
      <c r="D394" s="9"/>
      <c r="I394" s="9"/>
    </row>
    <row r="395">
      <c r="D395" s="9"/>
      <c r="I395" s="9"/>
    </row>
    <row r="396">
      <c r="D396" s="9"/>
      <c r="I396" s="9"/>
    </row>
    <row r="397">
      <c r="D397" s="9"/>
      <c r="I397" s="9"/>
    </row>
    <row r="398">
      <c r="D398" s="9"/>
      <c r="I398" s="9"/>
    </row>
    <row r="399">
      <c r="D399" s="9"/>
      <c r="I399" s="9"/>
    </row>
    <row r="400">
      <c r="D400" s="9"/>
      <c r="I400" s="9"/>
    </row>
    <row r="401">
      <c r="D401" s="9"/>
      <c r="I401" s="9"/>
    </row>
    <row r="402">
      <c r="D402" s="9"/>
      <c r="I402" s="9"/>
    </row>
    <row r="403">
      <c r="D403" s="9"/>
      <c r="I403" s="9"/>
    </row>
    <row r="404">
      <c r="D404" s="9"/>
      <c r="I404" s="9"/>
    </row>
    <row r="405">
      <c r="D405" s="9"/>
      <c r="I405" s="9"/>
    </row>
    <row r="406">
      <c r="D406" s="9"/>
      <c r="I406" s="9"/>
    </row>
    <row r="407">
      <c r="D407" s="9"/>
      <c r="I407" s="9"/>
    </row>
    <row r="408">
      <c r="D408" s="9"/>
      <c r="I408" s="9"/>
    </row>
    <row r="409">
      <c r="D409" s="9"/>
      <c r="I409" s="9"/>
    </row>
    <row r="410">
      <c r="D410" s="9"/>
      <c r="I410" s="9"/>
    </row>
    <row r="411">
      <c r="D411" s="9"/>
      <c r="I411" s="9"/>
    </row>
    <row r="412">
      <c r="D412" s="9"/>
      <c r="I412" s="9"/>
    </row>
    <row r="413">
      <c r="D413" s="9"/>
      <c r="I413" s="9"/>
    </row>
    <row r="414">
      <c r="D414" s="9"/>
      <c r="I414" s="9"/>
    </row>
    <row r="415">
      <c r="D415" s="9"/>
      <c r="I415" s="9"/>
    </row>
    <row r="416">
      <c r="D416" s="9"/>
      <c r="I416" s="9"/>
    </row>
    <row r="417">
      <c r="D417" s="9"/>
      <c r="I417" s="9"/>
    </row>
    <row r="418">
      <c r="D418" s="9"/>
      <c r="I418" s="9"/>
    </row>
    <row r="419">
      <c r="D419" s="9"/>
      <c r="I419" s="9"/>
    </row>
    <row r="420">
      <c r="D420" s="9"/>
      <c r="I420" s="9"/>
    </row>
    <row r="421">
      <c r="D421" s="9"/>
      <c r="I421" s="9"/>
    </row>
    <row r="422">
      <c r="D422" s="9"/>
      <c r="I422" s="9"/>
    </row>
    <row r="423">
      <c r="D423" s="9"/>
      <c r="I423" s="9"/>
    </row>
    <row r="424">
      <c r="D424" s="9"/>
      <c r="I424" s="9"/>
    </row>
    <row r="425">
      <c r="D425" s="9"/>
      <c r="I425" s="9"/>
    </row>
    <row r="426">
      <c r="D426" s="9"/>
      <c r="I426" s="9"/>
    </row>
    <row r="427">
      <c r="D427" s="9"/>
      <c r="I427" s="9"/>
    </row>
    <row r="428">
      <c r="D428" s="9"/>
      <c r="I428" s="9"/>
    </row>
    <row r="429">
      <c r="D429" s="9"/>
      <c r="I429" s="9"/>
    </row>
    <row r="430">
      <c r="D430" s="9"/>
      <c r="I430" s="9"/>
    </row>
    <row r="431">
      <c r="D431" s="9"/>
      <c r="I431" s="9"/>
    </row>
    <row r="432">
      <c r="D432" s="9"/>
      <c r="I432" s="9"/>
    </row>
    <row r="433">
      <c r="D433" s="9"/>
      <c r="I433" s="9"/>
    </row>
    <row r="434">
      <c r="D434" s="9"/>
      <c r="I434" s="9"/>
    </row>
    <row r="435">
      <c r="D435" s="9"/>
      <c r="I435" s="9"/>
    </row>
    <row r="436">
      <c r="D436" s="9"/>
      <c r="I436" s="9"/>
    </row>
    <row r="437">
      <c r="D437" s="9"/>
      <c r="I437" s="9"/>
    </row>
    <row r="438">
      <c r="D438" s="9"/>
      <c r="I438" s="9"/>
    </row>
    <row r="439">
      <c r="D439" s="9"/>
      <c r="I439" s="9"/>
    </row>
    <row r="440">
      <c r="D440" s="9"/>
      <c r="I440" s="9"/>
    </row>
    <row r="441">
      <c r="D441" s="9"/>
      <c r="I441" s="9"/>
    </row>
    <row r="442">
      <c r="D442" s="9"/>
      <c r="I442" s="9"/>
    </row>
    <row r="443">
      <c r="D443" s="9"/>
      <c r="I443" s="9"/>
    </row>
    <row r="444">
      <c r="D444" s="9"/>
      <c r="I444" s="9"/>
    </row>
    <row r="445">
      <c r="D445" s="9"/>
      <c r="I445" s="9"/>
    </row>
    <row r="446">
      <c r="D446" s="9"/>
      <c r="I446" s="9"/>
    </row>
    <row r="447">
      <c r="D447" s="9"/>
      <c r="I447" s="9"/>
    </row>
    <row r="448">
      <c r="D448" s="9"/>
      <c r="I448" s="9"/>
    </row>
    <row r="449">
      <c r="D449" s="9"/>
      <c r="I449" s="9"/>
    </row>
    <row r="450">
      <c r="D450" s="9"/>
      <c r="I450" s="9"/>
    </row>
    <row r="451">
      <c r="D451" s="9"/>
      <c r="I451" s="9"/>
    </row>
    <row r="452">
      <c r="D452" s="9"/>
      <c r="I452" s="9"/>
    </row>
    <row r="453">
      <c r="D453" s="9"/>
      <c r="I453" s="9"/>
    </row>
    <row r="454">
      <c r="D454" s="9"/>
      <c r="I454" s="9"/>
    </row>
    <row r="455">
      <c r="D455" s="9"/>
      <c r="I455" s="9"/>
    </row>
    <row r="456">
      <c r="D456" s="9"/>
      <c r="I456" s="9"/>
    </row>
    <row r="457">
      <c r="D457" s="9"/>
      <c r="I457" s="9"/>
    </row>
    <row r="458">
      <c r="D458" s="9"/>
      <c r="I458" s="9"/>
    </row>
    <row r="459">
      <c r="D459" s="9"/>
      <c r="I459" s="9"/>
    </row>
    <row r="460">
      <c r="D460" s="9"/>
      <c r="I460" s="9"/>
    </row>
    <row r="461">
      <c r="D461" s="9"/>
      <c r="I461" s="9"/>
    </row>
    <row r="462">
      <c r="D462" s="9"/>
      <c r="I462" s="9"/>
    </row>
    <row r="463">
      <c r="D463" s="9"/>
      <c r="I463" s="9"/>
    </row>
    <row r="464">
      <c r="D464" s="9"/>
      <c r="I464" s="9"/>
    </row>
    <row r="465">
      <c r="D465" s="9"/>
      <c r="I465" s="9"/>
    </row>
    <row r="466">
      <c r="D466" s="9"/>
      <c r="I466" s="9"/>
    </row>
    <row r="467">
      <c r="D467" s="9"/>
      <c r="I467" s="9"/>
    </row>
    <row r="468">
      <c r="D468" s="9"/>
      <c r="I468" s="9"/>
    </row>
    <row r="469">
      <c r="D469" s="9"/>
      <c r="I469" s="9"/>
    </row>
    <row r="470">
      <c r="D470" s="9"/>
      <c r="I470" s="9"/>
    </row>
    <row r="471">
      <c r="D471" s="9"/>
      <c r="I471" s="9"/>
    </row>
    <row r="472">
      <c r="D472" s="9"/>
      <c r="I472" s="9"/>
    </row>
    <row r="473">
      <c r="D473" s="9"/>
      <c r="I473" s="9"/>
    </row>
    <row r="474">
      <c r="D474" s="9"/>
      <c r="I474" s="9"/>
    </row>
    <row r="475">
      <c r="D475" s="9"/>
      <c r="I475" s="9"/>
    </row>
    <row r="476">
      <c r="D476" s="9"/>
      <c r="I476" s="9"/>
    </row>
    <row r="477">
      <c r="D477" s="9"/>
      <c r="I477" s="9"/>
    </row>
    <row r="478">
      <c r="D478" s="9"/>
      <c r="I478" s="9"/>
    </row>
    <row r="479">
      <c r="D479" s="9"/>
      <c r="I479" s="9"/>
    </row>
    <row r="480">
      <c r="D480" s="9"/>
      <c r="I480" s="9"/>
    </row>
    <row r="481">
      <c r="D481" s="9"/>
      <c r="I481" s="9"/>
    </row>
    <row r="482">
      <c r="D482" s="9"/>
      <c r="I482" s="9"/>
    </row>
    <row r="483">
      <c r="D483" s="9"/>
      <c r="I483" s="9"/>
    </row>
    <row r="484">
      <c r="D484" s="9"/>
      <c r="I484" s="9"/>
    </row>
    <row r="485">
      <c r="D485" s="9"/>
      <c r="I485" s="9"/>
    </row>
    <row r="486">
      <c r="D486" s="9"/>
      <c r="I486" s="9"/>
    </row>
    <row r="487">
      <c r="D487" s="9"/>
      <c r="I487" s="9"/>
    </row>
    <row r="488">
      <c r="D488" s="9"/>
      <c r="I488" s="9"/>
    </row>
    <row r="489">
      <c r="D489" s="9"/>
      <c r="I489" s="9"/>
    </row>
    <row r="490">
      <c r="D490" s="9"/>
      <c r="I490" s="9"/>
    </row>
    <row r="491">
      <c r="D491" s="9"/>
      <c r="I491" s="9"/>
    </row>
    <row r="492">
      <c r="D492" s="9"/>
      <c r="I492" s="9"/>
    </row>
    <row r="493">
      <c r="D493" s="9"/>
      <c r="I493" s="9"/>
    </row>
    <row r="494">
      <c r="D494" s="9"/>
      <c r="I494" s="9"/>
    </row>
    <row r="495">
      <c r="D495" s="9"/>
      <c r="I495" s="9"/>
    </row>
    <row r="496">
      <c r="D496" s="9"/>
      <c r="I496" s="9"/>
    </row>
    <row r="497">
      <c r="D497" s="9"/>
      <c r="I497" s="9"/>
    </row>
    <row r="498">
      <c r="D498" s="9"/>
      <c r="I498" s="9"/>
    </row>
    <row r="499">
      <c r="D499" s="9"/>
      <c r="I499" s="9"/>
    </row>
    <row r="500">
      <c r="D500" s="9"/>
      <c r="I500" s="9"/>
    </row>
    <row r="501">
      <c r="D501" s="9"/>
      <c r="I501" s="9"/>
    </row>
    <row r="502">
      <c r="D502" s="9"/>
      <c r="I502" s="9"/>
    </row>
    <row r="503">
      <c r="D503" s="9"/>
      <c r="I503" s="9"/>
    </row>
    <row r="504">
      <c r="D504" s="9"/>
      <c r="I504" s="9"/>
    </row>
    <row r="505">
      <c r="D505" s="9"/>
      <c r="I505" s="9"/>
    </row>
    <row r="506">
      <c r="D506" s="9"/>
      <c r="I506" s="9"/>
    </row>
    <row r="507">
      <c r="D507" s="9"/>
      <c r="I507" s="9"/>
    </row>
    <row r="508">
      <c r="D508" s="9"/>
      <c r="I508" s="9"/>
    </row>
    <row r="509">
      <c r="D509" s="9"/>
      <c r="I509" s="9"/>
    </row>
    <row r="510">
      <c r="D510" s="9"/>
      <c r="I510" s="9"/>
    </row>
    <row r="511">
      <c r="D511" s="9"/>
      <c r="I511" s="9"/>
    </row>
    <row r="512">
      <c r="D512" s="9"/>
      <c r="I512" s="9"/>
    </row>
    <row r="513">
      <c r="D513" s="9"/>
      <c r="I513" s="9"/>
    </row>
    <row r="514">
      <c r="D514" s="9"/>
      <c r="I514" s="9"/>
    </row>
    <row r="515">
      <c r="D515" s="9"/>
      <c r="I515" s="9"/>
    </row>
    <row r="516">
      <c r="D516" s="9"/>
      <c r="I516" s="9"/>
    </row>
    <row r="517">
      <c r="D517" s="9"/>
      <c r="I517" s="9"/>
    </row>
    <row r="518">
      <c r="D518" s="9"/>
      <c r="I518" s="9"/>
    </row>
    <row r="519">
      <c r="D519" s="9"/>
      <c r="I519" s="9"/>
    </row>
    <row r="520">
      <c r="D520" s="9"/>
      <c r="I520" s="9"/>
    </row>
    <row r="521">
      <c r="D521" s="9"/>
      <c r="I521" s="9"/>
    </row>
    <row r="522">
      <c r="D522" s="9"/>
      <c r="I522" s="9"/>
    </row>
    <row r="523">
      <c r="D523" s="9"/>
      <c r="I523" s="9"/>
    </row>
    <row r="524">
      <c r="D524" s="9"/>
      <c r="I524" s="9"/>
    </row>
    <row r="525">
      <c r="D525" s="9"/>
      <c r="I525" s="9"/>
    </row>
    <row r="526">
      <c r="D526" s="9"/>
      <c r="I526" s="9"/>
    </row>
    <row r="527">
      <c r="D527" s="9"/>
      <c r="I527" s="9"/>
    </row>
    <row r="528">
      <c r="D528" s="9"/>
      <c r="I528" s="9"/>
    </row>
    <row r="529">
      <c r="D529" s="9"/>
      <c r="I529" s="9"/>
    </row>
    <row r="530">
      <c r="D530" s="9"/>
      <c r="I530" s="9"/>
    </row>
    <row r="531">
      <c r="D531" s="9"/>
      <c r="I531" s="9"/>
    </row>
    <row r="532">
      <c r="D532" s="9"/>
      <c r="I532" s="9"/>
    </row>
    <row r="533">
      <c r="D533" s="9"/>
      <c r="I533" s="9"/>
    </row>
    <row r="534">
      <c r="D534" s="9"/>
      <c r="I534" s="9"/>
    </row>
    <row r="535">
      <c r="D535" s="9"/>
      <c r="I535" s="9"/>
    </row>
    <row r="536">
      <c r="D536" s="9"/>
      <c r="I536" s="9"/>
    </row>
    <row r="537">
      <c r="D537" s="9"/>
      <c r="I537" s="9"/>
    </row>
    <row r="538">
      <c r="D538" s="9"/>
      <c r="I538" s="9"/>
    </row>
    <row r="539">
      <c r="D539" s="9"/>
      <c r="I539" s="9"/>
    </row>
    <row r="540">
      <c r="D540" s="9"/>
      <c r="I540" s="9"/>
    </row>
    <row r="541">
      <c r="D541" s="9"/>
      <c r="I541" s="9"/>
    </row>
    <row r="542">
      <c r="D542" s="9"/>
      <c r="I542" s="9"/>
    </row>
    <row r="543">
      <c r="D543" s="9"/>
      <c r="I543" s="9"/>
    </row>
    <row r="544">
      <c r="D544" s="9"/>
      <c r="I544" s="9"/>
    </row>
    <row r="545">
      <c r="D545" s="9"/>
      <c r="I545" s="9"/>
    </row>
    <row r="546">
      <c r="D546" s="9"/>
      <c r="I546" s="9"/>
    </row>
    <row r="547">
      <c r="D547" s="9"/>
      <c r="I547" s="9"/>
    </row>
    <row r="548">
      <c r="D548" s="9"/>
      <c r="I548" s="9"/>
    </row>
    <row r="549">
      <c r="D549" s="9"/>
      <c r="I549" s="9"/>
    </row>
    <row r="550">
      <c r="D550" s="9"/>
      <c r="I550" s="9"/>
    </row>
    <row r="551">
      <c r="D551" s="9"/>
      <c r="I551" s="9"/>
    </row>
    <row r="552">
      <c r="D552" s="9"/>
      <c r="I552" s="9"/>
    </row>
    <row r="553">
      <c r="D553" s="9"/>
      <c r="I553" s="9"/>
    </row>
    <row r="554">
      <c r="D554" s="9"/>
      <c r="I554" s="9"/>
    </row>
    <row r="555">
      <c r="D555" s="9"/>
      <c r="I555" s="9"/>
    </row>
    <row r="556">
      <c r="D556" s="9"/>
      <c r="I556" s="9"/>
    </row>
    <row r="557">
      <c r="D557" s="9"/>
      <c r="I557" s="9"/>
    </row>
    <row r="558">
      <c r="D558" s="9"/>
      <c r="I558" s="9"/>
    </row>
    <row r="559">
      <c r="D559" s="9"/>
      <c r="I559" s="9"/>
    </row>
    <row r="560">
      <c r="D560" s="9"/>
      <c r="I560" s="9"/>
    </row>
    <row r="561">
      <c r="D561" s="9"/>
      <c r="I561" s="9"/>
    </row>
    <row r="562">
      <c r="D562" s="9"/>
      <c r="I562" s="9"/>
    </row>
    <row r="563">
      <c r="D563" s="9"/>
      <c r="I563" s="9"/>
    </row>
    <row r="564">
      <c r="D564" s="9"/>
      <c r="I564" s="9"/>
    </row>
    <row r="565">
      <c r="D565" s="9"/>
      <c r="I565" s="9"/>
    </row>
    <row r="566">
      <c r="D566" s="9"/>
      <c r="I566" s="9"/>
    </row>
    <row r="567">
      <c r="D567" s="9"/>
      <c r="I567" s="9"/>
    </row>
    <row r="568">
      <c r="D568" s="9"/>
      <c r="I568" s="9"/>
    </row>
    <row r="569">
      <c r="D569" s="9"/>
      <c r="I569" s="9"/>
    </row>
    <row r="570">
      <c r="D570" s="9"/>
      <c r="I570" s="9"/>
    </row>
    <row r="571">
      <c r="D571" s="9"/>
      <c r="I571" s="9"/>
    </row>
    <row r="572">
      <c r="D572" s="9"/>
      <c r="I572" s="9"/>
    </row>
    <row r="573">
      <c r="D573" s="9"/>
      <c r="I573" s="9"/>
    </row>
    <row r="574">
      <c r="D574" s="9"/>
      <c r="I574" s="9"/>
    </row>
    <row r="575">
      <c r="D575" s="9"/>
      <c r="I575" s="9"/>
    </row>
    <row r="576">
      <c r="D576" s="9"/>
      <c r="I576" s="9"/>
    </row>
    <row r="577">
      <c r="D577" s="9"/>
      <c r="I577" s="9"/>
    </row>
    <row r="578">
      <c r="D578" s="9"/>
      <c r="I578" s="9"/>
    </row>
    <row r="579">
      <c r="D579" s="9"/>
      <c r="I579" s="9"/>
    </row>
    <row r="580">
      <c r="D580" s="9"/>
      <c r="I580" s="9"/>
    </row>
    <row r="581">
      <c r="D581" s="9"/>
      <c r="I581" s="9"/>
    </row>
    <row r="582">
      <c r="D582" s="9"/>
      <c r="I582" s="9"/>
    </row>
    <row r="583">
      <c r="D583" s="9"/>
      <c r="I583" s="9"/>
    </row>
    <row r="584">
      <c r="D584" s="9"/>
      <c r="I584" s="9"/>
    </row>
    <row r="585">
      <c r="D585" s="9"/>
      <c r="I585" s="9"/>
    </row>
    <row r="586">
      <c r="D586" s="9"/>
      <c r="I586" s="9"/>
    </row>
    <row r="587">
      <c r="D587" s="9"/>
      <c r="I587" s="9"/>
    </row>
    <row r="588">
      <c r="D588" s="9"/>
      <c r="I588" s="9"/>
    </row>
    <row r="589">
      <c r="D589" s="9"/>
      <c r="I589" s="9"/>
    </row>
    <row r="590">
      <c r="D590" s="9"/>
      <c r="I590" s="9"/>
    </row>
    <row r="591">
      <c r="D591" s="9"/>
      <c r="I591" s="9"/>
    </row>
    <row r="592">
      <c r="D592" s="9"/>
      <c r="I592" s="9"/>
    </row>
    <row r="593">
      <c r="D593" s="9"/>
      <c r="I593" s="9"/>
    </row>
    <row r="594">
      <c r="D594" s="9"/>
      <c r="I594" s="9"/>
    </row>
    <row r="595">
      <c r="D595" s="9"/>
      <c r="I595" s="9"/>
    </row>
    <row r="596">
      <c r="D596" s="9"/>
      <c r="I596" s="9"/>
    </row>
    <row r="597">
      <c r="D597" s="9"/>
      <c r="I597" s="9"/>
    </row>
    <row r="598">
      <c r="D598" s="9"/>
      <c r="I598" s="9"/>
    </row>
    <row r="599">
      <c r="D599" s="9"/>
      <c r="I599" s="9"/>
    </row>
    <row r="600">
      <c r="D600" s="9"/>
      <c r="I600" s="9"/>
    </row>
    <row r="601">
      <c r="D601" s="9"/>
      <c r="I601" s="9"/>
    </row>
    <row r="602">
      <c r="D602" s="9"/>
      <c r="I602" s="9"/>
    </row>
    <row r="603">
      <c r="D603" s="9"/>
      <c r="I603" s="9"/>
    </row>
    <row r="604">
      <c r="D604" s="9"/>
      <c r="I604" s="9"/>
    </row>
    <row r="605">
      <c r="D605" s="9"/>
      <c r="I605" s="9"/>
    </row>
    <row r="606">
      <c r="D606" s="9"/>
      <c r="I606" s="9"/>
    </row>
    <row r="607">
      <c r="D607" s="9"/>
      <c r="I607" s="9"/>
    </row>
    <row r="608">
      <c r="D608" s="9"/>
      <c r="I608" s="9"/>
    </row>
    <row r="609">
      <c r="D609" s="9"/>
      <c r="I609" s="9"/>
    </row>
    <row r="610">
      <c r="D610" s="9"/>
      <c r="I610" s="9"/>
    </row>
    <row r="611">
      <c r="D611" s="9"/>
      <c r="I611" s="9"/>
    </row>
    <row r="612">
      <c r="D612" s="9"/>
      <c r="I612" s="9"/>
    </row>
    <row r="613">
      <c r="D613" s="9"/>
      <c r="I613" s="9"/>
    </row>
    <row r="614">
      <c r="D614" s="9"/>
      <c r="I614" s="9"/>
    </row>
    <row r="615">
      <c r="D615" s="9"/>
      <c r="I615" s="9"/>
    </row>
    <row r="616">
      <c r="D616" s="9"/>
      <c r="I616" s="9"/>
    </row>
    <row r="617">
      <c r="D617" s="9"/>
      <c r="I617" s="9"/>
    </row>
    <row r="618">
      <c r="D618" s="9"/>
      <c r="I618" s="9"/>
    </row>
    <row r="619">
      <c r="D619" s="9"/>
      <c r="I619" s="9"/>
    </row>
    <row r="620">
      <c r="D620" s="9"/>
      <c r="I620" s="9"/>
    </row>
    <row r="621">
      <c r="D621" s="9"/>
      <c r="I621" s="9"/>
    </row>
    <row r="622">
      <c r="D622" s="9"/>
      <c r="I622" s="9"/>
    </row>
    <row r="623">
      <c r="D623" s="9"/>
      <c r="I623" s="9"/>
    </row>
    <row r="624">
      <c r="D624" s="9"/>
      <c r="I624" s="9"/>
    </row>
    <row r="625">
      <c r="D625" s="9"/>
      <c r="I625" s="9"/>
    </row>
    <row r="626">
      <c r="D626" s="9"/>
      <c r="I626" s="9"/>
    </row>
    <row r="627">
      <c r="D627" s="9"/>
      <c r="I627" s="9"/>
    </row>
    <row r="628">
      <c r="D628" s="9"/>
      <c r="I628" s="9"/>
    </row>
    <row r="629">
      <c r="D629" s="9"/>
      <c r="I629" s="9"/>
    </row>
    <row r="630">
      <c r="D630" s="9"/>
      <c r="I630" s="9"/>
    </row>
    <row r="631">
      <c r="D631" s="9"/>
      <c r="I631" s="9"/>
    </row>
    <row r="632">
      <c r="D632" s="9"/>
      <c r="I632" s="9"/>
    </row>
    <row r="633">
      <c r="D633" s="9"/>
      <c r="I633" s="9"/>
    </row>
    <row r="634">
      <c r="D634" s="9"/>
      <c r="I634" s="9"/>
    </row>
    <row r="635">
      <c r="D635" s="9"/>
      <c r="I635" s="9"/>
    </row>
    <row r="636">
      <c r="D636" s="9"/>
      <c r="I636" s="9"/>
    </row>
    <row r="637">
      <c r="D637" s="9"/>
      <c r="I637" s="9"/>
    </row>
    <row r="638">
      <c r="D638" s="9"/>
      <c r="I638" s="9"/>
    </row>
    <row r="639">
      <c r="D639" s="9"/>
      <c r="I639" s="9"/>
    </row>
    <row r="640">
      <c r="D640" s="9"/>
      <c r="I640" s="9"/>
    </row>
    <row r="641">
      <c r="D641" s="9"/>
      <c r="I641" s="9"/>
    </row>
    <row r="642">
      <c r="D642" s="9"/>
      <c r="I642" s="9"/>
    </row>
    <row r="643">
      <c r="D643" s="9"/>
      <c r="I643" s="9"/>
    </row>
    <row r="644">
      <c r="D644" s="9"/>
      <c r="I644" s="9"/>
    </row>
    <row r="645">
      <c r="D645" s="9"/>
      <c r="I645" s="9"/>
    </row>
    <row r="646">
      <c r="D646" s="9"/>
      <c r="I646" s="9"/>
    </row>
    <row r="647">
      <c r="D647" s="9"/>
      <c r="I647" s="9"/>
    </row>
    <row r="648">
      <c r="D648" s="9"/>
      <c r="I648" s="9"/>
    </row>
    <row r="649">
      <c r="D649" s="9"/>
      <c r="I649" s="9"/>
    </row>
    <row r="650">
      <c r="D650" s="9"/>
      <c r="I650" s="9"/>
    </row>
    <row r="651">
      <c r="D651" s="9"/>
      <c r="I651" s="9"/>
    </row>
    <row r="652">
      <c r="D652" s="9"/>
      <c r="I652" s="9"/>
    </row>
    <row r="653">
      <c r="D653" s="9"/>
      <c r="I653" s="9"/>
    </row>
    <row r="654">
      <c r="D654" s="9"/>
      <c r="I654" s="9"/>
    </row>
    <row r="655">
      <c r="D655" s="9"/>
      <c r="I655" s="9"/>
    </row>
    <row r="656">
      <c r="D656" s="9"/>
      <c r="I656" s="9"/>
    </row>
    <row r="657">
      <c r="D657" s="9"/>
      <c r="I657" s="9"/>
    </row>
    <row r="658">
      <c r="D658" s="9"/>
      <c r="I658" s="9"/>
    </row>
    <row r="659">
      <c r="D659" s="9"/>
      <c r="I659" s="9"/>
    </row>
    <row r="660">
      <c r="D660" s="9"/>
      <c r="I660" s="9"/>
    </row>
    <row r="661">
      <c r="D661" s="9"/>
      <c r="I661" s="9"/>
    </row>
    <row r="662">
      <c r="D662" s="9"/>
      <c r="I662" s="9"/>
    </row>
    <row r="663">
      <c r="D663" s="9"/>
      <c r="I663" s="9"/>
    </row>
    <row r="664">
      <c r="D664" s="9"/>
      <c r="I664" s="9"/>
    </row>
    <row r="665">
      <c r="D665" s="9"/>
      <c r="I665" s="9"/>
    </row>
    <row r="666">
      <c r="D666" s="9"/>
      <c r="I666" s="9"/>
    </row>
    <row r="667">
      <c r="D667" s="9"/>
      <c r="I667" s="9"/>
    </row>
    <row r="668">
      <c r="D668" s="9"/>
      <c r="I668" s="9"/>
    </row>
    <row r="669">
      <c r="D669" s="9"/>
      <c r="I669" s="9"/>
    </row>
    <row r="670">
      <c r="D670" s="9"/>
      <c r="I670" s="9"/>
    </row>
    <row r="671">
      <c r="D671" s="9"/>
      <c r="I671" s="9"/>
    </row>
    <row r="672">
      <c r="D672" s="9"/>
      <c r="I672" s="9"/>
    </row>
    <row r="673">
      <c r="D673" s="9"/>
      <c r="I673" s="9"/>
    </row>
    <row r="674">
      <c r="D674" s="9"/>
      <c r="I674" s="9"/>
    </row>
    <row r="675">
      <c r="D675" s="9"/>
      <c r="I675" s="9"/>
    </row>
    <row r="676">
      <c r="D676" s="9"/>
      <c r="I676" s="9"/>
    </row>
    <row r="677">
      <c r="D677" s="9"/>
      <c r="I677" s="9"/>
    </row>
    <row r="678">
      <c r="D678" s="9"/>
      <c r="I678" s="9"/>
    </row>
    <row r="679">
      <c r="D679" s="9"/>
      <c r="I679" s="9"/>
    </row>
    <row r="680">
      <c r="D680" s="9"/>
      <c r="I680" s="9"/>
    </row>
    <row r="681">
      <c r="D681" s="9"/>
      <c r="I681" s="9"/>
    </row>
    <row r="682">
      <c r="D682" s="9"/>
      <c r="I682" s="9"/>
    </row>
    <row r="683">
      <c r="D683" s="9"/>
      <c r="I683" s="9"/>
    </row>
    <row r="684">
      <c r="D684" s="9"/>
      <c r="I684" s="9"/>
    </row>
    <row r="685">
      <c r="D685" s="9"/>
      <c r="I685" s="9"/>
    </row>
    <row r="686">
      <c r="D686" s="9"/>
      <c r="I686" s="9"/>
    </row>
    <row r="687">
      <c r="D687" s="9"/>
      <c r="I687" s="9"/>
    </row>
    <row r="688">
      <c r="D688" s="9"/>
      <c r="I688" s="9"/>
    </row>
    <row r="689">
      <c r="D689" s="9"/>
      <c r="I689" s="9"/>
    </row>
    <row r="690">
      <c r="D690" s="9"/>
      <c r="I690" s="9"/>
    </row>
    <row r="691">
      <c r="D691" s="9"/>
      <c r="I691" s="9"/>
    </row>
    <row r="692">
      <c r="D692" s="9"/>
      <c r="I692" s="9"/>
    </row>
    <row r="693">
      <c r="D693" s="9"/>
      <c r="I693" s="9"/>
    </row>
    <row r="694">
      <c r="D694" s="9"/>
      <c r="I694" s="9"/>
    </row>
    <row r="695">
      <c r="D695" s="9"/>
      <c r="I695" s="9"/>
    </row>
    <row r="696">
      <c r="D696" s="9"/>
      <c r="I696" s="9"/>
    </row>
    <row r="697">
      <c r="D697" s="9"/>
      <c r="I697" s="9"/>
    </row>
    <row r="698">
      <c r="D698" s="9"/>
      <c r="I698" s="9"/>
    </row>
    <row r="699">
      <c r="D699" s="9"/>
      <c r="I699" s="9"/>
    </row>
    <row r="700">
      <c r="D700" s="9"/>
      <c r="I700" s="9"/>
    </row>
    <row r="701">
      <c r="D701" s="9"/>
      <c r="I701" s="9"/>
    </row>
    <row r="702">
      <c r="D702" s="9"/>
      <c r="I702" s="9"/>
    </row>
    <row r="703">
      <c r="D703" s="9"/>
      <c r="I703" s="9"/>
    </row>
    <row r="704">
      <c r="D704" s="9"/>
      <c r="I704" s="9"/>
    </row>
    <row r="705">
      <c r="D705" s="9"/>
      <c r="I705" s="9"/>
    </row>
    <row r="706">
      <c r="D706" s="9"/>
      <c r="I706" s="9"/>
    </row>
    <row r="707">
      <c r="D707" s="9"/>
      <c r="I707" s="9"/>
    </row>
    <row r="708">
      <c r="D708" s="9"/>
      <c r="I708" s="9"/>
    </row>
    <row r="709">
      <c r="D709" s="9"/>
      <c r="I709" s="9"/>
    </row>
    <row r="710">
      <c r="D710" s="9"/>
      <c r="I710" s="9"/>
    </row>
    <row r="711">
      <c r="D711" s="9"/>
      <c r="I711" s="9"/>
    </row>
    <row r="712">
      <c r="D712" s="9"/>
      <c r="I712" s="9"/>
    </row>
    <row r="713">
      <c r="D713" s="9"/>
      <c r="I713" s="9"/>
    </row>
    <row r="714">
      <c r="D714" s="9"/>
      <c r="I714" s="9"/>
    </row>
    <row r="715">
      <c r="D715" s="9"/>
      <c r="I715" s="9"/>
    </row>
    <row r="716">
      <c r="D716" s="9"/>
      <c r="I716" s="9"/>
    </row>
    <row r="717">
      <c r="D717" s="9"/>
      <c r="I717" s="9"/>
    </row>
    <row r="718">
      <c r="D718" s="9"/>
      <c r="I718" s="9"/>
    </row>
    <row r="719">
      <c r="D719" s="9"/>
      <c r="I719" s="9"/>
    </row>
    <row r="720">
      <c r="D720" s="9"/>
      <c r="I720" s="9"/>
    </row>
    <row r="721">
      <c r="D721" s="9"/>
      <c r="I721" s="9"/>
    </row>
    <row r="722">
      <c r="D722" s="9"/>
      <c r="I722" s="9"/>
    </row>
    <row r="723">
      <c r="D723" s="9"/>
      <c r="I723" s="9"/>
    </row>
    <row r="724">
      <c r="D724" s="9"/>
      <c r="I724" s="9"/>
    </row>
    <row r="725">
      <c r="D725" s="9"/>
      <c r="I725" s="9"/>
    </row>
    <row r="726">
      <c r="D726" s="9"/>
      <c r="I726" s="9"/>
    </row>
    <row r="727">
      <c r="D727" s="9"/>
      <c r="I727" s="9"/>
    </row>
    <row r="728">
      <c r="D728" s="9"/>
      <c r="I728" s="9"/>
    </row>
    <row r="729">
      <c r="D729" s="9"/>
      <c r="I729" s="9"/>
    </row>
    <row r="730">
      <c r="D730" s="9"/>
      <c r="I730" s="9"/>
    </row>
    <row r="731">
      <c r="D731" s="9"/>
      <c r="I731" s="9"/>
    </row>
    <row r="732">
      <c r="D732" s="9"/>
      <c r="I732" s="9"/>
    </row>
    <row r="733">
      <c r="D733" s="9"/>
      <c r="I733" s="9"/>
    </row>
    <row r="734">
      <c r="D734" s="9"/>
      <c r="I734" s="9"/>
    </row>
    <row r="735">
      <c r="D735" s="9"/>
      <c r="I735" s="9"/>
    </row>
    <row r="736">
      <c r="D736" s="9"/>
      <c r="I736" s="9"/>
    </row>
    <row r="737">
      <c r="D737" s="9"/>
      <c r="I737" s="9"/>
    </row>
    <row r="738">
      <c r="D738" s="9"/>
      <c r="I738" s="9"/>
    </row>
    <row r="739">
      <c r="D739" s="9"/>
      <c r="I739" s="9"/>
    </row>
    <row r="740">
      <c r="D740" s="9"/>
      <c r="I740" s="9"/>
    </row>
    <row r="741">
      <c r="D741" s="9"/>
      <c r="I741" s="9"/>
    </row>
    <row r="742">
      <c r="D742" s="9"/>
      <c r="I742" s="9"/>
    </row>
    <row r="743">
      <c r="D743" s="9"/>
      <c r="I743" s="9"/>
    </row>
    <row r="744">
      <c r="D744" s="9"/>
      <c r="I744" s="9"/>
    </row>
    <row r="745">
      <c r="D745" s="9"/>
      <c r="I745" s="9"/>
    </row>
    <row r="746">
      <c r="D746" s="9"/>
      <c r="I746" s="9"/>
    </row>
    <row r="747">
      <c r="D747" s="9"/>
      <c r="I747" s="9"/>
    </row>
    <row r="748">
      <c r="D748" s="9"/>
      <c r="I748" s="9"/>
    </row>
    <row r="749">
      <c r="D749" s="9"/>
      <c r="I749" s="9"/>
    </row>
    <row r="750">
      <c r="D750" s="9"/>
      <c r="I750" s="9"/>
    </row>
    <row r="751">
      <c r="D751" s="9"/>
      <c r="I751" s="9"/>
    </row>
    <row r="752">
      <c r="D752" s="9"/>
      <c r="I752" s="9"/>
    </row>
    <row r="753">
      <c r="D753" s="9"/>
      <c r="I753" s="9"/>
    </row>
    <row r="754">
      <c r="D754" s="9"/>
      <c r="I754" s="9"/>
    </row>
    <row r="755">
      <c r="D755" s="9"/>
      <c r="I755" s="9"/>
    </row>
    <row r="756">
      <c r="D756" s="9"/>
      <c r="I756" s="9"/>
    </row>
    <row r="757">
      <c r="D757" s="9"/>
      <c r="I757" s="9"/>
    </row>
    <row r="758">
      <c r="D758" s="9"/>
      <c r="I758" s="9"/>
    </row>
    <row r="759">
      <c r="D759" s="9"/>
      <c r="I759" s="9"/>
    </row>
    <row r="760">
      <c r="D760" s="9"/>
      <c r="I760" s="9"/>
    </row>
    <row r="761">
      <c r="D761" s="9"/>
      <c r="I761" s="9"/>
    </row>
    <row r="762">
      <c r="D762" s="9"/>
      <c r="I762" s="9"/>
    </row>
    <row r="763">
      <c r="D763" s="9"/>
      <c r="I763" s="9"/>
    </row>
    <row r="764">
      <c r="D764" s="9"/>
      <c r="I764" s="9"/>
    </row>
    <row r="765">
      <c r="D765" s="9"/>
      <c r="I765" s="9"/>
    </row>
    <row r="766">
      <c r="D766" s="9"/>
      <c r="I766" s="9"/>
    </row>
    <row r="767">
      <c r="D767" s="9"/>
      <c r="I767" s="9"/>
    </row>
    <row r="768">
      <c r="D768" s="9"/>
      <c r="I768" s="9"/>
    </row>
    <row r="769">
      <c r="D769" s="9"/>
      <c r="I769" s="9"/>
    </row>
    <row r="770">
      <c r="D770" s="9"/>
      <c r="I770" s="9"/>
    </row>
    <row r="771">
      <c r="D771" s="9"/>
      <c r="I771" s="9"/>
    </row>
    <row r="772">
      <c r="D772" s="9"/>
      <c r="I772" s="9"/>
    </row>
    <row r="773">
      <c r="D773" s="9"/>
      <c r="I773" s="9"/>
    </row>
    <row r="774">
      <c r="D774" s="9"/>
      <c r="I774" s="9"/>
    </row>
    <row r="775">
      <c r="D775" s="9"/>
      <c r="I775" s="9"/>
    </row>
    <row r="776">
      <c r="D776" s="9"/>
      <c r="I776" s="9"/>
    </row>
    <row r="777">
      <c r="D777" s="9"/>
      <c r="I777" s="9"/>
    </row>
    <row r="778">
      <c r="D778" s="9"/>
      <c r="I778" s="9"/>
    </row>
    <row r="779">
      <c r="D779" s="9"/>
      <c r="I779" s="9"/>
    </row>
    <row r="780">
      <c r="D780" s="9"/>
      <c r="I780" s="9"/>
    </row>
    <row r="781">
      <c r="D781" s="9"/>
      <c r="I781" s="9"/>
    </row>
    <row r="782">
      <c r="D782" s="9"/>
      <c r="I782" s="9"/>
    </row>
    <row r="783">
      <c r="D783" s="9"/>
      <c r="I783" s="9"/>
    </row>
    <row r="784">
      <c r="D784" s="9"/>
      <c r="I784" s="9"/>
    </row>
    <row r="785">
      <c r="D785" s="9"/>
      <c r="I785" s="9"/>
    </row>
    <row r="786">
      <c r="D786" s="9"/>
      <c r="I786" s="9"/>
    </row>
    <row r="787">
      <c r="D787" s="9"/>
      <c r="I787" s="9"/>
    </row>
    <row r="788">
      <c r="D788" s="9"/>
      <c r="I788" s="9"/>
    </row>
    <row r="789">
      <c r="D789" s="9"/>
      <c r="I789" s="9"/>
    </row>
    <row r="790">
      <c r="D790" s="9"/>
      <c r="I790" s="9"/>
    </row>
    <row r="791">
      <c r="D791" s="9"/>
      <c r="I791" s="9"/>
    </row>
    <row r="792">
      <c r="D792" s="9"/>
      <c r="I792" s="9"/>
    </row>
    <row r="793">
      <c r="D793" s="9"/>
      <c r="I793" s="9"/>
    </row>
    <row r="794">
      <c r="D794" s="9"/>
      <c r="I794" s="9"/>
    </row>
    <row r="795">
      <c r="D795" s="9"/>
      <c r="I795" s="9"/>
    </row>
    <row r="796">
      <c r="D796" s="9"/>
      <c r="I796" s="9"/>
    </row>
    <row r="797">
      <c r="D797" s="9"/>
      <c r="I797" s="9"/>
    </row>
    <row r="798">
      <c r="D798" s="9"/>
      <c r="I798" s="9"/>
    </row>
    <row r="799">
      <c r="D799" s="9"/>
      <c r="I799" s="9"/>
    </row>
    <row r="800">
      <c r="D800" s="9"/>
      <c r="I800" s="9"/>
    </row>
    <row r="801">
      <c r="D801" s="9"/>
      <c r="I801" s="9"/>
    </row>
    <row r="802">
      <c r="D802" s="9"/>
      <c r="I802" s="9"/>
    </row>
    <row r="803">
      <c r="D803" s="9"/>
      <c r="I803" s="9"/>
    </row>
    <row r="804">
      <c r="D804" s="9"/>
      <c r="I804" s="9"/>
    </row>
    <row r="805">
      <c r="D805" s="9"/>
      <c r="I805" s="9"/>
    </row>
    <row r="806">
      <c r="D806" s="9"/>
      <c r="I806" s="9"/>
    </row>
    <row r="807">
      <c r="D807" s="9"/>
      <c r="I807" s="9"/>
    </row>
    <row r="808">
      <c r="D808" s="9"/>
      <c r="I808" s="9"/>
    </row>
    <row r="809">
      <c r="D809" s="9"/>
      <c r="I809" s="9"/>
    </row>
    <row r="810">
      <c r="D810" s="9"/>
      <c r="I810" s="9"/>
    </row>
    <row r="811">
      <c r="D811" s="9"/>
      <c r="I811" s="9"/>
    </row>
    <row r="812">
      <c r="D812" s="9"/>
      <c r="I812" s="9"/>
    </row>
    <row r="813">
      <c r="D813" s="9"/>
      <c r="I813" s="9"/>
    </row>
    <row r="814">
      <c r="D814" s="9"/>
      <c r="I814" s="9"/>
    </row>
    <row r="815">
      <c r="D815" s="9"/>
      <c r="I815" s="9"/>
    </row>
    <row r="816">
      <c r="D816" s="9"/>
      <c r="I816" s="9"/>
    </row>
    <row r="817">
      <c r="D817" s="9"/>
      <c r="I817" s="9"/>
    </row>
    <row r="818">
      <c r="D818" s="9"/>
      <c r="I818" s="9"/>
    </row>
    <row r="819">
      <c r="D819" s="9"/>
      <c r="I819" s="9"/>
    </row>
    <row r="820">
      <c r="D820" s="9"/>
      <c r="I820" s="9"/>
    </row>
    <row r="821">
      <c r="D821" s="9"/>
      <c r="I821" s="9"/>
    </row>
    <row r="822">
      <c r="D822" s="9"/>
      <c r="I822" s="9"/>
    </row>
    <row r="823">
      <c r="D823" s="9"/>
      <c r="I823" s="9"/>
    </row>
    <row r="824">
      <c r="D824" s="9"/>
      <c r="I824" s="9"/>
    </row>
    <row r="825">
      <c r="D825" s="9"/>
      <c r="I825" s="9"/>
    </row>
    <row r="826">
      <c r="D826" s="9"/>
      <c r="I826" s="9"/>
    </row>
    <row r="827">
      <c r="D827" s="9"/>
      <c r="I827" s="9"/>
    </row>
    <row r="828">
      <c r="D828" s="9"/>
      <c r="I828" s="9"/>
    </row>
    <row r="829">
      <c r="D829" s="9"/>
      <c r="I829" s="9"/>
    </row>
    <row r="830">
      <c r="D830" s="9"/>
      <c r="I830" s="9"/>
    </row>
    <row r="831">
      <c r="D831" s="9"/>
      <c r="I831" s="9"/>
    </row>
    <row r="832">
      <c r="D832" s="9"/>
      <c r="I832" s="9"/>
    </row>
    <row r="833">
      <c r="D833" s="9"/>
      <c r="I833" s="9"/>
    </row>
    <row r="834">
      <c r="D834" s="9"/>
      <c r="I834" s="9"/>
    </row>
    <row r="835">
      <c r="D835" s="9"/>
      <c r="I835" s="9"/>
    </row>
    <row r="836">
      <c r="D836" s="9"/>
      <c r="I836" s="9"/>
    </row>
    <row r="837">
      <c r="D837" s="9"/>
      <c r="I837" s="9"/>
    </row>
    <row r="838">
      <c r="D838" s="9"/>
      <c r="I838" s="9"/>
    </row>
    <row r="839">
      <c r="D839" s="9"/>
      <c r="I839" s="9"/>
    </row>
    <row r="840">
      <c r="D840" s="9"/>
      <c r="I840" s="9"/>
    </row>
    <row r="841">
      <c r="D841" s="9"/>
      <c r="I841" s="9"/>
    </row>
    <row r="842">
      <c r="D842" s="9"/>
      <c r="I842" s="9"/>
    </row>
    <row r="843">
      <c r="D843" s="9"/>
      <c r="I843" s="9"/>
    </row>
    <row r="844">
      <c r="D844" s="9"/>
      <c r="I844" s="9"/>
    </row>
    <row r="845">
      <c r="D845" s="9"/>
      <c r="I845" s="9"/>
    </row>
    <row r="846">
      <c r="D846" s="9"/>
      <c r="I846" s="9"/>
    </row>
    <row r="847">
      <c r="D847" s="9"/>
      <c r="I847" s="9"/>
    </row>
    <row r="848">
      <c r="D848" s="9"/>
      <c r="I848" s="9"/>
    </row>
    <row r="849">
      <c r="D849" s="9"/>
      <c r="I849" s="9"/>
    </row>
    <row r="850">
      <c r="D850" s="9"/>
      <c r="I850" s="9"/>
    </row>
    <row r="851">
      <c r="D851" s="9"/>
      <c r="I851" s="9"/>
    </row>
    <row r="852">
      <c r="D852" s="9"/>
      <c r="I852" s="9"/>
    </row>
    <row r="853">
      <c r="D853" s="9"/>
      <c r="I853" s="9"/>
    </row>
    <row r="854">
      <c r="D854" s="9"/>
      <c r="I854" s="9"/>
    </row>
    <row r="855">
      <c r="D855" s="9"/>
      <c r="I855" s="9"/>
    </row>
    <row r="856">
      <c r="D856" s="9"/>
      <c r="I856" s="9"/>
    </row>
    <row r="857">
      <c r="D857" s="9"/>
      <c r="I857" s="9"/>
    </row>
    <row r="858">
      <c r="D858" s="9"/>
      <c r="I858" s="9"/>
    </row>
    <row r="859">
      <c r="D859" s="9"/>
      <c r="I859" s="9"/>
    </row>
    <row r="860">
      <c r="D860" s="9"/>
      <c r="I860" s="9"/>
    </row>
    <row r="861">
      <c r="D861" s="9"/>
      <c r="I861" s="9"/>
    </row>
    <row r="862">
      <c r="D862" s="9"/>
      <c r="I862" s="9"/>
    </row>
    <row r="863">
      <c r="D863" s="9"/>
      <c r="I863" s="9"/>
    </row>
    <row r="864">
      <c r="D864" s="9"/>
      <c r="I864" s="9"/>
    </row>
    <row r="865">
      <c r="D865" s="9"/>
      <c r="I865" s="9"/>
    </row>
    <row r="866">
      <c r="D866" s="9"/>
      <c r="I866" s="9"/>
    </row>
    <row r="867">
      <c r="D867" s="9"/>
      <c r="I867" s="9"/>
    </row>
    <row r="868">
      <c r="D868" s="9"/>
      <c r="I868" s="9"/>
    </row>
    <row r="869">
      <c r="D869" s="9"/>
      <c r="I869" s="9"/>
    </row>
    <row r="870">
      <c r="D870" s="9"/>
      <c r="I870" s="9"/>
    </row>
    <row r="871">
      <c r="D871" s="9"/>
      <c r="I871" s="9"/>
    </row>
    <row r="872">
      <c r="D872" s="9"/>
      <c r="I872" s="9"/>
    </row>
    <row r="873">
      <c r="D873" s="9"/>
      <c r="I873" s="9"/>
    </row>
    <row r="874">
      <c r="D874" s="9"/>
      <c r="I874" s="9"/>
    </row>
    <row r="875">
      <c r="D875" s="9"/>
      <c r="I875" s="9"/>
    </row>
    <row r="876">
      <c r="D876" s="9"/>
      <c r="I876" s="9"/>
    </row>
    <row r="877">
      <c r="D877" s="9"/>
      <c r="I877" s="9"/>
    </row>
    <row r="878">
      <c r="D878" s="9"/>
      <c r="I878" s="9"/>
    </row>
    <row r="879">
      <c r="D879" s="9"/>
      <c r="I879" s="9"/>
    </row>
    <row r="880">
      <c r="D880" s="9"/>
      <c r="I880" s="9"/>
    </row>
    <row r="881">
      <c r="D881" s="9"/>
      <c r="I881" s="9"/>
    </row>
    <row r="882">
      <c r="D882" s="9"/>
      <c r="I882" s="9"/>
    </row>
    <row r="883">
      <c r="D883" s="9"/>
      <c r="I883" s="9"/>
    </row>
    <row r="884">
      <c r="D884" s="9"/>
      <c r="I884" s="9"/>
    </row>
    <row r="885">
      <c r="D885" s="9"/>
      <c r="I885" s="9"/>
    </row>
    <row r="886">
      <c r="D886" s="9"/>
      <c r="I886" s="9"/>
    </row>
    <row r="887">
      <c r="D887" s="9"/>
      <c r="I887" s="9"/>
    </row>
    <row r="888">
      <c r="D888" s="9"/>
      <c r="I888" s="9"/>
    </row>
    <row r="889">
      <c r="D889" s="9"/>
      <c r="I889" s="9"/>
    </row>
    <row r="890">
      <c r="D890" s="9"/>
      <c r="I890" s="9"/>
    </row>
    <row r="891">
      <c r="D891" s="9"/>
      <c r="I891" s="9"/>
    </row>
    <row r="892">
      <c r="D892" s="9"/>
      <c r="I892" s="9"/>
    </row>
    <row r="893">
      <c r="D893" s="9"/>
      <c r="I893" s="9"/>
    </row>
    <row r="894">
      <c r="D894" s="9"/>
      <c r="I894" s="9"/>
    </row>
    <row r="895">
      <c r="D895" s="9"/>
      <c r="I895" s="9"/>
    </row>
    <row r="896">
      <c r="D896" s="9"/>
      <c r="I896" s="9"/>
    </row>
    <row r="897">
      <c r="D897" s="9"/>
      <c r="I897" s="9"/>
    </row>
    <row r="898">
      <c r="D898" s="9"/>
      <c r="I898" s="9"/>
    </row>
    <row r="899">
      <c r="D899" s="9"/>
      <c r="I899" s="9"/>
    </row>
    <row r="900">
      <c r="D900" s="9"/>
      <c r="I900" s="9"/>
    </row>
    <row r="901">
      <c r="D901" s="9"/>
      <c r="I901" s="9"/>
    </row>
    <row r="902">
      <c r="D902" s="9"/>
      <c r="I902" s="9"/>
    </row>
    <row r="903">
      <c r="D903" s="9"/>
      <c r="I903" s="9"/>
    </row>
    <row r="904">
      <c r="D904" s="9"/>
      <c r="I904" s="9"/>
    </row>
    <row r="905">
      <c r="D905" s="9"/>
      <c r="I905" s="9"/>
    </row>
    <row r="906">
      <c r="D906" s="9"/>
      <c r="I906" s="9"/>
    </row>
    <row r="907">
      <c r="D907" s="9"/>
      <c r="I907" s="9"/>
    </row>
    <row r="908">
      <c r="D908" s="9"/>
      <c r="I908" s="9"/>
    </row>
    <row r="909">
      <c r="D909" s="9"/>
      <c r="I909" s="9"/>
    </row>
    <row r="910">
      <c r="D910" s="9"/>
      <c r="I910" s="9"/>
    </row>
    <row r="911">
      <c r="D911" s="9"/>
      <c r="I911" s="9"/>
    </row>
    <row r="912">
      <c r="D912" s="9"/>
      <c r="I912" s="9"/>
    </row>
    <row r="913">
      <c r="D913" s="9"/>
      <c r="I913" s="9"/>
    </row>
    <row r="914">
      <c r="D914" s="9"/>
      <c r="I914" s="9"/>
    </row>
    <row r="915">
      <c r="D915" s="9"/>
      <c r="I915" s="9"/>
    </row>
    <row r="916">
      <c r="D916" s="9"/>
      <c r="I916" s="9"/>
    </row>
    <row r="917">
      <c r="D917" s="9"/>
      <c r="I917" s="9"/>
    </row>
    <row r="918">
      <c r="D918" s="9"/>
      <c r="I918" s="9"/>
    </row>
    <row r="919">
      <c r="D919" s="9"/>
      <c r="I919" s="9"/>
    </row>
    <row r="920">
      <c r="D920" s="9"/>
      <c r="I920" s="9"/>
    </row>
    <row r="921">
      <c r="D921" s="9"/>
      <c r="I921" s="9"/>
    </row>
    <row r="922">
      <c r="D922" s="9"/>
      <c r="I922" s="9"/>
    </row>
    <row r="923">
      <c r="D923" s="9"/>
      <c r="I923" s="9"/>
    </row>
    <row r="924">
      <c r="D924" s="9"/>
      <c r="I924" s="9"/>
    </row>
    <row r="925">
      <c r="D925" s="9"/>
      <c r="I925" s="9"/>
    </row>
    <row r="926">
      <c r="D926" s="9"/>
      <c r="I926" s="9"/>
    </row>
    <row r="927">
      <c r="D927" s="9"/>
      <c r="I927" s="9"/>
    </row>
    <row r="928">
      <c r="D928" s="9"/>
      <c r="I928" s="9"/>
    </row>
    <row r="929">
      <c r="D929" s="9"/>
      <c r="I929" s="9"/>
    </row>
    <row r="930">
      <c r="D930" s="9"/>
      <c r="I930" s="9"/>
    </row>
    <row r="931">
      <c r="D931" s="9"/>
      <c r="I931" s="9"/>
    </row>
    <row r="932">
      <c r="D932" s="9"/>
      <c r="I932" s="9"/>
    </row>
    <row r="933">
      <c r="D933" s="9"/>
      <c r="I933" s="9"/>
    </row>
    <row r="934">
      <c r="D934" s="9"/>
      <c r="I934" s="9"/>
    </row>
    <row r="935">
      <c r="D935" s="9"/>
      <c r="I935" s="9"/>
    </row>
    <row r="936">
      <c r="D936" s="9"/>
      <c r="I936" s="9"/>
    </row>
    <row r="937">
      <c r="D937" s="9"/>
      <c r="I937" s="9"/>
    </row>
    <row r="938">
      <c r="D938" s="9"/>
      <c r="I938" s="9"/>
    </row>
    <row r="939">
      <c r="D939" s="9"/>
      <c r="I939" s="9"/>
    </row>
    <row r="940">
      <c r="D940" s="9"/>
      <c r="I940" s="9"/>
    </row>
    <row r="941">
      <c r="D941" s="9"/>
      <c r="I941" s="9"/>
    </row>
    <row r="942">
      <c r="D942" s="9"/>
      <c r="I942" s="9"/>
    </row>
    <row r="943">
      <c r="D943" s="9"/>
      <c r="I943" s="9"/>
    </row>
    <row r="944">
      <c r="D944" s="9"/>
      <c r="I944" s="9"/>
    </row>
    <row r="945">
      <c r="D945" s="9"/>
      <c r="I945" s="9"/>
    </row>
    <row r="946">
      <c r="D946" s="9"/>
      <c r="I946" s="9"/>
    </row>
    <row r="947">
      <c r="D947" s="9"/>
      <c r="I947" s="9"/>
    </row>
    <row r="948">
      <c r="D948" s="9"/>
      <c r="I948" s="9"/>
    </row>
    <row r="949">
      <c r="D949" s="9"/>
      <c r="I949" s="9"/>
    </row>
    <row r="950">
      <c r="D950" s="9"/>
      <c r="I950" s="9"/>
    </row>
    <row r="951">
      <c r="D951" s="9"/>
      <c r="I951" s="9"/>
    </row>
    <row r="952">
      <c r="D952" s="9"/>
      <c r="I952" s="9"/>
    </row>
    <row r="953">
      <c r="D953" s="9"/>
      <c r="I953" s="9"/>
    </row>
    <row r="954">
      <c r="D954" s="9"/>
      <c r="I954" s="9"/>
    </row>
    <row r="955">
      <c r="D955" s="9"/>
      <c r="I955" s="9"/>
    </row>
    <row r="956">
      <c r="D956" s="9"/>
      <c r="I956" s="9"/>
    </row>
    <row r="957">
      <c r="D957" s="9"/>
      <c r="I957" s="9"/>
    </row>
    <row r="958">
      <c r="D958" s="9"/>
      <c r="I958" s="9"/>
    </row>
    <row r="959">
      <c r="D959" s="9"/>
      <c r="I959" s="9"/>
    </row>
    <row r="960">
      <c r="D960" s="9"/>
      <c r="I960" s="9"/>
    </row>
    <row r="961">
      <c r="D961" s="9"/>
      <c r="I961" s="9"/>
    </row>
    <row r="962">
      <c r="D962" s="9"/>
      <c r="I962" s="9"/>
    </row>
    <row r="963">
      <c r="D963" s="9"/>
      <c r="I963" s="9"/>
    </row>
    <row r="964">
      <c r="D964" s="9"/>
      <c r="I964" s="9"/>
    </row>
    <row r="965">
      <c r="D965" s="9"/>
      <c r="I965" s="9"/>
    </row>
    <row r="966">
      <c r="D966" s="9"/>
      <c r="I966" s="9"/>
    </row>
    <row r="967">
      <c r="D967" s="9"/>
      <c r="I967" s="9"/>
    </row>
    <row r="968">
      <c r="D968" s="9"/>
      <c r="I968" s="9"/>
    </row>
    <row r="969">
      <c r="D969" s="9"/>
      <c r="I969" s="9"/>
    </row>
    <row r="970">
      <c r="D970" s="9"/>
      <c r="I970" s="9"/>
    </row>
    <row r="971">
      <c r="D971" s="9"/>
      <c r="I971" s="9"/>
    </row>
    <row r="972">
      <c r="D972" s="9"/>
      <c r="I972" s="9"/>
    </row>
    <row r="973">
      <c r="D973" s="9"/>
      <c r="I973" s="9"/>
    </row>
    <row r="974">
      <c r="D974" s="9"/>
      <c r="I974" s="9"/>
    </row>
    <row r="975">
      <c r="D975" s="9"/>
      <c r="I975" s="9"/>
    </row>
    <row r="976">
      <c r="D976" s="9"/>
      <c r="I976" s="9"/>
    </row>
    <row r="977">
      <c r="D977" s="9"/>
      <c r="I977" s="9"/>
    </row>
    <row r="978">
      <c r="D978" s="9"/>
      <c r="I978" s="9"/>
    </row>
    <row r="979">
      <c r="D979" s="9"/>
      <c r="I979" s="9"/>
    </row>
    <row r="980">
      <c r="D980" s="9"/>
      <c r="I980" s="9"/>
    </row>
    <row r="981">
      <c r="D981" s="9"/>
      <c r="I981" s="9"/>
    </row>
    <row r="982">
      <c r="D982" s="9"/>
      <c r="I982" s="9"/>
    </row>
    <row r="983">
      <c r="D983" s="9"/>
      <c r="I983" s="9"/>
    </row>
    <row r="984">
      <c r="D984" s="9"/>
      <c r="I984" s="9"/>
    </row>
    <row r="985">
      <c r="D985" s="9"/>
      <c r="I985" s="9"/>
    </row>
    <row r="986">
      <c r="D986" s="9"/>
      <c r="I986" s="9"/>
    </row>
    <row r="987">
      <c r="D987" s="9"/>
      <c r="I987" s="9"/>
    </row>
    <row r="988">
      <c r="D988" s="9"/>
      <c r="I988" s="9"/>
    </row>
    <row r="989">
      <c r="D989" s="9"/>
      <c r="I989" s="9"/>
    </row>
    <row r="990">
      <c r="D990" s="9"/>
      <c r="I990" s="9"/>
    </row>
    <row r="991">
      <c r="D991" s="9"/>
      <c r="I991" s="9"/>
    </row>
    <row r="992">
      <c r="D992" s="9"/>
      <c r="I992" s="9"/>
    </row>
    <row r="993">
      <c r="D993" s="9"/>
      <c r="I993" s="9"/>
    </row>
    <row r="994">
      <c r="D994" s="9"/>
      <c r="I994" s="9"/>
    </row>
    <row r="995">
      <c r="D995" s="9"/>
      <c r="I995" s="9"/>
    </row>
    <row r="996">
      <c r="D996" s="9"/>
      <c r="I996" s="9"/>
    </row>
    <row r="997">
      <c r="D997" s="9"/>
      <c r="I997" s="9"/>
    </row>
    <row r="998">
      <c r="D998" s="9"/>
      <c r="I998" s="9"/>
    </row>
    <row r="999">
      <c r="D999" s="9"/>
      <c r="I999" s="9"/>
    </row>
    <row r="1000">
      <c r="D1000" s="9"/>
      <c r="I1000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733</v>
      </c>
      <c r="B1" s="8" t="s">
        <v>734</v>
      </c>
      <c r="C1" s="8" t="s">
        <v>3293</v>
      </c>
      <c r="D1" s="8" t="s">
        <v>7462</v>
      </c>
      <c r="E1" s="8" t="s">
        <v>7463</v>
      </c>
      <c r="F1" s="8" t="s">
        <v>1461</v>
      </c>
      <c r="G1" s="8" t="s">
        <v>744</v>
      </c>
      <c r="H1" s="12" t="s">
        <v>741</v>
      </c>
      <c r="I1" s="12" t="s">
        <v>742</v>
      </c>
    </row>
    <row r="2">
      <c r="A2" s="8" t="s">
        <v>7464</v>
      </c>
      <c r="B2" s="13">
        <v>45677.0</v>
      </c>
      <c r="C2" s="8" t="s">
        <v>3308</v>
      </c>
      <c r="D2" s="8" t="s">
        <v>7465</v>
      </c>
      <c r="E2" s="8" t="s">
        <v>1465</v>
      </c>
      <c r="F2" s="8">
        <v>300.0</v>
      </c>
      <c r="G2" s="8" t="s">
        <v>4617</v>
      </c>
      <c r="H2" s="34" t="str">
        <f t="shared" ref="H2:H1000" si="1">TEXT(B2,"MM/YYYY")</f>
        <v>01/2025</v>
      </c>
      <c r="I2" s="34" t="str">
        <f t="shared" ref="I2:I1000" si="2">IF(B2="","",CONCATENATE("CXG-",TEXT(B2,"MMYY")))</f>
        <v>CXG-0125</v>
      </c>
    </row>
    <row r="3">
      <c r="A3" s="8" t="s">
        <v>7466</v>
      </c>
      <c r="B3" s="13">
        <v>45679.0</v>
      </c>
      <c r="C3" s="8" t="s">
        <v>3308</v>
      </c>
      <c r="D3" s="8" t="s">
        <v>1474</v>
      </c>
      <c r="E3" s="8" t="s">
        <v>1465</v>
      </c>
      <c r="F3" s="8">
        <v>100.0</v>
      </c>
      <c r="G3" s="10" t="s">
        <v>4493</v>
      </c>
      <c r="H3" s="34" t="str">
        <f t="shared" si="1"/>
        <v>01/2025</v>
      </c>
      <c r="I3" s="34" t="str">
        <f t="shared" si="2"/>
        <v>CXG-0125</v>
      </c>
    </row>
    <row r="4">
      <c r="A4" s="8" t="s">
        <v>7467</v>
      </c>
      <c r="B4" s="13">
        <v>45684.0</v>
      </c>
      <c r="C4" s="8" t="s">
        <v>3308</v>
      </c>
      <c r="D4" s="8" t="s">
        <v>7468</v>
      </c>
      <c r="E4" s="8" t="s">
        <v>1465</v>
      </c>
      <c r="F4" s="8">
        <v>145.4</v>
      </c>
      <c r="G4" s="10" t="s">
        <v>4944</v>
      </c>
      <c r="H4" s="34" t="str">
        <f t="shared" si="1"/>
        <v>01/2025</v>
      </c>
      <c r="I4" s="34" t="str">
        <f t="shared" si="2"/>
        <v>CXG-0125</v>
      </c>
    </row>
    <row r="5">
      <c r="A5" s="8" t="s">
        <v>7469</v>
      </c>
      <c r="B5" s="13">
        <v>45685.0</v>
      </c>
      <c r="C5" s="8" t="s">
        <v>3308</v>
      </c>
      <c r="D5" s="8" t="s">
        <v>4642</v>
      </c>
      <c r="E5" s="8" t="s">
        <v>1465</v>
      </c>
      <c r="F5" s="8">
        <v>100.0</v>
      </c>
      <c r="G5" s="10" t="s">
        <v>4098</v>
      </c>
      <c r="H5" s="34" t="str">
        <f t="shared" si="1"/>
        <v>01/2025</v>
      </c>
      <c r="I5" s="34" t="str">
        <f t="shared" si="2"/>
        <v>CXG-0125</v>
      </c>
    </row>
    <row r="6">
      <c r="A6" s="8" t="s">
        <v>7470</v>
      </c>
      <c r="B6" s="13">
        <v>45686.0</v>
      </c>
      <c r="C6" s="8" t="s">
        <v>3301</v>
      </c>
      <c r="D6" s="8" t="s">
        <v>7471</v>
      </c>
      <c r="E6" s="8" t="s">
        <v>1478</v>
      </c>
      <c r="F6" s="8">
        <v>60.0</v>
      </c>
      <c r="G6" s="10" t="s">
        <v>6183</v>
      </c>
      <c r="H6" s="34" t="str">
        <f t="shared" si="1"/>
        <v>01/2025</v>
      </c>
      <c r="I6" s="34" t="str">
        <f t="shared" si="2"/>
        <v>CXG-0125</v>
      </c>
    </row>
    <row r="7">
      <c r="A7" s="8" t="s">
        <v>7472</v>
      </c>
      <c r="B7" s="13">
        <v>45687.0</v>
      </c>
      <c r="C7" s="8" t="s">
        <v>3308</v>
      </c>
      <c r="D7" s="8" t="s">
        <v>4681</v>
      </c>
      <c r="E7" s="8" t="s">
        <v>1465</v>
      </c>
      <c r="F7" s="8">
        <v>218.8</v>
      </c>
      <c r="G7" s="10" t="s">
        <v>4679</v>
      </c>
      <c r="H7" s="34" t="str">
        <f t="shared" si="1"/>
        <v>01/2025</v>
      </c>
      <c r="I7" s="34" t="str">
        <f t="shared" si="2"/>
        <v>CXG-0125</v>
      </c>
    </row>
    <row r="8">
      <c r="A8" s="8" t="s">
        <v>7473</v>
      </c>
      <c r="B8" s="13">
        <v>45688.0</v>
      </c>
      <c r="C8" s="8" t="s">
        <v>3301</v>
      </c>
      <c r="D8" s="8" t="s">
        <v>7474</v>
      </c>
      <c r="E8" s="8" t="s">
        <v>1465</v>
      </c>
      <c r="F8" s="8">
        <v>100.0</v>
      </c>
      <c r="G8" s="10" t="s">
        <v>6190</v>
      </c>
      <c r="H8" s="34" t="str">
        <f t="shared" si="1"/>
        <v>01/2025</v>
      </c>
      <c r="I8" s="34" t="str">
        <f t="shared" si="2"/>
        <v>CXG-0125</v>
      </c>
    </row>
    <row r="9">
      <c r="A9" s="8" t="s">
        <v>7475</v>
      </c>
      <c r="B9" s="13">
        <v>45688.0</v>
      </c>
      <c r="C9" s="8" t="s">
        <v>3308</v>
      </c>
      <c r="D9" s="8" t="s">
        <v>7474</v>
      </c>
      <c r="E9" s="8" t="s">
        <v>1465</v>
      </c>
      <c r="F9" s="8">
        <v>100.0</v>
      </c>
      <c r="G9" s="10" t="s">
        <v>4949</v>
      </c>
      <c r="H9" s="34" t="str">
        <f t="shared" si="1"/>
        <v>01/2025</v>
      </c>
      <c r="I9" s="34" t="str">
        <f t="shared" si="2"/>
        <v>CXG-0125</v>
      </c>
    </row>
    <row r="10">
      <c r="A10" s="8" t="s">
        <v>7476</v>
      </c>
      <c r="B10" s="13">
        <v>45691.0</v>
      </c>
      <c r="C10" s="8" t="s">
        <v>3308</v>
      </c>
      <c r="D10" s="8" t="s">
        <v>7477</v>
      </c>
      <c r="E10" s="8" t="s">
        <v>1465</v>
      </c>
      <c r="F10" s="8">
        <v>300.0</v>
      </c>
      <c r="G10" s="10" t="s">
        <v>4143</v>
      </c>
      <c r="H10" s="34" t="str">
        <f t="shared" si="1"/>
        <v>02/2025</v>
      </c>
      <c r="I10" s="34" t="str">
        <f t="shared" si="2"/>
        <v>CXG-0225</v>
      </c>
    </row>
    <row r="11">
      <c r="A11" s="8" t="s">
        <v>7478</v>
      </c>
      <c r="B11" s="13">
        <v>45691.0</v>
      </c>
      <c r="C11" s="8" t="s">
        <v>3308</v>
      </c>
      <c r="E11" s="8" t="s">
        <v>1478</v>
      </c>
      <c r="F11" s="8">
        <v>100.0</v>
      </c>
      <c r="G11" s="10" t="s">
        <v>5239</v>
      </c>
      <c r="H11" s="34" t="str">
        <f t="shared" si="1"/>
        <v>02/2025</v>
      </c>
      <c r="I11" s="34" t="str">
        <f t="shared" si="2"/>
        <v>CXG-0225</v>
      </c>
    </row>
    <row r="12">
      <c r="A12" s="8" t="s">
        <v>7479</v>
      </c>
      <c r="B12" s="13">
        <v>45692.0</v>
      </c>
      <c r="C12" s="8" t="s">
        <v>3308</v>
      </c>
      <c r="D12" s="8" t="s">
        <v>7480</v>
      </c>
      <c r="E12" s="8" t="s">
        <v>1465</v>
      </c>
      <c r="F12" s="8">
        <v>1000.0</v>
      </c>
      <c r="G12" s="10" t="s">
        <v>5053</v>
      </c>
      <c r="H12" s="34" t="str">
        <f t="shared" si="1"/>
        <v>02/2025</v>
      </c>
      <c r="I12" s="34" t="str">
        <f t="shared" si="2"/>
        <v>CXG-0225</v>
      </c>
    </row>
    <row r="13">
      <c r="A13" s="8" t="s">
        <v>7481</v>
      </c>
      <c r="B13" s="13">
        <v>45692.0</v>
      </c>
      <c r="C13" s="8" t="s">
        <v>3308</v>
      </c>
      <c r="D13" s="8" t="s">
        <v>7480</v>
      </c>
      <c r="E13" s="8" t="s">
        <v>1465</v>
      </c>
      <c r="F13" s="8">
        <v>1000.0</v>
      </c>
      <c r="G13" s="10" t="s">
        <v>5032</v>
      </c>
      <c r="H13" s="34" t="str">
        <f t="shared" si="1"/>
        <v>02/2025</v>
      </c>
      <c r="I13" s="34" t="str">
        <f t="shared" si="2"/>
        <v>CXG-0225</v>
      </c>
    </row>
    <row r="14">
      <c r="A14" s="8" t="s">
        <v>7482</v>
      </c>
      <c r="B14" s="13">
        <v>45701.0</v>
      </c>
      <c r="C14" s="8" t="s">
        <v>3308</v>
      </c>
      <c r="D14" s="8" t="s">
        <v>7477</v>
      </c>
      <c r="E14" s="8" t="s">
        <v>1465</v>
      </c>
      <c r="F14" s="8">
        <v>300.0</v>
      </c>
      <c r="G14" s="10" t="s">
        <v>5268</v>
      </c>
      <c r="H14" s="34" t="str">
        <f t="shared" si="1"/>
        <v>02/2025</v>
      </c>
      <c r="I14" s="34" t="str">
        <f t="shared" si="2"/>
        <v>CXG-0225</v>
      </c>
    </row>
    <row r="15">
      <c r="A15" s="8" t="s">
        <v>7483</v>
      </c>
      <c r="B15" s="13">
        <v>45728.0</v>
      </c>
      <c r="C15" s="8" t="s">
        <v>3308</v>
      </c>
      <c r="E15" s="8" t="s">
        <v>1478</v>
      </c>
      <c r="F15" s="8">
        <v>0.1</v>
      </c>
      <c r="G15" s="10" t="s">
        <v>4191</v>
      </c>
      <c r="H15" s="34" t="str">
        <f t="shared" si="1"/>
        <v>03/2025</v>
      </c>
      <c r="I15" s="34" t="str">
        <f t="shared" si="2"/>
        <v>CXG-0325</v>
      </c>
    </row>
    <row r="16">
      <c r="A16" s="8" t="s">
        <v>7484</v>
      </c>
      <c r="B16" s="13">
        <v>45736.0</v>
      </c>
      <c r="C16" s="8" t="s">
        <v>3308</v>
      </c>
      <c r="D16" s="8" t="s">
        <v>7485</v>
      </c>
      <c r="E16" s="8" t="s">
        <v>1478</v>
      </c>
      <c r="F16" s="8">
        <v>1000.0</v>
      </c>
      <c r="G16" s="10" t="s">
        <v>4965</v>
      </c>
      <c r="H16" s="34" t="str">
        <f t="shared" si="1"/>
        <v>03/2025</v>
      </c>
      <c r="I16" s="34" t="str">
        <f t="shared" si="2"/>
        <v>CXG-0325</v>
      </c>
    </row>
    <row r="17">
      <c r="A17" s="8" t="s">
        <v>7486</v>
      </c>
      <c r="B17" s="13">
        <v>45741.0</v>
      </c>
      <c r="C17" s="8" t="s">
        <v>3332</v>
      </c>
      <c r="D17" s="8" t="s">
        <v>7487</v>
      </c>
      <c r="E17" s="8" t="s">
        <v>1465</v>
      </c>
      <c r="F17" s="8">
        <v>200.0</v>
      </c>
      <c r="G17" s="10" t="s">
        <v>6314</v>
      </c>
      <c r="H17" s="34" t="str">
        <f t="shared" si="1"/>
        <v>03/2025</v>
      </c>
      <c r="I17" s="34" t="str">
        <f t="shared" si="2"/>
        <v>CXG-0325</v>
      </c>
    </row>
    <row r="18">
      <c r="A18" s="8" t="s">
        <v>7488</v>
      </c>
      <c r="B18" s="13">
        <v>45796.0</v>
      </c>
      <c r="C18" s="8" t="s">
        <v>3308</v>
      </c>
      <c r="D18" s="8" t="s">
        <v>4699</v>
      </c>
      <c r="E18" s="8" t="s">
        <v>1478</v>
      </c>
      <c r="F18" s="8">
        <v>3.2</v>
      </c>
      <c r="G18" s="10" t="s">
        <v>4697</v>
      </c>
      <c r="H18" s="34" t="str">
        <f t="shared" si="1"/>
        <v>05/2025</v>
      </c>
      <c r="I18" s="34" t="str">
        <f t="shared" si="2"/>
        <v>CXG-0525</v>
      </c>
    </row>
    <row r="19">
      <c r="A19" s="8" t="s">
        <v>7489</v>
      </c>
      <c r="B19" s="13">
        <v>45819.0</v>
      </c>
      <c r="C19" s="8" t="s">
        <v>3308</v>
      </c>
      <c r="D19" s="8" t="s">
        <v>7490</v>
      </c>
      <c r="E19" s="8" t="s">
        <v>1465</v>
      </c>
      <c r="F19" s="8">
        <v>634.0</v>
      </c>
      <c r="G19" s="10" t="s">
        <v>5072</v>
      </c>
      <c r="H19" s="34" t="str">
        <f t="shared" si="1"/>
        <v>06/2025</v>
      </c>
      <c r="I19" s="34" t="str">
        <f t="shared" si="2"/>
        <v>CXG-0625</v>
      </c>
    </row>
    <row r="20">
      <c r="A20" s="8" t="s">
        <v>7491</v>
      </c>
      <c r="B20" s="13">
        <v>45826.0</v>
      </c>
      <c r="C20" s="8" t="s">
        <v>3308</v>
      </c>
      <c r="D20" s="8" t="s">
        <v>7492</v>
      </c>
      <c r="E20" s="8" t="s">
        <v>1575</v>
      </c>
      <c r="F20" s="8">
        <v>1100.0</v>
      </c>
      <c r="G20" s="10" t="s">
        <v>4379</v>
      </c>
      <c r="H20" s="34" t="str">
        <f t="shared" si="1"/>
        <v>06/2025</v>
      </c>
      <c r="I20" s="34" t="str">
        <f t="shared" si="2"/>
        <v>CXG-0625</v>
      </c>
    </row>
    <row r="21">
      <c r="A21" s="8" t="s">
        <v>7493</v>
      </c>
      <c r="B21" s="13">
        <v>45831.0</v>
      </c>
      <c r="C21" s="8" t="s">
        <v>3308</v>
      </c>
      <c r="D21" s="8" t="s">
        <v>7485</v>
      </c>
      <c r="E21" s="8" t="s">
        <v>1465</v>
      </c>
      <c r="F21" s="8">
        <v>100.0</v>
      </c>
      <c r="G21" s="10" t="s">
        <v>4167</v>
      </c>
      <c r="H21" s="34" t="str">
        <f t="shared" si="1"/>
        <v>06/2025</v>
      </c>
      <c r="I21" s="34" t="str">
        <f t="shared" si="2"/>
        <v>CXG-0625</v>
      </c>
    </row>
    <row r="22">
      <c r="A22" s="8" t="s">
        <v>7494</v>
      </c>
      <c r="B22" s="13">
        <v>45831.0</v>
      </c>
      <c r="C22" s="8" t="s">
        <v>3308</v>
      </c>
      <c r="D22" s="8" t="s">
        <v>7485</v>
      </c>
      <c r="E22" s="8" t="s">
        <v>1465</v>
      </c>
      <c r="F22" s="8">
        <v>1000.0</v>
      </c>
      <c r="G22" s="10" t="s">
        <v>4868</v>
      </c>
      <c r="H22" s="34" t="str">
        <f t="shared" si="1"/>
        <v>06/2025</v>
      </c>
      <c r="I22" s="34" t="str">
        <f t="shared" si="2"/>
        <v>CXG-0625</v>
      </c>
    </row>
    <row r="23">
      <c r="A23" s="8" t="s">
        <v>7495</v>
      </c>
      <c r="B23" s="13">
        <v>45833.0</v>
      </c>
      <c r="C23" s="8" t="s">
        <v>3311</v>
      </c>
      <c r="D23" s="8" t="s">
        <v>7485</v>
      </c>
      <c r="E23" s="8" t="s">
        <v>1465</v>
      </c>
      <c r="F23" s="8">
        <v>1500.0</v>
      </c>
      <c r="G23" s="10" t="s">
        <v>6468</v>
      </c>
      <c r="H23" s="34" t="str">
        <f t="shared" si="1"/>
        <v>06/2025</v>
      </c>
      <c r="I23" s="34" t="str">
        <f t="shared" si="2"/>
        <v>CXG-0625</v>
      </c>
    </row>
    <row r="24">
      <c r="A24" s="8" t="s">
        <v>7496</v>
      </c>
      <c r="B24" s="13">
        <v>45833.0</v>
      </c>
      <c r="C24" s="8" t="s">
        <v>3311</v>
      </c>
      <c r="D24" s="8" t="s">
        <v>7485</v>
      </c>
      <c r="E24" s="8" t="s">
        <v>1465</v>
      </c>
      <c r="F24" s="8">
        <v>1500.0</v>
      </c>
      <c r="G24" s="10" t="s">
        <v>6465</v>
      </c>
      <c r="H24" s="34" t="str">
        <f t="shared" si="1"/>
        <v>06/2025</v>
      </c>
      <c r="I24" s="34" t="str">
        <f t="shared" si="2"/>
        <v>CXG-0625</v>
      </c>
    </row>
    <row r="25">
      <c r="A25" s="8" t="s">
        <v>7497</v>
      </c>
      <c r="B25" s="13">
        <v>45862.0</v>
      </c>
      <c r="C25" s="8" t="s">
        <v>3308</v>
      </c>
      <c r="D25" s="8" t="s">
        <v>7485</v>
      </c>
      <c r="E25" s="8" t="s">
        <v>1478</v>
      </c>
      <c r="F25" s="8">
        <v>1000.0</v>
      </c>
      <c r="G25" s="10" t="s">
        <v>5221</v>
      </c>
      <c r="H25" s="34" t="str">
        <f t="shared" si="1"/>
        <v>07/2025</v>
      </c>
      <c r="I25" s="34" t="str">
        <f t="shared" si="2"/>
        <v>CXG-0725</v>
      </c>
    </row>
    <row r="26">
      <c r="A26" s="8" t="s">
        <v>7498</v>
      </c>
      <c r="B26" s="13">
        <v>45888.0</v>
      </c>
      <c r="C26" s="8" t="s">
        <v>3308</v>
      </c>
      <c r="E26" s="8" t="s">
        <v>1478</v>
      </c>
      <c r="F26" s="8">
        <v>612.0</v>
      </c>
      <c r="G26" s="10" t="s">
        <v>4256</v>
      </c>
      <c r="H26" s="34" t="str">
        <f t="shared" si="1"/>
        <v>08/2025</v>
      </c>
      <c r="I26" s="34" t="str">
        <f t="shared" si="2"/>
        <v>CXG-0825</v>
      </c>
    </row>
    <row r="27">
      <c r="A27" s="8" t="s">
        <v>7499</v>
      </c>
      <c r="B27" s="13">
        <v>45890.0</v>
      </c>
      <c r="C27" s="8" t="s">
        <v>3308</v>
      </c>
      <c r="E27" s="8" t="s">
        <v>1478</v>
      </c>
      <c r="F27" s="8">
        <v>399.5</v>
      </c>
      <c r="G27" s="10" t="s">
        <v>4709</v>
      </c>
      <c r="H27" s="34" t="str">
        <f t="shared" si="1"/>
        <v>08/2025</v>
      </c>
      <c r="I27" s="34" t="str">
        <f t="shared" si="2"/>
        <v>CXG-0825</v>
      </c>
    </row>
    <row r="28">
      <c r="A28" s="8" t="s">
        <v>7500</v>
      </c>
      <c r="B28" s="13">
        <v>45890.0</v>
      </c>
      <c r="C28" s="8" t="s">
        <v>3308</v>
      </c>
      <c r="E28" s="8" t="s">
        <v>1478</v>
      </c>
      <c r="F28" s="8">
        <v>400.0</v>
      </c>
      <c r="G28" s="10" t="s">
        <v>4182</v>
      </c>
      <c r="H28" s="34" t="str">
        <f t="shared" si="1"/>
        <v>08/2025</v>
      </c>
      <c r="I28" s="34" t="str">
        <f t="shared" si="2"/>
        <v>CXG-0825</v>
      </c>
    </row>
    <row r="29">
      <c r="A29" s="8" t="s">
        <v>7501</v>
      </c>
      <c r="B29" s="13">
        <v>45895.0</v>
      </c>
      <c r="C29" s="8" t="s">
        <v>3308</v>
      </c>
      <c r="D29" s="8" t="s">
        <v>7502</v>
      </c>
      <c r="E29" s="8" t="s">
        <v>1478</v>
      </c>
      <c r="F29" s="8">
        <v>465.0</v>
      </c>
      <c r="G29" s="10" t="s">
        <v>4515</v>
      </c>
      <c r="H29" s="34" t="str">
        <f t="shared" si="1"/>
        <v>08/2025</v>
      </c>
      <c r="I29" s="34" t="str">
        <f t="shared" si="2"/>
        <v>CXG-0825</v>
      </c>
    </row>
    <row r="30">
      <c r="A30" s="8" t="s">
        <v>7503</v>
      </c>
      <c r="B30" s="13">
        <v>45897.0</v>
      </c>
      <c r="C30" s="8" t="s">
        <v>3308</v>
      </c>
      <c r="E30" s="8" t="s">
        <v>1478</v>
      </c>
      <c r="F30" s="8">
        <v>6.2</v>
      </c>
      <c r="G30" s="10" t="s">
        <v>4954</v>
      </c>
      <c r="H30" s="34" t="str">
        <f t="shared" si="1"/>
        <v>08/2025</v>
      </c>
      <c r="I30" s="34" t="str">
        <f t="shared" si="2"/>
        <v>CXG-0825</v>
      </c>
    </row>
    <row r="31">
      <c r="A31" s="8" t="s">
        <v>7504</v>
      </c>
      <c r="B31" s="13">
        <v>45902.0</v>
      </c>
      <c r="C31" s="8" t="s">
        <v>3308</v>
      </c>
      <c r="E31" s="8" t="s">
        <v>1478</v>
      </c>
      <c r="F31" s="8">
        <v>500.0</v>
      </c>
      <c r="G31" s="10" t="s">
        <v>5044</v>
      </c>
      <c r="H31" s="34" t="str">
        <f t="shared" si="1"/>
        <v>09/2025</v>
      </c>
      <c r="I31" s="34" t="str">
        <f t="shared" si="2"/>
        <v>CXG-0925</v>
      </c>
    </row>
    <row r="32">
      <c r="A32" s="8" t="s">
        <v>7505</v>
      </c>
      <c r="B32" s="13">
        <v>45902.0</v>
      </c>
      <c r="C32" s="8" t="s">
        <v>3308</v>
      </c>
      <c r="E32" s="8" t="s">
        <v>1478</v>
      </c>
      <c r="F32" s="8">
        <v>600.0</v>
      </c>
      <c r="G32" s="10" t="s">
        <v>5146</v>
      </c>
      <c r="H32" s="34" t="str">
        <f t="shared" si="1"/>
        <v>09/2025</v>
      </c>
      <c r="I32" s="34" t="str">
        <f t="shared" si="2"/>
        <v>CXG-0925</v>
      </c>
    </row>
    <row r="33">
      <c r="A33" s="8" t="s">
        <v>7506</v>
      </c>
      <c r="B33" s="13">
        <v>45908.0</v>
      </c>
      <c r="C33" s="8" t="s">
        <v>3308</v>
      </c>
      <c r="E33" s="8" t="s">
        <v>1478</v>
      </c>
      <c r="F33" s="8">
        <v>450.0</v>
      </c>
      <c r="G33" s="10" t="s">
        <v>4353</v>
      </c>
      <c r="H33" s="34" t="str">
        <f t="shared" si="1"/>
        <v>09/2025</v>
      </c>
      <c r="I33" s="34" t="str">
        <f t="shared" si="2"/>
        <v>CXG-0925</v>
      </c>
    </row>
    <row r="34">
      <c r="A34" s="8" t="s">
        <v>7507</v>
      </c>
      <c r="B34" s="13">
        <v>45908.0</v>
      </c>
      <c r="C34" s="8" t="s">
        <v>3308</v>
      </c>
      <c r="E34" s="8" t="s">
        <v>1478</v>
      </c>
      <c r="F34" s="8">
        <v>450.0</v>
      </c>
      <c r="G34" s="10" t="s">
        <v>4897</v>
      </c>
      <c r="H34" s="34" t="str">
        <f t="shared" si="1"/>
        <v>09/2025</v>
      </c>
      <c r="I34" s="34" t="str">
        <f t="shared" si="2"/>
        <v>CXG-0925</v>
      </c>
    </row>
    <row r="35">
      <c r="A35" s="8" t="s">
        <v>7508</v>
      </c>
      <c r="B35" s="13">
        <v>45910.0</v>
      </c>
      <c r="C35" s="8" t="s">
        <v>3308</v>
      </c>
      <c r="E35" s="8" t="s">
        <v>1478</v>
      </c>
      <c r="F35" s="8">
        <v>100.0</v>
      </c>
      <c r="G35" s="10" t="s">
        <v>4897</v>
      </c>
      <c r="H35" s="34" t="str">
        <f t="shared" si="1"/>
        <v>09/2025</v>
      </c>
      <c r="I35" s="34" t="str">
        <f t="shared" si="2"/>
        <v>CXG-0925</v>
      </c>
    </row>
    <row r="36">
      <c r="A36" s="8" t="s">
        <v>7509</v>
      </c>
      <c r="B36" s="13">
        <v>45911.0</v>
      </c>
      <c r="C36" s="8" t="s">
        <v>3308</v>
      </c>
      <c r="E36" s="8" t="s">
        <v>1478</v>
      </c>
      <c r="F36" s="8">
        <v>863.0</v>
      </c>
      <c r="G36" s="10" t="s">
        <v>4826</v>
      </c>
      <c r="H36" s="34" t="str">
        <f t="shared" si="1"/>
        <v>09/2025</v>
      </c>
      <c r="I36" s="34" t="str">
        <f t="shared" si="2"/>
        <v>CXG-0925</v>
      </c>
    </row>
    <row r="37">
      <c r="A37" s="8" t="s">
        <v>7510</v>
      </c>
      <c r="B37" s="13">
        <v>45912.0</v>
      </c>
      <c r="C37" s="8" t="s">
        <v>3308</v>
      </c>
      <c r="E37" s="8" t="s">
        <v>1478</v>
      </c>
      <c r="F37" s="8">
        <v>742.6</v>
      </c>
      <c r="G37" s="10" t="s">
        <v>4764</v>
      </c>
      <c r="H37" s="34" t="str">
        <f t="shared" si="1"/>
        <v>09/2025</v>
      </c>
      <c r="I37" s="34" t="str">
        <f t="shared" si="2"/>
        <v>CXG-0925</v>
      </c>
    </row>
    <row r="38">
      <c r="A38" s="10" t="s">
        <v>7511</v>
      </c>
      <c r="B38" s="13">
        <v>45915.0</v>
      </c>
      <c r="C38" s="8" t="s">
        <v>3308</v>
      </c>
      <c r="E38" s="8" t="s">
        <v>1478</v>
      </c>
      <c r="F38" s="8">
        <v>1000.0</v>
      </c>
      <c r="G38" s="10" t="s">
        <v>5171</v>
      </c>
      <c r="H38" s="34" t="str">
        <f t="shared" si="1"/>
        <v>09/2025</v>
      </c>
      <c r="I38" s="34" t="str">
        <f t="shared" si="2"/>
        <v>CXG-0925</v>
      </c>
    </row>
    <row r="39">
      <c r="A39" s="8" t="s">
        <v>7512</v>
      </c>
      <c r="B39" s="13">
        <v>45918.0</v>
      </c>
      <c r="C39" s="8" t="s">
        <v>3308</v>
      </c>
      <c r="E39" s="8" t="s">
        <v>1478</v>
      </c>
      <c r="F39" s="8">
        <v>500.0</v>
      </c>
      <c r="G39" s="10" t="s">
        <v>4840</v>
      </c>
      <c r="H39" s="34" t="str">
        <f t="shared" si="1"/>
        <v>09/2025</v>
      </c>
      <c r="I39" s="34" t="str">
        <f t="shared" si="2"/>
        <v>CXG-0925</v>
      </c>
    </row>
    <row r="40">
      <c r="A40" s="8" t="s">
        <v>7513</v>
      </c>
      <c r="B40" s="13">
        <v>45918.0</v>
      </c>
      <c r="C40" s="8" t="s">
        <v>3308</v>
      </c>
      <c r="E40" s="8" t="s">
        <v>1478</v>
      </c>
      <c r="F40" s="8">
        <v>500.0</v>
      </c>
      <c r="G40" s="10" t="s">
        <v>4915</v>
      </c>
      <c r="H40" s="34" t="str">
        <f t="shared" si="1"/>
        <v>09/2025</v>
      </c>
      <c r="I40" s="34" t="str">
        <f t="shared" si="2"/>
        <v>CXG-0925</v>
      </c>
    </row>
    <row r="41">
      <c r="A41" s="8" t="s">
        <v>7514</v>
      </c>
      <c r="B41" s="13">
        <v>45919.0</v>
      </c>
      <c r="C41" s="8" t="s">
        <v>3308</v>
      </c>
      <c r="E41" s="8" t="s">
        <v>1478</v>
      </c>
      <c r="F41" s="8">
        <v>382.4</v>
      </c>
      <c r="G41" s="10" t="s">
        <v>4915</v>
      </c>
      <c r="H41" s="34" t="str">
        <f t="shared" si="1"/>
        <v>09/2025</v>
      </c>
      <c r="I41" s="34" t="str">
        <f t="shared" si="2"/>
        <v>CXG-0925</v>
      </c>
    </row>
    <row r="42">
      <c r="A42" s="8" t="s">
        <v>7515</v>
      </c>
      <c r="B42" s="13">
        <v>45919.0</v>
      </c>
      <c r="C42" s="8" t="s">
        <v>3308</v>
      </c>
      <c r="E42" s="8" t="s">
        <v>1478</v>
      </c>
      <c r="F42" s="8">
        <v>1000.0</v>
      </c>
      <c r="G42" s="10" t="s">
        <v>4131</v>
      </c>
      <c r="H42" s="34" t="str">
        <f t="shared" si="1"/>
        <v>09/2025</v>
      </c>
      <c r="I42" s="34" t="str">
        <f t="shared" si="2"/>
        <v>CXG-0925</v>
      </c>
    </row>
    <row r="43">
      <c r="A43" s="8" t="s">
        <v>7516</v>
      </c>
      <c r="B43" s="13">
        <v>45919.0</v>
      </c>
      <c r="C43" s="8" t="s">
        <v>3308</v>
      </c>
      <c r="E43" s="8" t="s">
        <v>1478</v>
      </c>
      <c r="F43" s="8">
        <v>1000.0</v>
      </c>
      <c r="G43" s="10" t="s">
        <v>5477</v>
      </c>
      <c r="H43" s="34" t="str">
        <f t="shared" si="1"/>
        <v>09/2025</v>
      </c>
      <c r="I43" s="34" t="str">
        <f t="shared" si="2"/>
        <v>CXG-0925</v>
      </c>
    </row>
    <row r="44">
      <c r="A44" s="8" t="s">
        <v>7517</v>
      </c>
      <c r="B44" s="13">
        <v>45920.0</v>
      </c>
      <c r="C44" s="8" t="s">
        <v>3308</v>
      </c>
      <c r="E44" s="8" t="s">
        <v>1478</v>
      </c>
      <c r="F44" s="8">
        <v>1000.0</v>
      </c>
      <c r="G44" s="10" t="s">
        <v>5160</v>
      </c>
      <c r="H44" s="34" t="str">
        <f t="shared" si="1"/>
        <v>09/2025</v>
      </c>
      <c r="I44" s="34" t="str">
        <f t="shared" si="2"/>
        <v>CXG-0925</v>
      </c>
    </row>
    <row r="45">
      <c r="A45" s="8" t="s">
        <v>7518</v>
      </c>
      <c r="B45" s="13">
        <v>45922.0</v>
      </c>
      <c r="C45" s="8" t="s">
        <v>3308</v>
      </c>
      <c r="E45" s="8" t="s">
        <v>1478</v>
      </c>
      <c r="F45" s="8">
        <v>1000.0</v>
      </c>
      <c r="G45" s="10" t="s">
        <v>4273</v>
      </c>
      <c r="H45" s="34" t="str">
        <f t="shared" si="1"/>
        <v>09/2025</v>
      </c>
      <c r="I45" s="34" t="str">
        <f t="shared" si="2"/>
        <v>CXG-0925</v>
      </c>
    </row>
    <row r="46">
      <c r="A46" s="8" t="s">
        <v>7519</v>
      </c>
      <c r="B46" s="13">
        <v>45925.0</v>
      </c>
      <c r="C46" s="8" t="s">
        <v>3308</v>
      </c>
      <c r="E46" s="8" t="s">
        <v>1478</v>
      </c>
      <c r="F46" s="8">
        <v>1000.0</v>
      </c>
      <c r="G46" s="10" t="s">
        <v>5121</v>
      </c>
      <c r="H46" s="34" t="str">
        <f t="shared" si="1"/>
        <v>09/2025</v>
      </c>
      <c r="I46" s="34" t="str">
        <f t="shared" si="2"/>
        <v>CXG-0925</v>
      </c>
    </row>
    <row r="47">
      <c r="A47" s="8" t="s">
        <v>7520</v>
      </c>
      <c r="B47" s="13">
        <v>45926.0</v>
      </c>
      <c r="C47" s="8" t="s">
        <v>3308</v>
      </c>
      <c r="E47" s="8" t="s">
        <v>1478</v>
      </c>
      <c r="F47" s="8">
        <v>700.0</v>
      </c>
      <c r="G47" s="10" t="s">
        <v>4273</v>
      </c>
      <c r="H47" s="34" t="str">
        <f t="shared" si="1"/>
        <v>09/2025</v>
      </c>
      <c r="I47" s="34" t="str">
        <f t="shared" si="2"/>
        <v>CXG-0925</v>
      </c>
    </row>
    <row r="48">
      <c r="A48" s="8" t="s">
        <v>7521</v>
      </c>
      <c r="B48" s="13">
        <v>45932.0</v>
      </c>
      <c r="C48" s="8" t="s">
        <v>3308</v>
      </c>
      <c r="E48" s="8" t="s">
        <v>1478</v>
      </c>
      <c r="F48" s="8">
        <v>1600.0</v>
      </c>
      <c r="G48" s="10" t="s">
        <v>4880</v>
      </c>
      <c r="H48" s="34" t="str">
        <f t="shared" si="1"/>
        <v>10/2025</v>
      </c>
      <c r="I48" s="34" t="str">
        <f t="shared" si="2"/>
        <v>CXG-1025</v>
      </c>
    </row>
    <row r="49">
      <c r="A49" s="8" t="s">
        <v>7522</v>
      </c>
      <c r="B49" s="13">
        <v>45931.0</v>
      </c>
      <c r="C49" s="8" t="s">
        <v>3308</v>
      </c>
      <c r="E49" s="8" t="s">
        <v>1478</v>
      </c>
      <c r="F49" s="8">
        <v>592.9</v>
      </c>
      <c r="G49" s="10" t="s">
        <v>5156</v>
      </c>
      <c r="H49" s="34" t="str">
        <f t="shared" si="1"/>
        <v>10/2025</v>
      </c>
      <c r="I49" s="34" t="str">
        <f t="shared" si="2"/>
        <v>CXG-1025</v>
      </c>
    </row>
    <row r="50">
      <c r="A50" s="10" t="s">
        <v>7523</v>
      </c>
      <c r="B50" s="13">
        <v>45936.0</v>
      </c>
      <c r="C50" s="8" t="s">
        <v>3308</v>
      </c>
      <c r="E50" s="8" t="s">
        <v>1478</v>
      </c>
      <c r="F50" s="8">
        <v>1000.0</v>
      </c>
      <c r="G50" s="10" t="s">
        <v>4134</v>
      </c>
      <c r="H50" s="34" t="str">
        <f t="shared" si="1"/>
        <v>10/2025</v>
      </c>
      <c r="I50" s="34" t="str">
        <f t="shared" si="2"/>
        <v>CXG-1025</v>
      </c>
    </row>
    <row r="51">
      <c r="A51" s="8" t="s">
        <v>7524</v>
      </c>
      <c r="B51" s="13">
        <v>45936.0</v>
      </c>
      <c r="C51" s="8" t="s">
        <v>3308</v>
      </c>
      <c r="E51" s="8" t="s">
        <v>1478</v>
      </c>
      <c r="F51" s="8">
        <v>1000.0</v>
      </c>
      <c r="G51" s="10" t="s">
        <v>4388</v>
      </c>
      <c r="H51" s="34" t="str">
        <f t="shared" si="1"/>
        <v>10/2025</v>
      </c>
      <c r="I51" s="34" t="str">
        <f t="shared" si="2"/>
        <v>CXG-1025</v>
      </c>
    </row>
    <row r="52">
      <c r="A52" s="8" t="s">
        <v>7525</v>
      </c>
      <c r="B52" s="13">
        <v>45936.0</v>
      </c>
      <c r="C52" s="8" t="s">
        <v>3308</v>
      </c>
      <c r="E52" s="8" t="s">
        <v>1478</v>
      </c>
      <c r="F52" s="8">
        <v>271.0</v>
      </c>
      <c r="G52" s="10" t="s">
        <v>4334</v>
      </c>
      <c r="H52" s="34" t="str">
        <f t="shared" si="1"/>
        <v>10/2025</v>
      </c>
      <c r="I52" s="34" t="str">
        <f t="shared" si="2"/>
        <v>CXG-1025</v>
      </c>
    </row>
    <row r="53">
      <c r="A53" s="8" t="s">
        <v>7526</v>
      </c>
      <c r="B53" s="19">
        <v>45940.0</v>
      </c>
      <c r="C53" s="8" t="s">
        <v>3308</v>
      </c>
      <c r="E53" s="8" t="s">
        <v>1478</v>
      </c>
      <c r="F53" s="8">
        <v>1000.0</v>
      </c>
      <c r="G53" s="10" t="s">
        <v>5479</v>
      </c>
      <c r="H53" s="34" t="str">
        <f t="shared" si="1"/>
        <v>10/2025</v>
      </c>
      <c r="I53" s="34" t="str">
        <f t="shared" si="2"/>
        <v>CXG-1025</v>
      </c>
    </row>
    <row r="54">
      <c r="A54" s="8" t="s">
        <v>7527</v>
      </c>
      <c r="B54" s="19">
        <v>45940.0</v>
      </c>
      <c r="C54" s="8" t="s">
        <v>3308</v>
      </c>
      <c r="E54" s="8" t="s">
        <v>1478</v>
      </c>
      <c r="F54" s="8">
        <v>1000.0</v>
      </c>
      <c r="G54" s="10" t="s">
        <v>4973</v>
      </c>
      <c r="H54" s="34" t="str">
        <f t="shared" si="1"/>
        <v>10/2025</v>
      </c>
      <c r="I54" s="34" t="str">
        <f t="shared" si="2"/>
        <v>CXG-1025</v>
      </c>
    </row>
    <row r="55">
      <c r="A55" s="8" t="s">
        <v>7528</v>
      </c>
      <c r="B55" s="19">
        <v>45945.0</v>
      </c>
      <c r="C55" s="8" t="s">
        <v>3308</v>
      </c>
      <c r="E55" s="8" t="s">
        <v>1478</v>
      </c>
      <c r="F55" s="8">
        <v>1000.0</v>
      </c>
      <c r="G55" s="10" t="s">
        <v>4262</v>
      </c>
      <c r="H55" s="34" t="str">
        <f t="shared" si="1"/>
        <v>10/2025</v>
      </c>
      <c r="I55" s="34" t="str">
        <f t="shared" si="2"/>
        <v>CXG-1025</v>
      </c>
    </row>
    <row r="56">
      <c r="A56" s="8" t="s">
        <v>7529</v>
      </c>
      <c r="B56" s="19">
        <v>45946.0</v>
      </c>
      <c r="C56" s="8" t="s">
        <v>3308</v>
      </c>
      <c r="E56" s="8" t="s">
        <v>1478</v>
      </c>
      <c r="F56" s="8">
        <v>500.0</v>
      </c>
      <c r="G56" s="10" t="s">
        <v>4519</v>
      </c>
      <c r="H56" s="34" t="str">
        <f t="shared" si="1"/>
        <v>10/2025</v>
      </c>
      <c r="I56" s="34" t="str">
        <f t="shared" si="2"/>
        <v>CXG-1025</v>
      </c>
    </row>
    <row r="57">
      <c r="A57" s="8" t="s">
        <v>7530</v>
      </c>
      <c r="B57" s="19">
        <v>45947.0</v>
      </c>
      <c r="C57" s="8" t="s">
        <v>3308</v>
      </c>
      <c r="E57" s="8" t="s">
        <v>1478</v>
      </c>
      <c r="F57" s="8">
        <v>200.0</v>
      </c>
      <c r="G57" s="10" t="s">
        <v>4519</v>
      </c>
      <c r="H57" s="34" t="str">
        <f t="shared" si="1"/>
        <v>10/2025</v>
      </c>
      <c r="I57" s="34" t="str">
        <f t="shared" si="2"/>
        <v>CXG-1025</v>
      </c>
    </row>
    <row r="58">
      <c r="A58" s="8" t="s">
        <v>7531</v>
      </c>
      <c r="B58" s="19">
        <v>45947.0</v>
      </c>
      <c r="C58" s="8" t="s">
        <v>3308</v>
      </c>
      <c r="E58" s="8" t="s">
        <v>1478</v>
      </c>
      <c r="F58" s="8">
        <v>1500.0</v>
      </c>
      <c r="G58" s="10" t="s">
        <v>4726</v>
      </c>
      <c r="H58" s="34" t="str">
        <f t="shared" si="1"/>
        <v>10/2025</v>
      </c>
      <c r="I58" s="34" t="str">
        <f t="shared" si="2"/>
        <v>CXG-1025</v>
      </c>
    </row>
    <row r="59">
      <c r="A59" s="8" t="s">
        <v>7532</v>
      </c>
      <c r="B59" s="19">
        <v>45951.0</v>
      </c>
      <c r="C59" s="8" t="s">
        <v>3308</v>
      </c>
      <c r="E59" s="8" t="s">
        <v>1478</v>
      </c>
      <c r="F59" s="8">
        <v>6.0</v>
      </c>
      <c r="G59" s="10" t="s">
        <v>4329</v>
      </c>
      <c r="H59" s="34" t="str">
        <f t="shared" si="1"/>
        <v>10/2025</v>
      </c>
      <c r="I59" s="34" t="str">
        <f t="shared" si="2"/>
        <v>CXG-1025</v>
      </c>
    </row>
    <row r="60">
      <c r="A60" s="8" t="s">
        <v>7533</v>
      </c>
      <c r="B60" s="19">
        <v>45950.0</v>
      </c>
      <c r="C60" s="8" t="s">
        <v>3313</v>
      </c>
      <c r="E60" s="8" t="s">
        <v>1478</v>
      </c>
      <c r="F60" s="8">
        <v>1300.0</v>
      </c>
      <c r="G60" s="10" t="s">
        <v>5186</v>
      </c>
      <c r="H60" s="34" t="str">
        <f t="shared" si="1"/>
        <v>10/2025</v>
      </c>
      <c r="I60" s="34" t="str">
        <f t="shared" si="2"/>
        <v>CXG-1025</v>
      </c>
    </row>
    <row r="61">
      <c r="A61" s="8" t="s">
        <v>7534</v>
      </c>
      <c r="B61" s="19">
        <v>45953.0</v>
      </c>
      <c r="C61" s="8" t="s">
        <v>3308</v>
      </c>
      <c r="E61" s="8" t="s">
        <v>1478</v>
      </c>
      <c r="F61" s="8">
        <v>1000.0</v>
      </c>
      <c r="G61" s="10" t="s">
        <v>4239</v>
      </c>
      <c r="H61" s="34" t="str">
        <f t="shared" si="1"/>
        <v>10/2025</v>
      </c>
      <c r="I61" s="34" t="str">
        <f t="shared" si="2"/>
        <v>CXG-1025</v>
      </c>
    </row>
    <row r="62">
      <c r="A62" s="8" t="s">
        <v>7535</v>
      </c>
      <c r="B62" s="19">
        <v>45957.0</v>
      </c>
      <c r="C62" s="8" t="s">
        <v>3308</v>
      </c>
      <c r="E62" s="8" t="s">
        <v>1478</v>
      </c>
      <c r="F62" s="8">
        <v>1000.0</v>
      </c>
      <c r="G62" s="10" t="s">
        <v>4332</v>
      </c>
      <c r="H62" s="34" t="str">
        <f t="shared" si="1"/>
        <v>10/2025</v>
      </c>
      <c r="I62" s="34" t="str">
        <f t="shared" si="2"/>
        <v>CXG-1025</v>
      </c>
    </row>
    <row r="63">
      <c r="A63" s="8" t="s">
        <v>7536</v>
      </c>
      <c r="B63" s="19">
        <v>45959.0</v>
      </c>
      <c r="C63" s="8" t="s">
        <v>3308</v>
      </c>
      <c r="E63" s="8" t="s">
        <v>1478</v>
      </c>
      <c r="F63" s="8">
        <v>200.0</v>
      </c>
      <c r="G63" s="10" t="s">
        <v>4155</v>
      </c>
      <c r="H63" s="34" t="str">
        <f t="shared" si="1"/>
        <v>10/2025</v>
      </c>
      <c r="I63" s="34" t="str">
        <f t="shared" si="2"/>
        <v>CXG-1025</v>
      </c>
    </row>
    <row r="64">
      <c r="A64" s="8" t="s">
        <v>7537</v>
      </c>
      <c r="B64" s="13">
        <v>45964.0</v>
      </c>
      <c r="C64" s="8" t="s">
        <v>3308</v>
      </c>
      <c r="E64" s="8" t="s">
        <v>1478</v>
      </c>
      <c r="F64" s="8">
        <v>280.0</v>
      </c>
      <c r="G64" s="10" t="s">
        <v>4242</v>
      </c>
      <c r="H64" s="34" t="str">
        <f t="shared" si="1"/>
        <v>11/2025</v>
      </c>
      <c r="I64" s="34" t="str">
        <f t="shared" si="2"/>
        <v>CXG-1125</v>
      </c>
    </row>
    <row r="65">
      <c r="A65" s="8" t="s">
        <v>7538</v>
      </c>
      <c r="B65" s="13">
        <v>45964.0</v>
      </c>
      <c r="C65" s="8" t="s">
        <v>3308</v>
      </c>
      <c r="E65" s="8" t="s">
        <v>1478</v>
      </c>
      <c r="F65" s="8">
        <v>220.0</v>
      </c>
      <c r="G65" s="10" t="s">
        <v>5061</v>
      </c>
      <c r="H65" s="34" t="str">
        <f t="shared" si="1"/>
        <v>11/2025</v>
      </c>
      <c r="I65" s="34" t="str">
        <f t="shared" si="2"/>
        <v>CXG-1125</v>
      </c>
    </row>
    <row r="66">
      <c r="A66" s="10" t="s">
        <v>7539</v>
      </c>
      <c r="B66" s="13">
        <v>45962.0</v>
      </c>
      <c r="C66" s="8" t="s">
        <v>3308</v>
      </c>
      <c r="E66" s="8" t="s">
        <v>1478</v>
      </c>
      <c r="F66" s="8">
        <v>500.0</v>
      </c>
      <c r="G66" s="10" t="s">
        <v>5174</v>
      </c>
      <c r="H66" s="34" t="str">
        <f t="shared" si="1"/>
        <v>11/2025</v>
      </c>
      <c r="I66" s="34" t="str">
        <f t="shared" si="2"/>
        <v>CXG-1125</v>
      </c>
    </row>
    <row r="67">
      <c r="A67" s="8" t="s">
        <v>7540</v>
      </c>
      <c r="B67" s="13">
        <v>45967.0</v>
      </c>
      <c r="C67" s="8" t="s">
        <v>3308</v>
      </c>
      <c r="E67" s="8" t="s">
        <v>1478</v>
      </c>
      <c r="F67" s="8">
        <v>500.0</v>
      </c>
      <c r="G67" s="10" t="s">
        <v>4796</v>
      </c>
      <c r="H67" s="34" t="str">
        <f t="shared" si="1"/>
        <v>11/2025</v>
      </c>
      <c r="I67" s="34" t="str">
        <f t="shared" si="2"/>
        <v>CXG-1125</v>
      </c>
    </row>
    <row r="68">
      <c r="A68" s="8" t="s">
        <v>7541</v>
      </c>
      <c r="B68" s="13">
        <v>45967.0</v>
      </c>
      <c r="C68" s="8" t="s">
        <v>3308</v>
      </c>
      <c r="E68" s="8" t="s">
        <v>1478</v>
      </c>
      <c r="F68" s="8">
        <v>500.0</v>
      </c>
      <c r="G68" s="10" t="s">
        <v>4751</v>
      </c>
      <c r="H68" s="34" t="str">
        <f t="shared" si="1"/>
        <v>11/2025</v>
      </c>
      <c r="I68" s="34" t="str">
        <f t="shared" si="2"/>
        <v>CXG-1125</v>
      </c>
    </row>
    <row r="69">
      <c r="A69" s="8" t="s">
        <v>7542</v>
      </c>
      <c r="B69" s="19">
        <v>45978.0</v>
      </c>
      <c r="C69" s="8" t="s">
        <v>3308</v>
      </c>
      <c r="E69" s="8" t="s">
        <v>1478</v>
      </c>
      <c r="F69" s="8">
        <v>800.0</v>
      </c>
      <c r="G69" s="10" t="s">
        <v>4584</v>
      </c>
      <c r="H69" s="34" t="str">
        <f t="shared" si="1"/>
        <v>11/2025</v>
      </c>
      <c r="I69" s="34" t="str">
        <f t="shared" si="2"/>
        <v>CXG-1125</v>
      </c>
    </row>
    <row r="70">
      <c r="A70" s="8" t="s">
        <v>7543</v>
      </c>
      <c r="B70" s="19">
        <v>45979.0</v>
      </c>
      <c r="C70" s="8" t="s">
        <v>3308</v>
      </c>
      <c r="E70" s="8" t="s">
        <v>1478</v>
      </c>
      <c r="F70" s="8">
        <v>533.0</v>
      </c>
      <c r="G70" s="10" t="s">
        <v>4280</v>
      </c>
      <c r="H70" s="34" t="str">
        <f t="shared" si="1"/>
        <v>11/2025</v>
      </c>
      <c r="I70" s="34" t="str">
        <f t="shared" si="2"/>
        <v>CXG-1125</v>
      </c>
    </row>
    <row r="71">
      <c r="A71" s="8" t="s">
        <v>7544</v>
      </c>
      <c r="B71" s="19">
        <v>45979.0</v>
      </c>
      <c r="C71" s="8" t="s">
        <v>3308</v>
      </c>
      <c r="E71" s="8" t="s">
        <v>1478</v>
      </c>
      <c r="F71" s="8">
        <v>498.0</v>
      </c>
      <c r="G71" s="10" t="s">
        <v>4247</v>
      </c>
      <c r="H71" s="34" t="str">
        <f t="shared" si="1"/>
        <v>11/2025</v>
      </c>
      <c r="I71" s="34" t="str">
        <f t="shared" si="2"/>
        <v>CXG-1125</v>
      </c>
    </row>
    <row r="72">
      <c r="A72" s="8" t="s">
        <v>7545</v>
      </c>
      <c r="B72" s="19">
        <v>45980.0</v>
      </c>
      <c r="C72" s="8" t="s">
        <v>3308</v>
      </c>
      <c r="E72" s="8" t="s">
        <v>1505</v>
      </c>
      <c r="F72" s="8">
        <v>500.0</v>
      </c>
      <c r="G72" s="10" t="s">
        <v>4614</v>
      </c>
      <c r="H72" s="34" t="str">
        <f t="shared" si="1"/>
        <v>11/2025</v>
      </c>
      <c r="I72" s="34" t="str">
        <f t="shared" si="2"/>
        <v>CXG-1125</v>
      </c>
    </row>
    <row r="73">
      <c r="A73" s="8" t="s">
        <v>7546</v>
      </c>
      <c r="B73" s="19">
        <v>45982.0</v>
      </c>
      <c r="C73" s="8" t="s">
        <v>3308</v>
      </c>
      <c r="E73" s="8" t="s">
        <v>1478</v>
      </c>
      <c r="F73" s="8">
        <v>700.0</v>
      </c>
      <c r="G73" s="10" t="s">
        <v>4185</v>
      </c>
      <c r="H73" s="34" t="str">
        <f t="shared" si="1"/>
        <v>11/2025</v>
      </c>
      <c r="I73" s="34" t="str">
        <f t="shared" si="2"/>
        <v>CXG-1125</v>
      </c>
    </row>
    <row r="74">
      <c r="A74" s="8" t="s">
        <v>7547</v>
      </c>
      <c r="B74" s="19">
        <v>45982.0</v>
      </c>
      <c r="C74" s="8" t="s">
        <v>3308</v>
      </c>
      <c r="E74" s="8" t="s">
        <v>1478</v>
      </c>
      <c r="F74" s="8">
        <v>300.0</v>
      </c>
      <c r="G74" s="10" t="s">
        <v>4614</v>
      </c>
      <c r="H74" s="34" t="str">
        <f t="shared" si="1"/>
        <v>11/2025</v>
      </c>
      <c r="I74" s="34" t="str">
        <f t="shared" si="2"/>
        <v>CXG-1125</v>
      </c>
    </row>
    <row r="75">
      <c r="A75" s="8" t="s">
        <v>7548</v>
      </c>
      <c r="B75" s="19">
        <v>45982.0</v>
      </c>
      <c r="C75" s="8" t="s">
        <v>3308</v>
      </c>
      <c r="E75" s="8" t="s">
        <v>1478</v>
      </c>
      <c r="F75" s="8">
        <v>946.1</v>
      </c>
      <c r="G75" s="10" t="s">
        <v>4445</v>
      </c>
      <c r="H75" s="34" t="str">
        <f t="shared" si="1"/>
        <v>11/2025</v>
      </c>
      <c r="I75" s="34" t="str">
        <f t="shared" si="2"/>
        <v>CXG-1125</v>
      </c>
    </row>
    <row r="76">
      <c r="A76" s="8" t="s">
        <v>7549</v>
      </c>
      <c r="B76" s="19">
        <v>45985.0</v>
      </c>
      <c r="C76" s="8" t="s">
        <v>3308</v>
      </c>
      <c r="E76" s="8" t="s">
        <v>1478</v>
      </c>
      <c r="F76" s="8">
        <v>211.8</v>
      </c>
      <c r="G76" s="10" t="s">
        <v>4834</v>
      </c>
      <c r="H76" s="34" t="str">
        <f t="shared" si="1"/>
        <v>11/2025</v>
      </c>
      <c r="I76" s="34" t="str">
        <f t="shared" si="2"/>
        <v>CXG-1125</v>
      </c>
    </row>
    <row r="77">
      <c r="A77" s="8" t="s">
        <v>7550</v>
      </c>
      <c r="B77" s="19">
        <v>45985.0</v>
      </c>
      <c r="C77" s="8" t="s">
        <v>3308</v>
      </c>
      <c r="E77" s="8" t="s">
        <v>1478</v>
      </c>
      <c r="F77" s="8">
        <v>300.0</v>
      </c>
      <c r="G77" s="10" t="s">
        <v>4403</v>
      </c>
      <c r="H77" s="34" t="str">
        <f t="shared" si="1"/>
        <v>11/2025</v>
      </c>
      <c r="I77" s="34" t="str">
        <f t="shared" si="2"/>
        <v>CXG-1125</v>
      </c>
    </row>
    <row r="78">
      <c r="A78" s="8" t="s">
        <v>7551</v>
      </c>
      <c r="B78" s="13">
        <v>45992.0</v>
      </c>
      <c r="C78" s="8" t="s">
        <v>3308</v>
      </c>
      <c r="D78" s="8" t="s">
        <v>7552</v>
      </c>
      <c r="E78" s="8" t="s">
        <v>1478</v>
      </c>
      <c r="F78" s="8">
        <v>4407.5</v>
      </c>
      <c r="G78" s="10" t="s">
        <v>4683</v>
      </c>
      <c r="H78" s="34" t="str">
        <f t="shared" si="1"/>
        <v>12/2025</v>
      </c>
      <c r="I78" s="34" t="str">
        <f t="shared" si="2"/>
        <v>CXG-1225</v>
      </c>
    </row>
    <row r="79">
      <c r="A79" s="8" t="s">
        <v>7553</v>
      </c>
      <c r="B79" s="13">
        <v>45994.0</v>
      </c>
      <c r="C79" s="8" t="s">
        <v>3308</v>
      </c>
      <c r="D79" s="8" t="s">
        <v>7485</v>
      </c>
      <c r="E79" s="8" t="s">
        <v>1478</v>
      </c>
      <c r="F79" s="8">
        <v>1000.0</v>
      </c>
      <c r="G79" s="10" t="s">
        <v>4627</v>
      </c>
      <c r="H79" s="34" t="str">
        <f t="shared" si="1"/>
        <v>12/2025</v>
      </c>
      <c r="I79" s="34" t="str">
        <f t="shared" si="2"/>
        <v>CXG-1225</v>
      </c>
    </row>
    <row r="80">
      <c r="A80" s="8" t="s">
        <v>7554</v>
      </c>
      <c r="B80" s="13">
        <v>45995.0</v>
      </c>
      <c r="C80" s="8" t="s">
        <v>3308</v>
      </c>
      <c r="D80" s="8" t="s">
        <v>7485</v>
      </c>
      <c r="E80" s="8" t="s">
        <v>1478</v>
      </c>
      <c r="F80" s="8">
        <v>600.0</v>
      </c>
      <c r="G80" s="10" t="s">
        <v>5420</v>
      </c>
      <c r="H80" s="34" t="str">
        <f t="shared" si="1"/>
        <v>12/2025</v>
      </c>
      <c r="I80" s="34" t="str">
        <f t="shared" si="2"/>
        <v>CXG-1225</v>
      </c>
    </row>
    <row r="81">
      <c r="A81" s="8" t="s">
        <v>7555</v>
      </c>
      <c r="B81" s="13">
        <v>45996.0</v>
      </c>
      <c r="C81" s="8" t="s">
        <v>3311</v>
      </c>
      <c r="D81" s="8" t="s">
        <v>7485</v>
      </c>
      <c r="E81" s="8" t="s">
        <v>1478</v>
      </c>
      <c r="F81" s="8">
        <v>500.0</v>
      </c>
      <c r="G81" s="10" t="s">
        <v>5423</v>
      </c>
      <c r="H81" s="34" t="str">
        <f t="shared" si="1"/>
        <v>12/2025</v>
      </c>
      <c r="I81" s="34" t="str">
        <f t="shared" si="2"/>
        <v>CXG-1225</v>
      </c>
    </row>
    <row r="82">
      <c r="A82" s="8" t="s">
        <v>7556</v>
      </c>
      <c r="B82" s="13">
        <v>45996.0</v>
      </c>
      <c r="C82" s="8" t="s">
        <v>3308</v>
      </c>
      <c r="E82" s="8" t="s">
        <v>1478</v>
      </c>
      <c r="F82" s="8">
        <v>188.6</v>
      </c>
      <c r="G82" s="10" t="s">
        <v>4341</v>
      </c>
      <c r="H82" s="34" t="str">
        <f t="shared" si="1"/>
        <v>12/2025</v>
      </c>
      <c r="I82" s="34" t="str">
        <f t="shared" si="2"/>
        <v>CXG-1225</v>
      </c>
    </row>
    <row r="83">
      <c r="A83" s="8" t="s">
        <v>7557</v>
      </c>
      <c r="B83" s="19">
        <v>46001.0</v>
      </c>
      <c r="C83" s="8" t="s">
        <v>3308</v>
      </c>
      <c r="E83" s="8" t="s">
        <v>1478</v>
      </c>
      <c r="F83" s="8">
        <v>1.25</v>
      </c>
      <c r="G83" s="10" t="s">
        <v>4253</v>
      </c>
      <c r="H83" s="34" t="str">
        <f t="shared" si="1"/>
        <v>12/2025</v>
      </c>
      <c r="I83" s="34" t="str">
        <f t="shared" si="2"/>
        <v>CXG-1225</v>
      </c>
    </row>
    <row r="84">
      <c r="A84" s="8" t="s">
        <v>7558</v>
      </c>
      <c r="B84" s="19">
        <v>46001.0</v>
      </c>
      <c r="C84" s="8" t="s">
        <v>3308</v>
      </c>
      <c r="E84" s="8" t="s">
        <v>1478</v>
      </c>
      <c r="F84" s="8">
        <v>214.8</v>
      </c>
      <c r="G84" s="10" t="s">
        <v>4220</v>
      </c>
      <c r="H84" s="34" t="str">
        <f t="shared" si="1"/>
        <v>12/2025</v>
      </c>
      <c r="I84" s="34" t="str">
        <f t="shared" si="2"/>
        <v>CXG-1225</v>
      </c>
    </row>
    <row r="85">
      <c r="A85" s="8" t="s">
        <v>7559</v>
      </c>
      <c r="B85" s="19">
        <v>46007.0</v>
      </c>
      <c r="C85" s="8" t="s">
        <v>3308</v>
      </c>
      <c r="D85" s="8" t="s">
        <v>2315</v>
      </c>
      <c r="E85" s="8" t="s">
        <v>1509</v>
      </c>
      <c r="F85" s="8">
        <v>39.6</v>
      </c>
      <c r="G85" s="10" t="s">
        <v>4878</v>
      </c>
      <c r="H85" s="34" t="str">
        <f t="shared" si="1"/>
        <v>12/2025</v>
      </c>
      <c r="I85" s="34" t="str">
        <f t="shared" si="2"/>
        <v>CXG-1225</v>
      </c>
    </row>
    <row r="86">
      <c r="A86" s="8" t="s">
        <v>7560</v>
      </c>
      <c r="B86" s="19">
        <v>46010.0</v>
      </c>
      <c r="C86" s="8" t="s">
        <v>3313</v>
      </c>
      <c r="E86" s="8" t="s">
        <v>1478</v>
      </c>
      <c r="F86" s="8">
        <v>600.0</v>
      </c>
      <c r="G86" s="10" t="s">
        <v>5475</v>
      </c>
      <c r="H86" s="34" t="str">
        <f t="shared" si="1"/>
        <v>12/2025</v>
      </c>
      <c r="I86" s="34" t="str">
        <f t="shared" si="2"/>
        <v>CXG-1225</v>
      </c>
    </row>
    <row r="87">
      <c r="A87" s="8" t="s">
        <v>7561</v>
      </c>
      <c r="B87" s="13">
        <v>46056.0</v>
      </c>
      <c r="C87" s="8" t="s">
        <v>3370</v>
      </c>
      <c r="D87" s="8" t="s">
        <v>7562</v>
      </c>
      <c r="E87" s="8" t="s">
        <v>2193</v>
      </c>
      <c r="F87" s="8">
        <v>1500.0</v>
      </c>
      <c r="G87" s="10" t="s">
        <v>5506</v>
      </c>
      <c r="H87" s="34" t="str">
        <f t="shared" si="1"/>
        <v>02/2026</v>
      </c>
      <c r="I87" s="34" t="str">
        <f t="shared" si="2"/>
        <v>CXG-0226</v>
      </c>
    </row>
    <row r="88">
      <c r="A88" s="8" t="s">
        <v>7563</v>
      </c>
      <c r="B88" s="13">
        <v>46077.0</v>
      </c>
      <c r="C88" s="8" t="s">
        <v>3370</v>
      </c>
      <c r="E88" s="8" t="s">
        <v>2212</v>
      </c>
      <c r="F88" s="8">
        <v>300.0</v>
      </c>
      <c r="G88" s="10" t="s">
        <v>5563</v>
      </c>
      <c r="H88" s="34" t="str">
        <f t="shared" si="1"/>
        <v>02/2026</v>
      </c>
      <c r="I88" s="34" t="str">
        <f t="shared" si="2"/>
        <v>CXG-0226</v>
      </c>
    </row>
    <row r="89">
      <c r="A89" s="8" t="s">
        <v>7564</v>
      </c>
      <c r="B89" s="13">
        <v>46083.0</v>
      </c>
      <c r="C89" s="8" t="s">
        <v>3370</v>
      </c>
      <c r="E89" s="8" t="s">
        <v>2193</v>
      </c>
      <c r="F89" s="8">
        <v>650.0</v>
      </c>
      <c r="G89" s="10" t="s">
        <v>5582</v>
      </c>
      <c r="H89" s="34" t="str">
        <f t="shared" si="1"/>
        <v>03/2026</v>
      </c>
      <c r="I89" s="34" t="str">
        <f t="shared" si="2"/>
        <v>CXG-0326</v>
      </c>
    </row>
    <row r="90">
      <c r="A90" s="8" t="s">
        <v>7565</v>
      </c>
      <c r="B90" s="13">
        <v>46085.0</v>
      </c>
      <c r="C90" s="8" t="s">
        <v>3370</v>
      </c>
      <c r="E90" s="8" t="s">
        <v>1478</v>
      </c>
      <c r="F90" s="8">
        <v>528.4</v>
      </c>
      <c r="G90" s="10" t="s">
        <v>5570</v>
      </c>
      <c r="H90" s="34" t="str">
        <f t="shared" si="1"/>
        <v>03/2026</v>
      </c>
      <c r="I90" s="34" t="str">
        <f t="shared" si="2"/>
        <v>CXG-0326</v>
      </c>
    </row>
    <row r="91">
      <c r="A91" s="8" t="s">
        <v>7566</v>
      </c>
      <c r="B91" s="13">
        <v>46086.0</v>
      </c>
      <c r="C91" s="8" t="s">
        <v>3370</v>
      </c>
      <c r="E91" s="8" t="s">
        <v>2193</v>
      </c>
      <c r="F91" s="8">
        <v>247.6</v>
      </c>
      <c r="G91" s="10" t="s">
        <v>5630</v>
      </c>
      <c r="H91" s="34" t="str">
        <f t="shared" si="1"/>
        <v>03/2026</v>
      </c>
      <c r="I91" s="34" t="str">
        <f t="shared" si="2"/>
        <v>CXG-0326</v>
      </c>
    </row>
    <row r="92">
      <c r="A92" s="8" t="s">
        <v>7567</v>
      </c>
      <c r="B92" s="13">
        <v>46097.0</v>
      </c>
      <c r="C92" s="8" t="s">
        <v>3370</v>
      </c>
      <c r="E92" s="8" t="s">
        <v>1478</v>
      </c>
      <c r="F92" s="8">
        <v>500.0</v>
      </c>
      <c r="G92" s="10" t="s">
        <v>5661</v>
      </c>
      <c r="H92" s="34" t="str">
        <f t="shared" si="1"/>
        <v>03/2026</v>
      </c>
      <c r="I92" s="34" t="str">
        <f t="shared" si="2"/>
        <v>CXG-0326</v>
      </c>
    </row>
    <row r="93">
      <c r="A93" s="8" t="s">
        <v>7568</v>
      </c>
      <c r="B93" s="13">
        <v>46098.0</v>
      </c>
      <c r="C93" s="8" t="s">
        <v>3370</v>
      </c>
      <c r="E93" s="8" t="s">
        <v>1478</v>
      </c>
      <c r="F93" s="8">
        <v>175.36</v>
      </c>
      <c r="G93" s="10" t="s">
        <v>5651</v>
      </c>
      <c r="H93" s="34" t="str">
        <f t="shared" si="1"/>
        <v>03/2026</v>
      </c>
      <c r="I93" s="34" t="str">
        <f t="shared" si="2"/>
        <v>CXG-0326</v>
      </c>
    </row>
    <row r="94">
      <c r="A94" s="8" t="s">
        <v>7569</v>
      </c>
      <c r="B94" s="13">
        <v>46100.0</v>
      </c>
      <c r="C94" s="8" t="s">
        <v>3370</v>
      </c>
      <c r="E94" s="8" t="s">
        <v>2193</v>
      </c>
      <c r="F94" s="8">
        <v>331.3</v>
      </c>
      <c r="G94" s="10" t="s">
        <v>5707</v>
      </c>
      <c r="H94" s="34" t="str">
        <f t="shared" si="1"/>
        <v>03/2026</v>
      </c>
      <c r="I94" s="34" t="str">
        <f t="shared" si="2"/>
        <v>CXG-0326</v>
      </c>
    </row>
    <row r="95">
      <c r="A95" s="8" t="s">
        <v>7570</v>
      </c>
      <c r="B95" s="13">
        <v>46100.0</v>
      </c>
      <c r="C95" s="8" t="s">
        <v>3370</v>
      </c>
      <c r="E95" s="8" t="s">
        <v>2193</v>
      </c>
      <c r="F95" s="8">
        <v>1000.0</v>
      </c>
      <c r="G95" s="10" t="s">
        <v>5707</v>
      </c>
      <c r="H95" s="34" t="str">
        <f t="shared" si="1"/>
        <v>03/2026</v>
      </c>
      <c r="I95" s="34" t="str">
        <f t="shared" si="2"/>
        <v>CXG-0326</v>
      </c>
    </row>
    <row r="96">
      <c r="A96" s="8" t="s">
        <v>7571</v>
      </c>
      <c r="B96" s="13">
        <v>46104.0</v>
      </c>
      <c r="C96" s="8" t="s">
        <v>3370</v>
      </c>
      <c r="E96" s="8" t="s">
        <v>1478</v>
      </c>
      <c r="F96" s="8">
        <v>1000.0</v>
      </c>
      <c r="G96" s="10" t="s">
        <v>5719</v>
      </c>
      <c r="H96" s="34" t="str">
        <f t="shared" si="1"/>
        <v>03/2026</v>
      </c>
      <c r="I96" s="34" t="str">
        <f t="shared" si="2"/>
        <v>CXG-0326</v>
      </c>
    </row>
    <row r="97">
      <c r="A97" s="8" t="s">
        <v>7572</v>
      </c>
      <c r="B97" s="13">
        <v>46107.0</v>
      </c>
      <c r="C97" s="8" t="s">
        <v>3370</v>
      </c>
      <c r="E97" s="8" t="s">
        <v>2193</v>
      </c>
      <c r="F97" s="8">
        <v>278.0</v>
      </c>
      <c r="G97" s="10" t="s">
        <v>5722</v>
      </c>
      <c r="H97" s="34" t="str">
        <f t="shared" si="1"/>
        <v>03/2026</v>
      </c>
      <c r="I97" s="34" t="str">
        <f t="shared" si="2"/>
        <v>CXG-0326</v>
      </c>
    </row>
    <row r="98">
      <c r="A98" s="8" t="s">
        <v>7573</v>
      </c>
      <c r="B98" s="13">
        <v>46114.0</v>
      </c>
      <c r="C98" s="8" t="s">
        <v>3370</v>
      </c>
      <c r="E98" s="8" t="s">
        <v>2193</v>
      </c>
      <c r="F98" s="8">
        <v>113.8</v>
      </c>
      <c r="G98" s="10" t="s">
        <v>5754</v>
      </c>
      <c r="H98" s="34" t="str">
        <f t="shared" si="1"/>
        <v>04/2026</v>
      </c>
      <c r="I98" s="34" t="str">
        <f t="shared" si="2"/>
        <v>CXG-0426</v>
      </c>
    </row>
    <row r="99">
      <c r="A99" s="8" t="s">
        <v>7574</v>
      </c>
      <c r="B99" s="13">
        <v>46118.0</v>
      </c>
      <c r="C99" s="8" t="s">
        <v>3370</v>
      </c>
      <c r="E99" s="8" t="s">
        <v>2193</v>
      </c>
      <c r="F99" s="8">
        <v>98.6</v>
      </c>
      <c r="G99" s="10" t="s">
        <v>5790</v>
      </c>
      <c r="H99" s="34" t="str">
        <f t="shared" si="1"/>
        <v>04/2026</v>
      </c>
      <c r="I99" s="34" t="str">
        <f t="shared" si="2"/>
        <v>CXG-0426</v>
      </c>
    </row>
    <row r="100">
      <c r="A100" s="8" t="s">
        <v>7575</v>
      </c>
      <c r="B100" s="13">
        <v>46130.0</v>
      </c>
      <c r="C100" s="8" t="s">
        <v>3370</v>
      </c>
      <c r="E100" s="8" t="s">
        <v>1478</v>
      </c>
      <c r="F100" s="8">
        <v>55.2</v>
      </c>
      <c r="G100" s="10" t="s">
        <v>5844</v>
      </c>
      <c r="H100" s="34" t="str">
        <f t="shared" si="1"/>
        <v>04/2026</v>
      </c>
      <c r="I100" s="34" t="str">
        <f t="shared" si="2"/>
        <v>CXG-0426</v>
      </c>
    </row>
    <row r="101">
      <c r="A101" s="8" t="s">
        <v>7576</v>
      </c>
      <c r="B101" s="13">
        <v>46141.0</v>
      </c>
      <c r="C101" s="8" t="s">
        <v>3370</v>
      </c>
      <c r="D101" s="8" t="s">
        <v>7577</v>
      </c>
      <c r="E101" s="8" t="s">
        <v>1478</v>
      </c>
      <c r="F101" s="8">
        <v>972.1</v>
      </c>
      <c r="G101" s="10" t="s">
        <v>5858</v>
      </c>
      <c r="H101" s="34" t="str">
        <f t="shared" si="1"/>
        <v>04/2026</v>
      </c>
      <c r="I101" s="34" t="str">
        <f t="shared" si="2"/>
        <v>CXG-0426</v>
      </c>
    </row>
    <row r="102">
      <c r="A102" s="8" t="s">
        <v>7578</v>
      </c>
      <c r="B102" s="13">
        <v>46146.0</v>
      </c>
      <c r="C102" s="8" t="s">
        <v>3370</v>
      </c>
      <c r="E102" s="8" t="s">
        <v>2193</v>
      </c>
      <c r="F102" s="8">
        <v>1600.0</v>
      </c>
      <c r="G102" s="10" t="s">
        <v>5863</v>
      </c>
      <c r="H102" s="34" t="str">
        <f t="shared" si="1"/>
        <v>05/2026</v>
      </c>
      <c r="I102" s="34" t="str">
        <f t="shared" si="2"/>
        <v>CXG-0526</v>
      </c>
    </row>
    <row r="103">
      <c r="A103" s="8" t="s">
        <v>7579</v>
      </c>
      <c r="B103" s="13">
        <v>46161.0</v>
      </c>
      <c r="C103" s="8" t="s">
        <v>3370</v>
      </c>
      <c r="E103" s="8" t="s">
        <v>1478</v>
      </c>
      <c r="F103" s="8">
        <v>989.5</v>
      </c>
      <c r="G103" s="10" t="s">
        <v>5934</v>
      </c>
      <c r="H103" s="34" t="str">
        <f t="shared" si="1"/>
        <v>05/2026</v>
      </c>
      <c r="I103" s="34" t="str">
        <f t="shared" si="2"/>
        <v>CXG-0526</v>
      </c>
    </row>
    <row r="104">
      <c r="A104" s="8" t="s">
        <v>7580</v>
      </c>
      <c r="B104" s="13">
        <v>46168.0</v>
      </c>
      <c r="C104" s="8" t="s">
        <v>3370</v>
      </c>
      <c r="E104" s="8" t="s">
        <v>2193</v>
      </c>
      <c r="F104" s="8">
        <v>1.0</v>
      </c>
      <c r="G104" s="10" t="s">
        <v>5973</v>
      </c>
      <c r="H104" s="34" t="str">
        <f t="shared" si="1"/>
        <v>05/2026</v>
      </c>
      <c r="I104" s="34" t="str">
        <f t="shared" si="2"/>
        <v>CXG-0526</v>
      </c>
    </row>
    <row r="105">
      <c r="A105" s="8" t="s">
        <v>7581</v>
      </c>
      <c r="B105" s="13">
        <v>46171.0</v>
      </c>
      <c r="C105" s="8" t="s">
        <v>3396</v>
      </c>
      <c r="E105" s="8" t="s">
        <v>2193</v>
      </c>
      <c r="F105" s="8">
        <v>800.0</v>
      </c>
      <c r="G105" s="10" t="s">
        <v>6019</v>
      </c>
      <c r="H105" s="34" t="str">
        <f t="shared" si="1"/>
        <v>05/2026</v>
      </c>
      <c r="I105" s="34" t="str">
        <f t="shared" si="2"/>
        <v>CXG-0526</v>
      </c>
    </row>
    <row r="106">
      <c r="H106" s="34" t="str">
        <f t="shared" si="1"/>
        <v>12/1899</v>
      </c>
      <c r="I106" s="34" t="str">
        <f t="shared" si="2"/>
        <v/>
      </c>
    </row>
    <row r="107">
      <c r="H107" s="34" t="str">
        <f t="shared" si="1"/>
        <v>12/1899</v>
      </c>
      <c r="I107" s="34" t="str">
        <f t="shared" si="2"/>
        <v/>
      </c>
    </row>
    <row r="108">
      <c r="H108" s="34" t="str">
        <f t="shared" si="1"/>
        <v>12/1899</v>
      </c>
      <c r="I108" s="34" t="str">
        <f t="shared" si="2"/>
        <v/>
      </c>
    </row>
    <row r="109">
      <c r="H109" s="34" t="str">
        <f t="shared" si="1"/>
        <v>12/1899</v>
      </c>
      <c r="I109" s="34" t="str">
        <f t="shared" si="2"/>
        <v/>
      </c>
    </row>
    <row r="110">
      <c r="H110" s="34" t="str">
        <f t="shared" si="1"/>
        <v>12/1899</v>
      </c>
      <c r="I110" s="34" t="str">
        <f t="shared" si="2"/>
        <v/>
      </c>
    </row>
    <row r="111">
      <c r="H111" s="34" t="str">
        <f t="shared" si="1"/>
        <v>12/1899</v>
      </c>
      <c r="I111" s="34" t="str">
        <f t="shared" si="2"/>
        <v/>
      </c>
    </row>
    <row r="112">
      <c r="H112" s="34" t="str">
        <f t="shared" si="1"/>
        <v>12/1899</v>
      </c>
      <c r="I112" s="34" t="str">
        <f t="shared" si="2"/>
        <v/>
      </c>
    </row>
    <row r="113">
      <c r="H113" s="34" t="str">
        <f t="shared" si="1"/>
        <v>12/1899</v>
      </c>
      <c r="I113" s="34" t="str">
        <f t="shared" si="2"/>
        <v/>
      </c>
    </row>
    <row r="114">
      <c r="H114" s="34" t="str">
        <f t="shared" si="1"/>
        <v>12/1899</v>
      </c>
      <c r="I114" s="34" t="str">
        <f t="shared" si="2"/>
        <v/>
      </c>
    </row>
    <row r="115">
      <c r="H115" s="34" t="str">
        <f t="shared" si="1"/>
        <v>12/1899</v>
      </c>
      <c r="I115" s="34" t="str">
        <f t="shared" si="2"/>
        <v/>
      </c>
    </row>
    <row r="116">
      <c r="H116" s="34" t="str">
        <f t="shared" si="1"/>
        <v>12/1899</v>
      </c>
      <c r="I116" s="34" t="str">
        <f t="shared" si="2"/>
        <v/>
      </c>
    </row>
    <row r="117">
      <c r="H117" s="34" t="str">
        <f t="shared" si="1"/>
        <v>12/1899</v>
      </c>
      <c r="I117" s="34" t="str">
        <f t="shared" si="2"/>
        <v/>
      </c>
    </row>
    <row r="118">
      <c r="H118" s="34" t="str">
        <f t="shared" si="1"/>
        <v>12/1899</v>
      </c>
      <c r="I118" s="34" t="str">
        <f t="shared" si="2"/>
        <v/>
      </c>
    </row>
    <row r="119">
      <c r="H119" s="34" t="str">
        <f t="shared" si="1"/>
        <v>12/1899</v>
      </c>
      <c r="I119" s="34" t="str">
        <f t="shared" si="2"/>
        <v/>
      </c>
    </row>
    <row r="120">
      <c r="H120" s="34" t="str">
        <f t="shared" si="1"/>
        <v>12/1899</v>
      </c>
      <c r="I120" s="34" t="str">
        <f t="shared" si="2"/>
        <v/>
      </c>
    </row>
    <row r="121">
      <c r="H121" s="34" t="str">
        <f t="shared" si="1"/>
        <v>12/1899</v>
      </c>
      <c r="I121" s="34" t="str">
        <f t="shared" si="2"/>
        <v/>
      </c>
    </row>
    <row r="122">
      <c r="H122" s="34" t="str">
        <f t="shared" si="1"/>
        <v>12/1899</v>
      </c>
      <c r="I122" s="34" t="str">
        <f t="shared" si="2"/>
        <v/>
      </c>
    </row>
    <row r="123">
      <c r="H123" s="34" t="str">
        <f t="shared" si="1"/>
        <v>12/1899</v>
      </c>
      <c r="I123" s="34" t="str">
        <f t="shared" si="2"/>
        <v/>
      </c>
    </row>
    <row r="124">
      <c r="H124" s="34" t="str">
        <f t="shared" si="1"/>
        <v>12/1899</v>
      </c>
      <c r="I124" s="34" t="str">
        <f t="shared" si="2"/>
        <v/>
      </c>
    </row>
    <row r="125">
      <c r="H125" s="34" t="str">
        <f t="shared" si="1"/>
        <v>12/1899</v>
      </c>
      <c r="I125" s="34" t="str">
        <f t="shared" si="2"/>
        <v/>
      </c>
    </row>
    <row r="126">
      <c r="H126" s="34" t="str">
        <f t="shared" si="1"/>
        <v>12/1899</v>
      </c>
      <c r="I126" s="34" t="str">
        <f t="shared" si="2"/>
        <v/>
      </c>
    </row>
    <row r="127">
      <c r="H127" s="34" t="str">
        <f t="shared" si="1"/>
        <v>12/1899</v>
      </c>
      <c r="I127" s="34" t="str">
        <f t="shared" si="2"/>
        <v/>
      </c>
    </row>
    <row r="128">
      <c r="H128" s="34" t="str">
        <f t="shared" si="1"/>
        <v>12/1899</v>
      </c>
      <c r="I128" s="34" t="str">
        <f t="shared" si="2"/>
        <v/>
      </c>
    </row>
    <row r="129">
      <c r="H129" s="34" t="str">
        <f t="shared" si="1"/>
        <v>12/1899</v>
      </c>
      <c r="I129" s="34" t="str">
        <f t="shared" si="2"/>
        <v/>
      </c>
    </row>
    <row r="130">
      <c r="H130" s="34" t="str">
        <f t="shared" si="1"/>
        <v>12/1899</v>
      </c>
      <c r="I130" s="34" t="str">
        <f t="shared" si="2"/>
        <v/>
      </c>
    </row>
    <row r="131">
      <c r="H131" s="34" t="str">
        <f t="shared" si="1"/>
        <v>12/1899</v>
      </c>
      <c r="I131" s="34" t="str">
        <f t="shared" si="2"/>
        <v/>
      </c>
    </row>
    <row r="132">
      <c r="H132" s="34" t="str">
        <f t="shared" si="1"/>
        <v>12/1899</v>
      </c>
      <c r="I132" s="34" t="str">
        <f t="shared" si="2"/>
        <v/>
      </c>
    </row>
    <row r="133">
      <c r="H133" s="34" t="str">
        <f t="shared" si="1"/>
        <v>12/1899</v>
      </c>
      <c r="I133" s="34" t="str">
        <f t="shared" si="2"/>
        <v/>
      </c>
    </row>
    <row r="134">
      <c r="H134" s="34" t="str">
        <f t="shared" si="1"/>
        <v>12/1899</v>
      </c>
      <c r="I134" s="34" t="str">
        <f t="shared" si="2"/>
        <v/>
      </c>
    </row>
    <row r="135">
      <c r="H135" s="34" t="str">
        <f t="shared" si="1"/>
        <v>12/1899</v>
      </c>
      <c r="I135" s="34" t="str">
        <f t="shared" si="2"/>
        <v/>
      </c>
    </row>
    <row r="136">
      <c r="H136" s="34" t="str">
        <f t="shared" si="1"/>
        <v>12/1899</v>
      </c>
      <c r="I136" s="34" t="str">
        <f t="shared" si="2"/>
        <v/>
      </c>
    </row>
    <row r="137">
      <c r="H137" s="34" t="str">
        <f t="shared" si="1"/>
        <v>12/1899</v>
      </c>
      <c r="I137" s="34" t="str">
        <f t="shared" si="2"/>
        <v/>
      </c>
    </row>
    <row r="138">
      <c r="H138" s="34" t="str">
        <f t="shared" si="1"/>
        <v>12/1899</v>
      </c>
      <c r="I138" s="34" t="str">
        <f t="shared" si="2"/>
        <v/>
      </c>
    </row>
    <row r="139">
      <c r="H139" s="34" t="str">
        <f t="shared" si="1"/>
        <v>12/1899</v>
      </c>
      <c r="I139" s="34" t="str">
        <f t="shared" si="2"/>
        <v/>
      </c>
    </row>
    <row r="140">
      <c r="H140" s="34" t="str">
        <f t="shared" si="1"/>
        <v>12/1899</v>
      </c>
      <c r="I140" s="34" t="str">
        <f t="shared" si="2"/>
        <v/>
      </c>
    </row>
    <row r="141">
      <c r="H141" s="34" t="str">
        <f t="shared" si="1"/>
        <v>12/1899</v>
      </c>
      <c r="I141" s="34" t="str">
        <f t="shared" si="2"/>
        <v/>
      </c>
    </row>
    <row r="142">
      <c r="H142" s="34" t="str">
        <f t="shared" si="1"/>
        <v>12/1899</v>
      </c>
      <c r="I142" s="34" t="str">
        <f t="shared" si="2"/>
        <v/>
      </c>
    </row>
    <row r="143">
      <c r="H143" s="34" t="str">
        <f t="shared" si="1"/>
        <v>12/1899</v>
      </c>
      <c r="I143" s="34" t="str">
        <f t="shared" si="2"/>
        <v/>
      </c>
    </row>
    <row r="144">
      <c r="H144" s="34" t="str">
        <f t="shared" si="1"/>
        <v>12/1899</v>
      </c>
      <c r="I144" s="34" t="str">
        <f t="shared" si="2"/>
        <v/>
      </c>
    </row>
    <row r="145">
      <c r="H145" s="34" t="str">
        <f t="shared" si="1"/>
        <v>12/1899</v>
      </c>
      <c r="I145" s="34" t="str">
        <f t="shared" si="2"/>
        <v/>
      </c>
    </row>
    <row r="146">
      <c r="H146" s="34" t="str">
        <f t="shared" si="1"/>
        <v>12/1899</v>
      </c>
      <c r="I146" s="34" t="str">
        <f t="shared" si="2"/>
        <v/>
      </c>
    </row>
    <row r="147">
      <c r="H147" s="34" t="str">
        <f t="shared" si="1"/>
        <v>12/1899</v>
      </c>
      <c r="I147" s="34" t="str">
        <f t="shared" si="2"/>
        <v/>
      </c>
    </row>
    <row r="148">
      <c r="H148" s="34" t="str">
        <f t="shared" si="1"/>
        <v>12/1899</v>
      </c>
      <c r="I148" s="34" t="str">
        <f t="shared" si="2"/>
        <v/>
      </c>
    </row>
    <row r="149">
      <c r="H149" s="34" t="str">
        <f t="shared" si="1"/>
        <v>12/1899</v>
      </c>
      <c r="I149" s="34" t="str">
        <f t="shared" si="2"/>
        <v/>
      </c>
    </row>
    <row r="150">
      <c r="H150" s="34" t="str">
        <f t="shared" si="1"/>
        <v>12/1899</v>
      </c>
      <c r="I150" s="34" t="str">
        <f t="shared" si="2"/>
        <v/>
      </c>
    </row>
    <row r="151">
      <c r="H151" s="34" t="str">
        <f t="shared" si="1"/>
        <v>12/1899</v>
      </c>
      <c r="I151" s="34" t="str">
        <f t="shared" si="2"/>
        <v/>
      </c>
    </row>
    <row r="152">
      <c r="H152" s="34" t="str">
        <f t="shared" si="1"/>
        <v>12/1899</v>
      </c>
      <c r="I152" s="34" t="str">
        <f t="shared" si="2"/>
        <v/>
      </c>
    </row>
    <row r="153">
      <c r="H153" s="34" t="str">
        <f t="shared" si="1"/>
        <v>12/1899</v>
      </c>
      <c r="I153" s="34" t="str">
        <f t="shared" si="2"/>
        <v/>
      </c>
    </row>
    <row r="154">
      <c r="H154" s="34" t="str">
        <f t="shared" si="1"/>
        <v>12/1899</v>
      </c>
      <c r="I154" s="34" t="str">
        <f t="shared" si="2"/>
        <v/>
      </c>
    </row>
    <row r="155">
      <c r="H155" s="34" t="str">
        <f t="shared" si="1"/>
        <v>12/1899</v>
      </c>
      <c r="I155" s="34" t="str">
        <f t="shared" si="2"/>
        <v/>
      </c>
    </row>
    <row r="156">
      <c r="H156" s="34" t="str">
        <f t="shared" si="1"/>
        <v>12/1899</v>
      </c>
      <c r="I156" s="34" t="str">
        <f t="shared" si="2"/>
        <v/>
      </c>
    </row>
    <row r="157">
      <c r="H157" s="34" t="str">
        <f t="shared" si="1"/>
        <v>12/1899</v>
      </c>
      <c r="I157" s="34" t="str">
        <f t="shared" si="2"/>
        <v/>
      </c>
    </row>
    <row r="158">
      <c r="H158" s="34" t="str">
        <f t="shared" si="1"/>
        <v>12/1899</v>
      </c>
      <c r="I158" s="34" t="str">
        <f t="shared" si="2"/>
        <v/>
      </c>
    </row>
    <row r="159">
      <c r="H159" s="34" t="str">
        <f t="shared" si="1"/>
        <v>12/1899</v>
      </c>
      <c r="I159" s="34" t="str">
        <f t="shared" si="2"/>
        <v/>
      </c>
    </row>
    <row r="160">
      <c r="H160" s="34" t="str">
        <f t="shared" si="1"/>
        <v>12/1899</v>
      </c>
      <c r="I160" s="34" t="str">
        <f t="shared" si="2"/>
        <v/>
      </c>
    </row>
    <row r="161">
      <c r="H161" s="34" t="str">
        <f t="shared" si="1"/>
        <v>12/1899</v>
      </c>
      <c r="I161" s="34" t="str">
        <f t="shared" si="2"/>
        <v/>
      </c>
    </row>
    <row r="162">
      <c r="H162" s="34" t="str">
        <f t="shared" si="1"/>
        <v>12/1899</v>
      </c>
      <c r="I162" s="34" t="str">
        <f t="shared" si="2"/>
        <v/>
      </c>
    </row>
    <row r="163">
      <c r="H163" s="34" t="str">
        <f t="shared" si="1"/>
        <v>12/1899</v>
      </c>
      <c r="I163" s="34" t="str">
        <f t="shared" si="2"/>
        <v/>
      </c>
    </row>
    <row r="164">
      <c r="H164" s="34" t="str">
        <f t="shared" si="1"/>
        <v>12/1899</v>
      </c>
      <c r="I164" s="34" t="str">
        <f t="shared" si="2"/>
        <v/>
      </c>
    </row>
    <row r="165">
      <c r="H165" s="34" t="str">
        <f t="shared" si="1"/>
        <v>12/1899</v>
      </c>
      <c r="I165" s="34" t="str">
        <f t="shared" si="2"/>
        <v/>
      </c>
    </row>
    <row r="166">
      <c r="H166" s="34" t="str">
        <f t="shared" si="1"/>
        <v>12/1899</v>
      </c>
      <c r="I166" s="34" t="str">
        <f t="shared" si="2"/>
        <v/>
      </c>
    </row>
    <row r="167">
      <c r="H167" s="34" t="str">
        <f t="shared" si="1"/>
        <v>12/1899</v>
      </c>
      <c r="I167" s="34" t="str">
        <f t="shared" si="2"/>
        <v/>
      </c>
    </row>
    <row r="168">
      <c r="H168" s="34" t="str">
        <f t="shared" si="1"/>
        <v>12/1899</v>
      </c>
      <c r="I168" s="34" t="str">
        <f t="shared" si="2"/>
        <v/>
      </c>
    </row>
    <row r="169">
      <c r="H169" s="34" t="str">
        <f t="shared" si="1"/>
        <v>12/1899</v>
      </c>
      <c r="I169" s="34" t="str">
        <f t="shared" si="2"/>
        <v/>
      </c>
    </row>
    <row r="170">
      <c r="H170" s="34" t="str">
        <f t="shared" si="1"/>
        <v>12/1899</v>
      </c>
      <c r="I170" s="34" t="str">
        <f t="shared" si="2"/>
        <v/>
      </c>
    </row>
    <row r="171">
      <c r="H171" s="34" t="str">
        <f t="shared" si="1"/>
        <v>12/1899</v>
      </c>
      <c r="I171" s="34" t="str">
        <f t="shared" si="2"/>
        <v/>
      </c>
    </row>
    <row r="172">
      <c r="H172" s="34" t="str">
        <f t="shared" si="1"/>
        <v>12/1899</v>
      </c>
      <c r="I172" s="34" t="str">
        <f t="shared" si="2"/>
        <v/>
      </c>
    </row>
    <row r="173">
      <c r="H173" s="34" t="str">
        <f t="shared" si="1"/>
        <v>12/1899</v>
      </c>
      <c r="I173" s="34" t="str">
        <f t="shared" si="2"/>
        <v/>
      </c>
    </row>
    <row r="174">
      <c r="H174" s="34" t="str">
        <f t="shared" si="1"/>
        <v>12/1899</v>
      </c>
      <c r="I174" s="34" t="str">
        <f t="shared" si="2"/>
        <v/>
      </c>
    </row>
    <row r="175">
      <c r="H175" s="34" t="str">
        <f t="shared" si="1"/>
        <v>12/1899</v>
      </c>
      <c r="I175" s="34" t="str">
        <f t="shared" si="2"/>
        <v/>
      </c>
    </row>
    <row r="176">
      <c r="H176" s="34" t="str">
        <f t="shared" si="1"/>
        <v>12/1899</v>
      </c>
      <c r="I176" s="34" t="str">
        <f t="shared" si="2"/>
        <v/>
      </c>
    </row>
    <row r="177">
      <c r="H177" s="34" t="str">
        <f t="shared" si="1"/>
        <v>12/1899</v>
      </c>
      <c r="I177" s="34" t="str">
        <f t="shared" si="2"/>
        <v/>
      </c>
    </row>
    <row r="178">
      <c r="H178" s="34" t="str">
        <f t="shared" si="1"/>
        <v>12/1899</v>
      </c>
      <c r="I178" s="34" t="str">
        <f t="shared" si="2"/>
        <v/>
      </c>
    </row>
    <row r="179">
      <c r="H179" s="34" t="str">
        <f t="shared" si="1"/>
        <v>12/1899</v>
      </c>
      <c r="I179" s="34" t="str">
        <f t="shared" si="2"/>
        <v/>
      </c>
    </row>
    <row r="180">
      <c r="H180" s="34" t="str">
        <f t="shared" si="1"/>
        <v>12/1899</v>
      </c>
      <c r="I180" s="34" t="str">
        <f t="shared" si="2"/>
        <v/>
      </c>
    </row>
    <row r="181">
      <c r="H181" s="34" t="str">
        <f t="shared" si="1"/>
        <v>12/1899</v>
      </c>
      <c r="I181" s="34" t="str">
        <f t="shared" si="2"/>
        <v/>
      </c>
    </row>
    <row r="182">
      <c r="H182" s="34" t="str">
        <f t="shared" si="1"/>
        <v>12/1899</v>
      </c>
      <c r="I182" s="34" t="str">
        <f t="shared" si="2"/>
        <v/>
      </c>
    </row>
    <row r="183">
      <c r="H183" s="34" t="str">
        <f t="shared" si="1"/>
        <v>12/1899</v>
      </c>
      <c r="I183" s="34" t="str">
        <f t="shared" si="2"/>
        <v/>
      </c>
    </row>
    <row r="184">
      <c r="H184" s="34" t="str">
        <f t="shared" si="1"/>
        <v>12/1899</v>
      </c>
      <c r="I184" s="34" t="str">
        <f t="shared" si="2"/>
        <v/>
      </c>
    </row>
    <row r="185">
      <c r="H185" s="34" t="str">
        <f t="shared" si="1"/>
        <v>12/1899</v>
      </c>
      <c r="I185" s="34" t="str">
        <f t="shared" si="2"/>
        <v/>
      </c>
    </row>
    <row r="186">
      <c r="H186" s="34" t="str">
        <f t="shared" si="1"/>
        <v>12/1899</v>
      </c>
      <c r="I186" s="34" t="str">
        <f t="shared" si="2"/>
        <v/>
      </c>
    </row>
    <row r="187">
      <c r="H187" s="34" t="str">
        <f t="shared" si="1"/>
        <v>12/1899</v>
      </c>
      <c r="I187" s="34" t="str">
        <f t="shared" si="2"/>
        <v/>
      </c>
    </row>
    <row r="188">
      <c r="H188" s="34" t="str">
        <f t="shared" si="1"/>
        <v>12/1899</v>
      </c>
      <c r="I188" s="34" t="str">
        <f t="shared" si="2"/>
        <v/>
      </c>
    </row>
    <row r="189">
      <c r="H189" s="34" t="str">
        <f t="shared" si="1"/>
        <v>12/1899</v>
      </c>
      <c r="I189" s="34" t="str">
        <f t="shared" si="2"/>
        <v/>
      </c>
    </row>
    <row r="190">
      <c r="H190" s="34" t="str">
        <f t="shared" si="1"/>
        <v>12/1899</v>
      </c>
      <c r="I190" s="34" t="str">
        <f t="shared" si="2"/>
        <v/>
      </c>
    </row>
    <row r="191">
      <c r="H191" s="34" t="str">
        <f t="shared" si="1"/>
        <v>12/1899</v>
      </c>
      <c r="I191" s="34" t="str">
        <f t="shared" si="2"/>
        <v/>
      </c>
    </row>
    <row r="192">
      <c r="H192" s="34" t="str">
        <f t="shared" si="1"/>
        <v>12/1899</v>
      </c>
      <c r="I192" s="34" t="str">
        <f t="shared" si="2"/>
        <v/>
      </c>
    </row>
    <row r="193">
      <c r="H193" s="34" t="str">
        <f t="shared" si="1"/>
        <v>12/1899</v>
      </c>
      <c r="I193" s="34" t="str">
        <f t="shared" si="2"/>
        <v/>
      </c>
    </row>
    <row r="194">
      <c r="H194" s="34" t="str">
        <f t="shared" si="1"/>
        <v>12/1899</v>
      </c>
      <c r="I194" s="34" t="str">
        <f t="shared" si="2"/>
        <v/>
      </c>
    </row>
    <row r="195">
      <c r="H195" s="34" t="str">
        <f t="shared" si="1"/>
        <v>12/1899</v>
      </c>
      <c r="I195" s="34" t="str">
        <f t="shared" si="2"/>
        <v/>
      </c>
    </row>
    <row r="196">
      <c r="H196" s="34" t="str">
        <f t="shared" si="1"/>
        <v>12/1899</v>
      </c>
      <c r="I196" s="34" t="str">
        <f t="shared" si="2"/>
        <v/>
      </c>
    </row>
    <row r="197">
      <c r="H197" s="34" t="str">
        <f t="shared" si="1"/>
        <v>12/1899</v>
      </c>
      <c r="I197" s="34" t="str">
        <f t="shared" si="2"/>
        <v/>
      </c>
    </row>
    <row r="198">
      <c r="H198" s="34" t="str">
        <f t="shared" si="1"/>
        <v>12/1899</v>
      </c>
      <c r="I198" s="34" t="str">
        <f t="shared" si="2"/>
        <v/>
      </c>
    </row>
    <row r="199">
      <c r="H199" s="34" t="str">
        <f t="shared" si="1"/>
        <v>12/1899</v>
      </c>
      <c r="I199" s="34" t="str">
        <f t="shared" si="2"/>
        <v/>
      </c>
    </row>
    <row r="200">
      <c r="H200" s="34" t="str">
        <f t="shared" si="1"/>
        <v>12/1899</v>
      </c>
      <c r="I200" s="34" t="str">
        <f t="shared" si="2"/>
        <v/>
      </c>
    </row>
    <row r="201">
      <c r="H201" s="34" t="str">
        <f t="shared" si="1"/>
        <v>12/1899</v>
      </c>
      <c r="I201" s="34" t="str">
        <f t="shared" si="2"/>
        <v/>
      </c>
    </row>
    <row r="202">
      <c r="H202" s="34" t="str">
        <f t="shared" si="1"/>
        <v>12/1899</v>
      </c>
      <c r="I202" s="34" t="str">
        <f t="shared" si="2"/>
        <v/>
      </c>
    </row>
    <row r="203">
      <c r="H203" s="34" t="str">
        <f t="shared" si="1"/>
        <v>12/1899</v>
      </c>
      <c r="I203" s="34" t="str">
        <f t="shared" si="2"/>
        <v/>
      </c>
    </row>
    <row r="204">
      <c r="H204" s="34" t="str">
        <f t="shared" si="1"/>
        <v>12/1899</v>
      </c>
      <c r="I204" s="34" t="str">
        <f t="shared" si="2"/>
        <v/>
      </c>
    </row>
    <row r="205">
      <c r="H205" s="34" t="str">
        <f t="shared" si="1"/>
        <v>12/1899</v>
      </c>
      <c r="I205" s="34" t="str">
        <f t="shared" si="2"/>
        <v/>
      </c>
    </row>
    <row r="206">
      <c r="H206" s="34" t="str">
        <f t="shared" si="1"/>
        <v>12/1899</v>
      </c>
      <c r="I206" s="34" t="str">
        <f t="shared" si="2"/>
        <v/>
      </c>
    </row>
    <row r="207">
      <c r="H207" s="34" t="str">
        <f t="shared" si="1"/>
        <v>12/1899</v>
      </c>
      <c r="I207" s="34" t="str">
        <f t="shared" si="2"/>
        <v/>
      </c>
    </row>
    <row r="208">
      <c r="H208" s="34" t="str">
        <f t="shared" si="1"/>
        <v>12/1899</v>
      </c>
      <c r="I208" s="34" t="str">
        <f t="shared" si="2"/>
        <v/>
      </c>
    </row>
    <row r="209">
      <c r="H209" s="34" t="str">
        <f t="shared" si="1"/>
        <v>12/1899</v>
      </c>
      <c r="I209" s="34" t="str">
        <f t="shared" si="2"/>
        <v/>
      </c>
    </row>
    <row r="210">
      <c r="H210" s="34" t="str">
        <f t="shared" si="1"/>
        <v>12/1899</v>
      </c>
      <c r="I210" s="34" t="str">
        <f t="shared" si="2"/>
        <v/>
      </c>
    </row>
    <row r="211">
      <c r="H211" s="34" t="str">
        <f t="shared" si="1"/>
        <v>12/1899</v>
      </c>
      <c r="I211" s="34" t="str">
        <f t="shared" si="2"/>
        <v/>
      </c>
    </row>
    <row r="212">
      <c r="H212" s="34" t="str">
        <f t="shared" si="1"/>
        <v>12/1899</v>
      </c>
      <c r="I212" s="34" t="str">
        <f t="shared" si="2"/>
        <v/>
      </c>
    </row>
    <row r="213">
      <c r="H213" s="34" t="str">
        <f t="shared" si="1"/>
        <v>12/1899</v>
      </c>
      <c r="I213" s="34" t="str">
        <f t="shared" si="2"/>
        <v/>
      </c>
    </row>
    <row r="214">
      <c r="H214" s="34" t="str">
        <f t="shared" si="1"/>
        <v>12/1899</v>
      </c>
      <c r="I214" s="34" t="str">
        <f t="shared" si="2"/>
        <v/>
      </c>
    </row>
    <row r="215">
      <c r="H215" s="34" t="str">
        <f t="shared" si="1"/>
        <v>12/1899</v>
      </c>
      <c r="I215" s="34" t="str">
        <f t="shared" si="2"/>
        <v/>
      </c>
    </row>
    <row r="216">
      <c r="H216" s="34" t="str">
        <f t="shared" si="1"/>
        <v>12/1899</v>
      </c>
      <c r="I216" s="34" t="str">
        <f t="shared" si="2"/>
        <v/>
      </c>
    </row>
    <row r="217">
      <c r="H217" s="34" t="str">
        <f t="shared" si="1"/>
        <v>12/1899</v>
      </c>
      <c r="I217" s="34" t="str">
        <f t="shared" si="2"/>
        <v/>
      </c>
    </row>
    <row r="218">
      <c r="H218" s="34" t="str">
        <f t="shared" si="1"/>
        <v>12/1899</v>
      </c>
      <c r="I218" s="34" t="str">
        <f t="shared" si="2"/>
        <v/>
      </c>
    </row>
    <row r="219">
      <c r="H219" s="34" t="str">
        <f t="shared" si="1"/>
        <v>12/1899</v>
      </c>
      <c r="I219" s="34" t="str">
        <f t="shared" si="2"/>
        <v/>
      </c>
    </row>
    <row r="220">
      <c r="H220" s="34" t="str">
        <f t="shared" si="1"/>
        <v>12/1899</v>
      </c>
      <c r="I220" s="34" t="str">
        <f t="shared" si="2"/>
        <v/>
      </c>
    </row>
    <row r="221">
      <c r="H221" s="34" t="str">
        <f t="shared" si="1"/>
        <v>12/1899</v>
      </c>
      <c r="I221" s="34" t="str">
        <f t="shared" si="2"/>
        <v/>
      </c>
    </row>
    <row r="222">
      <c r="H222" s="34" t="str">
        <f t="shared" si="1"/>
        <v>12/1899</v>
      </c>
      <c r="I222" s="34" t="str">
        <f t="shared" si="2"/>
        <v/>
      </c>
    </row>
    <row r="223">
      <c r="H223" s="34" t="str">
        <f t="shared" si="1"/>
        <v>12/1899</v>
      </c>
      <c r="I223" s="34" t="str">
        <f t="shared" si="2"/>
        <v/>
      </c>
    </row>
    <row r="224">
      <c r="H224" s="34" t="str">
        <f t="shared" si="1"/>
        <v>12/1899</v>
      </c>
      <c r="I224" s="34" t="str">
        <f t="shared" si="2"/>
        <v/>
      </c>
    </row>
    <row r="225">
      <c r="H225" s="34" t="str">
        <f t="shared" si="1"/>
        <v>12/1899</v>
      </c>
      <c r="I225" s="34" t="str">
        <f t="shared" si="2"/>
        <v/>
      </c>
    </row>
    <row r="226">
      <c r="H226" s="34" t="str">
        <f t="shared" si="1"/>
        <v>12/1899</v>
      </c>
      <c r="I226" s="34" t="str">
        <f t="shared" si="2"/>
        <v/>
      </c>
    </row>
    <row r="227">
      <c r="H227" s="34" t="str">
        <f t="shared" si="1"/>
        <v>12/1899</v>
      </c>
      <c r="I227" s="34" t="str">
        <f t="shared" si="2"/>
        <v/>
      </c>
    </row>
    <row r="228">
      <c r="H228" s="34" t="str">
        <f t="shared" si="1"/>
        <v>12/1899</v>
      </c>
      <c r="I228" s="34" t="str">
        <f t="shared" si="2"/>
        <v/>
      </c>
    </row>
    <row r="229">
      <c r="H229" s="34" t="str">
        <f t="shared" si="1"/>
        <v>12/1899</v>
      </c>
      <c r="I229" s="34" t="str">
        <f t="shared" si="2"/>
        <v/>
      </c>
    </row>
    <row r="230">
      <c r="H230" s="34" t="str">
        <f t="shared" si="1"/>
        <v>12/1899</v>
      </c>
      <c r="I230" s="34" t="str">
        <f t="shared" si="2"/>
        <v/>
      </c>
    </row>
    <row r="231">
      <c r="H231" s="34" t="str">
        <f t="shared" si="1"/>
        <v>12/1899</v>
      </c>
      <c r="I231" s="34" t="str">
        <f t="shared" si="2"/>
        <v/>
      </c>
    </row>
    <row r="232">
      <c r="H232" s="34" t="str">
        <f t="shared" si="1"/>
        <v>12/1899</v>
      </c>
      <c r="I232" s="34" t="str">
        <f t="shared" si="2"/>
        <v/>
      </c>
    </row>
    <row r="233">
      <c r="H233" s="34" t="str">
        <f t="shared" si="1"/>
        <v>12/1899</v>
      </c>
      <c r="I233" s="34" t="str">
        <f t="shared" si="2"/>
        <v/>
      </c>
    </row>
    <row r="234">
      <c r="H234" s="34" t="str">
        <f t="shared" si="1"/>
        <v>12/1899</v>
      </c>
      <c r="I234" s="34" t="str">
        <f t="shared" si="2"/>
        <v/>
      </c>
    </row>
    <row r="235">
      <c r="H235" s="34" t="str">
        <f t="shared" si="1"/>
        <v>12/1899</v>
      </c>
      <c r="I235" s="34" t="str">
        <f t="shared" si="2"/>
        <v/>
      </c>
    </row>
    <row r="236">
      <c r="H236" s="34" t="str">
        <f t="shared" si="1"/>
        <v>12/1899</v>
      </c>
      <c r="I236" s="34" t="str">
        <f t="shared" si="2"/>
        <v/>
      </c>
    </row>
    <row r="237">
      <c r="H237" s="34" t="str">
        <f t="shared" si="1"/>
        <v>12/1899</v>
      </c>
      <c r="I237" s="34" t="str">
        <f t="shared" si="2"/>
        <v/>
      </c>
    </row>
    <row r="238">
      <c r="H238" s="34" t="str">
        <f t="shared" si="1"/>
        <v>12/1899</v>
      </c>
      <c r="I238" s="34" t="str">
        <f t="shared" si="2"/>
        <v/>
      </c>
    </row>
    <row r="239">
      <c r="H239" s="34" t="str">
        <f t="shared" si="1"/>
        <v>12/1899</v>
      </c>
      <c r="I239" s="34" t="str">
        <f t="shared" si="2"/>
        <v/>
      </c>
    </row>
    <row r="240">
      <c r="H240" s="34" t="str">
        <f t="shared" si="1"/>
        <v>12/1899</v>
      </c>
      <c r="I240" s="34" t="str">
        <f t="shared" si="2"/>
        <v/>
      </c>
    </row>
    <row r="241">
      <c r="H241" s="34" t="str">
        <f t="shared" si="1"/>
        <v>12/1899</v>
      </c>
      <c r="I241" s="34" t="str">
        <f t="shared" si="2"/>
        <v/>
      </c>
    </row>
    <row r="242">
      <c r="H242" s="34" t="str">
        <f t="shared" si="1"/>
        <v>12/1899</v>
      </c>
      <c r="I242" s="34" t="str">
        <f t="shared" si="2"/>
        <v/>
      </c>
    </row>
    <row r="243">
      <c r="H243" s="34" t="str">
        <f t="shared" si="1"/>
        <v>12/1899</v>
      </c>
      <c r="I243" s="34" t="str">
        <f t="shared" si="2"/>
        <v/>
      </c>
    </row>
    <row r="244">
      <c r="H244" s="34" t="str">
        <f t="shared" si="1"/>
        <v>12/1899</v>
      </c>
      <c r="I244" s="34" t="str">
        <f t="shared" si="2"/>
        <v/>
      </c>
    </row>
    <row r="245">
      <c r="H245" s="34" t="str">
        <f t="shared" si="1"/>
        <v>12/1899</v>
      </c>
      <c r="I245" s="34" t="str">
        <f t="shared" si="2"/>
        <v/>
      </c>
    </row>
    <row r="246">
      <c r="H246" s="34" t="str">
        <f t="shared" si="1"/>
        <v>12/1899</v>
      </c>
      <c r="I246" s="34" t="str">
        <f t="shared" si="2"/>
        <v/>
      </c>
    </row>
    <row r="247">
      <c r="H247" s="34" t="str">
        <f t="shared" si="1"/>
        <v>12/1899</v>
      </c>
      <c r="I247" s="34" t="str">
        <f t="shared" si="2"/>
        <v/>
      </c>
    </row>
    <row r="248">
      <c r="H248" s="34" t="str">
        <f t="shared" si="1"/>
        <v>12/1899</v>
      </c>
      <c r="I248" s="34" t="str">
        <f t="shared" si="2"/>
        <v/>
      </c>
    </row>
    <row r="249">
      <c r="H249" s="34" t="str">
        <f t="shared" si="1"/>
        <v>12/1899</v>
      </c>
      <c r="I249" s="34" t="str">
        <f t="shared" si="2"/>
        <v/>
      </c>
    </row>
    <row r="250">
      <c r="H250" s="34" t="str">
        <f t="shared" si="1"/>
        <v>12/1899</v>
      </c>
      <c r="I250" s="34" t="str">
        <f t="shared" si="2"/>
        <v/>
      </c>
    </row>
    <row r="251">
      <c r="H251" s="34" t="str">
        <f t="shared" si="1"/>
        <v>12/1899</v>
      </c>
      <c r="I251" s="34" t="str">
        <f t="shared" si="2"/>
        <v/>
      </c>
    </row>
    <row r="252">
      <c r="H252" s="34" t="str">
        <f t="shared" si="1"/>
        <v>12/1899</v>
      </c>
      <c r="I252" s="34" t="str">
        <f t="shared" si="2"/>
        <v/>
      </c>
    </row>
    <row r="253">
      <c r="H253" s="34" t="str">
        <f t="shared" si="1"/>
        <v>12/1899</v>
      </c>
      <c r="I253" s="34" t="str">
        <f t="shared" si="2"/>
        <v/>
      </c>
    </row>
    <row r="254">
      <c r="H254" s="34" t="str">
        <f t="shared" si="1"/>
        <v>12/1899</v>
      </c>
      <c r="I254" s="34" t="str">
        <f t="shared" si="2"/>
        <v/>
      </c>
    </row>
    <row r="255">
      <c r="H255" s="34" t="str">
        <f t="shared" si="1"/>
        <v>12/1899</v>
      </c>
      <c r="I255" s="34" t="str">
        <f t="shared" si="2"/>
        <v/>
      </c>
    </row>
    <row r="256">
      <c r="H256" s="34" t="str">
        <f t="shared" si="1"/>
        <v>12/1899</v>
      </c>
      <c r="I256" s="34" t="str">
        <f t="shared" si="2"/>
        <v/>
      </c>
    </row>
    <row r="257">
      <c r="H257" s="34" t="str">
        <f t="shared" si="1"/>
        <v>12/1899</v>
      </c>
      <c r="I257" s="34" t="str">
        <f t="shared" si="2"/>
        <v/>
      </c>
    </row>
    <row r="258">
      <c r="H258" s="34" t="str">
        <f t="shared" si="1"/>
        <v>12/1899</v>
      </c>
      <c r="I258" s="34" t="str">
        <f t="shared" si="2"/>
        <v/>
      </c>
    </row>
    <row r="259">
      <c r="H259" s="34" t="str">
        <f t="shared" si="1"/>
        <v>12/1899</v>
      </c>
      <c r="I259" s="34" t="str">
        <f t="shared" si="2"/>
        <v/>
      </c>
    </row>
    <row r="260">
      <c r="H260" s="34" t="str">
        <f t="shared" si="1"/>
        <v>12/1899</v>
      </c>
      <c r="I260" s="34" t="str">
        <f t="shared" si="2"/>
        <v/>
      </c>
    </row>
    <row r="261">
      <c r="H261" s="34" t="str">
        <f t="shared" si="1"/>
        <v>12/1899</v>
      </c>
      <c r="I261" s="34" t="str">
        <f t="shared" si="2"/>
        <v/>
      </c>
    </row>
    <row r="262">
      <c r="H262" s="34" t="str">
        <f t="shared" si="1"/>
        <v>12/1899</v>
      </c>
      <c r="I262" s="34" t="str">
        <f t="shared" si="2"/>
        <v/>
      </c>
    </row>
    <row r="263">
      <c r="H263" s="34" t="str">
        <f t="shared" si="1"/>
        <v>12/1899</v>
      </c>
      <c r="I263" s="34" t="str">
        <f t="shared" si="2"/>
        <v/>
      </c>
    </row>
    <row r="264">
      <c r="H264" s="34" t="str">
        <f t="shared" si="1"/>
        <v>12/1899</v>
      </c>
      <c r="I264" s="34" t="str">
        <f t="shared" si="2"/>
        <v/>
      </c>
    </row>
    <row r="265">
      <c r="H265" s="34" t="str">
        <f t="shared" si="1"/>
        <v>12/1899</v>
      </c>
      <c r="I265" s="34" t="str">
        <f t="shared" si="2"/>
        <v/>
      </c>
    </row>
    <row r="266">
      <c r="H266" s="34" t="str">
        <f t="shared" si="1"/>
        <v>12/1899</v>
      </c>
      <c r="I266" s="34" t="str">
        <f t="shared" si="2"/>
        <v/>
      </c>
    </row>
    <row r="267">
      <c r="H267" s="34" t="str">
        <f t="shared" si="1"/>
        <v>12/1899</v>
      </c>
      <c r="I267" s="34" t="str">
        <f t="shared" si="2"/>
        <v/>
      </c>
    </row>
    <row r="268">
      <c r="H268" s="34" t="str">
        <f t="shared" si="1"/>
        <v>12/1899</v>
      </c>
      <c r="I268" s="34" t="str">
        <f t="shared" si="2"/>
        <v/>
      </c>
    </row>
    <row r="269">
      <c r="H269" s="34" t="str">
        <f t="shared" si="1"/>
        <v>12/1899</v>
      </c>
      <c r="I269" s="34" t="str">
        <f t="shared" si="2"/>
        <v/>
      </c>
    </row>
    <row r="270">
      <c r="H270" s="34" t="str">
        <f t="shared" si="1"/>
        <v>12/1899</v>
      </c>
      <c r="I270" s="34" t="str">
        <f t="shared" si="2"/>
        <v/>
      </c>
    </row>
    <row r="271">
      <c r="H271" s="34" t="str">
        <f t="shared" si="1"/>
        <v>12/1899</v>
      </c>
      <c r="I271" s="34" t="str">
        <f t="shared" si="2"/>
        <v/>
      </c>
    </row>
    <row r="272">
      <c r="H272" s="34" t="str">
        <f t="shared" si="1"/>
        <v>12/1899</v>
      </c>
      <c r="I272" s="34" t="str">
        <f t="shared" si="2"/>
        <v/>
      </c>
    </row>
    <row r="273">
      <c r="H273" s="34" t="str">
        <f t="shared" si="1"/>
        <v>12/1899</v>
      </c>
      <c r="I273" s="34" t="str">
        <f t="shared" si="2"/>
        <v/>
      </c>
    </row>
    <row r="274">
      <c r="H274" s="34" t="str">
        <f t="shared" si="1"/>
        <v>12/1899</v>
      </c>
      <c r="I274" s="34" t="str">
        <f t="shared" si="2"/>
        <v/>
      </c>
    </row>
    <row r="275">
      <c r="H275" s="34" t="str">
        <f t="shared" si="1"/>
        <v>12/1899</v>
      </c>
      <c r="I275" s="34" t="str">
        <f t="shared" si="2"/>
        <v/>
      </c>
    </row>
    <row r="276">
      <c r="H276" s="34" t="str">
        <f t="shared" si="1"/>
        <v>12/1899</v>
      </c>
      <c r="I276" s="34" t="str">
        <f t="shared" si="2"/>
        <v/>
      </c>
    </row>
    <row r="277">
      <c r="H277" s="34" t="str">
        <f t="shared" si="1"/>
        <v>12/1899</v>
      </c>
      <c r="I277" s="34" t="str">
        <f t="shared" si="2"/>
        <v/>
      </c>
    </row>
    <row r="278">
      <c r="H278" s="34" t="str">
        <f t="shared" si="1"/>
        <v>12/1899</v>
      </c>
      <c r="I278" s="34" t="str">
        <f t="shared" si="2"/>
        <v/>
      </c>
    </row>
    <row r="279">
      <c r="H279" s="34" t="str">
        <f t="shared" si="1"/>
        <v>12/1899</v>
      </c>
      <c r="I279" s="34" t="str">
        <f t="shared" si="2"/>
        <v/>
      </c>
    </row>
    <row r="280">
      <c r="H280" s="34" t="str">
        <f t="shared" si="1"/>
        <v>12/1899</v>
      </c>
      <c r="I280" s="34" t="str">
        <f t="shared" si="2"/>
        <v/>
      </c>
    </row>
    <row r="281">
      <c r="H281" s="34" t="str">
        <f t="shared" si="1"/>
        <v>12/1899</v>
      </c>
      <c r="I281" s="34" t="str">
        <f t="shared" si="2"/>
        <v/>
      </c>
    </row>
    <row r="282">
      <c r="H282" s="34" t="str">
        <f t="shared" si="1"/>
        <v>12/1899</v>
      </c>
      <c r="I282" s="34" t="str">
        <f t="shared" si="2"/>
        <v/>
      </c>
    </row>
    <row r="283">
      <c r="H283" s="34" t="str">
        <f t="shared" si="1"/>
        <v>12/1899</v>
      </c>
      <c r="I283" s="34" t="str">
        <f t="shared" si="2"/>
        <v/>
      </c>
    </row>
    <row r="284">
      <c r="H284" s="34" t="str">
        <f t="shared" si="1"/>
        <v>12/1899</v>
      </c>
      <c r="I284" s="34" t="str">
        <f t="shared" si="2"/>
        <v/>
      </c>
    </row>
    <row r="285">
      <c r="H285" s="34" t="str">
        <f t="shared" si="1"/>
        <v>12/1899</v>
      </c>
      <c r="I285" s="34" t="str">
        <f t="shared" si="2"/>
        <v/>
      </c>
    </row>
    <row r="286">
      <c r="H286" s="34" t="str">
        <f t="shared" si="1"/>
        <v>12/1899</v>
      </c>
      <c r="I286" s="34" t="str">
        <f t="shared" si="2"/>
        <v/>
      </c>
    </row>
    <row r="287">
      <c r="H287" s="34" t="str">
        <f t="shared" si="1"/>
        <v>12/1899</v>
      </c>
      <c r="I287" s="34" t="str">
        <f t="shared" si="2"/>
        <v/>
      </c>
    </row>
    <row r="288">
      <c r="H288" s="34" t="str">
        <f t="shared" si="1"/>
        <v>12/1899</v>
      </c>
      <c r="I288" s="34" t="str">
        <f t="shared" si="2"/>
        <v/>
      </c>
    </row>
    <row r="289">
      <c r="H289" s="34" t="str">
        <f t="shared" si="1"/>
        <v>12/1899</v>
      </c>
      <c r="I289" s="34" t="str">
        <f t="shared" si="2"/>
        <v/>
      </c>
    </row>
    <row r="290">
      <c r="H290" s="34" t="str">
        <f t="shared" si="1"/>
        <v>12/1899</v>
      </c>
      <c r="I290" s="34" t="str">
        <f t="shared" si="2"/>
        <v/>
      </c>
    </row>
    <row r="291">
      <c r="H291" s="34" t="str">
        <f t="shared" si="1"/>
        <v>12/1899</v>
      </c>
      <c r="I291" s="34" t="str">
        <f t="shared" si="2"/>
        <v/>
      </c>
    </row>
    <row r="292">
      <c r="H292" s="34" t="str">
        <f t="shared" si="1"/>
        <v>12/1899</v>
      </c>
      <c r="I292" s="34" t="str">
        <f t="shared" si="2"/>
        <v/>
      </c>
    </row>
    <row r="293">
      <c r="H293" s="34" t="str">
        <f t="shared" si="1"/>
        <v>12/1899</v>
      </c>
      <c r="I293" s="34" t="str">
        <f t="shared" si="2"/>
        <v/>
      </c>
    </row>
    <row r="294">
      <c r="H294" s="34" t="str">
        <f t="shared" si="1"/>
        <v>12/1899</v>
      </c>
      <c r="I294" s="34" t="str">
        <f t="shared" si="2"/>
        <v/>
      </c>
    </row>
    <row r="295">
      <c r="H295" s="34" t="str">
        <f t="shared" si="1"/>
        <v>12/1899</v>
      </c>
      <c r="I295" s="34" t="str">
        <f t="shared" si="2"/>
        <v/>
      </c>
    </row>
    <row r="296">
      <c r="H296" s="34" t="str">
        <f t="shared" si="1"/>
        <v>12/1899</v>
      </c>
      <c r="I296" s="34" t="str">
        <f t="shared" si="2"/>
        <v/>
      </c>
    </row>
    <row r="297">
      <c r="H297" s="34" t="str">
        <f t="shared" si="1"/>
        <v>12/1899</v>
      </c>
      <c r="I297" s="34" t="str">
        <f t="shared" si="2"/>
        <v/>
      </c>
    </row>
    <row r="298">
      <c r="H298" s="34" t="str">
        <f t="shared" si="1"/>
        <v>12/1899</v>
      </c>
      <c r="I298" s="34" t="str">
        <f t="shared" si="2"/>
        <v/>
      </c>
    </row>
    <row r="299">
      <c r="H299" s="34" t="str">
        <f t="shared" si="1"/>
        <v>12/1899</v>
      </c>
      <c r="I299" s="34" t="str">
        <f t="shared" si="2"/>
        <v/>
      </c>
    </row>
    <row r="300">
      <c r="H300" s="34" t="str">
        <f t="shared" si="1"/>
        <v>12/1899</v>
      </c>
      <c r="I300" s="34" t="str">
        <f t="shared" si="2"/>
        <v/>
      </c>
    </row>
    <row r="301">
      <c r="H301" s="34" t="str">
        <f t="shared" si="1"/>
        <v>12/1899</v>
      </c>
      <c r="I301" s="34" t="str">
        <f t="shared" si="2"/>
        <v/>
      </c>
    </row>
    <row r="302">
      <c r="H302" s="34" t="str">
        <f t="shared" si="1"/>
        <v>12/1899</v>
      </c>
      <c r="I302" s="34" t="str">
        <f t="shared" si="2"/>
        <v/>
      </c>
    </row>
    <row r="303">
      <c r="H303" s="34" t="str">
        <f t="shared" si="1"/>
        <v>12/1899</v>
      </c>
      <c r="I303" s="34" t="str">
        <f t="shared" si="2"/>
        <v/>
      </c>
    </row>
    <row r="304">
      <c r="H304" s="34" t="str">
        <f t="shared" si="1"/>
        <v>12/1899</v>
      </c>
      <c r="I304" s="34" t="str">
        <f t="shared" si="2"/>
        <v/>
      </c>
    </row>
    <row r="305">
      <c r="H305" s="34" t="str">
        <f t="shared" si="1"/>
        <v>12/1899</v>
      </c>
      <c r="I305" s="34" t="str">
        <f t="shared" si="2"/>
        <v/>
      </c>
    </row>
    <row r="306">
      <c r="H306" s="34" t="str">
        <f t="shared" si="1"/>
        <v>12/1899</v>
      </c>
      <c r="I306" s="34" t="str">
        <f t="shared" si="2"/>
        <v/>
      </c>
    </row>
    <row r="307">
      <c r="H307" s="34" t="str">
        <f t="shared" si="1"/>
        <v>12/1899</v>
      </c>
      <c r="I307" s="34" t="str">
        <f t="shared" si="2"/>
        <v/>
      </c>
    </row>
    <row r="308">
      <c r="H308" s="34" t="str">
        <f t="shared" si="1"/>
        <v>12/1899</v>
      </c>
      <c r="I308" s="34" t="str">
        <f t="shared" si="2"/>
        <v/>
      </c>
    </row>
    <row r="309">
      <c r="H309" s="34" t="str">
        <f t="shared" si="1"/>
        <v>12/1899</v>
      </c>
      <c r="I309" s="34" t="str">
        <f t="shared" si="2"/>
        <v/>
      </c>
    </row>
    <row r="310">
      <c r="H310" s="34" t="str">
        <f t="shared" si="1"/>
        <v>12/1899</v>
      </c>
      <c r="I310" s="34" t="str">
        <f t="shared" si="2"/>
        <v/>
      </c>
    </row>
    <row r="311">
      <c r="H311" s="34" t="str">
        <f t="shared" si="1"/>
        <v>12/1899</v>
      </c>
      <c r="I311" s="34" t="str">
        <f t="shared" si="2"/>
        <v/>
      </c>
    </row>
    <row r="312">
      <c r="H312" s="34" t="str">
        <f t="shared" si="1"/>
        <v>12/1899</v>
      </c>
      <c r="I312" s="34" t="str">
        <f t="shared" si="2"/>
        <v/>
      </c>
    </row>
    <row r="313">
      <c r="H313" s="34" t="str">
        <f t="shared" si="1"/>
        <v>12/1899</v>
      </c>
      <c r="I313" s="34" t="str">
        <f t="shared" si="2"/>
        <v/>
      </c>
    </row>
    <row r="314">
      <c r="H314" s="34" t="str">
        <f t="shared" si="1"/>
        <v>12/1899</v>
      </c>
      <c r="I314" s="34" t="str">
        <f t="shared" si="2"/>
        <v/>
      </c>
    </row>
    <row r="315">
      <c r="H315" s="34" t="str">
        <f t="shared" si="1"/>
        <v>12/1899</v>
      </c>
      <c r="I315" s="34" t="str">
        <f t="shared" si="2"/>
        <v/>
      </c>
    </row>
    <row r="316">
      <c r="H316" s="34" t="str">
        <f t="shared" si="1"/>
        <v>12/1899</v>
      </c>
      <c r="I316" s="34" t="str">
        <f t="shared" si="2"/>
        <v/>
      </c>
    </row>
    <row r="317">
      <c r="H317" s="34" t="str">
        <f t="shared" si="1"/>
        <v>12/1899</v>
      </c>
      <c r="I317" s="34" t="str">
        <f t="shared" si="2"/>
        <v/>
      </c>
    </row>
    <row r="318">
      <c r="H318" s="34" t="str">
        <f t="shared" si="1"/>
        <v>12/1899</v>
      </c>
      <c r="I318" s="34" t="str">
        <f t="shared" si="2"/>
        <v/>
      </c>
    </row>
    <row r="319">
      <c r="H319" s="34" t="str">
        <f t="shared" si="1"/>
        <v>12/1899</v>
      </c>
      <c r="I319" s="34" t="str">
        <f t="shared" si="2"/>
        <v/>
      </c>
    </row>
    <row r="320">
      <c r="H320" s="34" t="str">
        <f t="shared" si="1"/>
        <v>12/1899</v>
      </c>
      <c r="I320" s="34" t="str">
        <f t="shared" si="2"/>
        <v/>
      </c>
    </row>
    <row r="321">
      <c r="H321" s="34" t="str">
        <f t="shared" si="1"/>
        <v>12/1899</v>
      </c>
      <c r="I321" s="34" t="str">
        <f t="shared" si="2"/>
        <v/>
      </c>
    </row>
    <row r="322">
      <c r="H322" s="34" t="str">
        <f t="shared" si="1"/>
        <v>12/1899</v>
      </c>
      <c r="I322" s="34" t="str">
        <f t="shared" si="2"/>
        <v/>
      </c>
    </row>
    <row r="323">
      <c r="H323" s="34" t="str">
        <f t="shared" si="1"/>
        <v>12/1899</v>
      </c>
      <c r="I323" s="34" t="str">
        <f t="shared" si="2"/>
        <v/>
      </c>
    </row>
    <row r="324">
      <c r="H324" s="34" t="str">
        <f t="shared" si="1"/>
        <v>12/1899</v>
      </c>
      <c r="I324" s="34" t="str">
        <f t="shared" si="2"/>
        <v/>
      </c>
    </row>
    <row r="325">
      <c r="H325" s="34" t="str">
        <f t="shared" si="1"/>
        <v>12/1899</v>
      </c>
      <c r="I325" s="34" t="str">
        <f t="shared" si="2"/>
        <v/>
      </c>
    </row>
    <row r="326">
      <c r="H326" s="34" t="str">
        <f t="shared" si="1"/>
        <v>12/1899</v>
      </c>
      <c r="I326" s="34" t="str">
        <f t="shared" si="2"/>
        <v/>
      </c>
    </row>
    <row r="327">
      <c r="H327" s="34" t="str">
        <f t="shared" si="1"/>
        <v>12/1899</v>
      </c>
      <c r="I327" s="34" t="str">
        <f t="shared" si="2"/>
        <v/>
      </c>
    </row>
    <row r="328">
      <c r="H328" s="34" t="str">
        <f t="shared" si="1"/>
        <v>12/1899</v>
      </c>
      <c r="I328" s="34" t="str">
        <f t="shared" si="2"/>
        <v/>
      </c>
    </row>
    <row r="329">
      <c r="H329" s="34" t="str">
        <f t="shared" si="1"/>
        <v>12/1899</v>
      </c>
      <c r="I329" s="34" t="str">
        <f t="shared" si="2"/>
        <v/>
      </c>
    </row>
    <row r="330">
      <c r="H330" s="34" t="str">
        <f t="shared" si="1"/>
        <v>12/1899</v>
      </c>
      <c r="I330" s="34" t="str">
        <f t="shared" si="2"/>
        <v/>
      </c>
    </row>
    <row r="331">
      <c r="H331" s="34" t="str">
        <f t="shared" si="1"/>
        <v>12/1899</v>
      </c>
      <c r="I331" s="34" t="str">
        <f t="shared" si="2"/>
        <v/>
      </c>
    </row>
    <row r="332">
      <c r="H332" s="34" t="str">
        <f t="shared" si="1"/>
        <v>12/1899</v>
      </c>
      <c r="I332" s="34" t="str">
        <f t="shared" si="2"/>
        <v/>
      </c>
    </row>
    <row r="333">
      <c r="H333" s="34" t="str">
        <f t="shared" si="1"/>
        <v>12/1899</v>
      </c>
      <c r="I333" s="34" t="str">
        <f t="shared" si="2"/>
        <v/>
      </c>
    </row>
    <row r="334">
      <c r="H334" s="34" t="str">
        <f t="shared" si="1"/>
        <v>12/1899</v>
      </c>
      <c r="I334" s="34" t="str">
        <f t="shared" si="2"/>
        <v/>
      </c>
    </row>
    <row r="335">
      <c r="H335" s="34" t="str">
        <f t="shared" si="1"/>
        <v>12/1899</v>
      </c>
      <c r="I335" s="34" t="str">
        <f t="shared" si="2"/>
        <v/>
      </c>
    </row>
    <row r="336">
      <c r="H336" s="34" t="str">
        <f t="shared" si="1"/>
        <v>12/1899</v>
      </c>
      <c r="I336" s="34" t="str">
        <f t="shared" si="2"/>
        <v/>
      </c>
    </row>
    <row r="337">
      <c r="H337" s="34" t="str">
        <f t="shared" si="1"/>
        <v>12/1899</v>
      </c>
      <c r="I337" s="34" t="str">
        <f t="shared" si="2"/>
        <v/>
      </c>
    </row>
    <row r="338">
      <c r="H338" s="34" t="str">
        <f t="shared" si="1"/>
        <v>12/1899</v>
      </c>
      <c r="I338" s="34" t="str">
        <f t="shared" si="2"/>
        <v/>
      </c>
    </row>
    <row r="339">
      <c r="H339" s="34" t="str">
        <f t="shared" si="1"/>
        <v>12/1899</v>
      </c>
      <c r="I339" s="34" t="str">
        <f t="shared" si="2"/>
        <v/>
      </c>
    </row>
    <row r="340">
      <c r="H340" s="34" t="str">
        <f t="shared" si="1"/>
        <v>12/1899</v>
      </c>
      <c r="I340" s="34" t="str">
        <f t="shared" si="2"/>
        <v/>
      </c>
    </row>
    <row r="341">
      <c r="H341" s="34" t="str">
        <f t="shared" si="1"/>
        <v>12/1899</v>
      </c>
      <c r="I341" s="34" t="str">
        <f t="shared" si="2"/>
        <v/>
      </c>
    </row>
    <row r="342">
      <c r="H342" s="34" t="str">
        <f t="shared" si="1"/>
        <v>12/1899</v>
      </c>
      <c r="I342" s="34" t="str">
        <f t="shared" si="2"/>
        <v/>
      </c>
    </row>
    <row r="343">
      <c r="H343" s="34" t="str">
        <f t="shared" si="1"/>
        <v>12/1899</v>
      </c>
      <c r="I343" s="34" t="str">
        <f t="shared" si="2"/>
        <v/>
      </c>
    </row>
    <row r="344">
      <c r="H344" s="34" t="str">
        <f t="shared" si="1"/>
        <v>12/1899</v>
      </c>
      <c r="I344" s="34" t="str">
        <f t="shared" si="2"/>
        <v/>
      </c>
    </row>
    <row r="345">
      <c r="H345" s="34" t="str">
        <f t="shared" si="1"/>
        <v>12/1899</v>
      </c>
      <c r="I345" s="34" t="str">
        <f t="shared" si="2"/>
        <v/>
      </c>
    </row>
    <row r="346">
      <c r="H346" s="34" t="str">
        <f t="shared" si="1"/>
        <v>12/1899</v>
      </c>
      <c r="I346" s="34" t="str">
        <f t="shared" si="2"/>
        <v/>
      </c>
    </row>
    <row r="347">
      <c r="H347" s="34" t="str">
        <f t="shared" si="1"/>
        <v>12/1899</v>
      </c>
      <c r="I347" s="34" t="str">
        <f t="shared" si="2"/>
        <v/>
      </c>
    </row>
    <row r="348">
      <c r="H348" s="34" t="str">
        <f t="shared" si="1"/>
        <v>12/1899</v>
      </c>
      <c r="I348" s="34" t="str">
        <f t="shared" si="2"/>
        <v/>
      </c>
    </row>
    <row r="349">
      <c r="H349" s="34" t="str">
        <f t="shared" si="1"/>
        <v>12/1899</v>
      </c>
      <c r="I349" s="34" t="str">
        <f t="shared" si="2"/>
        <v/>
      </c>
    </row>
    <row r="350">
      <c r="H350" s="34" t="str">
        <f t="shared" si="1"/>
        <v>12/1899</v>
      </c>
      <c r="I350" s="34" t="str">
        <f t="shared" si="2"/>
        <v/>
      </c>
    </row>
    <row r="351">
      <c r="H351" s="34" t="str">
        <f t="shared" si="1"/>
        <v>12/1899</v>
      </c>
      <c r="I351" s="34" t="str">
        <f t="shared" si="2"/>
        <v/>
      </c>
    </row>
    <row r="352">
      <c r="H352" s="34" t="str">
        <f t="shared" si="1"/>
        <v>12/1899</v>
      </c>
      <c r="I352" s="34" t="str">
        <f t="shared" si="2"/>
        <v/>
      </c>
    </row>
    <row r="353">
      <c r="H353" s="34" t="str">
        <f t="shared" si="1"/>
        <v>12/1899</v>
      </c>
      <c r="I353" s="34" t="str">
        <f t="shared" si="2"/>
        <v/>
      </c>
    </row>
    <row r="354">
      <c r="H354" s="34" t="str">
        <f t="shared" si="1"/>
        <v>12/1899</v>
      </c>
      <c r="I354" s="34" t="str">
        <f t="shared" si="2"/>
        <v/>
      </c>
    </row>
    <row r="355">
      <c r="H355" s="34" t="str">
        <f t="shared" si="1"/>
        <v>12/1899</v>
      </c>
      <c r="I355" s="34" t="str">
        <f t="shared" si="2"/>
        <v/>
      </c>
    </row>
    <row r="356">
      <c r="H356" s="34" t="str">
        <f t="shared" si="1"/>
        <v>12/1899</v>
      </c>
      <c r="I356" s="34" t="str">
        <f t="shared" si="2"/>
        <v/>
      </c>
    </row>
    <row r="357">
      <c r="H357" s="34" t="str">
        <f t="shared" si="1"/>
        <v>12/1899</v>
      </c>
      <c r="I357" s="34" t="str">
        <f t="shared" si="2"/>
        <v/>
      </c>
    </row>
    <row r="358">
      <c r="H358" s="34" t="str">
        <f t="shared" si="1"/>
        <v>12/1899</v>
      </c>
      <c r="I358" s="34" t="str">
        <f t="shared" si="2"/>
        <v/>
      </c>
    </row>
    <row r="359">
      <c r="H359" s="34" t="str">
        <f t="shared" si="1"/>
        <v>12/1899</v>
      </c>
      <c r="I359" s="34" t="str">
        <f t="shared" si="2"/>
        <v/>
      </c>
    </row>
    <row r="360">
      <c r="H360" s="34" t="str">
        <f t="shared" si="1"/>
        <v>12/1899</v>
      </c>
      <c r="I360" s="34" t="str">
        <f t="shared" si="2"/>
        <v/>
      </c>
    </row>
    <row r="361">
      <c r="H361" s="34" t="str">
        <f t="shared" si="1"/>
        <v>12/1899</v>
      </c>
      <c r="I361" s="34" t="str">
        <f t="shared" si="2"/>
        <v/>
      </c>
    </row>
    <row r="362">
      <c r="H362" s="34" t="str">
        <f t="shared" si="1"/>
        <v>12/1899</v>
      </c>
      <c r="I362" s="34" t="str">
        <f t="shared" si="2"/>
        <v/>
      </c>
    </row>
    <row r="363">
      <c r="H363" s="34" t="str">
        <f t="shared" si="1"/>
        <v>12/1899</v>
      </c>
      <c r="I363" s="34" t="str">
        <f t="shared" si="2"/>
        <v/>
      </c>
    </row>
    <row r="364">
      <c r="H364" s="34" t="str">
        <f t="shared" si="1"/>
        <v>12/1899</v>
      </c>
      <c r="I364" s="34" t="str">
        <f t="shared" si="2"/>
        <v/>
      </c>
    </row>
    <row r="365">
      <c r="H365" s="34" t="str">
        <f t="shared" si="1"/>
        <v>12/1899</v>
      </c>
      <c r="I365" s="34" t="str">
        <f t="shared" si="2"/>
        <v/>
      </c>
    </row>
    <row r="366">
      <c r="H366" s="34" t="str">
        <f t="shared" si="1"/>
        <v>12/1899</v>
      </c>
      <c r="I366" s="34" t="str">
        <f t="shared" si="2"/>
        <v/>
      </c>
    </row>
    <row r="367">
      <c r="H367" s="34" t="str">
        <f t="shared" si="1"/>
        <v>12/1899</v>
      </c>
      <c r="I367" s="34" t="str">
        <f t="shared" si="2"/>
        <v/>
      </c>
    </row>
    <row r="368">
      <c r="H368" s="34" t="str">
        <f t="shared" si="1"/>
        <v>12/1899</v>
      </c>
      <c r="I368" s="34" t="str">
        <f t="shared" si="2"/>
        <v/>
      </c>
    </row>
    <row r="369">
      <c r="H369" s="34" t="str">
        <f t="shared" si="1"/>
        <v>12/1899</v>
      </c>
      <c r="I369" s="34" t="str">
        <f t="shared" si="2"/>
        <v/>
      </c>
    </row>
    <row r="370">
      <c r="H370" s="34" t="str">
        <f t="shared" si="1"/>
        <v>12/1899</v>
      </c>
      <c r="I370" s="34" t="str">
        <f t="shared" si="2"/>
        <v/>
      </c>
    </row>
    <row r="371">
      <c r="H371" s="34" t="str">
        <f t="shared" si="1"/>
        <v>12/1899</v>
      </c>
      <c r="I371" s="34" t="str">
        <f t="shared" si="2"/>
        <v/>
      </c>
    </row>
    <row r="372">
      <c r="H372" s="34" t="str">
        <f t="shared" si="1"/>
        <v>12/1899</v>
      </c>
      <c r="I372" s="34" t="str">
        <f t="shared" si="2"/>
        <v/>
      </c>
    </row>
    <row r="373">
      <c r="H373" s="34" t="str">
        <f t="shared" si="1"/>
        <v>12/1899</v>
      </c>
      <c r="I373" s="34" t="str">
        <f t="shared" si="2"/>
        <v/>
      </c>
    </row>
    <row r="374">
      <c r="H374" s="34" t="str">
        <f t="shared" si="1"/>
        <v>12/1899</v>
      </c>
      <c r="I374" s="34" t="str">
        <f t="shared" si="2"/>
        <v/>
      </c>
    </row>
    <row r="375">
      <c r="H375" s="34" t="str">
        <f t="shared" si="1"/>
        <v>12/1899</v>
      </c>
      <c r="I375" s="34" t="str">
        <f t="shared" si="2"/>
        <v/>
      </c>
    </row>
    <row r="376">
      <c r="H376" s="34" t="str">
        <f t="shared" si="1"/>
        <v>12/1899</v>
      </c>
      <c r="I376" s="34" t="str">
        <f t="shared" si="2"/>
        <v/>
      </c>
    </row>
    <row r="377">
      <c r="H377" s="34" t="str">
        <f t="shared" si="1"/>
        <v>12/1899</v>
      </c>
      <c r="I377" s="34" t="str">
        <f t="shared" si="2"/>
        <v/>
      </c>
    </row>
    <row r="378">
      <c r="H378" s="34" t="str">
        <f t="shared" si="1"/>
        <v>12/1899</v>
      </c>
      <c r="I378" s="34" t="str">
        <f t="shared" si="2"/>
        <v/>
      </c>
    </row>
    <row r="379">
      <c r="H379" s="34" t="str">
        <f t="shared" si="1"/>
        <v>12/1899</v>
      </c>
      <c r="I379" s="34" t="str">
        <f t="shared" si="2"/>
        <v/>
      </c>
    </row>
    <row r="380">
      <c r="H380" s="34" t="str">
        <f t="shared" si="1"/>
        <v>12/1899</v>
      </c>
      <c r="I380" s="34" t="str">
        <f t="shared" si="2"/>
        <v/>
      </c>
    </row>
    <row r="381">
      <c r="H381" s="34" t="str">
        <f t="shared" si="1"/>
        <v>12/1899</v>
      </c>
      <c r="I381" s="34" t="str">
        <f t="shared" si="2"/>
        <v/>
      </c>
    </row>
    <row r="382">
      <c r="H382" s="34" t="str">
        <f t="shared" si="1"/>
        <v>12/1899</v>
      </c>
      <c r="I382" s="34" t="str">
        <f t="shared" si="2"/>
        <v/>
      </c>
    </row>
    <row r="383">
      <c r="H383" s="34" t="str">
        <f t="shared" si="1"/>
        <v>12/1899</v>
      </c>
      <c r="I383" s="34" t="str">
        <f t="shared" si="2"/>
        <v/>
      </c>
    </row>
    <row r="384">
      <c r="H384" s="34" t="str">
        <f t="shared" si="1"/>
        <v>12/1899</v>
      </c>
      <c r="I384" s="34" t="str">
        <f t="shared" si="2"/>
        <v/>
      </c>
    </row>
    <row r="385">
      <c r="H385" s="34" t="str">
        <f t="shared" si="1"/>
        <v>12/1899</v>
      </c>
      <c r="I385" s="34" t="str">
        <f t="shared" si="2"/>
        <v/>
      </c>
    </row>
    <row r="386">
      <c r="H386" s="34" t="str">
        <f t="shared" si="1"/>
        <v>12/1899</v>
      </c>
      <c r="I386" s="34" t="str">
        <f t="shared" si="2"/>
        <v/>
      </c>
    </row>
    <row r="387">
      <c r="H387" s="34" t="str">
        <f t="shared" si="1"/>
        <v>12/1899</v>
      </c>
      <c r="I387" s="34" t="str">
        <f t="shared" si="2"/>
        <v/>
      </c>
    </row>
    <row r="388">
      <c r="H388" s="34" t="str">
        <f t="shared" si="1"/>
        <v>12/1899</v>
      </c>
      <c r="I388" s="34" t="str">
        <f t="shared" si="2"/>
        <v/>
      </c>
    </row>
    <row r="389">
      <c r="H389" s="34" t="str">
        <f t="shared" si="1"/>
        <v>12/1899</v>
      </c>
      <c r="I389" s="34" t="str">
        <f t="shared" si="2"/>
        <v/>
      </c>
    </row>
    <row r="390">
      <c r="H390" s="34" t="str">
        <f t="shared" si="1"/>
        <v>12/1899</v>
      </c>
      <c r="I390" s="34" t="str">
        <f t="shared" si="2"/>
        <v/>
      </c>
    </row>
    <row r="391">
      <c r="H391" s="34" t="str">
        <f t="shared" si="1"/>
        <v>12/1899</v>
      </c>
      <c r="I391" s="34" t="str">
        <f t="shared" si="2"/>
        <v/>
      </c>
    </row>
    <row r="392">
      <c r="H392" s="34" t="str">
        <f t="shared" si="1"/>
        <v>12/1899</v>
      </c>
      <c r="I392" s="34" t="str">
        <f t="shared" si="2"/>
        <v/>
      </c>
    </row>
    <row r="393">
      <c r="H393" s="34" t="str">
        <f t="shared" si="1"/>
        <v>12/1899</v>
      </c>
      <c r="I393" s="34" t="str">
        <f t="shared" si="2"/>
        <v/>
      </c>
    </row>
    <row r="394">
      <c r="H394" s="34" t="str">
        <f t="shared" si="1"/>
        <v>12/1899</v>
      </c>
      <c r="I394" s="34" t="str">
        <f t="shared" si="2"/>
        <v/>
      </c>
    </row>
    <row r="395">
      <c r="H395" s="34" t="str">
        <f t="shared" si="1"/>
        <v>12/1899</v>
      </c>
      <c r="I395" s="34" t="str">
        <f t="shared" si="2"/>
        <v/>
      </c>
    </row>
    <row r="396">
      <c r="H396" s="34" t="str">
        <f t="shared" si="1"/>
        <v>12/1899</v>
      </c>
      <c r="I396" s="34" t="str">
        <f t="shared" si="2"/>
        <v/>
      </c>
    </row>
    <row r="397">
      <c r="H397" s="34" t="str">
        <f t="shared" si="1"/>
        <v>12/1899</v>
      </c>
      <c r="I397" s="34" t="str">
        <f t="shared" si="2"/>
        <v/>
      </c>
    </row>
    <row r="398">
      <c r="H398" s="34" t="str">
        <f t="shared" si="1"/>
        <v>12/1899</v>
      </c>
      <c r="I398" s="34" t="str">
        <f t="shared" si="2"/>
        <v/>
      </c>
    </row>
    <row r="399">
      <c r="H399" s="34" t="str">
        <f t="shared" si="1"/>
        <v>12/1899</v>
      </c>
      <c r="I399" s="34" t="str">
        <f t="shared" si="2"/>
        <v/>
      </c>
    </row>
    <row r="400">
      <c r="H400" s="34" t="str">
        <f t="shared" si="1"/>
        <v>12/1899</v>
      </c>
      <c r="I400" s="34" t="str">
        <f t="shared" si="2"/>
        <v/>
      </c>
    </row>
    <row r="401">
      <c r="H401" s="34" t="str">
        <f t="shared" si="1"/>
        <v>12/1899</v>
      </c>
      <c r="I401" s="34" t="str">
        <f t="shared" si="2"/>
        <v/>
      </c>
    </row>
    <row r="402">
      <c r="H402" s="34" t="str">
        <f t="shared" si="1"/>
        <v>12/1899</v>
      </c>
      <c r="I402" s="34" t="str">
        <f t="shared" si="2"/>
        <v/>
      </c>
    </row>
    <row r="403">
      <c r="H403" s="34" t="str">
        <f t="shared" si="1"/>
        <v>12/1899</v>
      </c>
      <c r="I403" s="34" t="str">
        <f t="shared" si="2"/>
        <v/>
      </c>
    </row>
    <row r="404">
      <c r="H404" s="34" t="str">
        <f t="shared" si="1"/>
        <v>12/1899</v>
      </c>
      <c r="I404" s="34" t="str">
        <f t="shared" si="2"/>
        <v/>
      </c>
    </row>
    <row r="405">
      <c r="H405" s="34" t="str">
        <f t="shared" si="1"/>
        <v>12/1899</v>
      </c>
      <c r="I405" s="34" t="str">
        <f t="shared" si="2"/>
        <v/>
      </c>
    </row>
    <row r="406">
      <c r="H406" s="34" t="str">
        <f t="shared" si="1"/>
        <v>12/1899</v>
      </c>
      <c r="I406" s="34" t="str">
        <f t="shared" si="2"/>
        <v/>
      </c>
    </row>
    <row r="407">
      <c r="H407" s="34" t="str">
        <f t="shared" si="1"/>
        <v>12/1899</v>
      </c>
      <c r="I407" s="34" t="str">
        <f t="shared" si="2"/>
        <v/>
      </c>
    </row>
    <row r="408">
      <c r="H408" s="34" t="str">
        <f t="shared" si="1"/>
        <v>12/1899</v>
      </c>
      <c r="I408" s="34" t="str">
        <f t="shared" si="2"/>
        <v/>
      </c>
    </row>
    <row r="409">
      <c r="H409" s="34" t="str">
        <f t="shared" si="1"/>
        <v>12/1899</v>
      </c>
      <c r="I409" s="34" t="str">
        <f t="shared" si="2"/>
        <v/>
      </c>
    </row>
    <row r="410">
      <c r="H410" s="34" t="str">
        <f t="shared" si="1"/>
        <v>12/1899</v>
      </c>
      <c r="I410" s="34" t="str">
        <f t="shared" si="2"/>
        <v/>
      </c>
    </row>
    <row r="411">
      <c r="H411" s="34" t="str">
        <f t="shared" si="1"/>
        <v>12/1899</v>
      </c>
      <c r="I411" s="34" t="str">
        <f t="shared" si="2"/>
        <v/>
      </c>
    </row>
    <row r="412">
      <c r="H412" s="34" t="str">
        <f t="shared" si="1"/>
        <v>12/1899</v>
      </c>
      <c r="I412" s="34" t="str">
        <f t="shared" si="2"/>
        <v/>
      </c>
    </row>
    <row r="413">
      <c r="H413" s="34" t="str">
        <f t="shared" si="1"/>
        <v>12/1899</v>
      </c>
      <c r="I413" s="34" t="str">
        <f t="shared" si="2"/>
        <v/>
      </c>
    </row>
    <row r="414">
      <c r="H414" s="34" t="str">
        <f t="shared" si="1"/>
        <v>12/1899</v>
      </c>
      <c r="I414" s="34" t="str">
        <f t="shared" si="2"/>
        <v/>
      </c>
    </row>
    <row r="415">
      <c r="H415" s="34" t="str">
        <f t="shared" si="1"/>
        <v>12/1899</v>
      </c>
      <c r="I415" s="34" t="str">
        <f t="shared" si="2"/>
        <v/>
      </c>
    </row>
    <row r="416">
      <c r="H416" s="34" t="str">
        <f t="shared" si="1"/>
        <v>12/1899</v>
      </c>
      <c r="I416" s="34" t="str">
        <f t="shared" si="2"/>
        <v/>
      </c>
    </row>
    <row r="417">
      <c r="H417" s="34" t="str">
        <f t="shared" si="1"/>
        <v>12/1899</v>
      </c>
      <c r="I417" s="34" t="str">
        <f t="shared" si="2"/>
        <v/>
      </c>
    </row>
    <row r="418">
      <c r="H418" s="34" t="str">
        <f t="shared" si="1"/>
        <v>12/1899</v>
      </c>
      <c r="I418" s="34" t="str">
        <f t="shared" si="2"/>
        <v/>
      </c>
    </row>
    <row r="419">
      <c r="H419" s="34" t="str">
        <f t="shared" si="1"/>
        <v>12/1899</v>
      </c>
      <c r="I419" s="34" t="str">
        <f t="shared" si="2"/>
        <v/>
      </c>
    </row>
    <row r="420">
      <c r="H420" s="34" t="str">
        <f t="shared" si="1"/>
        <v>12/1899</v>
      </c>
      <c r="I420" s="34" t="str">
        <f t="shared" si="2"/>
        <v/>
      </c>
    </row>
    <row r="421">
      <c r="H421" s="34" t="str">
        <f t="shared" si="1"/>
        <v>12/1899</v>
      </c>
      <c r="I421" s="34" t="str">
        <f t="shared" si="2"/>
        <v/>
      </c>
    </row>
    <row r="422">
      <c r="H422" s="34" t="str">
        <f t="shared" si="1"/>
        <v>12/1899</v>
      </c>
      <c r="I422" s="34" t="str">
        <f t="shared" si="2"/>
        <v/>
      </c>
    </row>
    <row r="423">
      <c r="H423" s="34" t="str">
        <f t="shared" si="1"/>
        <v>12/1899</v>
      </c>
      <c r="I423" s="34" t="str">
        <f t="shared" si="2"/>
        <v/>
      </c>
    </row>
    <row r="424">
      <c r="H424" s="34" t="str">
        <f t="shared" si="1"/>
        <v>12/1899</v>
      </c>
      <c r="I424" s="34" t="str">
        <f t="shared" si="2"/>
        <v/>
      </c>
    </row>
    <row r="425">
      <c r="H425" s="34" t="str">
        <f t="shared" si="1"/>
        <v>12/1899</v>
      </c>
      <c r="I425" s="34" t="str">
        <f t="shared" si="2"/>
        <v/>
      </c>
    </row>
    <row r="426">
      <c r="H426" s="34" t="str">
        <f t="shared" si="1"/>
        <v>12/1899</v>
      </c>
      <c r="I426" s="34" t="str">
        <f t="shared" si="2"/>
        <v/>
      </c>
    </row>
    <row r="427">
      <c r="H427" s="34" t="str">
        <f t="shared" si="1"/>
        <v>12/1899</v>
      </c>
      <c r="I427" s="34" t="str">
        <f t="shared" si="2"/>
        <v/>
      </c>
    </row>
    <row r="428">
      <c r="H428" s="34" t="str">
        <f t="shared" si="1"/>
        <v>12/1899</v>
      </c>
      <c r="I428" s="34" t="str">
        <f t="shared" si="2"/>
        <v/>
      </c>
    </row>
    <row r="429">
      <c r="H429" s="34" t="str">
        <f t="shared" si="1"/>
        <v>12/1899</v>
      </c>
      <c r="I429" s="34" t="str">
        <f t="shared" si="2"/>
        <v/>
      </c>
    </row>
    <row r="430">
      <c r="H430" s="34" t="str">
        <f t="shared" si="1"/>
        <v>12/1899</v>
      </c>
      <c r="I430" s="34" t="str">
        <f t="shared" si="2"/>
        <v/>
      </c>
    </row>
    <row r="431">
      <c r="H431" s="34" t="str">
        <f t="shared" si="1"/>
        <v>12/1899</v>
      </c>
      <c r="I431" s="34" t="str">
        <f t="shared" si="2"/>
        <v/>
      </c>
    </row>
    <row r="432">
      <c r="H432" s="34" t="str">
        <f t="shared" si="1"/>
        <v>12/1899</v>
      </c>
      <c r="I432" s="34" t="str">
        <f t="shared" si="2"/>
        <v/>
      </c>
    </row>
    <row r="433">
      <c r="H433" s="34" t="str">
        <f t="shared" si="1"/>
        <v>12/1899</v>
      </c>
      <c r="I433" s="34" t="str">
        <f t="shared" si="2"/>
        <v/>
      </c>
    </row>
    <row r="434">
      <c r="H434" s="34" t="str">
        <f t="shared" si="1"/>
        <v>12/1899</v>
      </c>
      <c r="I434" s="34" t="str">
        <f t="shared" si="2"/>
        <v/>
      </c>
    </row>
    <row r="435">
      <c r="H435" s="34" t="str">
        <f t="shared" si="1"/>
        <v>12/1899</v>
      </c>
      <c r="I435" s="34" t="str">
        <f t="shared" si="2"/>
        <v/>
      </c>
    </row>
    <row r="436">
      <c r="H436" s="34" t="str">
        <f t="shared" si="1"/>
        <v>12/1899</v>
      </c>
      <c r="I436" s="34" t="str">
        <f t="shared" si="2"/>
        <v/>
      </c>
    </row>
    <row r="437">
      <c r="H437" s="34" t="str">
        <f t="shared" si="1"/>
        <v>12/1899</v>
      </c>
      <c r="I437" s="34" t="str">
        <f t="shared" si="2"/>
        <v/>
      </c>
    </row>
    <row r="438">
      <c r="H438" s="34" t="str">
        <f t="shared" si="1"/>
        <v>12/1899</v>
      </c>
      <c r="I438" s="34" t="str">
        <f t="shared" si="2"/>
        <v/>
      </c>
    </row>
    <row r="439">
      <c r="H439" s="34" t="str">
        <f t="shared" si="1"/>
        <v>12/1899</v>
      </c>
      <c r="I439" s="34" t="str">
        <f t="shared" si="2"/>
        <v/>
      </c>
    </row>
    <row r="440">
      <c r="H440" s="34" t="str">
        <f t="shared" si="1"/>
        <v>12/1899</v>
      </c>
      <c r="I440" s="34" t="str">
        <f t="shared" si="2"/>
        <v/>
      </c>
    </row>
    <row r="441">
      <c r="H441" s="34" t="str">
        <f t="shared" si="1"/>
        <v>12/1899</v>
      </c>
      <c r="I441" s="34" t="str">
        <f t="shared" si="2"/>
        <v/>
      </c>
    </row>
    <row r="442">
      <c r="H442" s="34" t="str">
        <f t="shared" si="1"/>
        <v>12/1899</v>
      </c>
      <c r="I442" s="34" t="str">
        <f t="shared" si="2"/>
        <v/>
      </c>
    </row>
    <row r="443">
      <c r="H443" s="34" t="str">
        <f t="shared" si="1"/>
        <v>12/1899</v>
      </c>
      <c r="I443" s="34" t="str">
        <f t="shared" si="2"/>
        <v/>
      </c>
    </row>
    <row r="444">
      <c r="H444" s="34" t="str">
        <f t="shared" si="1"/>
        <v>12/1899</v>
      </c>
      <c r="I444" s="34" t="str">
        <f t="shared" si="2"/>
        <v/>
      </c>
    </row>
    <row r="445">
      <c r="H445" s="34" t="str">
        <f t="shared" si="1"/>
        <v>12/1899</v>
      </c>
      <c r="I445" s="34" t="str">
        <f t="shared" si="2"/>
        <v/>
      </c>
    </row>
    <row r="446">
      <c r="H446" s="34" t="str">
        <f t="shared" si="1"/>
        <v>12/1899</v>
      </c>
      <c r="I446" s="34" t="str">
        <f t="shared" si="2"/>
        <v/>
      </c>
    </row>
    <row r="447">
      <c r="H447" s="34" t="str">
        <f t="shared" si="1"/>
        <v>12/1899</v>
      </c>
      <c r="I447" s="34" t="str">
        <f t="shared" si="2"/>
        <v/>
      </c>
    </row>
    <row r="448">
      <c r="H448" s="34" t="str">
        <f t="shared" si="1"/>
        <v>12/1899</v>
      </c>
      <c r="I448" s="34" t="str">
        <f t="shared" si="2"/>
        <v/>
      </c>
    </row>
    <row r="449">
      <c r="H449" s="34" t="str">
        <f t="shared" si="1"/>
        <v>12/1899</v>
      </c>
      <c r="I449" s="34" t="str">
        <f t="shared" si="2"/>
        <v/>
      </c>
    </row>
    <row r="450">
      <c r="H450" s="34" t="str">
        <f t="shared" si="1"/>
        <v>12/1899</v>
      </c>
      <c r="I450" s="34" t="str">
        <f t="shared" si="2"/>
        <v/>
      </c>
    </row>
    <row r="451">
      <c r="H451" s="34" t="str">
        <f t="shared" si="1"/>
        <v>12/1899</v>
      </c>
      <c r="I451" s="34" t="str">
        <f t="shared" si="2"/>
        <v/>
      </c>
    </row>
    <row r="452">
      <c r="H452" s="34" t="str">
        <f t="shared" si="1"/>
        <v>12/1899</v>
      </c>
      <c r="I452" s="34" t="str">
        <f t="shared" si="2"/>
        <v/>
      </c>
    </row>
    <row r="453">
      <c r="H453" s="34" t="str">
        <f t="shared" si="1"/>
        <v>12/1899</v>
      </c>
      <c r="I453" s="34" t="str">
        <f t="shared" si="2"/>
        <v/>
      </c>
    </row>
    <row r="454">
      <c r="H454" s="34" t="str">
        <f t="shared" si="1"/>
        <v>12/1899</v>
      </c>
      <c r="I454" s="34" t="str">
        <f t="shared" si="2"/>
        <v/>
      </c>
    </row>
    <row r="455">
      <c r="H455" s="34" t="str">
        <f t="shared" si="1"/>
        <v>12/1899</v>
      </c>
      <c r="I455" s="34" t="str">
        <f t="shared" si="2"/>
        <v/>
      </c>
    </row>
    <row r="456">
      <c r="H456" s="34" t="str">
        <f t="shared" si="1"/>
        <v>12/1899</v>
      </c>
      <c r="I456" s="34" t="str">
        <f t="shared" si="2"/>
        <v/>
      </c>
    </row>
    <row r="457">
      <c r="H457" s="34" t="str">
        <f t="shared" si="1"/>
        <v>12/1899</v>
      </c>
      <c r="I457" s="34" t="str">
        <f t="shared" si="2"/>
        <v/>
      </c>
    </row>
    <row r="458">
      <c r="H458" s="34" t="str">
        <f t="shared" si="1"/>
        <v>12/1899</v>
      </c>
      <c r="I458" s="34" t="str">
        <f t="shared" si="2"/>
        <v/>
      </c>
    </row>
    <row r="459">
      <c r="H459" s="34" t="str">
        <f t="shared" si="1"/>
        <v>12/1899</v>
      </c>
      <c r="I459" s="34" t="str">
        <f t="shared" si="2"/>
        <v/>
      </c>
    </row>
    <row r="460">
      <c r="H460" s="34" t="str">
        <f t="shared" si="1"/>
        <v>12/1899</v>
      </c>
      <c r="I460" s="34" t="str">
        <f t="shared" si="2"/>
        <v/>
      </c>
    </row>
    <row r="461">
      <c r="H461" s="34" t="str">
        <f t="shared" si="1"/>
        <v>12/1899</v>
      </c>
      <c r="I461" s="34" t="str">
        <f t="shared" si="2"/>
        <v/>
      </c>
    </row>
    <row r="462">
      <c r="H462" s="34" t="str">
        <f t="shared" si="1"/>
        <v>12/1899</v>
      </c>
      <c r="I462" s="34" t="str">
        <f t="shared" si="2"/>
        <v/>
      </c>
    </row>
    <row r="463">
      <c r="H463" s="34" t="str">
        <f t="shared" si="1"/>
        <v>12/1899</v>
      </c>
      <c r="I463" s="34" t="str">
        <f t="shared" si="2"/>
        <v/>
      </c>
    </row>
    <row r="464">
      <c r="H464" s="34" t="str">
        <f t="shared" si="1"/>
        <v>12/1899</v>
      </c>
      <c r="I464" s="34" t="str">
        <f t="shared" si="2"/>
        <v/>
      </c>
    </row>
    <row r="465">
      <c r="H465" s="34" t="str">
        <f t="shared" si="1"/>
        <v>12/1899</v>
      </c>
      <c r="I465" s="34" t="str">
        <f t="shared" si="2"/>
        <v/>
      </c>
    </row>
    <row r="466">
      <c r="H466" s="34" t="str">
        <f t="shared" si="1"/>
        <v>12/1899</v>
      </c>
      <c r="I466" s="34" t="str">
        <f t="shared" si="2"/>
        <v/>
      </c>
    </row>
    <row r="467">
      <c r="H467" s="34" t="str">
        <f t="shared" si="1"/>
        <v>12/1899</v>
      </c>
      <c r="I467" s="34" t="str">
        <f t="shared" si="2"/>
        <v/>
      </c>
    </row>
    <row r="468">
      <c r="H468" s="34" t="str">
        <f t="shared" si="1"/>
        <v>12/1899</v>
      </c>
      <c r="I468" s="34" t="str">
        <f t="shared" si="2"/>
        <v/>
      </c>
    </row>
    <row r="469">
      <c r="H469" s="34" t="str">
        <f t="shared" si="1"/>
        <v>12/1899</v>
      </c>
      <c r="I469" s="34" t="str">
        <f t="shared" si="2"/>
        <v/>
      </c>
    </row>
    <row r="470">
      <c r="H470" s="34" t="str">
        <f t="shared" si="1"/>
        <v>12/1899</v>
      </c>
      <c r="I470" s="34" t="str">
        <f t="shared" si="2"/>
        <v/>
      </c>
    </row>
    <row r="471">
      <c r="H471" s="34" t="str">
        <f t="shared" si="1"/>
        <v>12/1899</v>
      </c>
      <c r="I471" s="34" t="str">
        <f t="shared" si="2"/>
        <v/>
      </c>
    </row>
    <row r="472">
      <c r="H472" s="34" t="str">
        <f t="shared" si="1"/>
        <v>12/1899</v>
      </c>
      <c r="I472" s="34" t="str">
        <f t="shared" si="2"/>
        <v/>
      </c>
    </row>
    <row r="473">
      <c r="H473" s="34" t="str">
        <f t="shared" si="1"/>
        <v>12/1899</v>
      </c>
      <c r="I473" s="34" t="str">
        <f t="shared" si="2"/>
        <v/>
      </c>
    </row>
    <row r="474">
      <c r="H474" s="34" t="str">
        <f t="shared" si="1"/>
        <v>12/1899</v>
      </c>
      <c r="I474" s="34" t="str">
        <f t="shared" si="2"/>
        <v/>
      </c>
    </row>
    <row r="475">
      <c r="H475" s="34" t="str">
        <f t="shared" si="1"/>
        <v>12/1899</v>
      </c>
      <c r="I475" s="34" t="str">
        <f t="shared" si="2"/>
        <v/>
      </c>
    </row>
    <row r="476">
      <c r="H476" s="34" t="str">
        <f t="shared" si="1"/>
        <v>12/1899</v>
      </c>
      <c r="I476" s="34" t="str">
        <f t="shared" si="2"/>
        <v/>
      </c>
    </row>
    <row r="477">
      <c r="H477" s="34" t="str">
        <f t="shared" si="1"/>
        <v>12/1899</v>
      </c>
      <c r="I477" s="34" t="str">
        <f t="shared" si="2"/>
        <v/>
      </c>
    </row>
    <row r="478">
      <c r="H478" s="34" t="str">
        <f t="shared" si="1"/>
        <v>12/1899</v>
      </c>
      <c r="I478" s="34" t="str">
        <f t="shared" si="2"/>
        <v/>
      </c>
    </row>
    <row r="479">
      <c r="H479" s="34" t="str">
        <f t="shared" si="1"/>
        <v>12/1899</v>
      </c>
      <c r="I479" s="34" t="str">
        <f t="shared" si="2"/>
        <v/>
      </c>
    </row>
    <row r="480">
      <c r="H480" s="34" t="str">
        <f t="shared" si="1"/>
        <v>12/1899</v>
      </c>
      <c r="I480" s="34" t="str">
        <f t="shared" si="2"/>
        <v/>
      </c>
    </row>
    <row r="481">
      <c r="H481" s="34" t="str">
        <f t="shared" si="1"/>
        <v>12/1899</v>
      </c>
      <c r="I481" s="34" t="str">
        <f t="shared" si="2"/>
        <v/>
      </c>
    </row>
    <row r="482">
      <c r="H482" s="34" t="str">
        <f t="shared" si="1"/>
        <v>12/1899</v>
      </c>
      <c r="I482" s="34" t="str">
        <f t="shared" si="2"/>
        <v/>
      </c>
    </row>
    <row r="483">
      <c r="H483" s="34" t="str">
        <f t="shared" si="1"/>
        <v>12/1899</v>
      </c>
      <c r="I483" s="34" t="str">
        <f t="shared" si="2"/>
        <v/>
      </c>
    </row>
    <row r="484">
      <c r="H484" s="34" t="str">
        <f t="shared" si="1"/>
        <v>12/1899</v>
      </c>
      <c r="I484" s="34" t="str">
        <f t="shared" si="2"/>
        <v/>
      </c>
    </row>
    <row r="485">
      <c r="H485" s="34" t="str">
        <f t="shared" si="1"/>
        <v>12/1899</v>
      </c>
      <c r="I485" s="34" t="str">
        <f t="shared" si="2"/>
        <v/>
      </c>
    </row>
    <row r="486">
      <c r="H486" s="34" t="str">
        <f t="shared" si="1"/>
        <v>12/1899</v>
      </c>
      <c r="I486" s="34" t="str">
        <f t="shared" si="2"/>
        <v/>
      </c>
    </row>
    <row r="487">
      <c r="H487" s="34" t="str">
        <f t="shared" si="1"/>
        <v>12/1899</v>
      </c>
      <c r="I487" s="34" t="str">
        <f t="shared" si="2"/>
        <v/>
      </c>
    </row>
    <row r="488">
      <c r="H488" s="34" t="str">
        <f t="shared" si="1"/>
        <v>12/1899</v>
      </c>
      <c r="I488" s="34" t="str">
        <f t="shared" si="2"/>
        <v/>
      </c>
    </row>
    <row r="489">
      <c r="H489" s="34" t="str">
        <f t="shared" si="1"/>
        <v>12/1899</v>
      </c>
      <c r="I489" s="34" t="str">
        <f t="shared" si="2"/>
        <v/>
      </c>
    </row>
    <row r="490">
      <c r="H490" s="34" t="str">
        <f t="shared" si="1"/>
        <v>12/1899</v>
      </c>
      <c r="I490" s="34" t="str">
        <f t="shared" si="2"/>
        <v/>
      </c>
    </row>
    <row r="491">
      <c r="H491" s="34" t="str">
        <f t="shared" si="1"/>
        <v>12/1899</v>
      </c>
      <c r="I491" s="34" t="str">
        <f t="shared" si="2"/>
        <v/>
      </c>
    </row>
    <row r="492">
      <c r="H492" s="34" t="str">
        <f t="shared" si="1"/>
        <v>12/1899</v>
      </c>
      <c r="I492" s="34" t="str">
        <f t="shared" si="2"/>
        <v/>
      </c>
    </row>
    <row r="493">
      <c r="H493" s="34" t="str">
        <f t="shared" si="1"/>
        <v>12/1899</v>
      </c>
      <c r="I493" s="34" t="str">
        <f t="shared" si="2"/>
        <v/>
      </c>
    </row>
    <row r="494">
      <c r="H494" s="34" t="str">
        <f t="shared" si="1"/>
        <v>12/1899</v>
      </c>
      <c r="I494" s="34" t="str">
        <f t="shared" si="2"/>
        <v/>
      </c>
    </row>
    <row r="495">
      <c r="H495" s="34" t="str">
        <f t="shared" si="1"/>
        <v>12/1899</v>
      </c>
      <c r="I495" s="34" t="str">
        <f t="shared" si="2"/>
        <v/>
      </c>
    </row>
    <row r="496">
      <c r="H496" s="34" t="str">
        <f t="shared" si="1"/>
        <v>12/1899</v>
      </c>
      <c r="I496" s="34" t="str">
        <f t="shared" si="2"/>
        <v/>
      </c>
    </row>
    <row r="497">
      <c r="H497" s="34" t="str">
        <f t="shared" si="1"/>
        <v>12/1899</v>
      </c>
      <c r="I497" s="34" t="str">
        <f t="shared" si="2"/>
        <v/>
      </c>
    </row>
    <row r="498">
      <c r="H498" s="34" t="str">
        <f t="shared" si="1"/>
        <v>12/1899</v>
      </c>
      <c r="I498" s="34" t="str">
        <f t="shared" si="2"/>
        <v/>
      </c>
    </row>
    <row r="499">
      <c r="H499" s="34" t="str">
        <f t="shared" si="1"/>
        <v>12/1899</v>
      </c>
      <c r="I499" s="34" t="str">
        <f t="shared" si="2"/>
        <v/>
      </c>
    </row>
    <row r="500">
      <c r="H500" s="34" t="str">
        <f t="shared" si="1"/>
        <v>12/1899</v>
      </c>
      <c r="I500" s="34" t="str">
        <f t="shared" si="2"/>
        <v/>
      </c>
    </row>
    <row r="501">
      <c r="H501" s="34" t="str">
        <f t="shared" si="1"/>
        <v>12/1899</v>
      </c>
      <c r="I501" s="34" t="str">
        <f t="shared" si="2"/>
        <v/>
      </c>
    </row>
    <row r="502">
      <c r="H502" s="34" t="str">
        <f t="shared" si="1"/>
        <v>12/1899</v>
      </c>
      <c r="I502" s="34" t="str">
        <f t="shared" si="2"/>
        <v/>
      </c>
    </row>
    <row r="503">
      <c r="H503" s="34" t="str">
        <f t="shared" si="1"/>
        <v>12/1899</v>
      </c>
      <c r="I503" s="34" t="str">
        <f t="shared" si="2"/>
        <v/>
      </c>
    </row>
    <row r="504">
      <c r="H504" s="34" t="str">
        <f t="shared" si="1"/>
        <v>12/1899</v>
      </c>
      <c r="I504" s="34" t="str">
        <f t="shared" si="2"/>
        <v/>
      </c>
    </row>
    <row r="505">
      <c r="H505" s="34" t="str">
        <f t="shared" si="1"/>
        <v>12/1899</v>
      </c>
      <c r="I505" s="34" t="str">
        <f t="shared" si="2"/>
        <v/>
      </c>
    </row>
    <row r="506">
      <c r="H506" s="34" t="str">
        <f t="shared" si="1"/>
        <v>12/1899</v>
      </c>
      <c r="I506" s="34" t="str">
        <f t="shared" si="2"/>
        <v/>
      </c>
    </row>
    <row r="507">
      <c r="H507" s="34" t="str">
        <f t="shared" si="1"/>
        <v>12/1899</v>
      </c>
      <c r="I507" s="34" t="str">
        <f t="shared" si="2"/>
        <v/>
      </c>
    </row>
    <row r="508">
      <c r="H508" s="34" t="str">
        <f t="shared" si="1"/>
        <v>12/1899</v>
      </c>
      <c r="I508" s="34" t="str">
        <f t="shared" si="2"/>
        <v/>
      </c>
    </row>
    <row r="509">
      <c r="H509" s="34" t="str">
        <f t="shared" si="1"/>
        <v>12/1899</v>
      </c>
      <c r="I509" s="34" t="str">
        <f t="shared" si="2"/>
        <v/>
      </c>
    </row>
    <row r="510">
      <c r="H510" s="34" t="str">
        <f t="shared" si="1"/>
        <v>12/1899</v>
      </c>
      <c r="I510" s="34" t="str">
        <f t="shared" si="2"/>
        <v/>
      </c>
    </row>
    <row r="511">
      <c r="H511" s="34" t="str">
        <f t="shared" si="1"/>
        <v>12/1899</v>
      </c>
      <c r="I511" s="34" t="str">
        <f t="shared" si="2"/>
        <v/>
      </c>
    </row>
    <row r="512">
      <c r="H512" s="34" t="str">
        <f t="shared" si="1"/>
        <v>12/1899</v>
      </c>
      <c r="I512" s="34" t="str">
        <f t="shared" si="2"/>
        <v/>
      </c>
    </row>
    <row r="513">
      <c r="H513" s="34" t="str">
        <f t="shared" si="1"/>
        <v>12/1899</v>
      </c>
      <c r="I513" s="34" t="str">
        <f t="shared" si="2"/>
        <v/>
      </c>
    </row>
    <row r="514">
      <c r="H514" s="34" t="str">
        <f t="shared" si="1"/>
        <v>12/1899</v>
      </c>
      <c r="I514" s="34" t="str">
        <f t="shared" si="2"/>
        <v/>
      </c>
    </row>
    <row r="515">
      <c r="H515" s="34" t="str">
        <f t="shared" si="1"/>
        <v>12/1899</v>
      </c>
      <c r="I515" s="34" t="str">
        <f t="shared" si="2"/>
        <v/>
      </c>
    </row>
    <row r="516">
      <c r="H516" s="34" t="str">
        <f t="shared" si="1"/>
        <v>12/1899</v>
      </c>
      <c r="I516" s="34" t="str">
        <f t="shared" si="2"/>
        <v/>
      </c>
    </row>
    <row r="517">
      <c r="H517" s="34" t="str">
        <f t="shared" si="1"/>
        <v>12/1899</v>
      </c>
      <c r="I517" s="34" t="str">
        <f t="shared" si="2"/>
        <v/>
      </c>
    </row>
    <row r="518">
      <c r="H518" s="34" t="str">
        <f t="shared" si="1"/>
        <v>12/1899</v>
      </c>
      <c r="I518" s="34" t="str">
        <f t="shared" si="2"/>
        <v/>
      </c>
    </row>
    <row r="519">
      <c r="H519" s="34" t="str">
        <f t="shared" si="1"/>
        <v>12/1899</v>
      </c>
      <c r="I519" s="34" t="str">
        <f t="shared" si="2"/>
        <v/>
      </c>
    </row>
    <row r="520">
      <c r="H520" s="34" t="str">
        <f t="shared" si="1"/>
        <v>12/1899</v>
      </c>
      <c r="I520" s="34" t="str">
        <f t="shared" si="2"/>
        <v/>
      </c>
    </row>
    <row r="521">
      <c r="H521" s="34" t="str">
        <f t="shared" si="1"/>
        <v>12/1899</v>
      </c>
      <c r="I521" s="34" t="str">
        <f t="shared" si="2"/>
        <v/>
      </c>
    </row>
    <row r="522">
      <c r="H522" s="34" t="str">
        <f t="shared" si="1"/>
        <v>12/1899</v>
      </c>
      <c r="I522" s="34" t="str">
        <f t="shared" si="2"/>
        <v/>
      </c>
    </row>
    <row r="523">
      <c r="H523" s="34" t="str">
        <f t="shared" si="1"/>
        <v>12/1899</v>
      </c>
      <c r="I523" s="34" t="str">
        <f t="shared" si="2"/>
        <v/>
      </c>
    </row>
    <row r="524">
      <c r="H524" s="34" t="str">
        <f t="shared" si="1"/>
        <v>12/1899</v>
      </c>
      <c r="I524" s="34" t="str">
        <f t="shared" si="2"/>
        <v/>
      </c>
    </row>
    <row r="525">
      <c r="H525" s="34" t="str">
        <f t="shared" si="1"/>
        <v>12/1899</v>
      </c>
      <c r="I525" s="34" t="str">
        <f t="shared" si="2"/>
        <v/>
      </c>
    </row>
    <row r="526">
      <c r="H526" s="34" t="str">
        <f t="shared" si="1"/>
        <v>12/1899</v>
      </c>
      <c r="I526" s="34" t="str">
        <f t="shared" si="2"/>
        <v/>
      </c>
    </row>
    <row r="527">
      <c r="H527" s="34" t="str">
        <f t="shared" si="1"/>
        <v>12/1899</v>
      </c>
      <c r="I527" s="34" t="str">
        <f t="shared" si="2"/>
        <v/>
      </c>
    </row>
    <row r="528">
      <c r="H528" s="34" t="str">
        <f t="shared" si="1"/>
        <v>12/1899</v>
      </c>
      <c r="I528" s="34" t="str">
        <f t="shared" si="2"/>
        <v/>
      </c>
    </row>
    <row r="529">
      <c r="H529" s="34" t="str">
        <f t="shared" si="1"/>
        <v>12/1899</v>
      </c>
      <c r="I529" s="34" t="str">
        <f t="shared" si="2"/>
        <v/>
      </c>
    </row>
    <row r="530">
      <c r="H530" s="34" t="str">
        <f t="shared" si="1"/>
        <v>12/1899</v>
      </c>
      <c r="I530" s="34" t="str">
        <f t="shared" si="2"/>
        <v/>
      </c>
    </row>
    <row r="531">
      <c r="H531" s="34" t="str">
        <f t="shared" si="1"/>
        <v>12/1899</v>
      </c>
      <c r="I531" s="34" t="str">
        <f t="shared" si="2"/>
        <v/>
      </c>
    </row>
    <row r="532">
      <c r="H532" s="34" t="str">
        <f t="shared" si="1"/>
        <v>12/1899</v>
      </c>
      <c r="I532" s="34" t="str">
        <f t="shared" si="2"/>
        <v/>
      </c>
    </row>
    <row r="533">
      <c r="H533" s="34" t="str">
        <f t="shared" si="1"/>
        <v>12/1899</v>
      </c>
      <c r="I533" s="34" t="str">
        <f t="shared" si="2"/>
        <v/>
      </c>
    </row>
    <row r="534">
      <c r="H534" s="34" t="str">
        <f t="shared" si="1"/>
        <v>12/1899</v>
      </c>
      <c r="I534" s="34" t="str">
        <f t="shared" si="2"/>
        <v/>
      </c>
    </row>
    <row r="535">
      <c r="H535" s="34" t="str">
        <f t="shared" si="1"/>
        <v>12/1899</v>
      </c>
      <c r="I535" s="34" t="str">
        <f t="shared" si="2"/>
        <v/>
      </c>
    </row>
    <row r="536">
      <c r="H536" s="34" t="str">
        <f t="shared" si="1"/>
        <v>12/1899</v>
      </c>
      <c r="I536" s="34" t="str">
        <f t="shared" si="2"/>
        <v/>
      </c>
    </row>
    <row r="537">
      <c r="H537" s="34" t="str">
        <f t="shared" si="1"/>
        <v>12/1899</v>
      </c>
      <c r="I537" s="34" t="str">
        <f t="shared" si="2"/>
        <v/>
      </c>
    </row>
    <row r="538">
      <c r="H538" s="34" t="str">
        <f t="shared" si="1"/>
        <v>12/1899</v>
      </c>
      <c r="I538" s="34" t="str">
        <f t="shared" si="2"/>
        <v/>
      </c>
    </row>
    <row r="539">
      <c r="H539" s="34" t="str">
        <f t="shared" si="1"/>
        <v>12/1899</v>
      </c>
      <c r="I539" s="34" t="str">
        <f t="shared" si="2"/>
        <v/>
      </c>
    </row>
    <row r="540">
      <c r="H540" s="34" t="str">
        <f t="shared" si="1"/>
        <v>12/1899</v>
      </c>
      <c r="I540" s="34" t="str">
        <f t="shared" si="2"/>
        <v/>
      </c>
    </row>
    <row r="541">
      <c r="H541" s="34" t="str">
        <f t="shared" si="1"/>
        <v>12/1899</v>
      </c>
      <c r="I541" s="34" t="str">
        <f t="shared" si="2"/>
        <v/>
      </c>
    </row>
    <row r="542">
      <c r="H542" s="34" t="str">
        <f t="shared" si="1"/>
        <v>12/1899</v>
      </c>
      <c r="I542" s="34" t="str">
        <f t="shared" si="2"/>
        <v/>
      </c>
    </row>
    <row r="543">
      <c r="H543" s="34" t="str">
        <f t="shared" si="1"/>
        <v>12/1899</v>
      </c>
      <c r="I543" s="34" t="str">
        <f t="shared" si="2"/>
        <v/>
      </c>
    </row>
    <row r="544">
      <c r="H544" s="34" t="str">
        <f t="shared" si="1"/>
        <v>12/1899</v>
      </c>
      <c r="I544" s="34" t="str">
        <f t="shared" si="2"/>
        <v/>
      </c>
    </row>
    <row r="545">
      <c r="H545" s="34" t="str">
        <f t="shared" si="1"/>
        <v>12/1899</v>
      </c>
      <c r="I545" s="34" t="str">
        <f t="shared" si="2"/>
        <v/>
      </c>
    </row>
    <row r="546">
      <c r="H546" s="34" t="str">
        <f t="shared" si="1"/>
        <v>12/1899</v>
      </c>
      <c r="I546" s="34" t="str">
        <f t="shared" si="2"/>
        <v/>
      </c>
    </row>
    <row r="547">
      <c r="H547" s="34" t="str">
        <f t="shared" si="1"/>
        <v>12/1899</v>
      </c>
      <c r="I547" s="34" t="str">
        <f t="shared" si="2"/>
        <v/>
      </c>
    </row>
    <row r="548">
      <c r="H548" s="34" t="str">
        <f t="shared" si="1"/>
        <v>12/1899</v>
      </c>
      <c r="I548" s="34" t="str">
        <f t="shared" si="2"/>
        <v/>
      </c>
    </row>
    <row r="549">
      <c r="H549" s="34" t="str">
        <f t="shared" si="1"/>
        <v>12/1899</v>
      </c>
      <c r="I549" s="34" t="str">
        <f t="shared" si="2"/>
        <v/>
      </c>
    </row>
    <row r="550">
      <c r="H550" s="34" t="str">
        <f t="shared" si="1"/>
        <v>12/1899</v>
      </c>
      <c r="I550" s="34" t="str">
        <f t="shared" si="2"/>
        <v/>
      </c>
    </row>
    <row r="551">
      <c r="H551" s="34" t="str">
        <f t="shared" si="1"/>
        <v>12/1899</v>
      </c>
      <c r="I551" s="34" t="str">
        <f t="shared" si="2"/>
        <v/>
      </c>
    </row>
    <row r="552">
      <c r="H552" s="34" t="str">
        <f t="shared" si="1"/>
        <v>12/1899</v>
      </c>
      <c r="I552" s="34" t="str">
        <f t="shared" si="2"/>
        <v/>
      </c>
    </row>
    <row r="553">
      <c r="H553" s="34" t="str">
        <f t="shared" si="1"/>
        <v>12/1899</v>
      </c>
      <c r="I553" s="34" t="str">
        <f t="shared" si="2"/>
        <v/>
      </c>
    </row>
    <row r="554">
      <c r="H554" s="34" t="str">
        <f t="shared" si="1"/>
        <v>12/1899</v>
      </c>
      <c r="I554" s="34" t="str">
        <f t="shared" si="2"/>
        <v/>
      </c>
    </row>
    <row r="555">
      <c r="H555" s="34" t="str">
        <f t="shared" si="1"/>
        <v>12/1899</v>
      </c>
      <c r="I555" s="34" t="str">
        <f t="shared" si="2"/>
        <v/>
      </c>
    </row>
    <row r="556">
      <c r="H556" s="34" t="str">
        <f t="shared" si="1"/>
        <v>12/1899</v>
      </c>
      <c r="I556" s="34" t="str">
        <f t="shared" si="2"/>
        <v/>
      </c>
    </row>
    <row r="557">
      <c r="H557" s="34" t="str">
        <f t="shared" si="1"/>
        <v>12/1899</v>
      </c>
      <c r="I557" s="34" t="str">
        <f t="shared" si="2"/>
        <v/>
      </c>
    </row>
    <row r="558">
      <c r="H558" s="34" t="str">
        <f t="shared" si="1"/>
        <v>12/1899</v>
      </c>
      <c r="I558" s="34" t="str">
        <f t="shared" si="2"/>
        <v/>
      </c>
    </row>
    <row r="559">
      <c r="H559" s="34" t="str">
        <f t="shared" si="1"/>
        <v>12/1899</v>
      </c>
      <c r="I559" s="34" t="str">
        <f t="shared" si="2"/>
        <v/>
      </c>
    </row>
    <row r="560">
      <c r="H560" s="34" t="str">
        <f t="shared" si="1"/>
        <v>12/1899</v>
      </c>
      <c r="I560" s="34" t="str">
        <f t="shared" si="2"/>
        <v/>
      </c>
    </row>
    <row r="561">
      <c r="H561" s="34" t="str">
        <f t="shared" si="1"/>
        <v>12/1899</v>
      </c>
      <c r="I561" s="34" t="str">
        <f t="shared" si="2"/>
        <v/>
      </c>
    </row>
    <row r="562">
      <c r="H562" s="34" t="str">
        <f t="shared" si="1"/>
        <v>12/1899</v>
      </c>
      <c r="I562" s="34" t="str">
        <f t="shared" si="2"/>
        <v/>
      </c>
    </row>
    <row r="563">
      <c r="H563" s="34" t="str">
        <f t="shared" si="1"/>
        <v>12/1899</v>
      </c>
      <c r="I563" s="34" t="str">
        <f t="shared" si="2"/>
        <v/>
      </c>
    </row>
    <row r="564">
      <c r="H564" s="34" t="str">
        <f t="shared" si="1"/>
        <v>12/1899</v>
      </c>
      <c r="I564" s="34" t="str">
        <f t="shared" si="2"/>
        <v/>
      </c>
    </row>
    <row r="565">
      <c r="H565" s="34" t="str">
        <f t="shared" si="1"/>
        <v>12/1899</v>
      </c>
      <c r="I565" s="34" t="str">
        <f t="shared" si="2"/>
        <v/>
      </c>
    </row>
    <row r="566">
      <c r="H566" s="34" t="str">
        <f t="shared" si="1"/>
        <v>12/1899</v>
      </c>
      <c r="I566" s="34" t="str">
        <f t="shared" si="2"/>
        <v/>
      </c>
    </row>
    <row r="567">
      <c r="H567" s="34" t="str">
        <f t="shared" si="1"/>
        <v>12/1899</v>
      </c>
      <c r="I567" s="34" t="str">
        <f t="shared" si="2"/>
        <v/>
      </c>
    </row>
    <row r="568">
      <c r="H568" s="34" t="str">
        <f t="shared" si="1"/>
        <v>12/1899</v>
      </c>
      <c r="I568" s="34" t="str">
        <f t="shared" si="2"/>
        <v/>
      </c>
    </row>
    <row r="569">
      <c r="H569" s="34" t="str">
        <f t="shared" si="1"/>
        <v>12/1899</v>
      </c>
      <c r="I569" s="34" t="str">
        <f t="shared" si="2"/>
        <v/>
      </c>
    </row>
    <row r="570">
      <c r="H570" s="34" t="str">
        <f t="shared" si="1"/>
        <v>12/1899</v>
      </c>
      <c r="I570" s="34" t="str">
        <f t="shared" si="2"/>
        <v/>
      </c>
    </row>
    <row r="571">
      <c r="H571" s="34" t="str">
        <f t="shared" si="1"/>
        <v>12/1899</v>
      </c>
      <c r="I571" s="34" t="str">
        <f t="shared" si="2"/>
        <v/>
      </c>
    </row>
    <row r="572">
      <c r="H572" s="34" t="str">
        <f t="shared" si="1"/>
        <v>12/1899</v>
      </c>
      <c r="I572" s="34" t="str">
        <f t="shared" si="2"/>
        <v/>
      </c>
    </row>
    <row r="573">
      <c r="H573" s="34" t="str">
        <f t="shared" si="1"/>
        <v>12/1899</v>
      </c>
      <c r="I573" s="34" t="str">
        <f t="shared" si="2"/>
        <v/>
      </c>
    </row>
    <row r="574">
      <c r="H574" s="34" t="str">
        <f t="shared" si="1"/>
        <v>12/1899</v>
      </c>
      <c r="I574" s="34" t="str">
        <f t="shared" si="2"/>
        <v/>
      </c>
    </row>
    <row r="575">
      <c r="H575" s="34" t="str">
        <f t="shared" si="1"/>
        <v>12/1899</v>
      </c>
      <c r="I575" s="34" t="str">
        <f t="shared" si="2"/>
        <v/>
      </c>
    </row>
    <row r="576">
      <c r="H576" s="34" t="str">
        <f t="shared" si="1"/>
        <v>12/1899</v>
      </c>
      <c r="I576" s="34" t="str">
        <f t="shared" si="2"/>
        <v/>
      </c>
    </row>
    <row r="577">
      <c r="H577" s="34" t="str">
        <f t="shared" si="1"/>
        <v>12/1899</v>
      </c>
      <c r="I577" s="34" t="str">
        <f t="shared" si="2"/>
        <v/>
      </c>
    </row>
    <row r="578">
      <c r="H578" s="34" t="str">
        <f t="shared" si="1"/>
        <v>12/1899</v>
      </c>
      <c r="I578" s="34" t="str">
        <f t="shared" si="2"/>
        <v/>
      </c>
    </row>
    <row r="579">
      <c r="H579" s="34" t="str">
        <f t="shared" si="1"/>
        <v>12/1899</v>
      </c>
      <c r="I579" s="34" t="str">
        <f t="shared" si="2"/>
        <v/>
      </c>
    </row>
    <row r="580">
      <c r="H580" s="34" t="str">
        <f t="shared" si="1"/>
        <v>12/1899</v>
      </c>
      <c r="I580" s="34" t="str">
        <f t="shared" si="2"/>
        <v/>
      </c>
    </row>
    <row r="581">
      <c r="H581" s="34" t="str">
        <f t="shared" si="1"/>
        <v>12/1899</v>
      </c>
      <c r="I581" s="34" t="str">
        <f t="shared" si="2"/>
        <v/>
      </c>
    </row>
    <row r="582">
      <c r="H582" s="34" t="str">
        <f t="shared" si="1"/>
        <v>12/1899</v>
      </c>
      <c r="I582" s="34" t="str">
        <f t="shared" si="2"/>
        <v/>
      </c>
    </row>
    <row r="583">
      <c r="H583" s="34" t="str">
        <f t="shared" si="1"/>
        <v>12/1899</v>
      </c>
      <c r="I583" s="34" t="str">
        <f t="shared" si="2"/>
        <v/>
      </c>
    </row>
    <row r="584">
      <c r="H584" s="34" t="str">
        <f t="shared" si="1"/>
        <v>12/1899</v>
      </c>
      <c r="I584" s="34" t="str">
        <f t="shared" si="2"/>
        <v/>
      </c>
    </row>
    <row r="585">
      <c r="H585" s="34" t="str">
        <f t="shared" si="1"/>
        <v>12/1899</v>
      </c>
      <c r="I585" s="34" t="str">
        <f t="shared" si="2"/>
        <v/>
      </c>
    </row>
    <row r="586">
      <c r="H586" s="34" t="str">
        <f t="shared" si="1"/>
        <v>12/1899</v>
      </c>
      <c r="I586" s="34" t="str">
        <f t="shared" si="2"/>
        <v/>
      </c>
    </row>
    <row r="587">
      <c r="H587" s="34" t="str">
        <f t="shared" si="1"/>
        <v>12/1899</v>
      </c>
      <c r="I587" s="34" t="str">
        <f t="shared" si="2"/>
        <v/>
      </c>
    </row>
    <row r="588">
      <c r="H588" s="34" t="str">
        <f t="shared" si="1"/>
        <v>12/1899</v>
      </c>
      <c r="I588" s="34" t="str">
        <f t="shared" si="2"/>
        <v/>
      </c>
    </row>
    <row r="589">
      <c r="H589" s="34" t="str">
        <f t="shared" si="1"/>
        <v>12/1899</v>
      </c>
      <c r="I589" s="34" t="str">
        <f t="shared" si="2"/>
        <v/>
      </c>
    </row>
    <row r="590">
      <c r="H590" s="34" t="str">
        <f t="shared" si="1"/>
        <v>12/1899</v>
      </c>
      <c r="I590" s="34" t="str">
        <f t="shared" si="2"/>
        <v/>
      </c>
    </row>
    <row r="591">
      <c r="H591" s="34" t="str">
        <f t="shared" si="1"/>
        <v>12/1899</v>
      </c>
      <c r="I591" s="34" t="str">
        <f t="shared" si="2"/>
        <v/>
      </c>
    </row>
    <row r="592">
      <c r="H592" s="34" t="str">
        <f t="shared" si="1"/>
        <v>12/1899</v>
      </c>
      <c r="I592" s="34" t="str">
        <f t="shared" si="2"/>
        <v/>
      </c>
    </row>
    <row r="593">
      <c r="H593" s="34" t="str">
        <f t="shared" si="1"/>
        <v>12/1899</v>
      </c>
      <c r="I593" s="34" t="str">
        <f t="shared" si="2"/>
        <v/>
      </c>
    </row>
    <row r="594">
      <c r="H594" s="34" t="str">
        <f t="shared" si="1"/>
        <v>12/1899</v>
      </c>
      <c r="I594" s="34" t="str">
        <f t="shared" si="2"/>
        <v/>
      </c>
    </row>
    <row r="595">
      <c r="H595" s="34" t="str">
        <f t="shared" si="1"/>
        <v>12/1899</v>
      </c>
      <c r="I595" s="34" t="str">
        <f t="shared" si="2"/>
        <v/>
      </c>
    </row>
    <row r="596">
      <c r="H596" s="34" t="str">
        <f t="shared" si="1"/>
        <v>12/1899</v>
      </c>
      <c r="I596" s="34" t="str">
        <f t="shared" si="2"/>
        <v/>
      </c>
    </row>
    <row r="597">
      <c r="H597" s="34" t="str">
        <f t="shared" si="1"/>
        <v>12/1899</v>
      </c>
      <c r="I597" s="34" t="str">
        <f t="shared" si="2"/>
        <v/>
      </c>
    </row>
    <row r="598">
      <c r="H598" s="34" t="str">
        <f t="shared" si="1"/>
        <v>12/1899</v>
      </c>
      <c r="I598" s="34" t="str">
        <f t="shared" si="2"/>
        <v/>
      </c>
    </row>
    <row r="599">
      <c r="H599" s="34" t="str">
        <f t="shared" si="1"/>
        <v>12/1899</v>
      </c>
      <c r="I599" s="34" t="str">
        <f t="shared" si="2"/>
        <v/>
      </c>
    </row>
    <row r="600">
      <c r="H600" s="34" t="str">
        <f t="shared" si="1"/>
        <v>12/1899</v>
      </c>
      <c r="I600" s="34" t="str">
        <f t="shared" si="2"/>
        <v/>
      </c>
    </row>
    <row r="601">
      <c r="H601" s="34" t="str">
        <f t="shared" si="1"/>
        <v>12/1899</v>
      </c>
      <c r="I601" s="34" t="str">
        <f t="shared" si="2"/>
        <v/>
      </c>
    </row>
    <row r="602">
      <c r="H602" s="34" t="str">
        <f t="shared" si="1"/>
        <v>12/1899</v>
      </c>
      <c r="I602" s="34" t="str">
        <f t="shared" si="2"/>
        <v/>
      </c>
    </row>
    <row r="603">
      <c r="H603" s="34" t="str">
        <f t="shared" si="1"/>
        <v>12/1899</v>
      </c>
      <c r="I603" s="34" t="str">
        <f t="shared" si="2"/>
        <v/>
      </c>
    </row>
    <row r="604">
      <c r="H604" s="34" t="str">
        <f t="shared" si="1"/>
        <v>12/1899</v>
      </c>
      <c r="I604" s="34" t="str">
        <f t="shared" si="2"/>
        <v/>
      </c>
    </row>
    <row r="605">
      <c r="H605" s="34" t="str">
        <f t="shared" si="1"/>
        <v>12/1899</v>
      </c>
      <c r="I605" s="34" t="str">
        <f t="shared" si="2"/>
        <v/>
      </c>
    </row>
    <row r="606">
      <c r="H606" s="34" t="str">
        <f t="shared" si="1"/>
        <v>12/1899</v>
      </c>
      <c r="I606" s="34" t="str">
        <f t="shared" si="2"/>
        <v/>
      </c>
    </row>
    <row r="607">
      <c r="H607" s="34" t="str">
        <f t="shared" si="1"/>
        <v>12/1899</v>
      </c>
      <c r="I607" s="34" t="str">
        <f t="shared" si="2"/>
        <v/>
      </c>
    </row>
    <row r="608">
      <c r="H608" s="34" t="str">
        <f t="shared" si="1"/>
        <v>12/1899</v>
      </c>
      <c r="I608" s="34" t="str">
        <f t="shared" si="2"/>
        <v/>
      </c>
    </row>
    <row r="609">
      <c r="H609" s="34" t="str">
        <f t="shared" si="1"/>
        <v>12/1899</v>
      </c>
      <c r="I609" s="34" t="str">
        <f t="shared" si="2"/>
        <v/>
      </c>
    </row>
    <row r="610">
      <c r="H610" s="34" t="str">
        <f t="shared" si="1"/>
        <v>12/1899</v>
      </c>
      <c r="I610" s="34" t="str">
        <f t="shared" si="2"/>
        <v/>
      </c>
    </row>
    <row r="611">
      <c r="H611" s="34" t="str">
        <f t="shared" si="1"/>
        <v>12/1899</v>
      </c>
      <c r="I611" s="34" t="str">
        <f t="shared" si="2"/>
        <v/>
      </c>
    </row>
    <row r="612">
      <c r="H612" s="34" t="str">
        <f t="shared" si="1"/>
        <v>12/1899</v>
      </c>
      <c r="I612" s="34" t="str">
        <f t="shared" si="2"/>
        <v/>
      </c>
    </row>
    <row r="613">
      <c r="H613" s="34" t="str">
        <f t="shared" si="1"/>
        <v>12/1899</v>
      </c>
      <c r="I613" s="34" t="str">
        <f t="shared" si="2"/>
        <v/>
      </c>
    </row>
    <row r="614">
      <c r="H614" s="34" t="str">
        <f t="shared" si="1"/>
        <v>12/1899</v>
      </c>
      <c r="I614" s="34" t="str">
        <f t="shared" si="2"/>
        <v/>
      </c>
    </row>
    <row r="615">
      <c r="H615" s="34" t="str">
        <f t="shared" si="1"/>
        <v>12/1899</v>
      </c>
      <c r="I615" s="34" t="str">
        <f t="shared" si="2"/>
        <v/>
      </c>
    </row>
    <row r="616">
      <c r="H616" s="34" t="str">
        <f t="shared" si="1"/>
        <v>12/1899</v>
      </c>
      <c r="I616" s="34" t="str">
        <f t="shared" si="2"/>
        <v/>
      </c>
    </row>
    <row r="617">
      <c r="H617" s="34" t="str">
        <f t="shared" si="1"/>
        <v>12/1899</v>
      </c>
      <c r="I617" s="34" t="str">
        <f t="shared" si="2"/>
        <v/>
      </c>
    </row>
    <row r="618">
      <c r="H618" s="34" t="str">
        <f t="shared" si="1"/>
        <v>12/1899</v>
      </c>
      <c r="I618" s="34" t="str">
        <f t="shared" si="2"/>
        <v/>
      </c>
    </row>
    <row r="619">
      <c r="H619" s="34" t="str">
        <f t="shared" si="1"/>
        <v>12/1899</v>
      </c>
      <c r="I619" s="34" t="str">
        <f t="shared" si="2"/>
        <v/>
      </c>
    </row>
    <row r="620">
      <c r="H620" s="34" t="str">
        <f t="shared" si="1"/>
        <v>12/1899</v>
      </c>
      <c r="I620" s="34" t="str">
        <f t="shared" si="2"/>
        <v/>
      </c>
    </row>
    <row r="621">
      <c r="H621" s="34" t="str">
        <f t="shared" si="1"/>
        <v>12/1899</v>
      </c>
      <c r="I621" s="34" t="str">
        <f t="shared" si="2"/>
        <v/>
      </c>
    </row>
    <row r="622">
      <c r="H622" s="34" t="str">
        <f t="shared" si="1"/>
        <v>12/1899</v>
      </c>
      <c r="I622" s="34" t="str">
        <f t="shared" si="2"/>
        <v/>
      </c>
    </row>
    <row r="623">
      <c r="H623" s="34" t="str">
        <f t="shared" si="1"/>
        <v>12/1899</v>
      </c>
      <c r="I623" s="34" t="str">
        <f t="shared" si="2"/>
        <v/>
      </c>
    </row>
    <row r="624">
      <c r="H624" s="34" t="str">
        <f t="shared" si="1"/>
        <v>12/1899</v>
      </c>
      <c r="I624" s="34" t="str">
        <f t="shared" si="2"/>
        <v/>
      </c>
    </row>
    <row r="625">
      <c r="H625" s="34" t="str">
        <f t="shared" si="1"/>
        <v>12/1899</v>
      </c>
      <c r="I625" s="34" t="str">
        <f t="shared" si="2"/>
        <v/>
      </c>
    </row>
    <row r="626">
      <c r="H626" s="34" t="str">
        <f t="shared" si="1"/>
        <v>12/1899</v>
      </c>
      <c r="I626" s="34" t="str">
        <f t="shared" si="2"/>
        <v/>
      </c>
    </row>
    <row r="627">
      <c r="H627" s="34" t="str">
        <f t="shared" si="1"/>
        <v>12/1899</v>
      </c>
      <c r="I627" s="34" t="str">
        <f t="shared" si="2"/>
        <v/>
      </c>
    </row>
    <row r="628">
      <c r="H628" s="34" t="str">
        <f t="shared" si="1"/>
        <v>12/1899</v>
      </c>
      <c r="I628" s="34" t="str">
        <f t="shared" si="2"/>
        <v/>
      </c>
    </row>
    <row r="629">
      <c r="H629" s="34" t="str">
        <f t="shared" si="1"/>
        <v>12/1899</v>
      </c>
      <c r="I629" s="34" t="str">
        <f t="shared" si="2"/>
        <v/>
      </c>
    </row>
    <row r="630">
      <c r="H630" s="34" t="str">
        <f t="shared" si="1"/>
        <v>12/1899</v>
      </c>
      <c r="I630" s="34" t="str">
        <f t="shared" si="2"/>
        <v/>
      </c>
    </row>
    <row r="631">
      <c r="H631" s="34" t="str">
        <f t="shared" si="1"/>
        <v>12/1899</v>
      </c>
      <c r="I631" s="34" t="str">
        <f t="shared" si="2"/>
        <v/>
      </c>
    </row>
    <row r="632">
      <c r="H632" s="34" t="str">
        <f t="shared" si="1"/>
        <v>12/1899</v>
      </c>
      <c r="I632" s="34" t="str">
        <f t="shared" si="2"/>
        <v/>
      </c>
    </row>
    <row r="633">
      <c r="H633" s="34" t="str">
        <f t="shared" si="1"/>
        <v>12/1899</v>
      </c>
      <c r="I633" s="34" t="str">
        <f t="shared" si="2"/>
        <v/>
      </c>
    </row>
    <row r="634">
      <c r="H634" s="34" t="str">
        <f t="shared" si="1"/>
        <v>12/1899</v>
      </c>
      <c r="I634" s="34" t="str">
        <f t="shared" si="2"/>
        <v/>
      </c>
    </row>
    <row r="635">
      <c r="H635" s="34" t="str">
        <f t="shared" si="1"/>
        <v>12/1899</v>
      </c>
      <c r="I635" s="34" t="str">
        <f t="shared" si="2"/>
        <v/>
      </c>
    </row>
    <row r="636">
      <c r="H636" s="34" t="str">
        <f t="shared" si="1"/>
        <v>12/1899</v>
      </c>
      <c r="I636" s="34" t="str">
        <f t="shared" si="2"/>
        <v/>
      </c>
    </row>
    <row r="637">
      <c r="H637" s="34" t="str">
        <f t="shared" si="1"/>
        <v>12/1899</v>
      </c>
      <c r="I637" s="34" t="str">
        <f t="shared" si="2"/>
        <v/>
      </c>
    </row>
    <row r="638">
      <c r="H638" s="34" t="str">
        <f t="shared" si="1"/>
        <v>12/1899</v>
      </c>
      <c r="I638" s="34" t="str">
        <f t="shared" si="2"/>
        <v/>
      </c>
    </row>
    <row r="639">
      <c r="H639" s="34" t="str">
        <f t="shared" si="1"/>
        <v>12/1899</v>
      </c>
      <c r="I639" s="34" t="str">
        <f t="shared" si="2"/>
        <v/>
      </c>
    </row>
    <row r="640">
      <c r="H640" s="34" t="str">
        <f t="shared" si="1"/>
        <v>12/1899</v>
      </c>
      <c r="I640" s="34" t="str">
        <f t="shared" si="2"/>
        <v/>
      </c>
    </row>
    <row r="641">
      <c r="H641" s="34" t="str">
        <f t="shared" si="1"/>
        <v>12/1899</v>
      </c>
      <c r="I641" s="34" t="str">
        <f t="shared" si="2"/>
        <v/>
      </c>
    </row>
    <row r="642">
      <c r="H642" s="34" t="str">
        <f t="shared" si="1"/>
        <v>12/1899</v>
      </c>
      <c r="I642" s="34" t="str">
        <f t="shared" si="2"/>
        <v/>
      </c>
    </row>
    <row r="643">
      <c r="H643" s="34" t="str">
        <f t="shared" si="1"/>
        <v>12/1899</v>
      </c>
      <c r="I643" s="34" t="str">
        <f t="shared" si="2"/>
        <v/>
      </c>
    </row>
    <row r="644">
      <c r="H644" s="34" t="str">
        <f t="shared" si="1"/>
        <v>12/1899</v>
      </c>
      <c r="I644" s="34" t="str">
        <f t="shared" si="2"/>
        <v/>
      </c>
    </row>
    <row r="645">
      <c r="H645" s="34" t="str">
        <f t="shared" si="1"/>
        <v>12/1899</v>
      </c>
      <c r="I645" s="34" t="str">
        <f t="shared" si="2"/>
        <v/>
      </c>
    </row>
    <row r="646">
      <c r="H646" s="34" t="str">
        <f t="shared" si="1"/>
        <v>12/1899</v>
      </c>
      <c r="I646" s="34" t="str">
        <f t="shared" si="2"/>
        <v/>
      </c>
    </row>
    <row r="647">
      <c r="H647" s="34" t="str">
        <f t="shared" si="1"/>
        <v>12/1899</v>
      </c>
      <c r="I647" s="34" t="str">
        <f t="shared" si="2"/>
        <v/>
      </c>
    </row>
    <row r="648">
      <c r="H648" s="34" t="str">
        <f t="shared" si="1"/>
        <v>12/1899</v>
      </c>
      <c r="I648" s="34" t="str">
        <f t="shared" si="2"/>
        <v/>
      </c>
    </row>
    <row r="649">
      <c r="H649" s="34" t="str">
        <f t="shared" si="1"/>
        <v>12/1899</v>
      </c>
      <c r="I649" s="34" t="str">
        <f t="shared" si="2"/>
        <v/>
      </c>
    </row>
    <row r="650">
      <c r="H650" s="34" t="str">
        <f t="shared" si="1"/>
        <v>12/1899</v>
      </c>
      <c r="I650" s="34" t="str">
        <f t="shared" si="2"/>
        <v/>
      </c>
    </row>
    <row r="651">
      <c r="H651" s="34" t="str">
        <f t="shared" si="1"/>
        <v>12/1899</v>
      </c>
      <c r="I651" s="34" t="str">
        <f t="shared" si="2"/>
        <v/>
      </c>
    </row>
    <row r="652">
      <c r="H652" s="34" t="str">
        <f t="shared" si="1"/>
        <v>12/1899</v>
      </c>
      <c r="I652" s="34" t="str">
        <f t="shared" si="2"/>
        <v/>
      </c>
    </row>
    <row r="653">
      <c r="H653" s="34" t="str">
        <f t="shared" si="1"/>
        <v>12/1899</v>
      </c>
      <c r="I653" s="34" t="str">
        <f t="shared" si="2"/>
        <v/>
      </c>
    </row>
    <row r="654">
      <c r="H654" s="34" t="str">
        <f t="shared" si="1"/>
        <v>12/1899</v>
      </c>
      <c r="I654" s="34" t="str">
        <f t="shared" si="2"/>
        <v/>
      </c>
    </row>
    <row r="655">
      <c r="H655" s="34" t="str">
        <f t="shared" si="1"/>
        <v>12/1899</v>
      </c>
      <c r="I655" s="34" t="str">
        <f t="shared" si="2"/>
        <v/>
      </c>
    </row>
    <row r="656">
      <c r="H656" s="34" t="str">
        <f t="shared" si="1"/>
        <v>12/1899</v>
      </c>
      <c r="I656" s="34" t="str">
        <f t="shared" si="2"/>
        <v/>
      </c>
    </row>
    <row r="657">
      <c r="H657" s="34" t="str">
        <f t="shared" si="1"/>
        <v>12/1899</v>
      </c>
      <c r="I657" s="34" t="str">
        <f t="shared" si="2"/>
        <v/>
      </c>
    </row>
    <row r="658">
      <c r="H658" s="34" t="str">
        <f t="shared" si="1"/>
        <v>12/1899</v>
      </c>
      <c r="I658" s="34" t="str">
        <f t="shared" si="2"/>
        <v/>
      </c>
    </row>
    <row r="659">
      <c r="H659" s="34" t="str">
        <f t="shared" si="1"/>
        <v>12/1899</v>
      </c>
      <c r="I659" s="34" t="str">
        <f t="shared" si="2"/>
        <v/>
      </c>
    </row>
    <row r="660">
      <c r="H660" s="34" t="str">
        <f t="shared" si="1"/>
        <v>12/1899</v>
      </c>
      <c r="I660" s="34" t="str">
        <f t="shared" si="2"/>
        <v/>
      </c>
    </row>
    <row r="661">
      <c r="H661" s="34" t="str">
        <f t="shared" si="1"/>
        <v>12/1899</v>
      </c>
      <c r="I661" s="34" t="str">
        <f t="shared" si="2"/>
        <v/>
      </c>
    </row>
    <row r="662">
      <c r="H662" s="34" t="str">
        <f t="shared" si="1"/>
        <v>12/1899</v>
      </c>
      <c r="I662" s="34" t="str">
        <f t="shared" si="2"/>
        <v/>
      </c>
    </row>
    <row r="663">
      <c r="H663" s="34" t="str">
        <f t="shared" si="1"/>
        <v>12/1899</v>
      </c>
      <c r="I663" s="34" t="str">
        <f t="shared" si="2"/>
        <v/>
      </c>
    </row>
    <row r="664">
      <c r="H664" s="34" t="str">
        <f t="shared" si="1"/>
        <v>12/1899</v>
      </c>
      <c r="I664" s="34" t="str">
        <f t="shared" si="2"/>
        <v/>
      </c>
    </row>
    <row r="665">
      <c r="H665" s="34" t="str">
        <f t="shared" si="1"/>
        <v>12/1899</v>
      </c>
      <c r="I665" s="34" t="str">
        <f t="shared" si="2"/>
        <v/>
      </c>
    </row>
    <row r="666">
      <c r="H666" s="34" t="str">
        <f t="shared" si="1"/>
        <v>12/1899</v>
      </c>
      <c r="I666" s="34" t="str">
        <f t="shared" si="2"/>
        <v/>
      </c>
    </row>
    <row r="667">
      <c r="H667" s="34" t="str">
        <f t="shared" si="1"/>
        <v>12/1899</v>
      </c>
      <c r="I667" s="34" t="str">
        <f t="shared" si="2"/>
        <v/>
      </c>
    </row>
    <row r="668">
      <c r="H668" s="34" t="str">
        <f t="shared" si="1"/>
        <v>12/1899</v>
      </c>
      <c r="I668" s="34" t="str">
        <f t="shared" si="2"/>
        <v/>
      </c>
    </row>
    <row r="669">
      <c r="H669" s="34" t="str">
        <f t="shared" si="1"/>
        <v>12/1899</v>
      </c>
      <c r="I669" s="34" t="str">
        <f t="shared" si="2"/>
        <v/>
      </c>
    </row>
    <row r="670">
      <c r="H670" s="34" t="str">
        <f t="shared" si="1"/>
        <v>12/1899</v>
      </c>
      <c r="I670" s="34" t="str">
        <f t="shared" si="2"/>
        <v/>
      </c>
    </row>
    <row r="671">
      <c r="H671" s="34" t="str">
        <f t="shared" si="1"/>
        <v>12/1899</v>
      </c>
      <c r="I671" s="34" t="str">
        <f t="shared" si="2"/>
        <v/>
      </c>
    </row>
    <row r="672">
      <c r="H672" s="34" t="str">
        <f t="shared" si="1"/>
        <v>12/1899</v>
      </c>
      <c r="I672" s="34" t="str">
        <f t="shared" si="2"/>
        <v/>
      </c>
    </row>
    <row r="673">
      <c r="H673" s="34" t="str">
        <f t="shared" si="1"/>
        <v>12/1899</v>
      </c>
      <c r="I673" s="34" t="str">
        <f t="shared" si="2"/>
        <v/>
      </c>
    </row>
    <row r="674">
      <c r="H674" s="34" t="str">
        <f t="shared" si="1"/>
        <v>12/1899</v>
      </c>
      <c r="I674" s="34" t="str">
        <f t="shared" si="2"/>
        <v/>
      </c>
    </row>
    <row r="675">
      <c r="H675" s="34" t="str">
        <f t="shared" si="1"/>
        <v>12/1899</v>
      </c>
      <c r="I675" s="34" t="str">
        <f t="shared" si="2"/>
        <v/>
      </c>
    </row>
    <row r="676">
      <c r="H676" s="34" t="str">
        <f t="shared" si="1"/>
        <v>12/1899</v>
      </c>
      <c r="I676" s="34" t="str">
        <f t="shared" si="2"/>
        <v/>
      </c>
    </row>
    <row r="677">
      <c r="H677" s="34" t="str">
        <f t="shared" si="1"/>
        <v>12/1899</v>
      </c>
      <c r="I677" s="34" t="str">
        <f t="shared" si="2"/>
        <v/>
      </c>
    </row>
    <row r="678">
      <c r="H678" s="34" t="str">
        <f t="shared" si="1"/>
        <v>12/1899</v>
      </c>
      <c r="I678" s="34" t="str">
        <f t="shared" si="2"/>
        <v/>
      </c>
    </row>
    <row r="679">
      <c r="H679" s="34" t="str">
        <f t="shared" si="1"/>
        <v>12/1899</v>
      </c>
      <c r="I679" s="34" t="str">
        <f t="shared" si="2"/>
        <v/>
      </c>
    </row>
    <row r="680">
      <c r="H680" s="34" t="str">
        <f t="shared" si="1"/>
        <v>12/1899</v>
      </c>
      <c r="I680" s="34" t="str">
        <f t="shared" si="2"/>
        <v/>
      </c>
    </row>
    <row r="681">
      <c r="H681" s="34" t="str">
        <f t="shared" si="1"/>
        <v>12/1899</v>
      </c>
      <c r="I681" s="34" t="str">
        <f t="shared" si="2"/>
        <v/>
      </c>
    </row>
    <row r="682">
      <c r="H682" s="34" t="str">
        <f t="shared" si="1"/>
        <v>12/1899</v>
      </c>
      <c r="I682" s="34" t="str">
        <f t="shared" si="2"/>
        <v/>
      </c>
    </row>
    <row r="683">
      <c r="H683" s="34" t="str">
        <f t="shared" si="1"/>
        <v>12/1899</v>
      </c>
      <c r="I683" s="34" t="str">
        <f t="shared" si="2"/>
        <v/>
      </c>
    </row>
    <row r="684">
      <c r="H684" s="34" t="str">
        <f t="shared" si="1"/>
        <v>12/1899</v>
      </c>
      <c r="I684" s="34" t="str">
        <f t="shared" si="2"/>
        <v/>
      </c>
    </row>
    <row r="685">
      <c r="H685" s="34" t="str">
        <f t="shared" si="1"/>
        <v>12/1899</v>
      </c>
      <c r="I685" s="34" t="str">
        <f t="shared" si="2"/>
        <v/>
      </c>
    </row>
    <row r="686">
      <c r="H686" s="34" t="str">
        <f t="shared" si="1"/>
        <v>12/1899</v>
      </c>
      <c r="I686" s="34" t="str">
        <f t="shared" si="2"/>
        <v/>
      </c>
    </row>
    <row r="687">
      <c r="H687" s="34" t="str">
        <f t="shared" si="1"/>
        <v>12/1899</v>
      </c>
      <c r="I687" s="34" t="str">
        <f t="shared" si="2"/>
        <v/>
      </c>
    </row>
    <row r="688">
      <c r="H688" s="34" t="str">
        <f t="shared" si="1"/>
        <v>12/1899</v>
      </c>
      <c r="I688" s="34" t="str">
        <f t="shared" si="2"/>
        <v/>
      </c>
    </row>
    <row r="689">
      <c r="H689" s="34" t="str">
        <f t="shared" si="1"/>
        <v>12/1899</v>
      </c>
      <c r="I689" s="34" t="str">
        <f t="shared" si="2"/>
        <v/>
      </c>
    </row>
    <row r="690">
      <c r="H690" s="34" t="str">
        <f t="shared" si="1"/>
        <v>12/1899</v>
      </c>
      <c r="I690" s="34" t="str">
        <f t="shared" si="2"/>
        <v/>
      </c>
    </row>
    <row r="691">
      <c r="H691" s="34" t="str">
        <f t="shared" si="1"/>
        <v>12/1899</v>
      </c>
      <c r="I691" s="34" t="str">
        <f t="shared" si="2"/>
        <v/>
      </c>
    </row>
    <row r="692">
      <c r="H692" s="34" t="str">
        <f t="shared" si="1"/>
        <v>12/1899</v>
      </c>
      <c r="I692" s="34" t="str">
        <f t="shared" si="2"/>
        <v/>
      </c>
    </row>
    <row r="693">
      <c r="H693" s="34" t="str">
        <f t="shared" si="1"/>
        <v>12/1899</v>
      </c>
      <c r="I693" s="34" t="str">
        <f t="shared" si="2"/>
        <v/>
      </c>
    </row>
    <row r="694">
      <c r="H694" s="34" t="str">
        <f t="shared" si="1"/>
        <v>12/1899</v>
      </c>
      <c r="I694" s="34" t="str">
        <f t="shared" si="2"/>
        <v/>
      </c>
    </row>
    <row r="695">
      <c r="H695" s="34" t="str">
        <f t="shared" si="1"/>
        <v>12/1899</v>
      </c>
      <c r="I695" s="34" t="str">
        <f t="shared" si="2"/>
        <v/>
      </c>
    </row>
    <row r="696">
      <c r="H696" s="34" t="str">
        <f t="shared" si="1"/>
        <v>12/1899</v>
      </c>
      <c r="I696" s="34" t="str">
        <f t="shared" si="2"/>
        <v/>
      </c>
    </row>
    <row r="697">
      <c r="H697" s="34" t="str">
        <f t="shared" si="1"/>
        <v>12/1899</v>
      </c>
      <c r="I697" s="34" t="str">
        <f t="shared" si="2"/>
        <v/>
      </c>
    </row>
    <row r="698">
      <c r="H698" s="34" t="str">
        <f t="shared" si="1"/>
        <v>12/1899</v>
      </c>
      <c r="I698" s="34" t="str">
        <f t="shared" si="2"/>
        <v/>
      </c>
    </row>
    <row r="699">
      <c r="H699" s="34" t="str">
        <f t="shared" si="1"/>
        <v>12/1899</v>
      </c>
      <c r="I699" s="34" t="str">
        <f t="shared" si="2"/>
        <v/>
      </c>
    </row>
    <row r="700">
      <c r="H700" s="34" t="str">
        <f t="shared" si="1"/>
        <v>12/1899</v>
      </c>
      <c r="I700" s="34" t="str">
        <f t="shared" si="2"/>
        <v/>
      </c>
    </row>
    <row r="701">
      <c r="H701" s="34" t="str">
        <f t="shared" si="1"/>
        <v>12/1899</v>
      </c>
      <c r="I701" s="34" t="str">
        <f t="shared" si="2"/>
        <v/>
      </c>
    </row>
    <row r="702">
      <c r="H702" s="34" t="str">
        <f t="shared" si="1"/>
        <v>12/1899</v>
      </c>
      <c r="I702" s="34" t="str">
        <f t="shared" si="2"/>
        <v/>
      </c>
    </row>
    <row r="703">
      <c r="H703" s="34" t="str">
        <f t="shared" si="1"/>
        <v>12/1899</v>
      </c>
      <c r="I703" s="34" t="str">
        <f t="shared" si="2"/>
        <v/>
      </c>
    </row>
    <row r="704">
      <c r="H704" s="34" t="str">
        <f t="shared" si="1"/>
        <v>12/1899</v>
      </c>
      <c r="I704" s="34" t="str">
        <f t="shared" si="2"/>
        <v/>
      </c>
    </row>
    <row r="705">
      <c r="H705" s="34" t="str">
        <f t="shared" si="1"/>
        <v>12/1899</v>
      </c>
      <c r="I705" s="34" t="str">
        <f t="shared" si="2"/>
        <v/>
      </c>
    </row>
    <row r="706">
      <c r="H706" s="34" t="str">
        <f t="shared" si="1"/>
        <v>12/1899</v>
      </c>
      <c r="I706" s="34" t="str">
        <f t="shared" si="2"/>
        <v/>
      </c>
    </row>
    <row r="707">
      <c r="H707" s="34" t="str">
        <f t="shared" si="1"/>
        <v>12/1899</v>
      </c>
      <c r="I707" s="34" t="str">
        <f t="shared" si="2"/>
        <v/>
      </c>
    </row>
    <row r="708">
      <c r="H708" s="34" t="str">
        <f t="shared" si="1"/>
        <v>12/1899</v>
      </c>
      <c r="I708" s="34" t="str">
        <f t="shared" si="2"/>
        <v/>
      </c>
    </row>
    <row r="709">
      <c r="H709" s="34" t="str">
        <f t="shared" si="1"/>
        <v>12/1899</v>
      </c>
      <c r="I709" s="34" t="str">
        <f t="shared" si="2"/>
        <v/>
      </c>
    </row>
    <row r="710">
      <c r="H710" s="34" t="str">
        <f t="shared" si="1"/>
        <v>12/1899</v>
      </c>
      <c r="I710" s="34" t="str">
        <f t="shared" si="2"/>
        <v/>
      </c>
    </row>
    <row r="711">
      <c r="H711" s="34" t="str">
        <f t="shared" si="1"/>
        <v>12/1899</v>
      </c>
      <c r="I711" s="34" t="str">
        <f t="shared" si="2"/>
        <v/>
      </c>
    </row>
    <row r="712">
      <c r="H712" s="34" t="str">
        <f t="shared" si="1"/>
        <v>12/1899</v>
      </c>
      <c r="I712" s="34" t="str">
        <f t="shared" si="2"/>
        <v/>
      </c>
    </row>
    <row r="713">
      <c r="H713" s="34" t="str">
        <f t="shared" si="1"/>
        <v>12/1899</v>
      </c>
      <c r="I713" s="34" t="str">
        <f t="shared" si="2"/>
        <v/>
      </c>
    </row>
    <row r="714">
      <c r="H714" s="34" t="str">
        <f t="shared" si="1"/>
        <v>12/1899</v>
      </c>
      <c r="I714" s="34" t="str">
        <f t="shared" si="2"/>
        <v/>
      </c>
    </row>
    <row r="715">
      <c r="H715" s="34" t="str">
        <f t="shared" si="1"/>
        <v>12/1899</v>
      </c>
      <c r="I715" s="34" t="str">
        <f t="shared" si="2"/>
        <v/>
      </c>
    </row>
    <row r="716">
      <c r="H716" s="34" t="str">
        <f t="shared" si="1"/>
        <v>12/1899</v>
      </c>
      <c r="I716" s="34" t="str">
        <f t="shared" si="2"/>
        <v/>
      </c>
    </row>
    <row r="717">
      <c r="H717" s="34" t="str">
        <f t="shared" si="1"/>
        <v>12/1899</v>
      </c>
      <c r="I717" s="34" t="str">
        <f t="shared" si="2"/>
        <v/>
      </c>
    </row>
    <row r="718">
      <c r="H718" s="34" t="str">
        <f t="shared" si="1"/>
        <v>12/1899</v>
      </c>
      <c r="I718" s="34" t="str">
        <f t="shared" si="2"/>
        <v/>
      </c>
    </row>
    <row r="719">
      <c r="H719" s="34" t="str">
        <f t="shared" si="1"/>
        <v>12/1899</v>
      </c>
      <c r="I719" s="34" t="str">
        <f t="shared" si="2"/>
        <v/>
      </c>
    </row>
    <row r="720">
      <c r="H720" s="34" t="str">
        <f t="shared" si="1"/>
        <v>12/1899</v>
      </c>
      <c r="I720" s="34" t="str">
        <f t="shared" si="2"/>
        <v/>
      </c>
    </row>
    <row r="721">
      <c r="H721" s="34" t="str">
        <f t="shared" si="1"/>
        <v>12/1899</v>
      </c>
      <c r="I721" s="34" t="str">
        <f t="shared" si="2"/>
        <v/>
      </c>
    </row>
    <row r="722">
      <c r="H722" s="34" t="str">
        <f t="shared" si="1"/>
        <v>12/1899</v>
      </c>
      <c r="I722" s="34" t="str">
        <f t="shared" si="2"/>
        <v/>
      </c>
    </row>
    <row r="723">
      <c r="H723" s="34" t="str">
        <f t="shared" si="1"/>
        <v>12/1899</v>
      </c>
      <c r="I723" s="34" t="str">
        <f t="shared" si="2"/>
        <v/>
      </c>
    </row>
    <row r="724">
      <c r="H724" s="34" t="str">
        <f t="shared" si="1"/>
        <v>12/1899</v>
      </c>
      <c r="I724" s="34" t="str">
        <f t="shared" si="2"/>
        <v/>
      </c>
    </row>
    <row r="725">
      <c r="H725" s="34" t="str">
        <f t="shared" si="1"/>
        <v>12/1899</v>
      </c>
      <c r="I725" s="34" t="str">
        <f t="shared" si="2"/>
        <v/>
      </c>
    </row>
    <row r="726">
      <c r="H726" s="34" t="str">
        <f t="shared" si="1"/>
        <v>12/1899</v>
      </c>
      <c r="I726" s="34" t="str">
        <f t="shared" si="2"/>
        <v/>
      </c>
    </row>
    <row r="727">
      <c r="H727" s="34" t="str">
        <f t="shared" si="1"/>
        <v>12/1899</v>
      </c>
      <c r="I727" s="34" t="str">
        <f t="shared" si="2"/>
        <v/>
      </c>
    </row>
    <row r="728">
      <c r="H728" s="34" t="str">
        <f t="shared" si="1"/>
        <v>12/1899</v>
      </c>
      <c r="I728" s="34" t="str">
        <f t="shared" si="2"/>
        <v/>
      </c>
    </row>
    <row r="729">
      <c r="H729" s="34" t="str">
        <f t="shared" si="1"/>
        <v>12/1899</v>
      </c>
      <c r="I729" s="34" t="str">
        <f t="shared" si="2"/>
        <v/>
      </c>
    </row>
    <row r="730">
      <c r="H730" s="34" t="str">
        <f t="shared" si="1"/>
        <v>12/1899</v>
      </c>
      <c r="I730" s="34" t="str">
        <f t="shared" si="2"/>
        <v/>
      </c>
    </row>
    <row r="731">
      <c r="H731" s="34" t="str">
        <f t="shared" si="1"/>
        <v>12/1899</v>
      </c>
      <c r="I731" s="34" t="str">
        <f t="shared" si="2"/>
        <v/>
      </c>
    </row>
    <row r="732">
      <c r="H732" s="34" t="str">
        <f t="shared" si="1"/>
        <v>12/1899</v>
      </c>
      <c r="I732" s="34" t="str">
        <f t="shared" si="2"/>
        <v/>
      </c>
    </row>
    <row r="733">
      <c r="H733" s="34" t="str">
        <f t="shared" si="1"/>
        <v>12/1899</v>
      </c>
      <c r="I733" s="34" t="str">
        <f t="shared" si="2"/>
        <v/>
      </c>
    </row>
    <row r="734">
      <c r="H734" s="34" t="str">
        <f t="shared" si="1"/>
        <v>12/1899</v>
      </c>
      <c r="I734" s="34" t="str">
        <f t="shared" si="2"/>
        <v/>
      </c>
    </row>
    <row r="735">
      <c r="H735" s="34" t="str">
        <f t="shared" si="1"/>
        <v>12/1899</v>
      </c>
      <c r="I735" s="34" t="str">
        <f t="shared" si="2"/>
        <v/>
      </c>
    </row>
    <row r="736">
      <c r="H736" s="34" t="str">
        <f t="shared" si="1"/>
        <v>12/1899</v>
      </c>
      <c r="I736" s="34" t="str">
        <f t="shared" si="2"/>
        <v/>
      </c>
    </row>
    <row r="737">
      <c r="H737" s="34" t="str">
        <f t="shared" si="1"/>
        <v>12/1899</v>
      </c>
      <c r="I737" s="34" t="str">
        <f t="shared" si="2"/>
        <v/>
      </c>
    </row>
    <row r="738">
      <c r="H738" s="34" t="str">
        <f t="shared" si="1"/>
        <v>12/1899</v>
      </c>
      <c r="I738" s="34" t="str">
        <f t="shared" si="2"/>
        <v/>
      </c>
    </row>
    <row r="739">
      <c r="H739" s="34" t="str">
        <f t="shared" si="1"/>
        <v>12/1899</v>
      </c>
      <c r="I739" s="34" t="str">
        <f t="shared" si="2"/>
        <v/>
      </c>
    </row>
    <row r="740">
      <c r="H740" s="34" t="str">
        <f t="shared" si="1"/>
        <v>12/1899</v>
      </c>
      <c r="I740" s="34" t="str">
        <f t="shared" si="2"/>
        <v/>
      </c>
    </row>
    <row r="741">
      <c r="H741" s="34" t="str">
        <f t="shared" si="1"/>
        <v>12/1899</v>
      </c>
      <c r="I741" s="34" t="str">
        <f t="shared" si="2"/>
        <v/>
      </c>
    </row>
    <row r="742">
      <c r="H742" s="34" t="str">
        <f t="shared" si="1"/>
        <v>12/1899</v>
      </c>
      <c r="I742" s="34" t="str">
        <f t="shared" si="2"/>
        <v/>
      </c>
    </row>
    <row r="743">
      <c r="H743" s="34" t="str">
        <f t="shared" si="1"/>
        <v>12/1899</v>
      </c>
      <c r="I743" s="34" t="str">
        <f t="shared" si="2"/>
        <v/>
      </c>
    </row>
    <row r="744">
      <c r="H744" s="34" t="str">
        <f t="shared" si="1"/>
        <v>12/1899</v>
      </c>
      <c r="I744" s="34" t="str">
        <f t="shared" si="2"/>
        <v/>
      </c>
    </row>
    <row r="745">
      <c r="H745" s="34" t="str">
        <f t="shared" si="1"/>
        <v>12/1899</v>
      </c>
      <c r="I745" s="34" t="str">
        <f t="shared" si="2"/>
        <v/>
      </c>
    </row>
    <row r="746">
      <c r="H746" s="34" t="str">
        <f t="shared" si="1"/>
        <v>12/1899</v>
      </c>
      <c r="I746" s="34" t="str">
        <f t="shared" si="2"/>
        <v/>
      </c>
    </row>
    <row r="747">
      <c r="H747" s="34" t="str">
        <f t="shared" si="1"/>
        <v>12/1899</v>
      </c>
      <c r="I747" s="34" t="str">
        <f t="shared" si="2"/>
        <v/>
      </c>
    </row>
    <row r="748">
      <c r="H748" s="34" t="str">
        <f t="shared" si="1"/>
        <v>12/1899</v>
      </c>
      <c r="I748" s="34" t="str">
        <f t="shared" si="2"/>
        <v/>
      </c>
    </row>
    <row r="749">
      <c r="H749" s="34" t="str">
        <f t="shared" si="1"/>
        <v>12/1899</v>
      </c>
      <c r="I749" s="34" t="str">
        <f t="shared" si="2"/>
        <v/>
      </c>
    </row>
    <row r="750">
      <c r="H750" s="34" t="str">
        <f t="shared" si="1"/>
        <v>12/1899</v>
      </c>
      <c r="I750" s="34" t="str">
        <f t="shared" si="2"/>
        <v/>
      </c>
    </row>
    <row r="751">
      <c r="H751" s="34" t="str">
        <f t="shared" si="1"/>
        <v>12/1899</v>
      </c>
      <c r="I751" s="34" t="str">
        <f t="shared" si="2"/>
        <v/>
      </c>
    </row>
    <row r="752">
      <c r="H752" s="34" t="str">
        <f t="shared" si="1"/>
        <v>12/1899</v>
      </c>
      <c r="I752" s="34" t="str">
        <f t="shared" si="2"/>
        <v/>
      </c>
    </row>
    <row r="753">
      <c r="H753" s="34" t="str">
        <f t="shared" si="1"/>
        <v>12/1899</v>
      </c>
      <c r="I753" s="34" t="str">
        <f t="shared" si="2"/>
        <v/>
      </c>
    </row>
    <row r="754">
      <c r="H754" s="34" t="str">
        <f t="shared" si="1"/>
        <v>12/1899</v>
      </c>
      <c r="I754" s="34" t="str">
        <f t="shared" si="2"/>
        <v/>
      </c>
    </row>
    <row r="755">
      <c r="H755" s="34" t="str">
        <f t="shared" si="1"/>
        <v>12/1899</v>
      </c>
      <c r="I755" s="34" t="str">
        <f t="shared" si="2"/>
        <v/>
      </c>
    </row>
    <row r="756">
      <c r="H756" s="34" t="str">
        <f t="shared" si="1"/>
        <v>12/1899</v>
      </c>
      <c r="I756" s="34" t="str">
        <f t="shared" si="2"/>
        <v/>
      </c>
    </row>
    <row r="757">
      <c r="H757" s="34" t="str">
        <f t="shared" si="1"/>
        <v>12/1899</v>
      </c>
      <c r="I757" s="34" t="str">
        <f t="shared" si="2"/>
        <v/>
      </c>
    </row>
    <row r="758">
      <c r="H758" s="34" t="str">
        <f t="shared" si="1"/>
        <v>12/1899</v>
      </c>
      <c r="I758" s="34" t="str">
        <f t="shared" si="2"/>
        <v/>
      </c>
    </row>
    <row r="759">
      <c r="H759" s="34" t="str">
        <f t="shared" si="1"/>
        <v>12/1899</v>
      </c>
      <c r="I759" s="34" t="str">
        <f t="shared" si="2"/>
        <v/>
      </c>
    </row>
    <row r="760">
      <c r="H760" s="34" t="str">
        <f t="shared" si="1"/>
        <v>12/1899</v>
      </c>
      <c r="I760" s="34" t="str">
        <f t="shared" si="2"/>
        <v/>
      </c>
    </row>
    <row r="761">
      <c r="H761" s="34" t="str">
        <f t="shared" si="1"/>
        <v>12/1899</v>
      </c>
      <c r="I761" s="34" t="str">
        <f t="shared" si="2"/>
        <v/>
      </c>
    </row>
    <row r="762">
      <c r="H762" s="34" t="str">
        <f t="shared" si="1"/>
        <v>12/1899</v>
      </c>
      <c r="I762" s="34" t="str">
        <f t="shared" si="2"/>
        <v/>
      </c>
    </row>
    <row r="763">
      <c r="H763" s="34" t="str">
        <f t="shared" si="1"/>
        <v>12/1899</v>
      </c>
      <c r="I763" s="34" t="str">
        <f t="shared" si="2"/>
        <v/>
      </c>
    </row>
    <row r="764">
      <c r="H764" s="34" t="str">
        <f t="shared" si="1"/>
        <v>12/1899</v>
      </c>
      <c r="I764" s="34" t="str">
        <f t="shared" si="2"/>
        <v/>
      </c>
    </row>
    <row r="765">
      <c r="H765" s="34" t="str">
        <f t="shared" si="1"/>
        <v>12/1899</v>
      </c>
      <c r="I765" s="34" t="str">
        <f t="shared" si="2"/>
        <v/>
      </c>
    </row>
    <row r="766">
      <c r="H766" s="34" t="str">
        <f t="shared" si="1"/>
        <v>12/1899</v>
      </c>
      <c r="I766" s="34" t="str">
        <f t="shared" si="2"/>
        <v/>
      </c>
    </row>
    <row r="767">
      <c r="H767" s="34" t="str">
        <f t="shared" si="1"/>
        <v>12/1899</v>
      </c>
      <c r="I767" s="34" t="str">
        <f t="shared" si="2"/>
        <v/>
      </c>
    </row>
    <row r="768">
      <c r="H768" s="34" t="str">
        <f t="shared" si="1"/>
        <v>12/1899</v>
      </c>
      <c r="I768" s="34" t="str">
        <f t="shared" si="2"/>
        <v/>
      </c>
    </row>
    <row r="769">
      <c r="H769" s="34" t="str">
        <f t="shared" si="1"/>
        <v>12/1899</v>
      </c>
      <c r="I769" s="34" t="str">
        <f t="shared" si="2"/>
        <v/>
      </c>
    </row>
    <row r="770">
      <c r="H770" s="34" t="str">
        <f t="shared" si="1"/>
        <v>12/1899</v>
      </c>
      <c r="I770" s="34" t="str">
        <f t="shared" si="2"/>
        <v/>
      </c>
    </row>
    <row r="771">
      <c r="H771" s="34" t="str">
        <f t="shared" si="1"/>
        <v>12/1899</v>
      </c>
      <c r="I771" s="34" t="str">
        <f t="shared" si="2"/>
        <v/>
      </c>
    </row>
    <row r="772">
      <c r="H772" s="34" t="str">
        <f t="shared" si="1"/>
        <v>12/1899</v>
      </c>
      <c r="I772" s="34" t="str">
        <f t="shared" si="2"/>
        <v/>
      </c>
    </row>
    <row r="773">
      <c r="H773" s="34" t="str">
        <f t="shared" si="1"/>
        <v>12/1899</v>
      </c>
      <c r="I773" s="34" t="str">
        <f t="shared" si="2"/>
        <v/>
      </c>
    </row>
    <row r="774">
      <c r="H774" s="34" t="str">
        <f t="shared" si="1"/>
        <v>12/1899</v>
      </c>
      <c r="I774" s="34" t="str">
        <f t="shared" si="2"/>
        <v/>
      </c>
    </row>
    <row r="775">
      <c r="H775" s="34" t="str">
        <f t="shared" si="1"/>
        <v>12/1899</v>
      </c>
      <c r="I775" s="34" t="str">
        <f t="shared" si="2"/>
        <v/>
      </c>
    </row>
    <row r="776">
      <c r="H776" s="34" t="str">
        <f t="shared" si="1"/>
        <v>12/1899</v>
      </c>
      <c r="I776" s="34" t="str">
        <f t="shared" si="2"/>
        <v/>
      </c>
    </row>
    <row r="777">
      <c r="H777" s="34" t="str">
        <f t="shared" si="1"/>
        <v>12/1899</v>
      </c>
      <c r="I777" s="34" t="str">
        <f t="shared" si="2"/>
        <v/>
      </c>
    </row>
    <row r="778">
      <c r="H778" s="34" t="str">
        <f t="shared" si="1"/>
        <v>12/1899</v>
      </c>
      <c r="I778" s="34" t="str">
        <f t="shared" si="2"/>
        <v/>
      </c>
    </row>
    <row r="779">
      <c r="H779" s="34" t="str">
        <f t="shared" si="1"/>
        <v>12/1899</v>
      </c>
      <c r="I779" s="34" t="str">
        <f t="shared" si="2"/>
        <v/>
      </c>
    </row>
    <row r="780">
      <c r="H780" s="34" t="str">
        <f t="shared" si="1"/>
        <v>12/1899</v>
      </c>
      <c r="I780" s="34" t="str">
        <f t="shared" si="2"/>
        <v/>
      </c>
    </row>
    <row r="781">
      <c r="H781" s="34" t="str">
        <f t="shared" si="1"/>
        <v>12/1899</v>
      </c>
      <c r="I781" s="34" t="str">
        <f t="shared" si="2"/>
        <v/>
      </c>
    </row>
    <row r="782">
      <c r="H782" s="34" t="str">
        <f t="shared" si="1"/>
        <v>12/1899</v>
      </c>
      <c r="I782" s="34" t="str">
        <f t="shared" si="2"/>
        <v/>
      </c>
    </row>
    <row r="783">
      <c r="H783" s="34" t="str">
        <f t="shared" si="1"/>
        <v>12/1899</v>
      </c>
      <c r="I783" s="34" t="str">
        <f t="shared" si="2"/>
        <v/>
      </c>
    </row>
    <row r="784">
      <c r="H784" s="34" t="str">
        <f t="shared" si="1"/>
        <v>12/1899</v>
      </c>
      <c r="I784" s="34" t="str">
        <f t="shared" si="2"/>
        <v/>
      </c>
    </row>
    <row r="785">
      <c r="H785" s="34" t="str">
        <f t="shared" si="1"/>
        <v>12/1899</v>
      </c>
      <c r="I785" s="34" t="str">
        <f t="shared" si="2"/>
        <v/>
      </c>
    </row>
    <row r="786">
      <c r="H786" s="34" t="str">
        <f t="shared" si="1"/>
        <v>12/1899</v>
      </c>
      <c r="I786" s="34" t="str">
        <f t="shared" si="2"/>
        <v/>
      </c>
    </row>
    <row r="787">
      <c r="H787" s="34" t="str">
        <f t="shared" si="1"/>
        <v>12/1899</v>
      </c>
      <c r="I787" s="34" t="str">
        <f t="shared" si="2"/>
        <v/>
      </c>
    </row>
    <row r="788">
      <c r="H788" s="34" t="str">
        <f t="shared" si="1"/>
        <v>12/1899</v>
      </c>
      <c r="I788" s="34" t="str">
        <f t="shared" si="2"/>
        <v/>
      </c>
    </row>
    <row r="789">
      <c r="H789" s="34" t="str">
        <f t="shared" si="1"/>
        <v>12/1899</v>
      </c>
      <c r="I789" s="34" t="str">
        <f t="shared" si="2"/>
        <v/>
      </c>
    </row>
    <row r="790">
      <c r="H790" s="34" t="str">
        <f t="shared" si="1"/>
        <v>12/1899</v>
      </c>
      <c r="I790" s="34" t="str">
        <f t="shared" si="2"/>
        <v/>
      </c>
    </row>
    <row r="791">
      <c r="H791" s="34" t="str">
        <f t="shared" si="1"/>
        <v>12/1899</v>
      </c>
      <c r="I791" s="34" t="str">
        <f t="shared" si="2"/>
        <v/>
      </c>
    </row>
    <row r="792">
      <c r="H792" s="34" t="str">
        <f t="shared" si="1"/>
        <v>12/1899</v>
      </c>
      <c r="I792" s="34" t="str">
        <f t="shared" si="2"/>
        <v/>
      </c>
    </row>
    <row r="793">
      <c r="H793" s="34" t="str">
        <f t="shared" si="1"/>
        <v>12/1899</v>
      </c>
      <c r="I793" s="34" t="str">
        <f t="shared" si="2"/>
        <v/>
      </c>
    </row>
    <row r="794">
      <c r="H794" s="34" t="str">
        <f t="shared" si="1"/>
        <v>12/1899</v>
      </c>
      <c r="I794" s="34" t="str">
        <f t="shared" si="2"/>
        <v/>
      </c>
    </row>
    <row r="795">
      <c r="H795" s="34" t="str">
        <f t="shared" si="1"/>
        <v>12/1899</v>
      </c>
      <c r="I795" s="34" t="str">
        <f t="shared" si="2"/>
        <v/>
      </c>
    </row>
    <row r="796">
      <c r="H796" s="34" t="str">
        <f t="shared" si="1"/>
        <v>12/1899</v>
      </c>
      <c r="I796" s="34" t="str">
        <f t="shared" si="2"/>
        <v/>
      </c>
    </row>
    <row r="797">
      <c r="H797" s="34" t="str">
        <f t="shared" si="1"/>
        <v>12/1899</v>
      </c>
      <c r="I797" s="34" t="str">
        <f t="shared" si="2"/>
        <v/>
      </c>
    </row>
    <row r="798">
      <c r="H798" s="34" t="str">
        <f t="shared" si="1"/>
        <v>12/1899</v>
      </c>
      <c r="I798" s="34" t="str">
        <f t="shared" si="2"/>
        <v/>
      </c>
    </row>
    <row r="799">
      <c r="H799" s="34" t="str">
        <f t="shared" si="1"/>
        <v>12/1899</v>
      </c>
      <c r="I799" s="34" t="str">
        <f t="shared" si="2"/>
        <v/>
      </c>
    </row>
    <row r="800">
      <c r="H800" s="34" t="str">
        <f t="shared" si="1"/>
        <v>12/1899</v>
      </c>
      <c r="I800" s="34" t="str">
        <f t="shared" si="2"/>
        <v/>
      </c>
    </row>
    <row r="801">
      <c r="H801" s="34" t="str">
        <f t="shared" si="1"/>
        <v>12/1899</v>
      </c>
      <c r="I801" s="34" t="str">
        <f t="shared" si="2"/>
        <v/>
      </c>
    </row>
    <row r="802">
      <c r="H802" s="34" t="str">
        <f t="shared" si="1"/>
        <v>12/1899</v>
      </c>
      <c r="I802" s="34" t="str">
        <f t="shared" si="2"/>
        <v/>
      </c>
    </row>
    <row r="803">
      <c r="H803" s="34" t="str">
        <f t="shared" si="1"/>
        <v>12/1899</v>
      </c>
      <c r="I803" s="34" t="str">
        <f t="shared" si="2"/>
        <v/>
      </c>
    </row>
    <row r="804">
      <c r="H804" s="34" t="str">
        <f t="shared" si="1"/>
        <v>12/1899</v>
      </c>
      <c r="I804" s="34" t="str">
        <f t="shared" si="2"/>
        <v/>
      </c>
    </row>
    <row r="805">
      <c r="H805" s="34" t="str">
        <f t="shared" si="1"/>
        <v>12/1899</v>
      </c>
      <c r="I805" s="34" t="str">
        <f t="shared" si="2"/>
        <v/>
      </c>
    </row>
    <row r="806">
      <c r="H806" s="34" t="str">
        <f t="shared" si="1"/>
        <v>12/1899</v>
      </c>
      <c r="I806" s="34" t="str">
        <f t="shared" si="2"/>
        <v/>
      </c>
    </row>
    <row r="807">
      <c r="H807" s="34" t="str">
        <f t="shared" si="1"/>
        <v>12/1899</v>
      </c>
      <c r="I807" s="34" t="str">
        <f t="shared" si="2"/>
        <v/>
      </c>
    </row>
    <row r="808">
      <c r="H808" s="34" t="str">
        <f t="shared" si="1"/>
        <v>12/1899</v>
      </c>
      <c r="I808" s="34" t="str">
        <f t="shared" si="2"/>
        <v/>
      </c>
    </row>
    <row r="809">
      <c r="H809" s="34" t="str">
        <f t="shared" si="1"/>
        <v>12/1899</v>
      </c>
      <c r="I809" s="34" t="str">
        <f t="shared" si="2"/>
        <v/>
      </c>
    </row>
    <row r="810">
      <c r="H810" s="34" t="str">
        <f t="shared" si="1"/>
        <v>12/1899</v>
      </c>
      <c r="I810" s="34" t="str">
        <f t="shared" si="2"/>
        <v/>
      </c>
    </row>
    <row r="811">
      <c r="H811" s="34" t="str">
        <f t="shared" si="1"/>
        <v>12/1899</v>
      </c>
      <c r="I811" s="34" t="str">
        <f t="shared" si="2"/>
        <v/>
      </c>
    </row>
    <row r="812">
      <c r="H812" s="34" t="str">
        <f t="shared" si="1"/>
        <v>12/1899</v>
      </c>
      <c r="I812" s="34" t="str">
        <f t="shared" si="2"/>
        <v/>
      </c>
    </row>
    <row r="813">
      <c r="H813" s="34" t="str">
        <f t="shared" si="1"/>
        <v>12/1899</v>
      </c>
      <c r="I813" s="34" t="str">
        <f t="shared" si="2"/>
        <v/>
      </c>
    </row>
    <row r="814">
      <c r="H814" s="34" t="str">
        <f t="shared" si="1"/>
        <v>12/1899</v>
      </c>
      <c r="I814" s="34" t="str">
        <f t="shared" si="2"/>
        <v/>
      </c>
    </row>
    <row r="815">
      <c r="H815" s="34" t="str">
        <f t="shared" si="1"/>
        <v>12/1899</v>
      </c>
      <c r="I815" s="34" t="str">
        <f t="shared" si="2"/>
        <v/>
      </c>
    </row>
    <row r="816">
      <c r="H816" s="34" t="str">
        <f t="shared" si="1"/>
        <v>12/1899</v>
      </c>
      <c r="I816" s="34" t="str">
        <f t="shared" si="2"/>
        <v/>
      </c>
    </row>
    <row r="817">
      <c r="H817" s="34" t="str">
        <f t="shared" si="1"/>
        <v>12/1899</v>
      </c>
      <c r="I817" s="34" t="str">
        <f t="shared" si="2"/>
        <v/>
      </c>
    </row>
    <row r="818">
      <c r="H818" s="34" t="str">
        <f t="shared" si="1"/>
        <v>12/1899</v>
      </c>
      <c r="I818" s="34" t="str">
        <f t="shared" si="2"/>
        <v/>
      </c>
    </row>
    <row r="819">
      <c r="H819" s="34" t="str">
        <f t="shared" si="1"/>
        <v>12/1899</v>
      </c>
      <c r="I819" s="34" t="str">
        <f t="shared" si="2"/>
        <v/>
      </c>
    </row>
    <row r="820">
      <c r="H820" s="34" t="str">
        <f t="shared" si="1"/>
        <v>12/1899</v>
      </c>
      <c r="I820" s="34" t="str">
        <f t="shared" si="2"/>
        <v/>
      </c>
    </row>
    <row r="821">
      <c r="H821" s="34" t="str">
        <f t="shared" si="1"/>
        <v>12/1899</v>
      </c>
      <c r="I821" s="34" t="str">
        <f t="shared" si="2"/>
        <v/>
      </c>
    </row>
    <row r="822">
      <c r="H822" s="34" t="str">
        <f t="shared" si="1"/>
        <v>12/1899</v>
      </c>
      <c r="I822" s="34" t="str">
        <f t="shared" si="2"/>
        <v/>
      </c>
    </row>
    <row r="823">
      <c r="H823" s="34" t="str">
        <f t="shared" si="1"/>
        <v>12/1899</v>
      </c>
      <c r="I823" s="34" t="str">
        <f t="shared" si="2"/>
        <v/>
      </c>
    </row>
    <row r="824">
      <c r="H824" s="34" t="str">
        <f t="shared" si="1"/>
        <v>12/1899</v>
      </c>
      <c r="I824" s="34" t="str">
        <f t="shared" si="2"/>
        <v/>
      </c>
    </row>
    <row r="825">
      <c r="H825" s="34" t="str">
        <f t="shared" si="1"/>
        <v>12/1899</v>
      </c>
      <c r="I825" s="34" t="str">
        <f t="shared" si="2"/>
        <v/>
      </c>
    </row>
    <row r="826">
      <c r="H826" s="34" t="str">
        <f t="shared" si="1"/>
        <v>12/1899</v>
      </c>
      <c r="I826" s="34" t="str">
        <f t="shared" si="2"/>
        <v/>
      </c>
    </row>
    <row r="827">
      <c r="H827" s="34" t="str">
        <f t="shared" si="1"/>
        <v>12/1899</v>
      </c>
      <c r="I827" s="34" t="str">
        <f t="shared" si="2"/>
        <v/>
      </c>
    </row>
    <row r="828">
      <c r="H828" s="34" t="str">
        <f t="shared" si="1"/>
        <v>12/1899</v>
      </c>
      <c r="I828" s="34" t="str">
        <f t="shared" si="2"/>
        <v/>
      </c>
    </row>
    <row r="829">
      <c r="H829" s="34" t="str">
        <f t="shared" si="1"/>
        <v>12/1899</v>
      </c>
      <c r="I829" s="34" t="str">
        <f t="shared" si="2"/>
        <v/>
      </c>
    </row>
    <row r="830">
      <c r="H830" s="34" t="str">
        <f t="shared" si="1"/>
        <v>12/1899</v>
      </c>
      <c r="I830" s="34" t="str">
        <f t="shared" si="2"/>
        <v/>
      </c>
    </row>
    <row r="831">
      <c r="H831" s="34" t="str">
        <f t="shared" si="1"/>
        <v>12/1899</v>
      </c>
      <c r="I831" s="34" t="str">
        <f t="shared" si="2"/>
        <v/>
      </c>
    </row>
    <row r="832">
      <c r="H832" s="34" t="str">
        <f t="shared" si="1"/>
        <v>12/1899</v>
      </c>
      <c r="I832" s="34" t="str">
        <f t="shared" si="2"/>
        <v/>
      </c>
    </row>
    <row r="833">
      <c r="H833" s="34" t="str">
        <f t="shared" si="1"/>
        <v>12/1899</v>
      </c>
      <c r="I833" s="34" t="str">
        <f t="shared" si="2"/>
        <v/>
      </c>
    </row>
    <row r="834">
      <c r="H834" s="34" t="str">
        <f t="shared" si="1"/>
        <v>12/1899</v>
      </c>
      <c r="I834" s="34" t="str">
        <f t="shared" si="2"/>
        <v/>
      </c>
    </row>
    <row r="835">
      <c r="H835" s="34" t="str">
        <f t="shared" si="1"/>
        <v>12/1899</v>
      </c>
      <c r="I835" s="34" t="str">
        <f t="shared" si="2"/>
        <v/>
      </c>
    </row>
    <row r="836">
      <c r="H836" s="34" t="str">
        <f t="shared" si="1"/>
        <v>12/1899</v>
      </c>
      <c r="I836" s="34" t="str">
        <f t="shared" si="2"/>
        <v/>
      </c>
    </row>
    <row r="837">
      <c r="H837" s="34" t="str">
        <f t="shared" si="1"/>
        <v>12/1899</v>
      </c>
      <c r="I837" s="34" t="str">
        <f t="shared" si="2"/>
        <v/>
      </c>
    </row>
    <row r="838">
      <c r="H838" s="34" t="str">
        <f t="shared" si="1"/>
        <v>12/1899</v>
      </c>
      <c r="I838" s="34" t="str">
        <f t="shared" si="2"/>
        <v/>
      </c>
    </row>
    <row r="839">
      <c r="H839" s="34" t="str">
        <f t="shared" si="1"/>
        <v>12/1899</v>
      </c>
      <c r="I839" s="34" t="str">
        <f t="shared" si="2"/>
        <v/>
      </c>
    </row>
    <row r="840">
      <c r="H840" s="34" t="str">
        <f t="shared" si="1"/>
        <v>12/1899</v>
      </c>
      <c r="I840" s="34" t="str">
        <f t="shared" si="2"/>
        <v/>
      </c>
    </row>
    <row r="841">
      <c r="H841" s="34" t="str">
        <f t="shared" si="1"/>
        <v>12/1899</v>
      </c>
      <c r="I841" s="34" t="str">
        <f t="shared" si="2"/>
        <v/>
      </c>
    </row>
    <row r="842">
      <c r="H842" s="34" t="str">
        <f t="shared" si="1"/>
        <v>12/1899</v>
      </c>
      <c r="I842" s="34" t="str">
        <f t="shared" si="2"/>
        <v/>
      </c>
    </row>
    <row r="843">
      <c r="H843" s="34" t="str">
        <f t="shared" si="1"/>
        <v>12/1899</v>
      </c>
      <c r="I843" s="34" t="str">
        <f t="shared" si="2"/>
        <v/>
      </c>
    </row>
    <row r="844">
      <c r="H844" s="34" t="str">
        <f t="shared" si="1"/>
        <v>12/1899</v>
      </c>
      <c r="I844" s="34" t="str">
        <f t="shared" si="2"/>
        <v/>
      </c>
    </row>
    <row r="845">
      <c r="H845" s="34" t="str">
        <f t="shared" si="1"/>
        <v>12/1899</v>
      </c>
      <c r="I845" s="34" t="str">
        <f t="shared" si="2"/>
        <v/>
      </c>
    </row>
    <row r="846">
      <c r="H846" s="34" t="str">
        <f t="shared" si="1"/>
        <v>12/1899</v>
      </c>
      <c r="I846" s="34" t="str">
        <f t="shared" si="2"/>
        <v/>
      </c>
    </row>
    <row r="847">
      <c r="H847" s="34" t="str">
        <f t="shared" si="1"/>
        <v>12/1899</v>
      </c>
      <c r="I847" s="34" t="str">
        <f t="shared" si="2"/>
        <v/>
      </c>
    </row>
    <row r="848">
      <c r="H848" s="34" t="str">
        <f t="shared" si="1"/>
        <v>12/1899</v>
      </c>
      <c r="I848" s="34" t="str">
        <f t="shared" si="2"/>
        <v/>
      </c>
    </row>
    <row r="849">
      <c r="H849" s="34" t="str">
        <f t="shared" si="1"/>
        <v>12/1899</v>
      </c>
      <c r="I849" s="34" t="str">
        <f t="shared" si="2"/>
        <v/>
      </c>
    </row>
    <row r="850">
      <c r="H850" s="34" t="str">
        <f t="shared" si="1"/>
        <v>12/1899</v>
      </c>
      <c r="I850" s="34" t="str">
        <f t="shared" si="2"/>
        <v/>
      </c>
    </row>
    <row r="851">
      <c r="H851" s="34" t="str">
        <f t="shared" si="1"/>
        <v>12/1899</v>
      </c>
      <c r="I851" s="34" t="str">
        <f t="shared" si="2"/>
        <v/>
      </c>
    </row>
    <row r="852">
      <c r="H852" s="34" t="str">
        <f t="shared" si="1"/>
        <v>12/1899</v>
      </c>
      <c r="I852" s="34" t="str">
        <f t="shared" si="2"/>
        <v/>
      </c>
    </row>
    <row r="853">
      <c r="H853" s="34" t="str">
        <f t="shared" si="1"/>
        <v>12/1899</v>
      </c>
      <c r="I853" s="34" t="str">
        <f t="shared" si="2"/>
        <v/>
      </c>
    </row>
    <row r="854">
      <c r="H854" s="34" t="str">
        <f t="shared" si="1"/>
        <v>12/1899</v>
      </c>
      <c r="I854" s="34" t="str">
        <f t="shared" si="2"/>
        <v/>
      </c>
    </row>
    <row r="855">
      <c r="H855" s="34" t="str">
        <f t="shared" si="1"/>
        <v>12/1899</v>
      </c>
      <c r="I855" s="34" t="str">
        <f t="shared" si="2"/>
        <v/>
      </c>
    </row>
    <row r="856">
      <c r="H856" s="34" t="str">
        <f t="shared" si="1"/>
        <v>12/1899</v>
      </c>
      <c r="I856" s="34" t="str">
        <f t="shared" si="2"/>
        <v/>
      </c>
    </row>
    <row r="857">
      <c r="H857" s="34" t="str">
        <f t="shared" si="1"/>
        <v>12/1899</v>
      </c>
      <c r="I857" s="34" t="str">
        <f t="shared" si="2"/>
        <v/>
      </c>
    </row>
    <row r="858">
      <c r="H858" s="34" t="str">
        <f t="shared" si="1"/>
        <v>12/1899</v>
      </c>
      <c r="I858" s="34" t="str">
        <f t="shared" si="2"/>
        <v/>
      </c>
    </row>
    <row r="859">
      <c r="H859" s="34" t="str">
        <f t="shared" si="1"/>
        <v>12/1899</v>
      </c>
      <c r="I859" s="34" t="str">
        <f t="shared" si="2"/>
        <v/>
      </c>
    </row>
    <row r="860">
      <c r="H860" s="34" t="str">
        <f t="shared" si="1"/>
        <v>12/1899</v>
      </c>
      <c r="I860" s="34" t="str">
        <f t="shared" si="2"/>
        <v/>
      </c>
    </row>
    <row r="861">
      <c r="H861" s="34" t="str">
        <f t="shared" si="1"/>
        <v>12/1899</v>
      </c>
      <c r="I861" s="34" t="str">
        <f t="shared" si="2"/>
        <v/>
      </c>
    </row>
    <row r="862">
      <c r="H862" s="34" t="str">
        <f t="shared" si="1"/>
        <v>12/1899</v>
      </c>
      <c r="I862" s="34" t="str">
        <f t="shared" si="2"/>
        <v/>
      </c>
    </row>
    <row r="863">
      <c r="H863" s="34" t="str">
        <f t="shared" si="1"/>
        <v>12/1899</v>
      </c>
      <c r="I863" s="34" t="str">
        <f t="shared" si="2"/>
        <v/>
      </c>
    </row>
    <row r="864">
      <c r="H864" s="34" t="str">
        <f t="shared" si="1"/>
        <v>12/1899</v>
      </c>
      <c r="I864" s="34" t="str">
        <f t="shared" si="2"/>
        <v/>
      </c>
    </row>
    <row r="865">
      <c r="H865" s="34" t="str">
        <f t="shared" si="1"/>
        <v>12/1899</v>
      </c>
      <c r="I865" s="34" t="str">
        <f t="shared" si="2"/>
        <v/>
      </c>
    </row>
    <row r="866">
      <c r="H866" s="34" t="str">
        <f t="shared" si="1"/>
        <v>12/1899</v>
      </c>
      <c r="I866" s="34" t="str">
        <f t="shared" si="2"/>
        <v/>
      </c>
    </row>
    <row r="867">
      <c r="H867" s="34" t="str">
        <f t="shared" si="1"/>
        <v>12/1899</v>
      </c>
      <c r="I867" s="34" t="str">
        <f t="shared" si="2"/>
        <v/>
      </c>
    </row>
    <row r="868">
      <c r="H868" s="34" t="str">
        <f t="shared" si="1"/>
        <v>12/1899</v>
      </c>
      <c r="I868" s="34" t="str">
        <f t="shared" si="2"/>
        <v/>
      </c>
    </row>
    <row r="869">
      <c r="H869" s="34" t="str">
        <f t="shared" si="1"/>
        <v>12/1899</v>
      </c>
      <c r="I869" s="34" t="str">
        <f t="shared" si="2"/>
        <v/>
      </c>
    </row>
    <row r="870">
      <c r="H870" s="34" t="str">
        <f t="shared" si="1"/>
        <v>12/1899</v>
      </c>
      <c r="I870" s="34" t="str">
        <f t="shared" si="2"/>
        <v/>
      </c>
    </row>
    <row r="871">
      <c r="H871" s="34" t="str">
        <f t="shared" si="1"/>
        <v>12/1899</v>
      </c>
      <c r="I871" s="34" t="str">
        <f t="shared" si="2"/>
        <v/>
      </c>
    </row>
    <row r="872">
      <c r="H872" s="34" t="str">
        <f t="shared" si="1"/>
        <v>12/1899</v>
      </c>
      <c r="I872" s="34" t="str">
        <f t="shared" si="2"/>
        <v/>
      </c>
    </row>
    <row r="873">
      <c r="H873" s="34" t="str">
        <f t="shared" si="1"/>
        <v>12/1899</v>
      </c>
      <c r="I873" s="34" t="str">
        <f t="shared" si="2"/>
        <v/>
      </c>
    </row>
    <row r="874">
      <c r="H874" s="34" t="str">
        <f t="shared" si="1"/>
        <v>12/1899</v>
      </c>
      <c r="I874" s="34" t="str">
        <f t="shared" si="2"/>
        <v/>
      </c>
    </row>
    <row r="875">
      <c r="H875" s="34" t="str">
        <f t="shared" si="1"/>
        <v>12/1899</v>
      </c>
      <c r="I875" s="34" t="str">
        <f t="shared" si="2"/>
        <v/>
      </c>
    </row>
    <row r="876">
      <c r="H876" s="34" t="str">
        <f t="shared" si="1"/>
        <v>12/1899</v>
      </c>
      <c r="I876" s="34" t="str">
        <f t="shared" si="2"/>
        <v/>
      </c>
    </row>
    <row r="877">
      <c r="H877" s="34" t="str">
        <f t="shared" si="1"/>
        <v>12/1899</v>
      </c>
      <c r="I877" s="34" t="str">
        <f t="shared" si="2"/>
        <v/>
      </c>
    </row>
    <row r="878">
      <c r="H878" s="34" t="str">
        <f t="shared" si="1"/>
        <v>12/1899</v>
      </c>
      <c r="I878" s="34" t="str">
        <f t="shared" si="2"/>
        <v/>
      </c>
    </row>
    <row r="879">
      <c r="H879" s="34" t="str">
        <f t="shared" si="1"/>
        <v>12/1899</v>
      </c>
      <c r="I879" s="34" t="str">
        <f t="shared" si="2"/>
        <v/>
      </c>
    </row>
    <row r="880">
      <c r="H880" s="34" t="str">
        <f t="shared" si="1"/>
        <v>12/1899</v>
      </c>
      <c r="I880" s="34" t="str">
        <f t="shared" si="2"/>
        <v/>
      </c>
    </row>
    <row r="881">
      <c r="H881" s="34" t="str">
        <f t="shared" si="1"/>
        <v>12/1899</v>
      </c>
      <c r="I881" s="34" t="str">
        <f t="shared" si="2"/>
        <v/>
      </c>
    </row>
    <row r="882">
      <c r="H882" s="34" t="str">
        <f t="shared" si="1"/>
        <v>12/1899</v>
      </c>
      <c r="I882" s="34" t="str">
        <f t="shared" si="2"/>
        <v/>
      </c>
    </row>
    <row r="883">
      <c r="H883" s="34" t="str">
        <f t="shared" si="1"/>
        <v>12/1899</v>
      </c>
      <c r="I883" s="34" t="str">
        <f t="shared" si="2"/>
        <v/>
      </c>
    </row>
    <row r="884">
      <c r="H884" s="34" t="str">
        <f t="shared" si="1"/>
        <v>12/1899</v>
      </c>
      <c r="I884" s="34" t="str">
        <f t="shared" si="2"/>
        <v/>
      </c>
    </row>
    <row r="885">
      <c r="H885" s="34" t="str">
        <f t="shared" si="1"/>
        <v>12/1899</v>
      </c>
      <c r="I885" s="34" t="str">
        <f t="shared" si="2"/>
        <v/>
      </c>
    </row>
    <row r="886">
      <c r="H886" s="34" t="str">
        <f t="shared" si="1"/>
        <v>12/1899</v>
      </c>
      <c r="I886" s="34" t="str">
        <f t="shared" si="2"/>
        <v/>
      </c>
    </row>
    <row r="887">
      <c r="H887" s="34" t="str">
        <f t="shared" si="1"/>
        <v>12/1899</v>
      </c>
      <c r="I887" s="34" t="str">
        <f t="shared" si="2"/>
        <v/>
      </c>
    </row>
    <row r="888">
      <c r="H888" s="34" t="str">
        <f t="shared" si="1"/>
        <v>12/1899</v>
      </c>
      <c r="I888" s="34" t="str">
        <f t="shared" si="2"/>
        <v/>
      </c>
    </row>
    <row r="889">
      <c r="H889" s="34" t="str">
        <f t="shared" si="1"/>
        <v>12/1899</v>
      </c>
      <c r="I889" s="34" t="str">
        <f t="shared" si="2"/>
        <v/>
      </c>
    </row>
    <row r="890">
      <c r="H890" s="34" t="str">
        <f t="shared" si="1"/>
        <v>12/1899</v>
      </c>
      <c r="I890" s="34" t="str">
        <f t="shared" si="2"/>
        <v/>
      </c>
    </row>
    <row r="891">
      <c r="H891" s="34" t="str">
        <f t="shared" si="1"/>
        <v>12/1899</v>
      </c>
      <c r="I891" s="34" t="str">
        <f t="shared" si="2"/>
        <v/>
      </c>
    </row>
    <row r="892">
      <c r="H892" s="34" t="str">
        <f t="shared" si="1"/>
        <v>12/1899</v>
      </c>
      <c r="I892" s="34" t="str">
        <f t="shared" si="2"/>
        <v/>
      </c>
    </row>
    <row r="893">
      <c r="H893" s="34" t="str">
        <f t="shared" si="1"/>
        <v>12/1899</v>
      </c>
      <c r="I893" s="34" t="str">
        <f t="shared" si="2"/>
        <v/>
      </c>
    </row>
    <row r="894">
      <c r="H894" s="34" t="str">
        <f t="shared" si="1"/>
        <v>12/1899</v>
      </c>
      <c r="I894" s="34" t="str">
        <f t="shared" si="2"/>
        <v/>
      </c>
    </row>
    <row r="895">
      <c r="H895" s="34" t="str">
        <f t="shared" si="1"/>
        <v>12/1899</v>
      </c>
      <c r="I895" s="34" t="str">
        <f t="shared" si="2"/>
        <v/>
      </c>
    </row>
    <row r="896">
      <c r="H896" s="34" t="str">
        <f t="shared" si="1"/>
        <v>12/1899</v>
      </c>
      <c r="I896" s="34" t="str">
        <f t="shared" si="2"/>
        <v/>
      </c>
    </row>
    <row r="897">
      <c r="H897" s="34" t="str">
        <f t="shared" si="1"/>
        <v>12/1899</v>
      </c>
      <c r="I897" s="34" t="str">
        <f t="shared" si="2"/>
        <v/>
      </c>
    </row>
    <row r="898">
      <c r="H898" s="34" t="str">
        <f t="shared" si="1"/>
        <v>12/1899</v>
      </c>
      <c r="I898" s="34" t="str">
        <f t="shared" si="2"/>
        <v/>
      </c>
    </row>
    <row r="899">
      <c r="H899" s="34" t="str">
        <f t="shared" si="1"/>
        <v>12/1899</v>
      </c>
      <c r="I899" s="34" t="str">
        <f t="shared" si="2"/>
        <v/>
      </c>
    </row>
    <row r="900">
      <c r="H900" s="34" t="str">
        <f t="shared" si="1"/>
        <v>12/1899</v>
      </c>
      <c r="I900" s="34" t="str">
        <f t="shared" si="2"/>
        <v/>
      </c>
    </row>
    <row r="901">
      <c r="H901" s="34" t="str">
        <f t="shared" si="1"/>
        <v>12/1899</v>
      </c>
      <c r="I901" s="34" t="str">
        <f t="shared" si="2"/>
        <v/>
      </c>
    </row>
    <row r="902">
      <c r="H902" s="34" t="str">
        <f t="shared" si="1"/>
        <v>12/1899</v>
      </c>
      <c r="I902" s="34" t="str">
        <f t="shared" si="2"/>
        <v/>
      </c>
    </row>
    <row r="903">
      <c r="H903" s="34" t="str">
        <f t="shared" si="1"/>
        <v>12/1899</v>
      </c>
      <c r="I903" s="34" t="str">
        <f t="shared" si="2"/>
        <v/>
      </c>
    </row>
    <row r="904">
      <c r="H904" s="34" t="str">
        <f t="shared" si="1"/>
        <v>12/1899</v>
      </c>
      <c r="I904" s="34" t="str">
        <f t="shared" si="2"/>
        <v/>
      </c>
    </row>
    <row r="905">
      <c r="H905" s="34" t="str">
        <f t="shared" si="1"/>
        <v>12/1899</v>
      </c>
      <c r="I905" s="34" t="str">
        <f t="shared" si="2"/>
        <v/>
      </c>
    </row>
    <row r="906">
      <c r="H906" s="34" t="str">
        <f t="shared" si="1"/>
        <v>12/1899</v>
      </c>
      <c r="I906" s="34" t="str">
        <f t="shared" si="2"/>
        <v/>
      </c>
    </row>
    <row r="907">
      <c r="H907" s="34" t="str">
        <f t="shared" si="1"/>
        <v>12/1899</v>
      </c>
      <c r="I907" s="34" t="str">
        <f t="shared" si="2"/>
        <v/>
      </c>
    </row>
    <row r="908">
      <c r="H908" s="34" t="str">
        <f t="shared" si="1"/>
        <v>12/1899</v>
      </c>
      <c r="I908" s="34" t="str">
        <f t="shared" si="2"/>
        <v/>
      </c>
    </row>
    <row r="909">
      <c r="H909" s="34" t="str">
        <f t="shared" si="1"/>
        <v>12/1899</v>
      </c>
      <c r="I909" s="34" t="str">
        <f t="shared" si="2"/>
        <v/>
      </c>
    </row>
    <row r="910">
      <c r="H910" s="34" t="str">
        <f t="shared" si="1"/>
        <v>12/1899</v>
      </c>
      <c r="I910" s="34" t="str">
        <f t="shared" si="2"/>
        <v/>
      </c>
    </row>
    <row r="911">
      <c r="H911" s="34" t="str">
        <f t="shared" si="1"/>
        <v>12/1899</v>
      </c>
      <c r="I911" s="34" t="str">
        <f t="shared" si="2"/>
        <v/>
      </c>
    </row>
    <row r="912">
      <c r="H912" s="34" t="str">
        <f t="shared" si="1"/>
        <v>12/1899</v>
      </c>
      <c r="I912" s="34" t="str">
        <f t="shared" si="2"/>
        <v/>
      </c>
    </row>
    <row r="913">
      <c r="H913" s="34" t="str">
        <f t="shared" si="1"/>
        <v>12/1899</v>
      </c>
      <c r="I913" s="34" t="str">
        <f t="shared" si="2"/>
        <v/>
      </c>
    </row>
    <row r="914">
      <c r="H914" s="34" t="str">
        <f t="shared" si="1"/>
        <v>12/1899</v>
      </c>
      <c r="I914" s="34" t="str">
        <f t="shared" si="2"/>
        <v/>
      </c>
    </row>
    <row r="915">
      <c r="H915" s="34" t="str">
        <f t="shared" si="1"/>
        <v>12/1899</v>
      </c>
      <c r="I915" s="34" t="str">
        <f t="shared" si="2"/>
        <v/>
      </c>
    </row>
    <row r="916">
      <c r="H916" s="34" t="str">
        <f t="shared" si="1"/>
        <v>12/1899</v>
      </c>
      <c r="I916" s="34" t="str">
        <f t="shared" si="2"/>
        <v/>
      </c>
    </row>
    <row r="917">
      <c r="H917" s="34" t="str">
        <f t="shared" si="1"/>
        <v>12/1899</v>
      </c>
      <c r="I917" s="34" t="str">
        <f t="shared" si="2"/>
        <v/>
      </c>
    </row>
    <row r="918">
      <c r="H918" s="34" t="str">
        <f t="shared" si="1"/>
        <v>12/1899</v>
      </c>
      <c r="I918" s="34" t="str">
        <f t="shared" si="2"/>
        <v/>
      </c>
    </row>
    <row r="919">
      <c r="H919" s="34" t="str">
        <f t="shared" si="1"/>
        <v>12/1899</v>
      </c>
      <c r="I919" s="34" t="str">
        <f t="shared" si="2"/>
        <v/>
      </c>
    </row>
    <row r="920">
      <c r="H920" s="34" t="str">
        <f t="shared" si="1"/>
        <v>12/1899</v>
      </c>
      <c r="I920" s="34" t="str">
        <f t="shared" si="2"/>
        <v/>
      </c>
    </row>
    <row r="921">
      <c r="H921" s="34" t="str">
        <f t="shared" si="1"/>
        <v>12/1899</v>
      </c>
      <c r="I921" s="34" t="str">
        <f t="shared" si="2"/>
        <v/>
      </c>
    </row>
    <row r="922">
      <c r="H922" s="34" t="str">
        <f t="shared" si="1"/>
        <v>12/1899</v>
      </c>
      <c r="I922" s="34" t="str">
        <f t="shared" si="2"/>
        <v/>
      </c>
    </row>
    <row r="923">
      <c r="H923" s="34" t="str">
        <f t="shared" si="1"/>
        <v>12/1899</v>
      </c>
      <c r="I923" s="34" t="str">
        <f t="shared" si="2"/>
        <v/>
      </c>
    </row>
    <row r="924">
      <c r="H924" s="34" t="str">
        <f t="shared" si="1"/>
        <v>12/1899</v>
      </c>
      <c r="I924" s="34" t="str">
        <f t="shared" si="2"/>
        <v/>
      </c>
    </row>
    <row r="925">
      <c r="H925" s="34" t="str">
        <f t="shared" si="1"/>
        <v>12/1899</v>
      </c>
      <c r="I925" s="34" t="str">
        <f t="shared" si="2"/>
        <v/>
      </c>
    </row>
    <row r="926">
      <c r="H926" s="34" t="str">
        <f t="shared" si="1"/>
        <v>12/1899</v>
      </c>
      <c r="I926" s="34" t="str">
        <f t="shared" si="2"/>
        <v/>
      </c>
    </row>
    <row r="927">
      <c r="H927" s="34" t="str">
        <f t="shared" si="1"/>
        <v>12/1899</v>
      </c>
      <c r="I927" s="34" t="str">
        <f t="shared" si="2"/>
        <v/>
      </c>
    </row>
    <row r="928">
      <c r="H928" s="34" t="str">
        <f t="shared" si="1"/>
        <v>12/1899</v>
      </c>
      <c r="I928" s="34" t="str">
        <f t="shared" si="2"/>
        <v/>
      </c>
    </row>
    <row r="929">
      <c r="H929" s="34" t="str">
        <f t="shared" si="1"/>
        <v>12/1899</v>
      </c>
      <c r="I929" s="34" t="str">
        <f t="shared" si="2"/>
        <v/>
      </c>
    </row>
    <row r="930">
      <c r="H930" s="34" t="str">
        <f t="shared" si="1"/>
        <v>12/1899</v>
      </c>
      <c r="I930" s="34" t="str">
        <f t="shared" si="2"/>
        <v/>
      </c>
    </row>
    <row r="931">
      <c r="H931" s="34" t="str">
        <f t="shared" si="1"/>
        <v>12/1899</v>
      </c>
      <c r="I931" s="34" t="str">
        <f t="shared" si="2"/>
        <v/>
      </c>
    </row>
    <row r="932">
      <c r="H932" s="34" t="str">
        <f t="shared" si="1"/>
        <v>12/1899</v>
      </c>
      <c r="I932" s="34" t="str">
        <f t="shared" si="2"/>
        <v/>
      </c>
    </row>
    <row r="933">
      <c r="H933" s="34" t="str">
        <f t="shared" si="1"/>
        <v>12/1899</v>
      </c>
      <c r="I933" s="34" t="str">
        <f t="shared" si="2"/>
        <v/>
      </c>
    </row>
    <row r="934">
      <c r="H934" s="34" t="str">
        <f t="shared" si="1"/>
        <v>12/1899</v>
      </c>
      <c r="I934" s="34" t="str">
        <f t="shared" si="2"/>
        <v/>
      </c>
    </row>
    <row r="935">
      <c r="H935" s="34" t="str">
        <f t="shared" si="1"/>
        <v>12/1899</v>
      </c>
      <c r="I935" s="34" t="str">
        <f t="shared" si="2"/>
        <v/>
      </c>
    </row>
    <row r="936">
      <c r="H936" s="34" t="str">
        <f t="shared" si="1"/>
        <v>12/1899</v>
      </c>
      <c r="I936" s="34" t="str">
        <f t="shared" si="2"/>
        <v/>
      </c>
    </row>
    <row r="937">
      <c r="H937" s="34" t="str">
        <f t="shared" si="1"/>
        <v>12/1899</v>
      </c>
      <c r="I937" s="34" t="str">
        <f t="shared" si="2"/>
        <v/>
      </c>
    </row>
    <row r="938">
      <c r="H938" s="34" t="str">
        <f t="shared" si="1"/>
        <v>12/1899</v>
      </c>
      <c r="I938" s="34" t="str">
        <f t="shared" si="2"/>
        <v/>
      </c>
    </row>
    <row r="939">
      <c r="H939" s="34" t="str">
        <f t="shared" si="1"/>
        <v>12/1899</v>
      </c>
      <c r="I939" s="34" t="str">
        <f t="shared" si="2"/>
        <v/>
      </c>
    </row>
    <row r="940">
      <c r="H940" s="34" t="str">
        <f t="shared" si="1"/>
        <v>12/1899</v>
      </c>
      <c r="I940" s="34" t="str">
        <f t="shared" si="2"/>
        <v/>
      </c>
    </row>
    <row r="941">
      <c r="H941" s="34" t="str">
        <f t="shared" si="1"/>
        <v>12/1899</v>
      </c>
      <c r="I941" s="34" t="str">
        <f t="shared" si="2"/>
        <v/>
      </c>
    </row>
    <row r="942">
      <c r="H942" s="34" t="str">
        <f t="shared" si="1"/>
        <v>12/1899</v>
      </c>
      <c r="I942" s="34" t="str">
        <f t="shared" si="2"/>
        <v/>
      </c>
    </row>
    <row r="943">
      <c r="H943" s="34" t="str">
        <f t="shared" si="1"/>
        <v>12/1899</v>
      </c>
      <c r="I943" s="34" t="str">
        <f t="shared" si="2"/>
        <v/>
      </c>
    </row>
    <row r="944">
      <c r="H944" s="34" t="str">
        <f t="shared" si="1"/>
        <v>12/1899</v>
      </c>
      <c r="I944" s="34" t="str">
        <f t="shared" si="2"/>
        <v/>
      </c>
    </row>
    <row r="945">
      <c r="H945" s="34" t="str">
        <f t="shared" si="1"/>
        <v>12/1899</v>
      </c>
      <c r="I945" s="34" t="str">
        <f t="shared" si="2"/>
        <v/>
      </c>
    </row>
    <row r="946">
      <c r="H946" s="34" t="str">
        <f t="shared" si="1"/>
        <v>12/1899</v>
      </c>
      <c r="I946" s="34" t="str">
        <f t="shared" si="2"/>
        <v/>
      </c>
    </row>
    <row r="947">
      <c r="H947" s="34" t="str">
        <f t="shared" si="1"/>
        <v>12/1899</v>
      </c>
      <c r="I947" s="34" t="str">
        <f t="shared" si="2"/>
        <v/>
      </c>
    </row>
    <row r="948">
      <c r="H948" s="34" t="str">
        <f t="shared" si="1"/>
        <v>12/1899</v>
      </c>
      <c r="I948" s="34" t="str">
        <f t="shared" si="2"/>
        <v/>
      </c>
    </row>
    <row r="949">
      <c r="H949" s="34" t="str">
        <f t="shared" si="1"/>
        <v>12/1899</v>
      </c>
      <c r="I949" s="34" t="str">
        <f t="shared" si="2"/>
        <v/>
      </c>
    </row>
    <row r="950">
      <c r="H950" s="34" t="str">
        <f t="shared" si="1"/>
        <v>12/1899</v>
      </c>
      <c r="I950" s="34" t="str">
        <f t="shared" si="2"/>
        <v/>
      </c>
    </row>
    <row r="951">
      <c r="H951" s="34" t="str">
        <f t="shared" si="1"/>
        <v>12/1899</v>
      </c>
      <c r="I951" s="34" t="str">
        <f t="shared" si="2"/>
        <v/>
      </c>
    </row>
    <row r="952">
      <c r="H952" s="34" t="str">
        <f t="shared" si="1"/>
        <v>12/1899</v>
      </c>
      <c r="I952" s="34" t="str">
        <f t="shared" si="2"/>
        <v/>
      </c>
    </row>
    <row r="953">
      <c r="H953" s="34" t="str">
        <f t="shared" si="1"/>
        <v>12/1899</v>
      </c>
      <c r="I953" s="34" t="str">
        <f t="shared" si="2"/>
        <v/>
      </c>
    </row>
    <row r="954">
      <c r="H954" s="34" t="str">
        <f t="shared" si="1"/>
        <v>12/1899</v>
      </c>
      <c r="I954" s="34" t="str">
        <f t="shared" si="2"/>
        <v/>
      </c>
    </row>
    <row r="955">
      <c r="H955" s="34" t="str">
        <f t="shared" si="1"/>
        <v>12/1899</v>
      </c>
      <c r="I955" s="34" t="str">
        <f t="shared" si="2"/>
        <v/>
      </c>
    </row>
    <row r="956">
      <c r="H956" s="34" t="str">
        <f t="shared" si="1"/>
        <v>12/1899</v>
      </c>
      <c r="I956" s="34" t="str">
        <f t="shared" si="2"/>
        <v/>
      </c>
    </row>
    <row r="957">
      <c r="H957" s="34" t="str">
        <f t="shared" si="1"/>
        <v>12/1899</v>
      </c>
      <c r="I957" s="34" t="str">
        <f t="shared" si="2"/>
        <v/>
      </c>
    </row>
    <row r="958">
      <c r="H958" s="34" t="str">
        <f t="shared" si="1"/>
        <v>12/1899</v>
      </c>
      <c r="I958" s="34" t="str">
        <f t="shared" si="2"/>
        <v/>
      </c>
    </row>
    <row r="959">
      <c r="H959" s="34" t="str">
        <f t="shared" si="1"/>
        <v>12/1899</v>
      </c>
      <c r="I959" s="34" t="str">
        <f t="shared" si="2"/>
        <v/>
      </c>
    </row>
    <row r="960">
      <c r="H960" s="34" t="str">
        <f t="shared" si="1"/>
        <v>12/1899</v>
      </c>
      <c r="I960" s="34" t="str">
        <f t="shared" si="2"/>
        <v/>
      </c>
    </row>
    <row r="961">
      <c r="H961" s="34" t="str">
        <f t="shared" si="1"/>
        <v>12/1899</v>
      </c>
      <c r="I961" s="34" t="str">
        <f t="shared" si="2"/>
        <v/>
      </c>
    </row>
    <row r="962">
      <c r="H962" s="34" t="str">
        <f t="shared" si="1"/>
        <v>12/1899</v>
      </c>
      <c r="I962" s="34" t="str">
        <f t="shared" si="2"/>
        <v/>
      </c>
    </row>
    <row r="963">
      <c r="H963" s="34" t="str">
        <f t="shared" si="1"/>
        <v>12/1899</v>
      </c>
      <c r="I963" s="34" t="str">
        <f t="shared" si="2"/>
        <v/>
      </c>
    </row>
    <row r="964">
      <c r="H964" s="34" t="str">
        <f t="shared" si="1"/>
        <v>12/1899</v>
      </c>
      <c r="I964" s="34" t="str">
        <f t="shared" si="2"/>
        <v/>
      </c>
    </row>
    <row r="965">
      <c r="H965" s="34" t="str">
        <f t="shared" si="1"/>
        <v>12/1899</v>
      </c>
      <c r="I965" s="34" t="str">
        <f t="shared" si="2"/>
        <v/>
      </c>
    </row>
    <row r="966">
      <c r="H966" s="34" t="str">
        <f t="shared" si="1"/>
        <v>12/1899</v>
      </c>
      <c r="I966" s="34" t="str">
        <f t="shared" si="2"/>
        <v/>
      </c>
    </row>
    <row r="967">
      <c r="H967" s="34" t="str">
        <f t="shared" si="1"/>
        <v>12/1899</v>
      </c>
      <c r="I967" s="34" t="str">
        <f t="shared" si="2"/>
        <v/>
      </c>
    </row>
    <row r="968">
      <c r="H968" s="34" t="str">
        <f t="shared" si="1"/>
        <v>12/1899</v>
      </c>
      <c r="I968" s="34" t="str">
        <f t="shared" si="2"/>
        <v/>
      </c>
    </row>
    <row r="969">
      <c r="H969" s="34" t="str">
        <f t="shared" si="1"/>
        <v>12/1899</v>
      </c>
      <c r="I969" s="34" t="str">
        <f t="shared" si="2"/>
        <v/>
      </c>
    </row>
    <row r="970">
      <c r="H970" s="34" t="str">
        <f t="shared" si="1"/>
        <v>12/1899</v>
      </c>
      <c r="I970" s="34" t="str">
        <f t="shared" si="2"/>
        <v/>
      </c>
    </row>
    <row r="971">
      <c r="H971" s="34" t="str">
        <f t="shared" si="1"/>
        <v>12/1899</v>
      </c>
      <c r="I971" s="34" t="str">
        <f t="shared" si="2"/>
        <v/>
      </c>
    </row>
    <row r="972">
      <c r="H972" s="34" t="str">
        <f t="shared" si="1"/>
        <v>12/1899</v>
      </c>
      <c r="I972" s="34" t="str">
        <f t="shared" si="2"/>
        <v/>
      </c>
    </row>
    <row r="973">
      <c r="H973" s="34" t="str">
        <f t="shared" si="1"/>
        <v>12/1899</v>
      </c>
      <c r="I973" s="34" t="str">
        <f t="shared" si="2"/>
        <v/>
      </c>
    </row>
    <row r="974">
      <c r="H974" s="34" t="str">
        <f t="shared" si="1"/>
        <v>12/1899</v>
      </c>
      <c r="I974" s="34" t="str">
        <f t="shared" si="2"/>
        <v/>
      </c>
    </row>
    <row r="975">
      <c r="H975" s="34" t="str">
        <f t="shared" si="1"/>
        <v>12/1899</v>
      </c>
      <c r="I975" s="34" t="str">
        <f t="shared" si="2"/>
        <v/>
      </c>
    </row>
    <row r="976">
      <c r="H976" s="34" t="str">
        <f t="shared" si="1"/>
        <v>12/1899</v>
      </c>
      <c r="I976" s="34" t="str">
        <f t="shared" si="2"/>
        <v/>
      </c>
    </row>
    <row r="977">
      <c r="H977" s="34" t="str">
        <f t="shared" si="1"/>
        <v>12/1899</v>
      </c>
      <c r="I977" s="34" t="str">
        <f t="shared" si="2"/>
        <v/>
      </c>
    </row>
    <row r="978">
      <c r="H978" s="34" t="str">
        <f t="shared" si="1"/>
        <v>12/1899</v>
      </c>
      <c r="I978" s="34" t="str">
        <f t="shared" si="2"/>
        <v/>
      </c>
    </row>
    <row r="979">
      <c r="H979" s="34" t="str">
        <f t="shared" si="1"/>
        <v>12/1899</v>
      </c>
      <c r="I979" s="34" t="str">
        <f t="shared" si="2"/>
        <v/>
      </c>
    </row>
    <row r="980">
      <c r="H980" s="34" t="str">
        <f t="shared" si="1"/>
        <v>12/1899</v>
      </c>
      <c r="I980" s="34" t="str">
        <f t="shared" si="2"/>
        <v/>
      </c>
    </row>
    <row r="981">
      <c r="H981" s="34" t="str">
        <f t="shared" si="1"/>
        <v>12/1899</v>
      </c>
      <c r="I981" s="34" t="str">
        <f t="shared" si="2"/>
        <v/>
      </c>
    </row>
    <row r="982">
      <c r="H982" s="34" t="str">
        <f t="shared" si="1"/>
        <v>12/1899</v>
      </c>
      <c r="I982" s="34" t="str">
        <f t="shared" si="2"/>
        <v/>
      </c>
    </row>
    <row r="983">
      <c r="H983" s="34" t="str">
        <f t="shared" si="1"/>
        <v>12/1899</v>
      </c>
      <c r="I983" s="34" t="str">
        <f t="shared" si="2"/>
        <v/>
      </c>
    </row>
    <row r="984">
      <c r="H984" s="34" t="str">
        <f t="shared" si="1"/>
        <v>12/1899</v>
      </c>
      <c r="I984" s="34" t="str">
        <f t="shared" si="2"/>
        <v/>
      </c>
    </row>
    <row r="985">
      <c r="H985" s="34" t="str">
        <f t="shared" si="1"/>
        <v>12/1899</v>
      </c>
      <c r="I985" s="34" t="str">
        <f t="shared" si="2"/>
        <v/>
      </c>
    </row>
    <row r="986">
      <c r="H986" s="34" t="str">
        <f t="shared" si="1"/>
        <v>12/1899</v>
      </c>
      <c r="I986" s="34" t="str">
        <f t="shared" si="2"/>
        <v/>
      </c>
    </row>
    <row r="987">
      <c r="H987" s="34" t="str">
        <f t="shared" si="1"/>
        <v>12/1899</v>
      </c>
      <c r="I987" s="34" t="str">
        <f t="shared" si="2"/>
        <v/>
      </c>
    </row>
    <row r="988">
      <c r="H988" s="34" t="str">
        <f t="shared" si="1"/>
        <v>12/1899</v>
      </c>
      <c r="I988" s="34" t="str">
        <f t="shared" si="2"/>
        <v/>
      </c>
    </row>
    <row r="989">
      <c r="H989" s="34" t="str">
        <f t="shared" si="1"/>
        <v>12/1899</v>
      </c>
      <c r="I989" s="34" t="str">
        <f t="shared" si="2"/>
        <v/>
      </c>
    </row>
    <row r="990">
      <c r="H990" s="34" t="str">
        <f t="shared" si="1"/>
        <v>12/1899</v>
      </c>
      <c r="I990" s="34" t="str">
        <f t="shared" si="2"/>
        <v/>
      </c>
    </row>
    <row r="991">
      <c r="H991" s="34" t="str">
        <f t="shared" si="1"/>
        <v>12/1899</v>
      </c>
      <c r="I991" s="34" t="str">
        <f t="shared" si="2"/>
        <v/>
      </c>
    </row>
    <row r="992">
      <c r="H992" s="34" t="str">
        <f t="shared" si="1"/>
        <v>12/1899</v>
      </c>
      <c r="I992" s="34" t="str">
        <f t="shared" si="2"/>
        <v/>
      </c>
    </row>
    <row r="993">
      <c r="H993" s="34" t="str">
        <f t="shared" si="1"/>
        <v>12/1899</v>
      </c>
      <c r="I993" s="34" t="str">
        <f t="shared" si="2"/>
        <v/>
      </c>
    </row>
    <row r="994">
      <c r="H994" s="34" t="str">
        <f t="shared" si="1"/>
        <v>12/1899</v>
      </c>
      <c r="I994" s="34" t="str">
        <f t="shared" si="2"/>
        <v/>
      </c>
    </row>
    <row r="995">
      <c r="H995" s="34" t="str">
        <f t="shared" si="1"/>
        <v>12/1899</v>
      </c>
      <c r="I995" s="34" t="str">
        <f t="shared" si="2"/>
        <v/>
      </c>
    </row>
    <row r="996">
      <c r="H996" s="34" t="str">
        <f t="shared" si="1"/>
        <v>12/1899</v>
      </c>
      <c r="I996" s="34" t="str">
        <f t="shared" si="2"/>
        <v/>
      </c>
    </row>
    <row r="997">
      <c r="H997" s="34" t="str">
        <f t="shared" si="1"/>
        <v>12/1899</v>
      </c>
      <c r="I997" s="34" t="str">
        <f t="shared" si="2"/>
        <v/>
      </c>
    </row>
    <row r="998">
      <c r="H998" s="34" t="str">
        <f t="shared" si="1"/>
        <v>12/1899</v>
      </c>
      <c r="I998" s="34" t="str">
        <f t="shared" si="2"/>
        <v/>
      </c>
    </row>
    <row r="999">
      <c r="H999" s="34" t="str">
        <f t="shared" si="1"/>
        <v>12/1899</v>
      </c>
      <c r="I999" s="34" t="str">
        <f t="shared" si="2"/>
        <v/>
      </c>
    </row>
    <row r="1000">
      <c r="H1000" s="34" t="str">
        <f t="shared" si="1"/>
        <v>12/1899</v>
      </c>
      <c r="I1000" s="34" t="str">
        <f t="shared" si="2"/>
        <v/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733</v>
      </c>
      <c r="B1" s="8" t="s">
        <v>734</v>
      </c>
      <c r="C1" s="8" t="s">
        <v>7582</v>
      </c>
      <c r="D1" s="8" t="s">
        <v>7462</v>
      </c>
      <c r="E1" s="8" t="s">
        <v>7463</v>
      </c>
      <c r="F1" s="11" t="s">
        <v>1461</v>
      </c>
      <c r="G1" s="8" t="s">
        <v>744</v>
      </c>
      <c r="H1" s="12" t="s">
        <v>741</v>
      </c>
      <c r="I1" s="67" t="s">
        <v>742</v>
      </c>
    </row>
    <row r="2">
      <c r="A2" s="8" t="s">
        <v>7583</v>
      </c>
      <c r="B2" s="13">
        <v>45667.0</v>
      </c>
      <c r="C2" s="8" t="s">
        <v>7584</v>
      </c>
      <c r="D2" s="8" t="s">
        <v>378</v>
      </c>
      <c r="E2" s="68" t="s">
        <v>3277</v>
      </c>
      <c r="F2" s="11">
        <v>7500.0</v>
      </c>
      <c r="H2" s="16" t="str">
        <f t="shared" ref="H2:H440" si="1">TEXT(B2,"MM/YYYY")</f>
        <v>01/2025</v>
      </c>
      <c r="I2" s="69" t="str">
        <f t="shared" ref="I2:I440" si="2">IF(B2="","",CONCATENATE("CXG-",TEXT(B2,"MMYY")))</f>
        <v>CXG-0125</v>
      </c>
    </row>
    <row r="3">
      <c r="A3" s="8" t="s">
        <v>7585</v>
      </c>
      <c r="B3" s="13">
        <v>45667.0</v>
      </c>
      <c r="C3" s="8" t="s">
        <v>7586</v>
      </c>
      <c r="D3" s="8" t="s">
        <v>7587</v>
      </c>
      <c r="E3" s="8" t="s">
        <v>3277</v>
      </c>
      <c r="F3" s="11">
        <v>86.02</v>
      </c>
      <c r="H3" s="16" t="str">
        <f t="shared" si="1"/>
        <v>01/2025</v>
      </c>
      <c r="I3" s="69" t="str">
        <f t="shared" si="2"/>
        <v>CXG-0125</v>
      </c>
    </row>
    <row r="4">
      <c r="A4" s="8" t="s">
        <v>7588</v>
      </c>
      <c r="B4" s="13">
        <v>45667.0</v>
      </c>
      <c r="C4" s="8" t="s">
        <v>7589</v>
      </c>
      <c r="D4" s="8" t="s">
        <v>7432</v>
      </c>
      <c r="E4" s="8" t="s">
        <v>1505</v>
      </c>
      <c r="F4" s="11">
        <v>3022.23</v>
      </c>
      <c r="H4" s="16" t="str">
        <f t="shared" si="1"/>
        <v>01/2025</v>
      </c>
      <c r="I4" s="69" t="str">
        <f t="shared" si="2"/>
        <v>CXG-0125</v>
      </c>
    </row>
    <row r="5">
      <c r="A5" s="8" t="s">
        <v>7590</v>
      </c>
      <c r="B5" s="13">
        <v>45667.0</v>
      </c>
      <c r="C5" s="8" t="s">
        <v>1886</v>
      </c>
      <c r="D5" s="8" t="s">
        <v>240</v>
      </c>
      <c r="E5" s="8" t="s">
        <v>3277</v>
      </c>
      <c r="F5" s="11">
        <v>1184.0</v>
      </c>
      <c r="H5" s="16" t="str">
        <f t="shared" si="1"/>
        <v>01/2025</v>
      </c>
      <c r="I5" s="69" t="str">
        <f t="shared" si="2"/>
        <v>CXG-0125</v>
      </c>
    </row>
    <row r="6">
      <c r="A6" s="8" t="s">
        <v>7591</v>
      </c>
      <c r="B6" s="13">
        <v>45667.0</v>
      </c>
      <c r="C6" s="8" t="s">
        <v>7592</v>
      </c>
      <c r="D6" s="8" t="s">
        <v>7593</v>
      </c>
      <c r="E6" s="8" t="s">
        <v>3277</v>
      </c>
      <c r="F6" s="11">
        <v>2.8</v>
      </c>
      <c r="H6" s="16" t="str">
        <f t="shared" si="1"/>
        <v>01/2025</v>
      </c>
      <c r="I6" s="69" t="str">
        <f t="shared" si="2"/>
        <v>CXG-0125</v>
      </c>
    </row>
    <row r="7">
      <c r="A7" s="8" t="s">
        <v>7594</v>
      </c>
      <c r="B7" s="13">
        <v>45667.0</v>
      </c>
      <c r="C7" s="8" t="s">
        <v>7595</v>
      </c>
      <c r="D7" s="8" t="s">
        <v>7596</v>
      </c>
      <c r="E7" s="8" t="s">
        <v>3277</v>
      </c>
      <c r="F7" s="11">
        <v>50.0</v>
      </c>
      <c r="H7" s="16" t="str">
        <f t="shared" si="1"/>
        <v>01/2025</v>
      </c>
      <c r="I7" s="69" t="str">
        <f t="shared" si="2"/>
        <v>CXG-0125</v>
      </c>
    </row>
    <row r="8">
      <c r="A8" s="8" t="s">
        <v>7597</v>
      </c>
      <c r="B8" s="13">
        <v>45667.0</v>
      </c>
      <c r="C8" s="8" t="s">
        <v>7592</v>
      </c>
      <c r="D8" s="8" t="s">
        <v>7598</v>
      </c>
      <c r="E8" s="8" t="s">
        <v>1465</v>
      </c>
      <c r="F8" s="11">
        <v>10.0</v>
      </c>
      <c r="H8" s="16" t="str">
        <f t="shared" si="1"/>
        <v>01/2025</v>
      </c>
      <c r="I8" s="69" t="str">
        <f t="shared" si="2"/>
        <v>CXG-0125</v>
      </c>
    </row>
    <row r="9">
      <c r="A9" s="8" t="s">
        <v>7599</v>
      </c>
      <c r="B9" s="13">
        <v>45667.0</v>
      </c>
      <c r="C9" s="8" t="s">
        <v>7592</v>
      </c>
      <c r="D9" s="8" t="s">
        <v>7600</v>
      </c>
      <c r="E9" s="8" t="s">
        <v>1505</v>
      </c>
      <c r="F9" s="11">
        <v>459.9</v>
      </c>
      <c r="H9" s="16" t="str">
        <f t="shared" si="1"/>
        <v>01/2025</v>
      </c>
      <c r="I9" s="70" t="str">
        <f t="shared" si="2"/>
        <v>CXG-0125</v>
      </c>
    </row>
    <row r="10">
      <c r="A10" s="8" t="s">
        <v>7601</v>
      </c>
      <c r="B10" s="13">
        <v>45670.0</v>
      </c>
      <c r="C10" s="8" t="s">
        <v>7602</v>
      </c>
      <c r="D10" s="8" t="s">
        <v>7603</v>
      </c>
      <c r="E10" s="8" t="s">
        <v>1465</v>
      </c>
      <c r="F10" s="11">
        <v>4000.0</v>
      </c>
      <c r="H10" s="16" t="str">
        <f t="shared" si="1"/>
        <v>01/2025</v>
      </c>
      <c r="I10" s="69" t="str">
        <f t="shared" si="2"/>
        <v>CXG-0125</v>
      </c>
    </row>
    <row r="11">
      <c r="A11" s="8" t="s">
        <v>7604</v>
      </c>
      <c r="B11" s="13">
        <v>45671.0</v>
      </c>
      <c r="C11" s="8" t="s">
        <v>7586</v>
      </c>
      <c r="D11" s="8" t="s">
        <v>7605</v>
      </c>
      <c r="E11" s="8" t="s">
        <v>3277</v>
      </c>
      <c r="F11" s="11">
        <v>1167.6</v>
      </c>
      <c r="H11" s="16" t="str">
        <f t="shared" si="1"/>
        <v>01/2025</v>
      </c>
      <c r="I11" s="69" t="str">
        <f t="shared" si="2"/>
        <v>CXG-0125</v>
      </c>
    </row>
    <row r="12">
      <c r="A12" s="8" t="s">
        <v>7606</v>
      </c>
      <c r="B12" s="13">
        <v>45671.0</v>
      </c>
      <c r="C12" s="8" t="s">
        <v>7589</v>
      </c>
      <c r="D12" s="8" t="s">
        <v>7607</v>
      </c>
      <c r="E12" s="8" t="s">
        <v>1505</v>
      </c>
      <c r="F12" s="11">
        <v>3022.23</v>
      </c>
      <c r="H12" s="16" t="str">
        <f t="shared" si="1"/>
        <v>01/2025</v>
      </c>
      <c r="I12" s="70" t="str">
        <f t="shared" si="2"/>
        <v>CXG-0125</v>
      </c>
    </row>
    <row r="13">
      <c r="A13" s="8" t="s">
        <v>7608</v>
      </c>
      <c r="B13" s="13">
        <v>45672.0</v>
      </c>
      <c r="C13" s="8" t="s">
        <v>7589</v>
      </c>
      <c r="D13" s="8" t="s">
        <v>378</v>
      </c>
      <c r="E13" s="8" t="s">
        <v>1478</v>
      </c>
      <c r="F13" s="11">
        <v>1531.73</v>
      </c>
      <c r="H13" s="16" t="str">
        <f t="shared" si="1"/>
        <v>01/2025</v>
      </c>
      <c r="I13" s="69" t="str">
        <f t="shared" si="2"/>
        <v>CXG-0125</v>
      </c>
    </row>
    <row r="14">
      <c r="A14" s="8" t="s">
        <v>7609</v>
      </c>
      <c r="B14" s="13">
        <v>45672.0</v>
      </c>
      <c r="C14" s="8" t="s">
        <v>7610</v>
      </c>
      <c r="D14" s="8" t="s">
        <v>7611</v>
      </c>
      <c r="E14" s="8" t="s">
        <v>3277</v>
      </c>
      <c r="F14" s="11">
        <v>274.5</v>
      </c>
      <c r="H14" s="16" t="str">
        <f t="shared" si="1"/>
        <v>01/2025</v>
      </c>
      <c r="I14" s="69" t="str">
        <f t="shared" si="2"/>
        <v>CXG-0125</v>
      </c>
    </row>
    <row r="15">
      <c r="A15" s="8" t="s">
        <v>7612</v>
      </c>
      <c r="B15" s="13">
        <v>45672.0</v>
      </c>
      <c r="C15" s="8" t="s">
        <v>7586</v>
      </c>
      <c r="D15" s="8" t="s">
        <v>7613</v>
      </c>
      <c r="E15" s="8" t="s">
        <v>1478</v>
      </c>
      <c r="F15" s="11">
        <v>203.99</v>
      </c>
      <c r="H15" s="16" t="str">
        <f t="shared" si="1"/>
        <v>01/2025</v>
      </c>
      <c r="I15" s="69" t="str">
        <f t="shared" si="2"/>
        <v>CXG-0125</v>
      </c>
    </row>
    <row r="16">
      <c r="A16" s="8" t="s">
        <v>7614</v>
      </c>
      <c r="B16" s="13">
        <v>45672.0</v>
      </c>
      <c r="C16" s="8" t="s">
        <v>7592</v>
      </c>
      <c r="D16" s="8" t="s">
        <v>7600</v>
      </c>
      <c r="E16" s="8" t="s">
        <v>1465</v>
      </c>
      <c r="F16" s="11">
        <v>99.31</v>
      </c>
      <c r="H16" s="16" t="str">
        <f t="shared" si="1"/>
        <v>01/2025</v>
      </c>
      <c r="I16" s="69" t="str">
        <f t="shared" si="2"/>
        <v>CXG-0125</v>
      </c>
    </row>
    <row r="17">
      <c r="A17" s="8" t="s">
        <v>7615</v>
      </c>
      <c r="B17" s="13">
        <v>45672.0</v>
      </c>
      <c r="C17" s="8" t="s">
        <v>7586</v>
      </c>
      <c r="D17" s="8" t="s">
        <v>7613</v>
      </c>
      <c r="E17" s="8" t="s">
        <v>1478</v>
      </c>
      <c r="F17" s="11">
        <v>66.99</v>
      </c>
      <c r="H17" s="16" t="str">
        <f t="shared" si="1"/>
        <v>01/2025</v>
      </c>
      <c r="I17" s="69" t="str">
        <f t="shared" si="2"/>
        <v>CXG-0125</v>
      </c>
    </row>
    <row r="18">
      <c r="A18" s="8" t="s">
        <v>7616</v>
      </c>
      <c r="B18" s="13">
        <v>45672.0</v>
      </c>
      <c r="C18" s="8" t="s">
        <v>7592</v>
      </c>
      <c r="D18" s="8" t="s">
        <v>7600</v>
      </c>
      <c r="E18" s="8" t="s">
        <v>1465</v>
      </c>
      <c r="F18" s="11">
        <v>44.6</v>
      </c>
      <c r="H18" s="16" t="str">
        <f t="shared" si="1"/>
        <v>01/2025</v>
      </c>
      <c r="I18" s="69" t="str">
        <f t="shared" si="2"/>
        <v>CXG-0125</v>
      </c>
    </row>
    <row r="19">
      <c r="A19" s="8" t="s">
        <v>7617</v>
      </c>
      <c r="B19" s="13">
        <v>45672.0</v>
      </c>
      <c r="C19" s="8" t="s">
        <v>7618</v>
      </c>
      <c r="D19" s="8" t="s">
        <v>7619</v>
      </c>
      <c r="E19" s="8" t="s">
        <v>1505</v>
      </c>
      <c r="F19" s="11">
        <v>10952.4</v>
      </c>
      <c r="H19" s="16" t="str">
        <f t="shared" si="1"/>
        <v>01/2025</v>
      </c>
      <c r="I19" s="70" t="str">
        <f t="shared" si="2"/>
        <v>CXG-0125</v>
      </c>
    </row>
    <row r="20">
      <c r="A20" s="8" t="s">
        <v>7620</v>
      </c>
      <c r="B20" s="13">
        <v>45673.0</v>
      </c>
      <c r="C20" s="8" t="s">
        <v>7621</v>
      </c>
      <c r="D20" s="8" t="s">
        <v>7622</v>
      </c>
      <c r="E20" s="8" t="s">
        <v>1465</v>
      </c>
      <c r="F20" s="11">
        <v>5648.0</v>
      </c>
      <c r="H20" s="16" t="str">
        <f t="shared" si="1"/>
        <v>01/2025</v>
      </c>
      <c r="I20" s="69" t="str">
        <f t="shared" si="2"/>
        <v>CXG-0125</v>
      </c>
    </row>
    <row r="21">
      <c r="A21" s="8" t="s">
        <v>7623</v>
      </c>
      <c r="B21" s="13">
        <v>45673.0</v>
      </c>
      <c r="C21" s="8" t="s">
        <v>7592</v>
      </c>
      <c r="D21" s="8" t="s">
        <v>7624</v>
      </c>
      <c r="E21" s="8" t="s">
        <v>1478</v>
      </c>
      <c r="F21" s="11">
        <v>56.5</v>
      </c>
      <c r="H21" s="16" t="str">
        <f t="shared" si="1"/>
        <v>01/2025</v>
      </c>
      <c r="I21" s="69" t="str">
        <f t="shared" si="2"/>
        <v>CXG-0125</v>
      </c>
    </row>
    <row r="22">
      <c r="A22" s="8" t="s">
        <v>7625</v>
      </c>
      <c r="B22" s="13">
        <v>45674.0</v>
      </c>
      <c r="C22" s="8" t="s">
        <v>7592</v>
      </c>
      <c r="D22" s="8" t="s">
        <v>7600</v>
      </c>
      <c r="E22" s="8" t="s">
        <v>3277</v>
      </c>
      <c r="F22" s="11">
        <v>1.0</v>
      </c>
      <c r="H22" s="16" t="str">
        <f t="shared" si="1"/>
        <v>01/2025</v>
      </c>
      <c r="I22" s="69" t="str">
        <f t="shared" si="2"/>
        <v>CXG-0125</v>
      </c>
    </row>
    <row r="23">
      <c r="A23" s="8" t="s">
        <v>7626</v>
      </c>
      <c r="B23" s="13">
        <v>45674.0</v>
      </c>
      <c r="C23" s="8" t="s">
        <v>7627</v>
      </c>
      <c r="D23" s="8" t="s">
        <v>7628</v>
      </c>
      <c r="E23" s="8" t="s">
        <v>1478</v>
      </c>
      <c r="F23" s="11">
        <v>725.9</v>
      </c>
      <c r="H23" s="16" t="str">
        <f t="shared" si="1"/>
        <v>01/2025</v>
      </c>
      <c r="I23" s="69" t="str">
        <f t="shared" si="2"/>
        <v>CXG-0125</v>
      </c>
    </row>
    <row r="24">
      <c r="A24" s="8" t="s">
        <v>7629</v>
      </c>
      <c r="B24" s="13">
        <v>45674.0</v>
      </c>
      <c r="C24" s="8" t="s">
        <v>7602</v>
      </c>
      <c r="D24" s="8" t="s">
        <v>7630</v>
      </c>
      <c r="E24" s="8" t="s">
        <v>1478</v>
      </c>
      <c r="F24" s="11">
        <v>5231.79</v>
      </c>
      <c r="H24" s="16" t="str">
        <f t="shared" si="1"/>
        <v>01/2025</v>
      </c>
      <c r="I24" s="69" t="str">
        <f t="shared" si="2"/>
        <v>CXG-0125</v>
      </c>
    </row>
    <row r="25">
      <c r="A25" s="8" t="s">
        <v>7631</v>
      </c>
      <c r="B25" s="13">
        <v>45674.0</v>
      </c>
      <c r="C25" s="8" t="s">
        <v>7602</v>
      </c>
      <c r="D25" s="8" t="s">
        <v>1491</v>
      </c>
      <c r="E25" s="8" t="s">
        <v>1520</v>
      </c>
      <c r="F25" s="11">
        <v>40.0</v>
      </c>
      <c r="H25" s="16" t="str">
        <f t="shared" si="1"/>
        <v>01/2025</v>
      </c>
      <c r="I25" s="69" t="str">
        <f t="shared" si="2"/>
        <v>CXG-0125</v>
      </c>
    </row>
    <row r="26">
      <c r="A26" s="8" t="s">
        <v>7632</v>
      </c>
      <c r="B26" s="13">
        <v>45674.0</v>
      </c>
      <c r="C26" s="8" t="s">
        <v>7602</v>
      </c>
      <c r="D26" s="8" t="s">
        <v>7633</v>
      </c>
      <c r="E26" s="8" t="s">
        <v>1478</v>
      </c>
      <c r="F26" s="11">
        <v>400.0</v>
      </c>
      <c r="H26" s="16" t="str">
        <f t="shared" si="1"/>
        <v>01/2025</v>
      </c>
      <c r="I26" s="70" t="str">
        <f t="shared" si="2"/>
        <v>CXG-0125</v>
      </c>
    </row>
    <row r="27">
      <c r="A27" s="8" t="s">
        <v>7634</v>
      </c>
      <c r="B27" s="13">
        <v>45674.0</v>
      </c>
      <c r="C27" s="8" t="s">
        <v>7474</v>
      </c>
      <c r="D27" s="8" t="s">
        <v>7635</v>
      </c>
      <c r="E27" s="8" t="s">
        <v>1465</v>
      </c>
      <c r="F27" s="11">
        <v>15000.0</v>
      </c>
      <c r="H27" s="16" t="str">
        <f t="shared" si="1"/>
        <v>01/2025</v>
      </c>
      <c r="I27" s="70" t="str">
        <f t="shared" si="2"/>
        <v>CXG-0125</v>
      </c>
    </row>
    <row r="28">
      <c r="A28" s="8" t="s">
        <v>7636</v>
      </c>
      <c r="B28" s="13">
        <v>45674.0</v>
      </c>
      <c r="C28" s="8" t="s">
        <v>7602</v>
      </c>
      <c r="D28" s="8" t="s">
        <v>1491</v>
      </c>
      <c r="E28" s="8" t="s">
        <v>1520</v>
      </c>
      <c r="F28" s="11">
        <v>200.0</v>
      </c>
      <c r="G28" s="8" t="s">
        <v>7637</v>
      </c>
      <c r="H28" s="16" t="str">
        <f t="shared" si="1"/>
        <v>01/2025</v>
      </c>
      <c r="I28" s="70" t="str">
        <f t="shared" si="2"/>
        <v>CXG-0125</v>
      </c>
    </row>
    <row r="29">
      <c r="A29" s="8" t="s">
        <v>7638</v>
      </c>
      <c r="B29" s="13">
        <v>45674.0</v>
      </c>
      <c r="C29" s="8" t="s">
        <v>7639</v>
      </c>
      <c r="D29" s="8" t="s">
        <v>7639</v>
      </c>
      <c r="E29" s="8" t="s">
        <v>1478</v>
      </c>
      <c r="F29" s="11">
        <v>466.18</v>
      </c>
      <c r="G29" s="8" t="s">
        <v>7640</v>
      </c>
      <c r="H29" s="16" t="str">
        <f t="shared" si="1"/>
        <v>01/2025</v>
      </c>
      <c r="I29" s="70" t="str">
        <f t="shared" si="2"/>
        <v>CXG-0125</v>
      </c>
    </row>
    <row r="30">
      <c r="A30" s="8" t="s">
        <v>7641</v>
      </c>
      <c r="B30" s="13">
        <v>45675.0</v>
      </c>
      <c r="C30" s="8" t="s">
        <v>7642</v>
      </c>
      <c r="D30" s="8" t="s">
        <v>7642</v>
      </c>
      <c r="E30" s="8" t="s">
        <v>3277</v>
      </c>
      <c r="F30" s="11">
        <v>300.0</v>
      </c>
      <c r="G30" s="8" t="s">
        <v>7643</v>
      </c>
      <c r="H30" s="16" t="str">
        <f t="shared" si="1"/>
        <v>01/2025</v>
      </c>
      <c r="I30" s="70" t="str">
        <f t="shared" si="2"/>
        <v>CXG-0125</v>
      </c>
    </row>
    <row r="31">
      <c r="A31" s="8" t="s">
        <v>7644</v>
      </c>
      <c r="B31" s="13">
        <v>45675.0</v>
      </c>
      <c r="C31" s="8" t="s">
        <v>7602</v>
      </c>
      <c r="D31" s="8" t="s">
        <v>1491</v>
      </c>
      <c r="E31" s="8" t="s">
        <v>1520</v>
      </c>
      <c r="F31" s="11">
        <v>225.0</v>
      </c>
      <c r="G31" s="8" t="s">
        <v>7645</v>
      </c>
      <c r="H31" s="16" t="str">
        <f t="shared" si="1"/>
        <v>01/2025</v>
      </c>
      <c r="I31" s="70" t="str">
        <f t="shared" si="2"/>
        <v>CXG-0125</v>
      </c>
    </row>
    <row r="32">
      <c r="A32" s="8" t="s">
        <v>7646</v>
      </c>
      <c r="B32" s="13">
        <v>45675.0</v>
      </c>
      <c r="C32" s="8" t="s">
        <v>7639</v>
      </c>
      <c r="D32" s="8" t="s">
        <v>7639</v>
      </c>
      <c r="E32" s="8" t="s">
        <v>1478</v>
      </c>
      <c r="F32" s="11">
        <v>724.68</v>
      </c>
      <c r="G32" s="8" t="s">
        <v>7647</v>
      </c>
      <c r="H32" s="16" t="str">
        <f t="shared" si="1"/>
        <v>01/2025</v>
      </c>
      <c r="I32" s="70" t="str">
        <f t="shared" si="2"/>
        <v>CXG-0125</v>
      </c>
    </row>
    <row r="33">
      <c r="A33" s="8" t="s">
        <v>7648</v>
      </c>
      <c r="B33" s="13">
        <v>45677.0</v>
      </c>
      <c r="C33" s="8" t="s">
        <v>7627</v>
      </c>
      <c r="D33" s="8" t="s">
        <v>7649</v>
      </c>
      <c r="E33" s="8" t="s">
        <v>1465</v>
      </c>
      <c r="F33" s="11">
        <v>345.28</v>
      </c>
      <c r="H33" s="16" t="str">
        <f t="shared" si="1"/>
        <v>01/2025</v>
      </c>
      <c r="I33" s="70" t="str">
        <f t="shared" si="2"/>
        <v>CXG-0125</v>
      </c>
    </row>
    <row r="34">
      <c r="A34" s="8" t="s">
        <v>7650</v>
      </c>
      <c r="B34" s="13">
        <v>45677.0</v>
      </c>
      <c r="C34" s="8" t="s">
        <v>7610</v>
      </c>
      <c r="D34" s="8" t="s">
        <v>7611</v>
      </c>
      <c r="E34" s="8" t="s">
        <v>3277</v>
      </c>
      <c r="F34" s="11">
        <v>376.0</v>
      </c>
      <c r="H34" s="16" t="str">
        <f t="shared" si="1"/>
        <v>01/2025</v>
      </c>
      <c r="I34" s="70" t="str">
        <f t="shared" si="2"/>
        <v>CXG-0125</v>
      </c>
    </row>
    <row r="35">
      <c r="A35" s="8" t="s">
        <v>7651</v>
      </c>
      <c r="B35" s="13">
        <v>45677.0</v>
      </c>
      <c r="C35" s="8" t="s">
        <v>7652</v>
      </c>
      <c r="D35" s="8" t="s">
        <v>7653</v>
      </c>
      <c r="E35" s="8" t="s">
        <v>3277</v>
      </c>
      <c r="F35" s="11">
        <v>363.25</v>
      </c>
      <c r="G35" s="8" t="s">
        <v>7654</v>
      </c>
      <c r="H35" s="16" t="str">
        <f t="shared" si="1"/>
        <v>01/2025</v>
      </c>
      <c r="I35" s="70" t="str">
        <f t="shared" si="2"/>
        <v>CXG-0125</v>
      </c>
    </row>
    <row r="36">
      <c r="A36" s="8" t="s">
        <v>7655</v>
      </c>
      <c r="B36" s="13">
        <v>45677.0</v>
      </c>
      <c r="C36" s="8" t="s">
        <v>7610</v>
      </c>
      <c r="D36" s="8" t="s">
        <v>7611</v>
      </c>
      <c r="E36" s="8" t="s">
        <v>3277</v>
      </c>
      <c r="F36" s="11">
        <v>100.0</v>
      </c>
      <c r="G36" s="8" t="s">
        <v>7656</v>
      </c>
      <c r="H36" s="16" t="str">
        <f t="shared" si="1"/>
        <v>01/2025</v>
      </c>
      <c r="I36" s="70" t="str">
        <f t="shared" si="2"/>
        <v>CXG-0125</v>
      </c>
    </row>
    <row r="37">
      <c r="A37" s="8" t="s">
        <v>7657</v>
      </c>
      <c r="B37" s="13">
        <v>45677.0</v>
      </c>
      <c r="C37" s="8" t="s">
        <v>7592</v>
      </c>
      <c r="D37" s="8" t="s">
        <v>7600</v>
      </c>
      <c r="E37" s="8" t="s">
        <v>1465</v>
      </c>
      <c r="F37" s="11">
        <v>53.01</v>
      </c>
      <c r="H37" s="16" t="str">
        <f t="shared" si="1"/>
        <v>01/2025</v>
      </c>
      <c r="I37" s="70" t="str">
        <f t="shared" si="2"/>
        <v>CXG-0125</v>
      </c>
    </row>
    <row r="38">
      <c r="A38" s="8" t="s">
        <v>7658</v>
      </c>
      <c r="B38" s="13">
        <v>45677.0</v>
      </c>
      <c r="C38" s="8" t="s">
        <v>7639</v>
      </c>
      <c r="D38" s="8" t="s">
        <v>7639</v>
      </c>
      <c r="E38" s="8" t="s">
        <v>1478</v>
      </c>
      <c r="F38" s="11">
        <v>953.11</v>
      </c>
      <c r="H38" s="16" t="str">
        <f t="shared" si="1"/>
        <v>01/2025</v>
      </c>
      <c r="I38" s="70" t="str">
        <f t="shared" si="2"/>
        <v>CXG-0125</v>
      </c>
    </row>
    <row r="39">
      <c r="A39" s="8" t="s">
        <v>7659</v>
      </c>
      <c r="B39" s="13">
        <v>45677.0</v>
      </c>
      <c r="C39" s="8" t="s">
        <v>7592</v>
      </c>
      <c r="D39" s="8" t="s">
        <v>7600</v>
      </c>
      <c r="E39" s="8" t="s">
        <v>1465</v>
      </c>
      <c r="F39" s="11">
        <v>30.0</v>
      </c>
      <c r="H39" s="16" t="str">
        <f t="shared" si="1"/>
        <v>01/2025</v>
      </c>
      <c r="I39" s="70" t="str">
        <f t="shared" si="2"/>
        <v>CXG-0125</v>
      </c>
    </row>
    <row r="40">
      <c r="A40" s="10" t="s">
        <v>7660</v>
      </c>
      <c r="B40" s="13">
        <v>45678.0</v>
      </c>
      <c r="C40" s="8" t="s">
        <v>7592</v>
      </c>
      <c r="D40" s="8" t="s">
        <v>7600</v>
      </c>
      <c r="E40" s="8" t="s">
        <v>1465</v>
      </c>
      <c r="F40" s="11">
        <v>10.0</v>
      </c>
      <c r="H40" s="16" t="str">
        <f t="shared" si="1"/>
        <v>01/2025</v>
      </c>
      <c r="I40" s="70" t="str">
        <f t="shared" si="2"/>
        <v>CXG-0125</v>
      </c>
    </row>
    <row r="41">
      <c r="A41" s="8" t="s">
        <v>7661</v>
      </c>
      <c r="B41" s="13">
        <v>45678.0</v>
      </c>
      <c r="C41" s="8" t="s">
        <v>7639</v>
      </c>
      <c r="D41" s="8" t="s">
        <v>7639</v>
      </c>
      <c r="E41" s="8" t="s">
        <v>1478</v>
      </c>
      <c r="F41" s="11">
        <v>749.37</v>
      </c>
      <c r="H41" s="16" t="str">
        <f t="shared" si="1"/>
        <v>01/2025</v>
      </c>
      <c r="I41" s="70" t="str">
        <f t="shared" si="2"/>
        <v>CXG-0125</v>
      </c>
    </row>
    <row r="42">
      <c r="A42" s="8" t="s">
        <v>7662</v>
      </c>
      <c r="B42" s="13">
        <v>45679.0</v>
      </c>
      <c r="C42" s="8" t="s">
        <v>7639</v>
      </c>
      <c r="D42" s="8" t="s">
        <v>7639</v>
      </c>
      <c r="E42" s="8" t="s">
        <v>1478</v>
      </c>
      <c r="F42" s="11">
        <v>567.84</v>
      </c>
      <c r="H42" s="16" t="str">
        <f t="shared" si="1"/>
        <v>01/2025</v>
      </c>
      <c r="I42" s="70" t="str">
        <f t="shared" si="2"/>
        <v>CXG-0125</v>
      </c>
    </row>
    <row r="43">
      <c r="A43" s="8" t="s">
        <v>7663</v>
      </c>
      <c r="B43" s="13">
        <v>45679.0</v>
      </c>
      <c r="C43" s="8" t="s">
        <v>7639</v>
      </c>
      <c r="D43" s="8" t="s">
        <v>7639</v>
      </c>
      <c r="E43" s="8" t="s">
        <v>1478</v>
      </c>
      <c r="F43" s="11">
        <v>466.18</v>
      </c>
      <c r="H43" s="16" t="str">
        <f t="shared" si="1"/>
        <v>01/2025</v>
      </c>
      <c r="I43" s="70" t="str">
        <f t="shared" si="2"/>
        <v>CXG-0125</v>
      </c>
    </row>
    <row r="44">
      <c r="A44" s="8" t="s">
        <v>7664</v>
      </c>
      <c r="B44" s="13">
        <v>45679.0</v>
      </c>
      <c r="C44" s="8" t="s">
        <v>7639</v>
      </c>
      <c r="D44" s="8" t="s">
        <v>7639</v>
      </c>
      <c r="E44" s="8" t="s">
        <v>2212</v>
      </c>
      <c r="F44" s="11">
        <v>373.52</v>
      </c>
      <c r="H44" s="16" t="str">
        <f t="shared" si="1"/>
        <v>01/2025</v>
      </c>
      <c r="I44" s="70" t="str">
        <f t="shared" si="2"/>
        <v>CXG-0125</v>
      </c>
    </row>
    <row r="45">
      <c r="A45" s="8" t="s">
        <v>7665</v>
      </c>
      <c r="B45" s="13">
        <v>45679.0</v>
      </c>
      <c r="C45" s="8" t="s">
        <v>7639</v>
      </c>
      <c r="D45" s="8" t="s">
        <v>7639</v>
      </c>
      <c r="E45" s="8" t="s">
        <v>2212</v>
      </c>
      <c r="F45" s="11">
        <v>724.68</v>
      </c>
      <c r="H45" s="16" t="str">
        <f t="shared" si="1"/>
        <v>01/2025</v>
      </c>
      <c r="I45" s="70" t="str">
        <f t="shared" si="2"/>
        <v>CXG-0125</v>
      </c>
    </row>
    <row r="46">
      <c r="A46" s="8" t="s">
        <v>7666</v>
      </c>
      <c r="B46" s="13">
        <v>45679.0</v>
      </c>
      <c r="C46" s="8" t="s">
        <v>7639</v>
      </c>
      <c r="D46" s="8" t="s">
        <v>7639</v>
      </c>
      <c r="E46" s="8" t="s">
        <v>2212</v>
      </c>
      <c r="F46" s="11">
        <v>727.59</v>
      </c>
      <c r="H46" s="16" t="str">
        <f t="shared" si="1"/>
        <v>01/2025</v>
      </c>
      <c r="I46" s="70" t="str">
        <f t="shared" si="2"/>
        <v>CXG-0125</v>
      </c>
    </row>
    <row r="47">
      <c r="A47" s="8" t="s">
        <v>7667</v>
      </c>
      <c r="B47" s="13">
        <v>45680.0</v>
      </c>
      <c r="C47" s="8" t="s">
        <v>7639</v>
      </c>
      <c r="D47" s="8" t="s">
        <v>7639</v>
      </c>
      <c r="E47" s="8" t="s">
        <v>2212</v>
      </c>
      <c r="F47" s="11">
        <v>547.51</v>
      </c>
      <c r="H47" s="16" t="str">
        <f t="shared" si="1"/>
        <v>01/2025</v>
      </c>
      <c r="I47" s="70" t="str">
        <f t="shared" si="2"/>
        <v>CXG-0125</v>
      </c>
    </row>
    <row r="48">
      <c r="A48" s="8" t="s">
        <v>7668</v>
      </c>
      <c r="B48" s="13">
        <v>45680.0</v>
      </c>
      <c r="C48" s="8" t="s">
        <v>7474</v>
      </c>
      <c r="D48" s="8" t="s">
        <v>7635</v>
      </c>
      <c r="E48" s="8" t="s">
        <v>1465</v>
      </c>
      <c r="F48" s="11">
        <v>200.0</v>
      </c>
      <c r="H48" s="16" t="str">
        <f t="shared" si="1"/>
        <v>01/2025</v>
      </c>
      <c r="I48" s="70" t="str">
        <f t="shared" si="2"/>
        <v>CXG-0125</v>
      </c>
    </row>
    <row r="49">
      <c r="A49" s="8" t="s">
        <v>7669</v>
      </c>
      <c r="B49" s="13">
        <v>45680.0</v>
      </c>
      <c r="C49" s="8" t="s">
        <v>7474</v>
      </c>
      <c r="D49" s="8" t="s">
        <v>7635</v>
      </c>
      <c r="E49" s="8" t="s">
        <v>1465</v>
      </c>
      <c r="F49" s="11">
        <v>800.0</v>
      </c>
      <c r="H49" s="16" t="str">
        <f t="shared" si="1"/>
        <v>01/2025</v>
      </c>
      <c r="I49" s="70" t="str">
        <f t="shared" si="2"/>
        <v>CXG-0125</v>
      </c>
    </row>
    <row r="50">
      <c r="A50" s="8" t="s">
        <v>7670</v>
      </c>
      <c r="B50" s="13">
        <v>45680.0</v>
      </c>
      <c r="C50" s="8" t="s">
        <v>7671</v>
      </c>
      <c r="D50" s="8" t="s">
        <v>7672</v>
      </c>
      <c r="E50" s="8" t="s">
        <v>1465</v>
      </c>
      <c r="F50" s="11">
        <v>800.0</v>
      </c>
      <c r="H50" s="16" t="str">
        <f t="shared" si="1"/>
        <v>01/2025</v>
      </c>
      <c r="I50" s="70" t="str">
        <f t="shared" si="2"/>
        <v>CXG-0125</v>
      </c>
    </row>
    <row r="51">
      <c r="A51" s="8" t="s">
        <v>7673</v>
      </c>
      <c r="B51" s="13">
        <v>45680.0</v>
      </c>
      <c r="C51" s="8" t="s">
        <v>7639</v>
      </c>
      <c r="D51" s="8" t="s">
        <v>7639</v>
      </c>
      <c r="E51" s="8" t="s">
        <v>2212</v>
      </c>
      <c r="F51" s="11">
        <v>711.18</v>
      </c>
      <c r="H51" s="16" t="str">
        <f t="shared" si="1"/>
        <v>01/2025</v>
      </c>
      <c r="I51" s="70" t="str">
        <f t="shared" si="2"/>
        <v>CXG-0125</v>
      </c>
    </row>
    <row r="52">
      <c r="A52" s="8" t="s">
        <v>7674</v>
      </c>
      <c r="B52" s="13">
        <v>45681.0</v>
      </c>
      <c r="C52" s="8" t="s">
        <v>7586</v>
      </c>
      <c r="D52" s="8" t="s">
        <v>7675</v>
      </c>
      <c r="E52" s="8" t="s">
        <v>1465</v>
      </c>
      <c r="F52" s="11">
        <v>350.0</v>
      </c>
      <c r="H52" s="16" t="str">
        <f t="shared" si="1"/>
        <v>01/2025</v>
      </c>
      <c r="I52" s="70" t="str">
        <f t="shared" si="2"/>
        <v>CXG-0125</v>
      </c>
    </row>
    <row r="53">
      <c r="A53" s="10" t="s">
        <v>7676</v>
      </c>
      <c r="B53" s="13">
        <v>45681.0</v>
      </c>
      <c r="C53" s="8" t="s">
        <v>7639</v>
      </c>
      <c r="D53" s="8" t="s">
        <v>7639</v>
      </c>
      <c r="E53" s="8" t="s">
        <v>2212</v>
      </c>
      <c r="F53" s="11">
        <v>557.67</v>
      </c>
      <c r="H53" s="16" t="str">
        <f t="shared" si="1"/>
        <v>01/2025</v>
      </c>
      <c r="I53" s="70" t="str">
        <f t="shared" si="2"/>
        <v>CXG-0125</v>
      </c>
    </row>
    <row r="54">
      <c r="A54" s="8" t="s">
        <v>7677</v>
      </c>
      <c r="B54" s="13">
        <v>45682.0</v>
      </c>
      <c r="C54" s="8" t="s">
        <v>7639</v>
      </c>
      <c r="D54" s="8" t="s">
        <v>7639</v>
      </c>
      <c r="E54" s="8" t="s">
        <v>2212</v>
      </c>
      <c r="F54" s="11">
        <v>235.92</v>
      </c>
      <c r="H54" s="16" t="str">
        <f t="shared" si="1"/>
        <v>01/2025</v>
      </c>
      <c r="I54" s="70" t="str">
        <f t="shared" si="2"/>
        <v>CXG-0125</v>
      </c>
    </row>
    <row r="55">
      <c r="A55" s="8" t="s">
        <v>7678</v>
      </c>
      <c r="B55" s="13">
        <v>45682.0</v>
      </c>
      <c r="C55" s="8" t="s">
        <v>7639</v>
      </c>
      <c r="D55" s="8" t="s">
        <v>7639</v>
      </c>
      <c r="E55" s="8" t="s">
        <v>2212</v>
      </c>
      <c r="F55" s="11">
        <v>783.26</v>
      </c>
      <c r="H55" s="16" t="str">
        <f t="shared" si="1"/>
        <v>01/2025</v>
      </c>
      <c r="I55" s="70" t="str">
        <f t="shared" si="2"/>
        <v>CXG-0125</v>
      </c>
    </row>
    <row r="56">
      <c r="A56" s="8" t="s">
        <v>7679</v>
      </c>
      <c r="B56" s="13">
        <v>45681.0</v>
      </c>
      <c r="C56" s="8" t="s">
        <v>7592</v>
      </c>
      <c r="D56" s="8" t="s">
        <v>7600</v>
      </c>
      <c r="E56" s="8" t="s">
        <v>1465</v>
      </c>
      <c r="F56" s="11">
        <v>65.66</v>
      </c>
      <c r="H56" s="16" t="str">
        <f t="shared" si="1"/>
        <v>01/2025</v>
      </c>
      <c r="I56" s="70" t="str">
        <f t="shared" si="2"/>
        <v>CXG-0125</v>
      </c>
    </row>
    <row r="57">
      <c r="A57" s="8" t="s">
        <v>7680</v>
      </c>
      <c r="B57" s="13">
        <v>45680.0</v>
      </c>
      <c r="C57" s="8" t="s">
        <v>7592</v>
      </c>
      <c r="D57" s="8" t="s">
        <v>7600</v>
      </c>
      <c r="E57" s="8" t="s">
        <v>1465</v>
      </c>
      <c r="F57" s="11">
        <v>75.13</v>
      </c>
      <c r="H57" s="16" t="str">
        <f t="shared" si="1"/>
        <v>01/2025</v>
      </c>
      <c r="I57" s="70" t="str">
        <f t="shared" si="2"/>
        <v>CXG-0125</v>
      </c>
    </row>
    <row r="58">
      <c r="A58" s="8" t="s">
        <v>7681</v>
      </c>
      <c r="B58" s="13">
        <v>45684.0</v>
      </c>
      <c r="C58" s="8" t="s">
        <v>7682</v>
      </c>
      <c r="D58" s="8" t="s">
        <v>7683</v>
      </c>
      <c r="E58" s="8" t="s">
        <v>1465</v>
      </c>
      <c r="F58" s="11">
        <v>4968.06</v>
      </c>
      <c r="H58" s="16" t="str">
        <f t="shared" si="1"/>
        <v>01/2025</v>
      </c>
      <c r="I58" s="70" t="str">
        <f t="shared" si="2"/>
        <v>CXG-0125</v>
      </c>
    </row>
    <row r="59">
      <c r="A59" s="8" t="s">
        <v>7684</v>
      </c>
      <c r="B59" s="13">
        <v>45684.0</v>
      </c>
      <c r="C59" s="8" t="s">
        <v>7592</v>
      </c>
      <c r="D59" s="8" t="s">
        <v>7600</v>
      </c>
      <c r="E59" s="8" t="s">
        <v>1478</v>
      </c>
      <c r="F59" s="11">
        <v>25.0</v>
      </c>
      <c r="H59" s="16" t="str">
        <f t="shared" si="1"/>
        <v>01/2025</v>
      </c>
      <c r="I59" s="70" t="str">
        <f t="shared" si="2"/>
        <v>CXG-0125</v>
      </c>
    </row>
    <row r="60">
      <c r="A60" s="8" t="s">
        <v>7685</v>
      </c>
      <c r="B60" s="13">
        <v>45681.0</v>
      </c>
      <c r="C60" s="8" t="s">
        <v>7686</v>
      </c>
      <c r="D60" s="8" t="s">
        <v>7687</v>
      </c>
      <c r="E60" s="8" t="s">
        <v>1478</v>
      </c>
      <c r="F60" s="11">
        <v>200.0</v>
      </c>
      <c r="H60" s="16" t="str">
        <f t="shared" si="1"/>
        <v>01/2025</v>
      </c>
      <c r="I60" s="70" t="str">
        <f t="shared" si="2"/>
        <v>CXG-0125</v>
      </c>
    </row>
    <row r="61">
      <c r="A61" s="8" t="s">
        <v>7688</v>
      </c>
      <c r="B61" s="13">
        <v>45684.0</v>
      </c>
      <c r="C61" s="8" t="s">
        <v>7592</v>
      </c>
      <c r="D61" s="8" t="s">
        <v>7600</v>
      </c>
      <c r="E61" s="8" t="s">
        <v>1465</v>
      </c>
      <c r="F61" s="11">
        <v>50.0</v>
      </c>
      <c r="H61" s="16" t="str">
        <f t="shared" si="1"/>
        <v>01/2025</v>
      </c>
      <c r="I61" s="70" t="str">
        <f t="shared" si="2"/>
        <v>CXG-0125</v>
      </c>
    </row>
    <row r="62">
      <c r="A62" s="8" t="s">
        <v>7689</v>
      </c>
      <c r="B62" s="13">
        <v>45685.0</v>
      </c>
      <c r="C62" s="8" t="s">
        <v>7690</v>
      </c>
      <c r="D62" s="8" t="s">
        <v>7690</v>
      </c>
      <c r="E62" s="8" t="s">
        <v>1465</v>
      </c>
      <c r="F62" s="11">
        <v>466.0</v>
      </c>
      <c r="H62" s="16" t="str">
        <f t="shared" si="1"/>
        <v>01/2025</v>
      </c>
      <c r="I62" s="70" t="str">
        <f t="shared" si="2"/>
        <v>CXG-0125</v>
      </c>
    </row>
    <row r="63">
      <c r="A63" s="8" t="s">
        <v>7691</v>
      </c>
      <c r="B63" s="13">
        <v>45685.0</v>
      </c>
      <c r="C63" s="8" t="s">
        <v>7592</v>
      </c>
      <c r="D63" s="8" t="s">
        <v>7600</v>
      </c>
      <c r="E63" s="8" t="s">
        <v>1465</v>
      </c>
      <c r="F63" s="11">
        <v>41.01</v>
      </c>
      <c r="H63" s="16" t="str">
        <f t="shared" si="1"/>
        <v>01/2025</v>
      </c>
      <c r="I63" s="70" t="str">
        <f t="shared" si="2"/>
        <v>CXG-0125</v>
      </c>
    </row>
    <row r="64">
      <c r="A64" s="8" t="s">
        <v>7692</v>
      </c>
      <c r="B64" s="13">
        <v>45685.0</v>
      </c>
      <c r="C64" s="8" t="s">
        <v>7639</v>
      </c>
      <c r="D64" s="8" t="s">
        <v>7639</v>
      </c>
      <c r="E64" s="8" t="s">
        <v>2212</v>
      </c>
      <c r="F64" s="11">
        <v>372.07</v>
      </c>
      <c r="H64" s="16" t="str">
        <f t="shared" si="1"/>
        <v>01/2025</v>
      </c>
      <c r="I64" s="70" t="str">
        <f t="shared" si="2"/>
        <v>CXG-0125</v>
      </c>
    </row>
    <row r="65">
      <c r="A65" s="8" t="s">
        <v>7693</v>
      </c>
      <c r="B65" s="13">
        <v>45685.0</v>
      </c>
      <c r="C65" s="8" t="s">
        <v>7639</v>
      </c>
      <c r="D65" s="8" t="s">
        <v>7639</v>
      </c>
      <c r="E65" s="8" t="s">
        <v>2212</v>
      </c>
      <c r="F65" s="11">
        <v>995.45</v>
      </c>
      <c r="H65" s="16" t="str">
        <f t="shared" si="1"/>
        <v>01/2025</v>
      </c>
      <c r="I65" s="70" t="str">
        <f t="shared" si="2"/>
        <v>CXG-0125</v>
      </c>
    </row>
    <row r="66">
      <c r="A66" s="8" t="s">
        <v>7694</v>
      </c>
      <c r="B66" s="13">
        <v>45686.0</v>
      </c>
      <c r="C66" s="8" t="s">
        <v>1491</v>
      </c>
      <c r="D66" s="8" t="s">
        <v>1491</v>
      </c>
      <c r="E66" s="8" t="s">
        <v>1520</v>
      </c>
      <c r="F66" s="11">
        <v>18.5</v>
      </c>
      <c r="H66" s="16" t="str">
        <f t="shared" si="1"/>
        <v>01/2025</v>
      </c>
      <c r="I66" s="70" t="str">
        <f t="shared" si="2"/>
        <v>CXG-0125</v>
      </c>
    </row>
    <row r="67">
      <c r="A67" s="8" t="s">
        <v>7695</v>
      </c>
      <c r="B67" s="13">
        <v>45686.0</v>
      </c>
      <c r="C67" s="8" t="s">
        <v>7630</v>
      </c>
      <c r="D67" s="8" t="s">
        <v>7630</v>
      </c>
      <c r="E67" s="8" t="s">
        <v>1478</v>
      </c>
      <c r="F67" s="11">
        <v>3709.02</v>
      </c>
      <c r="H67" s="16" t="str">
        <f t="shared" si="1"/>
        <v>01/2025</v>
      </c>
      <c r="I67" s="70" t="str">
        <f t="shared" si="2"/>
        <v>CXG-0125</v>
      </c>
    </row>
    <row r="68">
      <c r="A68" s="8" t="s">
        <v>7696</v>
      </c>
      <c r="B68" s="13">
        <v>45686.0</v>
      </c>
      <c r="C68" s="8" t="s">
        <v>7697</v>
      </c>
      <c r="D68" s="8" t="s">
        <v>7697</v>
      </c>
      <c r="E68" s="8" t="s">
        <v>1478</v>
      </c>
      <c r="F68" s="11">
        <v>148.79</v>
      </c>
      <c r="H68" s="16" t="str">
        <f t="shared" si="1"/>
        <v>01/2025</v>
      </c>
      <c r="I68" s="70" t="str">
        <f t="shared" si="2"/>
        <v>CXG-0125</v>
      </c>
    </row>
    <row r="69">
      <c r="A69" s="8" t="s">
        <v>7698</v>
      </c>
      <c r="B69" s="13">
        <v>45686.0</v>
      </c>
      <c r="C69" s="8" t="s">
        <v>7630</v>
      </c>
      <c r="D69" s="8" t="s">
        <v>7630</v>
      </c>
      <c r="E69" s="8" t="s">
        <v>1478</v>
      </c>
      <c r="F69" s="11">
        <v>2225.41</v>
      </c>
      <c r="H69" s="16" t="str">
        <f t="shared" si="1"/>
        <v>01/2025</v>
      </c>
      <c r="I69" s="70" t="str">
        <f t="shared" si="2"/>
        <v>CXG-0125</v>
      </c>
    </row>
    <row r="70">
      <c r="A70" s="8" t="s">
        <v>7699</v>
      </c>
      <c r="B70" s="13">
        <v>45686.0</v>
      </c>
      <c r="C70" s="8" t="s">
        <v>1491</v>
      </c>
      <c r="D70" s="8" t="s">
        <v>1491</v>
      </c>
      <c r="E70" s="8" t="s">
        <v>1478</v>
      </c>
      <c r="F70" s="11">
        <v>550.0</v>
      </c>
      <c r="H70" s="16" t="str">
        <f t="shared" si="1"/>
        <v>01/2025</v>
      </c>
      <c r="I70" s="70" t="str">
        <f t="shared" si="2"/>
        <v>CXG-0125</v>
      </c>
    </row>
    <row r="71">
      <c r="A71" s="8" t="s">
        <v>7700</v>
      </c>
      <c r="B71" s="13">
        <v>45686.0</v>
      </c>
      <c r="C71" s="8" t="s">
        <v>7592</v>
      </c>
      <c r="D71" s="8" t="s">
        <v>7600</v>
      </c>
      <c r="E71" s="8" t="s">
        <v>1465</v>
      </c>
      <c r="F71" s="11">
        <v>68.41</v>
      </c>
      <c r="H71" s="16" t="str">
        <f t="shared" si="1"/>
        <v>01/2025</v>
      </c>
      <c r="I71" s="70" t="str">
        <f t="shared" si="2"/>
        <v>CXG-0125</v>
      </c>
    </row>
    <row r="72">
      <c r="A72" s="8" t="s">
        <v>7701</v>
      </c>
      <c r="B72" s="13">
        <v>45687.0</v>
      </c>
      <c r="C72" s="8" t="s">
        <v>7621</v>
      </c>
      <c r="D72" s="8" t="s">
        <v>7621</v>
      </c>
      <c r="E72" s="8" t="s">
        <v>1478</v>
      </c>
      <c r="F72" s="11">
        <v>759.0</v>
      </c>
      <c r="H72" s="16" t="str">
        <f t="shared" si="1"/>
        <v>01/2025</v>
      </c>
      <c r="I72" s="70" t="str">
        <f t="shared" si="2"/>
        <v>CXG-0125</v>
      </c>
    </row>
    <row r="73">
      <c r="A73" s="8" t="s">
        <v>7702</v>
      </c>
      <c r="B73" s="13">
        <v>45687.0</v>
      </c>
      <c r="C73" s="8" t="s">
        <v>7621</v>
      </c>
      <c r="D73" s="8" t="s">
        <v>7621</v>
      </c>
      <c r="E73" s="8" t="s">
        <v>1478</v>
      </c>
      <c r="F73" s="11">
        <v>2277.0</v>
      </c>
      <c r="H73" s="16" t="str">
        <f t="shared" si="1"/>
        <v>01/2025</v>
      </c>
      <c r="I73" s="70" t="str">
        <f t="shared" si="2"/>
        <v>CXG-0125</v>
      </c>
    </row>
    <row r="74">
      <c r="A74" s="8" t="s">
        <v>7703</v>
      </c>
      <c r="B74" s="13">
        <v>45687.0</v>
      </c>
      <c r="C74" s="8" t="s">
        <v>7704</v>
      </c>
      <c r="D74" s="8" t="s">
        <v>7705</v>
      </c>
      <c r="E74" s="8" t="s">
        <v>1478</v>
      </c>
      <c r="F74" s="11">
        <v>4965.69</v>
      </c>
      <c r="H74" s="16" t="str">
        <f t="shared" si="1"/>
        <v>01/2025</v>
      </c>
      <c r="I74" s="70" t="str">
        <f t="shared" si="2"/>
        <v>CXG-0125</v>
      </c>
    </row>
    <row r="75">
      <c r="A75" s="8" t="s">
        <v>7706</v>
      </c>
      <c r="B75" s="13">
        <v>45687.0</v>
      </c>
      <c r="C75" s="8" t="s">
        <v>1474</v>
      </c>
      <c r="D75" s="8" t="s">
        <v>1474</v>
      </c>
      <c r="E75" s="8" t="s">
        <v>1478</v>
      </c>
      <c r="F75" s="11">
        <v>100.0</v>
      </c>
      <c r="H75" s="16" t="str">
        <f t="shared" si="1"/>
        <v>01/2025</v>
      </c>
      <c r="I75" s="70" t="str">
        <f t="shared" si="2"/>
        <v>CXG-0125</v>
      </c>
    </row>
    <row r="76">
      <c r="A76" s="8" t="s">
        <v>7707</v>
      </c>
      <c r="B76" s="13">
        <v>45687.0</v>
      </c>
      <c r="C76" s="8" t="s">
        <v>7642</v>
      </c>
      <c r="D76" s="8" t="s">
        <v>7642</v>
      </c>
      <c r="E76" s="8" t="s">
        <v>1465</v>
      </c>
      <c r="F76" s="11">
        <v>100.0</v>
      </c>
      <c r="G76" s="8" t="s">
        <v>7708</v>
      </c>
      <c r="H76" s="16" t="str">
        <f t="shared" si="1"/>
        <v>01/2025</v>
      </c>
      <c r="I76" s="70" t="str">
        <f t="shared" si="2"/>
        <v>CXG-0125</v>
      </c>
    </row>
    <row r="77">
      <c r="A77" s="8" t="s">
        <v>7709</v>
      </c>
      <c r="B77" s="13">
        <v>45687.0</v>
      </c>
      <c r="C77" s="8" t="s">
        <v>1491</v>
      </c>
      <c r="D77" s="8" t="s">
        <v>1491</v>
      </c>
      <c r="E77" s="8" t="s">
        <v>1465</v>
      </c>
      <c r="F77" s="11">
        <v>200.0</v>
      </c>
      <c r="H77" s="16" t="str">
        <f t="shared" si="1"/>
        <v>01/2025</v>
      </c>
      <c r="I77" s="70" t="str">
        <f t="shared" si="2"/>
        <v>CXG-0125</v>
      </c>
    </row>
    <row r="78">
      <c r="A78" s="10" t="s">
        <v>7710</v>
      </c>
      <c r="B78" s="13">
        <v>45688.0</v>
      </c>
      <c r="C78" s="8" t="s">
        <v>161</v>
      </c>
      <c r="D78" s="8" t="s">
        <v>161</v>
      </c>
      <c r="E78" s="8" t="s">
        <v>1478</v>
      </c>
      <c r="F78" s="11">
        <v>1000.0</v>
      </c>
      <c r="H78" s="16" t="str">
        <f t="shared" si="1"/>
        <v>01/2025</v>
      </c>
      <c r="I78" s="70" t="str">
        <f t="shared" si="2"/>
        <v>CXG-0125</v>
      </c>
    </row>
    <row r="79">
      <c r="A79" s="10" t="s">
        <v>7711</v>
      </c>
      <c r="B79" s="13">
        <v>45687.0</v>
      </c>
      <c r="C79" s="8" t="s">
        <v>7592</v>
      </c>
      <c r="D79" s="8" t="s">
        <v>7600</v>
      </c>
      <c r="E79" s="8" t="s">
        <v>1465</v>
      </c>
      <c r="F79" s="11">
        <v>49.38</v>
      </c>
      <c r="H79" s="16" t="str">
        <f t="shared" si="1"/>
        <v>01/2025</v>
      </c>
      <c r="I79" s="70" t="str">
        <f t="shared" si="2"/>
        <v>CXG-0125</v>
      </c>
    </row>
    <row r="80">
      <c r="A80" s="8" t="s">
        <v>7712</v>
      </c>
      <c r="B80" s="13">
        <v>45688.0</v>
      </c>
      <c r="C80" s="8" t="s">
        <v>7592</v>
      </c>
      <c r="D80" s="8" t="s">
        <v>7600</v>
      </c>
      <c r="E80" s="8" t="s">
        <v>1465</v>
      </c>
      <c r="F80" s="11">
        <v>54.93</v>
      </c>
      <c r="H80" s="16" t="str">
        <f t="shared" si="1"/>
        <v>01/2025</v>
      </c>
      <c r="I80" s="70" t="str">
        <f t="shared" si="2"/>
        <v>CXG-0125</v>
      </c>
    </row>
    <row r="81">
      <c r="A81" s="8" t="s">
        <v>7713</v>
      </c>
      <c r="B81" s="13">
        <v>45689.0</v>
      </c>
      <c r="C81" s="8" t="s">
        <v>7639</v>
      </c>
      <c r="D81" s="8" t="s">
        <v>7639</v>
      </c>
      <c r="E81" s="8" t="s">
        <v>2212</v>
      </c>
      <c r="F81" s="11">
        <v>6711.85</v>
      </c>
      <c r="G81" s="8" t="s">
        <v>7714</v>
      </c>
      <c r="H81" s="16" t="str">
        <f t="shared" si="1"/>
        <v>02/2025</v>
      </c>
      <c r="I81" s="70" t="str">
        <f t="shared" si="2"/>
        <v>CXG-0225</v>
      </c>
    </row>
    <row r="82">
      <c r="A82" s="8" t="s">
        <v>7715</v>
      </c>
      <c r="B82" s="13">
        <v>45689.0</v>
      </c>
      <c r="C82" s="8" t="s">
        <v>1491</v>
      </c>
      <c r="D82" s="8" t="s">
        <v>1491</v>
      </c>
      <c r="E82" s="8" t="s">
        <v>1465</v>
      </c>
      <c r="F82" s="11">
        <v>200.0</v>
      </c>
      <c r="H82" s="16" t="str">
        <f t="shared" si="1"/>
        <v>02/2025</v>
      </c>
      <c r="I82" s="70" t="str">
        <f t="shared" si="2"/>
        <v>CXG-0225</v>
      </c>
    </row>
    <row r="83">
      <c r="A83" s="8" t="s">
        <v>7716</v>
      </c>
      <c r="B83" s="13">
        <v>45691.0</v>
      </c>
      <c r="C83" s="8" t="s">
        <v>1474</v>
      </c>
      <c r="D83" s="8" t="s">
        <v>1474</v>
      </c>
      <c r="E83" s="8" t="s">
        <v>1465</v>
      </c>
      <c r="F83" s="11">
        <v>1110.0</v>
      </c>
      <c r="G83" s="8" t="s">
        <v>7717</v>
      </c>
      <c r="H83" s="16" t="str">
        <f t="shared" si="1"/>
        <v>02/2025</v>
      </c>
      <c r="I83" s="70" t="str">
        <f t="shared" si="2"/>
        <v>CXG-0225</v>
      </c>
    </row>
    <row r="84">
      <c r="A84" s="8" t="s">
        <v>7718</v>
      </c>
      <c r="B84" s="13">
        <v>45691.0</v>
      </c>
      <c r="C84" s="8" t="s">
        <v>161</v>
      </c>
      <c r="D84" s="8" t="s">
        <v>161</v>
      </c>
      <c r="E84" s="8" t="s">
        <v>1465</v>
      </c>
      <c r="F84" s="11">
        <v>105.0</v>
      </c>
      <c r="G84" s="8" t="s">
        <v>7719</v>
      </c>
      <c r="H84" s="16" t="str">
        <f t="shared" si="1"/>
        <v>02/2025</v>
      </c>
      <c r="I84" s="70" t="str">
        <f t="shared" si="2"/>
        <v>CXG-0225</v>
      </c>
    </row>
    <row r="85">
      <c r="A85" s="8" t="s">
        <v>7720</v>
      </c>
      <c r="B85" s="13">
        <v>45691.0</v>
      </c>
      <c r="C85" s="8" t="s">
        <v>161</v>
      </c>
      <c r="D85" s="8" t="s">
        <v>161</v>
      </c>
      <c r="E85" s="8" t="s">
        <v>1465</v>
      </c>
      <c r="F85" s="11">
        <v>500.0</v>
      </c>
      <c r="H85" s="16" t="str">
        <f t="shared" si="1"/>
        <v>02/2025</v>
      </c>
      <c r="I85" s="70" t="str">
        <f t="shared" si="2"/>
        <v>CXG-0225</v>
      </c>
    </row>
    <row r="86">
      <c r="A86" s="8" t="s">
        <v>7721</v>
      </c>
      <c r="B86" s="13">
        <v>45691.0</v>
      </c>
      <c r="C86" s="8" t="s">
        <v>1886</v>
      </c>
      <c r="D86" s="8" t="s">
        <v>1886</v>
      </c>
      <c r="E86" s="8" t="s">
        <v>1478</v>
      </c>
      <c r="F86" s="11">
        <v>587.0</v>
      </c>
      <c r="G86" s="8" t="s">
        <v>7722</v>
      </c>
      <c r="H86" s="16" t="str">
        <f t="shared" si="1"/>
        <v>02/2025</v>
      </c>
      <c r="I86" s="70" t="str">
        <f t="shared" si="2"/>
        <v>CXG-0225</v>
      </c>
    </row>
    <row r="87">
      <c r="A87" s="8" t="s">
        <v>7723</v>
      </c>
      <c r="B87" s="13">
        <v>45691.0</v>
      </c>
      <c r="C87" s="8" t="s">
        <v>7652</v>
      </c>
      <c r="D87" s="8" t="s">
        <v>7724</v>
      </c>
      <c r="E87" s="8" t="s">
        <v>1465</v>
      </c>
      <c r="F87" s="11">
        <v>20000.0</v>
      </c>
      <c r="H87" s="16" t="str">
        <f t="shared" si="1"/>
        <v>02/2025</v>
      </c>
      <c r="I87" s="70" t="str">
        <f t="shared" si="2"/>
        <v>CXG-0225</v>
      </c>
    </row>
    <row r="88">
      <c r="A88" s="8" t="s">
        <v>7725</v>
      </c>
      <c r="B88" s="13">
        <v>45691.0</v>
      </c>
      <c r="C88" s="8" t="s">
        <v>161</v>
      </c>
      <c r="D88" s="8" t="s">
        <v>161</v>
      </c>
      <c r="E88" s="8" t="s">
        <v>1465</v>
      </c>
      <c r="F88" s="11">
        <v>1200.0</v>
      </c>
      <c r="G88" s="8" t="s">
        <v>7726</v>
      </c>
      <c r="H88" s="16" t="str">
        <f t="shared" si="1"/>
        <v>02/2025</v>
      </c>
      <c r="I88" s="70" t="str">
        <f t="shared" si="2"/>
        <v>CXG-0225</v>
      </c>
    </row>
    <row r="89">
      <c r="A89" s="8" t="s">
        <v>7727</v>
      </c>
      <c r="B89" s="13">
        <v>45692.0</v>
      </c>
      <c r="C89" s="8" t="s">
        <v>7652</v>
      </c>
      <c r="D89" s="8" t="s">
        <v>7432</v>
      </c>
      <c r="E89" s="8" t="s">
        <v>1465</v>
      </c>
      <c r="F89" s="11">
        <v>5000.0</v>
      </c>
      <c r="H89" s="16" t="str">
        <f t="shared" si="1"/>
        <v>02/2025</v>
      </c>
      <c r="I89" s="70" t="str">
        <f t="shared" si="2"/>
        <v>CXG-0225</v>
      </c>
    </row>
    <row r="90">
      <c r="A90" s="8" t="s">
        <v>7728</v>
      </c>
      <c r="B90" s="13">
        <v>45692.0</v>
      </c>
      <c r="C90" s="8" t="s">
        <v>7652</v>
      </c>
      <c r="D90" s="8" t="s">
        <v>7729</v>
      </c>
      <c r="E90" s="8" t="s">
        <v>1465</v>
      </c>
      <c r="F90" s="11">
        <v>3500.0</v>
      </c>
      <c r="H90" s="16" t="str">
        <f t="shared" si="1"/>
        <v>02/2025</v>
      </c>
      <c r="I90" s="70" t="str">
        <f t="shared" si="2"/>
        <v>CXG-0225</v>
      </c>
    </row>
    <row r="91">
      <c r="A91" s="8" t="s">
        <v>7730</v>
      </c>
      <c r="B91" s="13">
        <v>45692.0</v>
      </c>
      <c r="C91" s="8" t="s">
        <v>7652</v>
      </c>
      <c r="D91" s="8" t="s">
        <v>7596</v>
      </c>
      <c r="E91" s="8" t="s">
        <v>1465</v>
      </c>
      <c r="F91" s="11">
        <v>1636.0</v>
      </c>
      <c r="G91" s="8" t="s">
        <v>7731</v>
      </c>
      <c r="H91" s="16" t="str">
        <f t="shared" si="1"/>
        <v>02/2025</v>
      </c>
      <c r="I91" s="70" t="str">
        <f t="shared" si="2"/>
        <v>CXG-0225</v>
      </c>
    </row>
    <row r="92">
      <c r="A92" s="8" t="s">
        <v>7732</v>
      </c>
      <c r="B92" s="13">
        <v>45692.0</v>
      </c>
      <c r="C92" s="8" t="s">
        <v>1474</v>
      </c>
      <c r="D92" s="8" t="s">
        <v>1474</v>
      </c>
      <c r="E92" s="8" t="s">
        <v>1465</v>
      </c>
      <c r="F92" s="11">
        <v>680.0</v>
      </c>
      <c r="H92" s="16" t="str">
        <f t="shared" si="1"/>
        <v>02/2025</v>
      </c>
      <c r="I92" s="70" t="str">
        <f t="shared" si="2"/>
        <v>CXG-0225</v>
      </c>
    </row>
    <row r="93">
      <c r="A93" s="8" t="s">
        <v>7733</v>
      </c>
      <c r="B93" s="13">
        <v>45692.0</v>
      </c>
      <c r="C93" s="8" t="s">
        <v>7592</v>
      </c>
      <c r="D93" s="8" t="s">
        <v>7600</v>
      </c>
      <c r="E93" s="8" t="s">
        <v>1465</v>
      </c>
      <c r="F93" s="11">
        <v>41.25</v>
      </c>
      <c r="H93" s="16" t="str">
        <f t="shared" si="1"/>
        <v>02/2025</v>
      </c>
      <c r="I93" s="70" t="str">
        <f t="shared" si="2"/>
        <v>CXG-0225</v>
      </c>
    </row>
    <row r="94">
      <c r="A94" s="8" t="s">
        <v>7734</v>
      </c>
      <c r="B94" s="13">
        <v>45692.0</v>
      </c>
      <c r="C94" s="8" t="s">
        <v>7592</v>
      </c>
      <c r="D94" s="8" t="s">
        <v>7600</v>
      </c>
      <c r="E94" s="8" t="s">
        <v>1465</v>
      </c>
      <c r="F94" s="11">
        <v>46.73</v>
      </c>
      <c r="H94" s="16" t="str">
        <f t="shared" si="1"/>
        <v>02/2025</v>
      </c>
      <c r="I94" s="70" t="str">
        <f t="shared" si="2"/>
        <v>CXG-0225</v>
      </c>
    </row>
    <row r="95">
      <c r="A95" s="8" t="s">
        <v>7735</v>
      </c>
      <c r="B95" s="13">
        <v>45693.0</v>
      </c>
      <c r="C95" s="8" t="s">
        <v>7639</v>
      </c>
      <c r="D95" s="8" t="s">
        <v>7639</v>
      </c>
      <c r="E95" s="8" t="s">
        <v>2212</v>
      </c>
      <c r="F95" s="11">
        <v>1171.95</v>
      </c>
      <c r="H95" s="16" t="str">
        <f t="shared" si="1"/>
        <v>02/2025</v>
      </c>
      <c r="I95" s="70" t="str">
        <f t="shared" si="2"/>
        <v>CXG-0225</v>
      </c>
    </row>
    <row r="96">
      <c r="A96" s="8" t="s">
        <v>7736</v>
      </c>
      <c r="B96" s="13">
        <v>45693.0</v>
      </c>
      <c r="C96" s="8" t="s">
        <v>7639</v>
      </c>
      <c r="D96" s="8" t="s">
        <v>7639</v>
      </c>
      <c r="E96" s="8" t="s">
        <v>2212</v>
      </c>
      <c r="F96" s="11">
        <v>323.08</v>
      </c>
      <c r="H96" s="16" t="str">
        <f t="shared" si="1"/>
        <v>02/2025</v>
      </c>
      <c r="I96" s="70" t="str">
        <f t="shared" si="2"/>
        <v>CXG-0225</v>
      </c>
    </row>
    <row r="97">
      <c r="A97" s="8" t="s">
        <v>7737</v>
      </c>
      <c r="B97" s="13">
        <v>45694.0</v>
      </c>
      <c r="C97" s="8" t="s">
        <v>7738</v>
      </c>
      <c r="D97" s="8" t="s">
        <v>7739</v>
      </c>
      <c r="E97" s="8" t="s">
        <v>1509</v>
      </c>
      <c r="F97" s="11">
        <v>80389.5</v>
      </c>
      <c r="H97" s="16" t="str">
        <f t="shared" si="1"/>
        <v>02/2025</v>
      </c>
      <c r="I97" s="70" t="str">
        <f t="shared" si="2"/>
        <v>CXG-0225</v>
      </c>
    </row>
    <row r="98">
      <c r="A98" s="8" t="s">
        <v>7740</v>
      </c>
      <c r="B98" s="13">
        <v>45693.0</v>
      </c>
      <c r="C98" s="8" t="s">
        <v>7652</v>
      </c>
      <c r="D98" s="8" t="s">
        <v>7741</v>
      </c>
      <c r="E98" s="8" t="s">
        <v>1465</v>
      </c>
      <c r="F98" s="11">
        <v>1500.0</v>
      </c>
      <c r="H98" s="16" t="str">
        <f t="shared" si="1"/>
        <v>02/2025</v>
      </c>
      <c r="I98" s="70" t="str">
        <f t="shared" si="2"/>
        <v>CXG-0225</v>
      </c>
    </row>
    <row r="99">
      <c r="A99" s="8" t="s">
        <v>7742</v>
      </c>
      <c r="B99" s="13">
        <v>45693.0</v>
      </c>
      <c r="C99" s="8" t="s">
        <v>7592</v>
      </c>
      <c r="D99" s="8" t="s">
        <v>7600</v>
      </c>
      <c r="E99" s="8" t="s">
        <v>1465</v>
      </c>
      <c r="F99" s="11">
        <v>126.1</v>
      </c>
      <c r="H99" s="16" t="str">
        <f t="shared" si="1"/>
        <v>02/2025</v>
      </c>
      <c r="I99" s="70" t="str">
        <f t="shared" si="2"/>
        <v>CXG-0225</v>
      </c>
    </row>
    <row r="100">
      <c r="A100" s="8" t="s">
        <v>7743</v>
      </c>
      <c r="B100" s="13">
        <v>45694.0</v>
      </c>
      <c r="C100" s="8" t="s">
        <v>7627</v>
      </c>
      <c r="D100" s="8" t="s">
        <v>7744</v>
      </c>
      <c r="E100" s="8" t="s">
        <v>1465</v>
      </c>
      <c r="F100" s="11">
        <v>2000.0</v>
      </c>
      <c r="H100" s="16" t="str">
        <f t="shared" si="1"/>
        <v>02/2025</v>
      </c>
      <c r="I100" s="70" t="str">
        <f t="shared" si="2"/>
        <v>CXG-0225</v>
      </c>
    </row>
    <row r="101">
      <c r="A101" s="8" t="s">
        <v>7745</v>
      </c>
      <c r="B101" s="13">
        <v>45695.0</v>
      </c>
      <c r="C101" s="8" t="s">
        <v>1491</v>
      </c>
      <c r="D101" s="8" t="s">
        <v>1491</v>
      </c>
      <c r="E101" s="8" t="s">
        <v>1465</v>
      </c>
      <c r="F101" s="11">
        <v>400.0</v>
      </c>
      <c r="H101" s="16" t="str">
        <f t="shared" si="1"/>
        <v>02/2025</v>
      </c>
      <c r="I101" s="70" t="str">
        <f t="shared" si="2"/>
        <v>CXG-0225</v>
      </c>
    </row>
    <row r="102">
      <c r="A102" s="8" t="s">
        <v>7746</v>
      </c>
      <c r="B102" s="13">
        <v>45695.0</v>
      </c>
      <c r="C102" s="8" t="s">
        <v>7592</v>
      </c>
      <c r="D102" s="8" t="s">
        <v>7600</v>
      </c>
      <c r="E102" s="8" t="s">
        <v>1465</v>
      </c>
      <c r="F102" s="11">
        <v>33.96</v>
      </c>
      <c r="H102" s="16" t="str">
        <f t="shared" si="1"/>
        <v>02/2025</v>
      </c>
      <c r="I102" s="70" t="str">
        <f t="shared" si="2"/>
        <v>CXG-0225</v>
      </c>
    </row>
    <row r="103">
      <c r="A103" s="8" t="s">
        <v>7747</v>
      </c>
      <c r="B103" s="13">
        <v>45694.0</v>
      </c>
      <c r="C103" s="8" t="s">
        <v>7592</v>
      </c>
      <c r="D103" s="8" t="s">
        <v>7600</v>
      </c>
      <c r="E103" s="8" t="s">
        <v>1465</v>
      </c>
      <c r="F103" s="11">
        <v>10.0</v>
      </c>
      <c r="H103" s="16" t="str">
        <f t="shared" si="1"/>
        <v>02/2025</v>
      </c>
      <c r="I103" s="70" t="str">
        <f t="shared" si="2"/>
        <v>CXG-0225</v>
      </c>
    </row>
    <row r="104">
      <c r="A104" s="8" t="s">
        <v>7748</v>
      </c>
      <c r="B104" s="13">
        <v>45696.0</v>
      </c>
      <c r="C104" s="8" t="s">
        <v>7477</v>
      </c>
      <c r="D104" s="8" t="s">
        <v>7477</v>
      </c>
      <c r="E104" s="8" t="s">
        <v>1465</v>
      </c>
      <c r="F104" s="11">
        <v>200.0</v>
      </c>
      <c r="G104" s="8" t="s">
        <v>7749</v>
      </c>
      <c r="H104" s="16" t="str">
        <f t="shared" si="1"/>
        <v>02/2025</v>
      </c>
      <c r="I104" s="70" t="str">
        <f t="shared" si="2"/>
        <v>CXG-0225</v>
      </c>
    </row>
    <row r="105">
      <c r="A105" s="8" t="s">
        <v>7750</v>
      </c>
      <c r="B105" s="13">
        <v>45698.0</v>
      </c>
      <c r="C105" s="8" t="s">
        <v>1474</v>
      </c>
      <c r="D105" s="8" t="s">
        <v>1474</v>
      </c>
      <c r="E105" s="8" t="s">
        <v>1465</v>
      </c>
      <c r="F105" s="11">
        <v>240.0</v>
      </c>
      <c r="G105" s="8" t="s">
        <v>666</v>
      </c>
      <c r="H105" s="16" t="str">
        <f t="shared" si="1"/>
        <v>02/2025</v>
      </c>
      <c r="I105" s="70" t="str">
        <f t="shared" si="2"/>
        <v>CXG-0225</v>
      </c>
    </row>
    <row r="106">
      <c r="A106" s="8" t="s">
        <v>7751</v>
      </c>
      <c r="B106" s="13">
        <v>45698.0</v>
      </c>
      <c r="C106" s="8" t="s">
        <v>7752</v>
      </c>
      <c r="D106" s="8" t="s">
        <v>7752</v>
      </c>
      <c r="E106" s="8" t="s">
        <v>1478</v>
      </c>
      <c r="F106" s="11">
        <v>15289.47</v>
      </c>
      <c r="G106" s="8" t="s">
        <v>7752</v>
      </c>
      <c r="H106" s="16" t="str">
        <f t="shared" si="1"/>
        <v>02/2025</v>
      </c>
      <c r="I106" s="70" t="str">
        <f t="shared" si="2"/>
        <v>CXG-0225</v>
      </c>
    </row>
    <row r="107">
      <c r="A107" s="8" t="s">
        <v>7753</v>
      </c>
      <c r="B107" s="13">
        <v>45698.0</v>
      </c>
      <c r="C107" s="8" t="s">
        <v>7754</v>
      </c>
      <c r="D107" s="8" t="s">
        <v>7754</v>
      </c>
      <c r="E107" s="8" t="s">
        <v>1478</v>
      </c>
      <c r="F107" s="11">
        <v>2000.0</v>
      </c>
      <c r="H107" s="16" t="str">
        <f t="shared" si="1"/>
        <v>02/2025</v>
      </c>
      <c r="I107" s="70" t="str">
        <f t="shared" si="2"/>
        <v>CXG-0225</v>
      </c>
    </row>
    <row r="108">
      <c r="A108" s="8" t="s">
        <v>7755</v>
      </c>
      <c r="B108" s="13">
        <v>45698.0</v>
      </c>
      <c r="C108" s="8" t="s">
        <v>5708</v>
      </c>
      <c r="D108" s="8" t="s">
        <v>5708</v>
      </c>
      <c r="E108" s="8" t="s">
        <v>1478</v>
      </c>
      <c r="F108" s="11">
        <v>500.0</v>
      </c>
      <c r="H108" s="16" t="str">
        <f t="shared" si="1"/>
        <v>02/2025</v>
      </c>
      <c r="I108" s="70" t="str">
        <f t="shared" si="2"/>
        <v>CXG-0225</v>
      </c>
    </row>
    <row r="109">
      <c r="A109" s="8" t="s">
        <v>7756</v>
      </c>
      <c r="B109" s="13">
        <v>45698.0</v>
      </c>
      <c r="C109" s="8" t="s">
        <v>7628</v>
      </c>
      <c r="D109" s="8" t="s">
        <v>7628</v>
      </c>
      <c r="E109" s="8" t="s">
        <v>1478</v>
      </c>
      <c r="F109" s="11">
        <v>506.0</v>
      </c>
      <c r="H109" s="16" t="str">
        <f t="shared" si="1"/>
        <v>02/2025</v>
      </c>
      <c r="I109" s="70" t="str">
        <f t="shared" si="2"/>
        <v>CXG-0225</v>
      </c>
    </row>
    <row r="110">
      <c r="A110" s="8" t="s">
        <v>7757</v>
      </c>
      <c r="B110" s="13">
        <v>45698.0</v>
      </c>
      <c r="C110" s="8" t="s">
        <v>7671</v>
      </c>
      <c r="D110" s="8" t="s">
        <v>7758</v>
      </c>
      <c r="E110" s="8" t="s">
        <v>1478</v>
      </c>
      <c r="F110" s="11">
        <v>761.75</v>
      </c>
      <c r="H110" s="16" t="str">
        <f t="shared" si="1"/>
        <v>02/2025</v>
      </c>
      <c r="I110" s="70" t="str">
        <f t="shared" si="2"/>
        <v>CXG-0225</v>
      </c>
    </row>
    <row r="111">
      <c r="A111" s="8" t="s">
        <v>7759</v>
      </c>
      <c r="B111" s="13">
        <v>45698.0</v>
      </c>
      <c r="C111" s="8" t="s">
        <v>7592</v>
      </c>
      <c r="D111" s="8" t="s">
        <v>7600</v>
      </c>
      <c r="E111" s="8" t="s">
        <v>1465</v>
      </c>
      <c r="F111" s="11">
        <v>14.35</v>
      </c>
      <c r="H111" s="16" t="str">
        <f t="shared" si="1"/>
        <v>02/2025</v>
      </c>
      <c r="I111" s="70" t="str">
        <f t="shared" si="2"/>
        <v>CXG-0225</v>
      </c>
    </row>
    <row r="112">
      <c r="A112" s="8" t="s">
        <v>7760</v>
      </c>
      <c r="B112" s="13">
        <v>45699.0</v>
      </c>
      <c r="C112" s="8" t="s">
        <v>161</v>
      </c>
      <c r="D112" s="8" t="s">
        <v>161</v>
      </c>
      <c r="E112" s="8" t="s">
        <v>1465</v>
      </c>
      <c r="F112" s="11">
        <v>1200.0</v>
      </c>
      <c r="H112" s="16" t="str">
        <f t="shared" si="1"/>
        <v>02/2025</v>
      </c>
      <c r="I112" s="70" t="str">
        <f t="shared" si="2"/>
        <v>CXG-0225</v>
      </c>
    </row>
    <row r="113">
      <c r="A113" s="8" t="s">
        <v>7761</v>
      </c>
      <c r="B113" s="13">
        <v>45700.0</v>
      </c>
      <c r="C113" s="8" t="s">
        <v>7586</v>
      </c>
      <c r="D113" s="8" t="s">
        <v>7762</v>
      </c>
      <c r="E113" s="8" t="s">
        <v>1465</v>
      </c>
      <c r="F113" s="11">
        <v>150.0</v>
      </c>
      <c r="H113" s="16" t="str">
        <f t="shared" si="1"/>
        <v>02/2025</v>
      </c>
      <c r="I113" s="70" t="str">
        <f t="shared" si="2"/>
        <v>CXG-0225</v>
      </c>
    </row>
    <row r="114">
      <c r="A114" s="8" t="s">
        <v>7763</v>
      </c>
      <c r="B114" s="13">
        <v>45699.0</v>
      </c>
      <c r="C114" s="8" t="s">
        <v>7610</v>
      </c>
      <c r="D114" s="8" t="s">
        <v>7764</v>
      </c>
      <c r="E114" s="8" t="s">
        <v>1465</v>
      </c>
      <c r="F114" s="11">
        <v>50.0</v>
      </c>
      <c r="H114" s="16" t="str">
        <f t="shared" si="1"/>
        <v>02/2025</v>
      </c>
      <c r="I114" s="70" t="str">
        <f t="shared" si="2"/>
        <v>CXG-0225</v>
      </c>
    </row>
    <row r="115">
      <c r="A115" s="8" t="s">
        <v>7765</v>
      </c>
      <c r="B115" s="13">
        <v>45699.0</v>
      </c>
      <c r="C115" s="8" t="s">
        <v>7592</v>
      </c>
      <c r="D115" s="8" t="s">
        <v>7600</v>
      </c>
      <c r="E115" s="8" t="s">
        <v>1465</v>
      </c>
      <c r="F115" s="11">
        <v>21.0</v>
      </c>
      <c r="H115" s="16" t="str">
        <f t="shared" si="1"/>
        <v>02/2025</v>
      </c>
      <c r="I115" s="70" t="str">
        <f t="shared" si="2"/>
        <v>CXG-0225</v>
      </c>
    </row>
    <row r="116">
      <c r="A116" s="8" t="s">
        <v>7766</v>
      </c>
      <c r="B116" s="13">
        <v>45701.0</v>
      </c>
      <c r="C116" s="8" t="s">
        <v>7628</v>
      </c>
      <c r="D116" s="8" t="s">
        <v>7628</v>
      </c>
      <c r="E116" s="8" t="s">
        <v>1478</v>
      </c>
      <c r="F116" s="11">
        <v>778.9</v>
      </c>
      <c r="H116" s="16" t="str">
        <f t="shared" si="1"/>
        <v>02/2025</v>
      </c>
      <c r="I116" s="70" t="str">
        <f t="shared" si="2"/>
        <v>CXG-0225</v>
      </c>
    </row>
    <row r="117">
      <c r="A117" s="8" t="s">
        <v>7767</v>
      </c>
      <c r="B117" s="13">
        <v>45700.0</v>
      </c>
      <c r="C117" s="8" t="s">
        <v>7592</v>
      </c>
      <c r="D117" s="8" t="s">
        <v>7600</v>
      </c>
      <c r="E117" s="8" t="s">
        <v>1465</v>
      </c>
      <c r="F117" s="11">
        <v>31.48</v>
      </c>
      <c r="H117" s="16" t="str">
        <f t="shared" si="1"/>
        <v>02/2025</v>
      </c>
      <c r="I117" s="70" t="str">
        <f t="shared" si="2"/>
        <v>CXG-0225</v>
      </c>
    </row>
    <row r="118">
      <c r="A118" s="8" t="s">
        <v>7768</v>
      </c>
      <c r="B118" s="13">
        <v>45701.0</v>
      </c>
      <c r="C118" s="8" t="s">
        <v>7769</v>
      </c>
      <c r="D118" s="8" t="s">
        <v>7769</v>
      </c>
      <c r="E118" s="8" t="s">
        <v>1478</v>
      </c>
      <c r="F118" s="11">
        <v>1969.89</v>
      </c>
      <c r="H118" s="16" t="str">
        <f t="shared" si="1"/>
        <v>02/2025</v>
      </c>
      <c r="I118" s="70" t="str">
        <f t="shared" si="2"/>
        <v>CXG-0225</v>
      </c>
    </row>
    <row r="119">
      <c r="A119" s="8" t="s">
        <v>7770</v>
      </c>
      <c r="B119" s="13">
        <v>45701.0</v>
      </c>
      <c r="C119" s="8" t="s">
        <v>1886</v>
      </c>
      <c r="D119" s="8" t="s">
        <v>240</v>
      </c>
      <c r="E119" s="8" t="s">
        <v>1478</v>
      </c>
      <c r="F119" s="11">
        <v>539.0</v>
      </c>
      <c r="H119" s="16" t="str">
        <f t="shared" si="1"/>
        <v>02/2025</v>
      </c>
      <c r="I119" s="70" t="str">
        <f t="shared" si="2"/>
        <v>CXG-0225</v>
      </c>
    </row>
    <row r="120">
      <c r="A120" s="8" t="s">
        <v>7771</v>
      </c>
      <c r="B120" s="13">
        <v>45702.0</v>
      </c>
      <c r="C120" s="8" t="s">
        <v>161</v>
      </c>
      <c r="D120" s="8" t="s">
        <v>161</v>
      </c>
      <c r="E120" s="8" t="s">
        <v>1465</v>
      </c>
      <c r="F120" s="11">
        <v>600.0</v>
      </c>
      <c r="H120" s="16" t="str">
        <f t="shared" si="1"/>
        <v>02/2025</v>
      </c>
      <c r="I120" s="70" t="str">
        <f t="shared" si="2"/>
        <v>CXG-0225</v>
      </c>
    </row>
    <row r="121">
      <c r="A121" s="8" t="s">
        <v>7772</v>
      </c>
      <c r="B121" s="13">
        <v>45701.0</v>
      </c>
      <c r="C121" s="8" t="s">
        <v>7592</v>
      </c>
      <c r="D121" s="8" t="s">
        <v>7600</v>
      </c>
      <c r="E121" s="8" t="s">
        <v>1465</v>
      </c>
      <c r="F121" s="11">
        <v>22.3</v>
      </c>
      <c r="H121" s="16" t="str">
        <f t="shared" si="1"/>
        <v>02/2025</v>
      </c>
      <c r="I121" s="70" t="str">
        <f t="shared" si="2"/>
        <v>CXG-0225</v>
      </c>
    </row>
    <row r="122">
      <c r="A122" s="8" t="s">
        <v>7773</v>
      </c>
      <c r="B122" s="13">
        <v>45703.0</v>
      </c>
      <c r="C122" s="8" t="s">
        <v>161</v>
      </c>
      <c r="D122" s="8" t="s">
        <v>161</v>
      </c>
      <c r="E122" s="8" t="s">
        <v>1465</v>
      </c>
      <c r="F122" s="11">
        <v>1300.0</v>
      </c>
      <c r="H122" s="16" t="str">
        <f t="shared" si="1"/>
        <v>02/2025</v>
      </c>
      <c r="I122" s="70" t="str">
        <f t="shared" si="2"/>
        <v>CXG-0225</v>
      </c>
    </row>
    <row r="123">
      <c r="A123" s="8" t="s">
        <v>7774</v>
      </c>
      <c r="B123" s="13">
        <v>45703.0</v>
      </c>
      <c r="C123" s="8" t="s">
        <v>1491</v>
      </c>
      <c r="D123" s="8" t="s">
        <v>1491</v>
      </c>
      <c r="E123" s="8" t="s">
        <v>1478</v>
      </c>
      <c r="F123" s="11">
        <v>600.0</v>
      </c>
      <c r="H123" s="16" t="str">
        <f t="shared" si="1"/>
        <v>02/2025</v>
      </c>
      <c r="I123" s="70" t="str">
        <f t="shared" si="2"/>
        <v>CXG-0225</v>
      </c>
    </row>
    <row r="124">
      <c r="A124" s="8" t="s">
        <v>7775</v>
      </c>
      <c r="B124" s="13">
        <v>45704.0</v>
      </c>
      <c r="C124" s="8" t="s">
        <v>7474</v>
      </c>
      <c r="D124" s="8" t="s">
        <v>7474</v>
      </c>
      <c r="E124" s="8" t="s">
        <v>1465</v>
      </c>
      <c r="F124" s="11">
        <v>1662.95</v>
      </c>
      <c r="H124" s="16" t="str">
        <f t="shared" si="1"/>
        <v>02/2025</v>
      </c>
      <c r="I124" s="70" t="str">
        <f t="shared" si="2"/>
        <v>CXG-0225</v>
      </c>
    </row>
    <row r="125">
      <c r="A125" s="8" t="s">
        <v>7776</v>
      </c>
      <c r="B125" s="13">
        <v>45703.0</v>
      </c>
      <c r="C125" s="8" t="s">
        <v>7474</v>
      </c>
      <c r="D125" s="8" t="s">
        <v>7474</v>
      </c>
      <c r="E125" s="8" t="s">
        <v>1465</v>
      </c>
      <c r="F125" s="11">
        <v>4091.77</v>
      </c>
      <c r="H125" s="16" t="str">
        <f t="shared" si="1"/>
        <v>02/2025</v>
      </c>
      <c r="I125" s="70" t="str">
        <f t="shared" si="2"/>
        <v>CXG-0225</v>
      </c>
    </row>
    <row r="126">
      <c r="A126" s="8" t="s">
        <v>7777</v>
      </c>
      <c r="B126" s="13">
        <v>45702.0</v>
      </c>
      <c r="C126" s="8" t="s">
        <v>7592</v>
      </c>
      <c r="D126" s="8" t="s">
        <v>7600</v>
      </c>
      <c r="E126" s="8" t="s">
        <v>1465</v>
      </c>
      <c r="F126" s="11">
        <v>44.54</v>
      </c>
      <c r="H126" s="16" t="str">
        <f t="shared" si="1"/>
        <v>02/2025</v>
      </c>
      <c r="I126" s="70" t="str">
        <f t="shared" si="2"/>
        <v>CXG-0225</v>
      </c>
    </row>
    <row r="127">
      <c r="A127" s="8" t="s">
        <v>7778</v>
      </c>
      <c r="B127" s="13">
        <v>45705.0</v>
      </c>
      <c r="C127" s="8" t="s">
        <v>7779</v>
      </c>
      <c r="D127" s="8" t="s">
        <v>7780</v>
      </c>
      <c r="E127" s="8" t="s">
        <v>1465</v>
      </c>
      <c r="F127" s="11">
        <v>2500.0</v>
      </c>
      <c r="H127" s="16" t="str">
        <f t="shared" si="1"/>
        <v>02/2025</v>
      </c>
      <c r="I127" s="70" t="str">
        <f t="shared" si="2"/>
        <v>CXG-0225</v>
      </c>
    </row>
    <row r="128">
      <c r="A128" s="8" t="s">
        <v>7781</v>
      </c>
      <c r="B128" s="13">
        <v>45705.0</v>
      </c>
      <c r="C128" s="8" t="s">
        <v>7618</v>
      </c>
      <c r="D128" s="8" t="s">
        <v>7619</v>
      </c>
      <c r="E128" s="8" t="s">
        <v>1505</v>
      </c>
      <c r="F128" s="11">
        <v>460.0</v>
      </c>
      <c r="H128" s="16" t="str">
        <f t="shared" si="1"/>
        <v>02/2025</v>
      </c>
      <c r="I128" s="70" t="str">
        <f t="shared" si="2"/>
        <v>CXG-0225</v>
      </c>
    </row>
    <row r="129">
      <c r="A129" s="8" t="s">
        <v>7782</v>
      </c>
      <c r="B129" s="13">
        <v>45705.0</v>
      </c>
      <c r="C129" s="8" t="s">
        <v>7592</v>
      </c>
      <c r="D129" s="8" t="s">
        <v>7600</v>
      </c>
      <c r="E129" s="8" t="s">
        <v>1505</v>
      </c>
      <c r="F129" s="11">
        <v>159.9</v>
      </c>
      <c r="H129" s="16" t="str">
        <f t="shared" si="1"/>
        <v>02/2025</v>
      </c>
      <c r="I129" s="70" t="str">
        <f t="shared" si="2"/>
        <v>CXG-0225</v>
      </c>
    </row>
    <row r="130">
      <c r="A130" s="8" t="s">
        <v>7783</v>
      </c>
      <c r="B130" s="13">
        <v>45705.0</v>
      </c>
      <c r="C130" s="8" t="s">
        <v>7589</v>
      </c>
      <c r="D130" s="8" t="s">
        <v>7607</v>
      </c>
      <c r="E130" s="8" t="s">
        <v>1505</v>
      </c>
      <c r="F130" s="11">
        <v>3690.66</v>
      </c>
      <c r="H130" s="16" t="str">
        <f t="shared" si="1"/>
        <v>02/2025</v>
      </c>
      <c r="I130" s="70" t="str">
        <f t="shared" si="2"/>
        <v>CXG-0225</v>
      </c>
    </row>
    <row r="131">
      <c r="A131" s="8" t="s">
        <v>7784</v>
      </c>
      <c r="B131" s="13">
        <v>45705.0</v>
      </c>
      <c r="C131" s="8" t="s">
        <v>7618</v>
      </c>
      <c r="D131" s="8" t="s">
        <v>7619</v>
      </c>
      <c r="E131" s="8" t="s">
        <v>1505</v>
      </c>
      <c r="F131" s="11">
        <v>11278.59</v>
      </c>
      <c r="H131" s="16" t="str">
        <f t="shared" si="1"/>
        <v>02/2025</v>
      </c>
      <c r="I131" s="70" t="str">
        <f t="shared" si="2"/>
        <v>CXG-0225</v>
      </c>
    </row>
    <row r="132">
      <c r="A132" s="8" t="s">
        <v>7785</v>
      </c>
      <c r="B132" s="13">
        <v>45705.0</v>
      </c>
      <c r="C132" s="8" t="s">
        <v>7592</v>
      </c>
      <c r="D132" s="8" t="s">
        <v>7600</v>
      </c>
      <c r="E132" s="8" t="s">
        <v>1478</v>
      </c>
      <c r="F132" s="11">
        <v>56.5</v>
      </c>
      <c r="H132" s="16" t="str">
        <f t="shared" si="1"/>
        <v>02/2025</v>
      </c>
      <c r="I132" s="70" t="str">
        <f t="shared" si="2"/>
        <v>CXG-0225</v>
      </c>
    </row>
    <row r="133">
      <c r="A133" s="8" t="s">
        <v>7786</v>
      </c>
      <c r="B133" s="13">
        <v>45705.0</v>
      </c>
      <c r="C133" s="8" t="s">
        <v>7592</v>
      </c>
      <c r="D133" s="8" t="s">
        <v>7600</v>
      </c>
      <c r="E133" s="8" t="s">
        <v>1465</v>
      </c>
      <c r="F133" s="11">
        <v>58.5</v>
      </c>
      <c r="H133" s="16" t="str">
        <f t="shared" si="1"/>
        <v>02/2025</v>
      </c>
      <c r="I133" s="70" t="str">
        <f t="shared" si="2"/>
        <v>CXG-0225</v>
      </c>
    </row>
    <row r="134">
      <c r="A134" s="8" t="s">
        <v>7787</v>
      </c>
      <c r="B134" s="13">
        <v>45706.0</v>
      </c>
      <c r="C134" s="8" t="s">
        <v>1474</v>
      </c>
      <c r="D134" s="8" t="s">
        <v>1474</v>
      </c>
      <c r="E134" s="8" t="s">
        <v>1465</v>
      </c>
      <c r="F134" s="11">
        <v>480.0</v>
      </c>
      <c r="G134" s="8" t="s">
        <v>7788</v>
      </c>
      <c r="H134" s="16" t="str">
        <f t="shared" si="1"/>
        <v>02/2025</v>
      </c>
      <c r="I134" s="70" t="str">
        <f t="shared" si="2"/>
        <v>CXG-0225</v>
      </c>
    </row>
    <row r="135">
      <c r="A135" s="8" t="s">
        <v>7789</v>
      </c>
      <c r="B135" s="13">
        <v>45706.0</v>
      </c>
      <c r="C135" s="8" t="s">
        <v>7762</v>
      </c>
      <c r="D135" s="8" t="s">
        <v>7762</v>
      </c>
      <c r="E135" s="8" t="s">
        <v>1465</v>
      </c>
      <c r="F135" s="11">
        <v>35.0</v>
      </c>
      <c r="H135" s="16" t="str">
        <f t="shared" si="1"/>
        <v>02/2025</v>
      </c>
      <c r="I135" s="70" t="str">
        <f t="shared" si="2"/>
        <v>CXG-0225</v>
      </c>
    </row>
    <row r="136">
      <c r="A136" s="8" t="s">
        <v>7790</v>
      </c>
      <c r="B136" s="13">
        <v>45706.0</v>
      </c>
      <c r="C136" s="8" t="s">
        <v>7791</v>
      </c>
      <c r="D136" s="8" t="s">
        <v>7791</v>
      </c>
      <c r="E136" s="8" t="s">
        <v>2212</v>
      </c>
      <c r="F136" s="11">
        <v>10518.86</v>
      </c>
      <c r="H136" s="16" t="str">
        <f t="shared" si="1"/>
        <v>02/2025</v>
      </c>
      <c r="I136" s="70" t="str">
        <f t="shared" si="2"/>
        <v>CXG-0225</v>
      </c>
    </row>
    <row r="137">
      <c r="A137" s="8" t="s">
        <v>7792</v>
      </c>
      <c r="B137" s="13">
        <v>45706.0</v>
      </c>
      <c r="C137" s="8" t="s">
        <v>7592</v>
      </c>
      <c r="D137" s="8" t="s">
        <v>7600</v>
      </c>
      <c r="E137" s="8" t="s">
        <v>1465</v>
      </c>
      <c r="F137" s="11">
        <v>24.35</v>
      </c>
      <c r="H137" s="16" t="str">
        <f t="shared" si="1"/>
        <v>02/2025</v>
      </c>
      <c r="I137" s="70" t="str">
        <f t="shared" si="2"/>
        <v>CXG-0225</v>
      </c>
    </row>
    <row r="138">
      <c r="A138" s="8" t="s">
        <v>7793</v>
      </c>
      <c r="B138" s="13">
        <v>45707.0</v>
      </c>
      <c r="C138" s="8" t="s">
        <v>1474</v>
      </c>
      <c r="D138" s="8" t="s">
        <v>1474</v>
      </c>
      <c r="E138" s="8" t="s">
        <v>1465</v>
      </c>
      <c r="F138" s="11">
        <v>750.0</v>
      </c>
      <c r="H138" s="16" t="str">
        <f t="shared" si="1"/>
        <v>02/2025</v>
      </c>
      <c r="I138" s="70" t="str">
        <f t="shared" si="2"/>
        <v>CXG-0225</v>
      </c>
    </row>
    <row r="139">
      <c r="A139" s="8" t="s">
        <v>7794</v>
      </c>
      <c r="B139" s="13">
        <v>45707.0</v>
      </c>
      <c r="C139" s="8" t="s">
        <v>1886</v>
      </c>
      <c r="D139" s="8" t="s">
        <v>7795</v>
      </c>
      <c r="E139" s="8" t="s">
        <v>1465</v>
      </c>
      <c r="F139" s="11">
        <v>603.0</v>
      </c>
      <c r="H139" s="16" t="str">
        <f t="shared" si="1"/>
        <v>02/2025</v>
      </c>
      <c r="I139" s="70" t="str">
        <f t="shared" si="2"/>
        <v>CXG-0225</v>
      </c>
    </row>
    <row r="140">
      <c r="A140" s="8" t="s">
        <v>7796</v>
      </c>
      <c r="B140" s="13">
        <v>45707.0</v>
      </c>
      <c r="C140" s="8" t="s">
        <v>7797</v>
      </c>
      <c r="D140" s="8" t="s">
        <v>7797</v>
      </c>
      <c r="E140" s="8" t="s">
        <v>1465</v>
      </c>
      <c r="F140" s="11">
        <v>150.0</v>
      </c>
      <c r="H140" s="16" t="str">
        <f t="shared" si="1"/>
        <v>02/2025</v>
      </c>
      <c r="I140" s="70" t="str">
        <f t="shared" si="2"/>
        <v>CXG-0225</v>
      </c>
    </row>
    <row r="141">
      <c r="A141" s="8" t="s">
        <v>7798</v>
      </c>
      <c r="B141" s="13">
        <v>45707.0</v>
      </c>
      <c r="C141" s="8" t="s">
        <v>7592</v>
      </c>
      <c r="D141" s="8" t="s">
        <v>7600</v>
      </c>
      <c r="E141" s="8" t="s">
        <v>1465</v>
      </c>
      <c r="F141" s="11">
        <v>33.46</v>
      </c>
      <c r="H141" s="16" t="str">
        <f t="shared" si="1"/>
        <v>02/2025</v>
      </c>
      <c r="I141" s="70" t="str">
        <f t="shared" si="2"/>
        <v>CXG-0225</v>
      </c>
    </row>
    <row r="142">
      <c r="A142" s="8" t="s">
        <v>7799</v>
      </c>
      <c r="B142" s="13">
        <v>45709.0</v>
      </c>
      <c r="C142" s="8" t="s">
        <v>7586</v>
      </c>
      <c r="D142" s="8" t="s">
        <v>7800</v>
      </c>
      <c r="E142" s="8" t="s">
        <v>1465</v>
      </c>
      <c r="F142" s="11">
        <v>1063.18</v>
      </c>
      <c r="H142" s="16" t="str">
        <f t="shared" si="1"/>
        <v>02/2025</v>
      </c>
      <c r="I142" s="70" t="str">
        <f t="shared" si="2"/>
        <v>CXG-0225</v>
      </c>
    </row>
    <row r="143">
      <c r="A143" s="8" t="s">
        <v>7801</v>
      </c>
      <c r="B143" s="13">
        <v>45709.0</v>
      </c>
      <c r="C143" s="8" t="s">
        <v>161</v>
      </c>
      <c r="D143" s="8" t="s">
        <v>7802</v>
      </c>
      <c r="E143" s="8" t="s">
        <v>1465</v>
      </c>
      <c r="F143" s="11">
        <v>5500.0</v>
      </c>
      <c r="H143" s="16" t="str">
        <f t="shared" si="1"/>
        <v>02/2025</v>
      </c>
      <c r="I143" s="70" t="str">
        <f t="shared" si="2"/>
        <v>CXG-0225</v>
      </c>
    </row>
    <row r="144">
      <c r="A144" s="8" t="s">
        <v>7803</v>
      </c>
      <c r="B144" s="13">
        <v>45710.0</v>
      </c>
      <c r="C144" s="8" t="s">
        <v>1491</v>
      </c>
      <c r="D144" s="8" t="s">
        <v>1491</v>
      </c>
      <c r="E144" s="8" t="s">
        <v>1520</v>
      </c>
      <c r="F144" s="11">
        <v>100.0</v>
      </c>
      <c r="H144" s="16" t="str">
        <f t="shared" si="1"/>
        <v>02/2025</v>
      </c>
      <c r="I144" s="70" t="str">
        <f t="shared" si="2"/>
        <v>CXG-0225</v>
      </c>
    </row>
    <row r="145">
      <c r="A145" s="8" t="s">
        <v>7804</v>
      </c>
      <c r="B145" s="13">
        <v>45708.0</v>
      </c>
      <c r="C145" s="8" t="s">
        <v>7592</v>
      </c>
      <c r="D145" s="8" t="s">
        <v>7600</v>
      </c>
      <c r="E145" s="8" t="s">
        <v>1465</v>
      </c>
      <c r="F145" s="11">
        <v>28.6</v>
      </c>
      <c r="H145" s="16" t="str">
        <f t="shared" si="1"/>
        <v>02/2025</v>
      </c>
      <c r="I145" s="70" t="str">
        <f t="shared" si="2"/>
        <v>CXG-0225</v>
      </c>
    </row>
    <row r="146">
      <c r="A146" s="8" t="s">
        <v>7805</v>
      </c>
      <c r="B146" s="13">
        <v>45709.0</v>
      </c>
      <c r="C146" s="8" t="s">
        <v>7592</v>
      </c>
      <c r="D146" s="8" t="s">
        <v>7600</v>
      </c>
      <c r="E146" s="8" t="s">
        <v>1465</v>
      </c>
      <c r="F146" s="11">
        <v>30.0</v>
      </c>
      <c r="H146" s="16" t="str">
        <f t="shared" si="1"/>
        <v>02/2025</v>
      </c>
      <c r="I146" s="70" t="str">
        <f t="shared" si="2"/>
        <v>CXG-0225</v>
      </c>
    </row>
    <row r="147">
      <c r="A147" s="8" t="s">
        <v>7806</v>
      </c>
      <c r="B147" s="13">
        <v>45712.0</v>
      </c>
      <c r="C147" s="8" t="s">
        <v>1491</v>
      </c>
      <c r="D147" s="8" t="s">
        <v>1491</v>
      </c>
      <c r="E147" s="8" t="s">
        <v>1520</v>
      </c>
      <c r="F147" s="11">
        <v>800.0</v>
      </c>
      <c r="H147" s="16" t="str">
        <f t="shared" si="1"/>
        <v>02/2025</v>
      </c>
      <c r="I147" s="70" t="str">
        <f t="shared" si="2"/>
        <v>CXG-0225</v>
      </c>
    </row>
    <row r="148">
      <c r="A148" s="8" t="s">
        <v>7807</v>
      </c>
      <c r="B148" s="13">
        <v>45712.0</v>
      </c>
      <c r="C148" s="8" t="s">
        <v>7592</v>
      </c>
      <c r="D148" s="8" t="s">
        <v>7600</v>
      </c>
      <c r="E148" s="8" t="s">
        <v>1465</v>
      </c>
      <c r="F148" s="11">
        <v>13.0</v>
      </c>
      <c r="H148" s="16" t="str">
        <f t="shared" si="1"/>
        <v>02/2025</v>
      </c>
      <c r="I148" s="70" t="str">
        <f t="shared" si="2"/>
        <v>CXG-0225</v>
      </c>
    </row>
    <row r="149">
      <c r="A149" s="8" t="s">
        <v>7808</v>
      </c>
      <c r="B149" s="13">
        <v>45713.0</v>
      </c>
      <c r="C149" s="8" t="s">
        <v>161</v>
      </c>
      <c r="D149" s="8" t="s">
        <v>7809</v>
      </c>
      <c r="E149" s="8" t="s">
        <v>1465</v>
      </c>
      <c r="F149" s="11">
        <v>2150.0</v>
      </c>
      <c r="H149" s="16" t="str">
        <f t="shared" si="1"/>
        <v>02/2025</v>
      </c>
      <c r="I149" s="70" t="str">
        <f t="shared" si="2"/>
        <v>CXG-0225</v>
      </c>
    </row>
    <row r="150">
      <c r="A150" s="8" t="s">
        <v>7810</v>
      </c>
      <c r="B150" s="13">
        <v>45713.0</v>
      </c>
      <c r="C150" s="8" t="s">
        <v>7671</v>
      </c>
      <c r="D150" s="8" t="s">
        <v>7811</v>
      </c>
      <c r="E150" s="8" t="s">
        <v>1478</v>
      </c>
      <c r="F150" s="11">
        <v>912.73</v>
      </c>
      <c r="H150" s="16" t="str">
        <f t="shared" si="1"/>
        <v>02/2025</v>
      </c>
      <c r="I150" s="70" t="str">
        <f t="shared" si="2"/>
        <v>CXG-0225</v>
      </c>
    </row>
    <row r="151">
      <c r="A151" s="8" t="s">
        <v>7812</v>
      </c>
      <c r="B151" s="13">
        <v>45713.0</v>
      </c>
      <c r="C151" s="8" t="s">
        <v>7592</v>
      </c>
      <c r="D151" s="8" t="s">
        <v>7600</v>
      </c>
      <c r="E151" s="8" t="s">
        <v>1465</v>
      </c>
      <c r="F151" s="11">
        <v>10.0</v>
      </c>
      <c r="H151" s="16" t="str">
        <f t="shared" si="1"/>
        <v>02/2025</v>
      </c>
      <c r="I151" s="70" t="str">
        <f t="shared" si="2"/>
        <v>CXG-0225</v>
      </c>
    </row>
    <row r="152">
      <c r="A152" s="8" t="s">
        <v>7813</v>
      </c>
      <c r="B152" s="13">
        <v>45714.0</v>
      </c>
      <c r="C152" s="8" t="s">
        <v>7592</v>
      </c>
      <c r="D152" s="8" t="s">
        <v>7600</v>
      </c>
      <c r="E152" s="8" t="s">
        <v>1465</v>
      </c>
      <c r="F152" s="11">
        <v>3.34</v>
      </c>
      <c r="H152" s="16" t="str">
        <f t="shared" si="1"/>
        <v>02/2025</v>
      </c>
      <c r="I152" s="70" t="str">
        <f t="shared" si="2"/>
        <v>CXG-0225</v>
      </c>
    </row>
    <row r="153">
      <c r="A153" s="8" t="s">
        <v>7814</v>
      </c>
      <c r="B153" s="13">
        <v>45715.0</v>
      </c>
      <c r="C153" s="8" t="s">
        <v>7592</v>
      </c>
      <c r="D153" s="8" t="s">
        <v>7600</v>
      </c>
      <c r="E153" s="8" t="s">
        <v>1478</v>
      </c>
      <c r="F153" s="11">
        <v>25.0</v>
      </c>
      <c r="H153" s="16" t="str">
        <f t="shared" si="1"/>
        <v>02/2025</v>
      </c>
      <c r="I153" s="70" t="str">
        <f t="shared" si="2"/>
        <v>CXG-0225</v>
      </c>
    </row>
    <row r="154">
      <c r="A154" s="8" t="s">
        <v>7815</v>
      </c>
      <c r="B154" s="13">
        <v>45714.0</v>
      </c>
      <c r="C154" s="8" t="s">
        <v>1886</v>
      </c>
      <c r="D154" s="8" t="s">
        <v>7795</v>
      </c>
      <c r="E154" s="8" t="s">
        <v>1465</v>
      </c>
      <c r="F154" s="11">
        <v>338.0</v>
      </c>
      <c r="H154" s="16" t="str">
        <f t="shared" si="1"/>
        <v>02/2025</v>
      </c>
      <c r="I154" s="70" t="str">
        <f t="shared" si="2"/>
        <v>CXG-0225</v>
      </c>
    </row>
    <row r="155">
      <c r="A155" s="8" t="s">
        <v>7816</v>
      </c>
      <c r="B155" s="13">
        <v>45715.0</v>
      </c>
      <c r="C155" s="8" t="s">
        <v>7592</v>
      </c>
      <c r="D155" s="8" t="s">
        <v>7600</v>
      </c>
      <c r="E155" s="8" t="s">
        <v>1465</v>
      </c>
      <c r="F155" s="11">
        <v>19.9</v>
      </c>
      <c r="H155" s="16" t="str">
        <f t="shared" si="1"/>
        <v>02/2025</v>
      </c>
      <c r="I155" s="70" t="str">
        <f t="shared" si="2"/>
        <v>CXG-0225</v>
      </c>
    </row>
    <row r="156">
      <c r="A156" s="8" t="s">
        <v>7817</v>
      </c>
      <c r="B156" s="13">
        <v>45716.0</v>
      </c>
      <c r="C156" s="8" t="s">
        <v>7652</v>
      </c>
      <c r="D156" s="8" t="s">
        <v>7729</v>
      </c>
      <c r="E156" s="8" t="s">
        <v>1465</v>
      </c>
      <c r="F156" s="11">
        <v>3500.0</v>
      </c>
      <c r="H156" s="16" t="str">
        <f t="shared" si="1"/>
        <v>02/2025</v>
      </c>
      <c r="I156" s="70" t="str">
        <f t="shared" si="2"/>
        <v>CXG-0225</v>
      </c>
    </row>
    <row r="157">
      <c r="A157" s="8" t="s">
        <v>7818</v>
      </c>
      <c r="B157" s="13">
        <v>45716.0</v>
      </c>
      <c r="C157" s="8" t="s">
        <v>7819</v>
      </c>
      <c r="D157" s="8" t="s">
        <v>7819</v>
      </c>
      <c r="E157" s="8" t="s">
        <v>378</v>
      </c>
      <c r="F157" s="11">
        <v>9000.0</v>
      </c>
      <c r="H157" s="16" t="str">
        <f t="shared" si="1"/>
        <v>02/2025</v>
      </c>
      <c r="I157" s="70" t="str">
        <f t="shared" si="2"/>
        <v>CXG-0225</v>
      </c>
    </row>
    <row r="158">
      <c r="A158" s="8" t="s">
        <v>7820</v>
      </c>
      <c r="B158" s="13">
        <v>45717.0</v>
      </c>
      <c r="C158" s="8" t="s">
        <v>7797</v>
      </c>
      <c r="D158" s="8" t="s">
        <v>7797</v>
      </c>
      <c r="E158" s="8" t="s">
        <v>1465</v>
      </c>
      <c r="F158" s="11">
        <v>120.0</v>
      </c>
      <c r="H158" s="16" t="str">
        <f t="shared" si="1"/>
        <v>03/2025</v>
      </c>
      <c r="I158" s="70" t="str">
        <f t="shared" si="2"/>
        <v>CXG-0325</v>
      </c>
    </row>
    <row r="159">
      <c r="A159" s="8" t="s">
        <v>7821</v>
      </c>
      <c r="B159" s="13">
        <v>45717.0</v>
      </c>
      <c r="C159" s="8" t="s">
        <v>7822</v>
      </c>
      <c r="D159" s="8" t="s">
        <v>7822</v>
      </c>
      <c r="E159" s="8" t="s">
        <v>1465</v>
      </c>
      <c r="F159" s="11">
        <v>2500.0</v>
      </c>
      <c r="H159" s="16" t="str">
        <f t="shared" si="1"/>
        <v>03/2025</v>
      </c>
      <c r="I159" s="70" t="str">
        <f t="shared" si="2"/>
        <v>CXG-0325</v>
      </c>
    </row>
    <row r="160">
      <c r="A160" s="8" t="s">
        <v>7823</v>
      </c>
      <c r="B160" s="13">
        <v>45718.0</v>
      </c>
      <c r="C160" s="8" t="s">
        <v>1491</v>
      </c>
      <c r="D160" s="8" t="s">
        <v>1491</v>
      </c>
      <c r="E160" s="8" t="s">
        <v>1520</v>
      </c>
      <c r="F160" s="11">
        <v>200.0</v>
      </c>
      <c r="H160" s="16" t="str">
        <f t="shared" si="1"/>
        <v>03/2025</v>
      </c>
      <c r="I160" s="70" t="str">
        <f t="shared" si="2"/>
        <v>CXG-0325</v>
      </c>
    </row>
    <row r="161">
      <c r="A161" s="8" t="s">
        <v>7824</v>
      </c>
      <c r="B161" s="13">
        <v>45719.0</v>
      </c>
      <c r="C161" s="8" t="s">
        <v>1474</v>
      </c>
      <c r="D161" s="8" t="s">
        <v>1474</v>
      </c>
      <c r="E161" s="8" t="s">
        <v>1520</v>
      </c>
      <c r="F161" s="11">
        <v>80.0</v>
      </c>
      <c r="G161" s="8" t="s">
        <v>7825</v>
      </c>
      <c r="H161" s="16" t="str">
        <f t="shared" si="1"/>
        <v>03/2025</v>
      </c>
      <c r="I161" s="70" t="str">
        <f t="shared" si="2"/>
        <v>CXG-0325</v>
      </c>
    </row>
    <row r="162">
      <c r="A162" s="8" t="s">
        <v>7826</v>
      </c>
      <c r="B162" s="13">
        <v>45721.0</v>
      </c>
      <c r="C162" s="8" t="s">
        <v>7586</v>
      </c>
      <c r="D162" s="8" t="s">
        <v>7827</v>
      </c>
      <c r="E162" s="8" t="s">
        <v>1465</v>
      </c>
      <c r="F162" s="11">
        <v>90.0</v>
      </c>
      <c r="H162" s="16" t="str">
        <f t="shared" si="1"/>
        <v>03/2025</v>
      </c>
      <c r="I162" s="70" t="str">
        <f t="shared" si="2"/>
        <v>CXG-0325</v>
      </c>
    </row>
    <row r="163">
      <c r="A163" s="8" t="s">
        <v>7828</v>
      </c>
      <c r="B163" s="13">
        <v>45722.0</v>
      </c>
      <c r="C163" s="8" t="s">
        <v>7627</v>
      </c>
      <c r="D163" s="8" t="s">
        <v>7744</v>
      </c>
      <c r="E163" s="8" t="s">
        <v>1465</v>
      </c>
      <c r="F163" s="11">
        <v>2000.0</v>
      </c>
      <c r="H163" s="16" t="str">
        <f t="shared" si="1"/>
        <v>03/2025</v>
      </c>
      <c r="I163" s="70" t="str">
        <f t="shared" si="2"/>
        <v>CXG-0325</v>
      </c>
    </row>
    <row r="164">
      <c r="A164" s="8" t="s">
        <v>7829</v>
      </c>
      <c r="B164" s="13">
        <v>45717.0</v>
      </c>
      <c r="C164" s="8" t="s">
        <v>7592</v>
      </c>
      <c r="D164" s="8" t="s">
        <v>7600</v>
      </c>
      <c r="E164" s="8" t="s">
        <v>1465</v>
      </c>
      <c r="F164" s="11">
        <v>18.6</v>
      </c>
      <c r="H164" s="16" t="str">
        <f t="shared" si="1"/>
        <v>03/2025</v>
      </c>
      <c r="I164" s="70" t="str">
        <f t="shared" si="2"/>
        <v>CXG-0325</v>
      </c>
    </row>
    <row r="165">
      <c r="A165" s="8" t="s">
        <v>7830</v>
      </c>
      <c r="B165" s="13">
        <v>45721.0</v>
      </c>
      <c r="C165" s="8" t="s">
        <v>7592</v>
      </c>
      <c r="D165" s="8" t="s">
        <v>7600</v>
      </c>
      <c r="E165" s="8" t="s">
        <v>1465</v>
      </c>
      <c r="F165" s="11">
        <v>1.0</v>
      </c>
      <c r="H165" s="16" t="str">
        <f t="shared" si="1"/>
        <v>03/2025</v>
      </c>
      <c r="I165" s="70" t="str">
        <f t="shared" si="2"/>
        <v>CXG-0325</v>
      </c>
    </row>
    <row r="166">
      <c r="A166" s="8" t="s">
        <v>7831</v>
      </c>
      <c r="B166" s="13">
        <v>45722.0</v>
      </c>
      <c r="C166" s="8" t="s">
        <v>7652</v>
      </c>
      <c r="D166" s="8" t="s">
        <v>7432</v>
      </c>
      <c r="E166" s="8" t="s">
        <v>1520</v>
      </c>
      <c r="F166" s="11">
        <v>5000.0</v>
      </c>
      <c r="H166" s="16" t="str">
        <f t="shared" si="1"/>
        <v>03/2025</v>
      </c>
      <c r="I166" s="70" t="str">
        <f t="shared" si="2"/>
        <v>CXG-0325</v>
      </c>
    </row>
    <row r="167">
      <c r="A167" s="8" t="s">
        <v>7832</v>
      </c>
      <c r="B167" s="13">
        <v>45722.0</v>
      </c>
      <c r="C167" s="8" t="s">
        <v>7628</v>
      </c>
      <c r="D167" s="8" t="s">
        <v>7628</v>
      </c>
      <c r="E167" s="8" t="s">
        <v>1478</v>
      </c>
      <c r="F167" s="11">
        <v>506.0</v>
      </c>
      <c r="H167" s="16" t="str">
        <f t="shared" si="1"/>
        <v>03/2025</v>
      </c>
      <c r="I167" s="70" t="str">
        <f t="shared" si="2"/>
        <v>CXG-0325</v>
      </c>
    </row>
    <row r="168">
      <c r="A168" s="8" t="s">
        <v>7833</v>
      </c>
      <c r="B168" s="13">
        <v>45722.0</v>
      </c>
      <c r="C168" s="8" t="s">
        <v>7621</v>
      </c>
      <c r="D168" s="8" t="s">
        <v>7621</v>
      </c>
      <c r="E168" s="8" t="s">
        <v>1478</v>
      </c>
      <c r="F168" s="11">
        <v>759.0</v>
      </c>
      <c r="H168" s="16" t="str">
        <f t="shared" si="1"/>
        <v>03/2025</v>
      </c>
      <c r="I168" s="70" t="str">
        <f t="shared" si="2"/>
        <v>CXG-0325</v>
      </c>
    </row>
    <row r="169">
      <c r="A169" s="8" t="s">
        <v>7834</v>
      </c>
      <c r="B169" s="13">
        <v>45722.0</v>
      </c>
      <c r="C169" s="8" t="s">
        <v>7621</v>
      </c>
      <c r="D169" s="8" t="s">
        <v>7621</v>
      </c>
      <c r="E169" s="8" t="s">
        <v>1478</v>
      </c>
      <c r="F169" s="11">
        <v>2277.0</v>
      </c>
      <c r="H169" s="16" t="str">
        <f t="shared" si="1"/>
        <v>03/2025</v>
      </c>
      <c r="I169" s="70" t="str">
        <f t="shared" si="2"/>
        <v>CXG-0325</v>
      </c>
    </row>
    <row r="170">
      <c r="A170" s="8" t="s">
        <v>7835</v>
      </c>
      <c r="B170" s="13">
        <v>45722.0</v>
      </c>
      <c r="C170" s="8" t="s">
        <v>7697</v>
      </c>
      <c r="D170" s="8" t="s">
        <v>7697</v>
      </c>
      <c r="E170" s="8" t="s">
        <v>1478</v>
      </c>
      <c r="F170" s="11">
        <v>148.79</v>
      </c>
      <c r="H170" s="16" t="str">
        <f t="shared" si="1"/>
        <v>03/2025</v>
      </c>
      <c r="I170" s="70" t="str">
        <f t="shared" si="2"/>
        <v>CXG-0325</v>
      </c>
    </row>
    <row r="171">
      <c r="A171" s="8" t="s">
        <v>7836</v>
      </c>
      <c r="B171" s="13">
        <v>45723.0</v>
      </c>
      <c r="C171" s="8" t="s">
        <v>7652</v>
      </c>
      <c r="D171" s="8" t="s">
        <v>7596</v>
      </c>
      <c r="E171" s="8" t="s">
        <v>1465</v>
      </c>
      <c r="F171" s="11">
        <v>2000.0</v>
      </c>
      <c r="H171" s="16" t="str">
        <f t="shared" si="1"/>
        <v>03/2025</v>
      </c>
      <c r="I171" s="70" t="str">
        <f t="shared" si="2"/>
        <v>CXG-0325</v>
      </c>
    </row>
    <row r="172">
      <c r="A172" s="8" t="s">
        <v>7837</v>
      </c>
      <c r="B172" s="13">
        <v>45723.0</v>
      </c>
      <c r="C172" s="8" t="s">
        <v>7819</v>
      </c>
      <c r="D172" s="8" t="s">
        <v>7819</v>
      </c>
      <c r="E172" s="8" t="s">
        <v>1478</v>
      </c>
      <c r="F172" s="11">
        <v>560.15</v>
      </c>
      <c r="G172" s="8" t="s">
        <v>7838</v>
      </c>
      <c r="H172" s="16" t="str">
        <f t="shared" si="1"/>
        <v>03/2025</v>
      </c>
      <c r="I172" s="70" t="str">
        <f t="shared" si="2"/>
        <v>CXG-0325</v>
      </c>
    </row>
    <row r="173">
      <c r="A173" s="8" t="s">
        <v>7839</v>
      </c>
      <c r="B173" s="13">
        <v>45723.0</v>
      </c>
      <c r="C173" s="8" t="s">
        <v>7586</v>
      </c>
      <c r="D173" s="8" t="s">
        <v>7840</v>
      </c>
      <c r="E173" s="8" t="s">
        <v>1465</v>
      </c>
      <c r="F173" s="11">
        <v>150.0</v>
      </c>
      <c r="H173" s="16" t="str">
        <f t="shared" si="1"/>
        <v>03/2025</v>
      </c>
      <c r="I173" s="70" t="str">
        <f t="shared" si="2"/>
        <v>CXG-0325</v>
      </c>
    </row>
    <row r="174">
      <c r="A174" s="8" t="s">
        <v>7841</v>
      </c>
      <c r="B174" s="13">
        <v>45723.0</v>
      </c>
      <c r="C174" s="8" t="s">
        <v>7592</v>
      </c>
      <c r="D174" s="8" t="s">
        <v>7600</v>
      </c>
      <c r="E174" s="8" t="s">
        <v>1465</v>
      </c>
      <c r="F174" s="11">
        <v>116.88</v>
      </c>
      <c r="H174" s="16" t="str">
        <f t="shared" si="1"/>
        <v>03/2025</v>
      </c>
      <c r="I174" s="70" t="str">
        <f t="shared" si="2"/>
        <v>CXG-0325</v>
      </c>
    </row>
    <row r="175">
      <c r="A175" s="8" t="s">
        <v>7842</v>
      </c>
      <c r="B175" s="13">
        <v>45726.0</v>
      </c>
      <c r="C175" s="8" t="s">
        <v>7738</v>
      </c>
      <c r="D175" s="8" t="s">
        <v>7843</v>
      </c>
      <c r="E175" s="8" t="s">
        <v>1465</v>
      </c>
      <c r="F175" s="11">
        <v>30000.0</v>
      </c>
      <c r="H175" s="16" t="str">
        <f t="shared" si="1"/>
        <v>03/2025</v>
      </c>
      <c r="I175" s="70" t="str">
        <f t="shared" si="2"/>
        <v>CXG-0325</v>
      </c>
    </row>
    <row r="176">
      <c r="A176" s="8" t="s">
        <v>7844</v>
      </c>
      <c r="B176" s="13">
        <v>45726.0</v>
      </c>
      <c r="C176" s="8" t="s">
        <v>1491</v>
      </c>
      <c r="D176" s="8" t="s">
        <v>1491</v>
      </c>
      <c r="E176" s="8" t="s">
        <v>1520</v>
      </c>
      <c r="F176" s="11">
        <v>580.0</v>
      </c>
      <c r="H176" s="16" t="str">
        <f t="shared" si="1"/>
        <v>03/2025</v>
      </c>
      <c r="I176" s="70" t="str">
        <f t="shared" si="2"/>
        <v>CXG-0325</v>
      </c>
    </row>
    <row r="177">
      <c r="A177" s="8" t="s">
        <v>7845</v>
      </c>
      <c r="B177" s="13">
        <v>45726.0</v>
      </c>
      <c r="C177" s="8" t="s">
        <v>7752</v>
      </c>
      <c r="D177" s="8" t="s">
        <v>7752</v>
      </c>
      <c r="E177" s="8" t="s">
        <v>1478</v>
      </c>
      <c r="F177" s="11">
        <v>15289.47</v>
      </c>
      <c r="H177" s="16" t="str">
        <f t="shared" si="1"/>
        <v>03/2025</v>
      </c>
      <c r="I177" s="70" t="str">
        <f t="shared" si="2"/>
        <v>CXG-0325</v>
      </c>
    </row>
    <row r="178">
      <c r="A178" s="8" t="s">
        <v>7846</v>
      </c>
      <c r="B178" s="13">
        <v>45726.0</v>
      </c>
      <c r="C178" s="8" t="s">
        <v>7605</v>
      </c>
      <c r="D178" s="8" t="s">
        <v>7605</v>
      </c>
      <c r="E178" s="8" t="s">
        <v>1465</v>
      </c>
      <c r="F178" s="11">
        <v>975.0</v>
      </c>
      <c r="H178" s="16" t="str">
        <f t="shared" si="1"/>
        <v>03/2025</v>
      </c>
      <c r="I178" s="70" t="str">
        <f t="shared" si="2"/>
        <v>CXG-0325</v>
      </c>
    </row>
    <row r="179">
      <c r="A179" s="8" t="s">
        <v>7847</v>
      </c>
      <c r="B179" s="13">
        <v>45726.0</v>
      </c>
      <c r="C179" s="8" t="s">
        <v>7592</v>
      </c>
      <c r="D179" s="8" t="s">
        <v>7600</v>
      </c>
      <c r="E179" s="8" t="s">
        <v>1465</v>
      </c>
      <c r="F179" s="11">
        <v>29.65</v>
      </c>
      <c r="H179" s="16" t="str">
        <f t="shared" si="1"/>
        <v>03/2025</v>
      </c>
      <c r="I179" s="70" t="str">
        <f t="shared" si="2"/>
        <v>CXG-0325</v>
      </c>
    </row>
    <row r="180">
      <c r="A180" s="8" t="s">
        <v>7848</v>
      </c>
      <c r="B180" s="13">
        <v>45722.0</v>
      </c>
      <c r="C180" s="8" t="s">
        <v>7592</v>
      </c>
      <c r="D180" s="8" t="s">
        <v>7600</v>
      </c>
      <c r="E180" s="8" t="s">
        <v>1505</v>
      </c>
      <c r="F180" s="11">
        <v>820.0</v>
      </c>
      <c r="H180" s="16" t="str">
        <f t="shared" si="1"/>
        <v>03/2025</v>
      </c>
      <c r="I180" s="70" t="str">
        <f t="shared" si="2"/>
        <v>CXG-0325</v>
      </c>
    </row>
    <row r="181">
      <c r="A181" s="8" t="s">
        <v>7849</v>
      </c>
      <c r="B181" s="13">
        <v>45726.0</v>
      </c>
      <c r="C181" s="8" t="s">
        <v>7589</v>
      </c>
      <c r="D181" s="8" t="s">
        <v>7607</v>
      </c>
      <c r="E181" s="8" t="s">
        <v>1505</v>
      </c>
      <c r="F181" s="11">
        <v>2873.14</v>
      </c>
      <c r="H181" s="16" t="str">
        <f t="shared" si="1"/>
        <v>03/2025</v>
      </c>
      <c r="I181" s="70" t="str">
        <f t="shared" si="2"/>
        <v>CXG-0325</v>
      </c>
    </row>
    <row r="182">
      <c r="A182" s="8" t="s">
        <v>7850</v>
      </c>
      <c r="B182" s="13">
        <v>45727.0</v>
      </c>
      <c r="C182" s="8" t="s">
        <v>1491</v>
      </c>
      <c r="D182" s="8" t="s">
        <v>1491</v>
      </c>
      <c r="E182" s="8" t="s">
        <v>1520</v>
      </c>
      <c r="F182" s="11">
        <v>150.0</v>
      </c>
      <c r="G182" s="8" t="s">
        <v>7851</v>
      </c>
      <c r="H182" s="16" t="str">
        <f t="shared" si="1"/>
        <v>03/2025</v>
      </c>
      <c r="I182" s="70" t="str">
        <f t="shared" si="2"/>
        <v>CXG-0325</v>
      </c>
    </row>
    <row r="183">
      <c r="A183" s="8" t="s">
        <v>7852</v>
      </c>
      <c r="B183" s="13">
        <v>45727.0</v>
      </c>
      <c r="C183" s="8" t="s">
        <v>7853</v>
      </c>
      <c r="D183" s="8" t="s">
        <v>7853</v>
      </c>
      <c r="E183" s="8" t="s">
        <v>1465</v>
      </c>
      <c r="F183" s="11">
        <v>800.0</v>
      </c>
      <c r="H183" s="16" t="str">
        <f t="shared" si="1"/>
        <v>03/2025</v>
      </c>
      <c r="I183" s="70" t="str">
        <f t="shared" si="2"/>
        <v>CXG-0325</v>
      </c>
    </row>
    <row r="184">
      <c r="A184" s="8" t="s">
        <v>7854</v>
      </c>
      <c r="B184" s="13">
        <v>45727.0</v>
      </c>
      <c r="C184" s="8" t="s">
        <v>7592</v>
      </c>
      <c r="D184" s="8" t="s">
        <v>7600</v>
      </c>
      <c r="E184" s="8" t="s">
        <v>1465</v>
      </c>
      <c r="F184" s="11">
        <v>27.92</v>
      </c>
      <c r="H184" s="16" t="str">
        <f t="shared" si="1"/>
        <v>03/2025</v>
      </c>
      <c r="I184" s="70" t="str">
        <f t="shared" si="2"/>
        <v>CXG-0325</v>
      </c>
    </row>
    <row r="185">
      <c r="A185" s="8" t="s">
        <v>7855</v>
      </c>
      <c r="B185" s="13">
        <v>45728.0</v>
      </c>
      <c r="C185" s="8" t="s">
        <v>7856</v>
      </c>
      <c r="D185" s="8" t="s">
        <v>7603</v>
      </c>
      <c r="E185" s="8" t="s">
        <v>1465</v>
      </c>
      <c r="F185" s="11">
        <v>3000.0</v>
      </c>
      <c r="H185" s="16" t="str">
        <f t="shared" si="1"/>
        <v>03/2025</v>
      </c>
      <c r="I185" s="70" t="str">
        <f t="shared" si="2"/>
        <v>CXG-0325</v>
      </c>
    </row>
    <row r="186">
      <c r="A186" s="8" t="s">
        <v>7857</v>
      </c>
      <c r="B186" s="13">
        <v>45728.0</v>
      </c>
      <c r="C186" s="8" t="s">
        <v>7586</v>
      </c>
      <c r="D186" s="8" t="s">
        <v>7858</v>
      </c>
      <c r="E186" s="8" t="s">
        <v>1465</v>
      </c>
      <c r="F186" s="11">
        <v>330.0</v>
      </c>
      <c r="H186" s="16" t="str">
        <f t="shared" si="1"/>
        <v>03/2025</v>
      </c>
      <c r="I186" s="70" t="str">
        <f t="shared" si="2"/>
        <v>CXG-0325</v>
      </c>
    </row>
    <row r="187">
      <c r="A187" s="8" t="s">
        <v>7859</v>
      </c>
      <c r="B187" s="13">
        <v>45728.0</v>
      </c>
      <c r="C187" s="8" t="s">
        <v>1491</v>
      </c>
      <c r="D187" s="8" t="s">
        <v>7860</v>
      </c>
      <c r="E187" s="8" t="s">
        <v>1520</v>
      </c>
      <c r="F187" s="11">
        <v>130.0</v>
      </c>
      <c r="H187" s="16" t="str">
        <f t="shared" si="1"/>
        <v>03/2025</v>
      </c>
      <c r="I187" s="70" t="str">
        <f t="shared" si="2"/>
        <v>CXG-0325</v>
      </c>
    </row>
    <row r="188">
      <c r="A188" s="8" t="s">
        <v>7861</v>
      </c>
      <c r="B188" s="13">
        <v>45728.0</v>
      </c>
      <c r="C188" s="8" t="s">
        <v>1491</v>
      </c>
      <c r="D188" s="8" t="s">
        <v>1491</v>
      </c>
      <c r="E188" s="8" t="s">
        <v>1520</v>
      </c>
      <c r="F188" s="11">
        <v>700.0</v>
      </c>
      <c r="H188" s="16" t="str">
        <f t="shared" si="1"/>
        <v>03/2025</v>
      </c>
      <c r="I188" s="70" t="str">
        <f t="shared" si="2"/>
        <v>CXG-0325</v>
      </c>
    </row>
    <row r="189">
      <c r="A189" s="8" t="s">
        <v>7862</v>
      </c>
      <c r="B189" s="13">
        <v>45729.0</v>
      </c>
      <c r="C189" s="8" t="s">
        <v>7769</v>
      </c>
      <c r="D189" s="8" t="s">
        <v>7769</v>
      </c>
      <c r="E189" s="8" t="s">
        <v>1478</v>
      </c>
      <c r="F189" s="11">
        <v>3235.48</v>
      </c>
      <c r="H189" s="16" t="str">
        <f t="shared" si="1"/>
        <v>03/2025</v>
      </c>
      <c r="I189" s="70" t="str">
        <f t="shared" si="2"/>
        <v>CXG-0325</v>
      </c>
    </row>
    <row r="190">
      <c r="A190" s="8" t="s">
        <v>7863</v>
      </c>
      <c r="B190" s="13">
        <v>45728.0</v>
      </c>
      <c r="C190" s="8" t="s">
        <v>7592</v>
      </c>
      <c r="D190" s="8" t="s">
        <v>7600</v>
      </c>
      <c r="E190" s="8" t="s">
        <v>1465</v>
      </c>
      <c r="F190" s="11">
        <v>21.86</v>
      </c>
      <c r="H190" s="16" t="str">
        <f t="shared" si="1"/>
        <v>03/2025</v>
      </c>
      <c r="I190" s="70" t="str">
        <f t="shared" si="2"/>
        <v>CXG-0325</v>
      </c>
    </row>
    <row r="191">
      <c r="A191" s="8" t="s">
        <v>7864</v>
      </c>
      <c r="B191" s="13">
        <v>45729.0</v>
      </c>
      <c r="C191" s="8" t="s">
        <v>7628</v>
      </c>
      <c r="D191" s="8" t="s">
        <v>7628</v>
      </c>
      <c r="E191" s="8" t="s">
        <v>1478</v>
      </c>
      <c r="F191" s="11">
        <v>778.9</v>
      </c>
      <c r="H191" s="16" t="str">
        <f t="shared" si="1"/>
        <v>03/2025</v>
      </c>
      <c r="I191" s="70" t="str">
        <f t="shared" si="2"/>
        <v>CXG-0325</v>
      </c>
    </row>
    <row r="192">
      <c r="A192" s="8" t="s">
        <v>7865</v>
      </c>
      <c r="B192" s="13">
        <v>45729.0</v>
      </c>
      <c r="C192" s="8" t="s">
        <v>7630</v>
      </c>
      <c r="D192" s="8" t="s">
        <v>7630</v>
      </c>
      <c r="E192" s="8" t="s">
        <v>1478</v>
      </c>
      <c r="F192" s="11">
        <v>1236.37</v>
      </c>
      <c r="H192" s="16" t="str">
        <f t="shared" si="1"/>
        <v>03/2025</v>
      </c>
      <c r="I192" s="70" t="str">
        <f t="shared" si="2"/>
        <v>CXG-0325</v>
      </c>
    </row>
    <row r="193">
      <c r="A193" s="8" t="s">
        <v>7866</v>
      </c>
      <c r="B193" s="13">
        <v>45729.0</v>
      </c>
      <c r="C193" s="8" t="s">
        <v>7586</v>
      </c>
      <c r="D193" s="8" t="s">
        <v>7867</v>
      </c>
      <c r="E193" s="8" t="s">
        <v>1465</v>
      </c>
      <c r="F193" s="11">
        <v>42.0</v>
      </c>
      <c r="H193" s="16" t="str">
        <f t="shared" si="1"/>
        <v>03/2025</v>
      </c>
      <c r="I193" s="70" t="str">
        <f t="shared" si="2"/>
        <v>CXG-0325</v>
      </c>
    </row>
    <row r="194">
      <c r="A194" s="8" t="s">
        <v>7868</v>
      </c>
      <c r="B194" s="13">
        <v>45729.0</v>
      </c>
      <c r="C194" s="8" t="s">
        <v>7586</v>
      </c>
      <c r="D194" s="8" t="s">
        <v>7869</v>
      </c>
      <c r="E194" s="8" t="s">
        <v>1465</v>
      </c>
      <c r="F194" s="11">
        <v>100.0</v>
      </c>
      <c r="H194" s="16" t="str">
        <f t="shared" si="1"/>
        <v>03/2025</v>
      </c>
      <c r="I194" s="70" t="str">
        <f t="shared" si="2"/>
        <v>CXG-0325</v>
      </c>
    </row>
    <row r="195">
      <c r="A195" s="8" t="s">
        <v>7870</v>
      </c>
      <c r="B195" s="13">
        <v>45730.0</v>
      </c>
      <c r="C195" s="8" t="s">
        <v>1474</v>
      </c>
      <c r="D195" s="8" t="s">
        <v>1474</v>
      </c>
      <c r="E195" s="8" t="s">
        <v>1520</v>
      </c>
      <c r="F195" s="11">
        <v>240.0</v>
      </c>
      <c r="G195" s="8" t="s">
        <v>7871</v>
      </c>
      <c r="H195" s="16" t="str">
        <f t="shared" si="1"/>
        <v>03/2025</v>
      </c>
      <c r="I195" s="70" t="str">
        <f t="shared" si="2"/>
        <v>CXG-0325</v>
      </c>
    </row>
    <row r="196">
      <c r="A196" s="8" t="s">
        <v>7872</v>
      </c>
      <c r="B196" s="13">
        <v>45732.0</v>
      </c>
      <c r="C196" s="8" t="s">
        <v>1474</v>
      </c>
      <c r="D196" s="8" t="s">
        <v>1474</v>
      </c>
      <c r="E196" s="8" t="s">
        <v>1478</v>
      </c>
      <c r="F196" s="11">
        <v>140.0</v>
      </c>
      <c r="H196" s="16" t="str">
        <f t="shared" si="1"/>
        <v>03/2025</v>
      </c>
      <c r="I196" s="70" t="str">
        <f t="shared" si="2"/>
        <v>CXG-0325</v>
      </c>
    </row>
    <row r="197">
      <c r="A197" s="8" t="s">
        <v>7873</v>
      </c>
      <c r="B197" s="13">
        <v>45733.0</v>
      </c>
      <c r="C197" s="8" t="s">
        <v>7586</v>
      </c>
      <c r="D197" s="8" t="s">
        <v>7874</v>
      </c>
      <c r="E197" s="8" t="s">
        <v>1520</v>
      </c>
      <c r="F197" s="11">
        <v>150.0</v>
      </c>
      <c r="H197" s="16" t="str">
        <f t="shared" si="1"/>
        <v>03/2025</v>
      </c>
      <c r="I197" s="70" t="str">
        <f t="shared" si="2"/>
        <v>CXG-0325</v>
      </c>
    </row>
    <row r="198">
      <c r="A198" s="8" t="s">
        <v>7875</v>
      </c>
      <c r="B198" s="13">
        <v>45733.0</v>
      </c>
      <c r="C198" s="8" t="s">
        <v>1474</v>
      </c>
      <c r="D198" s="8" t="s">
        <v>1474</v>
      </c>
      <c r="E198" s="8" t="s">
        <v>1520</v>
      </c>
      <c r="F198" s="11">
        <v>240.0</v>
      </c>
      <c r="G198" s="8" t="s">
        <v>7876</v>
      </c>
      <c r="H198" s="16" t="str">
        <f t="shared" si="1"/>
        <v>03/2025</v>
      </c>
      <c r="I198" s="70" t="str">
        <f t="shared" si="2"/>
        <v>CXG-0325</v>
      </c>
    </row>
    <row r="199">
      <c r="A199" s="8" t="s">
        <v>7877</v>
      </c>
      <c r="B199" s="13">
        <v>45733.0</v>
      </c>
      <c r="C199" s="8" t="s">
        <v>1491</v>
      </c>
      <c r="D199" s="8" t="s">
        <v>1491</v>
      </c>
      <c r="E199" s="8" t="s">
        <v>1520</v>
      </c>
      <c r="F199" s="11">
        <v>126.0</v>
      </c>
      <c r="G199" s="8" t="s">
        <v>7851</v>
      </c>
      <c r="H199" s="16" t="str">
        <f t="shared" si="1"/>
        <v>03/2025</v>
      </c>
      <c r="I199" s="70" t="str">
        <f t="shared" si="2"/>
        <v>CXG-0325</v>
      </c>
    </row>
    <row r="200">
      <c r="A200" s="8" t="s">
        <v>7878</v>
      </c>
      <c r="B200" s="13">
        <v>45734.0</v>
      </c>
      <c r="C200" s="8" t="s">
        <v>7879</v>
      </c>
      <c r="D200" s="8" t="s">
        <v>7879</v>
      </c>
      <c r="E200" s="8" t="s">
        <v>1520</v>
      </c>
      <c r="F200" s="11">
        <v>30.0</v>
      </c>
      <c r="H200" s="16" t="str">
        <f t="shared" si="1"/>
        <v>03/2025</v>
      </c>
      <c r="I200" s="70" t="str">
        <f t="shared" si="2"/>
        <v>CXG-0325</v>
      </c>
    </row>
    <row r="201">
      <c r="A201" s="8" t="s">
        <v>7880</v>
      </c>
      <c r="B201" s="13">
        <v>45734.0</v>
      </c>
      <c r="C201" s="8" t="s">
        <v>7856</v>
      </c>
      <c r="D201" s="8" t="s">
        <v>7603</v>
      </c>
      <c r="E201" s="8" t="s">
        <v>1465</v>
      </c>
      <c r="F201" s="11">
        <v>1250.0</v>
      </c>
      <c r="H201" s="16" t="str">
        <f t="shared" si="1"/>
        <v>03/2025</v>
      </c>
      <c r="I201" s="70" t="str">
        <f t="shared" si="2"/>
        <v>CXG-0325</v>
      </c>
    </row>
    <row r="202">
      <c r="A202" s="8" t="s">
        <v>7881</v>
      </c>
      <c r="B202" s="13">
        <v>45734.0</v>
      </c>
      <c r="C202" s="8" t="s">
        <v>7797</v>
      </c>
      <c r="D202" s="8" t="s">
        <v>7797</v>
      </c>
      <c r="E202" s="8" t="s">
        <v>1465</v>
      </c>
      <c r="F202" s="11">
        <v>400.0</v>
      </c>
      <c r="G202" s="8" t="s">
        <v>7882</v>
      </c>
      <c r="H202" s="16" t="str">
        <f t="shared" si="1"/>
        <v>03/2025</v>
      </c>
      <c r="I202" s="70" t="str">
        <f t="shared" si="2"/>
        <v>CXG-0325</v>
      </c>
    </row>
    <row r="203">
      <c r="A203" s="8" t="s">
        <v>7883</v>
      </c>
      <c r="B203" s="13">
        <v>45730.0</v>
      </c>
      <c r="C203" s="8" t="s">
        <v>7592</v>
      </c>
      <c r="D203" s="8" t="s">
        <v>7600</v>
      </c>
      <c r="E203" s="8" t="s">
        <v>1465</v>
      </c>
      <c r="F203" s="11">
        <v>37.2</v>
      </c>
      <c r="H203" s="16" t="str">
        <f t="shared" si="1"/>
        <v>03/2025</v>
      </c>
      <c r="I203" s="70" t="str">
        <f t="shared" si="2"/>
        <v>CXG-0325</v>
      </c>
    </row>
    <row r="204">
      <c r="A204" s="8" t="s">
        <v>7884</v>
      </c>
      <c r="B204" s="13">
        <v>45733.0</v>
      </c>
      <c r="C204" s="8" t="s">
        <v>7592</v>
      </c>
      <c r="D204" s="8" t="s">
        <v>7600</v>
      </c>
      <c r="E204" s="8" t="s">
        <v>1465</v>
      </c>
      <c r="F204" s="11">
        <v>50.0</v>
      </c>
      <c r="H204" s="16" t="str">
        <f t="shared" si="1"/>
        <v>03/2025</v>
      </c>
      <c r="I204" s="70" t="str">
        <f t="shared" si="2"/>
        <v>CXG-0325</v>
      </c>
    </row>
    <row r="205">
      <c r="A205" s="8" t="s">
        <v>7885</v>
      </c>
      <c r="B205" s="13">
        <v>45729.0</v>
      </c>
      <c r="C205" s="8" t="s">
        <v>7592</v>
      </c>
      <c r="D205" s="8" t="s">
        <v>7600</v>
      </c>
      <c r="E205" s="8" t="s">
        <v>1465</v>
      </c>
      <c r="F205" s="11">
        <v>10.6</v>
      </c>
      <c r="H205" s="16" t="str">
        <f t="shared" si="1"/>
        <v>03/2025</v>
      </c>
      <c r="I205" s="70" t="str">
        <f t="shared" si="2"/>
        <v>CXG-0325</v>
      </c>
    </row>
    <row r="206">
      <c r="A206" s="8" t="s">
        <v>7886</v>
      </c>
      <c r="B206" s="13">
        <v>45733.0</v>
      </c>
      <c r="C206" s="8" t="s">
        <v>7592</v>
      </c>
      <c r="D206" s="8" t="s">
        <v>7600</v>
      </c>
      <c r="E206" s="8" t="s">
        <v>1478</v>
      </c>
      <c r="F206" s="11">
        <v>56.5</v>
      </c>
      <c r="H206" s="16" t="str">
        <f t="shared" si="1"/>
        <v>03/2025</v>
      </c>
      <c r="I206" s="70" t="str">
        <f t="shared" si="2"/>
        <v>CXG-0325</v>
      </c>
    </row>
    <row r="207">
      <c r="A207" s="8" t="s">
        <v>7887</v>
      </c>
      <c r="B207" s="13">
        <v>45734.0</v>
      </c>
      <c r="C207" s="8" t="s">
        <v>7888</v>
      </c>
      <c r="D207" s="8" t="s">
        <v>7888</v>
      </c>
      <c r="E207" s="8" t="s">
        <v>1465</v>
      </c>
      <c r="F207" s="11">
        <v>50.0</v>
      </c>
      <c r="H207" s="16" t="str">
        <f t="shared" si="1"/>
        <v>03/2025</v>
      </c>
      <c r="I207" s="70" t="str">
        <f t="shared" si="2"/>
        <v>CXG-0325</v>
      </c>
    </row>
    <row r="208">
      <c r="A208" s="8" t="s">
        <v>7889</v>
      </c>
      <c r="B208" s="13">
        <v>45735.0</v>
      </c>
      <c r="C208" s="8" t="s">
        <v>7890</v>
      </c>
      <c r="D208" s="8" t="s">
        <v>7890</v>
      </c>
      <c r="E208" s="8" t="s">
        <v>1520</v>
      </c>
      <c r="F208" s="11">
        <v>1040.0</v>
      </c>
      <c r="G208" s="8" t="s">
        <v>7891</v>
      </c>
      <c r="H208" s="16" t="str">
        <f t="shared" si="1"/>
        <v>03/2025</v>
      </c>
      <c r="I208" s="70" t="str">
        <f t="shared" si="2"/>
        <v>CXG-0325</v>
      </c>
    </row>
    <row r="209">
      <c r="A209" s="8" t="s">
        <v>7892</v>
      </c>
      <c r="B209" s="13">
        <v>45735.0</v>
      </c>
      <c r="C209" s="8" t="s">
        <v>7890</v>
      </c>
      <c r="D209" s="8" t="s">
        <v>7890</v>
      </c>
      <c r="E209" s="8" t="s">
        <v>1520</v>
      </c>
      <c r="F209" s="11">
        <v>1000.0</v>
      </c>
      <c r="G209" s="8" t="s">
        <v>7893</v>
      </c>
      <c r="H209" s="16" t="str">
        <f t="shared" si="1"/>
        <v>03/2025</v>
      </c>
      <c r="I209" s="70" t="str">
        <f t="shared" si="2"/>
        <v>CXG-0325</v>
      </c>
    </row>
    <row r="210">
      <c r="A210" s="8" t="s">
        <v>7894</v>
      </c>
      <c r="B210" s="13">
        <v>45734.0</v>
      </c>
      <c r="C210" s="8" t="s">
        <v>7592</v>
      </c>
      <c r="D210" s="8" t="s">
        <v>7600</v>
      </c>
      <c r="E210" s="8" t="s">
        <v>1465</v>
      </c>
      <c r="F210" s="11">
        <v>77.96</v>
      </c>
      <c r="H210" s="16" t="str">
        <f t="shared" si="1"/>
        <v>03/2025</v>
      </c>
      <c r="I210" s="70" t="str">
        <f t="shared" si="2"/>
        <v>CXG-0325</v>
      </c>
    </row>
    <row r="211">
      <c r="A211" s="8" t="s">
        <v>7895</v>
      </c>
      <c r="B211" s="13">
        <v>45730.0</v>
      </c>
      <c r="C211" s="8" t="s">
        <v>7592</v>
      </c>
      <c r="D211" s="8" t="s">
        <v>7600</v>
      </c>
      <c r="E211" s="8" t="s">
        <v>1505</v>
      </c>
      <c r="F211" s="11">
        <v>159.9</v>
      </c>
      <c r="H211" s="16" t="str">
        <f t="shared" si="1"/>
        <v>03/2025</v>
      </c>
      <c r="I211" s="70" t="str">
        <f t="shared" si="2"/>
        <v>CXG-0325</v>
      </c>
    </row>
    <row r="212">
      <c r="A212" s="8" t="s">
        <v>7896</v>
      </c>
      <c r="B212" s="13">
        <v>45734.0</v>
      </c>
      <c r="C212" s="8" t="s">
        <v>7618</v>
      </c>
      <c r="D212" s="8" t="s">
        <v>7619</v>
      </c>
      <c r="E212" s="8" t="s">
        <v>1505</v>
      </c>
      <c r="F212" s="11">
        <v>10479.52</v>
      </c>
      <c r="H212" s="16" t="str">
        <f t="shared" si="1"/>
        <v>03/2025</v>
      </c>
      <c r="I212" s="70" t="str">
        <f t="shared" si="2"/>
        <v>CXG-0325</v>
      </c>
    </row>
    <row r="213">
      <c r="A213" s="8" t="s">
        <v>7897</v>
      </c>
      <c r="B213" s="13">
        <v>45735.0</v>
      </c>
      <c r="C213" s="8" t="s">
        <v>1886</v>
      </c>
      <c r="D213" s="8" t="s">
        <v>7795</v>
      </c>
      <c r="E213" s="8" t="s">
        <v>1478</v>
      </c>
      <c r="F213" s="11">
        <v>628.0</v>
      </c>
      <c r="H213" s="16" t="str">
        <f t="shared" si="1"/>
        <v>03/2025</v>
      </c>
      <c r="I213" s="70" t="str">
        <f t="shared" si="2"/>
        <v>CXG-0325</v>
      </c>
    </row>
    <row r="214">
      <c r="A214" s="8" t="s">
        <v>7898</v>
      </c>
      <c r="B214" s="13">
        <v>45735.0</v>
      </c>
      <c r="C214" s="8" t="s">
        <v>7487</v>
      </c>
      <c r="D214" s="8" t="s">
        <v>7840</v>
      </c>
      <c r="E214" s="8" t="s">
        <v>1478</v>
      </c>
      <c r="F214" s="11">
        <v>200.0</v>
      </c>
      <c r="H214" s="16" t="str">
        <f t="shared" si="1"/>
        <v>03/2025</v>
      </c>
      <c r="I214" s="70" t="str">
        <f t="shared" si="2"/>
        <v>CXG-0325</v>
      </c>
    </row>
    <row r="215">
      <c r="A215" s="8" t="s">
        <v>7899</v>
      </c>
      <c r="B215" s="13">
        <v>45735.0</v>
      </c>
      <c r="C215" s="8" t="s">
        <v>7592</v>
      </c>
      <c r="D215" s="8" t="s">
        <v>7600</v>
      </c>
      <c r="E215" s="8" t="s">
        <v>1465</v>
      </c>
      <c r="F215" s="11">
        <v>8.6</v>
      </c>
      <c r="H215" s="16" t="str">
        <f t="shared" si="1"/>
        <v>03/2025</v>
      </c>
      <c r="I215" s="70" t="str">
        <f t="shared" si="2"/>
        <v>CXG-0325</v>
      </c>
    </row>
    <row r="216">
      <c r="A216" s="8" t="s">
        <v>7900</v>
      </c>
      <c r="B216" s="13">
        <v>45737.0</v>
      </c>
      <c r="C216" s="8" t="s">
        <v>1886</v>
      </c>
      <c r="D216" s="8" t="s">
        <v>240</v>
      </c>
      <c r="E216" s="8" t="s">
        <v>1465</v>
      </c>
      <c r="F216" s="11">
        <v>279.0</v>
      </c>
      <c r="H216" s="16" t="str">
        <f t="shared" si="1"/>
        <v>03/2025</v>
      </c>
      <c r="I216" s="70" t="str">
        <f t="shared" si="2"/>
        <v>CXG-0325</v>
      </c>
    </row>
    <row r="217">
      <c r="A217" s="8" t="s">
        <v>7901</v>
      </c>
      <c r="B217" s="13">
        <v>45737.0</v>
      </c>
      <c r="C217" s="8" t="s">
        <v>7586</v>
      </c>
      <c r="D217" s="8" t="s">
        <v>7902</v>
      </c>
      <c r="E217" s="8" t="s">
        <v>1520</v>
      </c>
      <c r="F217" s="11">
        <v>60.0</v>
      </c>
      <c r="H217" s="16" t="str">
        <f t="shared" si="1"/>
        <v>03/2025</v>
      </c>
      <c r="I217" s="70" t="str">
        <f t="shared" si="2"/>
        <v>CXG-0325</v>
      </c>
    </row>
    <row r="218">
      <c r="A218" s="8" t="s">
        <v>7903</v>
      </c>
      <c r="B218" s="13">
        <v>45739.0</v>
      </c>
      <c r="C218" s="8" t="s">
        <v>1474</v>
      </c>
      <c r="D218" s="8" t="s">
        <v>1474</v>
      </c>
      <c r="E218" s="8" t="s">
        <v>1520</v>
      </c>
      <c r="F218" s="11">
        <v>480.0</v>
      </c>
      <c r="G218" s="8" t="s">
        <v>7871</v>
      </c>
      <c r="H218" s="16" t="str">
        <f t="shared" si="1"/>
        <v>03/2025</v>
      </c>
      <c r="I218" s="70" t="str">
        <f t="shared" si="2"/>
        <v>CXG-0325</v>
      </c>
    </row>
    <row r="219">
      <c r="A219" s="8" t="s">
        <v>7904</v>
      </c>
      <c r="B219" s="13">
        <v>45736.0</v>
      </c>
      <c r="C219" s="8" t="s">
        <v>7592</v>
      </c>
      <c r="D219" s="8" t="s">
        <v>7600</v>
      </c>
      <c r="E219" s="8" t="s">
        <v>1465</v>
      </c>
      <c r="F219" s="11">
        <v>65.8</v>
      </c>
      <c r="H219" s="16" t="str">
        <f t="shared" si="1"/>
        <v>03/2025</v>
      </c>
      <c r="I219" s="70" t="str">
        <f t="shared" si="2"/>
        <v>CXG-0325</v>
      </c>
    </row>
    <row r="220">
      <c r="A220" s="8" t="s">
        <v>7905</v>
      </c>
      <c r="B220" s="13">
        <v>45737.0</v>
      </c>
      <c r="C220" s="8" t="s">
        <v>7592</v>
      </c>
      <c r="D220" s="8" t="s">
        <v>7600</v>
      </c>
      <c r="E220" s="8" t="s">
        <v>1465</v>
      </c>
      <c r="F220" s="11">
        <v>19.96</v>
      </c>
      <c r="H220" s="16" t="str">
        <f t="shared" si="1"/>
        <v>03/2025</v>
      </c>
      <c r="I220" s="70" t="str">
        <f t="shared" si="2"/>
        <v>CXG-0325</v>
      </c>
    </row>
    <row r="221">
      <c r="A221" s="8" t="s">
        <v>7906</v>
      </c>
      <c r="B221" s="13">
        <v>45740.0</v>
      </c>
      <c r="C221" s="8" t="s">
        <v>7704</v>
      </c>
      <c r="D221" s="8" t="s">
        <v>7704</v>
      </c>
      <c r="E221" s="8" t="s">
        <v>1478</v>
      </c>
      <c r="F221" s="11">
        <v>473.59</v>
      </c>
      <c r="G221" s="8" t="s">
        <v>7907</v>
      </c>
      <c r="H221" s="16" t="str">
        <f t="shared" si="1"/>
        <v>03/2025</v>
      </c>
      <c r="I221" s="70" t="str">
        <f t="shared" si="2"/>
        <v>CXG-0325</v>
      </c>
    </row>
    <row r="222">
      <c r="A222" s="8" t="s">
        <v>7908</v>
      </c>
      <c r="B222" s="13">
        <v>45740.0</v>
      </c>
      <c r="C222" s="8" t="s">
        <v>7697</v>
      </c>
      <c r="D222" s="8" t="s">
        <v>7697</v>
      </c>
      <c r="E222" s="8" t="s">
        <v>1478</v>
      </c>
      <c r="F222" s="11">
        <v>148.79</v>
      </c>
      <c r="H222" s="16" t="str">
        <f t="shared" si="1"/>
        <v>03/2025</v>
      </c>
      <c r="I222" s="70" t="str">
        <f t="shared" si="2"/>
        <v>CXG-0325</v>
      </c>
    </row>
    <row r="223">
      <c r="A223" s="8" t="s">
        <v>7909</v>
      </c>
      <c r="B223" s="13">
        <v>45740.0</v>
      </c>
      <c r="C223" s="8" t="s">
        <v>7474</v>
      </c>
      <c r="D223" s="8" t="s">
        <v>7474</v>
      </c>
      <c r="E223" s="8" t="s">
        <v>1465</v>
      </c>
      <c r="F223" s="11">
        <v>8250.0</v>
      </c>
      <c r="H223" s="16" t="str">
        <f t="shared" si="1"/>
        <v>03/2025</v>
      </c>
      <c r="I223" s="70" t="str">
        <f t="shared" si="2"/>
        <v>CXG-0325</v>
      </c>
    </row>
    <row r="224">
      <c r="A224" s="8" t="s">
        <v>7910</v>
      </c>
      <c r="B224" s="13">
        <v>45740.0</v>
      </c>
      <c r="C224" s="8" t="s">
        <v>1886</v>
      </c>
      <c r="D224" s="8" t="s">
        <v>7795</v>
      </c>
      <c r="E224" s="8" t="s">
        <v>1478</v>
      </c>
      <c r="F224" s="11">
        <v>610.0</v>
      </c>
      <c r="H224" s="16" t="str">
        <f t="shared" si="1"/>
        <v>03/2025</v>
      </c>
      <c r="I224" s="70" t="str">
        <f t="shared" si="2"/>
        <v>CXG-0325</v>
      </c>
    </row>
    <row r="225">
      <c r="A225" s="8" t="s">
        <v>7911</v>
      </c>
      <c r="B225" s="13">
        <v>45740.0</v>
      </c>
      <c r="C225" s="8" t="s">
        <v>7592</v>
      </c>
      <c r="D225" s="8" t="s">
        <v>7600</v>
      </c>
      <c r="E225" s="8" t="s">
        <v>1465</v>
      </c>
      <c r="F225" s="11">
        <v>45.8</v>
      </c>
      <c r="H225" s="16" t="str">
        <f t="shared" si="1"/>
        <v>03/2025</v>
      </c>
      <c r="I225" s="70" t="str">
        <f t="shared" si="2"/>
        <v>CXG-0325</v>
      </c>
    </row>
    <row r="226">
      <c r="A226" s="8" t="s">
        <v>7912</v>
      </c>
      <c r="B226" s="13">
        <v>45741.0</v>
      </c>
      <c r="C226" s="8" t="s">
        <v>1886</v>
      </c>
      <c r="D226" s="8" t="s">
        <v>1886</v>
      </c>
      <c r="E226" s="8" t="s">
        <v>1465</v>
      </c>
      <c r="F226" s="11">
        <v>500.0</v>
      </c>
      <c r="G226" s="8" t="s">
        <v>325</v>
      </c>
      <c r="H226" s="16" t="str">
        <f t="shared" si="1"/>
        <v>03/2025</v>
      </c>
      <c r="I226" s="70" t="str">
        <f t="shared" si="2"/>
        <v>CXG-0325</v>
      </c>
    </row>
    <row r="227">
      <c r="A227" s="10" t="s">
        <v>7913</v>
      </c>
      <c r="B227" s="13">
        <v>45741.0</v>
      </c>
      <c r="C227" s="8" t="s">
        <v>7671</v>
      </c>
      <c r="D227" s="8" t="s">
        <v>7758</v>
      </c>
      <c r="E227" s="8" t="s">
        <v>1478</v>
      </c>
      <c r="F227" s="11">
        <v>912.73</v>
      </c>
      <c r="H227" s="16" t="str">
        <f t="shared" si="1"/>
        <v>03/2025</v>
      </c>
      <c r="I227" s="70" t="str">
        <f t="shared" si="2"/>
        <v>CXG-0325</v>
      </c>
    </row>
    <row r="228">
      <c r="A228" s="8" t="s">
        <v>7914</v>
      </c>
      <c r="B228" s="13">
        <v>45741.0</v>
      </c>
      <c r="C228" s="8" t="s">
        <v>7605</v>
      </c>
      <c r="D228" s="8" t="s">
        <v>7605</v>
      </c>
      <c r="E228" s="8" t="s">
        <v>1465</v>
      </c>
      <c r="F228" s="11">
        <v>975.0</v>
      </c>
      <c r="H228" s="16" t="str">
        <f t="shared" si="1"/>
        <v>03/2025</v>
      </c>
      <c r="I228" s="70" t="str">
        <f t="shared" si="2"/>
        <v>CXG-0325</v>
      </c>
    </row>
    <row r="229">
      <c r="A229" s="8" t="s">
        <v>7915</v>
      </c>
      <c r="B229" s="13">
        <v>45741.0</v>
      </c>
      <c r="C229" s="8" t="s">
        <v>7592</v>
      </c>
      <c r="D229" s="8" t="s">
        <v>7600</v>
      </c>
      <c r="E229" s="8" t="s">
        <v>1465</v>
      </c>
      <c r="F229" s="11">
        <v>45.18</v>
      </c>
      <c r="H229" s="16" t="str">
        <f t="shared" si="1"/>
        <v>03/2025</v>
      </c>
      <c r="I229" s="70" t="str">
        <f t="shared" si="2"/>
        <v>CXG-0325</v>
      </c>
    </row>
    <row r="230">
      <c r="A230" s="8" t="s">
        <v>7916</v>
      </c>
      <c r="B230" s="13">
        <v>45742.0</v>
      </c>
      <c r="C230" s="8" t="s">
        <v>7592</v>
      </c>
      <c r="D230" s="8" t="s">
        <v>7600</v>
      </c>
      <c r="E230" s="8" t="s">
        <v>1473</v>
      </c>
      <c r="F230" s="11">
        <v>8.6</v>
      </c>
      <c r="H230" s="16" t="str">
        <f t="shared" si="1"/>
        <v>03/2025</v>
      </c>
      <c r="I230" s="70" t="str">
        <f t="shared" si="2"/>
        <v>CXG-0325</v>
      </c>
    </row>
    <row r="231">
      <c r="A231" s="8" t="s">
        <v>7917</v>
      </c>
      <c r="B231" s="13">
        <v>45743.0</v>
      </c>
      <c r="C231" s="8" t="s">
        <v>7592</v>
      </c>
      <c r="D231" s="8" t="s">
        <v>7600</v>
      </c>
      <c r="E231" s="8" t="s">
        <v>1473</v>
      </c>
      <c r="F231" s="11">
        <v>25.0</v>
      </c>
      <c r="H231" s="16" t="str">
        <f t="shared" si="1"/>
        <v>03/2025</v>
      </c>
      <c r="I231" s="70" t="str">
        <f t="shared" si="2"/>
        <v>CXG-0325</v>
      </c>
    </row>
    <row r="232">
      <c r="A232" s="8" t="s">
        <v>7918</v>
      </c>
      <c r="B232" s="13">
        <v>45744.0</v>
      </c>
      <c r="C232" s="8" t="s">
        <v>7586</v>
      </c>
      <c r="D232" s="8" t="s">
        <v>7919</v>
      </c>
      <c r="E232" s="8" t="s">
        <v>1465</v>
      </c>
      <c r="F232" s="11">
        <v>100.0</v>
      </c>
      <c r="H232" s="16" t="str">
        <f t="shared" si="1"/>
        <v>03/2025</v>
      </c>
      <c r="I232" s="70" t="str">
        <f t="shared" si="2"/>
        <v>CXG-0325</v>
      </c>
    </row>
    <row r="233">
      <c r="A233" s="8" t="s">
        <v>7920</v>
      </c>
      <c r="B233" s="13">
        <v>45744.0</v>
      </c>
      <c r="C233" s="8" t="s">
        <v>7592</v>
      </c>
      <c r="D233" s="8" t="s">
        <v>7600</v>
      </c>
      <c r="E233" s="8" t="s">
        <v>1465</v>
      </c>
      <c r="F233" s="11">
        <v>31.6</v>
      </c>
      <c r="H233" s="16" t="str">
        <f t="shared" si="1"/>
        <v>03/2025</v>
      </c>
      <c r="I233" s="70" t="str">
        <f t="shared" si="2"/>
        <v>CXG-0325</v>
      </c>
    </row>
    <row r="234">
      <c r="A234" s="8" t="s">
        <v>7921</v>
      </c>
      <c r="B234" s="13">
        <v>45744.0</v>
      </c>
      <c r="C234" s="8" t="s">
        <v>7592</v>
      </c>
      <c r="D234" s="8" t="s">
        <v>7600</v>
      </c>
      <c r="E234" s="8" t="s">
        <v>1465</v>
      </c>
      <c r="F234" s="11">
        <v>28.2</v>
      </c>
      <c r="H234" s="16" t="str">
        <f t="shared" si="1"/>
        <v>03/2025</v>
      </c>
      <c r="I234" s="70" t="str">
        <f t="shared" si="2"/>
        <v>CXG-0325</v>
      </c>
    </row>
    <row r="235">
      <c r="A235" s="8" t="s">
        <v>7922</v>
      </c>
      <c r="B235" s="13">
        <v>45747.0</v>
      </c>
      <c r="C235" s="8" t="s">
        <v>1886</v>
      </c>
      <c r="D235" s="8" t="s">
        <v>7795</v>
      </c>
      <c r="E235" s="8" t="s">
        <v>1465</v>
      </c>
      <c r="F235" s="11">
        <v>595.0</v>
      </c>
      <c r="H235" s="16" t="str">
        <f t="shared" si="1"/>
        <v>03/2025</v>
      </c>
      <c r="I235" s="70" t="str">
        <f t="shared" si="2"/>
        <v>CXG-0325</v>
      </c>
    </row>
    <row r="236">
      <c r="A236" s="8" t="s">
        <v>7923</v>
      </c>
      <c r="B236" s="13">
        <v>45748.0</v>
      </c>
      <c r="C236" s="8" t="s">
        <v>7652</v>
      </c>
      <c r="D236" s="8" t="s">
        <v>7724</v>
      </c>
      <c r="E236" s="8" t="s">
        <v>1465</v>
      </c>
      <c r="F236" s="11">
        <v>20000.0</v>
      </c>
      <c r="H236" s="16" t="str">
        <f t="shared" si="1"/>
        <v>04/2025</v>
      </c>
      <c r="I236" s="70" t="str">
        <f t="shared" si="2"/>
        <v>CXG-0425</v>
      </c>
    </row>
    <row r="237">
      <c r="A237" s="8" t="s">
        <v>7924</v>
      </c>
      <c r="B237" s="13">
        <v>45748.0</v>
      </c>
      <c r="C237" s="8" t="s">
        <v>7752</v>
      </c>
      <c r="D237" s="8" t="s">
        <v>7752</v>
      </c>
      <c r="E237" s="8" t="s">
        <v>1478</v>
      </c>
      <c r="F237" s="11">
        <v>2023.11</v>
      </c>
      <c r="H237" s="16" t="str">
        <f t="shared" si="1"/>
        <v>04/2025</v>
      </c>
      <c r="I237" s="70" t="str">
        <f t="shared" si="2"/>
        <v>CXG-0425</v>
      </c>
    </row>
    <row r="238">
      <c r="A238" s="8" t="s">
        <v>7925</v>
      </c>
      <c r="B238" s="13">
        <v>45748.0</v>
      </c>
      <c r="C238" s="8" t="s">
        <v>7592</v>
      </c>
      <c r="D238" s="8" t="s">
        <v>7600</v>
      </c>
      <c r="E238" s="8" t="s">
        <v>1465</v>
      </c>
      <c r="F238" s="11">
        <v>25.89</v>
      </c>
      <c r="H238" s="16" t="str">
        <f t="shared" si="1"/>
        <v>04/2025</v>
      </c>
      <c r="I238" s="70" t="str">
        <f t="shared" si="2"/>
        <v>CXG-0425</v>
      </c>
    </row>
    <row r="239">
      <c r="A239" s="8" t="s">
        <v>7926</v>
      </c>
      <c r="B239" s="13">
        <v>45748.0</v>
      </c>
      <c r="C239" s="8" t="s">
        <v>7621</v>
      </c>
      <c r="D239" s="8" t="s">
        <v>7621</v>
      </c>
      <c r="E239" s="8" t="s">
        <v>1478</v>
      </c>
      <c r="F239" s="11">
        <v>2277.0</v>
      </c>
      <c r="H239" s="16" t="str">
        <f t="shared" si="1"/>
        <v>04/2025</v>
      </c>
      <c r="I239" s="70" t="str">
        <f t="shared" si="2"/>
        <v>CXG-0425</v>
      </c>
    </row>
    <row r="240">
      <c r="A240" s="10" t="s">
        <v>7927</v>
      </c>
      <c r="B240" s="13">
        <v>45748.0</v>
      </c>
      <c r="C240" s="8" t="s">
        <v>7621</v>
      </c>
      <c r="D240" s="8" t="s">
        <v>7621</v>
      </c>
      <c r="E240" s="8" t="s">
        <v>1478</v>
      </c>
      <c r="F240" s="11">
        <v>759.0</v>
      </c>
      <c r="H240" s="16" t="str">
        <f t="shared" si="1"/>
        <v>04/2025</v>
      </c>
      <c r="I240" s="70" t="str">
        <f t="shared" si="2"/>
        <v>CXG-0425</v>
      </c>
    </row>
    <row r="241">
      <c r="A241" s="8" t="s">
        <v>7928</v>
      </c>
      <c r="B241" s="13">
        <v>45748.0</v>
      </c>
      <c r="C241" s="8" t="s">
        <v>7628</v>
      </c>
      <c r="D241" s="8" t="s">
        <v>7628</v>
      </c>
      <c r="E241" s="8" t="s">
        <v>1478</v>
      </c>
      <c r="F241" s="11">
        <v>506.0</v>
      </c>
      <c r="H241" s="16" t="str">
        <f t="shared" si="1"/>
        <v>04/2025</v>
      </c>
      <c r="I241" s="70" t="str">
        <f t="shared" si="2"/>
        <v>CXG-0425</v>
      </c>
    </row>
    <row r="242">
      <c r="A242" s="8" t="s">
        <v>7929</v>
      </c>
      <c r="B242" s="13">
        <v>45748.0</v>
      </c>
      <c r="C242" s="8" t="s">
        <v>7621</v>
      </c>
      <c r="D242" s="8" t="s">
        <v>7621</v>
      </c>
      <c r="E242" s="8" t="s">
        <v>1478</v>
      </c>
      <c r="F242" s="11">
        <v>565.0</v>
      </c>
      <c r="H242" s="16" t="str">
        <f t="shared" si="1"/>
        <v>04/2025</v>
      </c>
      <c r="I242" s="70" t="str">
        <f t="shared" si="2"/>
        <v>CXG-0425</v>
      </c>
    </row>
    <row r="243">
      <c r="A243" s="8" t="s">
        <v>7930</v>
      </c>
      <c r="B243" s="13">
        <v>45748.0</v>
      </c>
      <c r="C243" s="8" t="s">
        <v>7652</v>
      </c>
      <c r="D243" s="8" t="s">
        <v>7432</v>
      </c>
      <c r="E243" s="8" t="s">
        <v>1520</v>
      </c>
      <c r="F243" s="11">
        <v>5000.0</v>
      </c>
      <c r="H243" s="16" t="str">
        <f t="shared" si="1"/>
        <v>04/2025</v>
      </c>
      <c r="I243" s="70" t="str">
        <f t="shared" si="2"/>
        <v>CXG-0425</v>
      </c>
    </row>
    <row r="244">
      <c r="A244" s="8" t="s">
        <v>7931</v>
      </c>
      <c r="B244" s="13">
        <v>45749.0</v>
      </c>
      <c r="C244" s="8" t="s">
        <v>7652</v>
      </c>
      <c r="D244" s="8" t="s">
        <v>7729</v>
      </c>
      <c r="E244" s="8" t="s">
        <v>1465</v>
      </c>
      <c r="F244" s="11">
        <v>3500.0</v>
      </c>
      <c r="H244" s="16" t="str">
        <f t="shared" si="1"/>
        <v>04/2025</v>
      </c>
      <c r="I244" s="70" t="str">
        <f t="shared" si="2"/>
        <v>CXG-0425</v>
      </c>
    </row>
    <row r="245">
      <c r="A245" s="8" t="s">
        <v>7932</v>
      </c>
      <c r="B245" s="13">
        <v>45749.0</v>
      </c>
      <c r="C245" s="8" t="s">
        <v>7933</v>
      </c>
      <c r="D245" s="8" t="s">
        <v>7933</v>
      </c>
      <c r="E245" s="8" t="s">
        <v>1478</v>
      </c>
      <c r="F245" s="11">
        <v>949.67</v>
      </c>
      <c r="H245" s="16" t="str">
        <f t="shared" si="1"/>
        <v>04/2025</v>
      </c>
      <c r="I245" s="70" t="str">
        <f t="shared" si="2"/>
        <v>CXG-0425</v>
      </c>
    </row>
    <row r="246">
      <c r="A246" s="8" t="s">
        <v>7934</v>
      </c>
      <c r="B246" s="13">
        <v>45749.0</v>
      </c>
      <c r="C246" s="8" t="s">
        <v>7933</v>
      </c>
      <c r="D246" s="8" t="s">
        <v>7933</v>
      </c>
      <c r="E246" s="8" t="s">
        <v>1478</v>
      </c>
      <c r="F246" s="11">
        <v>1478.0</v>
      </c>
      <c r="H246" s="16" t="str">
        <f t="shared" si="1"/>
        <v>04/2025</v>
      </c>
      <c r="I246" s="70" t="str">
        <f t="shared" si="2"/>
        <v>CXG-0425</v>
      </c>
    </row>
    <row r="247">
      <c r="A247" s="8" t="s">
        <v>7935</v>
      </c>
      <c r="B247" s="13">
        <v>45749.0</v>
      </c>
      <c r="C247" s="8" t="s">
        <v>7592</v>
      </c>
      <c r="D247" s="8" t="s">
        <v>7600</v>
      </c>
      <c r="E247" s="8" t="s">
        <v>1465</v>
      </c>
      <c r="F247" s="11">
        <v>71.2</v>
      </c>
      <c r="H247" s="16" t="str">
        <f t="shared" si="1"/>
        <v>04/2025</v>
      </c>
      <c r="I247" s="70" t="str">
        <f t="shared" si="2"/>
        <v>CXG-0425</v>
      </c>
    </row>
    <row r="248">
      <c r="A248" s="8" t="s">
        <v>7936</v>
      </c>
      <c r="B248" s="13">
        <v>45750.0</v>
      </c>
      <c r="C248" s="8" t="s">
        <v>1886</v>
      </c>
      <c r="D248" s="8" t="s">
        <v>7795</v>
      </c>
      <c r="E248" s="8" t="s">
        <v>1478</v>
      </c>
      <c r="F248" s="11">
        <v>583.0</v>
      </c>
      <c r="H248" s="16" t="str">
        <f t="shared" si="1"/>
        <v>04/2025</v>
      </c>
      <c r="I248" s="70" t="str">
        <f t="shared" si="2"/>
        <v>CXG-0425</v>
      </c>
    </row>
    <row r="249">
      <c r="A249" s="8" t="s">
        <v>7937</v>
      </c>
      <c r="B249" s="13">
        <v>45750.0</v>
      </c>
      <c r="C249" s="8" t="s">
        <v>7933</v>
      </c>
      <c r="D249" s="8" t="s">
        <v>7933</v>
      </c>
      <c r="E249" s="8" t="s">
        <v>1478</v>
      </c>
      <c r="F249" s="11">
        <v>909.63</v>
      </c>
      <c r="H249" s="16" t="str">
        <f t="shared" si="1"/>
        <v>04/2025</v>
      </c>
      <c r="I249" s="70" t="str">
        <f t="shared" si="2"/>
        <v>CXG-0425</v>
      </c>
    </row>
    <row r="250">
      <c r="A250" s="8" t="s">
        <v>7938</v>
      </c>
      <c r="B250" s="13">
        <v>45749.0</v>
      </c>
      <c r="C250" s="8" t="s">
        <v>7592</v>
      </c>
      <c r="D250" s="8" t="s">
        <v>7600</v>
      </c>
      <c r="E250" s="8" t="s">
        <v>1465</v>
      </c>
      <c r="F250" s="11">
        <v>10.0</v>
      </c>
      <c r="H250" s="16" t="str">
        <f t="shared" si="1"/>
        <v>04/2025</v>
      </c>
      <c r="I250" s="70" t="str">
        <f t="shared" si="2"/>
        <v>CXG-0425</v>
      </c>
    </row>
    <row r="251">
      <c r="A251" s="10" t="s">
        <v>7939</v>
      </c>
      <c r="B251" s="13">
        <v>45751.0</v>
      </c>
      <c r="C251" s="8" t="s">
        <v>1474</v>
      </c>
      <c r="D251" s="8" t="s">
        <v>1474</v>
      </c>
      <c r="E251" s="8" t="s">
        <v>1465</v>
      </c>
      <c r="F251" s="11">
        <v>320.0</v>
      </c>
      <c r="G251" s="8" t="s">
        <v>7940</v>
      </c>
      <c r="H251" s="16" t="str">
        <f t="shared" si="1"/>
        <v>04/2025</v>
      </c>
      <c r="I251" s="70" t="str">
        <f t="shared" si="2"/>
        <v>CXG-0425</v>
      </c>
    </row>
    <row r="252">
      <c r="A252" s="8" t="s">
        <v>7941</v>
      </c>
      <c r="B252" s="13">
        <v>45751.0</v>
      </c>
      <c r="C252" s="8" t="s">
        <v>7652</v>
      </c>
      <c r="D252" s="8" t="s">
        <v>7596</v>
      </c>
      <c r="E252" s="8" t="s">
        <v>1465</v>
      </c>
      <c r="F252" s="11">
        <v>2200.0</v>
      </c>
      <c r="H252" s="16" t="str">
        <f t="shared" si="1"/>
        <v>04/2025</v>
      </c>
      <c r="I252" s="70" t="str">
        <f t="shared" si="2"/>
        <v>CXG-0425</v>
      </c>
    </row>
    <row r="253">
      <c r="A253" s="8" t="s">
        <v>7942</v>
      </c>
      <c r="B253" s="13">
        <v>45751.0</v>
      </c>
      <c r="C253" s="8" t="s">
        <v>1491</v>
      </c>
      <c r="D253" s="8" t="s">
        <v>1491</v>
      </c>
      <c r="E253" s="8" t="s">
        <v>1520</v>
      </c>
      <c r="F253" s="11">
        <v>200.0</v>
      </c>
      <c r="H253" s="16" t="str">
        <f t="shared" si="1"/>
        <v>04/2025</v>
      </c>
      <c r="I253" s="70" t="str">
        <f t="shared" si="2"/>
        <v>CXG-0425</v>
      </c>
    </row>
    <row r="254">
      <c r="A254" s="8" t="s">
        <v>7943</v>
      </c>
      <c r="B254" s="13">
        <v>45754.0</v>
      </c>
      <c r="C254" s="8" t="s">
        <v>1491</v>
      </c>
      <c r="D254" s="8" t="s">
        <v>1491</v>
      </c>
      <c r="E254" s="8" t="s">
        <v>1520</v>
      </c>
      <c r="F254" s="11">
        <v>155.0</v>
      </c>
      <c r="G254" s="8" t="s">
        <v>7851</v>
      </c>
      <c r="H254" s="16" t="str">
        <f t="shared" si="1"/>
        <v>04/2025</v>
      </c>
      <c r="I254" s="70" t="str">
        <f t="shared" si="2"/>
        <v>CXG-0425</v>
      </c>
    </row>
    <row r="255">
      <c r="A255" s="8" t="s">
        <v>7944</v>
      </c>
      <c r="B255" s="13">
        <v>45754.0</v>
      </c>
      <c r="C255" s="8" t="s">
        <v>1491</v>
      </c>
      <c r="D255" s="8" t="s">
        <v>1491</v>
      </c>
      <c r="E255" s="8" t="s">
        <v>1520</v>
      </c>
      <c r="F255" s="11">
        <v>15.0</v>
      </c>
      <c r="G255" s="8" t="s">
        <v>7851</v>
      </c>
      <c r="H255" s="16" t="str">
        <f t="shared" si="1"/>
        <v>04/2025</v>
      </c>
      <c r="I255" s="70" t="str">
        <f t="shared" si="2"/>
        <v>CXG-0425</v>
      </c>
    </row>
    <row r="256">
      <c r="A256" s="8" t="s">
        <v>7945</v>
      </c>
      <c r="B256" s="13">
        <v>45754.0</v>
      </c>
      <c r="C256" s="8" t="s">
        <v>1491</v>
      </c>
      <c r="D256" s="8" t="s">
        <v>1491</v>
      </c>
      <c r="E256" s="8" t="s">
        <v>1520</v>
      </c>
      <c r="F256" s="11">
        <v>15.0</v>
      </c>
      <c r="G256" s="8" t="s">
        <v>7851</v>
      </c>
      <c r="H256" s="16" t="str">
        <f t="shared" si="1"/>
        <v>04/2025</v>
      </c>
      <c r="I256" s="70" t="str">
        <f t="shared" si="2"/>
        <v>CXG-0425</v>
      </c>
    </row>
    <row r="257">
      <c r="A257" s="8" t="s">
        <v>7946</v>
      </c>
      <c r="B257" s="13">
        <v>45754.0</v>
      </c>
      <c r="C257" s="8" t="s">
        <v>1491</v>
      </c>
      <c r="D257" s="8" t="s">
        <v>1491</v>
      </c>
      <c r="E257" s="8" t="s">
        <v>1520</v>
      </c>
      <c r="F257" s="11">
        <v>60.0</v>
      </c>
      <c r="G257" s="8" t="s">
        <v>7851</v>
      </c>
      <c r="H257" s="16" t="str">
        <f t="shared" si="1"/>
        <v>04/2025</v>
      </c>
      <c r="I257" s="70" t="str">
        <f t="shared" si="2"/>
        <v>CXG-0425</v>
      </c>
    </row>
    <row r="258">
      <c r="A258" s="8" t="s">
        <v>7947</v>
      </c>
      <c r="B258" s="13">
        <v>45749.0</v>
      </c>
      <c r="C258" s="8" t="s">
        <v>7592</v>
      </c>
      <c r="D258" s="8" t="s">
        <v>7600</v>
      </c>
      <c r="E258" s="8" t="s">
        <v>1505</v>
      </c>
      <c r="F258" s="11">
        <v>599.94</v>
      </c>
      <c r="H258" s="16" t="str">
        <f t="shared" si="1"/>
        <v>04/2025</v>
      </c>
      <c r="I258" s="70" t="str">
        <f t="shared" si="2"/>
        <v>CXG-0425</v>
      </c>
    </row>
    <row r="259">
      <c r="A259" s="8" t="s">
        <v>7948</v>
      </c>
      <c r="B259" s="13">
        <v>45754.0</v>
      </c>
      <c r="C259" s="8" t="s">
        <v>7589</v>
      </c>
      <c r="D259" s="8" t="s">
        <v>7607</v>
      </c>
      <c r="E259" s="8" t="s">
        <v>1505</v>
      </c>
      <c r="F259" s="11">
        <v>6100.13</v>
      </c>
      <c r="H259" s="16" t="str">
        <f t="shared" si="1"/>
        <v>04/2025</v>
      </c>
      <c r="I259" s="70" t="str">
        <f t="shared" si="2"/>
        <v>CXG-0425</v>
      </c>
    </row>
    <row r="260">
      <c r="A260" s="8" t="s">
        <v>7949</v>
      </c>
      <c r="B260" s="13">
        <v>45754.0</v>
      </c>
      <c r="C260" s="8" t="s">
        <v>7621</v>
      </c>
      <c r="D260" s="8" t="s">
        <v>7621</v>
      </c>
      <c r="E260" s="8" t="s">
        <v>1478</v>
      </c>
      <c r="F260" s="11">
        <v>710.0</v>
      </c>
      <c r="H260" s="16" t="str">
        <f t="shared" si="1"/>
        <v>04/2025</v>
      </c>
      <c r="I260" s="70" t="str">
        <f t="shared" si="2"/>
        <v>CXG-0425</v>
      </c>
    </row>
    <row r="261">
      <c r="A261" s="8" t="s">
        <v>7950</v>
      </c>
      <c r="B261" s="13">
        <v>45754.0</v>
      </c>
      <c r="C261" s="8" t="s">
        <v>1491</v>
      </c>
      <c r="D261" s="8" t="s">
        <v>1491</v>
      </c>
      <c r="E261" s="8" t="s">
        <v>1520</v>
      </c>
      <c r="F261" s="11">
        <v>50.0</v>
      </c>
      <c r="G261" s="8" t="s">
        <v>7851</v>
      </c>
      <c r="H261" s="16" t="str">
        <f t="shared" si="1"/>
        <v>04/2025</v>
      </c>
      <c r="I261" s="70" t="str">
        <f t="shared" si="2"/>
        <v>CXG-0425</v>
      </c>
    </row>
    <row r="262">
      <c r="A262" s="8" t="s">
        <v>7951</v>
      </c>
      <c r="B262" s="13">
        <v>45754.0</v>
      </c>
      <c r="C262" s="8" t="s">
        <v>7592</v>
      </c>
      <c r="D262" s="8" t="s">
        <v>7600</v>
      </c>
      <c r="E262" s="8" t="s">
        <v>1465</v>
      </c>
      <c r="F262" s="11">
        <v>23.16</v>
      </c>
      <c r="H262" s="16" t="str">
        <f t="shared" si="1"/>
        <v>04/2025</v>
      </c>
      <c r="I262" s="70" t="str">
        <f t="shared" si="2"/>
        <v>CXG-0425</v>
      </c>
    </row>
    <row r="263">
      <c r="A263" s="8" t="s">
        <v>7952</v>
      </c>
      <c r="B263" s="13">
        <v>45755.0</v>
      </c>
      <c r="C263" s="8" t="s">
        <v>7738</v>
      </c>
      <c r="D263" s="8" t="s">
        <v>7953</v>
      </c>
      <c r="E263" s="8" t="s">
        <v>1509</v>
      </c>
      <c r="F263" s="11">
        <v>63131.0</v>
      </c>
      <c r="H263" s="16" t="str">
        <f t="shared" si="1"/>
        <v>04/2025</v>
      </c>
      <c r="I263" s="70" t="str">
        <f t="shared" si="2"/>
        <v>CXG-0425</v>
      </c>
    </row>
    <row r="264">
      <c r="A264" s="8" t="s">
        <v>7954</v>
      </c>
      <c r="B264" s="13">
        <v>45754.0</v>
      </c>
      <c r="C264" s="8" t="s">
        <v>7592</v>
      </c>
      <c r="D264" s="8" t="s">
        <v>7600</v>
      </c>
      <c r="E264" s="8" t="s">
        <v>1465</v>
      </c>
      <c r="F264" s="11">
        <v>75.4</v>
      </c>
      <c r="H264" s="16" t="str">
        <f t="shared" si="1"/>
        <v>04/2025</v>
      </c>
      <c r="I264" s="70" t="str">
        <f t="shared" si="2"/>
        <v>CXG-0425</v>
      </c>
    </row>
    <row r="265">
      <c r="A265" s="8" t="s">
        <v>7955</v>
      </c>
      <c r="B265" s="13">
        <v>45755.0</v>
      </c>
      <c r="C265" s="8" t="s">
        <v>1886</v>
      </c>
      <c r="D265" s="8" t="s">
        <v>7795</v>
      </c>
      <c r="E265" s="8" t="s">
        <v>1478</v>
      </c>
      <c r="F265" s="11">
        <v>1557.0</v>
      </c>
      <c r="H265" s="16" t="str">
        <f t="shared" si="1"/>
        <v>04/2025</v>
      </c>
      <c r="I265" s="70" t="str">
        <f t="shared" si="2"/>
        <v>CXG-0425</v>
      </c>
    </row>
    <row r="266">
      <c r="A266" s="8" t="s">
        <v>7956</v>
      </c>
      <c r="B266" s="13">
        <v>45755.0</v>
      </c>
      <c r="C266" s="8" t="s">
        <v>7856</v>
      </c>
      <c r="D266" s="8" t="s">
        <v>7603</v>
      </c>
      <c r="E266" s="8" t="s">
        <v>1465</v>
      </c>
      <c r="F266" s="11">
        <v>4000.0</v>
      </c>
      <c r="H266" s="16" t="str">
        <f t="shared" si="1"/>
        <v>04/2025</v>
      </c>
      <c r="I266" s="70" t="str">
        <f t="shared" si="2"/>
        <v>CXG-0425</v>
      </c>
    </row>
    <row r="267">
      <c r="A267" s="8" t="s">
        <v>7957</v>
      </c>
      <c r="B267" s="13">
        <v>45755.0</v>
      </c>
      <c r="C267" s="8" t="s">
        <v>7592</v>
      </c>
      <c r="D267" s="8" t="s">
        <v>7600</v>
      </c>
      <c r="E267" s="8" t="s">
        <v>1465</v>
      </c>
      <c r="F267" s="11">
        <v>26.96</v>
      </c>
      <c r="H267" s="16" t="str">
        <f t="shared" si="1"/>
        <v>04/2025</v>
      </c>
      <c r="I267" s="70" t="str">
        <f t="shared" si="2"/>
        <v>CXG-0425</v>
      </c>
    </row>
    <row r="268">
      <c r="A268" s="8" t="s">
        <v>7958</v>
      </c>
      <c r="B268" s="13">
        <v>45755.0</v>
      </c>
      <c r="C268" s="8" t="s">
        <v>1491</v>
      </c>
      <c r="D268" s="8" t="s">
        <v>1491</v>
      </c>
      <c r="E268" s="8" t="s">
        <v>1465</v>
      </c>
      <c r="F268" s="11">
        <v>400.0</v>
      </c>
      <c r="H268" s="16" t="str">
        <f t="shared" si="1"/>
        <v>04/2025</v>
      </c>
      <c r="I268" s="70" t="str">
        <f t="shared" si="2"/>
        <v>CXG-0425</v>
      </c>
    </row>
    <row r="269">
      <c r="A269" s="8" t="s">
        <v>7959</v>
      </c>
      <c r="B269" s="13">
        <v>45756.0</v>
      </c>
      <c r="C269" s="8" t="s">
        <v>7627</v>
      </c>
      <c r="D269" s="8" t="s">
        <v>7744</v>
      </c>
      <c r="E269" s="8" t="s">
        <v>1465</v>
      </c>
      <c r="F269" s="11">
        <v>2000.0</v>
      </c>
      <c r="H269" s="16" t="str">
        <f t="shared" si="1"/>
        <v>04/2025</v>
      </c>
      <c r="I269" s="70" t="str">
        <f t="shared" si="2"/>
        <v>CXG-0425</v>
      </c>
    </row>
    <row r="270">
      <c r="A270" s="8" t="s">
        <v>7960</v>
      </c>
      <c r="B270" s="13">
        <v>45756.0</v>
      </c>
      <c r="C270" s="8" t="s">
        <v>7738</v>
      </c>
      <c r="D270" s="8" t="s">
        <v>7953</v>
      </c>
      <c r="E270" s="8" t="s">
        <v>1509</v>
      </c>
      <c r="F270" s="11">
        <v>6800.0</v>
      </c>
      <c r="H270" s="16" t="str">
        <f t="shared" si="1"/>
        <v>04/2025</v>
      </c>
      <c r="I270" s="70" t="str">
        <f t="shared" si="2"/>
        <v>CXG-0425</v>
      </c>
    </row>
    <row r="271">
      <c r="A271" s="8" t="s">
        <v>7961</v>
      </c>
      <c r="B271" s="13">
        <v>45757.0</v>
      </c>
      <c r="C271" s="8" t="s">
        <v>7752</v>
      </c>
      <c r="D271" s="8" t="s">
        <v>7752</v>
      </c>
      <c r="E271" s="8" t="s">
        <v>1478</v>
      </c>
      <c r="F271" s="11">
        <v>15289.47</v>
      </c>
      <c r="H271" s="16" t="str">
        <f t="shared" si="1"/>
        <v>04/2025</v>
      </c>
      <c r="I271" s="70" t="str">
        <f t="shared" si="2"/>
        <v>CXG-0425</v>
      </c>
    </row>
    <row r="272">
      <c r="A272" s="8" t="s">
        <v>7962</v>
      </c>
      <c r="B272" s="13">
        <v>45757.0</v>
      </c>
      <c r="C272" s="8" t="s">
        <v>7819</v>
      </c>
      <c r="D272" s="8" t="s">
        <v>7819</v>
      </c>
      <c r="E272" s="8" t="s">
        <v>1478</v>
      </c>
      <c r="F272" s="11">
        <v>455.53</v>
      </c>
      <c r="H272" s="16" t="str">
        <f t="shared" si="1"/>
        <v>04/2025</v>
      </c>
      <c r="I272" s="70" t="str">
        <f t="shared" si="2"/>
        <v>CXG-0425</v>
      </c>
    </row>
    <row r="273">
      <c r="A273" s="8" t="s">
        <v>7963</v>
      </c>
      <c r="B273" s="13">
        <v>45756.0</v>
      </c>
      <c r="C273" s="8" t="s">
        <v>7592</v>
      </c>
      <c r="D273" s="8" t="s">
        <v>7600</v>
      </c>
      <c r="E273" s="8" t="s">
        <v>1465</v>
      </c>
      <c r="F273" s="11">
        <v>10.0</v>
      </c>
      <c r="H273" s="16" t="str">
        <f t="shared" si="1"/>
        <v>04/2025</v>
      </c>
      <c r="I273" s="70" t="str">
        <f t="shared" si="2"/>
        <v>CXG-0425</v>
      </c>
    </row>
    <row r="274">
      <c r="A274" s="8" t="s">
        <v>7964</v>
      </c>
      <c r="B274" s="13">
        <v>45761.0</v>
      </c>
      <c r="C274" s="8" t="s">
        <v>7586</v>
      </c>
      <c r="D274" s="8" t="s">
        <v>7965</v>
      </c>
      <c r="E274" s="8" t="s">
        <v>1465</v>
      </c>
      <c r="F274" s="11">
        <v>300.0</v>
      </c>
      <c r="H274" s="16" t="str">
        <f t="shared" si="1"/>
        <v>04/2025</v>
      </c>
      <c r="I274" s="70" t="str">
        <f t="shared" si="2"/>
        <v>CXG-0425</v>
      </c>
    </row>
    <row r="275">
      <c r="A275" s="8" t="s">
        <v>7966</v>
      </c>
      <c r="B275" s="13">
        <v>45757.0</v>
      </c>
      <c r="C275" s="8" t="s">
        <v>7592</v>
      </c>
      <c r="D275" s="8" t="s">
        <v>7600</v>
      </c>
      <c r="E275" s="8" t="s">
        <v>1465</v>
      </c>
      <c r="F275" s="11">
        <v>10.0</v>
      </c>
      <c r="H275" s="16" t="str">
        <f t="shared" si="1"/>
        <v>04/2025</v>
      </c>
      <c r="I275" s="70" t="str">
        <f t="shared" si="2"/>
        <v>CXG-0425</v>
      </c>
    </row>
    <row r="276">
      <c r="A276" s="8" t="s">
        <v>7967</v>
      </c>
      <c r="B276" s="13">
        <v>45758.0</v>
      </c>
      <c r="C276" s="8" t="s">
        <v>7592</v>
      </c>
      <c r="D276" s="8" t="s">
        <v>7600</v>
      </c>
      <c r="E276" s="8" t="s">
        <v>1465</v>
      </c>
      <c r="F276" s="11">
        <v>20.0</v>
      </c>
      <c r="H276" s="16" t="str">
        <f t="shared" si="1"/>
        <v>04/2025</v>
      </c>
      <c r="I276" s="70" t="str">
        <f t="shared" si="2"/>
        <v>CXG-0425</v>
      </c>
    </row>
    <row r="277">
      <c r="A277" s="8" t="s">
        <v>7968</v>
      </c>
      <c r="B277" s="13">
        <v>45761.0</v>
      </c>
      <c r="C277" s="8" t="s">
        <v>7769</v>
      </c>
      <c r="D277" s="8" t="s">
        <v>7769</v>
      </c>
      <c r="E277" s="8" t="s">
        <v>1478</v>
      </c>
      <c r="F277" s="11">
        <v>1996.98</v>
      </c>
      <c r="H277" s="16" t="str">
        <f t="shared" si="1"/>
        <v>04/2025</v>
      </c>
      <c r="I277" s="70" t="str">
        <f t="shared" si="2"/>
        <v>CXG-0425</v>
      </c>
    </row>
    <row r="278">
      <c r="A278" s="8" t="s">
        <v>7969</v>
      </c>
      <c r="B278" s="13">
        <v>45761.0</v>
      </c>
      <c r="C278" s="8" t="s">
        <v>1886</v>
      </c>
      <c r="D278" s="8" t="s">
        <v>7795</v>
      </c>
      <c r="E278" s="8" t="s">
        <v>1465</v>
      </c>
      <c r="F278" s="11">
        <v>250.0</v>
      </c>
      <c r="H278" s="16" t="str">
        <f t="shared" si="1"/>
        <v>04/2025</v>
      </c>
      <c r="I278" s="70" t="str">
        <f t="shared" si="2"/>
        <v>CXG-0425</v>
      </c>
    </row>
    <row r="279">
      <c r="A279" s="8" t="s">
        <v>7970</v>
      </c>
      <c r="B279" s="13">
        <v>45761.0</v>
      </c>
      <c r="C279" s="8" t="s">
        <v>7592</v>
      </c>
      <c r="D279" s="8" t="s">
        <v>7600</v>
      </c>
      <c r="E279" s="8" t="s">
        <v>1465</v>
      </c>
      <c r="F279" s="11">
        <v>24.44</v>
      </c>
      <c r="H279" s="16" t="str">
        <f t="shared" si="1"/>
        <v>04/2025</v>
      </c>
      <c r="I279" s="70" t="str">
        <f t="shared" si="2"/>
        <v>CXG-0425</v>
      </c>
    </row>
    <row r="280">
      <c r="A280" s="10" t="s">
        <v>7971</v>
      </c>
      <c r="B280" s="13">
        <v>45762.0</v>
      </c>
      <c r="C280" s="8" t="s">
        <v>7628</v>
      </c>
      <c r="D280" s="8" t="s">
        <v>7628</v>
      </c>
      <c r="E280" s="8" t="s">
        <v>1478</v>
      </c>
      <c r="F280" s="11">
        <v>854.8</v>
      </c>
      <c r="H280" s="16" t="str">
        <f t="shared" si="1"/>
        <v>04/2025</v>
      </c>
      <c r="I280" s="70" t="str">
        <f t="shared" si="2"/>
        <v>CXG-0425</v>
      </c>
    </row>
    <row r="281">
      <c r="A281" s="8" t="s">
        <v>7972</v>
      </c>
      <c r="B281" s="13">
        <v>45762.0</v>
      </c>
      <c r="C281" s="8" t="s">
        <v>1886</v>
      </c>
      <c r="D281" s="8" t="s">
        <v>7795</v>
      </c>
      <c r="E281" s="8" t="s">
        <v>1478</v>
      </c>
      <c r="F281" s="11">
        <v>644.0</v>
      </c>
      <c r="H281" s="16" t="str">
        <f t="shared" si="1"/>
        <v>04/2025</v>
      </c>
      <c r="I281" s="70" t="str">
        <f t="shared" si="2"/>
        <v>CXG-0425</v>
      </c>
    </row>
    <row r="282">
      <c r="A282" s="8" t="s">
        <v>7973</v>
      </c>
      <c r="B282" s="13">
        <v>45762.0</v>
      </c>
      <c r="C282" s="8" t="s">
        <v>7630</v>
      </c>
      <c r="D282" s="8" t="s">
        <v>7630</v>
      </c>
      <c r="E282" s="8" t="s">
        <v>1478</v>
      </c>
      <c r="F282" s="11">
        <v>2809.32</v>
      </c>
      <c r="H282" s="16" t="str">
        <f t="shared" si="1"/>
        <v>04/2025</v>
      </c>
      <c r="I282" s="70" t="str">
        <f t="shared" si="2"/>
        <v>CXG-0425</v>
      </c>
    </row>
    <row r="283">
      <c r="A283" s="8" t="s">
        <v>7974</v>
      </c>
      <c r="B283" s="13">
        <v>45762.0</v>
      </c>
      <c r="C283" s="8" t="s">
        <v>7592</v>
      </c>
      <c r="D283" s="8" t="s">
        <v>7600</v>
      </c>
      <c r="E283" s="8" t="s">
        <v>1505</v>
      </c>
      <c r="F283" s="11">
        <v>165.15</v>
      </c>
      <c r="H283" s="16" t="str">
        <f t="shared" si="1"/>
        <v>04/2025</v>
      </c>
      <c r="I283" s="70" t="str">
        <f t="shared" si="2"/>
        <v>CXG-0425</v>
      </c>
    </row>
    <row r="284">
      <c r="A284" s="8" t="s">
        <v>7975</v>
      </c>
      <c r="B284" s="13">
        <v>45762.0</v>
      </c>
      <c r="C284" s="8" t="s">
        <v>7618</v>
      </c>
      <c r="D284" s="8" t="s">
        <v>7619</v>
      </c>
      <c r="E284" s="8" t="s">
        <v>1505</v>
      </c>
      <c r="F284" s="11">
        <v>10517.94</v>
      </c>
      <c r="H284" s="16" t="str">
        <f t="shared" si="1"/>
        <v>04/2025</v>
      </c>
      <c r="I284" s="70" t="str">
        <f t="shared" si="2"/>
        <v>CXG-0425</v>
      </c>
    </row>
    <row r="285">
      <c r="A285" s="8" t="s">
        <v>7976</v>
      </c>
      <c r="B285" s="13">
        <v>45749.0</v>
      </c>
      <c r="C285" s="8" t="s">
        <v>7592</v>
      </c>
      <c r="D285" s="8" t="s">
        <v>7600</v>
      </c>
      <c r="E285" s="8" t="s">
        <v>1505</v>
      </c>
      <c r="F285" s="11">
        <v>160.0</v>
      </c>
      <c r="H285" s="16" t="str">
        <f t="shared" si="1"/>
        <v>04/2025</v>
      </c>
      <c r="I285" s="70" t="str">
        <f t="shared" si="2"/>
        <v>CXG-0425</v>
      </c>
    </row>
    <row r="286">
      <c r="A286" s="8" t="s">
        <v>7977</v>
      </c>
      <c r="B286" s="13">
        <v>45749.0</v>
      </c>
      <c r="C286" s="8" t="s">
        <v>7592</v>
      </c>
      <c r="D286" s="8" t="s">
        <v>7600</v>
      </c>
      <c r="E286" s="8" t="s">
        <v>1505</v>
      </c>
      <c r="F286" s="11">
        <v>630.25</v>
      </c>
      <c r="H286" s="16" t="str">
        <f t="shared" si="1"/>
        <v>04/2025</v>
      </c>
      <c r="I286" s="70" t="str">
        <f t="shared" si="2"/>
        <v>CXG-0425</v>
      </c>
    </row>
    <row r="287">
      <c r="A287" s="8" t="s">
        <v>7978</v>
      </c>
      <c r="B287" s="13">
        <v>45754.0</v>
      </c>
      <c r="C287" s="8" t="s">
        <v>7592</v>
      </c>
      <c r="D287" s="8" t="s">
        <v>7600</v>
      </c>
      <c r="E287" s="8" t="s">
        <v>1505</v>
      </c>
      <c r="F287" s="11">
        <v>300.0</v>
      </c>
      <c r="H287" s="16" t="str">
        <f t="shared" si="1"/>
        <v>04/2025</v>
      </c>
      <c r="I287" s="70" t="str">
        <f t="shared" si="2"/>
        <v>CXG-0425</v>
      </c>
    </row>
    <row r="288">
      <c r="A288" s="8" t="s">
        <v>7979</v>
      </c>
      <c r="B288" s="13">
        <v>45762.0</v>
      </c>
      <c r="C288" s="8" t="s">
        <v>7592</v>
      </c>
      <c r="D288" s="8" t="s">
        <v>7600</v>
      </c>
      <c r="E288" s="8" t="s">
        <v>1465</v>
      </c>
      <c r="F288" s="11">
        <v>10.0</v>
      </c>
      <c r="H288" s="16" t="str">
        <f t="shared" si="1"/>
        <v>04/2025</v>
      </c>
      <c r="I288" s="70" t="str">
        <f t="shared" si="2"/>
        <v>CXG-0425</v>
      </c>
    </row>
    <row r="289">
      <c r="A289" s="8" t="s">
        <v>7980</v>
      </c>
      <c r="B289" s="13">
        <v>45762.0</v>
      </c>
      <c r="C289" s="8" t="s">
        <v>7592</v>
      </c>
      <c r="D289" s="8" t="s">
        <v>7600</v>
      </c>
      <c r="E289" s="8" t="s">
        <v>1478</v>
      </c>
      <c r="F289" s="11">
        <v>56.5</v>
      </c>
      <c r="H289" s="16" t="str">
        <f t="shared" si="1"/>
        <v>04/2025</v>
      </c>
      <c r="I289" s="70" t="str">
        <f t="shared" si="2"/>
        <v>CXG-0425</v>
      </c>
    </row>
    <row r="290">
      <c r="A290" s="8" t="s">
        <v>7981</v>
      </c>
      <c r="B290" s="13">
        <v>45764.0</v>
      </c>
      <c r="C290" s="8" t="s">
        <v>1491</v>
      </c>
      <c r="D290" s="8" t="s">
        <v>1491</v>
      </c>
      <c r="E290" s="8" t="s">
        <v>1465</v>
      </c>
      <c r="F290" s="11">
        <v>50.0</v>
      </c>
      <c r="H290" s="16" t="str">
        <f t="shared" si="1"/>
        <v>04/2025</v>
      </c>
      <c r="I290" s="70" t="str">
        <f t="shared" si="2"/>
        <v>CXG-0425</v>
      </c>
    </row>
    <row r="291">
      <c r="A291" s="8" t="s">
        <v>7982</v>
      </c>
      <c r="B291" s="13">
        <v>45763.0</v>
      </c>
      <c r="C291" s="8" t="s">
        <v>7592</v>
      </c>
      <c r="D291" s="8" t="s">
        <v>7600</v>
      </c>
      <c r="E291" s="8" t="s">
        <v>1465</v>
      </c>
      <c r="F291" s="11">
        <v>8.6</v>
      </c>
      <c r="H291" s="16" t="str">
        <f t="shared" si="1"/>
        <v>04/2025</v>
      </c>
      <c r="I291" s="70" t="str">
        <f t="shared" si="2"/>
        <v>CXG-0425</v>
      </c>
    </row>
    <row r="292">
      <c r="A292" s="8" t="s">
        <v>7983</v>
      </c>
      <c r="B292" s="13">
        <v>45764.0</v>
      </c>
      <c r="C292" s="8" t="s">
        <v>7592</v>
      </c>
      <c r="D292" s="8" t="s">
        <v>7600</v>
      </c>
      <c r="E292" s="8" t="s">
        <v>1465</v>
      </c>
      <c r="F292" s="11">
        <v>11.0</v>
      </c>
      <c r="H292" s="16" t="str">
        <f t="shared" si="1"/>
        <v>04/2025</v>
      </c>
      <c r="I292" s="70" t="str">
        <f t="shared" si="2"/>
        <v>CXG-0425</v>
      </c>
    </row>
    <row r="293">
      <c r="A293" s="8" t="s">
        <v>7984</v>
      </c>
      <c r="B293" s="13">
        <v>45769.0</v>
      </c>
      <c r="C293" s="8" t="s">
        <v>7592</v>
      </c>
      <c r="D293" s="8" t="s">
        <v>7600</v>
      </c>
      <c r="E293" s="8" t="s">
        <v>1465</v>
      </c>
      <c r="F293" s="11">
        <v>9.9</v>
      </c>
      <c r="H293" s="16" t="str">
        <f t="shared" si="1"/>
        <v>04/2025</v>
      </c>
      <c r="I293" s="70" t="str">
        <f t="shared" si="2"/>
        <v>CXG-0425</v>
      </c>
    </row>
    <row r="294">
      <c r="A294" s="8" t="s">
        <v>7985</v>
      </c>
      <c r="B294" s="13">
        <v>45770.0</v>
      </c>
      <c r="C294" s="8" t="s">
        <v>7592</v>
      </c>
      <c r="D294" s="8" t="s">
        <v>7600</v>
      </c>
      <c r="E294" s="8" t="s">
        <v>1465</v>
      </c>
      <c r="F294" s="11">
        <v>8.6</v>
      </c>
      <c r="H294" s="16" t="str">
        <f t="shared" si="1"/>
        <v>04/2025</v>
      </c>
      <c r="I294" s="70" t="str">
        <f t="shared" si="2"/>
        <v>CXG-0425</v>
      </c>
    </row>
    <row r="295">
      <c r="A295" s="8" t="s">
        <v>7986</v>
      </c>
      <c r="B295" s="13">
        <v>45771.0</v>
      </c>
      <c r="C295" s="8" t="s">
        <v>7987</v>
      </c>
      <c r="D295" s="8" t="s">
        <v>7988</v>
      </c>
      <c r="E295" s="8" t="s">
        <v>1478</v>
      </c>
      <c r="F295" s="11">
        <v>65.11</v>
      </c>
      <c r="H295" s="16" t="str">
        <f t="shared" si="1"/>
        <v>04/2025</v>
      </c>
      <c r="I295" s="70" t="str">
        <f t="shared" si="2"/>
        <v>CXG-0425</v>
      </c>
    </row>
    <row r="296">
      <c r="A296" s="8" t="s">
        <v>7989</v>
      </c>
      <c r="B296" s="13">
        <v>45771.0</v>
      </c>
      <c r="C296" s="8" t="s">
        <v>7990</v>
      </c>
      <c r="D296" s="8" t="s">
        <v>7990</v>
      </c>
      <c r="E296" s="8" t="s">
        <v>1465</v>
      </c>
      <c r="F296" s="11">
        <v>315.0</v>
      </c>
      <c r="H296" s="16" t="str">
        <f t="shared" si="1"/>
        <v>04/2025</v>
      </c>
      <c r="I296" s="70" t="str">
        <f t="shared" si="2"/>
        <v>CXG-0425</v>
      </c>
    </row>
    <row r="297">
      <c r="A297" s="8" t="s">
        <v>7991</v>
      </c>
      <c r="B297" s="13">
        <v>45771.0</v>
      </c>
      <c r="C297" s="8" t="s">
        <v>7652</v>
      </c>
      <c r="D297" s="8" t="s">
        <v>7432</v>
      </c>
      <c r="E297" s="8" t="s">
        <v>1465</v>
      </c>
      <c r="F297" s="11">
        <v>5000.0</v>
      </c>
      <c r="H297" s="16" t="str">
        <f t="shared" si="1"/>
        <v>04/2025</v>
      </c>
      <c r="I297" s="70" t="str">
        <f t="shared" si="2"/>
        <v>CXG-0425</v>
      </c>
    </row>
    <row r="298">
      <c r="A298" s="8" t="s">
        <v>7992</v>
      </c>
      <c r="B298" s="13">
        <v>45771.0</v>
      </c>
      <c r="C298" s="8" t="s">
        <v>7671</v>
      </c>
      <c r="D298" s="8" t="s">
        <v>7758</v>
      </c>
      <c r="E298" s="8" t="s">
        <v>1478</v>
      </c>
      <c r="F298" s="11">
        <v>912.73</v>
      </c>
      <c r="H298" s="16" t="str">
        <f t="shared" si="1"/>
        <v>04/2025</v>
      </c>
      <c r="I298" s="70" t="str">
        <f t="shared" si="2"/>
        <v>CXG-0425</v>
      </c>
    </row>
    <row r="299">
      <c r="A299" s="8" t="s">
        <v>7993</v>
      </c>
      <c r="B299" s="13">
        <v>45772.0</v>
      </c>
      <c r="C299" s="8" t="s">
        <v>7697</v>
      </c>
      <c r="D299" s="8" t="s">
        <v>7697</v>
      </c>
      <c r="E299" s="8" t="s">
        <v>1478</v>
      </c>
      <c r="F299" s="11">
        <v>148.79</v>
      </c>
      <c r="H299" s="16" t="str">
        <f t="shared" si="1"/>
        <v>04/2025</v>
      </c>
      <c r="I299" s="70" t="str">
        <f t="shared" si="2"/>
        <v>CXG-0425</v>
      </c>
    </row>
    <row r="300">
      <c r="A300" s="8" t="s">
        <v>7994</v>
      </c>
      <c r="B300" s="13">
        <v>45771.0</v>
      </c>
      <c r="C300" s="8" t="s">
        <v>7592</v>
      </c>
      <c r="D300" s="8" t="s">
        <v>7600</v>
      </c>
      <c r="E300" s="8" t="s">
        <v>1465</v>
      </c>
      <c r="F300" s="11">
        <v>11.71</v>
      </c>
      <c r="H300" s="16" t="str">
        <f t="shared" si="1"/>
        <v>04/2025</v>
      </c>
      <c r="I300" s="70" t="str">
        <f t="shared" si="2"/>
        <v>CXG-0425</v>
      </c>
    </row>
    <row r="301">
      <c r="A301" s="8" t="s">
        <v>7995</v>
      </c>
      <c r="B301" s="13">
        <v>45772.0</v>
      </c>
      <c r="C301" s="8" t="s">
        <v>7592</v>
      </c>
      <c r="D301" s="8" t="s">
        <v>7600</v>
      </c>
      <c r="E301" s="8" t="s">
        <v>1465</v>
      </c>
      <c r="F301" s="11">
        <v>8.6</v>
      </c>
      <c r="H301" s="16" t="str">
        <f t="shared" si="1"/>
        <v>04/2025</v>
      </c>
      <c r="I301" s="70" t="str">
        <f t="shared" si="2"/>
        <v>CXG-0425</v>
      </c>
    </row>
    <row r="302">
      <c r="A302" s="8" t="s">
        <v>7996</v>
      </c>
      <c r="B302" s="13">
        <v>45775.0</v>
      </c>
      <c r="C302" s="8" t="s">
        <v>7592</v>
      </c>
      <c r="D302" s="8" t="s">
        <v>7600</v>
      </c>
      <c r="E302" s="8" t="s">
        <v>1478</v>
      </c>
      <c r="F302" s="11">
        <v>25.0</v>
      </c>
      <c r="H302" s="16" t="str">
        <f t="shared" si="1"/>
        <v>04/2025</v>
      </c>
      <c r="I302" s="70" t="str">
        <f t="shared" si="2"/>
        <v>CXG-0425</v>
      </c>
    </row>
    <row r="303">
      <c r="A303" s="8" t="s">
        <v>7997</v>
      </c>
      <c r="B303" s="13">
        <v>45775.0</v>
      </c>
      <c r="C303" s="8" t="s">
        <v>7998</v>
      </c>
      <c r="D303" s="8" t="s">
        <v>7998</v>
      </c>
      <c r="E303" s="8" t="s">
        <v>1465</v>
      </c>
      <c r="F303" s="11">
        <v>2400.0</v>
      </c>
      <c r="H303" s="16" t="str">
        <f t="shared" si="1"/>
        <v>04/2025</v>
      </c>
      <c r="I303" s="70" t="str">
        <f t="shared" si="2"/>
        <v>CXG-0425</v>
      </c>
    </row>
    <row r="304">
      <c r="A304" s="8" t="s">
        <v>7999</v>
      </c>
      <c r="B304" s="13">
        <v>45775.0</v>
      </c>
      <c r="C304" s="8" t="s">
        <v>7592</v>
      </c>
      <c r="D304" s="8" t="s">
        <v>7600</v>
      </c>
      <c r="E304" s="8" t="s">
        <v>1465</v>
      </c>
      <c r="F304" s="11">
        <v>10.0</v>
      </c>
      <c r="H304" s="16" t="str">
        <f t="shared" si="1"/>
        <v>04/2025</v>
      </c>
      <c r="I304" s="70" t="str">
        <f t="shared" si="2"/>
        <v>CXG-0425</v>
      </c>
    </row>
    <row r="305">
      <c r="A305" s="8" t="s">
        <v>8000</v>
      </c>
      <c r="B305" s="13">
        <v>45777.0</v>
      </c>
      <c r="C305" s="8" t="s">
        <v>7621</v>
      </c>
      <c r="D305" s="8" t="s">
        <v>7621</v>
      </c>
      <c r="E305" s="8" t="s">
        <v>1465</v>
      </c>
      <c r="F305" s="11">
        <v>200.0</v>
      </c>
      <c r="H305" s="16" t="str">
        <f t="shared" si="1"/>
        <v>04/2025</v>
      </c>
      <c r="I305" s="70" t="str">
        <f t="shared" si="2"/>
        <v>CXG-0425</v>
      </c>
    </row>
    <row r="306">
      <c r="A306" s="8" t="s">
        <v>8001</v>
      </c>
      <c r="B306" s="13">
        <v>45777.0</v>
      </c>
      <c r="C306" s="8" t="s">
        <v>7652</v>
      </c>
      <c r="D306" s="8" t="s">
        <v>7729</v>
      </c>
      <c r="E306" s="8" t="s">
        <v>1465</v>
      </c>
      <c r="F306" s="11">
        <v>3500.0</v>
      </c>
      <c r="H306" s="16" t="str">
        <f t="shared" si="1"/>
        <v>04/2025</v>
      </c>
      <c r="I306" s="70" t="str">
        <f t="shared" si="2"/>
        <v>CXG-0425</v>
      </c>
    </row>
    <row r="307">
      <c r="A307" s="8" t="s">
        <v>8002</v>
      </c>
      <c r="B307" s="13">
        <v>45777.0</v>
      </c>
      <c r="C307" s="8" t="s">
        <v>7584</v>
      </c>
      <c r="D307" s="8" t="s">
        <v>7724</v>
      </c>
      <c r="E307" s="8" t="s">
        <v>1465</v>
      </c>
      <c r="F307" s="11">
        <v>20000.0</v>
      </c>
      <c r="H307" s="16" t="str">
        <f t="shared" si="1"/>
        <v>04/2025</v>
      </c>
      <c r="I307" s="70" t="str">
        <f t="shared" si="2"/>
        <v>CXG-0425</v>
      </c>
    </row>
    <row r="308">
      <c r="A308" s="23" t="s">
        <v>8003</v>
      </c>
      <c r="B308" s="24">
        <v>45778.0</v>
      </c>
      <c r="C308" s="23" t="s">
        <v>7592</v>
      </c>
      <c r="D308" s="23" t="s">
        <v>7600</v>
      </c>
      <c r="E308" s="23" t="s">
        <v>1465</v>
      </c>
      <c r="F308" s="26">
        <v>8.6</v>
      </c>
      <c r="G308" s="23" t="s">
        <v>8004</v>
      </c>
      <c r="H308" s="16" t="str">
        <f t="shared" si="1"/>
        <v>05/2025</v>
      </c>
      <c r="I308" s="70" t="str">
        <f t="shared" si="2"/>
        <v>CXG-0525</v>
      </c>
    </row>
    <row r="309">
      <c r="A309" s="23" t="s">
        <v>8005</v>
      </c>
      <c r="B309" s="24">
        <v>45779.0</v>
      </c>
      <c r="C309" s="23" t="s">
        <v>7592</v>
      </c>
      <c r="D309" s="23" t="s">
        <v>7600</v>
      </c>
      <c r="E309" s="23" t="s">
        <v>1478</v>
      </c>
      <c r="F309" s="26">
        <v>4.44</v>
      </c>
      <c r="G309" s="61"/>
      <c r="H309" s="16" t="str">
        <f t="shared" si="1"/>
        <v>05/2025</v>
      </c>
      <c r="I309" s="70" t="str">
        <f t="shared" si="2"/>
        <v>CXG-0525</v>
      </c>
    </row>
    <row r="310">
      <c r="A310" s="23" t="s">
        <v>8006</v>
      </c>
      <c r="B310" s="24">
        <v>45779.0</v>
      </c>
      <c r="C310" s="23" t="s">
        <v>7933</v>
      </c>
      <c r="D310" s="23" t="s">
        <v>7933</v>
      </c>
      <c r="E310" s="23" t="s">
        <v>1478</v>
      </c>
      <c r="F310" s="26">
        <v>296.28</v>
      </c>
      <c r="G310" s="61"/>
      <c r="H310" s="16" t="str">
        <f t="shared" si="1"/>
        <v>05/2025</v>
      </c>
      <c r="I310" s="70" t="str">
        <f t="shared" si="2"/>
        <v>CXG-0525</v>
      </c>
    </row>
    <row r="311">
      <c r="A311" s="23" t="s">
        <v>8007</v>
      </c>
      <c r="B311" s="24">
        <v>45778.0</v>
      </c>
      <c r="C311" s="23" t="s">
        <v>7592</v>
      </c>
      <c r="D311" s="23" t="s">
        <v>7600</v>
      </c>
      <c r="E311" s="23" t="s">
        <v>1465</v>
      </c>
      <c r="F311" s="26">
        <v>55.18</v>
      </c>
      <c r="G311" s="23" t="s">
        <v>8008</v>
      </c>
      <c r="H311" s="16" t="str">
        <f t="shared" si="1"/>
        <v>05/2025</v>
      </c>
      <c r="I311" s="70" t="str">
        <f t="shared" si="2"/>
        <v>CXG-0525</v>
      </c>
    </row>
    <row r="312">
      <c r="A312" s="23" t="s">
        <v>8009</v>
      </c>
      <c r="B312" s="24">
        <v>45782.0</v>
      </c>
      <c r="C312" s="23" t="s">
        <v>7628</v>
      </c>
      <c r="D312" s="23" t="s">
        <v>7628</v>
      </c>
      <c r="E312" s="23" t="s">
        <v>1478</v>
      </c>
      <c r="F312" s="26">
        <v>506.0</v>
      </c>
      <c r="G312" s="61"/>
      <c r="H312" s="16" t="str">
        <f t="shared" si="1"/>
        <v>05/2025</v>
      </c>
      <c r="I312" s="70" t="str">
        <f t="shared" si="2"/>
        <v>CXG-0525</v>
      </c>
    </row>
    <row r="313">
      <c r="A313" s="23" t="s">
        <v>8010</v>
      </c>
      <c r="B313" s="24">
        <v>45782.0</v>
      </c>
      <c r="C313" s="23" t="s">
        <v>7621</v>
      </c>
      <c r="D313" s="23" t="s">
        <v>7621</v>
      </c>
      <c r="E313" s="23" t="s">
        <v>1478</v>
      </c>
      <c r="F313" s="26">
        <v>2277.0</v>
      </c>
      <c r="G313" s="61"/>
      <c r="H313" s="16" t="str">
        <f t="shared" si="1"/>
        <v>05/2025</v>
      </c>
      <c r="I313" s="70" t="str">
        <f t="shared" si="2"/>
        <v>CXG-0525</v>
      </c>
    </row>
    <row r="314">
      <c r="A314" s="23" t="s">
        <v>8011</v>
      </c>
      <c r="B314" s="24">
        <v>45782.0</v>
      </c>
      <c r="C314" s="23" t="s">
        <v>7621</v>
      </c>
      <c r="D314" s="23" t="s">
        <v>7621</v>
      </c>
      <c r="E314" s="23" t="s">
        <v>1478</v>
      </c>
      <c r="F314" s="26">
        <v>759.0</v>
      </c>
      <c r="G314" s="61"/>
      <c r="H314" s="16" t="str">
        <f t="shared" si="1"/>
        <v>05/2025</v>
      </c>
      <c r="I314" s="70" t="str">
        <f t="shared" si="2"/>
        <v>CXG-0525</v>
      </c>
    </row>
    <row r="315">
      <c r="A315" s="8" t="s">
        <v>8012</v>
      </c>
      <c r="B315" s="13">
        <v>45779.0</v>
      </c>
      <c r="C315" s="8" t="s">
        <v>7933</v>
      </c>
      <c r="D315" s="8" t="s">
        <v>7933</v>
      </c>
      <c r="E315" s="8" t="s">
        <v>1478</v>
      </c>
      <c r="F315" s="11">
        <v>272.98</v>
      </c>
      <c r="H315" s="16" t="str">
        <f t="shared" si="1"/>
        <v>05/2025</v>
      </c>
      <c r="I315" s="70" t="str">
        <f t="shared" si="2"/>
        <v>CXG-0525</v>
      </c>
    </row>
    <row r="316">
      <c r="A316" s="8" t="s">
        <v>8013</v>
      </c>
      <c r="B316" s="13">
        <v>45783.0</v>
      </c>
      <c r="C316" s="8" t="s">
        <v>7592</v>
      </c>
      <c r="D316" s="8" t="s">
        <v>7600</v>
      </c>
      <c r="E316" s="8" t="s">
        <v>1465</v>
      </c>
      <c r="F316" s="11">
        <v>75.4</v>
      </c>
      <c r="H316" s="16" t="str">
        <f t="shared" si="1"/>
        <v>05/2025</v>
      </c>
      <c r="I316" s="70" t="str">
        <f t="shared" si="2"/>
        <v>CXG-0525</v>
      </c>
    </row>
    <row r="317">
      <c r="A317" s="8" t="s">
        <v>8014</v>
      </c>
      <c r="B317" s="13">
        <v>45783.0</v>
      </c>
      <c r="C317" s="8" t="s">
        <v>7652</v>
      </c>
      <c r="D317" s="8" t="s">
        <v>7596</v>
      </c>
      <c r="E317" s="8" t="s">
        <v>1465</v>
      </c>
      <c r="F317" s="11">
        <v>2000.0</v>
      </c>
      <c r="H317" s="16" t="str">
        <f t="shared" si="1"/>
        <v>05/2025</v>
      </c>
      <c r="I317" s="70" t="str">
        <f t="shared" si="2"/>
        <v>CXG-0525</v>
      </c>
    </row>
    <row r="318">
      <c r="A318" s="8" t="s">
        <v>8015</v>
      </c>
      <c r="B318" s="13">
        <v>45784.0</v>
      </c>
      <c r="C318" s="8" t="s">
        <v>8016</v>
      </c>
      <c r="D318" s="8" t="s">
        <v>8016</v>
      </c>
      <c r="E318" s="8" t="s">
        <v>1465</v>
      </c>
      <c r="F318" s="11">
        <v>7604.0</v>
      </c>
      <c r="H318" s="16" t="str">
        <f t="shared" si="1"/>
        <v>05/2025</v>
      </c>
      <c r="I318" s="70" t="str">
        <f t="shared" si="2"/>
        <v>CXG-0525</v>
      </c>
    </row>
    <row r="319">
      <c r="A319" s="8" t="s">
        <v>8017</v>
      </c>
      <c r="B319" s="13">
        <v>45786.0</v>
      </c>
      <c r="C319" s="8" t="s">
        <v>7477</v>
      </c>
      <c r="D319" s="8" t="s">
        <v>7477</v>
      </c>
      <c r="E319" s="8" t="s">
        <v>1465</v>
      </c>
      <c r="F319" s="11">
        <v>50.0</v>
      </c>
      <c r="H319" s="16" t="str">
        <f t="shared" si="1"/>
        <v>05/2025</v>
      </c>
      <c r="I319" s="70" t="str">
        <f t="shared" si="2"/>
        <v>CXG-0525</v>
      </c>
    </row>
    <row r="320">
      <c r="A320" s="8" t="s">
        <v>8018</v>
      </c>
      <c r="B320" s="13">
        <v>45785.0</v>
      </c>
      <c r="C320" s="8" t="s">
        <v>7592</v>
      </c>
      <c r="D320" s="8" t="s">
        <v>7600</v>
      </c>
      <c r="E320" s="8" t="s">
        <v>1465</v>
      </c>
      <c r="F320" s="11">
        <v>9.9</v>
      </c>
      <c r="H320" s="16" t="str">
        <f t="shared" si="1"/>
        <v>05/2025</v>
      </c>
      <c r="I320" s="70" t="str">
        <f t="shared" si="2"/>
        <v>CXG-0525</v>
      </c>
    </row>
    <row r="321">
      <c r="A321" s="8" t="s">
        <v>8019</v>
      </c>
      <c r="B321" s="13">
        <v>45786.0</v>
      </c>
      <c r="C321" s="8" t="s">
        <v>7592</v>
      </c>
      <c r="D321" s="8" t="s">
        <v>7600</v>
      </c>
      <c r="E321" s="8" t="s">
        <v>1465</v>
      </c>
      <c r="F321" s="11">
        <v>9.6</v>
      </c>
      <c r="H321" s="16" t="str">
        <f t="shared" si="1"/>
        <v>05/2025</v>
      </c>
      <c r="I321" s="70" t="str">
        <f t="shared" si="2"/>
        <v>CXG-0525</v>
      </c>
    </row>
    <row r="322">
      <c r="A322" s="8" t="s">
        <v>8020</v>
      </c>
      <c r="B322" s="13">
        <v>45789.0</v>
      </c>
      <c r="C322" s="8" t="s">
        <v>7627</v>
      </c>
      <c r="D322" s="8" t="s">
        <v>7744</v>
      </c>
      <c r="E322" s="8" t="s">
        <v>1465</v>
      </c>
      <c r="F322" s="11">
        <v>2000.0</v>
      </c>
      <c r="H322" s="16" t="str">
        <f t="shared" si="1"/>
        <v>05/2025</v>
      </c>
      <c r="I322" s="70" t="str">
        <f t="shared" si="2"/>
        <v>CXG-0525</v>
      </c>
    </row>
    <row r="323">
      <c r="A323" s="8" t="s">
        <v>8021</v>
      </c>
      <c r="B323" s="13">
        <v>45789.0</v>
      </c>
      <c r="C323" s="8" t="s">
        <v>7752</v>
      </c>
      <c r="D323" s="8" t="s">
        <v>7752</v>
      </c>
      <c r="E323" s="8" t="s">
        <v>1478</v>
      </c>
      <c r="F323" s="11">
        <v>15289.47</v>
      </c>
      <c r="H323" s="16" t="str">
        <f t="shared" si="1"/>
        <v>05/2025</v>
      </c>
      <c r="I323" s="70" t="str">
        <f t="shared" si="2"/>
        <v>CXG-0525</v>
      </c>
    </row>
    <row r="324">
      <c r="A324" s="8" t="s">
        <v>8022</v>
      </c>
      <c r="B324" s="13">
        <v>45789.0</v>
      </c>
      <c r="C324" s="8" t="s">
        <v>8023</v>
      </c>
      <c r="D324" s="8" t="s">
        <v>8023</v>
      </c>
      <c r="E324" s="8" t="s">
        <v>1478</v>
      </c>
      <c r="F324" s="11">
        <v>455.51</v>
      </c>
      <c r="H324" s="16" t="str">
        <f t="shared" si="1"/>
        <v>05/2025</v>
      </c>
      <c r="I324" s="70" t="str">
        <f t="shared" si="2"/>
        <v>CXG-0525</v>
      </c>
    </row>
    <row r="325">
      <c r="A325" s="8" t="s">
        <v>8024</v>
      </c>
      <c r="B325" s="13">
        <v>45789.0</v>
      </c>
      <c r="C325" s="8" t="s">
        <v>7592</v>
      </c>
      <c r="D325" s="8" t="s">
        <v>7600</v>
      </c>
      <c r="E325" s="8" t="s">
        <v>1465</v>
      </c>
      <c r="F325" s="11">
        <v>20.0</v>
      </c>
      <c r="H325" s="16" t="str">
        <f t="shared" si="1"/>
        <v>05/2025</v>
      </c>
      <c r="I325" s="70" t="str">
        <f t="shared" si="2"/>
        <v>CXG-0525</v>
      </c>
    </row>
    <row r="326">
      <c r="A326" s="8" t="s">
        <v>8025</v>
      </c>
      <c r="B326" s="13">
        <v>45790.0</v>
      </c>
      <c r="C326" s="8" t="s">
        <v>7474</v>
      </c>
      <c r="D326" s="8" t="s">
        <v>7635</v>
      </c>
      <c r="E326" s="8" t="s">
        <v>1478</v>
      </c>
      <c r="F326" s="11">
        <v>400.0</v>
      </c>
      <c r="G326" s="8" t="s">
        <v>8026</v>
      </c>
      <c r="H326" s="16" t="str">
        <f t="shared" si="1"/>
        <v>05/2025</v>
      </c>
      <c r="I326" s="70" t="str">
        <f t="shared" si="2"/>
        <v>CXG-0525</v>
      </c>
    </row>
    <row r="327">
      <c r="A327" s="8" t="s">
        <v>8027</v>
      </c>
      <c r="B327" s="13">
        <v>45790.0</v>
      </c>
      <c r="C327" s="8" t="s">
        <v>7769</v>
      </c>
      <c r="D327" s="8" t="s">
        <v>8028</v>
      </c>
      <c r="E327" s="8" t="s">
        <v>1478</v>
      </c>
      <c r="F327" s="11">
        <v>17239.32</v>
      </c>
      <c r="H327" s="16" t="str">
        <f t="shared" si="1"/>
        <v>05/2025</v>
      </c>
      <c r="I327" s="70" t="str">
        <f t="shared" si="2"/>
        <v>CXG-0525</v>
      </c>
    </row>
    <row r="328">
      <c r="A328" s="8" t="s">
        <v>8029</v>
      </c>
      <c r="B328" s="13">
        <v>45790.0</v>
      </c>
      <c r="C328" s="8" t="s">
        <v>7592</v>
      </c>
      <c r="D328" s="8" t="s">
        <v>7600</v>
      </c>
      <c r="E328" s="8" t="s">
        <v>1465</v>
      </c>
      <c r="F328" s="11">
        <v>24.4</v>
      </c>
      <c r="H328" s="16" t="str">
        <f t="shared" si="1"/>
        <v>05/2025</v>
      </c>
      <c r="I328" s="70" t="str">
        <f t="shared" si="2"/>
        <v>CXG-0525</v>
      </c>
    </row>
    <row r="329">
      <c r="A329" s="8" t="s">
        <v>8030</v>
      </c>
      <c r="B329" s="13">
        <v>45790.0</v>
      </c>
      <c r="C329" s="8" t="s">
        <v>7628</v>
      </c>
      <c r="D329" s="8" t="s">
        <v>7628</v>
      </c>
      <c r="E329" s="8" t="s">
        <v>1478</v>
      </c>
      <c r="F329" s="11">
        <v>854.8</v>
      </c>
      <c r="H329" s="16" t="str">
        <f t="shared" si="1"/>
        <v>05/2025</v>
      </c>
      <c r="I329" s="70" t="str">
        <f t="shared" si="2"/>
        <v>CXG-0525</v>
      </c>
    </row>
    <row r="330">
      <c r="A330" s="8" t="s">
        <v>8031</v>
      </c>
      <c r="B330" s="13">
        <v>45791.0</v>
      </c>
      <c r="C330" s="8" t="s">
        <v>7762</v>
      </c>
      <c r="D330" s="8" t="s">
        <v>7762</v>
      </c>
      <c r="E330" s="8" t="s">
        <v>1465</v>
      </c>
      <c r="F330" s="11">
        <v>126.0</v>
      </c>
      <c r="H330" s="16" t="str">
        <f t="shared" si="1"/>
        <v>05/2025</v>
      </c>
      <c r="I330" s="70" t="str">
        <f t="shared" si="2"/>
        <v>CXG-0525</v>
      </c>
    </row>
    <row r="331">
      <c r="A331" s="8" t="s">
        <v>8032</v>
      </c>
      <c r="B331" s="13">
        <v>45791.0</v>
      </c>
      <c r="C331" s="8" t="s">
        <v>7592</v>
      </c>
      <c r="D331" s="8" t="s">
        <v>7600</v>
      </c>
      <c r="E331" s="8" t="s">
        <v>1465</v>
      </c>
      <c r="F331" s="11">
        <v>29.84</v>
      </c>
      <c r="H331" s="16" t="str">
        <f t="shared" si="1"/>
        <v>05/2025</v>
      </c>
      <c r="I331" s="70" t="str">
        <f t="shared" si="2"/>
        <v>CXG-0525</v>
      </c>
    </row>
    <row r="332">
      <c r="A332" s="8" t="s">
        <v>8033</v>
      </c>
      <c r="B332" s="13">
        <v>45783.0</v>
      </c>
      <c r="C332" s="8" t="s">
        <v>7592</v>
      </c>
      <c r="D332" s="8" t="s">
        <v>7600</v>
      </c>
      <c r="E332" s="8" t="s">
        <v>1505</v>
      </c>
      <c r="F332" s="11">
        <v>201.05</v>
      </c>
      <c r="H332" s="16" t="str">
        <f t="shared" si="1"/>
        <v>05/2025</v>
      </c>
      <c r="I332" s="70" t="str">
        <f t="shared" si="2"/>
        <v>CXG-0525</v>
      </c>
    </row>
    <row r="333">
      <c r="A333" s="8" t="s">
        <v>8034</v>
      </c>
      <c r="B333" s="13">
        <v>45786.0</v>
      </c>
      <c r="C333" s="8" t="s">
        <v>7592</v>
      </c>
      <c r="D333" s="8" t="s">
        <v>7600</v>
      </c>
      <c r="E333" s="8" t="s">
        <v>1505</v>
      </c>
      <c r="F333" s="11">
        <v>200.36</v>
      </c>
      <c r="H333" s="16" t="str">
        <f t="shared" si="1"/>
        <v>05/2025</v>
      </c>
      <c r="I333" s="70" t="str">
        <f t="shared" si="2"/>
        <v>CXG-0525</v>
      </c>
    </row>
    <row r="334">
      <c r="A334" s="8" t="s">
        <v>8035</v>
      </c>
      <c r="B334" s="13">
        <v>45789.0</v>
      </c>
      <c r="C334" s="8" t="s">
        <v>8036</v>
      </c>
      <c r="D334" s="8" t="s">
        <v>8037</v>
      </c>
      <c r="E334" s="8" t="s">
        <v>1505</v>
      </c>
      <c r="F334" s="11">
        <v>100.0</v>
      </c>
      <c r="H334" s="16" t="str">
        <f t="shared" si="1"/>
        <v>05/2025</v>
      </c>
      <c r="I334" s="70" t="str">
        <f t="shared" si="2"/>
        <v>CXG-0525</v>
      </c>
    </row>
    <row r="335">
      <c r="A335" s="8" t="s">
        <v>8038</v>
      </c>
      <c r="B335" s="13">
        <v>45789.0</v>
      </c>
      <c r="C335" s="8" t="s">
        <v>7589</v>
      </c>
      <c r="D335" s="8" t="s">
        <v>7607</v>
      </c>
      <c r="E335" s="8" t="s">
        <v>1505</v>
      </c>
      <c r="F335" s="11">
        <v>6258.4</v>
      </c>
      <c r="H335" s="16" t="str">
        <f t="shared" si="1"/>
        <v>05/2025</v>
      </c>
      <c r="I335" s="70" t="str">
        <f t="shared" si="2"/>
        <v>CXG-0525</v>
      </c>
    </row>
    <row r="336">
      <c r="A336" s="8" t="s">
        <v>8039</v>
      </c>
      <c r="B336" s="13">
        <v>45792.0</v>
      </c>
      <c r="C336" s="8" t="s">
        <v>7592</v>
      </c>
      <c r="D336" s="8" t="s">
        <v>7600</v>
      </c>
      <c r="E336" s="8" t="s">
        <v>1505</v>
      </c>
      <c r="F336" s="11">
        <v>165.15</v>
      </c>
      <c r="H336" s="16" t="str">
        <f t="shared" si="1"/>
        <v>05/2025</v>
      </c>
      <c r="I336" s="70" t="str">
        <f t="shared" si="2"/>
        <v>CXG-0525</v>
      </c>
    </row>
    <row r="337">
      <c r="A337" s="8" t="s">
        <v>8040</v>
      </c>
      <c r="B337" s="13">
        <v>45792.0</v>
      </c>
      <c r="C337" s="8" t="s">
        <v>7618</v>
      </c>
      <c r="D337" s="8" t="s">
        <v>7619</v>
      </c>
      <c r="E337" s="8" t="s">
        <v>1505</v>
      </c>
      <c r="F337" s="11">
        <v>10549.58</v>
      </c>
      <c r="H337" s="16" t="str">
        <f t="shared" si="1"/>
        <v>05/2025</v>
      </c>
      <c r="I337" s="70" t="str">
        <f t="shared" si="2"/>
        <v>CXG-0525</v>
      </c>
    </row>
    <row r="338">
      <c r="A338" s="8" t="s">
        <v>8041</v>
      </c>
      <c r="B338" s="13">
        <v>45792.0</v>
      </c>
      <c r="C338" s="8" t="s">
        <v>1886</v>
      </c>
      <c r="D338" s="8" t="s">
        <v>7795</v>
      </c>
      <c r="E338" s="8" t="s">
        <v>1465</v>
      </c>
      <c r="F338" s="11">
        <v>631.0</v>
      </c>
      <c r="H338" s="16" t="str">
        <f t="shared" si="1"/>
        <v>05/2025</v>
      </c>
      <c r="I338" s="70" t="str">
        <f t="shared" si="2"/>
        <v>CXG-0525</v>
      </c>
    </row>
    <row r="339">
      <c r="A339" s="8" t="s">
        <v>8042</v>
      </c>
      <c r="B339" s="13">
        <v>45792.0</v>
      </c>
      <c r="C339" s="8" t="s">
        <v>7592</v>
      </c>
      <c r="D339" s="8" t="s">
        <v>7600</v>
      </c>
      <c r="E339" s="8" t="s">
        <v>1465</v>
      </c>
      <c r="F339" s="11">
        <v>33.44</v>
      </c>
      <c r="H339" s="16" t="str">
        <f t="shared" si="1"/>
        <v>05/2025</v>
      </c>
      <c r="I339" s="70" t="str">
        <f t="shared" si="2"/>
        <v>CXG-0525</v>
      </c>
    </row>
    <row r="340">
      <c r="A340" s="8" t="s">
        <v>8043</v>
      </c>
      <c r="B340" s="13">
        <v>45793.0</v>
      </c>
      <c r="C340" s="8" t="s">
        <v>7592</v>
      </c>
      <c r="D340" s="8" t="s">
        <v>7600</v>
      </c>
      <c r="E340" s="8" t="s">
        <v>1465</v>
      </c>
      <c r="F340" s="11">
        <v>18.6</v>
      </c>
      <c r="H340" s="16" t="str">
        <f t="shared" si="1"/>
        <v>05/2025</v>
      </c>
      <c r="I340" s="70" t="str">
        <f t="shared" si="2"/>
        <v>CXG-0525</v>
      </c>
    </row>
    <row r="341">
      <c r="A341" s="8" t="s">
        <v>8044</v>
      </c>
      <c r="B341" s="13">
        <v>45792.0</v>
      </c>
      <c r="C341" s="8" t="s">
        <v>7592</v>
      </c>
      <c r="D341" s="8" t="s">
        <v>7600</v>
      </c>
      <c r="E341" s="8" t="s">
        <v>1478</v>
      </c>
      <c r="F341" s="11">
        <v>56.5</v>
      </c>
      <c r="H341" s="16" t="str">
        <f t="shared" si="1"/>
        <v>05/2025</v>
      </c>
      <c r="I341" s="70" t="str">
        <f t="shared" si="2"/>
        <v>CXG-0525</v>
      </c>
    </row>
    <row r="342">
      <c r="A342" s="8" t="s">
        <v>8045</v>
      </c>
      <c r="B342" s="13">
        <v>45793.0</v>
      </c>
      <c r="C342" s="8" t="s">
        <v>7592</v>
      </c>
      <c r="D342" s="8" t="s">
        <v>7600</v>
      </c>
      <c r="E342" s="8" t="s">
        <v>1478</v>
      </c>
      <c r="F342" s="11">
        <v>0.2</v>
      </c>
      <c r="H342" s="16" t="str">
        <f t="shared" si="1"/>
        <v>05/2025</v>
      </c>
      <c r="I342" s="70" t="str">
        <f t="shared" si="2"/>
        <v>CXG-0525</v>
      </c>
    </row>
    <row r="343">
      <c r="A343" s="8" t="s">
        <v>8046</v>
      </c>
      <c r="B343" s="13">
        <v>45796.0</v>
      </c>
      <c r="C343" s="8" t="s">
        <v>8047</v>
      </c>
      <c r="D343" s="8" t="s">
        <v>8047</v>
      </c>
      <c r="E343" s="8" t="s">
        <v>1465</v>
      </c>
      <c r="F343" s="11">
        <v>568.0</v>
      </c>
      <c r="H343" s="16" t="str">
        <f t="shared" si="1"/>
        <v>05/2025</v>
      </c>
      <c r="I343" s="70" t="str">
        <f t="shared" si="2"/>
        <v>CXG-0525</v>
      </c>
    </row>
    <row r="344">
      <c r="A344" s="8" t="s">
        <v>8048</v>
      </c>
      <c r="B344" s="13">
        <v>45796.0</v>
      </c>
      <c r="C344" s="8" t="s">
        <v>7586</v>
      </c>
      <c r="D344" s="8" t="s">
        <v>7635</v>
      </c>
      <c r="E344" s="8" t="s">
        <v>1478</v>
      </c>
      <c r="F344" s="11">
        <v>300.0</v>
      </c>
      <c r="H344" s="16" t="str">
        <f t="shared" si="1"/>
        <v>05/2025</v>
      </c>
      <c r="I344" s="70" t="str">
        <f t="shared" si="2"/>
        <v>CXG-0525</v>
      </c>
    </row>
    <row r="345">
      <c r="A345" s="8" t="s">
        <v>8049</v>
      </c>
      <c r="B345" s="13">
        <v>45796.0</v>
      </c>
      <c r="C345" s="8" t="s">
        <v>7586</v>
      </c>
      <c r="D345" s="8" t="s">
        <v>7635</v>
      </c>
      <c r="E345" s="8" t="s">
        <v>1478</v>
      </c>
      <c r="F345" s="11">
        <v>1500.0</v>
      </c>
      <c r="H345" s="16" t="str">
        <f t="shared" si="1"/>
        <v>05/2025</v>
      </c>
      <c r="I345" s="70" t="str">
        <f t="shared" si="2"/>
        <v>CXG-0525</v>
      </c>
    </row>
    <row r="346">
      <c r="A346" s="8" t="s">
        <v>8050</v>
      </c>
      <c r="B346" s="13">
        <v>45797.0</v>
      </c>
      <c r="C346" s="8" t="s">
        <v>7630</v>
      </c>
      <c r="D346" s="8" t="s">
        <v>7630</v>
      </c>
      <c r="E346" s="8" t="s">
        <v>1478</v>
      </c>
      <c r="F346" s="11">
        <v>3937.6</v>
      </c>
      <c r="H346" s="16" t="str">
        <f t="shared" si="1"/>
        <v>05/2025</v>
      </c>
      <c r="I346" s="70" t="str">
        <f t="shared" si="2"/>
        <v>CXG-0525</v>
      </c>
    </row>
    <row r="347">
      <c r="A347" s="8" t="s">
        <v>8051</v>
      </c>
      <c r="B347" s="13">
        <v>45799.0</v>
      </c>
      <c r="C347" s="8" t="s">
        <v>1474</v>
      </c>
      <c r="D347" s="8" t="s">
        <v>1474</v>
      </c>
      <c r="E347" s="8" t="s">
        <v>1465</v>
      </c>
      <c r="F347" s="11">
        <v>880.0</v>
      </c>
      <c r="G347" s="8" t="s">
        <v>8052</v>
      </c>
      <c r="H347" s="16" t="str">
        <f t="shared" si="1"/>
        <v>05/2025</v>
      </c>
      <c r="I347" s="70" t="str">
        <f t="shared" si="2"/>
        <v>CXG-0525</v>
      </c>
    </row>
    <row r="348">
      <c r="A348" s="8" t="s">
        <v>8053</v>
      </c>
      <c r="B348" s="13">
        <v>45799.0</v>
      </c>
      <c r="C348" s="8" t="s">
        <v>1474</v>
      </c>
      <c r="D348" s="8" t="s">
        <v>1474</v>
      </c>
      <c r="E348" s="8" t="s">
        <v>1465</v>
      </c>
      <c r="F348" s="11">
        <v>60.0</v>
      </c>
      <c r="G348" s="8" t="s">
        <v>8054</v>
      </c>
      <c r="H348" s="16" t="str">
        <f t="shared" si="1"/>
        <v>05/2025</v>
      </c>
      <c r="I348" s="70" t="str">
        <f t="shared" si="2"/>
        <v>CXG-0525</v>
      </c>
    </row>
    <row r="349">
      <c r="A349" s="8" t="s">
        <v>8055</v>
      </c>
      <c r="B349" s="13">
        <v>45797.0</v>
      </c>
      <c r="C349" s="8" t="s">
        <v>7592</v>
      </c>
      <c r="D349" s="8" t="s">
        <v>7600</v>
      </c>
      <c r="E349" s="8" t="s">
        <v>1465</v>
      </c>
      <c r="F349" s="11">
        <v>7.8</v>
      </c>
      <c r="H349" s="16" t="str">
        <f t="shared" si="1"/>
        <v>05/2025</v>
      </c>
      <c r="I349" s="70" t="str">
        <f t="shared" si="2"/>
        <v>CXG-0525</v>
      </c>
    </row>
    <row r="350">
      <c r="A350" s="8" t="s">
        <v>8056</v>
      </c>
      <c r="B350" s="13">
        <v>45798.0</v>
      </c>
      <c r="C350" s="8" t="s">
        <v>7592</v>
      </c>
      <c r="D350" s="8" t="s">
        <v>7600</v>
      </c>
      <c r="E350" s="8" t="s">
        <v>1465</v>
      </c>
      <c r="F350" s="11">
        <v>13.6</v>
      </c>
      <c r="H350" s="16" t="str">
        <f t="shared" si="1"/>
        <v>05/2025</v>
      </c>
      <c r="I350" s="70" t="str">
        <f t="shared" si="2"/>
        <v>CXG-0525</v>
      </c>
    </row>
    <row r="351">
      <c r="A351" s="8" t="s">
        <v>8057</v>
      </c>
      <c r="B351" s="13">
        <v>45797.0</v>
      </c>
      <c r="C351" s="8" t="s">
        <v>7592</v>
      </c>
      <c r="D351" s="8" t="s">
        <v>7600</v>
      </c>
      <c r="E351" s="8" t="s">
        <v>1478</v>
      </c>
      <c r="F351" s="11">
        <v>5.8</v>
      </c>
      <c r="H351" s="16" t="str">
        <f t="shared" si="1"/>
        <v>05/2025</v>
      </c>
      <c r="I351" s="70" t="str">
        <f t="shared" si="2"/>
        <v>CXG-0525</v>
      </c>
    </row>
    <row r="352">
      <c r="A352" s="8" t="s">
        <v>8058</v>
      </c>
      <c r="B352" s="13">
        <v>45798.0</v>
      </c>
      <c r="C352" s="8" t="s">
        <v>8059</v>
      </c>
      <c r="D352" s="8" t="s">
        <v>8059</v>
      </c>
      <c r="E352" s="8" t="s">
        <v>1478</v>
      </c>
      <c r="F352" s="11">
        <v>186.64</v>
      </c>
      <c r="H352" s="16" t="str">
        <f t="shared" si="1"/>
        <v>05/2025</v>
      </c>
      <c r="I352" s="70" t="str">
        <f t="shared" si="2"/>
        <v>CXG-0525</v>
      </c>
    </row>
    <row r="353">
      <c r="A353" s="8" t="s">
        <v>8060</v>
      </c>
      <c r="B353" s="13">
        <v>45800.0</v>
      </c>
      <c r="C353" s="8" t="s">
        <v>7630</v>
      </c>
      <c r="D353" s="8" t="s">
        <v>7630</v>
      </c>
      <c r="E353" s="8" t="s">
        <v>1478</v>
      </c>
      <c r="F353" s="11">
        <v>33706.39</v>
      </c>
      <c r="G353" s="8" t="s">
        <v>8061</v>
      </c>
      <c r="H353" s="16" t="str">
        <f t="shared" si="1"/>
        <v>05/2025</v>
      </c>
      <c r="I353" s="70" t="str">
        <f t="shared" si="2"/>
        <v>CXG-0525</v>
      </c>
    </row>
    <row r="354">
      <c r="A354" s="8" t="s">
        <v>8062</v>
      </c>
      <c r="B354" s="13">
        <v>45799.0</v>
      </c>
      <c r="C354" s="8" t="s">
        <v>7592</v>
      </c>
      <c r="D354" s="8" t="s">
        <v>7600</v>
      </c>
      <c r="E354" s="8" t="s">
        <v>1465</v>
      </c>
      <c r="F354" s="11">
        <v>50.31</v>
      </c>
      <c r="H354" s="16" t="str">
        <f t="shared" si="1"/>
        <v>05/2025</v>
      </c>
      <c r="I354" s="70" t="str">
        <f t="shared" si="2"/>
        <v>CXG-0525</v>
      </c>
    </row>
    <row r="355">
      <c r="A355" s="8" t="s">
        <v>8063</v>
      </c>
      <c r="B355" s="13">
        <v>45800.0</v>
      </c>
      <c r="C355" s="8" t="s">
        <v>7592</v>
      </c>
      <c r="D355" s="8" t="s">
        <v>7600</v>
      </c>
      <c r="E355" s="8" t="s">
        <v>1465</v>
      </c>
      <c r="F355" s="11">
        <v>51.6</v>
      </c>
      <c r="H355" s="16" t="str">
        <f t="shared" si="1"/>
        <v>05/2025</v>
      </c>
      <c r="I355" s="70" t="str">
        <f t="shared" si="2"/>
        <v>CXG-0525</v>
      </c>
    </row>
    <row r="356">
      <c r="A356" s="8" t="s">
        <v>8064</v>
      </c>
      <c r="B356" s="13">
        <v>45799.0</v>
      </c>
      <c r="C356" s="8" t="s">
        <v>7592</v>
      </c>
      <c r="D356" s="8" t="s">
        <v>7600</v>
      </c>
      <c r="E356" s="8" t="s">
        <v>1478</v>
      </c>
      <c r="F356" s="11">
        <v>0.3</v>
      </c>
      <c r="H356" s="16" t="str">
        <f t="shared" si="1"/>
        <v>05/2025</v>
      </c>
      <c r="I356" s="70" t="str">
        <f t="shared" si="2"/>
        <v>CXG-0525</v>
      </c>
    </row>
    <row r="357">
      <c r="A357" s="8" t="s">
        <v>8065</v>
      </c>
      <c r="B357" s="13">
        <v>45803.0</v>
      </c>
      <c r="C357" s="8" t="s">
        <v>1491</v>
      </c>
      <c r="D357" s="8" t="s">
        <v>8066</v>
      </c>
      <c r="E357" s="8" t="s">
        <v>1465</v>
      </c>
      <c r="F357" s="11">
        <v>300.0</v>
      </c>
      <c r="H357" s="16" t="str">
        <f t="shared" si="1"/>
        <v>05/2025</v>
      </c>
      <c r="I357" s="70" t="str">
        <f t="shared" si="2"/>
        <v>CXG-0525</v>
      </c>
    </row>
    <row r="358">
      <c r="A358" s="8" t="s">
        <v>8067</v>
      </c>
      <c r="B358" s="13">
        <v>45803.0</v>
      </c>
      <c r="C358" s="8" t="s">
        <v>7592</v>
      </c>
      <c r="D358" s="8" t="s">
        <v>7600</v>
      </c>
      <c r="E358" s="8" t="s">
        <v>1465</v>
      </c>
      <c r="F358" s="11">
        <v>12.97</v>
      </c>
      <c r="H358" s="16" t="str">
        <f t="shared" si="1"/>
        <v>05/2025</v>
      </c>
      <c r="I358" s="70" t="str">
        <f t="shared" si="2"/>
        <v>CXG-0525</v>
      </c>
    </row>
    <row r="359">
      <c r="A359" s="8" t="s">
        <v>8068</v>
      </c>
      <c r="B359" s="13">
        <v>45803.0</v>
      </c>
      <c r="C359" s="8" t="s">
        <v>7592</v>
      </c>
      <c r="D359" s="8" t="s">
        <v>7600</v>
      </c>
      <c r="E359" s="8" t="s">
        <v>1478</v>
      </c>
      <c r="F359" s="11">
        <v>5.8</v>
      </c>
      <c r="H359" s="16" t="str">
        <f t="shared" si="1"/>
        <v>05/2025</v>
      </c>
      <c r="I359" s="70" t="str">
        <f t="shared" si="2"/>
        <v>CXG-0525</v>
      </c>
    </row>
    <row r="360">
      <c r="A360" s="8" t="s">
        <v>8069</v>
      </c>
      <c r="B360" s="13">
        <v>45804.0</v>
      </c>
      <c r="C360" s="8" t="s">
        <v>7592</v>
      </c>
      <c r="D360" s="8" t="s">
        <v>7600</v>
      </c>
      <c r="E360" s="8" t="s">
        <v>1478</v>
      </c>
      <c r="F360" s="11">
        <v>25.0</v>
      </c>
      <c r="H360" s="16" t="str">
        <f t="shared" si="1"/>
        <v>05/2025</v>
      </c>
      <c r="I360" s="70" t="str">
        <f t="shared" si="2"/>
        <v>CXG-0525</v>
      </c>
    </row>
    <row r="361">
      <c r="A361" s="8" t="s">
        <v>8070</v>
      </c>
      <c r="B361" s="13">
        <v>45804.0</v>
      </c>
      <c r="C361" s="8" t="s">
        <v>8071</v>
      </c>
      <c r="D361" s="8" t="s">
        <v>8071</v>
      </c>
      <c r="E361" s="8" t="s">
        <v>1509</v>
      </c>
      <c r="F361" s="11">
        <v>0.01</v>
      </c>
      <c r="H361" s="16" t="str">
        <f t="shared" si="1"/>
        <v>05/2025</v>
      </c>
      <c r="I361" s="70" t="str">
        <f t="shared" si="2"/>
        <v>CXG-0525</v>
      </c>
    </row>
    <row r="362">
      <c r="A362" s="8" t="s">
        <v>8072</v>
      </c>
      <c r="B362" s="13">
        <v>45804.0</v>
      </c>
      <c r="C362" s="8" t="s">
        <v>7592</v>
      </c>
      <c r="D362" s="8" t="s">
        <v>7600</v>
      </c>
      <c r="E362" s="8" t="s">
        <v>1465</v>
      </c>
      <c r="F362" s="11">
        <v>10.0</v>
      </c>
      <c r="H362" s="16" t="str">
        <f t="shared" si="1"/>
        <v>05/2025</v>
      </c>
      <c r="I362" s="70" t="str">
        <f t="shared" si="2"/>
        <v>CXG-0525</v>
      </c>
    </row>
    <row r="363">
      <c r="A363" s="8" t="s">
        <v>8073</v>
      </c>
      <c r="B363" s="13">
        <v>45805.0</v>
      </c>
      <c r="C363" s="8" t="s">
        <v>1886</v>
      </c>
      <c r="D363" s="8" t="s">
        <v>8074</v>
      </c>
      <c r="E363" s="8" t="s">
        <v>1465</v>
      </c>
      <c r="F363" s="11">
        <v>3481.33</v>
      </c>
      <c r="H363" s="16" t="str">
        <f t="shared" si="1"/>
        <v>05/2025</v>
      </c>
      <c r="I363" s="70" t="str">
        <f t="shared" si="2"/>
        <v>CXG-0525</v>
      </c>
    </row>
    <row r="364">
      <c r="A364" s="8" t="s">
        <v>8075</v>
      </c>
      <c r="B364" s="13">
        <v>45805.0</v>
      </c>
      <c r="C364" s="8" t="s">
        <v>7592</v>
      </c>
      <c r="D364" s="8" t="s">
        <v>7600</v>
      </c>
      <c r="E364" s="8" t="s">
        <v>1465</v>
      </c>
      <c r="F364" s="11">
        <v>18.6</v>
      </c>
      <c r="H364" s="16" t="str">
        <f t="shared" si="1"/>
        <v>05/2025</v>
      </c>
      <c r="I364" s="70" t="str">
        <f t="shared" si="2"/>
        <v>CXG-0525</v>
      </c>
    </row>
    <row r="365">
      <c r="A365" s="8" t="s">
        <v>8076</v>
      </c>
      <c r="B365" s="13">
        <v>45806.0</v>
      </c>
      <c r="C365" s="8" t="s">
        <v>7621</v>
      </c>
      <c r="D365" s="8" t="s">
        <v>7621</v>
      </c>
      <c r="E365" s="8" t="s">
        <v>1478</v>
      </c>
      <c r="F365" s="11">
        <v>2277.0</v>
      </c>
      <c r="H365" s="16" t="str">
        <f t="shared" si="1"/>
        <v>05/2025</v>
      </c>
      <c r="I365" s="70" t="str">
        <f t="shared" si="2"/>
        <v>CXG-0525</v>
      </c>
    </row>
    <row r="366">
      <c r="A366" s="8" t="s">
        <v>8077</v>
      </c>
      <c r="B366" s="13">
        <v>45806.0</v>
      </c>
      <c r="C366" s="8" t="s">
        <v>7621</v>
      </c>
      <c r="D366" s="8" t="s">
        <v>7621</v>
      </c>
      <c r="E366" s="8" t="s">
        <v>1478</v>
      </c>
      <c r="F366" s="11">
        <v>759.0</v>
      </c>
      <c r="H366" s="16" t="str">
        <f t="shared" si="1"/>
        <v>05/2025</v>
      </c>
      <c r="I366" s="70" t="str">
        <f t="shared" si="2"/>
        <v>CXG-0525</v>
      </c>
    </row>
    <row r="367">
      <c r="A367" s="8" t="s">
        <v>8078</v>
      </c>
      <c r="B367" s="13">
        <v>45806.0</v>
      </c>
      <c r="C367" s="8" t="s">
        <v>7671</v>
      </c>
      <c r="D367" s="8" t="s">
        <v>7758</v>
      </c>
      <c r="E367" s="8" t="s">
        <v>1478</v>
      </c>
      <c r="F367" s="11">
        <v>912.73</v>
      </c>
      <c r="H367" s="16" t="str">
        <f t="shared" si="1"/>
        <v>05/2025</v>
      </c>
      <c r="I367" s="70" t="str">
        <f t="shared" si="2"/>
        <v>CXG-0525</v>
      </c>
    </row>
    <row r="368">
      <c r="A368" s="8" t="s">
        <v>8079</v>
      </c>
      <c r="B368" s="13">
        <v>45806.0</v>
      </c>
      <c r="C368" s="8" t="s">
        <v>7474</v>
      </c>
      <c r="D368" s="8" t="s">
        <v>7635</v>
      </c>
      <c r="E368" s="8" t="s">
        <v>1465</v>
      </c>
      <c r="F368" s="11">
        <v>1000.0</v>
      </c>
      <c r="H368" s="16" t="str">
        <f t="shared" si="1"/>
        <v>05/2025</v>
      </c>
      <c r="I368" s="70" t="str">
        <f t="shared" si="2"/>
        <v>CXG-0525</v>
      </c>
    </row>
    <row r="369">
      <c r="A369" s="8" t="s">
        <v>8080</v>
      </c>
      <c r="B369" s="13">
        <v>45808.0</v>
      </c>
      <c r="C369" s="8" t="s">
        <v>7477</v>
      </c>
      <c r="D369" s="8" t="s">
        <v>7477</v>
      </c>
      <c r="E369" s="8" t="s">
        <v>1465</v>
      </c>
      <c r="F369" s="11">
        <v>400.0</v>
      </c>
      <c r="H369" s="16" t="str">
        <f t="shared" si="1"/>
        <v>05/2025</v>
      </c>
      <c r="I369" s="70" t="str">
        <f t="shared" si="2"/>
        <v>CXG-0525</v>
      </c>
    </row>
    <row r="370">
      <c r="A370" s="8" t="s">
        <v>8081</v>
      </c>
      <c r="B370" s="13">
        <v>45809.0</v>
      </c>
      <c r="C370" s="8" t="s">
        <v>7592</v>
      </c>
      <c r="D370" s="8" t="s">
        <v>7600</v>
      </c>
      <c r="E370" s="8" t="s">
        <v>1465</v>
      </c>
      <c r="F370" s="11">
        <v>30.2</v>
      </c>
      <c r="H370" s="16" t="str">
        <f t="shared" si="1"/>
        <v>06/2025</v>
      </c>
      <c r="I370" s="70" t="str">
        <f t="shared" si="2"/>
        <v>CXG-0625</v>
      </c>
    </row>
    <row r="371">
      <c r="A371" s="8" t="s">
        <v>8082</v>
      </c>
      <c r="B371" s="13">
        <v>45810.0</v>
      </c>
      <c r="C371" s="8" t="s">
        <v>7652</v>
      </c>
      <c r="D371" s="8" t="s">
        <v>7729</v>
      </c>
      <c r="E371" s="8" t="s">
        <v>1465</v>
      </c>
      <c r="F371" s="11">
        <v>3500.0</v>
      </c>
      <c r="H371" s="16" t="str">
        <f t="shared" si="1"/>
        <v>06/2025</v>
      </c>
      <c r="I371" s="70" t="str">
        <f t="shared" si="2"/>
        <v>CXG-0625</v>
      </c>
    </row>
    <row r="372">
      <c r="A372" s="8" t="s">
        <v>8083</v>
      </c>
      <c r="B372" s="13">
        <v>45810.0</v>
      </c>
      <c r="C372" s="8" t="s">
        <v>7474</v>
      </c>
      <c r="D372" s="8" t="s">
        <v>7635</v>
      </c>
      <c r="E372" s="8" t="s">
        <v>1465</v>
      </c>
      <c r="F372" s="11">
        <v>500.0</v>
      </c>
      <c r="G372" s="8"/>
      <c r="H372" s="16" t="str">
        <f t="shared" si="1"/>
        <v>06/2025</v>
      </c>
      <c r="I372" s="70" t="str">
        <f t="shared" si="2"/>
        <v>CXG-0625</v>
      </c>
    </row>
    <row r="373">
      <c r="A373" s="8" t="s">
        <v>8084</v>
      </c>
      <c r="B373" s="13">
        <v>45810.0</v>
      </c>
      <c r="C373" s="8" t="s">
        <v>7652</v>
      </c>
      <c r="D373" s="8" t="s">
        <v>7432</v>
      </c>
      <c r="E373" s="8" t="s">
        <v>1465</v>
      </c>
      <c r="F373" s="11">
        <v>5000.0</v>
      </c>
      <c r="H373" s="16" t="str">
        <f t="shared" si="1"/>
        <v>06/2025</v>
      </c>
      <c r="I373" s="70" t="str">
        <f t="shared" si="2"/>
        <v>CXG-0625</v>
      </c>
    </row>
    <row r="374">
      <c r="A374" s="8" t="s">
        <v>8085</v>
      </c>
      <c r="B374" s="13">
        <v>45810.0</v>
      </c>
      <c r="C374" s="8" t="s">
        <v>7752</v>
      </c>
      <c r="D374" s="8" t="s">
        <v>7752</v>
      </c>
      <c r="E374" s="8" t="s">
        <v>1478</v>
      </c>
      <c r="F374" s="11">
        <v>2023.11</v>
      </c>
      <c r="H374" s="16" t="str">
        <f t="shared" si="1"/>
        <v>06/2025</v>
      </c>
      <c r="I374" s="70" t="str">
        <f t="shared" si="2"/>
        <v>CXG-0625</v>
      </c>
    </row>
    <row r="375">
      <c r="A375" s="8" t="s">
        <v>8086</v>
      </c>
      <c r="B375" s="13">
        <v>45810.0</v>
      </c>
      <c r="C375" s="8" t="s">
        <v>7933</v>
      </c>
      <c r="D375" s="8" t="s">
        <v>7933</v>
      </c>
      <c r="E375" s="8" t="s">
        <v>1478</v>
      </c>
      <c r="F375" s="11">
        <v>41.8</v>
      </c>
      <c r="H375" s="16" t="str">
        <f t="shared" si="1"/>
        <v>06/2025</v>
      </c>
      <c r="I375" s="70" t="str">
        <f t="shared" si="2"/>
        <v>CXG-0625</v>
      </c>
    </row>
    <row r="376">
      <c r="A376" s="8" t="s">
        <v>8087</v>
      </c>
      <c r="B376" s="13">
        <v>45810.0</v>
      </c>
      <c r="C376" s="8" t="s">
        <v>7933</v>
      </c>
      <c r="D376" s="8" t="s">
        <v>7933</v>
      </c>
      <c r="E376" s="8" t="s">
        <v>1478</v>
      </c>
      <c r="F376" s="11">
        <v>2445.84</v>
      </c>
      <c r="H376" s="16" t="str">
        <f t="shared" si="1"/>
        <v>06/2025</v>
      </c>
      <c r="I376" s="70" t="str">
        <f t="shared" si="2"/>
        <v>CXG-0625</v>
      </c>
    </row>
    <row r="377">
      <c r="A377" s="10" t="s">
        <v>8088</v>
      </c>
      <c r="B377" s="13">
        <v>45810.0</v>
      </c>
      <c r="C377" s="8" t="s">
        <v>7592</v>
      </c>
      <c r="D377" s="8" t="s">
        <v>7600</v>
      </c>
      <c r="E377" s="8" t="s">
        <v>1465</v>
      </c>
      <c r="F377" s="11">
        <v>11.21</v>
      </c>
      <c r="H377" s="16" t="str">
        <f t="shared" si="1"/>
        <v>06/2025</v>
      </c>
      <c r="I377" s="70" t="str">
        <f t="shared" si="2"/>
        <v>CXG-0625</v>
      </c>
    </row>
    <row r="378">
      <c r="A378" s="8" t="s">
        <v>8089</v>
      </c>
      <c r="B378" s="13">
        <v>45811.0</v>
      </c>
      <c r="C378" s="8" t="s">
        <v>1886</v>
      </c>
      <c r="D378" s="8" t="s">
        <v>8090</v>
      </c>
      <c r="E378" s="8" t="s">
        <v>1465</v>
      </c>
      <c r="F378" s="11">
        <v>560.0</v>
      </c>
      <c r="H378" s="16" t="str">
        <f t="shared" si="1"/>
        <v>06/2025</v>
      </c>
      <c r="I378" s="70" t="str">
        <f t="shared" si="2"/>
        <v>CXG-0625</v>
      </c>
    </row>
    <row r="379">
      <c r="A379" s="8" t="s">
        <v>8091</v>
      </c>
      <c r="B379" s="13">
        <v>45811.0</v>
      </c>
      <c r="C379" s="8" t="s">
        <v>8092</v>
      </c>
      <c r="D379" s="8" t="s">
        <v>8092</v>
      </c>
      <c r="E379" s="8" t="s">
        <v>1509</v>
      </c>
      <c r="F379" s="11">
        <v>3500.0</v>
      </c>
      <c r="G379" s="8" t="s">
        <v>1509</v>
      </c>
      <c r="H379" s="16" t="str">
        <f t="shared" si="1"/>
        <v>06/2025</v>
      </c>
      <c r="I379" s="70" t="str">
        <f t="shared" si="2"/>
        <v>CXG-0625</v>
      </c>
    </row>
    <row r="380">
      <c r="A380" s="8" t="s">
        <v>8093</v>
      </c>
      <c r="B380" s="13">
        <v>45811.0</v>
      </c>
      <c r="C380" s="8" t="s">
        <v>7592</v>
      </c>
      <c r="D380" s="8" t="s">
        <v>7600</v>
      </c>
      <c r="E380" s="8" t="s">
        <v>1465</v>
      </c>
      <c r="F380" s="11">
        <v>10.0</v>
      </c>
      <c r="H380" s="16" t="str">
        <f t="shared" si="1"/>
        <v>06/2025</v>
      </c>
      <c r="I380" s="70" t="str">
        <f t="shared" si="2"/>
        <v>CXG-0625</v>
      </c>
    </row>
    <row r="381">
      <c r="A381" s="8" t="s">
        <v>8094</v>
      </c>
      <c r="B381" s="13">
        <v>45810.0</v>
      </c>
      <c r="C381" s="8" t="s">
        <v>8095</v>
      </c>
      <c r="D381" s="8" t="s">
        <v>8095</v>
      </c>
      <c r="E381" s="8" t="s">
        <v>1478</v>
      </c>
      <c r="F381" s="11">
        <v>1286.25</v>
      </c>
      <c r="H381" s="16" t="str">
        <f t="shared" si="1"/>
        <v>06/2025</v>
      </c>
      <c r="I381" s="70" t="str">
        <f t="shared" si="2"/>
        <v>CXG-0625</v>
      </c>
    </row>
    <row r="382">
      <c r="A382" s="8" t="s">
        <v>8096</v>
      </c>
      <c r="B382" s="13">
        <v>45812.0</v>
      </c>
      <c r="C382" s="8" t="s">
        <v>8097</v>
      </c>
      <c r="D382" s="8" t="s">
        <v>8097</v>
      </c>
      <c r="E382" s="8" t="s">
        <v>1465</v>
      </c>
      <c r="F382" s="11">
        <v>170.0</v>
      </c>
      <c r="H382" s="16" t="str">
        <f t="shared" si="1"/>
        <v>06/2025</v>
      </c>
      <c r="I382" s="70" t="str">
        <f t="shared" si="2"/>
        <v>CXG-0625</v>
      </c>
    </row>
    <row r="383">
      <c r="A383" s="8" t="s">
        <v>8098</v>
      </c>
      <c r="B383" s="13">
        <v>45812.0</v>
      </c>
      <c r="C383" s="8" t="s">
        <v>7856</v>
      </c>
      <c r="D383" s="8" t="s">
        <v>7603</v>
      </c>
      <c r="E383" s="8" t="s">
        <v>1465</v>
      </c>
      <c r="F383" s="11">
        <v>500.0</v>
      </c>
      <c r="H383" s="16" t="str">
        <f t="shared" si="1"/>
        <v>06/2025</v>
      </c>
      <c r="I383" s="70" t="str">
        <f t="shared" si="2"/>
        <v>CXG-0625</v>
      </c>
    </row>
    <row r="384">
      <c r="A384" s="8" t="s">
        <v>8099</v>
      </c>
      <c r="B384" s="13">
        <v>45812.0</v>
      </c>
      <c r="C384" s="8" t="s">
        <v>8100</v>
      </c>
      <c r="D384" s="8" t="s">
        <v>8100</v>
      </c>
      <c r="E384" s="8" t="s">
        <v>1478</v>
      </c>
      <c r="F384" s="11">
        <v>38.0</v>
      </c>
      <c r="H384" s="16" t="str">
        <f t="shared" si="1"/>
        <v>06/2025</v>
      </c>
      <c r="I384" s="70" t="str">
        <f t="shared" si="2"/>
        <v>CXG-0625</v>
      </c>
    </row>
    <row r="385">
      <c r="A385" s="8" t="s">
        <v>8101</v>
      </c>
      <c r="B385" s="13">
        <v>45812.0</v>
      </c>
      <c r="C385" s="8" t="s">
        <v>7592</v>
      </c>
      <c r="D385" s="8" t="s">
        <v>7600</v>
      </c>
      <c r="E385" s="8" t="s">
        <v>1465</v>
      </c>
      <c r="F385" s="11">
        <v>16.63</v>
      </c>
      <c r="H385" s="16" t="str">
        <f t="shared" si="1"/>
        <v>06/2025</v>
      </c>
      <c r="I385" s="70" t="str">
        <f t="shared" si="2"/>
        <v>CXG-0625</v>
      </c>
    </row>
    <row r="386">
      <c r="A386" s="8" t="s">
        <v>8102</v>
      </c>
      <c r="B386" s="13">
        <v>45813.0</v>
      </c>
      <c r="C386" s="8" t="s">
        <v>7586</v>
      </c>
      <c r="D386" s="8" t="s">
        <v>8103</v>
      </c>
      <c r="E386" s="8" t="s">
        <v>1509</v>
      </c>
      <c r="F386" s="11">
        <v>870.0</v>
      </c>
      <c r="G386" s="8" t="s">
        <v>1509</v>
      </c>
      <c r="H386" s="16" t="str">
        <f t="shared" si="1"/>
        <v>06/2025</v>
      </c>
      <c r="I386" s="70" t="str">
        <f t="shared" si="2"/>
        <v>CXG-0625</v>
      </c>
    </row>
    <row r="387">
      <c r="A387" s="8" t="s">
        <v>8104</v>
      </c>
      <c r="B387" s="13">
        <v>45813.0</v>
      </c>
      <c r="C387" s="8" t="s">
        <v>7586</v>
      </c>
      <c r="D387" s="8" t="s">
        <v>8105</v>
      </c>
      <c r="E387" s="8" t="s">
        <v>1478</v>
      </c>
      <c r="F387" s="11">
        <v>110694.96</v>
      </c>
      <c r="H387" s="16" t="str">
        <f t="shared" si="1"/>
        <v>06/2025</v>
      </c>
      <c r="I387" s="70" t="str">
        <f t="shared" si="2"/>
        <v>CXG-0625</v>
      </c>
    </row>
    <row r="388">
      <c r="A388" s="8" t="s">
        <v>8106</v>
      </c>
      <c r="B388" s="13">
        <v>45814.0</v>
      </c>
      <c r="C388" s="8" t="s">
        <v>1886</v>
      </c>
      <c r="D388" s="8" t="s">
        <v>8090</v>
      </c>
      <c r="E388" s="8" t="s">
        <v>1465</v>
      </c>
      <c r="F388" s="11">
        <v>525.0</v>
      </c>
      <c r="H388" s="16" t="str">
        <f t="shared" si="1"/>
        <v>06/2025</v>
      </c>
      <c r="I388" s="70" t="str">
        <f t="shared" si="2"/>
        <v>CXG-0625</v>
      </c>
    </row>
    <row r="389">
      <c r="A389" s="8" t="s">
        <v>8107</v>
      </c>
      <c r="B389" s="13">
        <v>45815.0</v>
      </c>
      <c r="C389" s="8" t="s">
        <v>7474</v>
      </c>
      <c r="D389" s="8" t="s">
        <v>7635</v>
      </c>
      <c r="E389" s="8" t="s">
        <v>1465</v>
      </c>
      <c r="F389" s="11">
        <v>2304.0</v>
      </c>
      <c r="H389" s="16" t="str">
        <f t="shared" si="1"/>
        <v>06/2025</v>
      </c>
      <c r="I389" s="70" t="str">
        <f t="shared" si="2"/>
        <v>CXG-0625</v>
      </c>
    </row>
    <row r="390">
      <c r="A390" s="8" t="s">
        <v>8108</v>
      </c>
      <c r="B390" s="13">
        <v>45815.0</v>
      </c>
      <c r="C390" s="8" t="s">
        <v>1886</v>
      </c>
      <c r="D390" s="8" t="s">
        <v>8109</v>
      </c>
      <c r="E390" s="8" t="s">
        <v>1465</v>
      </c>
      <c r="F390" s="11">
        <v>618.66</v>
      </c>
      <c r="H390" s="16" t="str">
        <f t="shared" si="1"/>
        <v>06/2025</v>
      </c>
      <c r="I390" s="70" t="str">
        <f t="shared" si="2"/>
        <v>CXG-0625</v>
      </c>
    </row>
    <row r="391">
      <c r="A391" s="8" t="s">
        <v>8110</v>
      </c>
      <c r="B391" s="13">
        <v>45813.0</v>
      </c>
      <c r="C391" s="8" t="s">
        <v>7592</v>
      </c>
      <c r="D391" s="8" t="s">
        <v>7600</v>
      </c>
      <c r="E391" s="8" t="s">
        <v>1465</v>
      </c>
      <c r="F391" s="11">
        <v>117.0</v>
      </c>
      <c r="H391" s="16" t="str">
        <f t="shared" si="1"/>
        <v>06/2025</v>
      </c>
      <c r="I391" s="70" t="str">
        <f t="shared" si="2"/>
        <v>CXG-0625</v>
      </c>
    </row>
    <row r="392">
      <c r="A392" s="8" t="s">
        <v>8111</v>
      </c>
      <c r="B392" s="13">
        <v>45814.0</v>
      </c>
      <c r="C392" s="8" t="s">
        <v>7592</v>
      </c>
      <c r="D392" s="8" t="s">
        <v>7600</v>
      </c>
      <c r="E392" s="8" t="s">
        <v>1465</v>
      </c>
      <c r="F392" s="11">
        <v>70.0</v>
      </c>
      <c r="H392" s="16" t="str">
        <f t="shared" si="1"/>
        <v>06/2025</v>
      </c>
      <c r="I392" s="70" t="str">
        <f t="shared" si="2"/>
        <v>CXG-0625</v>
      </c>
    </row>
    <row r="393">
      <c r="A393" s="8" t="s">
        <v>8112</v>
      </c>
      <c r="B393" s="13">
        <v>45817.0</v>
      </c>
      <c r="C393" s="8" t="s">
        <v>7586</v>
      </c>
      <c r="D393" s="8" t="s">
        <v>8113</v>
      </c>
      <c r="E393" s="8" t="s">
        <v>1509</v>
      </c>
      <c r="F393" s="11">
        <v>8.45</v>
      </c>
      <c r="H393" s="16" t="str">
        <f t="shared" si="1"/>
        <v>06/2025</v>
      </c>
      <c r="I393" s="70" t="str">
        <f t="shared" si="2"/>
        <v>CXG-0625</v>
      </c>
    </row>
    <row r="394">
      <c r="A394" s="8" t="s">
        <v>8114</v>
      </c>
      <c r="B394" s="13">
        <v>45817.0</v>
      </c>
      <c r="C394" s="8" t="s">
        <v>7474</v>
      </c>
      <c r="D394" s="8" t="s">
        <v>7635</v>
      </c>
      <c r="E394" s="8" t="s">
        <v>1465</v>
      </c>
      <c r="F394" s="11">
        <v>300.0</v>
      </c>
      <c r="H394" s="16" t="str">
        <f t="shared" si="1"/>
        <v>06/2025</v>
      </c>
      <c r="I394" s="70" t="str">
        <f t="shared" si="2"/>
        <v>CXG-0625</v>
      </c>
    </row>
    <row r="395">
      <c r="A395" s="8" t="s">
        <v>8115</v>
      </c>
      <c r="B395" s="13">
        <v>45817.0</v>
      </c>
      <c r="C395" s="8" t="s">
        <v>7586</v>
      </c>
      <c r="D395" s="8" t="s">
        <v>8116</v>
      </c>
      <c r="E395" s="8" t="s">
        <v>1465</v>
      </c>
      <c r="F395" s="11">
        <v>230.0</v>
      </c>
      <c r="H395" s="16" t="str">
        <f t="shared" si="1"/>
        <v>06/2025</v>
      </c>
      <c r="I395" s="70" t="str">
        <f t="shared" si="2"/>
        <v>CXG-0625</v>
      </c>
    </row>
    <row r="396">
      <c r="A396" s="8" t="s">
        <v>8117</v>
      </c>
      <c r="B396" s="13">
        <v>45818.0</v>
      </c>
      <c r="C396" s="8" t="s">
        <v>7652</v>
      </c>
      <c r="D396" s="8" t="s">
        <v>7596</v>
      </c>
      <c r="E396" s="8" t="s">
        <v>1465</v>
      </c>
      <c r="F396" s="11">
        <v>2000.0</v>
      </c>
      <c r="H396" s="16" t="str">
        <f t="shared" si="1"/>
        <v>06/2025</v>
      </c>
      <c r="I396" s="70" t="str">
        <f t="shared" si="2"/>
        <v>CXG-0625</v>
      </c>
    </row>
    <row r="397">
      <c r="A397" s="8" t="s">
        <v>8118</v>
      </c>
      <c r="B397" s="13">
        <v>45818.0</v>
      </c>
      <c r="C397" s="8" t="s">
        <v>8097</v>
      </c>
      <c r="D397" s="8" t="s">
        <v>8097</v>
      </c>
      <c r="E397" s="8" t="s">
        <v>1465</v>
      </c>
      <c r="F397" s="11">
        <v>395.0</v>
      </c>
      <c r="H397" s="16" t="str">
        <f t="shared" si="1"/>
        <v>06/2025</v>
      </c>
      <c r="I397" s="70" t="str">
        <f t="shared" si="2"/>
        <v>CXG-0625</v>
      </c>
    </row>
    <row r="398">
      <c r="A398" s="8" t="s">
        <v>8119</v>
      </c>
      <c r="B398" s="13">
        <v>45818.0</v>
      </c>
      <c r="C398" s="8" t="s">
        <v>8097</v>
      </c>
      <c r="D398" s="8" t="s">
        <v>8097</v>
      </c>
      <c r="E398" s="8" t="s">
        <v>1465</v>
      </c>
      <c r="F398" s="11">
        <v>225.0</v>
      </c>
      <c r="H398" s="16" t="str">
        <f t="shared" si="1"/>
        <v>06/2025</v>
      </c>
      <c r="I398" s="70" t="str">
        <f t="shared" si="2"/>
        <v>CXG-0625</v>
      </c>
    </row>
    <row r="399">
      <c r="A399" s="8" t="s">
        <v>8120</v>
      </c>
      <c r="B399" s="13">
        <v>45817.0</v>
      </c>
      <c r="C399" s="8" t="s">
        <v>7592</v>
      </c>
      <c r="D399" s="8" t="s">
        <v>7600</v>
      </c>
      <c r="E399" s="8" t="s">
        <v>1465</v>
      </c>
      <c r="F399" s="11">
        <v>64.03</v>
      </c>
      <c r="H399" s="16" t="str">
        <f t="shared" si="1"/>
        <v>06/2025</v>
      </c>
      <c r="I399" s="70" t="str">
        <f t="shared" si="2"/>
        <v>CXG-0625</v>
      </c>
    </row>
    <row r="400">
      <c r="A400" s="8" t="s">
        <v>8121</v>
      </c>
      <c r="B400" s="13">
        <v>45818.0</v>
      </c>
      <c r="C400" s="8" t="s">
        <v>7752</v>
      </c>
      <c r="D400" s="8" t="s">
        <v>7752</v>
      </c>
      <c r="E400" s="8" t="s">
        <v>1478</v>
      </c>
      <c r="F400" s="11">
        <v>8342.86</v>
      </c>
      <c r="H400" s="16" t="str">
        <f t="shared" si="1"/>
        <v>06/2025</v>
      </c>
      <c r="I400" s="70" t="str">
        <f t="shared" si="2"/>
        <v>CXG-0625</v>
      </c>
    </row>
    <row r="401">
      <c r="A401" s="8" t="s">
        <v>8122</v>
      </c>
      <c r="B401" s="13">
        <v>45818.0</v>
      </c>
      <c r="C401" s="8" t="s">
        <v>7592</v>
      </c>
      <c r="D401" s="8" t="s">
        <v>7600</v>
      </c>
      <c r="E401" s="8" t="s">
        <v>1465</v>
      </c>
      <c r="F401" s="11">
        <v>24.73</v>
      </c>
      <c r="H401" s="16" t="str">
        <f t="shared" si="1"/>
        <v>06/2025</v>
      </c>
      <c r="I401" s="70" t="str">
        <f t="shared" si="2"/>
        <v>CXG-0625</v>
      </c>
    </row>
    <row r="402">
      <c r="A402" s="8" t="s">
        <v>8123</v>
      </c>
      <c r="B402" s="13">
        <v>45818.0</v>
      </c>
      <c r="C402" s="8" t="s">
        <v>7628</v>
      </c>
      <c r="D402" s="8" t="s">
        <v>7628</v>
      </c>
      <c r="E402" s="8" t="s">
        <v>1478</v>
      </c>
      <c r="F402" s="11">
        <v>506.0</v>
      </c>
      <c r="H402" s="16" t="str">
        <f t="shared" si="1"/>
        <v>06/2025</v>
      </c>
      <c r="I402" s="70" t="str">
        <f t="shared" si="2"/>
        <v>CXG-0625</v>
      </c>
    </row>
    <row r="403">
      <c r="A403" s="8" t="s">
        <v>8124</v>
      </c>
      <c r="B403" s="13">
        <v>45818.0</v>
      </c>
      <c r="C403" s="8" t="s">
        <v>7628</v>
      </c>
      <c r="D403" s="8" t="s">
        <v>7628</v>
      </c>
      <c r="E403" s="8" t="s">
        <v>1478</v>
      </c>
      <c r="F403" s="11">
        <v>845.8</v>
      </c>
      <c r="H403" s="16" t="str">
        <f t="shared" si="1"/>
        <v>06/2025</v>
      </c>
      <c r="I403" s="70" t="str">
        <f t="shared" si="2"/>
        <v>CXG-0625</v>
      </c>
    </row>
    <row r="404">
      <c r="A404" s="8" t="s">
        <v>8125</v>
      </c>
      <c r="B404" s="13">
        <v>45818.0</v>
      </c>
      <c r="C404" s="8" t="s">
        <v>7752</v>
      </c>
      <c r="D404" s="8" t="s">
        <v>7752</v>
      </c>
      <c r="E404" s="8" t="s">
        <v>1478</v>
      </c>
      <c r="F404" s="11">
        <v>6946.61</v>
      </c>
      <c r="H404" s="16" t="str">
        <f t="shared" si="1"/>
        <v>06/2025</v>
      </c>
      <c r="I404" s="70" t="str">
        <f t="shared" si="2"/>
        <v>CXG-0625</v>
      </c>
    </row>
    <row r="405">
      <c r="A405" s="8" t="s">
        <v>8126</v>
      </c>
      <c r="B405" s="13">
        <v>45818.0</v>
      </c>
      <c r="C405" s="8" t="s">
        <v>7987</v>
      </c>
      <c r="D405" s="8" t="s">
        <v>7988</v>
      </c>
      <c r="E405" s="8" t="s">
        <v>1478</v>
      </c>
      <c r="F405" s="11">
        <v>65.11</v>
      </c>
      <c r="H405" s="16" t="str">
        <f t="shared" si="1"/>
        <v>06/2025</v>
      </c>
      <c r="I405" s="70" t="str">
        <f t="shared" si="2"/>
        <v>CXG-0625</v>
      </c>
    </row>
    <row r="406">
      <c r="A406" s="8" t="s">
        <v>8127</v>
      </c>
      <c r="B406" s="13">
        <v>45818.0</v>
      </c>
      <c r="C406" s="8" t="s">
        <v>8023</v>
      </c>
      <c r="D406" s="8" t="s">
        <v>8023</v>
      </c>
      <c r="E406" s="8" t="s">
        <v>1478</v>
      </c>
      <c r="F406" s="11">
        <v>455.51</v>
      </c>
      <c r="H406" s="16" t="str">
        <f t="shared" si="1"/>
        <v>06/2025</v>
      </c>
      <c r="I406" s="70" t="str">
        <f t="shared" si="2"/>
        <v>CXG-0625</v>
      </c>
    </row>
    <row r="407">
      <c r="A407" s="8" t="s">
        <v>8128</v>
      </c>
      <c r="B407" s="13">
        <v>45820.0</v>
      </c>
      <c r="C407" s="8" t="s">
        <v>7592</v>
      </c>
      <c r="D407" s="8" t="s">
        <v>7600</v>
      </c>
      <c r="E407" s="8" t="s">
        <v>1465</v>
      </c>
      <c r="F407" s="11">
        <v>22.5</v>
      </c>
      <c r="H407" s="16" t="str">
        <f t="shared" si="1"/>
        <v>06/2025</v>
      </c>
      <c r="I407" s="70" t="str">
        <f t="shared" si="2"/>
        <v>CXG-0625</v>
      </c>
    </row>
    <row r="408">
      <c r="A408" s="8" t="s">
        <v>8129</v>
      </c>
      <c r="B408" s="13">
        <v>45821.0</v>
      </c>
      <c r="C408" s="8" t="s">
        <v>7592</v>
      </c>
      <c r="D408" s="8" t="s">
        <v>7600</v>
      </c>
      <c r="E408" s="8" t="s">
        <v>1465</v>
      </c>
      <c r="F408" s="11">
        <v>24.41</v>
      </c>
      <c r="H408" s="16" t="str">
        <f t="shared" si="1"/>
        <v>06/2025</v>
      </c>
      <c r="I408" s="70" t="str">
        <f t="shared" si="2"/>
        <v>CXG-0625</v>
      </c>
    </row>
    <row r="409">
      <c r="A409" s="8" t="s">
        <v>8130</v>
      </c>
      <c r="B409" s="13">
        <v>45821.0</v>
      </c>
      <c r="C409" s="8" t="s">
        <v>7769</v>
      </c>
      <c r="D409" s="8" t="s">
        <v>8028</v>
      </c>
      <c r="E409" s="8" t="s">
        <v>1478</v>
      </c>
      <c r="F409" s="11">
        <v>1174.02</v>
      </c>
      <c r="H409" s="16" t="str">
        <f t="shared" si="1"/>
        <v>06/2025</v>
      </c>
      <c r="I409" s="70" t="str">
        <f t="shared" si="2"/>
        <v>CXG-0625</v>
      </c>
    </row>
    <row r="410">
      <c r="A410" s="8" t="s">
        <v>8131</v>
      </c>
      <c r="B410" s="13">
        <v>45824.0</v>
      </c>
      <c r="C410" s="8" t="s">
        <v>7592</v>
      </c>
      <c r="D410" s="8" t="s">
        <v>7600</v>
      </c>
      <c r="E410" s="8" t="s">
        <v>1478</v>
      </c>
      <c r="F410" s="11">
        <v>56.5</v>
      </c>
      <c r="H410" s="16" t="str">
        <f t="shared" si="1"/>
        <v>06/2025</v>
      </c>
      <c r="I410" s="70" t="str">
        <f t="shared" si="2"/>
        <v>CXG-0625</v>
      </c>
    </row>
    <row r="411">
      <c r="A411" s="8" t="s">
        <v>8132</v>
      </c>
      <c r="B411" s="13">
        <v>45824.0</v>
      </c>
      <c r="C411" s="8" t="s">
        <v>7592</v>
      </c>
      <c r="D411" s="8" t="s">
        <v>7600</v>
      </c>
      <c r="E411" s="8" t="s">
        <v>1465</v>
      </c>
      <c r="F411" s="11">
        <v>40.0</v>
      </c>
      <c r="H411" s="16" t="str">
        <f t="shared" si="1"/>
        <v>06/2025</v>
      </c>
      <c r="I411" s="70" t="str">
        <f t="shared" si="2"/>
        <v>CXG-0625</v>
      </c>
    </row>
    <row r="412">
      <c r="A412" s="8" t="s">
        <v>8133</v>
      </c>
      <c r="B412" s="13">
        <v>45825.0</v>
      </c>
      <c r="C412" s="8" t="s">
        <v>7592</v>
      </c>
      <c r="D412" s="8" t="s">
        <v>7600</v>
      </c>
      <c r="E412" s="8" t="s">
        <v>1465</v>
      </c>
      <c r="F412" s="11">
        <v>31.1</v>
      </c>
      <c r="H412" s="16" t="str">
        <f t="shared" si="1"/>
        <v>06/2025</v>
      </c>
      <c r="I412" s="70" t="str">
        <f t="shared" si="2"/>
        <v>CXG-0625</v>
      </c>
    </row>
    <row r="413">
      <c r="A413" s="8" t="s">
        <v>8134</v>
      </c>
      <c r="B413" s="13">
        <v>45827.0</v>
      </c>
      <c r="C413" s="8" t="s">
        <v>8135</v>
      </c>
      <c r="D413" s="8" t="s">
        <v>8135</v>
      </c>
      <c r="E413" s="8" t="s">
        <v>1478</v>
      </c>
      <c r="F413" s="11">
        <v>100.0</v>
      </c>
      <c r="H413" s="16" t="str">
        <f t="shared" si="1"/>
        <v>06/2025</v>
      </c>
      <c r="I413" s="70" t="str">
        <f t="shared" si="2"/>
        <v>CXG-0625</v>
      </c>
    </row>
    <row r="414">
      <c r="A414" s="8" t="s">
        <v>8136</v>
      </c>
      <c r="B414" s="13">
        <v>45831.0</v>
      </c>
      <c r="C414" s="8" t="s">
        <v>7671</v>
      </c>
      <c r="D414" s="8" t="s">
        <v>7758</v>
      </c>
      <c r="E414" s="8" t="s">
        <v>1465</v>
      </c>
      <c r="F414" s="11">
        <v>912.73</v>
      </c>
      <c r="H414" s="16" t="str">
        <f t="shared" si="1"/>
        <v>06/2025</v>
      </c>
      <c r="I414" s="70" t="str">
        <f t="shared" si="2"/>
        <v>CXG-0625</v>
      </c>
    </row>
    <row r="415">
      <c r="A415" s="8" t="s">
        <v>8137</v>
      </c>
      <c r="B415" s="13">
        <v>45832.0</v>
      </c>
      <c r="C415" s="8" t="s">
        <v>8135</v>
      </c>
      <c r="D415" s="8" t="s">
        <v>8135</v>
      </c>
      <c r="E415" s="8" t="s">
        <v>1465</v>
      </c>
      <c r="F415" s="11">
        <v>100.0</v>
      </c>
      <c r="H415" s="16" t="str">
        <f t="shared" si="1"/>
        <v>06/2025</v>
      </c>
      <c r="I415" s="70" t="str">
        <f t="shared" si="2"/>
        <v>CXG-0625</v>
      </c>
    </row>
    <row r="416">
      <c r="A416" s="8" t="s">
        <v>8138</v>
      </c>
      <c r="B416" s="13">
        <v>45833.0</v>
      </c>
      <c r="C416" s="8" t="s">
        <v>7630</v>
      </c>
      <c r="D416" s="8" t="s">
        <v>7630</v>
      </c>
      <c r="E416" s="8" t="s">
        <v>1465</v>
      </c>
      <c r="F416" s="11">
        <v>1031.67</v>
      </c>
      <c r="H416" s="16" t="str">
        <f t="shared" si="1"/>
        <v>06/2025</v>
      </c>
      <c r="I416" s="70" t="str">
        <f t="shared" si="2"/>
        <v>CXG-0625</v>
      </c>
    </row>
    <row r="417">
      <c r="A417" s="8" t="s">
        <v>8139</v>
      </c>
      <c r="B417" s="13">
        <v>45828.0</v>
      </c>
      <c r="C417" s="8" t="s">
        <v>7592</v>
      </c>
      <c r="D417" s="8" t="s">
        <v>7600</v>
      </c>
      <c r="E417" s="8" t="s">
        <v>1465</v>
      </c>
      <c r="F417" s="11">
        <v>10.0</v>
      </c>
      <c r="H417" s="16" t="str">
        <f t="shared" si="1"/>
        <v>06/2025</v>
      </c>
      <c r="I417" s="70" t="str">
        <f t="shared" si="2"/>
        <v>CXG-0625</v>
      </c>
    </row>
    <row r="418">
      <c r="A418" s="8" t="s">
        <v>8140</v>
      </c>
      <c r="B418" s="13">
        <v>45831.0</v>
      </c>
      <c r="C418" s="8" t="s">
        <v>7592</v>
      </c>
      <c r="D418" s="8" t="s">
        <v>7600</v>
      </c>
      <c r="E418" s="8" t="s">
        <v>1465</v>
      </c>
      <c r="F418" s="11">
        <v>21.0</v>
      </c>
      <c r="H418" s="16" t="str">
        <f t="shared" si="1"/>
        <v>06/2025</v>
      </c>
      <c r="I418" s="70" t="str">
        <f t="shared" si="2"/>
        <v>CXG-0625</v>
      </c>
    </row>
    <row r="419">
      <c r="A419" s="8" t="s">
        <v>8141</v>
      </c>
      <c r="B419" s="13">
        <v>45834.0</v>
      </c>
      <c r="C419" s="8" t="s">
        <v>8059</v>
      </c>
      <c r="D419" s="8" t="s">
        <v>8059</v>
      </c>
      <c r="E419" s="8" t="s">
        <v>1465</v>
      </c>
      <c r="F419" s="11">
        <v>128.14</v>
      </c>
      <c r="H419" s="16" t="str">
        <f t="shared" si="1"/>
        <v>06/2025</v>
      </c>
      <c r="I419" s="70" t="str">
        <f t="shared" si="2"/>
        <v>CXG-0625</v>
      </c>
    </row>
    <row r="420">
      <c r="A420" s="8" t="s">
        <v>8142</v>
      </c>
      <c r="B420" s="13">
        <v>45836.0</v>
      </c>
      <c r="C420" s="8" t="s">
        <v>7584</v>
      </c>
      <c r="D420" s="8" t="s">
        <v>7432</v>
      </c>
      <c r="E420" s="8" t="s">
        <v>1465</v>
      </c>
      <c r="F420" s="11">
        <v>5000.0</v>
      </c>
      <c r="H420" s="16" t="str">
        <f t="shared" si="1"/>
        <v>06/2025</v>
      </c>
      <c r="I420" s="70" t="str">
        <f t="shared" si="2"/>
        <v>CXG-0625</v>
      </c>
    </row>
    <row r="421">
      <c r="A421" s="8" t="s">
        <v>8143</v>
      </c>
      <c r="B421" s="13">
        <v>45836.0</v>
      </c>
      <c r="C421" s="8" t="s">
        <v>8135</v>
      </c>
      <c r="D421" s="8" t="s">
        <v>8135</v>
      </c>
      <c r="E421" s="8" t="s">
        <v>1478</v>
      </c>
      <c r="F421" s="11">
        <v>100.0</v>
      </c>
      <c r="H421" s="16" t="str">
        <f t="shared" si="1"/>
        <v>06/2025</v>
      </c>
      <c r="I421" s="70" t="str">
        <f t="shared" si="2"/>
        <v>CXG-0625</v>
      </c>
    </row>
    <row r="422">
      <c r="A422" s="8" t="s">
        <v>8144</v>
      </c>
      <c r="B422" s="13">
        <v>45837.0</v>
      </c>
      <c r="C422" s="8" t="s">
        <v>7610</v>
      </c>
      <c r="D422" s="8" t="s">
        <v>8145</v>
      </c>
      <c r="E422" s="8" t="s">
        <v>1465</v>
      </c>
      <c r="F422" s="11">
        <v>9059.0</v>
      </c>
      <c r="H422" s="16" t="str">
        <f t="shared" si="1"/>
        <v>06/2025</v>
      </c>
      <c r="I422" s="70" t="str">
        <f t="shared" si="2"/>
        <v>CXG-0625</v>
      </c>
    </row>
    <row r="423">
      <c r="A423" s="8" t="s">
        <v>8146</v>
      </c>
      <c r="B423" s="13">
        <v>45837.0</v>
      </c>
      <c r="C423" s="8" t="s">
        <v>7592</v>
      </c>
      <c r="D423" s="8" t="s">
        <v>7600</v>
      </c>
      <c r="E423" s="8" t="s">
        <v>1505</v>
      </c>
      <c r="F423" s="11">
        <v>572.6</v>
      </c>
      <c r="H423" s="16" t="str">
        <f t="shared" si="1"/>
        <v>06/2025</v>
      </c>
      <c r="I423" s="70" t="str">
        <f t="shared" si="2"/>
        <v>CXG-0625</v>
      </c>
    </row>
    <row r="424">
      <c r="A424" s="8" t="s">
        <v>8147</v>
      </c>
      <c r="B424" s="13">
        <v>45818.0</v>
      </c>
      <c r="C424" s="8" t="s">
        <v>7589</v>
      </c>
      <c r="D424" s="8" t="s">
        <v>7607</v>
      </c>
      <c r="E424" s="8" t="s">
        <v>1505</v>
      </c>
      <c r="F424" s="11">
        <v>4633.19</v>
      </c>
      <c r="H424" s="16" t="str">
        <f t="shared" si="1"/>
        <v>06/2025</v>
      </c>
      <c r="I424" s="70" t="str">
        <f t="shared" si="2"/>
        <v>CXG-0625</v>
      </c>
    </row>
    <row r="425">
      <c r="A425" s="8" t="s">
        <v>8148</v>
      </c>
      <c r="B425" s="13">
        <v>45824.0</v>
      </c>
      <c r="C425" s="8" t="s">
        <v>7618</v>
      </c>
      <c r="D425" s="8" t="s">
        <v>7619</v>
      </c>
      <c r="E425" s="8" t="s">
        <v>1505</v>
      </c>
      <c r="F425" s="11">
        <v>10701.5</v>
      </c>
      <c r="H425" s="16" t="str">
        <f t="shared" si="1"/>
        <v>06/2025</v>
      </c>
      <c r="I425" s="70" t="str">
        <f t="shared" si="2"/>
        <v>CXG-0625</v>
      </c>
    </row>
    <row r="426">
      <c r="A426" s="8" t="s">
        <v>8149</v>
      </c>
      <c r="B426" s="13">
        <v>45834.0</v>
      </c>
      <c r="C426" s="8" t="s">
        <v>7592</v>
      </c>
      <c r="D426" s="8" t="s">
        <v>7600</v>
      </c>
      <c r="E426" s="8" t="s">
        <v>1465</v>
      </c>
      <c r="F426" s="11">
        <v>27.2</v>
      </c>
      <c r="H426" s="16" t="str">
        <f t="shared" si="1"/>
        <v>06/2025</v>
      </c>
      <c r="I426" s="70" t="str">
        <f t="shared" si="2"/>
        <v>CXG-0625</v>
      </c>
    </row>
    <row r="427">
      <c r="A427" s="8" t="s">
        <v>8150</v>
      </c>
      <c r="B427" s="13">
        <v>45835.0</v>
      </c>
      <c r="C427" s="8" t="s">
        <v>7592</v>
      </c>
      <c r="D427" s="8" t="s">
        <v>7600</v>
      </c>
      <c r="E427" s="8" t="s">
        <v>1465</v>
      </c>
      <c r="F427" s="11">
        <v>35.6</v>
      </c>
      <c r="H427" s="16" t="str">
        <f t="shared" si="1"/>
        <v>06/2025</v>
      </c>
      <c r="I427" s="70" t="str">
        <f t="shared" si="2"/>
        <v>CXG-0625</v>
      </c>
    </row>
    <row r="428">
      <c r="A428" s="8" t="s">
        <v>8151</v>
      </c>
      <c r="B428" s="13">
        <v>45835.0</v>
      </c>
      <c r="C428" s="8" t="s">
        <v>7592</v>
      </c>
      <c r="D428" s="8" t="s">
        <v>7600</v>
      </c>
      <c r="E428" s="8" t="s">
        <v>1478</v>
      </c>
      <c r="F428" s="11">
        <v>25.0</v>
      </c>
      <c r="H428" s="16" t="str">
        <f t="shared" si="1"/>
        <v>06/2025</v>
      </c>
      <c r="I428" s="70" t="str">
        <f t="shared" si="2"/>
        <v>CXG-0625</v>
      </c>
    </row>
    <row r="429">
      <c r="A429" s="8" t="s">
        <v>8152</v>
      </c>
      <c r="B429" s="13">
        <v>45838.0</v>
      </c>
      <c r="C429" s="8" t="s">
        <v>7652</v>
      </c>
      <c r="D429" s="8" t="s">
        <v>7724</v>
      </c>
      <c r="E429" s="8" t="s">
        <v>1465</v>
      </c>
      <c r="F429" s="11">
        <v>20000.0</v>
      </c>
      <c r="H429" s="16" t="str">
        <f t="shared" si="1"/>
        <v>06/2025</v>
      </c>
      <c r="I429" s="70" t="str">
        <f t="shared" si="2"/>
        <v>CXG-0625</v>
      </c>
    </row>
    <row r="430">
      <c r="A430" s="8" t="s">
        <v>8153</v>
      </c>
      <c r="B430" s="13">
        <v>45838.0</v>
      </c>
      <c r="C430" s="8" t="s">
        <v>7621</v>
      </c>
      <c r="D430" s="8" t="s">
        <v>7621</v>
      </c>
      <c r="E430" s="8" t="s">
        <v>1478</v>
      </c>
      <c r="F430" s="11">
        <v>2277.0</v>
      </c>
      <c r="H430" s="16" t="str">
        <f t="shared" si="1"/>
        <v>06/2025</v>
      </c>
      <c r="I430" s="70" t="str">
        <f t="shared" si="2"/>
        <v>CXG-0625</v>
      </c>
    </row>
    <row r="431">
      <c r="A431" s="8" t="s">
        <v>8154</v>
      </c>
      <c r="B431" s="13">
        <v>45838.0</v>
      </c>
      <c r="C431" s="8" t="s">
        <v>7621</v>
      </c>
      <c r="D431" s="8" t="s">
        <v>7621</v>
      </c>
      <c r="E431" s="8" t="s">
        <v>1478</v>
      </c>
      <c r="F431" s="11">
        <v>759.0</v>
      </c>
      <c r="H431" s="16" t="str">
        <f t="shared" si="1"/>
        <v>06/2025</v>
      </c>
      <c r="I431" s="70" t="str">
        <f t="shared" si="2"/>
        <v>CXG-0625</v>
      </c>
    </row>
    <row r="432">
      <c r="A432" s="8" t="s">
        <v>8155</v>
      </c>
      <c r="B432" s="13">
        <v>45839.0</v>
      </c>
      <c r="C432" s="8" t="s">
        <v>7474</v>
      </c>
      <c r="D432" s="8" t="s">
        <v>7635</v>
      </c>
      <c r="E432" s="8" t="s">
        <v>1465</v>
      </c>
      <c r="F432" s="11">
        <v>1500.0</v>
      </c>
      <c r="H432" s="16" t="str">
        <f t="shared" si="1"/>
        <v>07/2025</v>
      </c>
      <c r="I432" s="70" t="str">
        <f t="shared" si="2"/>
        <v>CXG-0725</v>
      </c>
    </row>
    <row r="433">
      <c r="A433" s="8" t="s">
        <v>8156</v>
      </c>
      <c r="B433" s="13">
        <v>45839.0</v>
      </c>
      <c r="C433" s="8" t="s">
        <v>7586</v>
      </c>
      <c r="D433" s="8" t="s">
        <v>8157</v>
      </c>
      <c r="E433" s="8" t="s">
        <v>1509</v>
      </c>
      <c r="F433" s="11">
        <v>1.33</v>
      </c>
      <c r="H433" s="16" t="str">
        <f t="shared" si="1"/>
        <v>07/2025</v>
      </c>
      <c r="I433" s="70" t="str">
        <f t="shared" si="2"/>
        <v>CXG-0725</v>
      </c>
    </row>
    <row r="434">
      <c r="A434" s="8" t="s">
        <v>8158</v>
      </c>
      <c r="B434" s="13">
        <v>45839.0</v>
      </c>
      <c r="C434" s="8" t="s">
        <v>7652</v>
      </c>
      <c r="D434" s="8" t="s">
        <v>7729</v>
      </c>
      <c r="E434" s="8" t="s">
        <v>1465</v>
      </c>
      <c r="F434" s="11">
        <v>3500.0</v>
      </c>
      <c r="H434" s="16" t="str">
        <f t="shared" si="1"/>
        <v>07/2025</v>
      </c>
      <c r="I434" s="70" t="str">
        <f t="shared" si="2"/>
        <v>CXG-0725</v>
      </c>
    </row>
    <row r="435">
      <c r="A435" s="8" t="s">
        <v>8159</v>
      </c>
      <c r="B435" s="13">
        <v>45839.0</v>
      </c>
      <c r="C435" s="8" t="s">
        <v>7592</v>
      </c>
      <c r="D435" s="8" t="s">
        <v>7600</v>
      </c>
      <c r="E435" s="8" t="s">
        <v>1465</v>
      </c>
      <c r="F435" s="11">
        <v>10.0</v>
      </c>
      <c r="H435" s="16" t="str">
        <f t="shared" si="1"/>
        <v>07/2025</v>
      </c>
      <c r="I435" s="70" t="str">
        <f t="shared" si="2"/>
        <v>CXG-0725</v>
      </c>
    </row>
    <row r="436">
      <c r="A436" s="8" t="s">
        <v>8160</v>
      </c>
      <c r="B436" s="13">
        <v>45839.0</v>
      </c>
      <c r="C436" s="8" t="s">
        <v>7752</v>
      </c>
      <c r="D436" s="8" t="s">
        <v>7752</v>
      </c>
      <c r="E436" s="8" t="s">
        <v>1478</v>
      </c>
      <c r="F436" s="11">
        <v>2023.11</v>
      </c>
      <c r="H436" s="16" t="str">
        <f t="shared" si="1"/>
        <v>07/2025</v>
      </c>
      <c r="I436" s="70" t="str">
        <f t="shared" si="2"/>
        <v>CXG-0725</v>
      </c>
    </row>
    <row r="437">
      <c r="A437" s="8" t="s">
        <v>8161</v>
      </c>
      <c r="B437" s="13">
        <v>45839.0</v>
      </c>
      <c r="C437" s="8" t="s">
        <v>8162</v>
      </c>
      <c r="D437" s="8" t="s">
        <v>8163</v>
      </c>
      <c r="E437" s="8" t="s">
        <v>1465</v>
      </c>
      <c r="F437" s="11">
        <v>2106.09</v>
      </c>
      <c r="H437" s="16" t="str">
        <f t="shared" si="1"/>
        <v>07/2025</v>
      </c>
      <c r="I437" s="70" t="str">
        <f t="shared" si="2"/>
        <v>CXG-0725</v>
      </c>
    </row>
    <row r="438">
      <c r="A438" s="8" t="s">
        <v>8164</v>
      </c>
      <c r="B438" s="13">
        <v>45839.0</v>
      </c>
      <c r="C438" s="8" t="s">
        <v>7628</v>
      </c>
      <c r="D438" s="8" t="s">
        <v>7628</v>
      </c>
      <c r="E438" s="8" t="s">
        <v>1478</v>
      </c>
      <c r="F438" s="11">
        <v>506.0</v>
      </c>
      <c r="H438" s="16" t="str">
        <f t="shared" si="1"/>
        <v>07/2025</v>
      </c>
      <c r="I438" s="70" t="str">
        <f t="shared" si="2"/>
        <v>CXG-0725</v>
      </c>
    </row>
    <row r="439">
      <c r="A439" s="8" t="s">
        <v>8165</v>
      </c>
      <c r="B439" s="13">
        <v>45840.0</v>
      </c>
      <c r="C439" s="8" t="s">
        <v>8092</v>
      </c>
      <c r="D439" s="8" t="s">
        <v>8092</v>
      </c>
      <c r="E439" s="8" t="s">
        <v>1465</v>
      </c>
      <c r="F439" s="11">
        <v>3500.0</v>
      </c>
      <c r="H439" s="16" t="str">
        <f t="shared" si="1"/>
        <v>07/2025</v>
      </c>
      <c r="I439" s="70" t="str">
        <f t="shared" si="2"/>
        <v>CXG-0725</v>
      </c>
    </row>
    <row r="440">
      <c r="A440" s="8" t="s">
        <v>8166</v>
      </c>
      <c r="B440" s="13">
        <v>45839.0</v>
      </c>
      <c r="C440" s="8" t="s">
        <v>7592</v>
      </c>
      <c r="D440" s="8" t="s">
        <v>7600</v>
      </c>
      <c r="E440" s="8" t="s">
        <v>1465</v>
      </c>
      <c r="F440" s="11">
        <v>24.2</v>
      </c>
      <c r="H440" s="16" t="str">
        <f t="shared" si="1"/>
        <v>07/2025</v>
      </c>
      <c r="I440" s="70" t="str">
        <f t="shared" si="2"/>
        <v>CXG-0725</v>
      </c>
    </row>
    <row r="441">
      <c r="B441" s="13"/>
      <c r="F441" s="11"/>
      <c r="I441" s="70"/>
    </row>
    <row r="442">
      <c r="A442" s="8" t="s">
        <v>8167</v>
      </c>
      <c r="B442" s="13">
        <v>45840.0</v>
      </c>
      <c r="C442" s="8" t="s">
        <v>7586</v>
      </c>
      <c r="D442" s="8" t="s">
        <v>8074</v>
      </c>
      <c r="E442" s="8" t="s">
        <v>1465</v>
      </c>
      <c r="F442" s="11">
        <v>1193.16</v>
      </c>
      <c r="G442" s="8" t="s">
        <v>8168</v>
      </c>
      <c r="H442" s="16" t="str">
        <f t="shared" ref="H442:H648" si="3">TEXT(B442,"MM/YYYY")</f>
        <v>07/2025</v>
      </c>
      <c r="I442" s="70" t="str">
        <f t="shared" ref="I442:I648" si="4">IF(B442="","",CONCATENATE("CXG-",TEXT(B442,"MMYY")))</f>
        <v>CXG-0725</v>
      </c>
    </row>
    <row r="443">
      <c r="A443" s="8" t="s">
        <v>8169</v>
      </c>
      <c r="B443" s="13">
        <v>45841.0</v>
      </c>
      <c r="C443" s="8" t="s">
        <v>7592</v>
      </c>
      <c r="D443" s="8" t="s">
        <v>7600</v>
      </c>
      <c r="E443" s="8" t="s">
        <v>1505</v>
      </c>
      <c r="F443" s="11">
        <v>7.89</v>
      </c>
      <c r="G443" s="8" t="s">
        <v>8170</v>
      </c>
      <c r="H443" s="16" t="str">
        <f t="shared" si="3"/>
        <v>07/2025</v>
      </c>
      <c r="I443" s="70" t="str">
        <f t="shared" si="4"/>
        <v>CXG-0725</v>
      </c>
    </row>
    <row r="444">
      <c r="A444" s="8" t="s">
        <v>8171</v>
      </c>
      <c r="B444" s="13">
        <v>45841.0</v>
      </c>
      <c r="C444" s="8" t="s">
        <v>7592</v>
      </c>
      <c r="D444" s="8" t="s">
        <v>7600</v>
      </c>
      <c r="E444" s="8" t="s">
        <v>1505</v>
      </c>
      <c r="F444" s="11">
        <v>17.85</v>
      </c>
      <c r="G444" s="8" t="s">
        <v>8172</v>
      </c>
      <c r="H444" s="16" t="str">
        <f t="shared" si="3"/>
        <v>07/2025</v>
      </c>
      <c r="I444" s="70" t="str">
        <f t="shared" si="4"/>
        <v>CXG-0725</v>
      </c>
    </row>
    <row r="445">
      <c r="A445" s="8" t="s">
        <v>8173</v>
      </c>
      <c r="B445" s="13">
        <v>45840.0</v>
      </c>
      <c r="C445" s="8" t="s">
        <v>8174</v>
      </c>
      <c r="D445" s="8" t="s">
        <v>8174</v>
      </c>
      <c r="E445" s="8" t="s">
        <v>1478</v>
      </c>
      <c r="F445" s="11">
        <v>3223.37</v>
      </c>
      <c r="H445" s="16" t="str">
        <f t="shared" si="3"/>
        <v>07/2025</v>
      </c>
      <c r="I445" s="70" t="str">
        <f t="shared" si="4"/>
        <v>CXG-0725</v>
      </c>
    </row>
    <row r="446">
      <c r="A446" s="8" t="s">
        <v>8175</v>
      </c>
      <c r="B446" s="13">
        <v>45841.0</v>
      </c>
      <c r="C446" s="8" t="s">
        <v>7586</v>
      </c>
      <c r="D446" s="8" t="s">
        <v>7586</v>
      </c>
      <c r="E446" s="8" t="s">
        <v>1505</v>
      </c>
      <c r="F446" s="11">
        <v>2000.0</v>
      </c>
      <c r="G446" s="8" t="s">
        <v>8176</v>
      </c>
      <c r="H446" s="16" t="str">
        <f t="shared" si="3"/>
        <v>07/2025</v>
      </c>
      <c r="I446" s="70" t="str">
        <f t="shared" si="4"/>
        <v>CXG-0725</v>
      </c>
    </row>
    <row r="447">
      <c r="A447" s="8" t="s">
        <v>8177</v>
      </c>
      <c r="B447" s="13">
        <v>45841.0</v>
      </c>
      <c r="C447" s="8" t="s">
        <v>7652</v>
      </c>
      <c r="D447" s="8" t="s">
        <v>7596</v>
      </c>
      <c r="E447" s="8" t="s">
        <v>1465</v>
      </c>
      <c r="F447" s="11">
        <v>2000.0</v>
      </c>
      <c r="H447" s="16" t="str">
        <f t="shared" si="3"/>
        <v>07/2025</v>
      </c>
      <c r="I447" s="70" t="str">
        <f t="shared" si="4"/>
        <v>CXG-0725</v>
      </c>
    </row>
    <row r="448">
      <c r="A448" s="8" t="s">
        <v>8178</v>
      </c>
      <c r="B448" s="13">
        <v>45840.0</v>
      </c>
      <c r="C448" s="8" t="s">
        <v>7592</v>
      </c>
      <c r="D448" s="8" t="s">
        <v>7600</v>
      </c>
      <c r="E448" s="8" t="s">
        <v>1465</v>
      </c>
      <c r="F448" s="11">
        <v>10.0</v>
      </c>
      <c r="H448" s="16" t="str">
        <f t="shared" si="3"/>
        <v>07/2025</v>
      </c>
      <c r="I448" s="70" t="str">
        <f t="shared" si="4"/>
        <v>CXG-0725</v>
      </c>
    </row>
    <row r="449">
      <c r="A449" s="8" t="s">
        <v>8179</v>
      </c>
      <c r="B449" s="13">
        <v>45839.0</v>
      </c>
      <c r="C449" s="8" t="s">
        <v>7592</v>
      </c>
      <c r="D449" s="8" t="s">
        <v>7600</v>
      </c>
      <c r="E449" s="8" t="s">
        <v>1478</v>
      </c>
      <c r="F449" s="11">
        <v>66.37</v>
      </c>
      <c r="H449" s="16" t="str">
        <f t="shared" si="3"/>
        <v>07/2025</v>
      </c>
      <c r="I449" s="70" t="str">
        <f t="shared" si="4"/>
        <v>CXG-0725</v>
      </c>
    </row>
    <row r="450">
      <c r="A450" s="8" t="s">
        <v>8180</v>
      </c>
      <c r="B450" s="13">
        <v>45839.0</v>
      </c>
      <c r="C450" s="8" t="s">
        <v>7933</v>
      </c>
      <c r="D450" s="8" t="s">
        <v>7933</v>
      </c>
      <c r="E450" s="8" t="s">
        <v>1478</v>
      </c>
      <c r="F450" s="11">
        <v>683.26</v>
      </c>
      <c r="H450" s="16" t="str">
        <f t="shared" si="3"/>
        <v>07/2025</v>
      </c>
      <c r="I450" s="70" t="str">
        <f t="shared" si="4"/>
        <v>CXG-0725</v>
      </c>
    </row>
    <row r="451">
      <c r="A451" s="8" t="s">
        <v>8181</v>
      </c>
      <c r="B451" s="13">
        <v>45839.0</v>
      </c>
      <c r="C451" s="8" t="s">
        <v>8095</v>
      </c>
      <c r="D451" s="8" t="s">
        <v>8095</v>
      </c>
      <c r="E451" s="8" t="s">
        <v>1478</v>
      </c>
      <c r="F451" s="11">
        <v>4084.9</v>
      </c>
      <c r="H451" s="16" t="str">
        <f t="shared" si="3"/>
        <v>07/2025</v>
      </c>
      <c r="I451" s="70" t="str">
        <f t="shared" si="4"/>
        <v>CXG-0725</v>
      </c>
    </row>
    <row r="452">
      <c r="A452" s="8" t="s">
        <v>8182</v>
      </c>
      <c r="B452" s="13">
        <v>45841.0</v>
      </c>
      <c r="C452" s="8" t="s">
        <v>7592</v>
      </c>
      <c r="D452" s="8" t="s">
        <v>7600</v>
      </c>
      <c r="E452" s="8" t="s">
        <v>1465</v>
      </c>
      <c r="F452" s="11">
        <v>10.0</v>
      </c>
      <c r="H452" s="16" t="str">
        <f t="shared" si="3"/>
        <v>07/2025</v>
      </c>
      <c r="I452" s="70" t="str">
        <f t="shared" si="4"/>
        <v>CXG-0725</v>
      </c>
    </row>
    <row r="453">
      <c r="A453" s="8" t="s">
        <v>8183</v>
      </c>
      <c r="B453" s="13">
        <v>45842.0</v>
      </c>
      <c r="C453" s="8" t="s">
        <v>7592</v>
      </c>
      <c r="D453" s="8" t="s">
        <v>7600</v>
      </c>
      <c r="E453" s="8" t="s">
        <v>1465</v>
      </c>
      <c r="F453" s="11">
        <v>30.0</v>
      </c>
      <c r="H453" s="16" t="str">
        <f t="shared" si="3"/>
        <v>07/2025</v>
      </c>
      <c r="I453" s="70" t="str">
        <f t="shared" si="4"/>
        <v>CXG-0725</v>
      </c>
    </row>
    <row r="454">
      <c r="A454" s="8" t="s">
        <v>8184</v>
      </c>
      <c r="B454" s="13">
        <v>45845.0</v>
      </c>
      <c r="C454" s="8" t="s">
        <v>8100</v>
      </c>
      <c r="D454" s="8" t="s">
        <v>8100</v>
      </c>
      <c r="E454" s="8" t="s">
        <v>1465</v>
      </c>
      <c r="F454" s="11">
        <v>38.0</v>
      </c>
      <c r="H454" s="16" t="str">
        <f t="shared" si="3"/>
        <v>07/2025</v>
      </c>
      <c r="I454" s="70" t="str">
        <f t="shared" si="4"/>
        <v>CXG-0725</v>
      </c>
    </row>
    <row r="455">
      <c r="A455" s="8" t="s">
        <v>8185</v>
      </c>
      <c r="B455" s="13">
        <v>45845.0</v>
      </c>
      <c r="C455" s="8" t="s">
        <v>7592</v>
      </c>
      <c r="D455" s="8" t="s">
        <v>7600</v>
      </c>
      <c r="E455" s="8" t="s">
        <v>1465</v>
      </c>
      <c r="F455" s="11">
        <v>75.4</v>
      </c>
      <c r="H455" s="16" t="str">
        <f t="shared" si="3"/>
        <v>07/2025</v>
      </c>
      <c r="I455" s="70" t="str">
        <f t="shared" si="4"/>
        <v>CXG-0725</v>
      </c>
    </row>
    <row r="456">
      <c r="A456" s="8" t="s">
        <v>8186</v>
      </c>
      <c r="B456" s="13">
        <v>45848.0</v>
      </c>
      <c r="C456" s="8" t="s">
        <v>8187</v>
      </c>
      <c r="D456" s="8" t="s">
        <v>8187</v>
      </c>
      <c r="E456" s="8" t="s">
        <v>1478</v>
      </c>
      <c r="F456" s="11">
        <v>5000.0</v>
      </c>
      <c r="H456" s="16" t="str">
        <f t="shared" si="3"/>
        <v>07/2025</v>
      </c>
      <c r="I456" s="70" t="str">
        <f t="shared" si="4"/>
        <v>CXG-0725</v>
      </c>
    </row>
    <row r="457">
      <c r="A457" s="8" t="s">
        <v>8188</v>
      </c>
      <c r="B457" s="13">
        <v>45848.0</v>
      </c>
      <c r="C457" s="8" t="s">
        <v>8023</v>
      </c>
      <c r="D457" s="8" t="s">
        <v>8023</v>
      </c>
      <c r="E457" s="8" t="s">
        <v>1478</v>
      </c>
      <c r="F457" s="11">
        <v>455.51</v>
      </c>
      <c r="H457" s="16" t="str">
        <f t="shared" si="3"/>
        <v>07/2025</v>
      </c>
      <c r="I457" s="70" t="str">
        <f t="shared" si="4"/>
        <v>CXG-0725</v>
      </c>
    </row>
    <row r="458">
      <c r="A458" s="8" t="s">
        <v>8189</v>
      </c>
      <c r="B458" s="13">
        <v>45848.0</v>
      </c>
      <c r="C458" s="8" t="s">
        <v>7987</v>
      </c>
      <c r="D458" s="8" t="s">
        <v>7988</v>
      </c>
      <c r="E458" s="8" t="s">
        <v>1478</v>
      </c>
      <c r="F458" s="11">
        <v>65.11</v>
      </c>
      <c r="H458" s="16" t="str">
        <f t="shared" si="3"/>
        <v>07/2025</v>
      </c>
      <c r="I458" s="70" t="str">
        <f t="shared" si="4"/>
        <v>CXG-0725</v>
      </c>
    </row>
    <row r="459">
      <c r="A459" s="10" t="s">
        <v>8190</v>
      </c>
      <c r="B459" s="13">
        <v>45848.0</v>
      </c>
      <c r="C459" s="8" t="s">
        <v>7752</v>
      </c>
      <c r="D459" s="8" t="s">
        <v>7752</v>
      </c>
      <c r="E459" s="8" t="s">
        <v>1478</v>
      </c>
      <c r="F459" s="11">
        <v>15289.47</v>
      </c>
      <c r="H459" s="16" t="str">
        <f t="shared" si="3"/>
        <v>07/2025</v>
      </c>
      <c r="I459" s="70" t="str">
        <f t="shared" si="4"/>
        <v>CXG-0725</v>
      </c>
    </row>
    <row r="460">
      <c r="A460" s="8" t="s">
        <v>8191</v>
      </c>
      <c r="B460" s="13">
        <v>45847.0</v>
      </c>
      <c r="C460" s="8" t="s">
        <v>7592</v>
      </c>
      <c r="D460" s="8" t="s">
        <v>7600</v>
      </c>
      <c r="E460" s="8" t="s">
        <v>1465</v>
      </c>
      <c r="F460" s="11">
        <v>20.0</v>
      </c>
      <c r="H460" s="16" t="str">
        <f t="shared" si="3"/>
        <v>07/2025</v>
      </c>
      <c r="I460" s="70" t="str">
        <f t="shared" si="4"/>
        <v>CXG-0725</v>
      </c>
    </row>
    <row r="461">
      <c r="A461" s="10" t="s">
        <v>8192</v>
      </c>
      <c r="B461" s="13">
        <v>45849.0</v>
      </c>
      <c r="C461" s="8" t="s">
        <v>1886</v>
      </c>
      <c r="D461" s="8" t="s">
        <v>8193</v>
      </c>
      <c r="E461" s="8" t="s">
        <v>1520</v>
      </c>
      <c r="F461" s="11">
        <v>4171.5</v>
      </c>
      <c r="H461" s="16" t="str">
        <f t="shared" si="3"/>
        <v>07/2025</v>
      </c>
      <c r="I461" s="70" t="str">
        <f t="shared" si="4"/>
        <v>CXG-0725</v>
      </c>
    </row>
    <row r="462">
      <c r="A462" s="8" t="s">
        <v>8194</v>
      </c>
      <c r="B462" s="13">
        <v>45852.0</v>
      </c>
      <c r="C462" s="8" t="s">
        <v>7738</v>
      </c>
      <c r="D462" s="8" t="s">
        <v>8195</v>
      </c>
      <c r="E462" s="8" t="s">
        <v>1509</v>
      </c>
      <c r="F462" s="11">
        <v>60000.0</v>
      </c>
      <c r="G462" s="8" t="s">
        <v>1509</v>
      </c>
      <c r="H462" s="16" t="str">
        <f t="shared" si="3"/>
        <v>07/2025</v>
      </c>
      <c r="I462" s="70" t="str">
        <f t="shared" si="4"/>
        <v>CXG-0725</v>
      </c>
    </row>
    <row r="463">
      <c r="A463" s="8" t="s">
        <v>8196</v>
      </c>
      <c r="B463" s="13">
        <v>45853.0</v>
      </c>
      <c r="C463" s="8" t="s">
        <v>7610</v>
      </c>
      <c r="D463" s="8" t="s">
        <v>8197</v>
      </c>
      <c r="E463" s="8" t="s">
        <v>1520</v>
      </c>
      <c r="F463" s="11">
        <v>200.0</v>
      </c>
      <c r="H463" s="16" t="str">
        <f t="shared" si="3"/>
        <v>07/2025</v>
      </c>
      <c r="I463" s="70" t="str">
        <f t="shared" si="4"/>
        <v>CXG-0725</v>
      </c>
    </row>
    <row r="464">
      <c r="A464" s="8" t="s">
        <v>8198</v>
      </c>
      <c r="B464" s="13">
        <v>45852.0</v>
      </c>
      <c r="C464" s="8" t="s">
        <v>7769</v>
      </c>
      <c r="D464" s="8" t="s">
        <v>8028</v>
      </c>
      <c r="E464" s="8" t="s">
        <v>1478</v>
      </c>
      <c r="F464" s="11">
        <v>1788.9</v>
      </c>
      <c r="H464" s="16" t="str">
        <f t="shared" si="3"/>
        <v>07/2025</v>
      </c>
      <c r="I464" s="70" t="str">
        <f t="shared" si="4"/>
        <v>CXG-0725</v>
      </c>
    </row>
    <row r="465">
      <c r="A465" s="8" t="s">
        <v>8199</v>
      </c>
      <c r="B465" s="13">
        <v>45853.0</v>
      </c>
      <c r="C465" s="8" t="s">
        <v>7592</v>
      </c>
      <c r="D465" s="8" t="s">
        <v>7600</v>
      </c>
      <c r="E465" s="8" t="s">
        <v>1478</v>
      </c>
      <c r="F465" s="11">
        <v>56.5</v>
      </c>
      <c r="H465" s="16" t="str">
        <f t="shared" si="3"/>
        <v>07/2025</v>
      </c>
      <c r="I465" s="70" t="str">
        <f t="shared" si="4"/>
        <v>CXG-0725</v>
      </c>
    </row>
    <row r="466">
      <c r="A466" s="8" t="s">
        <v>8200</v>
      </c>
      <c r="B466" s="13">
        <v>45852.0</v>
      </c>
      <c r="C466" s="8" t="s">
        <v>7592</v>
      </c>
      <c r="D466" s="8" t="s">
        <v>7600</v>
      </c>
      <c r="E466" s="8" t="s">
        <v>1465</v>
      </c>
      <c r="F466" s="11">
        <v>20.0</v>
      </c>
      <c r="H466" s="16" t="str">
        <f t="shared" si="3"/>
        <v>07/2025</v>
      </c>
      <c r="I466" s="70" t="str">
        <f t="shared" si="4"/>
        <v>CXG-0725</v>
      </c>
    </row>
    <row r="467">
      <c r="A467" s="8" t="s">
        <v>8201</v>
      </c>
      <c r="B467" s="13">
        <v>45854.0</v>
      </c>
      <c r="C467" s="8" t="s">
        <v>8202</v>
      </c>
      <c r="D467" s="8" t="s">
        <v>8202</v>
      </c>
      <c r="E467" s="8" t="s">
        <v>1520</v>
      </c>
      <c r="F467" s="11">
        <v>1500.0</v>
      </c>
      <c r="H467" s="16" t="str">
        <f t="shared" si="3"/>
        <v>07/2025</v>
      </c>
      <c r="I467" s="70" t="str">
        <f t="shared" si="4"/>
        <v>CXG-0725</v>
      </c>
    </row>
    <row r="468">
      <c r="A468" s="8" t="s">
        <v>8203</v>
      </c>
      <c r="B468" s="13">
        <v>45854.0</v>
      </c>
      <c r="C468" s="8" t="s">
        <v>7610</v>
      </c>
      <c r="D468" s="8" t="s">
        <v>8204</v>
      </c>
      <c r="E468" s="8" t="s">
        <v>1520</v>
      </c>
      <c r="F468" s="11">
        <v>1450.0</v>
      </c>
      <c r="H468" s="16" t="str">
        <f t="shared" si="3"/>
        <v>07/2025</v>
      </c>
      <c r="I468" s="70" t="str">
        <f t="shared" si="4"/>
        <v>CXG-0725</v>
      </c>
    </row>
    <row r="469">
      <c r="A469" s="8" t="s">
        <v>8205</v>
      </c>
      <c r="B469" s="13">
        <v>45854.0</v>
      </c>
      <c r="C469" s="8" t="s">
        <v>7610</v>
      </c>
      <c r="D469" s="8" t="s">
        <v>8204</v>
      </c>
      <c r="E469" s="8" t="s">
        <v>1520</v>
      </c>
      <c r="F469" s="11">
        <v>250.0</v>
      </c>
      <c r="H469" s="16" t="str">
        <f t="shared" si="3"/>
        <v>07/2025</v>
      </c>
      <c r="I469" s="70" t="str">
        <f t="shared" si="4"/>
        <v>CXG-0725</v>
      </c>
    </row>
    <row r="470">
      <c r="A470" s="8" t="s">
        <v>8206</v>
      </c>
      <c r="B470" s="13">
        <v>45855.0</v>
      </c>
      <c r="C470" s="8" t="s">
        <v>2326</v>
      </c>
      <c r="D470" s="8" t="s">
        <v>7477</v>
      </c>
      <c r="E470" s="8" t="s">
        <v>1465</v>
      </c>
      <c r="F470" s="11">
        <v>800.0</v>
      </c>
      <c r="H470" s="16" t="str">
        <f t="shared" si="3"/>
        <v>07/2025</v>
      </c>
      <c r="I470" s="70" t="str">
        <f t="shared" si="4"/>
        <v>CXG-0725</v>
      </c>
    </row>
    <row r="471">
      <c r="A471" s="8" t="s">
        <v>8207</v>
      </c>
      <c r="B471" s="13">
        <v>45855.0</v>
      </c>
      <c r="C471" s="8" t="s">
        <v>7477</v>
      </c>
      <c r="D471" s="8" t="s">
        <v>7477</v>
      </c>
      <c r="E471" s="8" t="s">
        <v>1465</v>
      </c>
      <c r="F471" s="11">
        <v>638.4</v>
      </c>
      <c r="G471" s="8" t="s">
        <v>8208</v>
      </c>
      <c r="H471" s="16" t="str">
        <f t="shared" si="3"/>
        <v>07/2025</v>
      </c>
      <c r="I471" s="70" t="str">
        <f t="shared" si="4"/>
        <v>CXG-0725</v>
      </c>
    </row>
    <row r="472">
      <c r="A472" s="8" t="s">
        <v>8209</v>
      </c>
      <c r="B472" s="13">
        <v>45860.0</v>
      </c>
      <c r="C472" s="8" t="s">
        <v>7610</v>
      </c>
      <c r="D472" s="8" t="s">
        <v>7610</v>
      </c>
      <c r="E472" s="8" t="s">
        <v>1478</v>
      </c>
      <c r="F472" s="11">
        <v>1000.0</v>
      </c>
      <c r="H472" s="16" t="str">
        <f t="shared" si="3"/>
        <v>07/2025</v>
      </c>
      <c r="I472" s="70" t="str">
        <f t="shared" si="4"/>
        <v>CXG-0725</v>
      </c>
    </row>
    <row r="473">
      <c r="A473" s="8" t="s">
        <v>8210</v>
      </c>
      <c r="B473" s="13">
        <v>45860.0</v>
      </c>
      <c r="C473" s="8" t="s">
        <v>7610</v>
      </c>
      <c r="D473" s="8" t="s">
        <v>7610</v>
      </c>
      <c r="E473" s="8" t="s">
        <v>1478</v>
      </c>
      <c r="F473" s="11">
        <v>63.19</v>
      </c>
      <c r="H473" s="16" t="str">
        <f t="shared" si="3"/>
        <v>07/2025</v>
      </c>
      <c r="I473" s="70" t="str">
        <f t="shared" si="4"/>
        <v>CXG-0725</v>
      </c>
    </row>
    <row r="474">
      <c r="A474" s="8" t="s">
        <v>8211</v>
      </c>
      <c r="B474" s="13">
        <v>45853.0</v>
      </c>
      <c r="C474" s="8" t="s">
        <v>7592</v>
      </c>
      <c r="D474" s="8" t="s">
        <v>7600</v>
      </c>
      <c r="E474" s="8" t="s">
        <v>1465</v>
      </c>
      <c r="F474" s="11">
        <v>20.0</v>
      </c>
      <c r="H474" s="16" t="str">
        <f t="shared" si="3"/>
        <v>07/2025</v>
      </c>
      <c r="I474" s="70" t="str">
        <f t="shared" si="4"/>
        <v>CXG-0725</v>
      </c>
    </row>
    <row r="475">
      <c r="A475" s="8" t="s">
        <v>8212</v>
      </c>
      <c r="B475" s="13">
        <v>45854.0</v>
      </c>
      <c r="C475" s="8" t="s">
        <v>7592</v>
      </c>
      <c r="D475" s="8" t="s">
        <v>7600</v>
      </c>
      <c r="E475" s="8" t="s">
        <v>1465</v>
      </c>
      <c r="F475" s="11">
        <v>10.0</v>
      </c>
      <c r="H475" s="16" t="str">
        <f t="shared" si="3"/>
        <v>07/2025</v>
      </c>
      <c r="I475" s="70" t="str">
        <f t="shared" si="4"/>
        <v>CXG-0725</v>
      </c>
    </row>
    <row r="476">
      <c r="A476" s="8" t="s">
        <v>8213</v>
      </c>
      <c r="B476" s="13">
        <v>45855.0</v>
      </c>
      <c r="C476" s="8" t="s">
        <v>7592</v>
      </c>
      <c r="D476" s="8" t="s">
        <v>7600</v>
      </c>
      <c r="E476" s="8" t="s">
        <v>1465</v>
      </c>
      <c r="F476" s="11">
        <v>27.92</v>
      </c>
      <c r="H476" s="16" t="str">
        <f t="shared" si="3"/>
        <v>07/2025</v>
      </c>
      <c r="I476" s="70" t="str">
        <f t="shared" si="4"/>
        <v>CXG-0725</v>
      </c>
    </row>
    <row r="477">
      <c r="A477" s="8" t="s">
        <v>8214</v>
      </c>
      <c r="B477" s="13">
        <v>45856.0</v>
      </c>
      <c r="C477" s="8" t="s">
        <v>7592</v>
      </c>
      <c r="D477" s="8" t="s">
        <v>7600</v>
      </c>
      <c r="E477" s="8" t="s">
        <v>1465</v>
      </c>
      <c r="F477" s="11">
        <v>20.0</v>
      </c>
      <c r="H477" s="16" t="str">
        <f t="shared" si="3"/>
        <v>07/2025</v>
      </c>
      <c r="I477" s="70" t="str">
        <f t="shared" si="4"/>
        <v>CXG-0725</v>
      </c>
    </row>
    <row r="478">
      <c r="A478" s="8" t="s">
        <v>8215</v>
      </c>
      <c r="B478" s="13">
        <v>45859.0</v>
      </c>
      <c r="C478" s="8" t="s">
        <v>7592</v>
      </c>
      <c r="D478" s="8" t="s">
        <v>7600</v>
      </c>
      <c r="E478" s="8" t="s">
        <v>1465</v>
      </c>
      <c r="F478" s="11">
        <v>20.0</v>
      </c>
      <c r="H478" s="16" t="str">
        <f t="shared" si="3"/>
        <v>07/2025</v>
      </c>
      <c r="I478" s="70" t="str">
        <f t="shared" si="4"/>
        <v>CXG-0725</v>
      </c>
    </row>
    <row r="479">
      <c r="A479" s="8" t="s">
        <v>8216</v>
      </c>
      <c r="B479" s="13">
        <v>45860.0</v>
      </c>
      <c r="C479" s="8" t="s">
        <v>8059</v>
      </c>
      <c r="D479" s="8" t="s">
        <v>8059</v>
      </c>
      <c r="E479" s="8" t="s">
        <v>1465</v>
      </c>
      <c r="F479" s="11">
        <v>128.12</v>
      </c>
      <c r="H479" s="16" t="str">
        <f t="shared" si="3"/>
        <v>07/2025</v>
      </c>
      <c r="I479" s="70" t="str">
        <f t="shared" si="4"/>
        <v>CXG-0725</v>
      </c>
    </row>
    <row r="480">
      <c r="A480" s="8" t="s">
        <v>8217</v>
      </c>
      <c r="B480" s="13">
        <v>45860.0</v>
      </c>
      <c r="C480" s="8" t="s">
        <v>7630</v>
      </c>
      <c r="D480" s="8" t="s">
        <v>7630</v>
      </c>
      <c r="E480" s="8" t="s">
        <v>1465</v>
      </c>
      <c r="F480" s="11">
        <v>1028.32</v>
      </c>
      <c r="H480" s="16" t="str">
        <f t="shared" si="3"/>
        <v>07/2025</v>
      </c>
      <c r="I480" s="70" t="str">
        <f t="shared" si="4"/>
        <v>CXG-0725</v>
      </c>
    </row>
    <row r="481">
      <c r="A481" s="8" t="s">
        <v>8218</v>
      </c>
      <c r="B481" s="13">
        <v>45840.0</v>
      </c>
      <c r="C481" s="8" t="s">
        <v>7592</v>
      </c>
      <c r="D481" s="8" t="s">
        <v>7600</v>
      </c>
      <c r="E481" s="8" t="s">
        <v>1505</v>
      </c>
      <c r="F481" s="11">
        <v>160.0</v>
      </c>
      <c r="H481" s="16" t="str">
        <f t="shared" si="3"/>
        <v>07/2025</v>
      </c>
      <c r="I481" s="70" t="str">
        <f t="shared" si="4"/>
        <v>CXG-0725</v>
      </c>
    </row>
    <row r="482">
      <c r="A482" s="8" t="s">
        <v>8219</v>
      </c>
      <c r="B482" s="13">
        <v>45840.0</v>
      </c>
      <c r="C482" s="8" t="s">
        <v>8174</v>
      </c>
      <c r="D482" s="8" t="s">
        <v>8174</v>
      </c>
      <c r="E482" s="8" t="s">
        <v>1505</v>
      </c>
      <c r="F482" s="11">
        <v>1924.97</v>
      </c>
      <c r="H482" s="16" t="str">
        <f t="shared" si="3"/>
        <v>07/2025</v>
      </c>
      <c r="I482" s="70" t="str">
        <f t="shared" si="4"/>
        <v>CXG-0725</v>
      </c>
    </row>
    <row r="483">
      <c r="A483" s="8" t="s">
        <v>8220</v>
      </c>
      <c r="B483" s="13">
        <v>45840.0</v>
      </c>
      <c r="C483" s="8" t="s">
        <v>8174</v>
      </c>
      <c r="D483" s="8" t="s">
        <v>8174</v>
      </c>
      <c r="E483" s="8" t="s">
        <v>1505</v>
      </c>
      <c r="F483" s="11">
        <v>3230.87</v>
      </c>
      <c r="H483" s="16" t="str">
        <f t="shared" si="3"/>
        <v>07/2025</v>
      </c>
      <c r="I483" s="70" t="str">
        <f t="shared" si="4"/>
        <v>CXG-0725</v>
      </c>
    </row>
    <row r="484">
      <c r="A484" s="8" t="s">
        <v>8221</v>
      </c>
      <c r="B484" s="13">
        <v>45845.0</v>
      </c>
      <c r="C484" s="8" t="s">
        <v>8036</v>
      </c>
      <c r="D484" s="8" t="s">
        <v>8037</v>
      </c>
      <c r="E484" s="8" t="s">
        <v>1505</v>
      </c>
      <c r="F484" s="11">
        <v>300.0</v>
      </c>
      <c r="H484" s="16" t="str">
        <f t="shared" si="3"/>
        <v>07/2025</v>
      </c>
      <c r="I484" s="70" t="str">
        <f t="shared" si="4"/>
        <v>CXG-0725</v>
      </c>
    </row>
    <row r="485">
      <c r="A485" s="8" t="s">
        <v>8222</v>
      </c>
      <c r="B485" s="13">
        <v>45848.0</v>
      </c>
      <c r="C485" s="8" t="s">
        <v>7589</v>
      </c>
      <c r="D485" s="8" t="s">
        <v>7607</v>
      </c>
      <c r="E485" s="8" t="s">
        <v>1505</v>
      </c>
      <c r="F485" s="11">
        <v>6091.8</v>
      </c>
      <c r="H485" s="16" t="str">
        <f t="shared" si="3"/>
        <v>07/2025</v>
      </c>
      <c r="I485" s="70" t="str">
        <f t="shared" si="4"/>
        <v>CXG-0725</v>
      </c>
    </row>
    <row r="486">
      <c r="A486" s="8" t="s">
        <v>8223</v>
      </c>
      <c r="B486" s="13">
        <v>45853.0</v>
      </c>
      <c r="C486" s="8" t="s">
        <v>7592</v>
      </c>
      <c r="D486" s="8" t="s">
        <v>7600</v>
      </c>
      <c r="E486" s="8" t="s">
        <v>1505</v>
      </c>
      <c r="F486" s="11">
        <v>165.15</v>
      </c>
      <c r="H486" s="16" t="str">
        <f t="shared" si="3"/>
        <v>07/2025</v>
      </c>
      <c r="I486" s="70" t="str">
        <f t="shared" si="4"/>
        <v>CXG-0725</v>
      </c>
    </row>
    <row r="487">
      <c r="A487" s="8" t="s">
        <v>8224</v>
      </c>
      <c r="B487" s="13">
        <v>45853.0</v>
      </c>
      <c r="C487" s="8" t="s">
        <v>7618</v>
      </c>
      <c r="D487" s="8" t="s">
        <v>7619</v>
      </c>
      <c r="E487" s="8" t="s">
        <v>1505</v>
      </c>
      <c r="F487" s="11">
        <v>10221.69</v>
      </c>
      <c r="H487" s="16" t="str">
        <f t="shared" si="3"/>
        <v>07/2025</v>
      </c>
      <c r="I487" s="70" t="str">
        <f t="shared" si="4"/>
        <v>CXG-0725</v>
      </c>
    </row>
    <row r="488">
      <c r="A488" s="8" t="s">
        <v>8225</v>
      </c>
      <c r="B488" s="13">
        <v>45861.0</v>
      </c>
      <c r="C488" s="8" t="s">
        <v>8226</v>
      </c>
      <c r="D488" s="8" t="s">
        <v>8226</v>
      </c>
      <c r="E488" s="8" t="s">
        <v>1465</v>
      </c>
      <c r="F488" s="11">
        <v>11649.5</v>
      </c>
      <c r="H488" s="16" t="str">
        <f t="shared" si="3"/>
        <v>07/2025</v>
      </c>
      <c r="I488" s="70" t="str">
        <f t="shared" si="4"/>
        <v>CXG-0725</v>
      </c>
    </row>
    <row r="489">
      <c r="A489" s="8" t="s">
        <v>8227</v>
      </c>
      <c r="B489" s="13">
        <v>45861.0</v>
      </c>
      <c r="C489" s="8" t="s">
        <v>1886</v>
      </c>
      <c r="D489" s="8" t="s">
        <v>8109</v>
      </c>
      <c r="E489" s="8" t="s">
        <v>1465</v>
      </c>
      <c r="F489" s="11">
        <v>2000.0</v>
      </c>
      <c r="H489" s="16" t="str">
        <f t="shared" si="3"/>
        <v>07/2025</v>
      </c>
      <c r="I489" s="70" t="str">
        <f t="shared" si="4"/>
        <v>CXG-0725</v>
      </c>
    </row>
    <row r="490">
      <c r="A490" s="10" t="s">
        <v>8228</v>
      </c>
      <c r="B490" s="13">
        <v>45866.0</v>
      </c>
      <c r="C490" s="8" t="s">
        <v>8071</v>
      </c>
      <c r="D490" s="8" t="s">
        <v>8071</v>
      </c>
      <c r="E490" s="8" t="s">
        <v>1509</v>
      </c>
      <c r="F490" s="11">
        <v>1.59</v>
      </c>
      <c r="G490" s="8" t="s">
        <v>1509</v>
      </c>
      <c r="H490" s="16" t="str">
        <f t="shared" si="3"/>
        <v>07/2025</v>
      </c>
      <c r="I490" s="70" t="str">
        <f t="shared" si="4"/>
        <v>CXG-0725</v>
      </c>
    </row>
    <row r="491">
      <c r="A491" s="8" t="s">
        <v>8229</v>
      </c>
      <c r="B491" s="13">
        <v>45866.0</v>
      </c>
      <c r="C491" s="8" t="s">
        <v>7853</v>
      </c>
      <c r="D491" s="8" t="s">
        <v>7853</v>
      </c>
      <c r="E491" s="8" t="s">
        <v>1478</v>
      </c>
      <c r="F491" s="11">
        <v>4650.0</v>
      </c>
      <c r="H491" s="16" t="str">
        <f t="shared" si="3"/>
        <v>07/2025</v>
      </c>
      <c r="I491" s="70" t="str">
        <f t="shared" si="4"/>
        <v>CXG-0725</v>
      </c>
    </row>
    <row r="492">
      <c r="A492" s="8" t="s">
        <v>8230</v>
      </c>
      <c r="B492" s="13">
        <v>45866.0</v>
      </c>
      <c r="C492" s="8" t="s">
        <v>7592</v>
      </c>
      <c r="D492" s="8" t="s">
        <v>7600</v>
      </c>
      <c r="E492" s="8" t="s">
        <v>1478</v>
      </c>
      <c r="F492" s="11">
        <v>40.06</v>
      </c>
      <c r="H492" s="16" t="str">
        <f t="shared" si="3"/>
        <v>07/2025</v>
      </c>
      <c r="I492" s="70" t="str">
        <f t="shared" si="4"/>
        <v>CXG-0725</v>
      </c>
    </row>
    <row r="493">
      <c r="A493" s="8" t="s">
        <v>8231</v>
      </c>
      <c r="B493" s="13">
        <v>45860.0</v>
      </c>
      <c r="C493" s="8" t="s">
        <v>7592</v>
      </c>
      <c r="D493" s="8" t="s">
        <v>7600</v>
      </c>
      <c r="E493" s="8" t="s">
        <v>1465</v>
      </c>
      <c r="F493" s="11">
        <v>30.0</v>
      </c>
      <c r="H493" s="16" t="str">
        <f t="shared" si="3"/>
        <v>07/2025</v>
      </c>
      <c r="I493" s="70" t="str">
        <f t="shared" si="4"/>
        <v>CXG-0725</v>
      </c>
    </row>
    <row r="494">
      <c r="A494" s="8" t="s">
        <v>8232</v>
      </c>
      <c r="B494" s="13">
        <v>45861.0</v>
      </c>
      <c r="C494" s="8" t="s">
        <v>7592</v>
      </c>
      <c r="D494" s="8" t="s">
        <v>7600</v>
      </c>
      <c r="E494" s="8" t="s">
        <v>1465</v>
      </c>
      <c r="F494" s="11">
        <v>2.55</v>
      </c>
      <c r="H494" s="16" t="str">
        <f t="shared" si="3"/>
        <v>07/2025</v>
      </c>
      <c r="I494" s="70" t="str">
        <f t="shared" si="4"/>
        <v>CXG-0725</v>
      </c>
    </row>
    <row r="495">
      <c r="A495" s="8" t="s">
        <v>8233</v>
      </c>
      <c r="B495" s="13">
        <v>45867.0</v>
      </c>
      <c r="C495" s="8" t="s">
        <v>7586</v>
      </c>
      <c r="D495" s="8" t="s">
        <v>7586</v>
      </c>
      <c r="E495" s="8" t="s">
        <v>1509</v>
      </c>
      <c r="F495" s="11">
        <v>0.67</v>
      </c>
      <c r="H495" s="16" t="str">
        <f t="shared" si="3"/>
        <v>07/2025</v>
      </c>
      <c r="I495" s="70" t="str">
        <f t="shared" si="4"/>
        <v>CXG-0725</v>
      </c>
    </row>
    <row r="496">
      <c r="A496" s="8" t="s">
        <v>8234</v>
      </c>
      <c r="B496" s="13">
        <v>45868.0</v>
      </c>
      <c r="C496" s="8" t="s">
        <v>7671</v>
      </c>
      <c r="D496" s="8" t="s">
        <v>7758</v>
      </c>
      <c r="E496" s="8" t="s">
        <v>1478</v>
      </c>
      <c r="F496" s="11">
        <v>912.73</v>
      </c>
      <c r="H496" s="16" t="str">
        <f t="shared" si="3"/>
        <v>07/2025</v>
      </c>
      <c r="I496" s="70" t="str">
        <f t="shared" si="4"/>
        <v>CXG-0725</v>
      </c>
    </row>
    <row r="497">
      <c r="A497" s="8" t="s">
        <v>8235</v>
      </c>
      <c r="B497" s="13">
        <v>45868.0</v>
      </c>
      <c r="C497" s="8" t="s">
        <v>7628</v>
      </c>
      <c r="D497" s="8" t="s">
        <v>7628</v>
      </c>
      <c r="E497" s="8" t="s">
        <v>1478</v>
      </c>
      <c r="F497" s="11">
        <v>884.94</v>
      </c>
      <c r="H497" s="16" t="str">
        <f t="shared" si="3"/>
        <v>07/2025</v>
      </c>
      <c r="I497" s="70" t="str">
        <f t="shared" si="4"/>
        <v>CXG-0725</v>
      </c>
    </row>
    <row r="498">
      <c r="A498" s="8" t="s">
        <v>8236</v>
      </c>
      <c r="B498" s="13">
        <v>45868.0</v>
      </c>
      <c r="C498" s="8" t="s">
        <v>7621</v>
      </c>
      <c r="D498" s="8" t="s">
        <v>7621</v>
      </c>
      <c r="E498" s="8" t="s">
        <v>1478</v>
      </c>
      <c r="F498" s="11">
        <v>2277.0</v>
      </c>
      <c r="H498" s="16" t="str">
        <f t="shared" si="3"/>
        <v>07/2025</v>
      </c>
      <c r="I498" s="70" t="str">
        <f t="shared" si="4"/>
        <v>CXG-0725</v>
      </c>
    </row>
    <row r="499">
      <c r="A499" s="8" t="s">
        <v>8237</v>
      </c>
      <c r="B499" s="13">
        <v>45869.0</v>
      </c>
      <c r="C499" s="8" t="s">
        <v>7652</v>
      </c>
      <c r="D499" s="8" t="s">
        <v>7724</v>
      </c>
      <c r="E499" s="8" t="s">
        <v>1478</v>
      </c>
      <c r="F499" s="11">
        <v>20000.0</v>
      </c>
      <c r="H499" s="16" t="str">
        <f t="shared" si="3"/>
        <v>07/2025</v>
      </c>
      <c r="I499" s="70" t="str">
        <f t="shared" si="4"/>
        <v>CXG-0725</v>
      </c>
    </row>
    <row r="500">
      <c r="A500" s="8" t="s">
        <v>8238</v>
      </c>
      <c r="B500" s="13">
        <v>45869.0</v>
      </c>
      <c r="C500" s="8" t="s">
        <v>7652</v>
      </c>
      <c r="D500" s="8" t="s">
        <v>7596</v>
      </c>
      <c r="E500" s="8" t="s">
        <v>1478</v>
      </c>
      <c r="F500" s="11">
        <v>2000.0</v>
      </c>
      <c r="H500" s="16" t="str">
        <f t="shared" si="3"/>
        <v>07/2025</v>
      </c>
      <c r="I500" s="70" t="str">
        <f t="shared" si="4"/>
        <v>CXG-0725</v>
      </c>
    </row>
    <row r="501">
      <c r="A501" s="8" t="s">
        <v>8239</v>
      </c>
      <c r="B501" s="13">
        <v>45869.0</v>
      </c>
      <c r="C501" s="8" t="s">
        <v>7652</v>
      </c>
      <c r="D501" s="8" t="s">
        <v>7729</v>
      </c>
      <c r="E501" s="8" t="s">
        <v>1478</v>
      </c>
      <c r="F501" s="11">
        <v>3500.0</v>
      </c>
      <c r="H501" s="16" t="str">
        <f t="shared" si="3"/>
        <v>07/2025</v>
      </c>
      <c r="I501" s="70" t="str">
        <f t="shared" si="4"/>
        <v>CXG-0725</v>
      </c>
    </row>
    <row r="502">
      <c r="A502" s="8" t="s">
        <v>8240</v>
      </c>
      <c r="B502" s="13">
        <v>45869.0</v>
      </c>
      <c r="C502" s="8" t="s">
        <v>7652</v>
      </c>
      <c r="D502" s="8" t="s">
        <v>7432</v>
      </c>
      <c r="E502" s="8" t="s">
        <v>1478</v>
      </c>
      <c r="F502" s="11">
        <v>5000.0</v>
      </c>
      <c r="H502" s="16" t="str">
        <f t="shared" si="3"/>
        <v>07/2025</v>
      </c>
      <c r="I502" s="70" t="str">
        <f t="shared" si="4"/>
        <v>CXG-0725</v>
      </c>
    </row>
    <row r="503">
      <c r="A503" s="8" t="s">
        <v>8241</v>
      </c>
      <c r="B503" s="13">
        <v>45869.0</v>
      </c>
      <c r="C503" s="8" t="s">
        <v>7621</v>
      </c>
      <c r="D503" s="8" t="s">
        <v>7621</v>
      </c>
      <c r="E503" s="8" t="s">
        <v>1478</v>
      </c>
      <c r="F503" s="11">
        <v>759.0</v>
      </c>
      <c r="H503" s="16" t="str">
        <f t="shared" si="3"/>
        <v>07/2025</v>
      </c>
      <c r="I503" s="70" t="str">
        <f t="shared" si="4"/>
        <v>CXG-0725</v>
      </c>
    </row>
    <row r="504">
      <c r="A504" s="8" t="s">
        <v>8242</v>
      </c>
      <c r="B504" s="13">
        <v>45870.0</v>
      </c>
      <c r="C504" s="8" t="s">
        <v>7586</v>
      </c>
      <c r="D504" s="8" t="s">
        <v>7586</v>
      </c>
      <c r="E504" s="8" t="s">
        <v>1509</v>
      </c>
      <c r="F504" s="11">
        <v>5.44</v>
      </c>
      <c r="H504" s="16" t="str">
        <f t="shared" si="3"/>
        <v>08/2025</v>
      </c>
      <c r="I504" s="70" t="str">
        <f t="shared" si="4"/>
        <v>CXG-0825</v>
      </c>
    </row>
    <row r="505">
      <c r="A505" s="8" t="s">
        <v>8243</v>
      </c>
      <c r="B505" s="13">
        <v>45873.0</v>
      </c>
      <c r="C505" s="8" t="s">
        <v>8092</v>
      </c>
      <c r="D505" s="8" t="s">
        <v>8092</v>
      </c>
      <c r="E505" s="8" t="s">
        <v>1478</v>
      </c>
      <c r="F505" s="11">
        <v>3500.0</v>
      </c>
      <c r="H505" s="16" t="str">
        <f t="shared" si="3"/>
        <v>08/2025</v>
      </c>
      <c r="I505" s="70" t="str">
        <f t="shared" si="4"/>
        <v>CXG-0825</v>
      </c>
    </row>
    <row r="506">
      <c r="A506" s="8" t="s">
        <v>8244</v>
      </c>
      <c r="B506" s="13">
        <v>45870.0</v>
      </c>
      <c r="C506" s="8" t="s">
        <v>7592</v>
      </c>
      <c r="D506" s="8" t="s">
        <v>7600</v>
      </c>
      <c r="E506" s="8" t="s">
        <v>1478</v>
      </c>
      <c r="F506" s="11">
        <v>46.31</v>
      </c>
      <c r="H506" s="16" t="str">
        <f t="shared" si="3"/>
        <v>08/2025</v>
      </c>
      <c r="I506" s="70" t="str">
        <f t="shared" si="4"/>
        <v>CXG-0825</v>
      </c>
    </row>
    <row r="507">
      <c r="A507" s="8" t="s">
        <v>8245</v>
      </c>
      <c r="B507" s="13">
        <v>45870.0</v>
      </c>
      <c r="C507" s="8" t="s">
        <v>7933</v>
      </c>
      <c r="D507" s="8" t="s">
        <v>7933</v>
      </c>
      <c r="E507" s="8" t="s">
        <v>1478</v>
      </c>
      <c r="F507" s="11">
        <v>587.48</v>
      </c>
      <c r="H507" s="16" t="str">
        <f t="shared" si="3"/>
        <v>08/2025</v>
      </c>
      <c r="I507" s="70" t="str">
        <f t="shared" si="4"/>
        <v>CXG-0825</v>
      </c>
    </row>
    <row r="508">
      <c r="A508" s="8" t="s">
        <v>8246</v>
      </c>
      <c r="B508" s="13">
        <v>45870.0</v>
      </c>
      <c r="C508" s="8" t="s">
        <v>7752</v>
      </c>
      <c r="D508" s="8" t="s">
        <v>7752</v>
      </c>
      <c r="E508" s="8" t="s">
        <v>1478</v>
      </c>
      <c r="F508" s="11">
        <v>2023.11</v>
      </c>
      <c r="H508" s="16" t="str">
        <f t="shared" si="3"/>
        <v>08/2025</v>
      </c>
      <c r="I508" s="70" t="str">
        <f t="shared" si="4"/>
        <v>CXG-0825</v>
      </c>
    </row>
    <row r="509">
      <c r="A509" s="8" t="s">
        <v>8247</v>
      </c>
      <c r="B509" s="13">
        <v>45875.0</v>
      </c>
      <c r="C509" s="8" t="s">
        <v>7628</v>
      </c>
      <c r="D509" s="8" t="s">
        <v>7628</v>
      </c>
      <c r="E509" s="8" t="s">
        <v>1478</v>
      </c>
      <c r="F509" s="11">
        <v>506.0</v>
      </c>
      <c r="H509" s="16" t="str">
        <f t="shared" si="3"/>
        <v>08/2025</v>
      </c>
      <c r="I509" s="70" t="str">
        <f t="shared" si="4"/>
        <v>CXG-0825</v>
      </c>
    </row>
    <row r="510">
      <c r="A510" s="8" t="s">
        <v>8248</v>
      </c>
      <c r="B510" s="13">
        <v>45870.0</v>
      </c>
      <c r="C510" s="8" t="s">
        <v>8095</v>
      </c>
      <c r="D510" s="8" t="s">
        <v>8095</v>
      </c>
      <c r="E510" s="8" t="s">
        <v>1478</v>
      </c>
      <c r="F510" s="11">
        <v>1424.91</v>
      </c>
      <c r="H510" s="16" t="str">
        <f t="shared" si="3"/>
        <v>08/2025</v>
      </c>
      <c r="I510" s="70" t="str">
        <f t="shared" si="4"/>
        <v>CXG-0825</v>
      </c>
    </row>
    <row r="511">
      <c r="A511" s="8" t="s">
        <v>8249</v>
      </c>
      <c r="B511" s="13">
        <v>45877.0</v>
      </c>
      <c r="C511" s="8" t="s">
        <v>7592</v>
      </c>
      <c r="D511" s="8" t="s">
        <v>7600</v>
      </c>
      <c r="E511" s="8" t="s">
        <v>1478</v>
      </c>
      <c r="F511" s="11">
        <v>0.1</v>
      </c>
      <c r="H511" s="16" t="str">
        <f t="shared" si="3"/>
        <v>08/2025</v>
      </c>
      <c r="I511" s="70" t="str">
        <f t="shared" si="4"/>
        <v>CXG-0825</v>
      </c>
    </row>
    <row r="512">
      <c r="A512" s="8" t="s">
        <v>8250</v>
      </c>
      <c r="B512" s="13">
        <v>45880.0</v>
      </c>
      <c r="C512" s="8" t="s">
        <v>7752</v>
      </c>
      <c r="D512" s="8" t="s">
        <v>7752</v>
      </c>
      <c r="E512" s="8" t="s">
        <v>1478</v>
      </c>
      <c r="F512" s="11">
        <v>15289.47</v>
      </c>
      <c r="H512" s="16" t="str">
        <f t="shared" si="3"/>
        <v>08/2025</v>
      </c>
      <c r="I512" s="70" t="str">
        <f t="shared" si="4"/>
        <v>CXG-0825</v>
      </c>
    </row>
    <row r="513">
      <c r="A513" s="8" t="s">
        <v>8251</v>
      </c>
      <c r="B513" s="13">
        <v>45880.0</v>
      </c>
      <c r="C513" s="8" t="s">
        <v>8023</v>
      </c>
      <c r="D513" s="8" t="s">
        <v>8023</v>
      </c>
      <c r="E513" s="8" t="s">
        <v>1478</v>
      </c>
      <c r="F513" s="11">
        <v>455.51</v>
      </c>
      <c r="H513" s="16" t="str">
        <f t="shared" si="3"/>
        <v>08/2025</v>
      </c>
      <c r="I513" s="70" t="str">
        <f t="shared" si="4"/>
        <v>CXG-0825</v>
      </c>
    </row>
    <row r="514">
      <c r="A514" s="8" t="s">
        <v>8252</v>
      </c>
      <c r="B514" s="13">
        <v>45880.0</v>
      </c>
      <c r="C514" s="8" t="s">
        <v>7987</v>
      </c>
      <c r="D514" s="8" t="s">
        <v>7988</v>
      </c>
      <c r="E514" s="8" t="s">
        <v>1478</v>
      </c>
      <c r="F514" s="11">
        <v>65.11</v>
      </c>
      <c r="H514" s="16" t="str">
        <f t="shared" si="3"/>
        <v>08/2025</v>
      </c>
      <c r="I514" s="70" t="str">
        <f t="shared" si="4"/>
        <v>CXG-0825</v>
      </c>
    </row>
    <row r="515">
      <c r="A515" s="8" t="s">
        <v>8253</v>
      </c>
      <c r="B515" s="13">
        <v>45880.0</v>
      </c>
      <c r="C515" s="8" t="s">
        <v>7592</v>
      </c>
      <c r="D515" s="8" t="s">
        <v>7600</v>
      </c>
      <c r="E515" s="8" t="s">
        <v>1478</v>
      </c>
      <c r="F515" s="11">
        <v>0.1</v>
      </c>
      <c r="H515" s="16" t="str">
        <f t="shared" si="3"/>
        <v>08/2025</v>
      </c>
      <c r="I515" s="70" t="str">
        <f t="shared" si="4"/>
        <v>CXG-0825</v>
      </c>
    </row>
    <row r="516">
      <c r="A516" s="8" t="s">
        <v>8254</v>
      </c>
      <c r="B516" s="13">
        <v>45881.0</v>
      </c>
      <c r="C516" s="8" t="s">
        <v>7592</v>
      </c>
      <c r="D516" s="8" t="s">
        <v>7600</v>
      </c>
      <c r="E516" s="8" t="s">
        <v>1478</v>
      </c>
      <c r="F516" s="11">
        <v>2.9</v>
      </c>
      <c r="H516" s="16" t="str">
        <f t="shared" si="3"/>
        <v>08/2025</v>
      </c>
      <c r="I516" s="70" t="str">
        <f t="shared" si="4"/>
        <v>CXG-0825</v>
      </c>
    </row>
    <row r="517">
      <c r="A517" s="8" t="s">
        <v>8255</v>
      </c>
      <c r="B517" s="13">
        <v>45882.0</v>
      </c>
      <c r="C517" s="8" t="s">
        <v>7769</v>
      </c>
      <c r="D517" s="8" t="s">
        <v>8028</v>
      </c>
      <c r="E517" s="8" t="s">
        <v>1478</v>
      </c>
      <c r="F517" s="11">
        <v>10890.64</v>
      </c>
      <c r="H517" s="16" t="str">
        <f t="shared" si="3"/>
        <v>08/2025</v>
      </c>
      <c r="I517" s="70" t="str">
        <f t="shared" si="4"/>
        <v>CXG-0825</v>
      </c>
    </row>
    <row r="518">
      <c r="A518" s="8" t="s">
        <v>8256</v>
      </c>
      <c r="B518" s="13">
        <v>45870.0</v>
      </c>
      <c r="C518" s="8" t="s">
        <v>7586</v>
      </c>
      <c r="D518" s="8" t="s">
        <v>7586</v>
      </c>
      <c r="E518" s="8" t="s">
        <v>1478</v>
      </c>
      <c r="F518" s="11">
        <v>300.0</v>
      </c>
      <c r="H518" s="16" t="str">
        <f t="shared" si="3"/>
        <v>08/2025</v>
      </c>
      <c r="I518" s="70" t="str">
        <f t="shared" si="4"/>
        <v>CXG-0825</v>
      </c>
    </row>
    <row r="519">
      <c r="A519" s="8" t="s">
        <v>8257</v>
      </c>
      <c r="B519" s="13">
        <v>45877.0</v>
      </c>
      <c r="C519" s="8" t="s">
        <v>7586</v>
      </c>
      <c r="D519" s="8" t="s">
        <v>7586</v>
      </c>
      <c r="E519" s="8" t="s">
        <v>1478</v>
      </c>
      <c r="F519" s="11">
        <v>400.0</v>
      </c>
      <c r="H519" s="16" t="str">
        <f t="shared" si="3"/>
        <v>08/2025</v>
      </c>
      <c r="I519" s="70" t="str">
        <f t="shared" si="4"/>
        <v>CXG-0825</v>
      </c>
    </row>
    <row r="520">
      <c r="A520" s="8" t="s">
        <v>8258</v>
      </c>
      <c r="B520" s="13">
        <v>45882.0</v>
      </c>
      <c r="C520" s="8" t="s">
        <v>7628</v>
      </c>
      <c r="D520" s="8" t="s">
        <v>7628</v>
      </c>
      <c r="E520" s="8" t="s">
        <v>1478</v>
      </c>
      <c r="F520" s="11">
        <v>854.8</v>
      </c>
      <c r="H520" s="16" t="str">
        <f t="shared" si="3"/>
        <v>08/2025</v>
      </c>
      <c r="I520" s="70" t="str">
        <f t="shared" si="4"/>
        <v>CXG-0825</v>
      </c>
    </row>
    <row r="521">
      <c r="A521" s="8" t="s">
        <v>8259</v>
      </c>
      <c r="B521" s="13">
        <v>45882.0</v>
      </c>
      <c r="C521" s="8" t="s">
        <v>8100</v>
      </c>
      <c r="D521" s="8" t="s">
        <v>8100</v>
      </c>
      <c r="E521" s="8" t="s">
        <v>1478</v>
      </c>
      <c r="F521" s="11">
        <v>38.0</v>
      </c>
      <c r="H521" s="16" t="str">
        <f t="shared" si="3"/>
        <v>08/2025</v>
      </c>
      <c r="I521" s="70" t="str">
        <f t="shared" si="4"/>
        <v>CXG-0825</v>
      </c>
    </row>
    <row r="522">
      <c r="A522" s="8" t="s">
        <v>8260</v>
      </c>
      <c r="B522" s="13">
        <v>45882.0</v>
      </c>
      <c r="C522" s="8" t="s">
        <v>7586</v>
      </c>
      <c r="D522" s="8" t="s">
        <v>7675</v>
      </c>
      <c r="E522" s="8" t="s">
        <v>1478</v>
      </c>
      <c r="F522" s="11">
        <v>650.0</v>
      </c>
      <c r="H522" s="16" t="str">
        <f t="shared" si="3"/>
        <v>08/2025</v>
      </c>
      <c r="I522" s="70" t="str">
        <f t="shared" si="4"/>
        <v>CXG-0825</v>
      </c>
    </row>
    <row r="523">
      <c r="A523" s="8" t="s">
        <v>8261</v>
      </c>
      <c r="B523" s="13">
        <v>45882.0</v>
      </c>
      <c r="C523" s="8" t="s">
        <v>7592</v>
      </c>
      <c r="D523" s="8" t="s">
        <v>7600</v>
      </c>
      <c r="E523" s="8" t="s">
        <v>1478</v>
      </c>
      <c r="F523" s="11">
        <v>2.9</v>
      </c>
      <c r="H523" s="16" t="str">
        <f t="shared" si="3"/>
        <v>08/2025</v>
      </c>
      <c r="I523" s="70" t="str">
        <f t="shared" si="4"/>
        <v>CXG-0825</v>
      </c>
    </row>
    <row r="524">
      <c r="A524" s="8" t="s">
        <v>8262</v>
      </c>
      <c r="B524" s="13">
        <v>45884.0</v>
      </c>
      <c r="C524" s="8" t="s">
        <v>8202</v>
      </c>
      <c r="D524" s="8" t="s">
        <v>8202</v>
      </c>
      <c r="E524" s="8" t="s">
        <v>1478</v>
      </c>
      <c r="F524" s="11">
        <v>100.0</v>
      </c>
      <c r="H524" s="16" t="str">
        <f t="shared" si="3"/>
        <v>08/2025</v>
      </c>
      <c r="I524" s="70" t="str">
        <f t="shared" si="4"/>
        <v>CXG-0825</v>
      </c>
    </row>
    <row r="525">
      <c r="A525" s="8" t="s">
        <v>8263</v>
      </c>
      <c r="B525" s="13">
        <v>45885.0</v>
      </c>
      <c r="C525" s="8" t="s">
        <v>1886</v>
      </c>
      <c r="D525" s="8" t="s">
        <v>8264</v>
      </c>
      <c r="E525" s="8" t="s">
        <v>1478</v>
      </c>
      <c r="F525" s="11">
        <v>2550.0</v>
      </c>
      <c r="H525" s="16" t="str">
        <f t="shared" si="3"/>
        <v>08/2025</v>
      </c>
      <c r="I525" s="70" t="str">
        <f t="shared" si="4"/>
        <v>CXG-0825</v>
      </c>
    </row>
    <row r="526">
      <c r="A526" s="8" t="s">
        <v>8265</v>
      </c>
      <c r="B526" s="13">
        <v>45884.0</v>
      </c>
      <c r="C526" s="8" t="s">
        <v>7592</v>
      </c>
      <c r="D526" s="8" t="s">
        <v>7600</v>
      </c>
      <c r="E526" s="8" t="s">
        <v>1478</v>
      </c>
      <c r="F526" s="11">
        <v>56.5</v>
      </c>
      <c r="H526" s="16" t="str">
        <f t="shared" si="3"/>
        <v>08/2025</v>
      </c>
      <c r="I526" s="70" t="str">
        <f t="shared" si="4"/>
        <v>CXG-0825</v>
      </c>
    </row>
    <row r="527">
      <c r="A527" s="8" t="s">
        <v>8266</v>
      </c>
      <c r="B527" s="13">
        <v>45888.0</v>
      </c>
      <c r="C527" s="8" t="s">
        <v>7738</v>
      </c>
      <c r="D527" s="8" t="s">
        <v>8267</v>
      </c>
      <c r="E527" s="8" t="s">
        <v>1509</v>
      </c>
      <c r="F527" s="11">
        <v>95332.7</v>
      </c>
      <c r="H527" s="16" t="str">
        <f t="shared" si="3"/>
        <v>08/2025</v>
      </c>
      <c r="I527" s="70" t="str">
        <f t="shared" si="4"/>
        <v>CXG-0825</v>
      </c>
    </row>
    <row r="528">
      <c r="A528" s="8" t="s">
        <v>8268</v>
      </c>
      <c r="B528" s="13">
        <v>45888.0</v>
      </c>
      <c r="C528" s="8" t="s">
        <v>7630</v>
      </c>
      <c r="D528" s="8" t="s">
        <v>7630</v>
      </c>
      <c r="E528" s="8" t="s">
        <v>1478</v>
      </c>
      <c r="F528" s="11">
        <v>1021.6</v>
      </c>
      <c r="H528" s="16" t="str">
        <f t="shared" si="3"/>
        <v>08/2025</v>
      </c>
      <c r="I528" s="70" t="str">
        <f t="shared" si="4"/>
        <v>CXG-0825</v>
      </c>
    </row>
    <row r="529">
      <c r="A529" s="8" t="s">
        <v>8269</v>
      </c>
      <c r="B529" s="13">
        <v>45888.0</v>
      </c>
      <c r="C529" s="8" t="s">
        <v>8059</v>
      </c>
      <c r="D529" s="8" t="s">
        <v>8059</v>
      </c>
      <c r="E529" s="8" t="s">
        <v>1478</v>
      </c>
      <c r="F529" s="11">
        <v>121.44</v>
      </c>
      <c r="H529" s="16" t="str">
        <f t="shared" si="3"/>
        <v>08/2025</v>
      </c>
      <c r="I529" s="70" t="str">
        <f t="shared" si="4"/>
        <v>CXG-0825</v>
      </c>
    </row>
    <row r="530">
      <c r="A530" s="8" t="s">
        <v>8270</v>
      </c>
      <c r="B530" s="13">
        <v>45895.0</v>
      </c>
      <c r="C530" s="8" t="s">
        <v>7586</v>
      </c>
      <c r="D530" s="8" t="s">
        <v>7586</v>
      </c>
      <c r="E530" s="8" t="s">
        <v>1509</v>
      </c>
      <c r="F530" s="11">
        <v>19.72</v>
      </c>
      <c r="H530" s="16" t="str">
        <f t="shared" si="3"/>
        <v>08/2025</v>
      </c>
      <c r="I530" s="70" t="str">
        <f t="shared" si="4"/>
        <v>CXG-0825</v>
      </c>
    </row>
    <row r="531">
      <c r="A531" s="8" t="s">
        <v>8271</v>
      </c>
      <c r="B531" s="13">
        <v>45895.0</v>
      </c>
      <c r="C531" s="8" t="s">
        <v>7671</v>
      </c>
      <c r="D531" s="8" t="s">
        <v>7758</v>
      </c>
      <c r="E531" s="8" t="s">
        <v>1478</v>
      </c>
      <c r="F531" s="11">
        <v>912.73</v>
      </c>
      <c r="H531" s="16" t="str">
        <f t="shared" si="3"/>
        <v>08/2025</v>
      </c>
      <c r="I531" s="70" t="str">
        <f t="shared" si="4"/>
        <v>CXG-0825</v>
      </c>
    </row>
    <row r="532">
      <c r="A532" s="8" t="s">
        <v>8272</v>
      </c>
      <c r="B532" s="13">
        <v>45896.0</v>
      </c>
      <c r="C532" s="8" t="s">
        <v>7586</v>
      </c>
      <c r="D532" s="8" t="s">
        <v>7586</v>
      </c>
      <c r="E532" s="8" t="s">
        <v>378</v>
      </c>
      <c r="F532" s="11">
        <v>1307.0</v>
      </c>
      <c r="H532" s="16" t="str">
        <f t="shared" si="3"/>
        <v>08/2025</v>
      </c>
      <c r="I532" s="70" t="str">
        <f t="shared" si="4"/>
        <v>CXG-0825</v>
      </c>
    </row>
    <row r="533">
      <c r="A533" s="8" t="s">
        <v>8273</v>
      </c>
      <c r="B533" s="13">
        <v>45873.0</v>
      </c>
      <c r="C533" s="8" t="s">
        <v>7592</v>
      </c>
      <c r="D533" s="8" t="s">
        <v>7600</v>
      </c>
      <c r="E533" s="8" t="s">
        <v>1505</v>
      </c>
      <c r="F533" s="11">
        <v>881.44</v>
      </c>
      <c r="H533" s="16" t="str">
        <f t="shared" si="3"/>
        <v>08/2025</v>
      </c>
      <c r="I533" s="70" t="str">
        <f t="shared" si="4"/>
        <v>CXG-0825</v>
      </c>
    </row>
    <row r="534">
      <c r="A534" s="8" t="s">
        <v>8274</v>
      </c>
      <c r="B534" s="13">
        <v>45875.0</v>
      </c>
      <c r="C534" s="8" t="s">
        <v>8036</v>
      </c>
      <c r="D534" s="8" t="s">
        <v>8037</v>
      </c>
      <c r="E534" s="8" t="s">
        <v>1505</v>
      </c>
      <c r="F534" s="11">
        <v>316.5</v>
      </c>
      <c r="H534" s="16" t="str">
        <f t="shared" si="3"/>
        <v>08/2025</v>
      </c>
      <c r="I534" s="70" t="str">
        <f t="shared" si="4"/>
        <v>CXG-0825</v>
      </c>
    </row>
    <row r="535">
      <c r="A535" s="8" t="s">
        <v>8275</v>
      </c>
      <c r="B535" s="13">
        <v>45880.0</v>
      </c>
      <c r="C535" s="8" t="s">
        <v>7589</v>
      </c>
      <c r="D535" s="8" t="s">
        <v>7607</v>
      </c>
      <c r="E535" s="8" t="s">
        <v>1505</v>
      </c>
      <c r="F535" s="11">
        <v>13894.93</v>
      </c>
      <c r="H535" s="16" t="str">
        <f t="shared" si="3"/>
        <v>08/2025</v>
      </c>
      <c r="I535" s="70" t="str">
        <f t="shared" si="4"/>
        <v>CXG-0825</v>
      </c>
    </row>
    <row r="536">
      <c r="A536" s="8" t="s">
        <v>8276</v>
      </c>
      <c r="B536" s="13">
        <v>45884.0</v>
      </c>
      <c r="C536" s="8" t="s">
        <v>7592</v>
      </c>
      <c r="D536" s="8" t="s">
        <v>7600</v>
      </c>
      <c r="E536" s="8" t="s">
        <v>1505</v>
      </c>
      <c r="F536" s="11">
        <v>161.82</v>
      </c>
      <c r="H536" s="16" t="str">
        <f t="shared" si="3"/>
        <v>08/2025</v>
      </c>
      <c r="I536" s="70" t="str">
        <f t="shared" si="4"/>
        <v>CXG-0825</v>
      </c>
    </row>
    <row r="537">
      <c r="A537" s="8" t="s">
        <v>8277</v>
      </c>
      <c r="B537" s="13">
        <v>45888.0</v>
      </c>
      <c r="C537" s="8" t="s">
        <v>7618</v>
      </c>
      <c r="D537" s="8" t="s">
        <v>7619</v>
      </c>
      <c r="E537" s="8" t="s">
        <v>1505</v>
      </c>
      <c r="F537" s="11">
        <v>10363.18</v>
      </c>
      <c r="H537" s="16" t="str">
        <f t="shared" si="3"/>
        <v>08/2025</v>
      </c>
      <c r="I537" s="70" t="str">
        <f t="shared" si="4"/>
        <v>CXG-0825</v>
      </c>
    </row>
    <row r="538">
      <c r="A538" s="8" t="s">
        <v>8278</v>
      </c>
      <c r="B538" s="13">
        <v>45899.0</v>
      </c>
      <c r="C538" s="8" t="s">
        <v>7592</v>
      </c>
      <c r="D538" s="8" t="s">
        <v>7600</v>
      </c>
      <c r="E538" s="8" t="s">
        <v>1509</v>
      </c>
      <c r="F538" s="11">
        <v>0.73</v>
      </c>
      <c r="H538" s="16" t="str">
        <f t="shared" si="3"/>
        <v>08/2025</v>
      </c>
      <c r="I538" s="70" t="str">
        <f t="shared" si="4"/>
        <v>CXG-0825</v>
      </c>
    </row>
    <row r="539">
      <c r="A539" s="8" t="s">
        <v>8279</v>
      </c>
      <c r="B539" s="13">
        <v>45896.0</v>
      </c>
      <c r="C539" s="8" t="s">
        <v>7592</v>
      </c>
      <c r="D539" s="8" t="s">
        <v>7600</v>
      </c>
      <c r="E539" s="8" t="s">
        <v>1478</v>
      </c>
      <c r="F539" s="11">
        <v>25.0</v>
      </c>
      <c r="H539" s="16" t="str">
        <f t="shared" si="3"/>
        <v>08/2025</v>
      </c>
      <c r="I539" s="70" t="str">
        <f t="shared" si="4"/>
        <v>CXG-0825</v>
      </c>
    </row>
    <row r="540">
      <c r="A540" s="8" t="s">
        <v>8280</v>
      </c>
      <c r="B540" s="13">
        <v>45901.0</v>
      </c>
      <c r="C540" s="8" t="s">
        <v>7752</v>
      </c>
      <c r="D540" s="8" t="s">
        <v>7752</v>
      </c>
      <c r="E540" s="8" t="s">
        <v>1478</v>
      </c>
      <c r="F540" s="11">
        <v>2023.11</v>
      </c>
      <c r="H540" s="16" t="str">
        <f t="shared" si="3"/>
        <v>09/2025</v>
      </c>
      <c r="I540" s="70" t="str">
        <f t="shared" si="4"/>
        <v>CXG-0925</v>
      </c>
    </row>
    <row r="541">
      <c r="A541" s="8" t="s">
        <v>8281</v>
      </c>
      <c r="B541" s="13">
        <v>45901.0</v>
      </c>
      <c r="C541" s="8" t="s">
        <v>7652</v>
      </c>
      <c r="D541" s="8" t="s">
        <v>7596</v>
      </c>
      <c r="E541" s="8" t="s">
        <v>1478</v>
      </c>
      <c r="F541" s="11">
        <v>2000.0</v>
      </c>
      <c r="H541" s="16" t="str">
        <f t="shared" si="3"/>
        <v>09/2025</v>
      </c>
      <c r="I541" s="70" t="str">
        <f t="shared" si="4"/>
        <v>CXG-0925</v>
      </c>
    </row>
    <row r="542">
      <c r="A542" s="8" t="s">
        <v>8282</v>
      </c>
      <c r="B542" s="13">
        <v>45901.0</v>
      </c>
      <c r="C542" s="8" t="s">
        <v>7652</v>
      </c>
      <c r="D542" s="8" t="s">
        <v>7729</v>
      </c>
      <c r="E542" s="8" t="s">
        <v>1478</v>
      </c>
      <c r="F542" s="11">
        <v>3500.0</v>
      </c>
      <c r="H542" s="16" t="str">
        <f t="shared" si="3"/>
        <v>09/2025</v>
      </c>
      <c r="I542" s="70" t="str">
        <f t="shared" si="4"/>
        <v>CXG-0925</v>
      </c>
    </row>
    <row r="543">
      <c r="A543" s="8" t="s">
        <v>8283</v>
      </c>
      <c r="B543" s="13">
        <v>45901.0</v>
      </c>
      <c r="C543" s="8" t="s">
        <v>7652</v>
      </c>
      <c r="D543" s="8" t="s">
        <v>7432</v>
      </c>
      <c r="E543" s="8" t="s">
        <v>1478</v>
      </c>
      <c r="F543" s="11">
        <v>5000.0</v>
      </c>
      <c r="H543" s="16" t="str">
        <f t="shared" si="3"/>
        <v>09/2025</v>
      </c>
      <c r="I543" s="70" t="str">
        <f t="shared" si="4"/>
        <v>CXG-0925</v>
      </c>
    </row>
    <row r="544">
      <c r="A544" s="8" t="s">
        <v>8284</v>
      </c>
      <c r="B544" s="13">
        <v>45901.0</v>
      </c>
      <c r="C544" s="8" t="s">
        <v>7652</v>
      </c>
      <c r="D544" s="8" t="s">
        <v>7724</v>
      </c>
      <c r="E544" s="8" t="s">
        <v>1478</v>
      </c>
      <c r="F544" s="11">
        <v>20000.0</v>
      </c>
      <c r="H544" s="16" t="str">
        <f t="shared" si="3"/>
        <v>09/2025</v>
      </c>
      <c r="I544" s="70" t="str">
        <f t="shared" si="4"/>
        <v>CXG-0925</v>
      </c>
    </row>
    <row r="545">
      <c r="A545" s="8" t="s">
        <v>8285</v>
      </c>
      <c r="B545" s="13">
        <v>45901.0</v>
      </c>
      <c r="C545" s="8" t="s">
        <v>7621</v>
      </c>
      <c r="D545" s="8" t="s">
        <v>7621</v>
      </c>
      <c r="E545" s="8" t="s">
        <v>1478</v>
      </c>
      <c r="F545" s="11">
        <v>759.0</v>
      </c>
      <c r="H545" s="16" t="str">
        <f t="shared" si="3"/>
        <v>09/2025</v>
      </c>
      <c r="I545" s="70" t="str">
        <f t="shared" si="4"/>
        <v>CXG-0925</v>
      </c>
    </row>
    <row r="546">
      <c r="A546" s="8" t="s">
        <v>8286</v>
      </c>
      <c r="B546" s="13">
        <v>45901.0</v>
      </c>
      <c r="C546" s="8" t="s">
        <v>7621</v>
      </c>
      <c r="D546" s="8" t="s">
        <v>7621</v>
      </c>
      <c r="E546" s="8" t="s">
        <v>1478</v>
      </c>
      <c r="F546" s="11">
        <v>759.0</v>
      </c>
      <c r="H546" s="16" t="str">
        <f t="shared" si="3"/>
        <v>09/2025</v>
      </c>
      <c r="I546" s="70" t="str">
        <f t="shared" si="4"/>
        <v>CXG-0925</v>
      </c>
    </row>
    <row r="547">
      <c r="A547" s="8" t="s">
        <v>8287</v>
      </c>
      <c r="B547" s="13">
        <v>45901.0</v>
      </c>
      <c r="C547" s="8" t="s">
        <v>8092</v>
      </c>
      <c r="D547" s="8" t="s">
        <v>8092</v>
      </c>
      <c r="E547" s="8" t="s">
        <v>1478</v>
      </c>
      <c r="F547" s="11">
        <v>3500.0</v>
      </c>
      <c r="H547" s="16" t="str">
        <f t="shared" si="3"/>
        <v>09/2025</v>
      </c>
      <c r="I547" s="70" t="str">
        <f t="shared" si="4"/>
        <v>CXG-0925</v>
      </c>
    </row>
    <row r="548">
      <c r="A548" s="8" t="s">
        <v>8288</v>
      </c>
      <c r="B548" s="13">
        <v>45902.0</v>
      </c>
      <c r="C548" s="8" t="s">
        <v>7586</v>
      </c>
      <c r="D548" s="8" t="s">
        <v>8289</v>
      </c>
      <c r="E548" s="8" t="s">
        <v>1478</v>
      </c>
      <c r="F548" s="11">
        <v>1700.0</v>
      </c>
      <c r="H548" s="16" t="str">
        <f t="shared" si="3"/>
        <v>09/2025</v>
      </c>
      <c r="I548" s="70" t="str">
        <f t="shared" si="4"/>
        <v>CXG-0925</v>
      </c>
    </row>
    <row r="549">
      <c r="A549" s="8" t="s">
        <v>8290</v>
      </c>
      <c r="B549" s="13">
        <v>45902.0</v>
      </c>
      <c r="C549" s="8" t="s">
        <v>7586</v>
      </c>
      <c r="D549" s="8" t="s">
        <v>8289</v>
      </c>
      <c r="E549" s="8" t="s">
        <v>1478</v>
      </c>
      <c r="F549" s="11">
        <v>226.49</v>
      </c>
      <c r="G549" s="8" t="s">
        <v>8291</v>
      </c>
      <c r="H549" s="16" t="str">
        <f t="shared" si="3"/>
        <v>09/2025</v>
      </c>
      <c r="I549" s="70" t="str">
        <f t="shared" si="4"/>
        <v>CXG-0925</v>
      </c>
    </row>
    <row r="550">
      <c r="A550" s="8" t="s">
        <v>8292</v>
      </c>
      <c r="B550" s="13">
        <v>45903.0</v>
      </c>
      <c r="C550" s="8" t="s">
        <v>7586</v>
      </c>
      <c r="D550" s="8" t="s">
        <v>378</v>
      </c>
      <c r="E550" s="8" t="s">
        <v>378</v>
      </c>
      <c r="F550" s="11">
        <v>5668.65</v>
      </c>
      <c r="H550" s="16" t="str">
        <f t="shared" si="3"/>
        <v>09/2025</v>
      </c>
      <c r="I550" s="70" t="str">
        <f t="shared" si="4"/>
        <v>CXG-0925</v>
      </c>
    </row>
    <row r="551">
      <c r="A551" s="8" t="s">
        <v>8293</v>
      </c>
      <c r="B551" s="13">
        <v>45905.0</v>
      </c>
      <c r="C551" s="8" t="s">
        <v>7586</v>
      </c>
      <c r="D551" s="8" t="s">
        <v>7586</v>
      </c>
      <c r="E551" s="8" t="s">
        <v>1509</v>
      </c>
      <c r="F551" s="11">
        <v>1.95</v>
      </c>
      <c r="H551" s="16" t="str">
        <f t="shared" si="3"/>
        <v>09/2025</v>
      </c>
      <c r="I551" s="70" t="str">
        <f t="shared" si="4"/>
        <v>CXG-0925</v>
      </c>
    </row>
    <row r="552">
      <c r="A552" s="8" t="s">
        <v>8294</v>
      </c>
      <c r="B552" s="13">
        <v>45908.0</v>
      </c>
      <c r="C552" s="8" t="s">
        <v>7628</v>
      </c>
      <c r="D552" s="8" t="s">
        <v>7628</v>
      </c>
      <c r="E552" s="8" t="s">
        <v>1478</v>
      </c>
      <c r="F552" s="11">
        <v>506.0</v>
      </c>
      <c r="H552" s="16" t="str">
        <f t="shared" si="3"/>
        <v>09/2025</v>
      </c>
      <c r="I552" s="70" t="str">
        <f t="shared" si="4"/>
        <v>CXG-0925</v>
      </c>
    </row>
    <row r="553">
      <c r="A553" s="8" t="s">
        <v>8295</v>
      </c>
      <c r="B553" s="13">
        <v>45908.0</v>
      </c>
      <c r="C553" s="8" t="s">
        <v>7586</v>
      </c>
      <c r="D553" s="8" t="s">
        <v>378</v>
      </c>
      <c r="E553" s="8" t="s">
        <v>378</v>
      </c>
      <c r="F553" s="11">
        <v>14318.18</v>
      </c>
      <c r="H553" s="16" t="str">
        <f t="shared" si="3"/>
        <v>09/2025</v>
      </c>
      <c r="I553" s="70" t="str">
        <f t="shared" si="4"/>
        <v>CXG-0925</v>
      </c>
    </row>
    <row r="554">
      <c r="A554" s="8" t="s">
        <v>8296</v>
      </c>
      <c r="B554" s="13">
        <v>45908.0</v>
      </c>
      <c r="C554" s="8" t="s">
        <v>7621</v>
      </c>
      <c r="D554" s="8" t="s">
        <v>7621</v>
      </c>
      <c r="E554" s="8" t="s">
        <v>1478</v>
      </c>
      <c r="F554" s="11">
        <v>85.0</v>
      </c>
      <c r="H554" s="16" t="str">
        <f t="shared" si="3"/>
        <v>09/2025</v>
      </c>
      <c r="I554" s="70" t="str">
        <f t="shared" si="4"/>
        <v>CXG-0925</v>
      </c>
    </row>
    <row r="555">
      <c r="A555" s="10" t="s">
        <v>8297</v>
      </c>
      <c r="B555" s="13">
        <v>45909.0</v>
      </c>
      <c r="C555" s="8" t="s">
        <v>7738</v>
      </c>
      <c r="D555" s="8" t="s">
        <v>8267</v>
      </c>
      <c r="E555" s="8" t="s">
        <v>1509</v>
      </c>
      <c r="F555" s="11">
        <v>65000.0</v>
      </c>
      <c r="H555" s="16" t="str">
        <f t="shared" si="3"/>
        <v>09/2025</v>
      </c>
      <c r="I555" s="70" t="str">
        <f t="shared" si="4"/>
        <v>CXG-0925</v>
      </c>
    </row>
    <row r="556">
      <c r="A556" s="8" t="s">
        <v>8298</v>
      </c>
      <c r="B556" s="13">
        <v>45910.0</v>
      </c>
      <c r="C556" s="8" t="s">
        <v>7586</v>
      </c>
      <c r="D556" s="8" t="s">
        <v>7586</v>
      </c>
      <c r="E556" s="8" t="s">
        <v>1509</v>
      </c>
      <c r="F556" s="11">
        <v>0.48</v>
      </c>
      <c r="H556" s="16" t="str">
        <f t="shared" si="3"/>
        <v>09/2025</v>
      </c>
      <c r="I556" s="70" t="str">
        <f t="shared" si="4"/>
        <v>CXG-0925</v>
      </c>
    </row>
    <row r="557">
      <c r="A557" s="8" t="s">
        <v>8299</v>
      </c>
      <c r="B557" s="13">
        <v>45910.0</v>
      </c>
      <c r="C557" s="8" t="s">
        <v>7987</v>
      </c>
      <c r="D557" s="8" t="s">
        <v>7988</v>
      </c>
      <c r="E557" s="8" t="s">
        <v>1478</v>
      </c>
      <c r="F557" s="11">
        <v>65.11</v>
      </c>
      <c r="H557" s="16" t="str">
        <f t="shared" si="3"/>
        <v>09/2025</v>
      </c>
      <c r="I557" s="70" t="str">
        <f t="shared" si="4"/>
        <v>CXG-0925</v>
      </c>
    </row>
    <row r="558">
      <c r="A558" s="8" t="s">
        <v>8300</v>
      </c>
      <c r="B558" s="13">
        <v>45910.0</v>
      </c>
      <c r="C558" s="8" t="s">
        <v>8023</v>
      </c>
      <c r="D558" s="8" t="s">
        <v>8023</v>
      </c>
      <c r="E558" s="8" t="s">
        <v>1478</v>
      </c>
      <c r="F558" s="11">
        <v>455.49</v>
      </c>
      <c r="H558" s="16" t="str">
        <f t="shared" si="3"/>
        <v>09/2025</v>
      </c>
      <c r="I558" s="70" t="str">
        <f t="shared" si="4"/>
        <v>CXG-0925</v>
      </c>
    </row>
    <row r="559">
      <c r="A559" s="8" t="s">
        <v>8301</v>
      </c>
      <c r="B559" s="13">
        <v>45910.0</v>
      </c>
      <c r="C559" s="8" t="s">
        <v>7752</v>
      </c>
      <c r="D559" s="8" t="s">
        <v>7752</v>
      </c>
      <c r="E559" s="8" t="s">
        <v>1478</v>
      </c>
      <c r="F559" s="11">
        <v>15289.47</v>
      </c>
      <c r="H559" s="16" t="str">
        <f t="shared" si="3"/>
        <v>09/2025</v>
      </c>
      <c r="I559" s="70" t="str">
        <f t="shared" si="4"/>
        <v>CXG-0925</v>
      </c>
    </row>
    <row r="560">
      <c r="A560" s="8" t="s">
        <v>8302</v>
      </c>
      <c r="B560" s="13">
        <v>45912.0</v>
      </c>
      <c r="C560" s="8" t="s">
        <v>8202</v>
      </c>
      <c r="D560" s="8" t="s">
        <v>8202</v>
      </c>
      <c r="E560" s="8" t="s">
        <v>1478</v>
      </c>
      <c r="F560" s="11">
        <v>800.0</v>
      </c>
      <c r="H560" s="16" t="str">
        <f t="shared" si="3"/>
        <v>09/2025</v>
      </c>
      <c r="I560" s="70" t="str">
        <f t="shared" si="4"/>
        <v>CXG-0925</v>
      </c>
    </row>
    <row r="561">
      <c r="A561" s="8" t="s">
        <v>8303</v>
      </c>
      <c r="B561" s="13">
        <v>45914.0</v>
      </c>
      <c r="C561" s="8" t="s">
        <v>7474</v>
      </c>
      <c r="D561" s="8" t="s">
        <v>7635</v>
      </c>
      <c r="E561" s="8" t="s">
        <v>1478</v>
      </c>
      <c r="F561" s="11">
        <v>14104.06</v>
      </c>
      <c r="G561" s="8" t="s">
        <v>8304</v>
      </c>
      <c r="H561" s="16" t="str">
        <f t="shared" si="3"/>
        <v>09/2025</v>
      </c>
      <c r="I561" s="70" t="str">
        <f t="shared" si="4"/>
        <v>CXG-0925</v>
      </c>
    </row>
    <row r="562">
      <c r="A562" s="8" t="s">
        <v>8305</v>
      </c>
      <c r="B562" s="13">
        <v>45902.0</v>
      </c>
      <c r="C562" s="8" t="s">
        <v>7592</v>
      </c>
      <c r="D562" s="8" t="s">
        <v>7600</v>
      </c>
      <c r="E562" s="8" t="s">
        <v>1505</v>
      </c>
      <c r="F562" s="11">
        <v>389.82</v>
      </c>
      <c r="H562" s="16" t="str">
        <f t="shared" si="3"/>
        <v>09/2025</v>
      </c>
      <c r="I562" s="70" t="str">
        <f t="shared" si="4"/>
        <v>CXG-0925</v>
      </c>
    </row>
    <row r="563">
      <c r="A563" s="8" t="s">
        <v>8306</v>
      </c>
      <c r="B563" s="13">
        <v>45908.0</v>
      </c>
      <c r="C563" s="8" t="s">
        <v>8036</v>
      </c>
      <c r="D563" s="8" t="s">
        <v>8037</v>
      </c>
      <c r="E563" s="8" t="s">
        <v>1505</v>
      </c>
      <c r="F563" s="11">
        <v>316.5</v>
      </c>
      <c r="H563" s="16" t="str">
        <f t="shared" si="3"/>
        <v>09/2025</v>
      </c>
      <c r="I563" s="70" t="str">
        <f t="shared" si="4"/>
        <v>CXG-0925</v>
      </c>
    </row>
    <row r="564">
      <c r="A564" s="8" t="s">
        <v>8307</v>
      </c>
      <c r="B564" s="13">
        <v>45910.0</v>
      </c>
      <c r="C564" s="8" t="s">
        <v>7589</v>
      </c>
      <c r="D564" s="8" t="s">
        <v>7607</v>
      </c>
      <c r="E564" s="8" t="s">
        <v>1505</v>
      </c>
      <c r="F564" s="11">
        <v>13708.63</v>
      </c>
      <c r="H564" s="16" t="str">
        <f t="shared" si="3"/>
        <v>09/2025</v>
      </c>
      <c r="I564" s="70" t="str">
        <f t="shared" si="4"/>
        <v>CXG-0925</v>
      </c>
    </row>
    <row r="565">
      <c r="A565" s="8" t="s">
        <v>8308</v>
      </c>
      <c r="B565" s="13">
        <v>45910.0</v>
      </c>
      <c r="C565" s="8" t="s">
        <v>7592</v>
      </c>
      <c r="D565" s="8" t="s">
        <v>7600</v>
      </c>
      <c r="E565" s="8" t="s">
        <v>1505</v>
      </c>
      <c r="F565" s="11">
        <v>165.15</v>
      </c>
      <c r="H565" s="16" t="str">
        <f t="shared" si="3"/>
        <v>09/2025</v>
      </c>
      <c r="I565" s="70" t="str">
        <f t="shared" si="4"/>
        <v>CXG-0925</v>
      </c>
    </row>
    <row r="566">
      <c r="A566" s="8" t="s">
        <v>8309</v>
      </c>
      <c r="B566" s="13">
        <v>45915.0</v>
      </c>
      <c r="C566" s="8" t="s">
        <v>7618</v>
      </c>
      <c r="D566" s="8" t="s">
        <v>7619</v>
      </c>
      <c r="E566" s="8" t="s">
        <v>1505</v>
      </c>
      <c r="F566" s="11">
        <v>10257.57</v>
      </c>
      <c r="H566" s="16" t="str">
        <f t="shared" si="3"/>
        <v>09/2025</v>
      </c>
      <c r="I566" s="70" t="str">
        <f t="shared" si="4"/>
        <v>CXG-0925</v>
      </c>
    </row>
    <row r="567">
      <c r="A567" s="8" t="s">
        <v>8310</v>
      </c>
      <c r="B567" s="13">
        <v>45915.0</v>
      </c>
      <c r="C567" s="8" t="s">
        <v>7769</v>
      </c>
      <c r="D567" s="8" t="s">
        <v>8028</v>
      </c>
      <c r="E567" s="8" t="s">
        <v>1478</v>
      </c>
      <c r="F567" s="11">
        <v>1780.26</v>
      </c>
      <c r="H567" s="16" t="str">
        <f t="shared" si="3"/>
        <v>09/2025</v>
      </c>
      <c r="I567" s="70" t="str">
        <f t="shared" si="4"/>
        <v>CXG-0925</v>
      </c>
    </row>
    <row r="568">
      <c r="A568" s="8" t="s">
        <v>8311</v>
      </c>
      <c r="B568" s="13">
        <v>45912.0</v>
      </c>
      <c r="C568" s="8" t="s">
        <v>8312</v>
      </c>
      <c r="D568" s="8" t="s">
        <v>8312</v>
      </c>
      <c r="E568" s="8" t="s">
        <v>1478</v>
      </c>
      <c r="F568" s="11">
        <v>300.0</v>
      </c>
      <c r="H568" s="16" t="str">
        <f t="shared" si="3"/>
        <v>09/2025</v>
      </c>
      <c r="I568" s="70" t="str">
        <f t="shared" si="4"/>
        <v>CXG-0925</v>
      </c>
    </row>
    <row r="569">
      <c r="A569" s="8" t="s">
        <v>8313</v>
      </c>
      <c r="B569" s="13">
        <v>45915.0</v>
      </c>
      <c r="C569" s="8" t="s">
        <v>7639</v>
      </c>
      <c r="D569" s="8" t="s">
        <v>7639</v>
      </c>
      <c r="E569" s="8" t="s">
        <v>1478</v>
      </c>
      <c r="F569" s="11">
        <v>1012.94</v>
      </c>
      <c r="H569" s="16" t="str">
        <f t="shared" si="3"/>
        <v>09/2025</v>
      </c>
      <c r="I569" s="70" t="str">
        <f t="shared" si="4"/>
        <v>CXG-0925</v>
      </c>
    </row>
    <row r="570">
      <c r="A570" s="8" t="s">
        <v>8314</v>
      </c>
      <c r="B570" s="13">
        <v>45915.0</v>
      </c>
      <c r="C570" s="8" t="s">
        <v>7592</v>
      </c>
      <c r="D570" s="8" t="s">
        <v>7600</v>
      </c>
      <c r="E570" s="8" t="s">
        <v>1478</v>
      </c>
      <c r="F570" s="11">
        <v>56.5</v>
      </c>
      <c r="H570" s="16" t="str">
        <f t="shared" si="3"/>
        <v>09/2025</v>
      </c>
      <c r="I570" s="70" t="str">
        <f t="shared" si="4"/>
        <v>CXG-0925</v>
      </c>
    </row>
    <row r="571">
      <c r="A571" s="8" t="s">
        <v>8315</v>
      </c>
      <c r="B571" s="13">
        <v>45916.0</v>
      </c>
      <c r="C571" s="8" t="s">
        <v>7474</v>
      </c>
      <c r="D571" s="8" t="s">
        <v>7635</v>
      </c>
      <c r="E571" s="8" t="s">
        <v>1478</v>
      </c>
      <c r="F571" s="11">
        <v>300.0</v>
      </c>
      <c r="H571" s="16" t="str">
        <f t="shared" si="3"/>
        <v>09/2025</v>
      </c>
      <c r="I571" s="70" t="str">
        <f t="shared" si="4"/>
        <v>CXG-0925</v>
      </c>
    </row>
    <row r="572">
      <c r="A572" s="8" t="s">
        <v>8316</v>
      </c>
      <c r="B572" s="13">
        <v>45916.0</v>
      </c>
      <c r="C572" s="8" t="s">
        <v>8059</v>
      </c>
      <c r="D572" s="8" t="s">
        <v>8059</v>
      </c>
      <c r="E572" s="8" t="s">
        <v>1478</v>
      </c>
      <c r="F572" s="11">
        <v>121.44</v>
      </c>
      <c r="H572" s="16" t="str">
        <f t="shared" si="3"/>
        <v>09/2025</v>
      </c>
      <c r="I572" s="70" t="str">
        <f t="shared" si="4"/>
        <v>CXG-0925</v>
      </c>
    </row>
    <row r="573">
      <c r="A573" s="8" t="s">
        <v>8317</v>
      </c>
      <c r="B573" s="13">
        <v>45916.0</v>
      </c>
      <c r="C573" s="8" t="s">
        <v>8318</v>
      </c>
      <c r="D573" s="8" t="s">
        <v>8318</v>
      </c>
      <c r="E573" s="8" t="s">
        <v>1478</v>
      </c>
      <c r="F573" s="11">
        <v>35.0</v>
      </c>
      <c r="H573" s="16" t="str">
        <f t="shared" si="3"/>
        <v>09/2025</v>
      </c>
      <c r="I573" s="70" t="str">
        <f t="shared" si="4"/>
        <v>CXG-0925</v>
      </c>
    </row>
    <row r="574">
      <c r="A574" s="8" t="s">
        <v>8319</v>
      </c>
      <c r="B574" s="13">
        <v>45916.0</v>
      </c>
      <c r="C574" s="8" t="s">
        <v>7630</v>
      </c>
      <c r="D574" s="8" t="s">
        <v>7630</v>
      </c>
      <c r="E574" s="8" t="s">
        <v>1478</v>
      </c>
      <c r="F574" s="11">
        <v>1021.6</v>
      </c>
      <c r="H574" s="16" t="str">
        <f t="shared" si="3"/>
        <v>09/2025</v>
      </c>
      <c r="I574" s="70" t="str">
        <f t="shared" si="4"/>
        <v>CXG-0925</v>
      </c>
    </row>
    <row r="575">
      <c r="A575" s="8" t="s">
        <v>8320</v>
      </c>
      <c r="B575" s="13">
        <v>45916.0</v>
      </c>
      <c r="C575" s="8" t="s">
        <v>7628</v>
      </c>
      <c r="D575" s="8" t="s">
        <v>7628</v>
      </c>
      <c r="E575" s="8" t="s">
        <v>1478</v>
      </c>
      <c r="F575" s="11">
        <v>854.8</v>
      </c>
      <c r="H575" s="16" t="str">
        <f t="shared" si="3"/>
        <v>09/2025</v>
      </c>
      <c r="I575" s="70" t="str">
        <f t="shared" si="4"/>
        <v>CXG-0925</v>
      </c>
    </row>
    <row r="576">
      <c r="A576" s="10" t="s">
        <v>8321</v>
      </c>
      <c r="B576" s="13">
        <v>45917.0</v>
      </c>
      <c r="C576" s="8" t="s">
        <v>8322</v>
      </c>
      <c r="D576" s="8" t="s">
        <v>8322</v>
      </c>
      <c r="E576" s="8" t="s">
        <v>1509</v>
      </c>
      <c r="F576" s="11">
        <v>10000.0</v>
      </c>
      <c r="H576" s="16" t="str">
        <f t="shared" si="3"/>
        <v>09/2025</v>
      </c>
      <c r="I576" s="70" t="str">
        <f t="shared" si="4"/>
        <v>CXG-0925</v>
      </c>
    </row>
    <row r="577">
      <c r="A577" s="8" t="s">
        <v>8323</v>
      </c>
      <c r="B577" s="13">
        <v>45918.0</v>
      </c>
      <c r="C577" s="8" t="s">
        <v>1886</v>
      </c>
      <c r="D577" s="8" t="s">
        <v>7795</v>
      </c>
      <c r="E577" s="8" t="s">
        <v>1478</v>
      </c>
      <c r="F577" s="11">
        <v>333.0</v>
      </c>
      <c r="H577" s="16" t="str">
        <f t="shared" si="3"/>
        <v>09/2025</v>
      </c>
      <c r="I577" s="70" t="str">
        <f t="shared" si="4"/>
        <v>CXG-0925</v>
      </c>
    </row>
    <row r="578">
      <c r="A578" s="8" t="s">
        <v>8324</v>
      </c>
      <c r="B578" s="13">
        <v>45919.0</v>
      </c>
      <c r="C578" s="8" t="s">
        <v>7586</v>
      </c>
      <c r="D578" s="8" t="s">
        <v>7675</v>
      </c>
      <c r="E578" s="8" t="s">
        <v>1478</v>
      </c>
      <c r="F578" s="11">
        <v>650.0</v>
      </c>
      <c r="H578" s="16" t="str">
        <f t="shared" si="3"/>
        <v>09/2025</v>
      </c>
      <c r="I578" s="70" t="str">
        <f t="shared" si="4"/>
        <v>CXG-0925</v>
      </c>
    </row>
    <row r="579">
      <c r="A579" s="8" t="s">
        <v>8325</v>
      </c>
      <c r="B579" s="13">
        <v>45920.0</v>
      </c>
      <c r="C579" s="8" t="s">
        <v>7474</v>
      </c>
      <c r="D579" s="8" t="s">
        <v>7635</v>
      </c>
      <c r="E579" s="8" t="s">
        <v>1478</v>
      </c>
      <c r="F579" s="11">
        <v>23.7</v>
      </c>
      <c r="H579" s="16" t="str">
        <f t="shared" si="3"/>
        <v>09/2025</v>
      </c>
      <c r="I579" s="70" t="str">
        <f t="shared" si="4"/>
        <v>CXG-0925</v>
      </c>
    </row>
    <row r="580">
      <c r="A580" s="8" t="s">
        <v>8326</v>
      </c>
      <c r="B580" s="13">
        <v>45920.0</v>
      </c>
      <c r="C580" s="8" t="s">
        <v>7474</v>
      </c>
      <c r="D580" s="8" t="s">
        <v>7635</v>
      </c>
      <c r="E580" s="8" t="s">
        <v>1478</v>
      </c>
      <c r="F580" s="11">
        <v>23.7</v>
      </c>
      <c r="H580" s="16" t="str">
        <f t="shared" si="3"/>
        <v>09/2025</v>
      </c>
      <c r="I580" s="70" t="str">
        <f t="shared" si="4"/>
        <v>CXG-0925</v>
      </c>
    </row>
    <row r="581">
      <c r="A581" s="8" t="s">
        <v>8327</v>
      </c>
      <c r="B581" s="13">
        <v>45922.0</v>
      </c>
      <c r="C581" s="8" t="s">
        <v>7474</v>
      </c>
      <c r="D581" s="8" t="s">
        <v>7635</v>
      </c>
      <c r="E581" s="8" t="s">
        <v>1478</v>
      </c>
      <c r="F581" s="11">
        <v>23.7</v>
      </c>
      <c r="H581" s="16" t="str">
        <f t="shared" si="3"/>
        <v>09/2025</v>
      </c>
      <c r="I581" s="70" t="str">
        <f t="shared" si="4"/>
        <v>CXG-0925</v>
      </c>
    </row>
    <row r="582">
      <c r="A582" s="8" t="s">
        <v>8328</v>
      </c>
      <c r="B582" s="13">
        <v>45922.0</v>
      </c>
      <c r="C582" s="8" t="s">
        <v>7474</v>
      </c>
      <c r="D582" s="8" t="s">
        <v>7635</v>
      </c>
      <c r="E582" s="8" t="s">
        <v>1478</v>
      </c>
      <c r="F582" s="11">
        <v>23.7</v>
      </c>
      <c r="H582" s="16" t="str">
        <f t="shared" si="3"/>
        <v>09/2025</v>
      </c>
      <c r="I582" s="70" t="str">
        <f t="shared" si="4"/>
        <v>CXG-0925</v>
      </c>
    </row>
    <row r="583">
      <c r="A583" s="8" t="s">
        <v>8329</v>
      </c>
      <c r="B583" s="13">
        <v>45922.0</v>
      </c>
      <c r="C583" s="8" t="s">
        <v>7474</v>
      </c>
      <c r="D583" s="8" t="s">
        <v>7635</v>
      </c>
      <c r="E583" s="8" t="s">
        <v>1478</v>
      </c>
      <c r="F583" s="11">
        <v>23.7</v>
      </c>
      <c r="H583" s="16" t="str">
        <f t="shared" si="3"/>
        <v>09/2025</v>
      </c>
      <c r="I583" s="70" t="str">
        <f t="shared" si="4"/>
        <v>CXG-0925</v>
      </c>
    </row>
    <row r="584">
      <c r="A584" s="8" t="s">
        <v>8330</v>
      </c>
      <c r="B584" s="13">
        <v>45923.0</v>
      </c>
      <c r="C584" s="8" t="s">
        <v>8100</v>
      </c>
      <c r="D584" s="8" t="s">
        <v>8100</v>
      </c>
      <c r="E584" s="8" t="s">
        <v>1478</v>
      </c>
      <c r="F584" s="11">
        <v>38.46</v>
      </c>
      <c r="H584" s="16" t="str">
        <f t="shared" si="3"/>
        <v>09/2025</v>
      </c>
      <c r="I584" s="70" t="str">
        <f t="shared" si="4"/>
        <v>CXG-0925</v>
      </c>
    </row>
    <row r="585">
      <c r="A585" s="8" t="s">
        <v>8331</v>
      </c>
      <c r="B585" s="13">
        <v>45923.0</v>
      </c>
      <c r="C585" s="8" t="s">
        <v>7671</v>
      </c>
      <c r="D585" s="8" t="s">
        <v>7758</v>
      </c>
      <c r="E585" s="8" t="s">
        <v>1478</v>
      </c>
      <c r="F585" s="11">
        <v>912.73</v>
      </c>
      <c r="H585" s="16" t="str">
        <f t="shared" si="3"/>
        <v>09/2025</v>
      </c>
      <c r="I585" s="70" t="str">
        <f t="shared" si="4"/>
        <v>CXG-0925</v>
      </c>
    </row>
    <row r="586">
      <c r="A586" s="8" t="s">
        <v>8332</v>
      </c>
      <c r="B586" s="13">
        <v>45924.0</v>
      </c>
      <c r="C586" s="8" t="s">
        <v>7474</v>
      </c>
      <c r="D586" s="8" t="s">
        <v>7635</v>
      </c>
      <c r="E586" s="8" t="s">
        <v>1478</v>
      </c>
      <c r="F586" s="11">
        <v>200.0</v>
      </c>
      <c r="G586" s="8" t="s">
        <v>8333</v>
      </c>
      <c r="H586" s="16" t="str">
        <f t="shared" si="3"/>
        <v>09/2025</v>
      </c>
      <c r="I586" s="70" t="str">
        <f t="shared" si="4"/>
        <v>CXG-0925</v>
      </c>
    </row>
    <row r="587">
      <c r="A587" s="8" t="s">
        <v>8334</v>
      </c>
      <c r="B587" s="13">
        <v>45925.0</v>
      </c>
      <c r="C587" s="8" t="s">
        <v>2326</v>
      </c>
      <c r="D587" s="8" t="s">
        <v>7485</v>
      </c>
      <c r="E587" s="8" t="s">
        <v>1478</v>
      </c>
      <c r="F587" s="11">
        <v>1000.0</v>
      </c>
      <c r="H587" s="16" t="str">
        <f t="shared" si="3"/>
        <v>09/2025</v>
      </c>
      <c r="I587" s="70" t="str">
        <f t="shared" si="4"/>
        <v>CXG-0925</v>
      </c>
    </row>
    <row r="588">
      <c r="A588" s="8" t="s">
        <v>8335</v>
      </c>
      <c r="B588" s="13">
        <v>45926.0</v>
      </c>
      <c r="C588" s="8" t="s">
        <v>7592</v>
      </c>
      <c r="D588" s="8" t="s">
        <v>7600</v>
      </c>
      <c r="E588" s="8" t="s">
        <v>1478</v>
      </c>
      <c r="F588" s="11">
        <v>0.2</v>
      </c>
      <c r="H588" s="16" t="str">
        <f t="shared" si="3"/>
        <v>09/2025</v>
      </c>
      <c r="I588" s="70" t="str">
        <f t="shared" si="4"/>
        <v>CXG-0925</v>
      </c>
    </row>
    <row r="589">
      <c r="A589" s="10" t="s">
        <v>8336</v>
      </c>
      <c r="B589" s="13">
        <v>45929.0</v>
      </c>
      <c r="C589" s="8" t="s">
        <v>1886</v>
      </c>
      <c r="D589" s="8" t="s">
        <v>8090</v>
      </c>
      <c r="E589" s="8" t="s">
        <v>1478</v>
      </c>
      <c r="F589" s="11">
        <v>419.0</v>
      </c>
      <c r="H589" s="16" t="str">
        <f t="shared" si="3"/>
        <v>09/2025</v>
      </c>
      <c r="I589" s="70" t="str">
        <f t="shared" si="4"/>
        <v>CXG-0925</v>
      </c>
    </row>
    <row r="590">
      <c r="A590" s="8" t="s">
        <v>8337</v>
      </c>
      <c r="B590" s="13">
        <v>45929.0</v>
      </c>
      <c r="C590" s="8" t="s">
        <v>7639</v>
      </c>
      <c r="D590" s="8" t="s">
        <v>7639</v>
      </c>
      <c r="E590" s="8" t="s">
        <v>1478</v>
      </c>
      <c r="F590" s="11">
        <v>676.33</v>
      </c>
      <c r="H590" s="16" t="str">
        <f t="shared" si="3"/>
        <v>09/2025</v>
      </c>
      <c r="I590" s="70" t="str">
        <f t="shared" si="4"/>
        <v>CXG-0925</v>
      </c>
    </row>
    <row r="591">
      <c r="A591" s="8" t="s">
        <v>8338</v>
      </c>
      <c r="B591" s="13">
        <v>45929.0</v>
      </c>
      <c r="C591" s="8" t="s">
        <v>7592</v>
      </c>
      <c r="D591" s="8" t="s">
        <v>7600</v>
      </c>
      <c r="E591" s="8" t="s">
        <v>1478</v>
      </c>
      <c r="F591" s="11">
        <v>6.0</v>
      </c>
      <c r="H591" s="16" t="str">
        <f t="shared" si="3"/>
        <v>09/2025</v>
      </c>
      <c r="I591" s="70" t="str">
        <f t="shared" si="4"/>
        <v>CXG-0925</v>
      </c>
    </row>
    <row r="592">
      <c r="A592" s="8" t="s">
        <v>8339</v>
      </c>
      <c r="B592" s="13">
        <v>45930.0</v>
      </c>
      <c r="C592" s="8" t="s">
        <v>7592</v>
      </c>
      <c r="D592" s="8" t="s">
        <v>7600</v>
      </c>
      <c r="E592" s="8" t="s">
        <v>1478</v>
      </c>
      <c r="F592" s="11">
        <v>25.0</v>
      </c>
      <c r="H592" s="16" t="str">
        <f t="shared" si="3"/>
        <v>09/2025</v>
      </c>
      <c r="I592" s="70" t="str">
        <f t="shared" si="4"/>
        <v>CXG-0925</v>
      </c>
    </row>
    <row r="593">
      <c r="A593" s="8" t="s">
        <v>8340</v>
      </c>
      <c r="B593" s="13">
        <v>45930.0</v>
      </c>
      <c r="C593" s="8" t="s">
        <v>7652</v>
      </c>
      <c r="D593" s="8" t="s">
        <v>7724</v>
      </c>
      <c r="E593" s="8" t="s">
        <v>1478</v>
      </c>
      <c r="F593" s="11">
        <v>20000.0</v>
      </c>
      <c r="H593" s="16" t="str">
        <f t="shared" si="3"/>
        <v>09/2025</v>
      </c>
      <c r="I593" s="70" t="str">
        <f t="shared" si="4"/>
        <v>CXG-0925</v>
      </c>
    </row>
    <row r="594">
      <c r="A594" s="8" t="s">
        <v>8341</v>
      </c>
      <c r="B594" s="13">
        <v>45930.0</v>
      </c>
      <c r="C594" s="8" t="s">
        <v>7652</v>
      </c>
      <c r="D594" s="8" t="s">
        <v>7432</v>
      </c>
      <c r="E594" s="8" t="s">
        <v>1478</v>
      </c>
      <c r="F594" s="11">
        <v>5000.0</v>
      </c>
      <c r="H594" s="16" t="str">
        <f t="shared" si="3"/>
        <v>09/2025</v>
      </c>
      <c r="I594" s="70" t="str">
        <f t="shared" si="4"/>
        <v>CXG-0925</v>
      </c>
    </row>
    <row r="595">
      <c r="A595" s="8" t="s">
        <v>8342</v>
      </c>
      <c r="B595" s="13">
        <v>45930.0</v>
      </c>
      <c r="C595" s="8" t="s">
        <v>7652</v>
      </c>
      <c r="D595" s="8" t="s">
        <v>7729</v>
      </c>
      <c r="E595" s="8" t="s">
        <v>1478</v>
      </c>
      <c r="F595" s="11">
        <v>3680.0</v>
      </c>
      <c r="H595" s="16" t="str">
        <f t="shared" si="3"/>
        <v>09/2025</v>
      </c>
      <c r="I595" s="70" t="str">
        <f t="shared" si="4"/>
        <v>CXG-0925</v>
      </c>
    </row>
    <row r="596">
      <c r="A596" s="8" t="s">
        <v>8343</v>
      </c>
      <c r="B596" s="13">
        <v>45930.0</v>
      </c>
      <c r="C596" s="8" t="s">
        <v>7652</v>
      </c>
      <c r="D596" s="8" t="s">
        <v>230</v>
      </c>
      <c r="E596" s="8" t="s">
        <v>1478</v>
      </c>
      <c r="F596" s="11">
        <v>36000.0</v>
      </c>
      <c r="G596" s="8" t="s">
        <v>8344</v>
      </c>
      <c r="H596" s="16" t="str">
        <f t="shared" si="3"/>
        <v>09/2025</v>
      </c>
      <c r="I596" s="70" t="str">
        <f t="shared" si="4"/>
        <v>CXG-0925</v>
      </c>
    </row>
    <row r="597">
      <c r="A597" s="8" t="s">
        <v>8345</v>
      </c>
      <c r="B597" s="13">
        <v>45931.0</v>
      </c>
      <c r="C597" s="8" t="s">
        <v>7752</v>
      </c>
      <c r="D597" s="8" t="s">
        <v>7752</v>
      </c>
      <c r="E597" s="8" t="s">
        <v>1478</v>
      </c>
      <c r="F597" s="11">
        <v>2023.11</v>
      </c>
      <c r="H597" s="16" t="str">
        <f t="shared" si="3"/>
        <v>10/2025</v>
      </c>
      <c r="I597" s="70" t="str">
        <f t="shared" si="4"/>
        <v>CXG-1025</v>
      </c>
    </row>
    <row r="598">
      <c r="A598" s="8" t="s">
        <v>8346</v>
      </c>
      <c r="B598" s="13">
        <v>45931.0</v>
      </c>
      <c r="C598" s="8" t="s">
        <v>7621</v>
      </c>
      <c r="D598" s="8" t="s">
        <v>7621</v>
      </c>
      <c r="E598" s="8" t="s">
        <v>1478</v>
      </c>
      <c r="F598" s="11">
        <v>2277.0</v>
      </c>
      <c r="H598" s="16" t="str">
        <f t="shared" si="3"/>
        <v>10/2025</v>
      </c>
      <c r="I598" s="70" t="str">
        <f t="shared" si="4"/>
        <v>CXG-1025</v>
      </c>
    </row>
    <row r="599">
      <c r="A599" s="8" t="s">
        <v>8347</v>
      </c>
      <c r="B599" s="13">
        <v>45931.0</v>
      </c>
      <c r="C599" s="8" t="s">
        <v>7621</v>
      </c>
      <c r="D599" s="8" t="s">
        <v>7621</v>
      </c>
      <c r="E599" s="8" t="s">
        <v>1478</v>
      </c>
      <c r="F599" s="11">
        <v>759.0</v>
      </c>
      <c r="H599" s="16" t="str">
        <f t="shared" si="3"/>
        <v>10/2025</v>
      </c>
      <c r="I599" s="70" t="str">
        <f t="shared" si="4"/>
        <v>CXG-1025</v>
      </c>
    </row>
    <row r="600">
      <c r="A600" s="8" t="s">
        <v>8348</v>
      </c>
      <c r="B600" s="13">
        <v>45931.0</v>
      </c>
      <c r="C600" s="8" t="s">
        <v>7628</v>
      </c>
      <c r="D600" s="8" t="s">
        <v>7628</v>
      </c>
      <c r="E600" s="8" t="s">
        <v>1478</v>
      </c>
      <c r="F600" s="11">
        <v>506.0</v>
      </c>
      <c r="H600" s="16" t="str">
        <f t="shared" si="3"/>
        <v>10/2025</v>
      </c>
      <c r="I600" s="70" t="str">
        <f t="shared" si="4"/>
        <v>CXG-1025</v>
      </c>
    </row>
    <row r="601">
      <c r="A601" s="8" t="s">
        <v>8349</v>
      </c>
      <c r="B601" s="13">
        <v>45932.0</v>
      </c>
      <c r="C601" s="8" t="s">
        <v>7639</v>
      </c>
      <c r="D601" s="8" t="s">
        <v>7639</v>
      </c>
      <c r="E601" s="8" t="s">
        <v>1478</v>
      </c>
      <c r="F601" s="11">
        <v>1231.64</v>
      </c>
      <c r="H601" s="16" t="str">
        <f t="shared" si="3"/>
        <v>10/2025</v>
      </c>
      <c r="I601" s="70" t="str">
        <f t="shared" si="4"/>
        <v>CXG-1025</v>
      </c>
    </row>
    <row r="602">
      <c r="A602" s="8" t="s">
        <v>8350</v>
      </c>
      <c r="B602" s="13">
        <v>45932.0</v>
      </c>
      <c r="C602" s="8" t="s">
        <v>7474</v>
      </c>
      <c r="D602" s="8" t="s">
        <v>7635</v>
      </c>
      <c r="E602" s="8" t="s">
        <v>1478</v>
      </c>
      <c r="F602" s="11">
        <v>483.48</v>
      </c>
      <c r="H602" s="16" t="str">
        <f t="shared" si="3"/>
        <v>10/2025</v>
      </c>
      <c r="I602" s="70" t="str">
        <f t="shared" si="4"/>
        <v>CXG-1025</v>
      </c>
    </row>
    <row r="603">
      <c r="A603" s="8" t="s">
        <v>8351</v>
      </c>
      <c r="B603" s="13">
        <v>45932.0</v>
      </c>
      <c r="C603" s="8" t="s">
        <v>7652</v>
      </c>
      <c r="D603" s="8" t="s">
        <v>7596</v>
      </c>
      <c r="E603" s="8" t="s">
        <v>1478</v>
      </c>
      <c r="F603" s="11">
        <v>2300.0</v>
      </c>
      <c r="H603" s="16" t="str">
        <f t="shared" si="3"/>
        <v>10/2025</v>
      </c>
      <c r="I603" s="70" t="str">
        <f t="shared" si="4"/>
        <v>CXG-1025</v>
      </c>
    </row>
    <row r="604">
      <c r="A604" s="8" t="s">
        <v>8352</v>
      </c>
      <c r="B604" s="13">
        <v>45934.0</v>
      </c>
      <c r="C604" s="8" t="s">
        <v>8092</v>
      </c>
      <c r="D604" s="8" t="s">
        <v>8092</v>
      </c>
      <c r="E604" s="8" t="s">
        <v>1509</v>
      </c>
      <c r="F604" s="11">
        <v>3500.0</v>
      </c>
      <c r="H604" s="16" t="str">
        <f t="shared" si="3"/>
        <v>10/2025</v>
      </c>
      <c r="I604" s="70" t="str">
        <f t="shared" si="4"/>
        <v>CXG-1025</v>
      </c>
    </row>
    <row r="605">
      <c r="A605" s="8" t="s">
        <v>8353</v>
      </c>
      <c r="B605" s="13">
        <v>45934.0</v>
      </c>
      <c r="C605" s="8" t="s">
        <v>8202</v>
      </c>
      <c r="D605" s="8" t="s">
        <v>8202</v>
      </c>
      <c r="E605" s="8" t="s">
        <v>1478</v>
      </c>
      <c r="F605" s="11">
        <v>600.0</v>
      </c>
      <c r="H605" s="16" t="str">
        <f t="shared" si="3"/>
        <v>10/2025</v>
      </c>
      <c r="I605" s="70" t="str">
        <f t="shared" si="4"/>
        <v>CXG-1025</v>
      </c>
    </row>
    <row r="606">
      <c r="A606" s="8" t="s">
        <v>8354</v>
      </c>
      <c r="B606" s="13">
        <v>45932.0</v>
      </c>
      <c r="C606" s="8" t="s">
        <v>7592</v>
      </c>
      <c r="D606" s="8" t="s">
        <v>7600</v>
      </c>
      <c r="E606" s="8" t="s">
        <v>1478</v>
      </c>
      <c r="F606" s="11">
        <v>2.9</v>
      </c>
      <c r="H606" s="16" t="str">
        <f t="shared" si="3"/>
        <v>10/2025</v>
      </c>
      <c r="I606" s="70" t="str">
        <f t="shared" si="4"/>
        <v>CXG-1025</v>
      </c>
    </row>
    <row r="607">
      <c r="A607" s="8" t="s">
        <v>8355</v>
      </c>
      <c r="B607" s="13">
        <v>45931.0</v>
      </c>
      <c r="C607" s="8" t="s">
        <v>7933</v>
      </c>
      <c r="D607" s="8" t="s">
        <v>7933</v>
      </c>
      <c r="E607" s="8" t="s">
        <v>1478</v>
      </c>
      <c r="F607" s="11">
        <v>969.06</v>
      </c>
      <c r="H607" s="16" t="str">
        <f t="shared" si="3"/>
        <v>10/2025</v>
      </c>
      <c r="I607" s="70" t="str">
        <f t="shared" si="4"/>
        <v>CXG-1025</v>
      </c>
    </row>
    <row r="608">
      <c r="A608" s="8" t="s">
        <v>8356</v>
      </c>
      <c r="B608" s="13">
        <v>45931.0</v>
      </c>
      <c r="C608" s="8" t="s">
        <v>7933</v>
      </c>
      <c r="D608" s="8" t="s">
        <v>7933</v>
      </c>
      <c r="E608" s="8" t="s">
        <v>1478</v>
      </c>
      <c r="F608" s="11">
        <v>51.76</v>
      </c>
      <c r="H608" s="16" t="str">
        <f t="shared" si="3"/>
        <v>10/2025</v>
      </c>
      <c r="I608" s="70" t="str">
        <f t="shared" si="4"/>
        <v>CXG-1025</v>
      </c>
    </row>
    <row r="609">
      <c r="A609" s="8" t="s">
        <v>8357</v>
      </c>
      <c r="B609" s="13">
        <v>45931.0</v>
      </c>
      <c r="C609" s="8" t="s">
        <v>7592</v>
      </c>
      <c r="D609" s="8" t="s">
        <v>7600</v>
      </c>
      <c r="E609" s="8" t="s">
        <v>1478</v>
      </c>
      <c r="F609" s="11">
        <v>0.1</v>
      </c>
      <c r="H609" s="16" t="str">
        <f t="shared" si="3"/>
        <v>10/2025</v>
      </c>
      <c r="I609" s="70" t="str">
        <f t="shared" si="4"/>
        <v>CXG-1025</v>
      </c>
    </row>
    <row r="610">
      <c r="A610" s="8" t="s">
        <v>8358</v>
      </c>
      <c r="B610" s="13">
        <v>45931.0</v>
      </c>
      <c r="C610" s="8" t="s">
        <v>7592</v>
      </c>
      <c r="D610" s="8" t="s">
        <v>7600</v>
      </c>
      <c r="E610" s="8" t="s">
        <v>1478</v>
      </c>
      <c r="F610" s="11">
        <v>5.8</v>
      </c>
      <c r="H610" s="16" t="str">
        <f t="shared" si="3"/>
        <v>10/2025</v>
      </c>
      <c r="I610" s="70" t="str">
        <f t="shared" si="4"/>
        <v>CXG-1025</v>
      </c>
    </row>
    <row r="611">
      <c r="A611" s="8" t="s">
        <v>8359</v>
      </c>
      <c r="B611" s="13">
        <v>45936.0</v>
      </c>
      <c r="C611" s="8" t="s">
        <v>7586</v>
      </c>
      <c r="D611" s="8" t="s">
        <v>7586</v>
      </c>
      <c r="E611" s="8" t="s">
        <v>1478</v>
      </c>
      <c r="F611" s="11">
        <v>300.0</v>
      </c>
      <c r="G611" s="8" t="s">
        <v>4765</v>
      </c>
      <c r="H611" s="16" t="str">
        <f t="shared" si="3"/>
        <v>10/2025</v>
      </c>
      <c r="I611" s="70" t="str">
        <f t="shared" si="4"/>
        <v>CXG-1025</v>
      </c>
    </row>
    <row r="612">
      <c r="A612" s="8" t="s">
        <v>8360</v>
      </c>
      <c r="B612" s="13">
        <v>45937.0</v>
      </c>
      <c r="C612" s="8" t="s">
        <v>7586</v>
      </c>
      <c r="D612" s="8" t="s">
        <v>7586</v>
      </c>
      <c r="E612" s="8" t="s">
        <v>378</v>
      </c>
      <c r="F612" s="11">
        <v>1156.47</v>
      </c>
      <c r="H612" s="16" t="str">
        <f t="shared" si="3"/>
        <v>10/2025</v>
      </c>
      <c r="I612" s="70" t="str">
        <f t="shared" si="4"/>
        <v>CXG-1025</v>
      </c>
    </row>
    <row r="613">
      <c r="A613" s="8" t="s">
        <v>8361</v>
      </c>
      <c r="B613" s="13">
        <v>45938.0</v>
      </c>
      <c r="C613" s="8" t="s">
        <v>7605</v>
      </c>
      <c r="D613" s="8" t="s">
        <v>7605</v>
      </c>
      <c r="E613" s="8" t="s">
        <v>1478</v>
      </c>
      <c r="F613" s="11">
        <v>1204.93</v>
      </c>
      <c r="H613" s="16" t="str">
        <f t="shared" si="3"/>
        <v>10/2025</v>
      </c>
      <c r="I613" s="70" t="str">
        <f t="shared" si="4"/>
        <v>CXG-1025</v>
      </c>
    </row>
    <row r="614">
      <c r="A614" s="8" t="s">
        <v>8362</v>
      </c>
      <c r="B614" s="13">
        <v>45939.0</v>
      </c>
      <c r="C614" s="8" t="s">
        <v>7738</v>
      </c>
      <c r="D614" s="8" t="s">
        <v>8363</v>
      </c>
      <c r="E614" s="8" t="s">
        <v>1509</v>
      </c>
      <c r="F614" s="11">
        <v>72000.0</v>
      </c>
      <c r="H614" s="16" t="str">
        <f t="shared" si="3"/>
        <v>10/2025</v>
      </c>
      <c r="I614" s="70" t="str">
        <f t="shared" si="4"/>
        <v>CXG-1025</v>
      </c>
    </row>
    <row r="615">
      <c r="A615" s="8" t="s">
        <v>8364</v>
      </c>
      <c r="B615" s="13">
        <v>45939.0</v>
      </c>
      <c r="C615" s="8" t="s">
        <v>7474</v>
      </c>
      <c r="D615" s="8" t="s">
        <v>7635</v>
      </c>
      <c r="E615" s="8" t="s">
        <v>1478</v>
      </c>
      <c r="F615" s="11">
        <v>300.0</v>
      </c>
      <c r="H615" s="16" t="str">
        <f t="shared" si="3"/>
        <v>10/2025</v>
      </c>
      <c r="I615" s="70" t="str">
        <f t="shared" si="4"/>
        <v>CXG-1025</v>
      </c>
    </row>
    <row r="616">
      <c r="A616" s="8" t="s">
        <v>8365</v>
      </c>
      <c r="B616" s="19">
        <v>45940.0</v>
      </c>
      <c r="C616" s="8" t="s">
        <v>1886</v>
      </c>
      <c r="D616" s="8" t="s">
        <v>8090</v>
      </c>
      <c r="E616" s="8" t="s">
        <v>1478</v>
      </c>
      <c r="F616" s="11">
        <v>1450.0</v>
      </c>
      <c r="H616" s="16" t="str">
        <f t="shared" si="3"/>
        <v>10/2025</v>
      </c>
      <c r="I616" s="70" t="str">
        <f t="shared" si="4"/>
        <v>CXG-1025</v>
      </c>
    </row>
    <row r="617">
      <c r="A617" s="8" t="s">
        <v>8366</v>
      </c>
      <c r="B617" s="19">
        <v>45940.0</v>
      </c>
      <c r="C617" s="8" t="s">
        <v>7586</v>
      </c>
      <c r="D617" s="8" t="s">
        <v>8367</v>
      </c>
      <c r="E617" s="8" t="s">
        <v>1478</v>
      </c>
      <c r="F617" s="11">
        <v>100.0</v>
      </c>
      <c r="H617" s="16" t="str">
        <f t="shared" si="3"/>
        <v>10/2025</v>
      </c>
      <c r="I617" s="70" t="str">
        <f t="shared" si="4"/>
        <v>CXG-1025</v>
      </c>
    </row>
    <row r="618">
      <c r="A618" s="8" t="s">
        <v>8368</v>
      </c>
      <c r="B618" s="19">
        <v>45940.0</v>
      </c>
      <c r="C618" s="8" t="s">
        <v>8202</v>
      </c>
      <c r="D618" s="8" t="s">
        <v>8202</v>
      </c>
      <c r="E618" s="8" t="s">
        <v>1478</v>
      </c>
      <c r="F618" s="11">
        <v>200.0</v>
      </c>
      <c r="H618" s="16" t="str">
        <f t="shared" si="3"/>
        <v>10/2025</v>
      </c>
      <c r="I618" s="70" t="str">
        <f t="shared" si="4"/>
        <v>CXG-1025</v>
      </c>
    </row>
    <row r="619">
      <c r="A619" s="8" t="s">
        <v>8369</v>
      </c>
      <c r="B619" s="19">
        <v>45940.0</v>
      </c>
      <c r="C619" s="8" t="s">
        <v>7639</v>
      </c>
      <c r="D619" s="8" t="s">
        <v>7639</v>
      </c>
      <c r="E619" s="8" t="s">
        <v>1478</v>
      </c>
      <c r="F619" s="11">
        <v>1403.8</v>
      </c>
      <c r="H619" s="16" t="str">
        <f t="shared" si="3"/>
        <v>10/2025</v>
      </c>
      <c r="I619" s="70" t="str">
        <f t="shared" si="4"/>
        <v>CXG-1025</v>
      </c>
    </row>
    <row r="620">
      <c r="A620" s="8" t="s">
        <v>8370</v>
      </c>
      <c r="B620" s="19">
        <v>45940.0</v>
      </c>
      <c r="C620" s="8" t="s">
        <v>7639</v>
      </c>
      <c r="D620" s="8" t="s">
        <v>7639</v>
      </c>
      <c r="E620" s="8" t="s">
        <v>1478</v>
      </c>
      <c r="F620" s="11">
        <v>1481.22</v>
      </c>
      <c r="H620" s="16" t="str">
        <f t="shared" si="3"/>
        <v>10/2025</v>
      </c>
      <c r="I620" s="70" t="str">
        <f t="shared" si="4"/>
        <v>CXG-1025</v>
      </c>
    </row>
    <row r="621">
      <c r="A621" s="8" t="s">
        <v>8371</v>
      </c>
      <c r="B621" s="19">
        <v>45940.0</v>
      </c>
      <c r="C621" s="8" t="s">
        <v>7987</v>
      </c>
      <c r="D621" s="8" t="s">
        <v>7988</v>
      </c>
      <c r="E621" s="8" t="s">
        <v>1478</v>
      </c>
      <c r="F621" s="11">
        <v>65.11</v>
      </c>
      <c r="H621" s="16" t="str">
        <f t="shared" si="3"/>
        <v>10/2025</v>
      </c>
      <c r="I621" s="70" t="str">
        <f t="shared" si="4"/>
        <v>CXG-1025</v>
      </c>
    </row>
    <row r="622">
      <c r="A622" s="8" t="s">
        <v>8372</v>
      </c>
      <c r="B622" s="19">
        <v>45940.0</v>
      </c>
      <c r="C622" s="8" t="s">
        <v>7752</v>
      </c>
      <c r="D622" s="8" t="s">
        <v>7752</v>
      </c>
      <c r="E622" s="8" t="s">
        <v>1478</v>
      </c>
      <c r="F622" s="11">
        <v>15289.47</v>
      </c>
      <c r="H622" s="16" t="str">
        <f t="shared" si="3"/>
        <v>10/2025</v>
      </c>
      <c r="I622" s="70" t="str">
        <f t="shared" si="4"/>
        <v>CXG-1025</v>
      </c>
    </row>
    <row r="623">
      <c r="A623" s="8" t="s">
        <v>8373</v>
      </c>
      <c r="B623" s="19">
        <v>45943.0</v>
      </c>
      <c r="C623" s="8" t="s">
        <v>7639</v>
      </c>
      <c r="D623" s="8" t="s">
        <v>7639</v>
      </c>
      <c r="E623" s="8" t="s">
        <v>1478</v>
      </c>
      <c r="F623" s="11">
        <v>547.92</v>
      </c>
      <c r="H623" s="16" t="str">
        <f t="shared" si="3"/>
        <v>10/2025</v>
      </c>
      <c r="I623" s="70" t="str">
        <f t="shared" si="4"/>
        <v>CXG-1025</v>
      </c>
    </row>
    <row r="624">
      <c r="A624" s="8" t="s">
        <v>8374</v>
      </c>
      <c r="B624" s="19">
        <v>45943.0</v>
      </c>
      <c r="C624" s="8" t="s">
        <v>7639</v>
      </c>
      <c r="D624" s="8" t="s">
        <v>7639</v>
      </c>
      <c r="E624" s="8" t="s">
        <v>1478</v>
      </c>
      <c r="F624" s="11">
        <v>932.22</v>
      </c>
      <c r="H624" s="16" t="str">
        <f t="shared" si="3"/>
        <v>10/2025</v>
      </c>
      <c r="I624" s="70" t="str">
        <f t="shared" si="4"/>
        <v>CXG-1025</v>
      </c>
    </row>
    <row r="625">
      <c r="A625" s="8" t="s">
        <v>8375</v>
      </c>
      <c r="B625" s="19">
        <v>45943.0</v>
      </c>
      <c r="C625" s="8" t="s">
        <v>8202</v>
      </c>
      <c r="D625" s="8" t="s">
        <v>8202</v>
      </c>
      <c r="E625" s="8" t="s">
        <v>1478</v>
      </c>
      <c r="F625" s="11">
        <v>200.0</v>
      </c>
      <c r="H625" s="16" t="str">
        <f t="shared" si="3"/>
        <v>10/2025</v>
      </c>
      <c r="I625" s="70" t="str">
        <f t="shared" si="4"/>
        <v>CXG-1025</v>
      </c>
    </row>
    <row r="626">
      <c r="A626" s="8" t="s">
        <v>8376</v>
      </c>
      <c r="B626" s="19">
        <v>45943.0</v>
      </c>
      <c r="C626" s="8" t="s">
        <v>7639</v>
      </c>
      <c r="D626" s="8" t="s">
        <v>7639</v>
      </c>
      <c r="E626" s="8" t="s">
        <v>1478</v>
      </c>
      <c r="F626" s="11">
        <v>746.46</v>
      </c>
      <c r="H626" s="16" t="str">
        <f t="shared" si="3"/>
        <v>10/2025</v>
      </c>
      <c r="I626" s="70" t="str">
        <f t="shared" si="4"/>
        <v>CXG-1025</v>
      </c>
    </row>
    <row r="627">
      <c r="A627" s="8" t="s">
        <v>8377</v>
      </c>
      <c r="B627" s="19">
        <v>45943.0</v>
      </c>
      <c r="C627" s="8" t="s">
        <v>7474</v>
      </c>
      <c r="D627" s="8" t="s">
        <v>7635</v>
      </c>
      <c r="E627" s="8" t="s">
        <v>1478</v>
      </c>
      <c r="F627" s="11">
        <v>483.48</v>
      </c>
      <c r="H627" s="16" t="str">
        <f t="shared" si="3"/>
        <v>10/2025</v>
      </c>
      <c r="I627" s="70" t="str">
        <f t="shared" si="4"/>
        <v>CXG-1025</v>
      </c>
    </row>
    <row r="628">
      <c r="A628" s="8" t="s">
        <v>8378</v>
      </c>
      <c r="B628" s="19">
        <v>45943.0</v>
      </c>
      <c r="C628" s="8" t="s">
        <v>7474</v>
      </c>
      <c r="D628" s="8" t="s">
        <v>7635</v>
      </c>
      <c r="E628" s="8" t="s">
        <v>1478</v>
      </c>
      <c r="F628" s="11">
        <v>483.48</v>
      </c>
      <c r="H628" s="16" t="str">
        <f t="shared" si="3"/>
        <v>10/2025</v>
      </c>
      <c r="I628" s="70" t="str">
        <f t="shared" si="4"/>
        <v>CXG-1025</v>
      </c>
    </row>
    <row r="629">
      <c r="A629" s="8" t="s">
        <v>8379</v>
      </c>
      <c r="B629" s="19">
        <v>45943.0</v>
      </c>
      <c r="C629" s="8" t="s">
        <v>7769</v>
      </c>
      <c r="D629" s="8" t="s">
        <v>8028</v>
      </c>
      <c r="E629" s="8" t="s">
        <v>1478</v>
      </c>
      <c r="F629" s="11">
        <v>1657.65</v>
      </c>
      <c r="H629" s="16" t="str">
        <f t="shared" si="3"/>
        <v>10/2025</v>
      </c>
      <c r="I629" s="70" t="str">
        <f t="shared" si="4"/>
        <v>CXG-1025</v>
      </c>
    </row>
    <row r="630">
      <c r="A630" s="8" t="s">
        <v>8380</v>
      </c>
      <c r="B630" s="19">
        <v>45943.0</v>
      </c>
      <c r="C630" s="8" t="s">
        <v>7639</v>
      </c>
      <c r="D630" s="8" t="s">
        <v>7639</v>
      </c>
      <c r="E630" s="8" t="s">
        <v>1478</v>
      </c>
      <c r="F630" s="11">
        <v>932.22</v>
      </c>
      <c r="H630" s="16" t="str">
        <f t="shared" si="3"/>
        <v>10/2025</v>
      </c>
      <c r="I630" s="70" t="str">
        <f t="shared" si="4"/>
        <v>CXG-1025</v>
      </c>
    </row>
    <row r="631">
      <c r="A631" s="8" t="s">
        <v>8381</v>
      </c>
      <c r="B631" s="19">
        <v>45943.0</v>
      </c>
      <c r="C631" s="8" t="s">
        <v>7639</v>
      </c>
      <c r="D631" s="8" t="s">
        <v>7639</v>
      </c>
      <c r="E631" s="8" t="s">
        <v>1478</v>
      </c>
      <c r="F631" s="11">
        <v>561.23</v>
      </c>
      <c r="H631" s="16" t="str">
        <f t="shared" si="3"/>
        <v>10/2025</v>
      </c>
      <c r="I631" s="70" t="str">
        <f t="shared" si="4"/>
        <v>CXG-1025</v>
      </c>
    </row>
    <row r="632">
      <c r="A632" s="8" t="s">
        <v>8382</v>
      </c>
      <c r="B632" s="19">
        <v>45943.0</v>
      </c>
      <c r="C632" s="8" t="s">
        <v>8202</v>
      </c>
      <c r="D632" s="8" t="s">
        <v>8202</v>
      </c>
      <c r="E632" s="8" t="s">
        <v>1478</v>
      </c>
      <c r="F632" s="11">
        <v>200.0</v>
      </c>
      <c r="H632" s="16" t="str">
        <f t="shared" si="3"/>
        <v>10/2025</v>
      </c>
      <c r="I632" s="70" t="str">
        <f t="shared" si="4"/>
        <v>CXG-1025</v>
      </c>
    </row>
    <row r="633">
      <c r="A633" s="8" t="s">
        <v>8383</v>
      </c>
      <c r="B633" s="19">
        <v>45943.0</v>
      </c>
      <c r="C633" s="8" t="s">
        <v>7592</v>
      </c>
      <c r="D633" s="8" t="s">
        <v>7600</v>
      </c>
      <c r="E633" s="8" t="s">
        <v>1478</v>
      </c>
      <c r="F633" s="11">
        <v>0.2</v>
      </c>
      <c r="H633" s="16" t="str">
        <f t="shared" si="3"/>
        <v>10/2025</v>
      </c>
      <c r="I633" s="70" t="str">
        <f t="shared" si="4"/>
        <v>CXG-1025</v>
      </c>
    </row>
    <row r="634">
      <c r="A634" s="8" t="s">
        <v>8384</v>
      </c>
      <c r="B634" s="19">
        <v>45944.0</v>
      </c>
      <c r="C634" s="8" t="s">
        <v>8202</v>
      </c>
      <c r="D634" s="8" t="s">
        <v>8202</v>
      </c>
      <c r="E634" s="8" t="s">
        <v>1478</v>
      </c>
      <c r="F634" s="11">
        <v>500.0</v>
      </c>
      <c r="H634" s="16" t="str">
        <f t="shared" si="3"/>
        <v>10/2025</v>
      </c>
      <c r="I634" s="70" t="str">
        <f t="shared" si="4"/>
        <v>CXG-1025</v>
      </c>
    </row>
    <row r="635">
      <c r="A635" s="8" t="s">
        <v>8385</v>
      </c>
      <c r="B635" s="19">
        <v>45945.0</v>
      </c>
      <c r="C635" s="8" t="s">
        <v>7586</v>
      </c>
      <c r="D635" s="8" t="s">
        <v>7586</v>
      </c>
      <c r="E635" s="8" t="s">
        <v>1509</v>
      </c>
      <c r="F635" s="11">
        <v>0.13</v>
      </c>
      <c r="H635" s="16" t="str">
        <f t="shared" si="3"/>
        <v>10/2025</v>
      </c>
      <c r="I635" s="70" t="str">
        <f t="shared" si="4"/>
        <v>CXG-1025</v>
      </c>
    </row>
    <row r="636">
      <c r="A636" s="8" t="s">
        <v>8386</v>
      </c>
      <c r="B636" s="19">
        <v>45945.0</v>
      </c>
      <c r="C636" s="8" t="s">
        <v>7586</v>
      </c>
      <c r="D636" s="8" t="s">
        <v>7586</v>
      </c>
      <c r="E636" s="8" t="s">
        <v>2193</v>
      </c>
      <c r="F636" s="11">
        <v>9.9</v>
      </c>
      <c r="H636" s="16" t="str">
        <f t="shared" si="3"/>
        <v>10/2025</v>
      </c>
      <c r="I636" s="70" t="str">
        <f t="shared" si="4"/>
        <v>CXG-1025</v>
      </c>
    </row>
    <row r="637">
      <c r="A637" s="8" t="s">
        <v>8387</v>
      </c>
      <c r="B637" s="19">
        <v>45945.0</v>
      </c>
      <c r="C637" s="8" t="s">
        <v>7592</v>
      </c>
      <c r="D637" s="8" t="s">
        <v>7600</v>
      </c>
      <c r="E637" s="8" t="s">
        <v>1478</v>
      </c>
      <c r="F637" s="11">
        <v>0.1</v>
      </c>
      <c r="H637" s="16" t="str">
        <f t="shared" si="3"/>
        <v>10/2025</v>
      </c>
      <c r="I637" s="70" t="str">
        <f t="shared" si="4"/>
        <v>CXG-1025</v>
      </c>
    </row>
    <row r="638">
      <c r="A638" s="8" t="s">
        <v>8388</v>
      </c>
      <c r="B638" s="19">
        <v>45945.0</v>
      </c>
      <c r="C638" s="8" t="s">
        <v>7628</v>
      </c>
      <c r="D638" s="8" t="s">
        <v>7628</v>
      </c>
      <c r="E638" s="8" t="s">
        <v>2212</v>
      </c>
      <c r="F638" s="11">
        <v>854.8</v>
      </c>
      <c r="H638" s="16" t="str">
        <f t="shared" si="3"/>
        <v>10/2025</v>
      </c>
      <c r="I638" s="70" t="str">
        <f t="shared" si="4"/>
        <v>CXG-1025</v>
      </c>
    </row>
    <row r="639">
      <c r="A639" s="8" t="s">
        <v>8389</v>
      </c>
      <c r="B639" s="19">
        <v>45945.0</v>
      </c>
      <c r="C639" s="8" t="s">
        <v>8059</v>
      </c>
      <c r="D639" s="8" t="s">
        <v>8059</v>
      </c>
      <c r="E639" s="8" t="s">
        <v>2212</v>
      </c>
      <c r="F639" s="11">
        <v>130.8</v>
      </c>
      <c r="H639" s="16" t="str">
        <f t="shared" si="3"/>
        <v>10/2025</v>
      </c>
      <c r="I639" s="70" t="str">
        <f t="shared" si="4"/>
        <v>CXG-1025</v>
      </c>
    </row>
    <row r="640">
      <c r="A640" s="8" t="s">
        <v>8390</v>
      </c>
      <c r="B640" s="19">
        <v>45945.0</v>
      </c>
      <c r="C640" s="8" t="s">
        <v>7630</v>
      </c>
      <c r="D640" s="8" t="s">
        <v>7630</v>
      </c>
      <c r="E640" s="8" t="s">
        <v>2212</v>
      </c>
      <c r="F640" s="11">
        <v>1065.83</v>
      </c>
      <c r="H640" s="16" t="str">
        <f t="shared" si="3"/>
        <v>10/2025</v>
      </c>
      <c r="I640" s="70" t="str">
        <f t="shared" si="4"/>
        <v>CXG-1025</v>
      </c>
    </row>
    <row r="641">
      <c r="A641" s="8" t="s">
        <v>8391</v>
      </c>
      <c r="B641" s="19">
        <v>45945.0</v>
      </c>
      <c r="C641" s="8" t="s">
        <v>7639</v>
      </c>
      <c r="D641" s="8" t="s">
        <v>7639</v>
      </c>
      <c r="E641" s="8" t="s">
        <v>2212</v>
      </c>
      <c r="F641" s="11">
        <v>514.42</v>
      </c>
      <c r="H641" s="16" t="str">
        <f t="shared" si="3"/>
        <v>10/2025</v>
      </c>
      <c r="I641" s="70" t="str">
        <f t="shared" si="4"/>
        <v>CXG-1025</v>
      </c>
    </row>
    <row r="642">
      <c r="A642" s="8" t="s">
        <v>8392</v>
      </c>
      <c r="B642" s="19">
        <v>45945.0</v>
      </c>
      <c r="C642" s="8" t="s">
        <v>7639</v>
      </c>
      <c r="D642" s="8" t="s">
        <v>7639</v>
      </c>
      <c r="E642" s="8" t="s">
        <v>2212</v>
      </c>
      <c r="F642" s="11">
        <v>529.99</v>
      </c>
      <c r="H642" s="16" t="str">
        <f t="shared" si="3"/>
        <v>10/2025</v>
      </c>
      <c r="I642" s="70" t="str">
        <f t="shared" si="4"/>
        <v>CXG-1025</v>
      </c>
    </row>
    <row r="643">
      <c r="A643" s="8" t="s">
        <v>8393</v>
      </c>
      <c r="B643" s="19">
        <v>45945.0</v>
      </c>
      <c r="C643" s="8" t="s">
        <v>7639</v>
      </c>
      <c r="D643" s="8" t="s">
        <v>7639</v>
      </c>
      <c r="E643" s="8" t="s">
        <v>2212</v>
      </c>
      <c r="F643" s="11">
        <v>648.38</v>
      </c>
      <c r="H643" s="16" t="str">
        <f t="shared" si="3"/>
        <v>10/2025</v>
      </c>
      <c r="I643" s="70" t="str">
        <f t="shared" si="4"/>
        <v>CXG-1025</v>
      </c>
    </row>
    <row r="644">
      <c r="A644" s="8" t="s">
        <v>8394</v>
      </c>
      <c r="B644" s="19">
        <v>45945.0</v>
      </c>
      <c r="C644" s="8" t="s">
        <v>7639</v>
      </c>
      <c r="D644" s="8" t="s">
        <v>7639</v>
      </c>
      <c r="E644" s="8" t="s">
        <v>2212</v>
      </c>
      <c r="F644" s="11">
        <v>663.41</v>
      </c>
      <c r="H644" s="16" t="str">
        <f t="shared" si="3"/>
        <v>10/2025</v>
      </c>
      <c r="I644" s="70" t="str">
        <f t="shared" si="4"/>
        <v>CXG-1025</v>
      </c>
    </row>
    <row r="645">
      <c r="A645" s="8" t="s">
        <v>8395</v>
      </c>
      <c r="B645" s="19">
        <v>45945.0</v>
      </c>
      <c r="C645" s="8" t="s">
        <v>7639</v>
      </c>
      <c r="D645" s="8" t="s">
        <v>7639</v>
      </c>
      <c r="E645" s="8" t="s">
        <v>2212</v>
      </c>
      <c r="F645" s="11">
        <v>581.02</v>
      </c>
      <c r="H645" s="16" t="str">
        <f t="shared" si="3"/>
        <v>10/2025</v>
      </c>
      <c r="I645" s="70" t="str">
        <f t="shared" si="4"/>
        <v>CXG-1025</v>
      </c>
    </row>
    <row r="646">
      <c r="A646" s="8" t="s">
        <v>8396</v>
      </c>
      <c r="B646" s="19">
        <v>45945.0</v>
      </c>
      <c r="C646" s="8" t="s">
        <v>7639</v>
      </c>
      <c r="D646" s="8" t="s">
        <v>7639</v>
      </c>
      <c r="E646" s="8" t="s">
        <v>2212</v>
      </c>
      <c r="F646" s="11">
        <v>938.28</v>
      </c>
      <c r="H646" s="16" t="str">
        <f t="shared" si="3"/>
        <v>10/2025</v>
      </c>
      <c r="I646" s="70" t="str">
        <f t="shared" si="4"/>
        <v>CXG-1025</v>
      </c>
    </row>
    <row r="647">
      <c r="A647" s="8" t="s">
        <v>8397</v>
      </c>
      <c r="B647" s="19">
        <v>45945.0</v>
      </c>
      <c r="C647" s="8" t="s">
        <v>7639</v>
      </c>
      <c r="D647" s="8" t="s">
        <v>7639</v>
      </c>
      <c r="E647" s="8" t="s">
        <v>2212</v>
      </c>
      <c r="F647" s="11">
        <v>1078.25</v>
      </c>
      <c r="H647" s="16" t="str">
        <f t="shared" si="3"/>
        <v>10/2025</v>
      </c>
      <c r="I647" s="70" t="str">
        <f t="shared" si="4"/>
        <v>CXG-1025</v>
      </c>
    </row>
    <row r="648">
      <c r="A648" s="8" t="s">
        <v>8398</v>
      </c>
      <c r="B648" s="19">
        <v>45946.0</v>
      </c>
      <c r="C648" s="8" t="s">
        <v>7586</v>
      </c>
      <c r="D648" s="8" t="s">
        <v>7586</v>
      </c>
      <c r="E648" s="8" t="s">
        <v>2193</v>
      </c>
      <c r="F648" s="11">
        <v>9.9</v>
      </c>
      <c r="H648" s="16" t="str">
        <f t="shared" si="3"/>
        <v>10/2025</v>
      </c>
      <c r="I648" s="70" t="str">
        <f t="shared" si="4"/>
        <v>CXG-1025</v>
      </c>
    </row>
    <row r="649">
      <c r="A649" s="8"/>
      <c r="B649" s="19"/>
      <c r="C649" s="8"/>
      <c r="D649" s="8"/>
      <c r="E649" s="8"/>
      <c r="F649" s="11"/>
      <c r="I649" s="70"/>
    </row>
    <row r="650">
      <c r="A650" s="8" t="s">
        <v>8399</v>
      </c>
      <c r="B650" s="19">
        <v>45945.0</v>
      </c>
      <c r="C650" s="8" t="s">
        <v>7592</v>
      </c>
      <c r="D650" s="8" t="s">
        <v>7600</v>
      </c>
      <c r="E650" s="8" t="s">
        <v>1478</v>
      </c>
      <c r="F650" s="11">
        <v>2.9</v>
      </c>
      <c r="H650" s="16" t="str">
        <f t="shared" ref="H650:H970" si="5">TEXT(B650,"MM/YYYY")</f>
        <v>10/2025</v>
      </c>
      <c r="I650" s="70" t="str">
        <f t="shared" ref="I650:I970" si="6">IF(B650="","",CONCATENATE("CXG-",TEXT(B650,"MMYY")))</f>
        <v>CXG-1025</v>
      </c>
    </row>
    <row r="651">
      <c r="A651" s="8" t="s">
        <v>8400</v>
      </c>
      <c r="B651" s="13">
        <v>45932.0</v>
      </c>
      <c r="C651" s="8" t="s">
        <v>7592</v>
      </c>
      <c r="D651" s="8" t="s">
        <v>7600</v>
      </c>
      <c r="E651" s="8" t="s">
        <v>1505</v>
      </c>
      <c r="F651" s="11">
        <v>525.9</v>
      </c>
      <c r="H651" s="16" t="str">
        <f t="shared" si="5"/>
        <v>10/2025</v>
      </c>
      <c r="I651" s="70" t="str">
        <f t="shared" si="6"/>
        <v>CXG-1025</v>
      </c>
    </row>
    <row r="652">
      <c r="A652" s="8" t="s">
        <v>8401</v>
      </c>
      <c r="B652" s="13">
        <v>45936.0</v>
      </c>
      <c r="C652" s="8" t="s">
        <v>8036</v>
      </c>
      <c r="D652" s="8" t="s">
        <v>8037</v>
      </c>
      <c r="E652" s="8" t="s">
        <v>1505</v>
      </c>
      <c r="F652" s="11">
        <v>316.5</v>
      </c>
      <c r="H652" s="16" t="str">
        <f t="shared" si="5"/>
        <v>10/2025</v>
      </c>
      <c r="I652" s="70" t="str">
        <f t="shared" si="6"/>
        <v>CXG-1025</v>
      </c>
    </row>
    <row r="653">
      <c r="A653" s="8" t="s">
        <v>8402</v>
      </c>
      <c r="B653" s="19">
        <v>45940.0</v>
      </c>
      <c r="C653" s="8" t="s">
        <v>7589</v>
      </c>
      <c r="D653" s="8" t="s">
        <v>7607</v>
      </c>
      <c r="E653" s="8" t="s">
        <v>1505</v>
      </c>
      <c r="F653" s="11">
        <v>9845.79</v>
      </c>
      <c r="H653" s="16" t="str">
        <f t="shared" si="5"/>
        <v>10/2025</v>
      </c>
      <c r="I653" s="70" t="str">
        <f t="shared" si="6"/>
        <v>CXG-1025</v>
      </c>
    </row>
    <row r="654">
      <c r="A654" s="8" t="s">
        <v>8403</v>
      </c>
      <c r="B654" s="19">
        <v>45940.0</v>
      </c>
      <c r="C654" s="8" t="s">
        <v>7592</v>
      </c>
      <c r="D654" s="8" t="s">
        <v>7600</v>
      </c>
      <c r="E654" s="8" t="s">
        <v>1505</v>
      </c>
      <c r="F654" s="11">
        <v>168.5</v>
      </c>
      <c r="H654" s="16" t="str">
        <f t="shared" si="5"/>
        <v>10/2025</v>
      </c>
      <c r="I654" s="70" t="str">
        <f t="shared" si="6"/>
        <v>CXG-1025</v>
      </c>
    </row>
    <row r="655">
      <c r="A655" s="8" t="s">
        <v>8404</v>
      </c>
      <c r="B655" s="19">
        <v>45945.0</v>
      </c>
      <c r="C655" s="8" t="s">
        <v>7618</v>
      </c>
      <c r="D655" s="8" t="s">
        <v>7619</v>
      </c>
      <c r="E655" s="8" t="s">
        <v>1505</v>
      </c>
      <c r="F655" s="11">
        <v>10038.67</v>
      </c>
      <c r="H655" s="16" t="str">
        <f t="shared" si="5"/>
        <v>10/2025</v>
      </c>
      <c r="I655" s="70" t="str">
        <f t="shared" si="6"/>
        <v>CXG-1025</v>
      </c>
    </row>
    <row r="656">
      <c r="A656" s="8" t="s">
        <v>8405</v>
      </c>
      <c r="B656" s="19">
        <v>45946.0</v>
      </c>
      <c r="C656" s="8" t="s">
        <v>7639</v>
      </c>
      <c r="D656" s="8" t="s">
        <v>7639</v>
      </c>
      <c r="E656" s="8" t="s">
        <v>2212</v>
      </c>
      <c r="F656" s="11">
        <v>865.32</v>
      </c>
      <c r="H656" s="16" t="str">
        <f t="shared" si="5"/>
        <v>10/2025</v>
      </c>
      <c r="I656" s="70" t="str">
        <f t="shared" si="6"/>
        <v>CXG-1025</v>
      </c>
    </row>
    <row r="657">
      <c r="A657" s="8" t="s">
        <v>8406</v>
      </c>
      <c r="B657" s="19">
        <v>45946.0</v>
      </c>
      <c r="C657" s="8" t="s">
        <v>7639</v>
      </c>
      <c r="D657" s="8" t="s">
        <v>7639</v>
      </c>
      <c r="E657" s="8" t="s">
        <v>2212</v>
      </c>
      <c r="F657" s="11">
        <v>311.87</v>
      </c>
      <c r="H657" s="16" t="str">
        <f t="shared" si="5"/>
        <v>10/2025</v>
      </c>
      <c r="I657" s="70" t="str">
        <f t="shared" si="6"/>
        <v>CXG-1025</v>
      </c>
    </row>
    <row r="658">
      <c r="A658" s="8" t="s">
        <v>8407</v>
      </c>
      <c r="B658" s="19">
        <v>45947.0</v>
      </c>
      <c r="C658" s="8" t="s">
        <v>7586</v>
      </c>
      <c r="D658" s="8" t="s">
        <v>7586</v>
      </c>
      <c r="E658" s="8" t="s">
        <v>2193</v>
      </c>
      <c r="F658" s="11">
        <v>21.9</v>
      </c>
      <c r="H658" s="16" t="str">
        <f t="shared" si="5"/>
        <v>10/2025</v>
      </c>
      <c r="I658" s="70" t="str">
        <f t="shared" si="6"/>
        <v>CXG-1025</v>
      </c>
    </row>
    <row r="659">
      <c r="A659" s="8" t="s">
        <v>8408</v>
      </c>
      <c r="B659" s="19">
        <v>45947.0</v>
      </c>
      <c r="C659" s="8" t="s">
        <v>8202</v>
      </c>
      <c r="D659" s="8" t="s">
        <v>8202</v>
      </c>
      <c r="E659" s="8" t="s">
        <v>2212</v>
      </c>
      <c r="F659" s="11">
        <v>200.0</v>
      </c>
      <c r="H659" s="16" t="str">
        <f t="shared" si="5"/>
        <v>10/2025</v>
      </c>
      <c r="I659" s="70" t="str">
        <f t="shared" si="6"/>
        <v>CXG-1025</v>
      </c>
    </row>
    <row r="660">
      <c r="A660" s="8" t="s">
        <v>8409</v>
      </c>
      <c r="B660" s="19">
        <v>45947.0</v>
      </c>
      <c r="C660" s="8" t="s">
        <v>7639</v>
      </c>
      <c r="D660" s="8" t="s">
        <v>7639</v>
      </c>
      <c r="E660" s="8" t="s">
        <v>2212</v>
      </c>
      <c r="F660" s="11">
        <v>409.46</v>
      </c>
      <c r="H660" s="16" t="str">
        <f t="shared" si="5"/>
        <v>10/2025</v>
      </c>
      <c r="I660" s="70" t="str">
        <f t="shared" si="6"/>
        <v>CXG-1025</v>
      </c>
    </row>
    <row r="661">
      <c r="A661" s="8" t="s">
        <v>8410</v>
      </c>
      <c r="B661" s="19">
        <v>45949.0</v>
      </c>
      <c r="C661" s="8" t="s">
        <v>7639</v>
      </c>
      <c r="D661" s="8" t="s">
        <v>7639</v>
      </c>
      <c r="E661" s="8" t="s">
        <v>2212</v>
      </c>
      <c r="F661" s="11">
        <v>11307.61</v>
      </c>
      <c r="G661" s="8" t="s">
        <v>8411</v>
      </c>
      <c r="H661" s="16" t="str">
        <f t="shared" si="5"/>
        <v>10/2025</v>
      </c>
      <c r="I661" s="70" t="str">
        <f t="shared" si="6"/>
        <v>CXG-1025</v>
      </c>
    </row>
    <row r="662">
      <c r="A662" s="8" t="s">
        <v>8412</v>
      </c>
      <c r="B662" s="19">
        <v>45945.0</v>
      </c>
      <c r="C662" s="8" t="s">
        <v>7592</v>
      </c>
      <c r="D662" s="8" t="s">
        <v>7600</v>
      </c>
      <c r="E662" s="8" t="s">
        <v>1478</v>
      </c>
      <c r="F662" s="11">
        <v>56.5</v>
      </c>
      <c r="H662" s="16" t="str">
        <f t="shared" si="5"/>
        <v>10/2025</v>
      </c>
      <c r="I662" s="70" t="str">
        <f t="shared" si="6"/>
        <v>CXG-1025</v>
      </c>
    </row>
    <row r="663">
      <c r="A663" s="8" t="s">
        <v>8413</v>
      </c>
      <c r="B663" s="19">
        <v>45944.0</v>
      </c>
      <c r="C663" s="8" t="s">
        <v>7639</v>
      </c>
      <c r="D663" s="8" t="s">
        <v>7639</v>
      </c>
      <c r="E663" s="8" t="s">
        <v>2212</v>
      </c>
      <c r="F663" s="11">
        <v>723.24</v>
      </c>
      <c r="H663" s="16" t="str">
        <f t="shared" si="5"/>
        <v>10/2025</v>
      </c>
      <c r="I663" s="70" t="str">
        <f t="shared" si="6"/>
        <v>CXG-1025</v>
      </c>
    </row>
    <row r="664">
      <c r="A664" s="8" t="s">
        <v>8414</v>
      </c>
      <c r="B664" s="19">
        <v>45950.0</v>
      </c>
      <c r="C664" s="8" t="s">
        <v>7592</v>
      </c>
      <c r="D664" s="8" t="s">
        <v>7600</v>
      </c>
      <c r="E664" s="8" t="s">
        <v>1478</v>
      </c>
      <c r="F664" s="11">
        <v>39.6</v>
      </c>
      <c r="H664" s="16" t="str">
        <f t="shared" si="5"/>
        <v>10/2025</v>
      </c>
      <c r="I664" s="70" t="str">
        <f t="shared" si="6"/>
        <v>CXG-1025</v>
      </c>
    </row>
    <row r="665">
      <c r="A665" s="8" t="s">
        <v>8415</v>
      </c>
      <c r="B665" s="19">
        <v>45950.0</v>
      </c>
      <c r="C665" s="8" t="s">
        <v>7639</v>
      </c>
      <c r="D665" s="8" t="s">
        <v>7639</v>
      </c>
      <c r="E665" s="8" t="s">
        <v>2212</v>
      </c>
      <c r="F665" s="11">
        <v>504.19</v>
      </c>
      <c r="H665" s="16" t="str">
        <f t="shared" si="5"/>
        <v>10/2025</v>
      </c>
      <c r="I665" s="70" t="str">
        <f t="shared" si="6"/>
        <v>CXG-1025</v>
      </c>
    </row>
    <row r="666">
      <c r="A666" s="8" t="s">
        <v>8416</v>
      </c>
      <c r="B666" s="19">
        <v>45950.0</v>
      </c>
      <c r="C666" s="8" t="s">
        <v>7639</v>
      </c>
      <c r="D666" s="8" t="s">
        <v>7639</v>
      </c>
      <c r="E666" s="8" t="s">
        <v>2212</v>
      </c>
      <c r="F666" s="11">
        <v>865.33</v>
      </c>
      <c r="H666" s="16" t="str">
        <f t="shared" si="5"/>
        <v>10/2025</v>
      </c>
      <c r="I666" s="70" t="str">
        <f t="shared" si="6"/>
        <v>CXG-1025</v>
      </c>
    </row>
    <row r="667">
      <c r="A667" s="8" t="s">
        <v>8417</v>
      </c>
      <c r="B667" s="19">
        <v>45950.0</v>
      </c>
      <c r="C667" s="8" t="s">
        <v>7586</v>
      </c>
      <c r="D667" s="8" t="s">
        <v>7586</v>
      </c>
      <c r="E667" s="8" t="s">
        <v>2193</v>
      </c>
      <c r="F667" s="11">
        <v>39.6</v>
      </c>
      <c r="H667" s="16" t="str">
        <f t="shared" si="5"/>
        <v>10/2025</v>
      </c>
      <c r="I667" s="70" t="str">
        <f t="shared" si="6"/>
        <v>CXG-1025</v>
      </c>
    </row>
    <row r="668">
      <c r="A668" s="8" t="s">
        <v>8418</v>
      </c>
      <c r="B668" s="19">
        <v>45950.0</v>
      </c>
      <c r="C668" s="8" t="s">
        <v>7592</v>
      </c>
      <c r="D668" s="8" t="s">
        <v>7600</v>
      </c>
      <c r="E668" s="8" t="s">
        <v>1478</v>
      </c>
      <c r="F668" s="11">
        <v>0.2</v>
      </c>
      <c r="H668" s="16" t="str">
        <f t="shared" si="5"/>
        <v>10/2025</v>
      </c>
      <c r="I668" s="70" t="str">
        <f t="shared" si="6"/>
        <v>CXG-1025</v>
      </c>
    </row>
    <row r="669">
      <c r="A669" s="10" t="s">
        <v>8419</v>
      </c>
      <c r="B669" s="19">
        <v>45952.0</v>
      </c>
      <c r="C669" s="8" t="s">
        <v>7639</v>
      </c>
      <c r="D669" s="8" t="s">
        <v>7639</v>
      </c>
      <c r="E669" s="8" t="s">
        <v>2212</v>
      </c>
      <c r="F669" s="11">
        <v>1042.28</v>
      </c>
      <c r="H669" s="16" t="str">
        <f t="shared" si="5"/>
        <v>10/2025</v>
      </c>
      <c r="I669" s="70" t="str">
        <f t="shared" si="6"/>
        <v>CXG-1025</v>
      </c>
    </row>
    <row r="670">
      <c r="A670" s="8" t="s">
        <v>8420</v>
      </c>
      <c r="B670" s="19">
        <v>45952.0</v>
      </c>
      <c r="C670" s="8" t="s">
        <v>7592</v>
      </c>
      <c r="D670" s="8" t="s">
        <v>7600</v>
      </c>
      <c r="E670" s="8" t="s">
        <v>1478</v>
      </c>
      <c r="F670" s="11">
        <v>5.8</v>
      </c>
      <c r="H670" s="16" t="str">
        <f t="shared" si="5"/>
        <v>10/2025</v>
      </c>
      <c r="I670" s="70" t="str">
        <f t="shared" si="6"/>
        <v>CXG-1025</v>
      </c>
    </row>
    <row r="671">
      <c r="A671" s="8" t="s">
        <v>8421</v>
      </c>
      <c r="B671" s="19">
        <v>45953.0</v>
      </c>
      <c r="C671" s="8" t="s">
        <v>7639</v>
      </c>
      <c r="D671" s="8" t="s">
        <v>7639</v>
      </c>
      <c r="E671" s="8" t="s">
        <v>2212</v>
      </c>
      <c r="F671" s="11">
        <v>865.33</v>
      </c>
      <c r="H671" s="16" t="str">
        <f t="shared" si="5"/>
        <v>10/2025</v>
      </c>
      <c r="I671" s="70" t="str">
        <f t="shared" si="6"/>
        <v>CXG-1025</v>
      </c>
    </row>
    <row r="672">
      <c r="A672" s="8" t="s">
        <v>8422</v>
      </c>
      <c r="B672" s="19">
        <v>45953.0</v>
      </c>
      <c r="C672" s="8" t="s">
        <v>7639</v>
      </c>
      <c r="D672" s="8" t="s">
        <v>7639</v>
      </c>
      <c r="E672" s="8" t="s">
        <v>2212</v>
      </c>
      <c r="F672" s="11">
        <v>522.02</v>
      </c>
      <c r="H672" s="16" t="str">
        <f t="shared" si="5"/>
        <v>10/2025</v>
      </c>
      <c r="I672" s="70" t="str">
        <f t="shared" si="6"/>
        <v>CXG-1025</v>
      </c>
    </row>
    <row r="673">
      <c r="A673" s="8" t="s">
        <v>8423</v>
      </c>
      <c r="B673" s="19">
        <v>45953.0</v>
      </c>
      <c r="C673" s="8" t="s">
        <v>7639</v>
      </c>
      <c r="D673" s="8" t="s">
        <v>7639</v>
      </c>
      <c r="E673" s="8" t="s">
        <v>2212</v>
      </c>
      <c r="F673" s="11">
        <v>437.25</v>
      </c>
      <c r="H673" s="16" t="str">
        <f t="shared" si="5"/>
        <v>10/2025</v>
      </c>
      <c r="I673" s="70" t="str">
        <f t="shared" si="6"/>
        <v>CXG-1025</v>
      </c>
    </row>
    <row r="674">
      <c r="A674" s="8" t="s">
        <v>8424</v>
      </c>
      <c r="B674" s="19">
        <v>45953.0</v>
      </c>
      <c r="C674" s="8" t="s">
        <v>7639</v>
      </c>
      <c r="D674" s="8" t="s">
        <v>7639</v>
      </c>
      <c r="E674" s="8" t="s">
        <v>2212</v>
      </c>
      <c r="F674" s="11">
        <v>865.33</v>
      </c>
      <c r="H674" s="16" t="str">
        <f t="shared" si="5"/>
        <v>10/2025</v>
      </c>
      <c r="I674" s="70" t="str">
        <f t="shared" si="6"/>
        <v>CXG-1025</v>
      </c>
    </row>
    <row r="675">
      <c r="A675" s="8" t="s">
        <v>8425</v>
      </c>
      <c r="B675" s="19">
        <v>45954.0</v>
      </c>
      <c r="C675" s="8" t="s">
        <v>1886</v>
      </c>
      <c r="D675" s="8" t="s">
        <v>7795</v>
      </c>
      <c r="E675" s="8" t="s">
        <v>1478</v>
      </c>
      <c r="F675" s="11">
        <v>543.0</v>
      </c>
      <c r="H675" s="16" t="str">
        <f t="shared" si="5"/>
        <v>10/2025</v>
      </c>
      <c r="I675" s="70" t="str">
        <f t="shared" si="6"/>
        <v>CXG-1025</v>
      </c>
    </row>
    <row r="676">
      <c r="A676" s="8" t="s">
        <v>8426</v>
      </c>
      <c r="B676" s="19">
        <v>45954.0</v>
      </c>
      <c r="C676" s="8" t="s">
        <v>8202</v>
      </c>
      <c r="D676" s="8" t="s">
        <v>8202</v>
      </c>
      <c r="E676" s="8" t="s">
        <v>1478</v>
      </c>
      <c r="F676" s="11">
        <v>300.0</v>
      </c>
      <c r="H676" s="16" t="str">
        <f t="shared" si="5"/>
        <v>10/2025</v>
      </c>
      <c r="I676" s="70" t="str">
        <f t="shared" si="6"/>
        <v>CXG-1025</v>
      </c>
    </row>
    <row r="677">
      <c r="A677" s="8" t="s">
        <v>8427</v>
      </c>
      <c r="B677" s="19">
        <v>45954.0</v>
      </c>
      <c r="C677" s="8" t="s">
        <v>7639</v>
      </c>
      <c r="D677" s="8" t="s">
        <v>7639</v>
      </c>
      <c r="E677" s="8" t="s">
        <v>2212</v>
      </c>
      <c r="F677" s="11">
        <v>469.75</v>
      </c>
      <c r="H677" s="16" t="str">
        <f t="shared" si="5"/>
        <v>10/2025</v>
      </c>
      <c r="I677" s="70" t="str">
        <f t="shared" si="6"/>
        <v>CXG-1025</v>
      </c>
    </row>
    <row r="678">
      <c r="A678" s="8" t="s">
        <v>8428</v>
      </c>
      <c r="B678" s="19">
        <v>45954.0</v>
      </c>
      <c r="C678" s="8" t="s">
        <v>7639</v>
      </c>
      <c r="D678" s="8" t="s">
        <v>7639</v>
      </c>
      <c r="E678" s="8" t="s">
        <v>2212</v>
      </c>
      <c r="F678" s="11">
        <v>865.33</v>
      </c>
      <c r="H678" s="16" t="str">
        <f t="shared" si="5"/>
        <v>10/2025</v>
      </c>
      <c r="I678" s="70" t="str">
        <f t="shared" si="6"/>
        <v>CXG-1025</v>
      </c>
    </row>
    <row r="679">
      <c r="A679" s="8" t="s">
        <v>8429</v>
      </c>
      <c r="B679" s="19">
        <v>45954.0</v>
      </c>
      <c r="C679" s="8" t="s">
        <v>7639</v>
      </c>
      <c r="D679" s="8" t="s">
        <v>7639</v>
      </c>
      <c r="E679" s="8" t="s">
        <v>2212</v>
      </c>
      <c r="F679" s="11">
        <v>176.6</v>
      </c>
      <c r="H679" s="16" t="str">
        <f t="shared" si="5"/>
        <v>10/2025</v>
      </c>
      <c r="I679" s="70" t="str">
        <f t="shared" si="6"/>
        <v>CXG-1025</v>
      </c>
    </row>
    <row r="680">
      <c r="A680" s="8" t="s">
        <v>8430</v>
      </c>
      <c r="B680" s="19">
        <v>45954.0</v>
      </c>
      <c r="C680" s="8" t="s">
        <v>7639</v>
      </c>
      <c r="D680" s="8" t="s">
        <v>7639</v>
      </c>
      <c r="E680" s="8" t="s">
        <v>2212</v>
      </c>
      <c r="F680" s="11">
        <v>891.46</v>
      </c>
      <c r="H680" s="16" t="str">
        <f t="shared" si="5"/>
        <v>10/2025</v>
      </c>
      <c r="I680" s="70" t="str">
        <f t="shared" si="6"/>
        <v>CXG-1025</v>
      </c>
    </row>
    <row r="681">
      <c r="A681" s="8" t="s">
        <v>8431</v>
      </c>
      <c r="B681" s="19">
        <v>45954.0</v>
      </c>
      <c r="C681" s="8" t="s">
        <v>7474</v>
      </c>
      <c r="D681" s="8" t="s">
        <v>7635</v>
      </c>
      <c r="E681" s="8" t="s">
        <v>2212</v>
      </c>
      <c r="F681" s="11">
        <v>1900.0</v>
      </c>
      <c r="H681" s="16" t="str">
        <f t="shared" si="5"/>
        <v>10/2025</v>
      </c>
      <c r="I681" s="70" t="str">
        <f t="shared" si="6"/>
        <v>CXG-1025</v>
      </c>
    </row>
    <row r="682">
      <c r="A682" s="8" t="s">
        <v>8432</v>
      </c>
      <c r="B682" s="19">
        <v>45955.0</v>
      </c>
      <c r="C682" s="8" t="s">
        <v>7639</v>
      </c>
      <c r="D682" s="8" t="s">
        <v>7639</v>
      </c>
      <c r="E682" s="8" t="s">
        <v>2212</v>
      </c>
      <c r="F682" s="11">
        <v>1098.29</v>
      </c>
      <c r="H682" s="16" t="str">
        <f t="shared" si="5"/>
        <v>10/2025</v>
      </c>
      <c r="I682" s="70" t="str">
        <f t="shared" si="6"/>
        <v>CXG-1025</v>
      </c>
    </row>
    <row r="683">
      <c r="A683" s="8" t="s">
        <v>8433</v>
      </c>
      <c r="B683" s="19">
        <v>45953.0</v>
      </c>
      <c r="C683" s="8" t="s">
        <v>7639</v>
      </c>
      <c r="D683" s="8" t="s">
        <v>7639</v>
      </c>
      <c r="E683" s="8" t="s">
        <v>2212</v>
      </c>
      <c r="F683" s="11">
        <v>907.36</v>
      </c>
      <c r="H683" s="16" t="str">
        <f t="shared" si="5"/>
        <v>10/2025</v>
      </c>
      <c r="I683" s="70" t="str">
        <f t="shared" si="6"/>
        <v>CXG-1025</v>
      </c>
    </row>
    <row r="684">
      <c r="A684" s="8" t="s">
        <v>8434</v>
      </c>
      <c r="B684" s="19">
        <v>45954.0</v>
      </c>
      <c r="C684" s="8" t="s">
        <v>7639</v>
      </c>
      <c r="D684" s="8" t="s">
        <v>7639</v>
      </c>
      <c r="E684" s="8" t="s">
        <v>2212</v>
      </c>
      <c r="F684" s="11">
        <v>469.75</v>
      </c>
      <c r="H684" s="16" t="str">
        <f t="shared" si="5"/>
        <v>10/2025</v>
      </c>
      <c r="I684" s="70" t="str">
        <f t="shared" si="6"/>
        <v>CXG-1025</v>
      </c>
    </row>
    <row r="685">
      <c r="A685" s="8" t="s">
        <v>8435</v>
      </c>
      <c r="B685" s="19">
        <v>45954.0</v>
      </c>
      <c r="C685" s="8" t="s">
        <v>7639</v>
      </c>
      <c r="D685" s="8" t="s">
        <v>7639</v>
      </c>
      <c r="E685" s="8" t="s">
        <v>2212</v>
      </c>
      <c r="F685" s="11">
        <v>865.33</v>
      </c>
      <c r="H685" s="16" t="str">
        <f t="shared" si="5"/>
        <v>10/2025</v>
      </c>
      <c r="I685" s="70" t="str">
        <f t="shared" si="6"/>
        <v>CXG-1025</v>
      </c>
    </row>
    <row r="686">
      <c r="A686" s="8" t="s">
        <v>8436</v>
      </c>
      <c r="B686" s="19">
        <v>45957.0</v>
      </c>
      <c r="C686" s="8" t="s">
        <v>7639</v>
      </c>
      <c r="D686" s="8" t="s">
        <v>7639</v>
      </c>
      <c r="E686" s="8" t="s">
        <v>2212</v>
      </c>
      <c r="F686" s="11">
        <v>249.0</v>
      </c>
      <c r="H686" s="16" t="str">
        <f t="shared" si="5"/>
        <v>10/2025</v>
      </c>
      <c r="I686" s="70" t="str">
        <f t="shared" si="6"/>
        <v>CXG-1025</v>
      </c>
    </row>
    <row r="687">
      <c r="A687" s="8" t="s">
        <v>8437</v>
      </c>
      <c r="B687" s="19">
        <v>45957.0</v>
      </c>
      <c r="C687" s="8" t="s">
        <v>7639</v>
      </c>
      <c r="D687" s="8" t="s">
        <v>7639</v>
      </c>
      <c r="E687" s="8" t="s">
        <v>2212</v>
      </c>
      <c r="F687" s="11">
        <v>869.39</v>
      </c>
      <c r="H687" s="16" t="str">
        <f t="shared" si="5"/>
        <v>10/2025</v>
      </c>
      <c r="I687" s="70" t="str">
        <f t="shared" si="6"/>
        <v>CXG-1025</v>
      </c>
    </row>
    <row r="688">
      <c r="A688" s="8" t="s">
        <v>8438</v>
      </c>
      <c r="B688" s="19">
        <v>45957.0</v>
      </c>
      <c r="C688" s="8" t="s">
        <v>7639</v>
      </c>
      <c r="D688" s="8" t="s">
        <v>7639</v>
      </c>
      <c r="E688" s="8" t="s">
        <v>2212</v>
      </c>
      <c r="F688" s="11">
        <v>178.36</v>
      </c>
      <c r="H688" s="16" t="str">
        <f t="shared" si="5"/>
        <v>10/2025</v>
      </c>
      <c r="I688" s="70" t="str">
        <f t="shared" si="6"/>
        <v>CXG-1025</v>
      </c>
    </row>
    <row r="689">
      <c r="A689" s="8" t="s">
        <v>8439</v>
      </c>
      <c r="B689" s="19">
        <v>45957.0</v>
      </c>
      <c r="C689" s="8" t="s">
        <v>7639</v>
      </c>
      <c r="D689" s="8" t="s">
        <v>7639</v>
      </c>
      <c r="E689" s="8" t="s">
        <v>2212</v>
      </c>
      <c r="F689" s="11">
        <v>876.63</v>
      </c>
      <c r="H689" s="16" t="str">
        <f t="shared" si="5"/>
        <v>10/2025</v>
      </c>
      <c r="I689" s="70" t="str">
        <f t="shared" si="6"/>
        <v>CXG-1025</v>
      </c>
    </row>
    <row r="690">
      <c r="A690" s="8" t="s">
        <v>8440</v>
      </c>
      <c r="B690" s="19">
        <v>45958.0</v>
      </c>
      <c r="C690" s="8" t="s">
        <v>7639</v>
      </c>
      <c r="D690" s="8" t="s">
        <v>7639</v>
      </c>
      <c r="E690" s="8" t="s">
        <v>2212</v>
      </c>
      <c r="F690" s="11">
        <v>274.25</v>
      </c>
      <c r="H690" s="16" t="str">
        <f t="shared" si="5"/>
        <v>10/2025</v>
      </c>
      <c r="I690" s="70" t="str">
        <f t="shared" si="6"/>
        <v>CXG-1025</v>
      </c>
    </row>
    <row r="691">
      <c r="A691" s="8" t="s">
        <v>8441</v>
      </c>
      <c r="B691" s="19">
        <v>45958.0</v>
      </c>
      <c r="C691" s="8" t="s">
        <v>7639</v>
      </c>
      <c r="D691" s="8" t="s">
        <v>7639</v>
      </c>
      <c r="E691" s="8" t="s">
        <v>2212</v>
      </c>
      <c r="F691" s="11">
        <v>865.33</v>
      </c>
      <c r="H691" s="16" t="str">
        <f t="shared" si="5"/>
        <v>10/2025</v>
      </c>
      <c r="I691" s="70" t="str">
        <f t="shared" si="6"/>
        <v>CXG-1025</v>
      </c>
    </row>
    <row r="692">
      <c r="A692" s="8" t="s">
        <v>8442</v>
      </c>
      <c r="B692" s="19">
        <v>45957.0</v>
      </c>
      <c r="C692" s="8" t="s">
        <v>7671</v>
      </c>
      <c r="D692" s="8" t="s">
        <v>7758</v>
      </c>
      <c r="E692" s="8" t="s">
        <v>1478</v>
      </c>
      <c r="F692" s="11">
        <v>912.73</v>
      </c>
      <c r="H692" s="16" t="str">
        <f t="shared" si="5"/>
        <v>10/2025</v>
      </c>
      <c r="I692" s="70" t="str">
        <f t="shared" si="6"/>
        <v>CXG-1025</v>
      </c>
    </row>
    <row r="693">
      <c r="A693" s="8" t="s">
        <v>8443</v>
      </c>
      <c r="B693" s="19">
        <v>45957.0</v>
      </c>
      <c r="C693" s="8" t="s">
        <v>7639</v>
      </c>
      <c r="D693" s="8" t="s">
        <v>7639</v>
      </c>
      <c r="E693" s="8" t="s">
        <v>2212</v>
      </c>
      <c r="F693" s="11">
        <v>406.88</v>
      </c>
      <c r="H693" s="16" t="str">
        <f t="shared" si="5"/>
        <v>10/2025</v>
      </c>
      <c r="I693" s="70" t="str">
        <f t="shared" si="6"/>
        <v>CXG-1025</v>
      </c>
    </row>
    <row r="694">
      <c r="A694" s="8" t="s">
        <v>8444</v>
      </c>
      <c r="B694" s="19">
        <v>45957.0</v>
      </c>
      <c r="C694" s="8" t="s">
        <v>7639</v>
      </c>
      <c r="D694" s="8" t="s">
        <v>7639</v>
      </c>
      <c r="E694" s="8" t="s">
        <v>2212</v>
      </c>
      <c r="F694" s="11">
        <v>865.33</v>
      </c>
      <c r="H694" s="16" t="str">
        <f t="shared" si="5"/>
        <v>10/2025</v>
      </c>
      <c r="I694" s="70" t="str">
        <f t="shared" si="6"/>
        <v>CXG-1025</v>
      </c>
    </row>
    <row r="695">
      <c r="A695" s="8" t="s">
        <v>8445</v>
      </c>
      <c r="B695" s="19">
        <v>45957.0</v>
      </c>
      <c r="C695" s="8" t="s">
        <v>7639</v>
      </c>
      <c r="D695" s="8" t="s">
        <v>7639</v>
      </c>
      <c r="E695" s="8" t="s">
        <v>2212</v>
      </c>
      <c r="F695" s="11">
        <v>457.03</v>
      </c>
      <c r="H695" s="16" t="str">
        <f t="shared" si="5"/>
        <v>10/2025</v>
      </c>
      <c r="I695" s="70" t="str">
        <f t="shared" si="6"/>
        <v>CXG-1025</v>
      </c>
    </row>
    <row r="696">
      <c r="A696" s="8" t="s">
        <v>8446</v>
      </c>
      <c r="B696" s="19">
        <v>45957.0</v>
      </c>
      <c r="C696" s="8" t="s">
        <v>7639</v>
      </c>
      <c r="D696" s="8" t="s">
        <v>7639</v>
      </c>
      <c r="E696" s="8" t="s">
        <v>2212</v>
      </c>
      <c r="F696" s="11">
        <v>865.33</v>
      </c>
      <c r="H696" s="16" t="str">
        <f t="shared" si="5"/>
        <v>10/2025</v>
      </c>
      <c r="I696" s="70" t="str">
        <f t="shared" si="6"/>
        <v>CXG-1025</v>
      </c>
    </row>
    <row r="697">
      <c r="A697" s="8" t="s">
        <v>8447</v>
      </c>
      <c r="B697" s="19">
        <v>45958.0</v>
      </c>
      <c r="C697" s="8" t="s">
        <v>7586</v>
      </c>
      <c r="D697" s="8" t="s">
        <v>7586</v>
      </c>
      <c r="E697" s="8" t="s">
        <v>2193</v>
      </c>
      <c r="F697" s="11">
        <v>9.9</v>
      </c>
      <c r="H697" s="16" t="str">
        <f t="shared" si="5"/>
        <v>10/2025</v>
      </c>
      <c r="I697" s="70" t="str">
        <f t="shared" si="6"/>
        <v>CXG-1025</v>
      </c>
    </row>
    <row r="698">
      <c r="A698" s="8" t="s">
        <v>8448</v>
      </c>
      <c r="B698" s="19">
        <v>45958.0</v>
      </c>
      <c r="C698" s="8" t="s">
        <v>7639</v>
      </c>
      <c r="D698" s="8" t="s">
        <v>7639</v>
      </c>
      <c r="E698" s="8" t="s">
        <v>2212</v>
      </c>
      <c r="F698" s="11">
        <v>459.64</v>
      </c>
      <c r="H698" s="16" t="str">
        <f t="shared" si="5"/>
        <v>10/2025</v>
      </c>
      <c r="I698" s="70" t="str">
        <f t="shared" si="6"/>
        <v>CXG-1025</v>
      </c>
    </row>
    <row r="699">
      <c r="A699" s="8" t="s">
        <v>8449</v>
      </c>
      <c r="B699" s="19">
        <v>45958.0</v>
      </c>
      <c r="C699" s="8" t="s">
        <v>7639</v>
      </c>
      <c r="D699" s="8" t="s">
        <v>7639</v>
      </c>
      <c r="E699" s="8" t="s">
        <v>2212</v>
      </c>
      <c r="F699" s="11">
        <v>889.52</v>
      </c>
      <c r="H699" s="16" t="str">
        <f t="shared" si="5"/>
        <v>10/2025</v>
      </c>
      <c r="I699" s="70" t="str">
        <f t="shared" si="6"/>
        <v>CXG-1025</v>
      </c>
    </row>
    <row r="700">
      <c r="A700" s="8" t="s">
        <v>8450</v>
      </c>
      <c r="B700" s="19">
        <v>45957.0</v>
      </c>
      <c r="C700" s="8" t="s">
        <v>7592</v>
      </c>
      <c r="D700" s="8" t="s">
        <v>7600</v>
      </c>
      <c r="E700" s="8" t="s">
        <v>1478</v>
      </c>
      <c r="F700" s="11">
        <v>25.0</v>
      </c>
      <c r="H700" s="16" t="str">
        <f t="shared" si="5"/>
        <v>10/2025</v>
      </c>
      <c r="I700" s="70" t="str">
        <f t="shared" si="6"/>
        <v>CXG-1025</v>
      </c>
    </row>
    <row r="701">
      <c r="A701" s="8" t="s">
        <v>8451</v>
      </c>
      <c r="B701" s="19">
        <v>45959.0</v>
      </c>
      <c r="C701" s="8" t="s">
        <v>7639</v>
      </c>
      <c r="D701" s="8" t="s">
        <v>7639</v>
      </c>
      <c r="E701" s="8" t="s">
        <v>2212</v>
      </c>
      <c r="F701" s="11">
        <v>741.22</v>
      </c>
      <c r="H701" s="16" t="str">
        <f t="shared" si="5"/>
        <v>10/2025</v>
      </c>
      <c r="I701" s="70" t="str">
        <f t="shared" si="6"/>
        <v>CXG-1025</v>
      </c>
    </row>
    <row r="702">
      <c r="A702" s="8" t="s">
        <v>8452</v>
      </c>
      <c r="B702" s="19">
        <v>45959.0</v>
      </c>
      <c r="C702" s="8" t="s">
        <v>7639</v>
      </c>
      <c r="D702" s="8" t="s">
        <v>7639</v>
      </c>
      <c r="E702" s="8" t="s">
        <v>2212</v>
      </c>
      <c r="F702" s="11">
        <v>166.11</v>
      </c>
      <c r="H702" s="16" t="str">
        <f t="shared" si="5"/>
        <v>10/2025</v>
      </c>
      <c r="I702" s="70" t="str">
        <f t="shared" si="6"/>
        <v>CXG-1025</v>
      </c>
    </row>
    <row r="703">
      <c r="A703" s="8" t="s">
        <v>8453</v>
      </c>
      <c r="B703" s="19">
        <v>45960.0</v>
      </c>
      <c r="C703" s="8" t="s">
        <v>7586</v>
      </c>
      <c r="D703" s="8" t="s">
        <v>7586</v>
      </c>
      <c r="E703" s="8" t="s">
        <v>2193</v>
      </c>
      <c r="F703" s="11">
        <v>19.8</v>
      </c>
      <c r="H703" s="16" t="str">
        <f t="shared" si="5"/>
        <v>10/2025</v>
      </c>
      <c r="I703" s="70" t="str">
        <f t="shared" si="6"/>
        <v>CXG-1025</v>
      </c>
    </row>
    <row r="704">
      <c r="A704" s="8" t="s">
        <v>8454</v>
      </c>
      <c r="B704" s="19">
        <v>45960.0</v>
      </c>
      <c r="C704" s="8" t="s">
        <v>7639</v>
      </c>
      <c r="D704" s="8" t="s">
        <v>7639</v>
      </c>
      <c r="E704" s="8" t="s">
        <v>2212</v>
      </c>
      <c r="F704" s="11">
        <v>258.87</v>
      </c>
      <c r="H704" s="16" t="str">
        <f t="shared" si="5"/>
        <v>10/2025</v>
      </c>
      <c r="I704" s="70" t="str">
        <f t="shared" si="6"/>
        <v>CXG-1025</v>
      </c>
    </row>
    <row r="705">
      <c r="A705" s="8" t="s">
        <v>8455</v>
      </c>
      <c r="B705" s="19">
        <v>45960.0</v>
      </c>
      <c r="C705" s="8" t="s">
        <v>7639</v>
      </c>
      <c r="D705" s="8" t="s">
        <v>7639</v>
      </c>
      <c r="E705" s="8" t="s">
        <v>2212</v>
      </c>
      <c r="F705" s="11">
        <v>889.52</v>
      </c>
      <c r="H705" s="16" t="str">
        <f t="shared" si="5"/>
        <v>10/2025</v>
      </c>
      <c r="I705" s="70" t="str">
        <f t="shared" si="6"/>
        <v>CXG-1025</v>
      </c>
    </row>
    <row r="706">
      <c r="A706" s="8" t="s">
        <v>8456</v>
      </c>
      <c r="B706" s="19">
        <v>45961.0</v>
      </c>
      <c r="C706" s="8" t="s">
        <v>7586</v>
      </c>
      <c r="D706" s="8" t="s">
        <v>7586</v>
      </c>
      <c r="E706" s="8" t="s">
        <v>2193</v>
      </c>
      <c r="F706" s="11">
        <v>29.7</v>
      </c>
      <c r="H706" s="16" t="str">
        <f t="shared" si="5"/>
        <v>10/2025</v>
      </c>
      <c r="I706" s="70" t="str">
        <f t="shared" si="6"/>
        <v>CXG-1025</v>
      </c>
    </row>
    <row r="707">
      <c r="A707" s="8" t="s">
        <v>8457</v>
      </c>
      <c r="B707" s="19">
        <v>45961.0</v>
      </c>
      <c r="C707" s="8" t="s">
        <v>8458</v>
      </c>
      <c r="D707" s="8" t="s">
        <v>8458</v>
      </c>
      <c r="E707" s="8" t="s">
        <v>1478</v>
      </c>
      <c r="F707" s="11">
        <v>200.0</v>
      </c>
      <c r="H707" s="16" t="str">
        <f t="shared" si="5"/>
        <v>10/2025</v>
      </c>
      <c r="I707" s="70" t="str">
        <f t="shared" si="6"/>
        <v>CXG-1025</v>
      </c>
    </row>
    <row r="708">
      <c r="A708" s="8" t="s">
        <v>8459</v>
      </c>
      <c r="B708" s="19">
        <v>45961.0</v>
      </c>
      <c r="C708" s="8" t="s">
        <v>7639</v>
      </c>
      <c r="D708" s="8" t="s">
        <v>7639</v>
      </c>
      <c r="E708" s="8" t="s">
        <v>2212</v>
      </c>
      <c r="F708" s="11">
        <v>865.32</v>
      </c>
      <c r="H708" s="16" t="str">
        <f t="shared" si="5"/>
        <v>10/2025</v>
      </c>
      <c r="I708" s="70" t="str">
        <f t="shared" si="6"/>
        <v>CXG-1025</v>
      </c>
    </row>
    <row r="709">
      <c r="A709" s="8" t="s">
        <v>8460</v>
      </c>
      <c r="B709" s="19">
        <v>45961.0</v>
      </c>
      <c r="C709" s="8" t="s">
        <v>7639</v>
      </c>
      <c r="D709" s="8" t="s">
        <v>7639</v>
      </c>
      <c r="E709" s="8" t="s">
        <v>2212</v>
      </c>
      <c r="F709" s="11">
        <v>283.08</v>
      </c>
      <c r="H709" s="16" t="str">
        <f t="shared" si="5"/>
        <v>10/2025</v>
      </c>
      <c r="I709" s="70" t="str">
        <f t="shared" si="6"/>
        <v>CXG-1025</v>
      </c>
    </row>
    <row r="710">
      <c r="A710" s="8" t="s">
        <v>8461</v>
      </c>
      <c r="B710" s="19">
        <v>45961.0</v>
      </c>
      <c r="C710" s="8" t="s">
        <v>7652</v>
      </c>
      <c r="D710" s="8" t="s">
        <v>7729</v>
      </c>
      <c r="E710" s="8" t="s">
        <v>1478</v>
      </c>
      <c r="F710" s="11">
        <v>3500.0</v>
      </c>
      <c r="H710" s="16" t="str">
        <f t="shared" si="5"/>
        <v>10/2025</v>
      </c>
      <c r="I710" s="70" t="str">
        <f t="shared" si="6"/>
        <v>CXG-1025</v>
      </c>
    </row>
    <row r="711">
      <c r="A711" s="8" t="s">
        <v>8462</v>
      </c>
      <c r="B711" s="19">
        <v>45961.0</v>
      </c>
      <c r="C711" s="8" t="s">
        <v>7652</v>
      </c>
      <c r="D711" s="8" t="s">
        <v>230</v>
      </c>
      <c r="E711" s="8" t="s">
        <v>1478</v>
      </c>
      <c r="F711" s="11">
        <v>20000.0</v>
      </c>
      <c r="H711" s="16" t="str">
        <f t="shared" si="5"/>
        <v>10/2025</v>
      </c>
      <c r="I711" s="70" t="str">
        <f t="shared" si="6"/>
        <v>CXG-1025</v>
      </c>
    </row>
    <row r="712">
      <c r="A712" s="8" t="s">
        <v>8463</v>
      </c>
      <c r="B712" s="19">
        <v>45961.0</v>
      </c>
      <c r="C712" s="8" t="s">
        <v>7652</v>
      </c>
      <c r="D712" s="8" t="s">
        <v>7724</v>
      </c>
      <c r="E712" s="8" t="s">
        <v>1478</v>
      </c>
      <c r="F712" s="11">
        <v>20000.0</v>
      </c>
      <c r="H712" s="16" t="str">
        <f t="shared" si="5"/>
        <v>10/2025</v>
      </c>
      <c r="I712" s="70" t="str">
        <f t="shared" si="6"/>
        <v>CXG-1025</v>
      </c>
    </row>
    <row r="713">
      <c r="A713" s="8" t="s">
        <v>8464</v>
      </c>
      <c r="B713" s="19">
        <v>45961.0</v>
      </c>
      <c r="C713" s="8" t="s">
        <v>7652</v>
      </c>
      <c r="D713" s="8" t="s">
        <v>7432</v>
      </c>
      <c r="E713" s="8" t="s">
        <v>1478</v>
      </c>
      <c r="F713" s="11">
        <v>5000.0</v>
      </c>
      <c r="H713" s="16" t="str">
        <f t="shared" si="5"/>
        <v>10/2025</v>
      </c>
      <c r="I713" s="70" t="str">
        <f t="shared" si="6"/>
        <v>CXG-1025</v>
      </c>
    </row>
    <row r="714">
      <c r="A714" s="8" t="s">
        <v>8465</v>
      </c>
      <c r="B714" s="19">
        <v>45961.0</v>
      </c>
      <c r="C714" s="8" t="s">
        <v>1474</v>
      </c>
      <c r="D714" s="8" t="s">
        <v>1474</v>
      </c>
      <c r="E714" s="8" t="s">
        <v>1478</v>
      </c>
      <c r="F714" s="11">
        <v>540.0</v>
      </c>
      <c r="G714" s="8" t="s">
        <v>8466</v>
      </c>
      <c r="H714" s="16" t="str">
        <f t="shared" si="5"/>
        <v>10/2025</v>
      </c>
      <c r="I714" s="70" t="str">
        <f t="shared" si="6"/>
        <v>CXG-1025</v>
      </c>
    </row>
    <row r="715">
      <c r="A715" s="8" t="s">
        <v>8467</v>
      </c>
      <c r="B715" s="19">
        <v>45961.0</v>
      </c>
      <c r="C715" s="8" t="s">
        <v>8468</v>
      </c>
      <c r="D715" s="8" t="s">
        <v>8468</v>
      </c>
      <c r="E715" s="8" t="s">
        <v>1478</v>
      </c>
      <c r="F715" s="11">
        <v>60000.0</v>
      </c>
      <c r="H715" s="16" t="str">
        <f t="shared" si="5"/>
        <v>10/2025</v>
      </c>
      <c r="I715" s="70" t="str">
        <f t="shared" si="6"/>
        <v>CXG-1025</v>
      </c>
    </row>
    <row r="716">
      <c r="A716" s="8" t="s">
        <v>8469</v>
      </c>
      <c r="B716" s="19">
        <v>45961.0</v>
      </c>
      <c r="C716" s="8" t="s">
        <v>7639</v>
      </c>
      <c r="D716" s="8" t="s">
        <v>7639</v>
      </c>
      <c r="E716" s="8" t="s">
        <v>2212</v>
      </c>
      <c r="F716" s="11">
        <v>580.91</v>
      </c>
      <c r="H716" s="16" t="str">
        <f t="shared" si="5"/>
        <v>10/2025</v>
      </c>
      <c r="I716" s="70" t="str">
        <f t="shared" si="6"/>
        <v>CXG-1025</v>
      </c>
    </row>
    <row r="717">
      <c r="A717" s="8" t="s">
        <v>8470</v>
      </c>
      <c r="B717" s="19">
        <v>45961.0</v>
      </c>
      <c r="C717" s="8" t="s">
        <v>7639</v>
      </c>
      <c r="D717" s="8" t="s">
        <v>7639</v>
      </c>
      <c r="E717" s="8" t="s">
        <v>2212</v>
      </c>
      <c r="F717" s="11">
        <v>900.77</v>
      </c>
      <c r="H717" s="16" t="str">
        <f t="shared" si="5"/>
        <v>10/2025</v>
      </c>
      <c r="I717" s="70" t="str">
        <f t="shared" si="6"/>
        <v>CXG-1025</v>
      </c>
    </row>
    <row r="718">
      <c r="A718" s="8" t="s">
        <v>8471</v>
      </c>
      <c r="B718" s="13">
        <v>45964.0</v>
      </c>
      <c r="C718" s="8" t="s">
        <v>7752</v>
      </c>
      <c r="D718" s="8" t="s">
        <v>7752</v>
      </c>
      <c r="E718" s="8" t="s">
        <v>1478</v>
      </c>
      <c r="F718" s="11">
        <v>2023.11</v>
      </c>
      <c r="H718" s="16" t="str">
        <f t="shared" si="5"/>
        <v>11/2025</v>
      </c>
      <c r="I718" s="70" t="str">
        <f t="shared" si="6"/>
        <v>CXG-1125</v>
      </c>
    </row>
    <row r="719">
      <c r="A719" s="8" t="s">
        <v>8472</v>
      </c>
      <c r="B719" s="13">
        <v>45962.0</v>
      </c>
      <c r="C719" s="8" t="s">
        <v>7639</v>
      </c>
      <c r="D719" s="8" t="s">
        <v>7639</v>
      </c>
      <c r="E719" s="8" t="s">
        <v>2212</v>
      </c>
      <c r="F719" s="11">
        <v>865.33</v>
      </c>
      <c r="H719" s="16" t="str">
        <f t="shared" si="5"/>
        <v>11/2025</v>
      </c>
      <c r="I719" s="70" t="str">
        <f t="shared" si="6"/>
        <v>CXG-1125</v>
      </c>
    </row>
    <row r="720">
      <c r="A720" s="8" t="s">
        <v>8473</v>
      </c>
      <c r="B720" s="13">
        <v>45962.0</v>
      </c>
      <c r="C720" s="8" t="s">
        <v>7639</v>
      </c>
      <c r="D720" s="8" t="s">
        <v>7639</v>
      </c>
      <c r="E720" s="8" t="s">
        <v>2212</v>
      </c>
      <c r="F720" s="11">
        <v>416.77</v>
      </c>
      <c r="H720" s="16" t="str">
        <f t="shared" si="5"/>
        <v>11/2025</v>
      </c>
      <c r="I720" s="70" t="str">
        <f t="shared" si="6"/>
        <v>CXG-1125</v>
      </c>
    </row>
    <row r="721">
      <c r="A721" s="8" t="s">
        <v>8474</v>
      </c>
      <c r="B721" s="13">
        <v>45962.0</v>
      </c>
      <c r="C721" s="8" t="s">
        <v>7639</v>
      </c>
      <c r="D721" s="8" t="s">
        <v>7639</v>
      </c>
      <c r="E721" s="8" t="s">
        <v>2212</v>
      </c>
      <c r="F721" s="11">
        <v>395.22</v>
      </c>
      <c r="H721" s="16" t="str">
        <f t="shared" si="5"/>
        <v>11/2025</v>
      </c>
      <c r="I721" s="70" t="str">
        <f t="shared" si="6"/>
        <v>CXG-1125</v>
      </c>
    </row>
    <row r="722">
      <c r="A722" s="8" t="s">
        <v>8475</v>
      </c>
      <c r="B722" s="13">
        <v>45962.0</v>
      </c>
      <c r="C722" s="8" t="s">
        <v>7639</v>
      </c>
      <c r="D722" s="8" t="s">
        <v>7639</v>
      </c>
      <c r="E722" s="8" t="s">
        <v>2212</v>
      </c>
      <c r="F722" s="11">
        <v>865.33</v>
      </c>
      <c r="H722" s="16" t="str">
        <f t="shared" si="5"/>
        <v>11/2025</v>
      </c>
      <c r="I722" s="70" t="str">
        <f t="shared" si="6"/>
        <v>CXG-1125</v>
      </c>
    </row>
    <row r="723">
      <c r="A723" s="8" t="s">
        <v>8476</v>
      </c>
      <c r="B723" s="13">
        <v>45964.0</v>
      </c>
      <c r="C723" s="8" t="s">
        <v>7586</v>
      </c>
      <c r="D723" s="8" t="s">
        <v>7600</v>
      </c>
      <c r="E723" s="8" t="s">
        <v>2193</v>
      </c>
      <c r="F723" s="11">
        <v>19.8</v>
      </c>
      <c r="H723" s="16" t="str">
        <f t="shared" si="5"/>
        <v>11/2025</v>
      </c>
      <c r="I723" s="70" t="str">
        <f t="shared" si="6"/>
        <v>CXG-1125</v>
      </c>
    </row>
    <row r="724">
      <c r="A724" s="8" t="s">
        <v>8477</v>
      </c>
      <c r="B724" s="13">
        <v>45964.0</v>
      </c>
      <c r="C724" s="8" t="s">
        <v>7586</v>
      </c>
      <c r="D724" s="8" t="s">
        <v>8478</v>
      </c>
      <c r="E724" s="8" t="s">
        <v>1478</v>
      </c>
      <c r="F724" s="11">
        <v>633.0</v>
      </c>
      <c r="G724" s="8" t="s">
        <v>8479</v>
      </c>
      <c r="H724" s="16" t="str">
        <f t="shared" si="5"/>
        <v>11/2025</v>
      </c>
      <c r="I724" s="70" t="str">
        <f t="shared" si="6"/>
        <v>CXG-1125</v>
      </c>
    </row>
    <row r="725">
      <c r="A725" s="8" t="s">
        <v>8480</v>
      </c>
      <c r="B725" s="13">
        <v>45964.0</v>
      </c>
      <c r="C725" s="8" t="s">
        <v>8481</v>
      </c>
      <c r="D725" s="8" t="s">
        <v>8481</v>
      </c>
      <c r="E725" s="8" t="s">
        <v>2193</v>
      </c>
      <c r="F725" s="11">
        <v>25627.2</v>
      </c>
      <c r="G725" s="8" t="s">
        <v>8482</v>
      </c>
      <c r="H725" s="16" t="str">
        <f t="shared" si="5"/>
        <v>11/2025</v>
      </c>
      <c r="I725" s="70" t="str">
        <f t="shared" si="6"/>
        <v>CXG-1125</v>
      </c>
    </row>
    <row r="726">
      <c r="A726" s="8" t="s">
        <v>8483</v>
      </c>
      <c r="B726" s="13">
        <v>45964.0</v>
      </c>
      <c r="C726" s="8" t="s">
        <v>8202</v>
      </c>
      <c r="D726" s="8" t="s">
        <v>8202</v>
      </c>
      <c r="E726" s="8" t="s">
        <v>1478</v>
      </c>
      <c r="F726" s="11">
        <v>1500.0</v>
      </c>
      <c r="G726" s="8" t="s">
        <v>8484</v>
      </c>
      <c r="H726" s="16" t="str">
        <f t="shared" si="5"/>
        <v>11/2025</v>
      </c>
      <c r="I726" s="70" t="str">
        <f t="shared" si="6"/>
        <v>CXG-1125</v>
      </c>
    </row>
    <row r="727">
      <c r="A727" s="8" t="s">
        <v>8485</v>
      </c>
      <c r="B727" s="13">
        <v>45964.0</v>
      </c>
      <c r="C727" s="8" t="s">
        <v>7621</v>
      </c>
      <c r="D727" s="8" t="s">
        <v>7621</v>
      </c>
      <c r="E727" s="8" t="s">
        <v>1478</v>
      </c>
      <c r="F727" s="11">
        <v>759.0</v>
      </c>
      <c r="H727" s="16" t="str">
        <f t="shared" si="5"/>
        <v>11/2025</v>
      </c>
      <c r="I727" s="70" t="str">
        <f t="shared" si="6"/>
        <v>CXG-1125</v>
      </c>
    </row>
    <row r="728">
      <c r="A728" s="8" t="s">
        <v>8486</v>
      </c>
      <c r="B728" s="13">
        <v>45964.0</v>
      </c>
      <c r="C728" s="8" t="s">
        <v>7621</v>
      </c>
      <c r="D728" s="8" t="s">
        <v>7621</v>
      </c>
      <c r="E728" s="8" t="s">
        <v>1478</v>
      </c>
      <c r="F728" s="11">
        <v>2277.0</v>
      </c>
      <c r="H728" s="16" t="str">
        <f t="shared" si="5"/>
        <v>11/2025</v>
      </c>
      <c r="I728" s="70" t="str">
        <f t="shared" si="6"/>
        <v>CXG-1125</v>
      </c>
    </row>
    <row r="729">
      <c r="A729" s="8" t="s">
        <v>8487</v>
      </c>
      <c r="B729" s="13">
        <v>45965.0</v>
      </c>
      <c r="C729" s="8" t="s">
        <v>7652</v>
      </c>
      <c r="D729" s="8" t="s">
        <v>7596</v>
      </c>
      <c r="E729" s="8" t="s">
        <v>2212</v>
      </c>
      <c r="F729" s="11">
        <v>2100.0</v>
      </c>
      <c r="H729" s="16" t="str">
        <f t="shared" si="5"/>
        <v>11/2025</v>
      </c>
      <c r="I729" s="70" t="str">
        <f t="shared" si="6"/>
        <v>CXG-1125</v>
      </c>
    </row>
    <row r="730">
      <c r="A730" s="8" t="s">
        <v>8488</v>
      </c>
      <c r="B730" s="13">
        <v>45964.0</v>
      </c>
      <c r="C730" s="8" t="s">
        <v>7933</v>
      </c>
      <c r="D730" s="8" t="s">
        <v>7933</v>
      </c>
      <c r="E730" s="8" t="s">
        <v>1478</v>
      </c>
      <c r="F730" s="11">
        <v>29.72</v>
      </c>
      <c r="H730" s="16" t="str">
        <f t="shared" si="5"/>
        <v>11/2025</v>
      </c>
      <c r="I730" s="70" t="str">
        <f t="shared" si="6"/>
        <v>CXG-1125</v>
      </c>
    </row>
    <row r="731">
      <c r="A731" s="8" t="s">
        <v>8489</v>
      </c>
      <c r="B731" s="13">
        <v>45964.0</v>
      </c>
      <c r="C731" s="8" t="s">
        <v>7933</v>
      </c>
      <c r="D731" s="8" t="s">
        <v>7933</v>
      </c>
      <c r="E731" s="8" t="s">
        <v>1478</v>
      </c>
      <c r="F731" s="11">
        <v>990.16</v>
      </c>
      <c r="H731" s="16" t="str">
        <f t="shared" si="5"/>
        <v>11/2025</v>
      </c>
      <c r="I731" s="70" t="str">
        <f t="shared" si="6"/>
        <v>CXG-1125</v>
      </c>
    </row>
    <row r="732">
      <c r="A732" s="8" t="s">
        <v>8490</v>
      </c>
      <c r="B732" s="13">
        <v>45965.0</v>
      </c>
      <c r="C732" s="8" t="s">
        <v>7639</v>
      </c>
      <c r="D732" s="8" t="s">
        <v>7639</v>
      </c>
      <c r="E732" s="8" t="s">
        <v>2212</v>
      </c>
      <c r="F732" s="11">
        <v>429.84</v>
      </c>
      <c r="H732" s="16" t="str">
        <f t="shared" si="5"/>
        <v>11/2025</v>
      </c>
      <c r="I732" s="70" t="str">
        <f t="shared" si="6"/>
        <v>CXG-1125</v>
      </c>
    </row>
    <row r="733">
      <c r="A733" s="8" t="s">
        <v>8491</v>
      </c>
      <c r="B733" s="13">
        <v>45965.0</v>
      </c>
      <c r="C733" s="8" t="s">
        <v>7639</v>
      </c>
      <c r="D733" s="8" t="s">
        <v>7639</v>
      </c>
      <c r="E733" s="8" t="s">
        <v>2212</v>
      </c>
      <c r="F733" s="11">
        <v>865.33</v>
      </c>
      <c r="H733" s="16" t="str">
        <f t="shared" si="5"/>
        <v>11/2025</v>
      </c>
      <c r="I733" s="70" t="str">
        <f t="shared" si="6"/>
        <v>CXG-1125</v>
      </c>
    </row>
    <row r="734">
      <c r="A734" s="8" t="s">
        <v>8492</v>
      </c>
      <c r="B734" s="13">
        <v>45962.0</v>
      </c>
      <c r="C734" s="8" t="s">
        <v>7639</v>
      </c>
      <c r="D734" s="8" t="s">
        <v>7639</v>
      </c>
      <c r="E734" s="8" t="s">
        <v>2212</v>
      </c>
      <c r="F734" s="11">
        <v>153.21</v>
      </c>
      <c r="G734" s="10" t="s">
        <v>8493</v>
      </c>
      <c r="H734" s="16" t="str">
        <f t="shared" si="5"/>
        <v>11/2025</v>
      </c>
      <c r="I734" s="70" t="str">
        <f t="shared" si="6"/>
        <v>CXG-1125</v>
      </c>
    </row>
    <row r="735">
      <c r="A735" s="8" t="s">
        <v>8494</v>
      </c>
      <c r="B735" s="13">
        <v>45962.0</v>
      </c>
      <c r="C735" s="8" t="s">
        <v>7639</v>
      </c>
      <c r="D735" s="8" t="s">
        <v>7639</v>
      </c>
      <c r="E735" s="8" t="s">
        <v>2212</v>
      </c>
      <c r="F735" s="11">
        <v>889.52</v>
      </c>
      <c r="G735" s="10" t="s">
        <v>8493</v>
      </c>
      <c r="H735" s="16" t="str">
        <f t="shared" si="5"/>
        <v>11/2025</v>
      </c>
      <c r="I735" s="70" t="str">
        <f t="shared" si="6"/>
        <v>CXG-1125</v>
      </c>
    </row>
    <row r="736">
      <c r="A736" s="8" t="s">
        <v>8495</v>
      </c>
      <c r="B736" s="13">
        <v>45964.0</v>
      </c>
      <c r="C736" s="8" t="s">
        <v>7639</v>
      </c>
      <c r="D736" s="8" t="s">
        <v>7639</v>
      </c>
      <c r="E736" s="8" t="s">
        <v>2212</v>
      </c>
      <c r="F736" s="11">
        <v>394.87</v>
      </c>
      <c r="H736" s="16" t="str">
        <f t="shared" si="5"/>
        <v>11/2025</v>
      </c>
      <c r="I736" s="70" t="str">
        <f t="shared" si="6"/>
        <v>CXG-1125</v>
      </c>
    </row>
    <row r="737">
      <c r="A737" s="8" t="s">
        <v>8496</v>
      </c>
      <c r="B737" s="13">
        <v>45964.0</v>
      </c>
      <c r="C737" s="8" t="s">
        <v>7639</v>
      </c>
      <c r="D737" s="8" t="s">
        <v>7639</v>
      </c>
      <c r="E737" s="8" t="s">
        <v>2212</v>
      </c>
      <c r="F737" s="11">
        <v>865.33</v>
      </c>
      <c r="H737" s="16" t="str">
        <f t="shared" si="5"/>
        <v>11/2025</v>
      </c>
      <c r="I737" s="70" t="str">
        <f t="shared" si="6"/>
        <v>CXG-1125</v>
      </c>
    </row>
    <row r="738">
      <c r="A738" s="8" t="s">
        <v>8497</v>
      </c>
      <c r="B738" s="13">
        <v>45966.0</v>
      </c>
      <c r="C738" s="8" t="s">
        <v>7586</v>
      </c>
      <c r="D738" s="8" t="s">
        <v>7600</v>
      </c>
      <c r="E738" s="8" t="s">
        <v>2193</v>
      </c>
      <c r="F738" s="11">
        <v>19.8</v>
      </c>
      <c r="H738" s="16" t="str">
        <f t="shared" si="5"/>
        <v>11/2025</v>
      </c>
      <c r="I738" s="70" t="str">
        <f t="shared" si="6"/>
        <v>CXG-1125</v>
      </c>
    </row>
    <row r="739">
      <c r="A739" s="8" t="s">
        <v>8498</v>
      </c>
      <c r="B739" s="13">
        <v>45964.0</v>
      </c>
      <c r="C739" s="8" t="s">
        <v>8095</v>
      </c>
      <c r="D739" s="8" t="s">
        <v>8095</v>
      </c>
      <c r="E739" s="8" t="s">
        <v>1478</v>
      </c>
      <c r="F739" s="11">
        <v>910.65</v>
      </c>
      <c r="H739" s="16" t="str">
        <f t="shared" si="5"/>
        <v>11/2025</v>
      </c>
      <c r="I739" s="70" t="str">
        <f t="shared" si="6"/>
        <v>CXG-1125</v>
      </c>
    </row>
    <row r="740">
      <c r="A740" s="8" t="s">
        <v>8499</v>
      </c>
      <c r="B740" s="13">
        <v>45965.0</v>
      </c>
      <c r="C740" s="8" t="s">
        <v>7639</v>
      </c>
      <c r="D740" s="8" t="s">
        <v>7639</v>
      </c>
      <c r="E740" s="8" t="s">
        <v>2212</v>
      </c>
      <c r="F740" s="11">
        <v>211.92</v>
      </c>
      <c r="H740" s="16" t="str">
        <f t="shared" si="5"/>
        <v>11/2025</v>
      </c>
      <c r="I740" s="70" t="str">
        <f t="shared" si="6"/>
        <v>CXG-1125</v>
      </c>
    </row>
    <row r="741">
      <c r="A741" s="8" t="s">
        <v>8500</v>
      </c>
      <c r="B741" s="13">
        <v>45965.0</v>
      </c>
      <c r="C741" s="8" t="s">
        <v>7639</v>
      </c>
      <c r="D741" s="8" t="s">
        <v>7639</v>
      </c>
      <c r="E741" s="8" t="s">
        <v>2212</v>
      </c>
      <c r="F741" s="11">
        <v>318.23</v>
      </c>
      <c r="H741" s="16" t="str">
        <f t="shared" si="5"/>
        <v>11/2025</v>
      </c>
      <c r="I741" s="70" t="str">
        <f t="shared" si="6"/>
        <v>CXG-1125</v>
      </c>
    </row>
    <row r="742">
      <c r="A742" s="8" t="s">
        <v>8501</v>
      </c>
      <c r="B742" s="13">
        <v>45966.0</v>
      </c>
      <c r="C742" s="8" t="s">
        <v>7639</v>
      </c>
      <c r="D742" s="8" t="s">
        <v>7639</v>
      </c>
      <c r="E742" s="8" t="s">
        <v>2212</v>
      </c>
      <c r="F742" s="11">
        <v>406.88</v>
      </c>
      <c r="H742" s="16" t="str">
        <f t="shared" si="5"/>
        <v>11/2025</v>
      </c>
      <c r="I742" s="70" t="str">
        <f t="shared" si="6"/>
        <v>CXG-1125</v>
      </c>
    </row>
    <row r="743">
      <c r="A743" s="8" t="s">
        <v>8502</v>
      </c>
      <c r="B743" s="13">
        <v>45966.0</v>
      </c>
      <c r="C743" s="8" t="s">
        <v>7639</v>
      </c>
      <c r="D743" s="8" t="s">
        <v>7639</v>
      </c>
      <c r="E743" s="8" t="s">
        <v>2212</v>
      </c>
      <c r="F743" s="11">
        <v>865.33</v>
      </c>
      <c r="H743" s="16" t="str">
        <f t="shared" si="5"/>
        <v>11/2025</v>
      </c>
      <c r="I743" s="70" t="str">
        <f t="shared" si="6"/>
        <v>CXG-1125</v>
      </c>
    </row>
    <row r="744">
      <c r="A744" s="8" t="s">
        <v>8503</v>
      </c>
      <c r="B744" s="13">
        <v>45966.0</v>
      </c>
      <c r="C744" s="8" t="s">
        <v>7639</v>
      </c>
      <c r="D744" s="8" t="s">
        <v>7639</v>
      </c>
      <c r="E744" s="8" t="s">
        <v>2212</v>
      </c>
      <c r="F744" s="11">
        <v>417.48</v>
      </c>
      <c r="H744" s="16" t="str">
        <f t="shared" si="5"/>
        <v>11/2025</v>
      </c>
      <c r="I744" s="70" t="str">
        <f t="shared" si="6"/>
        <v>CXG-1125</v>
      </c>
    </row>
    <row r="745">
      <c r="A745" s="8" t="s">
        <v>8504</v>
      </c>
      <c r="B745" s="13">
        <v>45966.0</v>
      </c>
      <c r="C745" s="8" t="s">
        <v>7639</v>
      </c>
      <c r="D745" s="8" t="s">
        <v>7639</v>
      </c>
      <c r="E745" s="8" t="s">
        <v>2212</v>
      </c>
      <c r="F745" s="11">
        <v>865.33</v>
      </c>
      <c r="H745" s="16" t="str">
        <f t="shared" si="5"/>
        <v>11/2025</v>
      </c>
      <c r="I745" s="70" t="str">
        <f t="shared" si="6"/>
        <v>CXG-1125</v>
      </c>
    </row>
    <row r="746">
      <c r="A746" s="8" t="s">
        <v>8505</v>
      </c>
      <c r="B746" s="13">
        <v>45967.0</v>
      </c>
      <c r="C746" s="8" t="s">
        <v>1886</v>
      </c>
      <c r="D746" s="8" t="s">
        <v>7795</v>
      </c>
      <c r="E746" s="8" t="s">
        <v>2212</v>
      </c>
      <c r="F746" s="11">
        <v>258.0</v>
      </c>
      <c r="H746" s="16" t="str">
        <f t="shared" si="5"/>
        <v>11/2025</v>
      </c>
      <c r="I746" s="70" t="str">
        <f t="shared" si="6"/>
        <v>CXG-1125</v>
      </c>
    </row>
    <row r="747">
      <c r="A747" s="8" t="s">
        <v>8506</v>
      </c>
      <c r="B747" s="13">
        <v>45967.0</v>
      </c>
      <c r="C747" s="8" t="s">
        <v>1886</v>
      </c>
      <c r="D747" s="8" t="s">
        <v>8090</v>
      </c>
      <c r="E747" s="8" t="s">
        <v>2212</v>
      </c>
      <c r="F747" s="11">
        <v>1292.0</v>
      </c>
      <c r="H747" s="16" t="str">
        <f t="shared" si="5"/>
        <v>11/2025</v>
      </c>
      <c r="I747" s="70" t="str">
        <f t="shared" si="6"/>
        <v>CXG-1125</v>
      </c>
    </row>
    <row r="748">
      <c r="A748" s="8" t="s">
        <v>8507</v>
      </c>
      <c r="B748" s="13">
        <v>45967.0</v>
      </c>
      <c r="C748" s="8" t="s">
        <v>7628</v>
      </c>
      <c r="D748" s="8" t="s">
        <v>7628</v>
      </c>
      <c r="E748" s="8" t="s">
        <v>2212</v>
      </c>
      <c r="F748" s="11">
        <v>506.0</v>
      </c>
      <c r="H748" s="16" t="str">
        <f t="shared" si="5"/>
        <v>11/2025</v>
      </c>
      <c r="I748" s="70" t="str">
        <f t="shared" si="6"/>
        <v>CXG-1125</v>
      </c>
    </row>
    <row r="749">
      <c r="A749" s="8" t="s">
        <v>8508</v>
      </c>
      <c r="B749" s="13">
        <v>45967.0</v>
      </c>
      <c r="C749" s="8" t="s">
        <v>7586</v>
      </c>
      <c r="D749" s="8" t="s">
        <v>7600</v>
      </c>
      <c r="E749" s="8" t="s">
        <v>2193</v>
      </c>
      <c r="F749" s="11">
        <v>9.9</v>
      </c>
      <c r="H749" s="16" t="str">
        <f t="shared" si="5"/>
        <v>11/2025</v>
      </c>
      <c r="I749" s="70" t="str">
        <f t="shared" si="6"/>
        <v>CXG-1125</v>
      </c>
    </row>
    <row r="750">
      <c r="A750" s="8" t="s">
        <v>8509</v>
      </c>
      <c r="B750" s="19">
        <v>45971.0</v>
      </c>
      <c r="C750" s="8" t="s">
        <v>7987</v>
      </c>
      <c r="D750" s="8" t="s">
        <v>7988</v>
      </c>
      <c r="E750" s="8" t="s">
        <v>1478</v>
      </c>
      <c r="F750" s="11">
        <v>65.11</v>
      </c>
      <c r="H750" s="16" t="str">
        <f t="shared" si="5"/>
        <v>11/2025</v>
      </c>
      <c r="I750" s="70" t="str">
        <f t="shared" si="6"/>
        <v>CXG-1125</v>
      </c>
    </row>
    <row r="751">
      <c r="A751" s="8" t="s">
        <v>8510</v>
      </c>
      <c r="B751" s="19">
        <v>45971.0</v>
      </c>
      <c r="C751" s="8" t="s">
        <v>7752</v>
      </c>
      <c r="D751" s="8" t="s">
        <v>7752</v>
      </c>
      <c r="E751" s="8" t="s">
        <v>1478</v>
      </c>
      <c r="F751" s="11">
        <v>15289.46</v>
      </c>
      <c r="H751" s="16" t="str">
        <f t="shared" si="5"/>
        <v>11/2025</v>
      </c>
      <c r="I751" s="70" t="str">
        <f t="shared" si="6"/>
        <v>CXG-1125</v>
      </c>
    </row>
    <row r="752">
      <c r="A752" s="8" t="s">
        <v>8511</v>
      </c>
      <c r="B752" s="19">
        <v>45971.0</v>
      </c>
      <c r="C752" s="8" t="s">
        <v>7586</v>
      </c>
      <c r="D752" s="8" t="s">
        <v>7586</v>
      </c>
      <c r="E752" s="8" t="s">
        <v>1478</v>
      </c>
      <c r="F752" s="11">
        <v>97.8</v>
      </c>
      <c r="H752" s="16" t="str">
        <f t="shared" si="5"/>
        <v>11/2025</v>
      </c>
      <c r="I752" s="70" t="str">
        <f t="shared" si="6"/>
        <v>CXG-1125</v>
      </c>
    </row>
    <row r="753">
      <c r="A753" s="8" t="s">
        <v>8512</v>
      </c>
      <c r="B753" s="19">
        <v>45971.0</v>
      </c>
      <c r="C753" s="8" t="s">
        <v>1886</v>
      </c>
      <c r="D753" s="8" t="s">
        <v>1886</v>
      </c>
      <c r="E753" s="8" t="s">
        <v>1478</v>
      </c>
      <c r="F753" s="11">
        <v>471.0</v>
      </c>
      <c r="G753" s="8" t="s">
        <v>8513</v>
      </c>
      <c r="H753" s="16" t="str">
        <f t="shared" si="5"/>
        <v>11/2025</v>
      </c>
      <c r="I753" s="70" t="str">
        <f t="shared" si="6"/>
        <v>CXG-1125</v>
      </c>
    </row>
    <row r="754">
      <c r="A754" s="8" t="s">
        <v>8514</v>
      </c>
      <c r="B754" s="19">
        <v>45971.0</v>
      </c>
      <c r="C754" s="8" t="s">
        <v>8092</v>
      </c>
      <c r="D754" s="8" t="s">
        <v>8092</v>
      </c>
      <c r="E754" s="8" t="s">
        <v>1478</v>
      </c>
      <c r="F754" s="11">
        <v>3500.0</v>
      </c>
      <c r="H754" s="16" t="str">
        <f t="shared" si="5"/>
        <v>11/2025</v>
      </c>
      <c r="I754" s="70" t="str">
        <f t="shared" si="6"/>
        <v>CXG-1125</v>
      </c>
    </row>
    <row r="755">
      <c r="A755" s="8" t="s">
        <v>8515</v>
      </c>
      <c r="B755" s="19">
        <v>45972.0</v>
      </c>
      <c r="C755" s="8" t="s">
        <v>7586</v>
      </c>
      <c r="D755" s="8" t="s">
        <v>7600</v>
      </c>
      <c r="E755" s="8" t="s">
        <v>2193</v>
      </c>
      <c r="F755" s="11">
        <v>19.8</v>
      </c>
      <c r="H755" s="16" t="str">
        <f t="shared" si="5"/>
        <v>11/2025</v>
      </c>
      <c r="I755" s="70" t="str">
        <f t="shared" si="6"/>
        <v>CXG-1125</v>
      </c>
    </row>
    <row r="756">
      <c r="A756" s="8" t="s">
        <v>8516</v>
      </c>
      <c r="B756" s="19">
        <v>45972.0</v>
      </c>
      <c r="C756" s="8" t="s">
        <v>8100</v>
      </c>
      <c r="D756" s="8" t="s">
        <v>8100</v>
      </c>
      <c r="E756" s="8" t="s">
        <v>1478</v>
      </c>
      <c r="F756" s="11">
        <v>114.0</v>
      </c>
      <c r="H756" s="16" t="str">
        <f t="shared" si="5"/>
        <v>11/2025</v>
      </c>
      <c r="I756" s="70" t="str">
        <f t="shared" si="6"/>
        <v>CXG-1125</v>
      </c>
    </row>
    <row r="757">
      <c r="A757" s="8" t="s">
        <v>8517</v>
      </c>
      <c r="B757" s="19">
        <v>45973.0</v>
      </c>
      <c r="C757" s="8" t="s">
        <v>7621</v>
      </c>
      <c r="D757" s="8" t="s">
        <v>7621</v>
      </c>
      <c r="E757" s="8" t="s">
        <v>1478</v>
      </c>
      <c r="F757" s="11">
        <v>710.0</v>
      </c>
      <c r="H757" s="16" t="str">
        <f t="shared" si="5"/>
        <v>11/2025</v>
      </c>
      <c r="I757" s="70" t="str">
        <f t="shared" si="6"/>
        <v>CXG-1125</v>
      </c>
    </row>
    <row r="758">
      <c r="A758" s="8" t="s">
        <v>8518</v>
      </c>
      <c r="B758" s="19">
        <v>45973.0</v>
      </c>
      <c r="C758" s="8" t="s">
        <v>7621</v>
      </c>
      <c r="D758" s="8" t="s">
        <v>7621</v>
      </c>
      <c r="E758" s="8" t="s">
        <v>1478</v>
      </c>
      <c r="F758" s="11">
        <v>710.0</v>
      </c>
      <c r="H758" s="16" t="str">
        <f t="shared" si="5"/>
        <v>11/2025</v>
      </c>
      <c r="I758" s="70" t="str">
        <f t="shared" si="6"/>
        <v>CXG-1125</v>
      </c>
    </row>
    <row r="759">
      <c r="A759" s="8" t="s">
        <v>8519</v>
      </c>
      <c r="B759" s="19">
        <v>45973.0</v>
      </c>
      <c r="C759" s="8" t="s">
        <v>7586</v>
      </c>
      <c r="D759" s="8" t="s">
        <v>7600</v>
      </c>
      <c r="E759" s="8" t="s">
        <v>2193</v>
      </c>
      <c r="F759" s="11">
        <v>39.6</v>
      </c>
      <c r="H759" s="16" t="str">
        <f t="shared" si="5"/>
        <v>11/2025</v>
      </c>
      <c r="I759" s="70" t="str">
        <f t="shared" si="6"/>
        <v>CXG-1125</v>
      </c>
    </row>
    <row r="760">
      <c r="A760" s="8" t="s">
        <v>8520</v>
      </c>
      <c r="B760" s="19">
        <v>45974.0</v>
      </c>
      <c r="C760" s="8" t="s">
        <v>7628</v>
      </c>
      <c r="D760" s="8" t="s">
        <v>7628</v>
      </c>
      <c r="E760" s="8" t="s">
        <v>2212</v>
      </c>
      <c r="F760" s="11">
        <v>854.8</v>
      </c>
      <c r="H760" s="16" t="str">
        <f t="shared" si="5"/>
        <v>11/2025</v>
      </c>
      <c r="I760" s="70" t="str">
        <f t="shared" si="6"/>
        <v>CXG-1125</v>
      </c>
    </row>
    <row r="761">
      <c r="A761" s="8" t="s">
        <v>8521</v>
      </c>
      <c r="B761" s="19">
        <v>45974.0</v>
      </c>
      <c r="C761" s="8" t="s">
        <v>7769</v>
      </c>
      <c r="D761" s="8" t="s">
        <v>8028</v>
      </c>
      <c r="E761" s="8" t="s">
        <v>1478</v>
      </c>
      <c r="F761" s="11">
        <v>2105.04</v>
      </c>
      <c r="H761" s="16" t="str">
        <f t="shared" si="5"/>
        <v>11/2025</v>
      </c>
      <c r="I761" s="70" t="str">
        <f t="shared" si="6"/>
        <v>CXG-1125</v>
      </c>
    </row>
    <row r="762">
      <c r="A762" s="8" t="s">
        <v>8522</v>
      </c>
      <c r="B762" s="19">
        <v>45973.0</v>
      </c>
      <c r="C762" s="8" t="s">
        <v>7592</v>
      </c>
      <c r="D762" s="8" t="s">
        <v>7600</v>
      </c>
      <c r="E762" s="8" t="s">
        <v>1478</v>
      </c>
      <c r="F762" s="11">
        <v>0.09</v>
      </c>
      <c r="H762" s="16" t="str">
        <f t="shared" si="5"/>
        <v>11/2025</v>
      </c>
      <c r="I762" s="70" t="str">
        <f t="shared" si="6"/>
        <v>CXG-1125</v>
      </c>
    </row>
    <row r="763">
      <c r="A763" s="8" t="s">
        <v>8523</v>
      </c>
      <c r="B763" s="19">
        <v>45974.0</v>
      </c>
      <c r="C763" s="8" t="s">
        <v>8059</v>
      </c>
      <c r="D763" s="8" t="s">
        <v>8059</v>
      </c>
      <c r="E763" s="8" t="s">
        <v>1478</v>
      </c>
      <c r="F763" s="11">
        <v>130.8</v>
      </c>
      <c r="H763" s="16" t="str">
        <f t="shared" si="5"/>
        <v>11/2025</v>
      </c>
      <c r="I763" s="70" t="str">
        <f t="shared" si="6"/>
        <v>CXG-1125</v>
      </c>
    </row>
    <row r="764">
      <c r="A764" s="8" t="s">
        <v>8524</v>
      </c>
      <c r="B764" s="19">
        <v>45974.0</v>
      </c>
      <c r="C764" s="8" t="s">
        <v>7630</v>
      </c>
      <c r="D764" s="8" t="s">
        <v>7630</v>
      </c>
      <c r="E764" s="8" t="s">
        <v>1478</v>
      </c>
      <c r="F764" s="11">
        <v>28079.33</v>
      </c>
      <c r="H764" s="16" t="str">
        <f t="shared" si="5"/>
        <v>11/2025</v>
      </c>
      <c r="I764" s="70" t="str">
        <f t="shared" si="6"/>
        <v>CXG-1125</v>
      </c>
    </row>
    <row r="765">
      <c r="A765" s="10" t="s">
        <v>8525</v>
      </c>
      <c r="B765" s="19">
        <v>45974.0</v>
      </c>
      <c r="C765" s="8" t="s">
        <v>7586</v>
      </c>
      <c r="D765" s="8" t="s">
        <v>8526</v>
      </c>
      <c r="E765" s="8" t="s">
        <v>2212</v>
      </c>
      <c r="F765" s="11">
        <v>200.0</v>
      </c>
      <c r="H765" s="16" t="str">
        <f t="shared" si="5"/>
        <v>11/2025</v>
      </c>
      <c r="I765" s="70" t="str">
        <f t="shared" si="6"/>
        <v>CXG-1125</v>
      </c>
    </row>
    <row r="766">
      <c r="A766" s="8" t="s">
        <v>8527</v>
      </c>
      <c r="B766" s="19">
        <v>45975.0</v>
      </c>
      <c r="C766" s="8" t="s">
        <v>7738</v>
      </c>
      <c r="D766" s="8" t="s">
        <v>8528</v>
      </c>
      <c r="E766" s="8" t="s">
        <v>1509</v>
      </c>
      <c r="F766" s="11">
        <v>26022.0</v>
      </c>
      <c r="G766" s="8" t="s">
        <v>2313</v>
      </c>
      <c r="H766" s="16" t="str">
        <f t="shared" si="5"/>
        <v>11/2025</v>
      </c>
      <c r="I766" s="70" t="str">
        <f t="shared" si="6"/>
        <v>CXG-1125</v>
      </c>
    </row>
    <row r="767">
      <c r="A767" s="8" t="s">
        <v>8529</v>
      </c>
      <c r="B767" s="19">
        <v>45975.0</v>
      </c>
      <c r="C767" s="8" t="s">
        <v>7474</v>
      </c>
      <c r="D767" s="8" t="s">
        <v>7635</v>
      </c>
      <c r="E767" s="8" t="s">
        <v>2212</v>
      </c>
      <c r="F767" s="11">
        <v>483.48</v>
      </c>
      <c r="H767" s="16" t="str">
        <f t="shared" si="5"/>
        <v>11/2025</v>
      </c>
      <c r="I767" s="70" t="str">
        <f t="shared" si="6"/>
        <v>CXG-1125</v>
      </c>
    </row>
    <row r="768">
      <c r="A768" s="8" t="s">
        <v>8530</v>
      </c>
      <c r="B768" s="19">
        <v>45975.0</v>
      </c>
      <c r="C768" s="8" t="s">
        <v>7586</v>
      </c>
      <c r="D768" s="8" t="s">
        <v>7586</v>
      </c>
      <c r="E768" s="8" t="s">
        <v>1509</v>
      </c>
      <c r="F768" s="11">
        <v>0.37</v>
      </c>
      <c r="H768" s="16" t="str">
        <f t="shared" si="5"/>
        <v>11/2025</v>
      </c>
      <c r="I768" s="70" t="str">
        <f t="shared" si="6"/>
        <v>CXG-1125</v>
      </c>
    </row>
    <row r="769">
      <c r="A769" s="8" t="s">
        <v>8531</v>
      </c>
      <c r="B769" s="19">
        <v>45975.0</v>
      </c>
      <c r="C769" s="8" t="s">
        <v>7586</v>
      </c>
      <c r="D769" s="8" t="s">
        <v>7600</v>
      </c>
      <c r="E769" s="8" t="s">
        <v>2193</v>
      </c>
      <c r="F769" s="11">
        <v>9.9</v>
      </c>
      <c r="H769" s="16" t="str">
        <f t="shared" si="5"/>
        <v>11/2025</v>
      </c>
      <c r="I769" s="70" t="str">
        <f t="shared" si="6"/>
        <v>CXG-1125</v>
      </c>
    </row>
    <row r="770">
      <c r="A770" s="8" t="s">
        <v>8532</v>
      </c>
      <c r="B770" s="19">
        <v>45978.0</v>
      </c>
      <c r="C770" s="8" t="s">
        <v>8202</v>
      </c>
      <c r="D770" s="8" t="s">
        <v>8202</v>
      </c>
      <c r="E770" s="8" t="s">
        <v>1478</v>
      </c>
      <c r="F770" s="11">
        <v>1500.0</v>
      </c>
      <c r="G770" s="8" t="s">
        <v>8484</v>
      </c>
      <c r="H770" s="16" t="str">
        <f t="shared" si="5"/>
        <v>11/2025</v>
      </c>
      <c r="I770" s="70" t="str">
        <f t="shared" si="6"/>
        <v>CXG-1125</v>
      </c>
    </row>
    <row r="771">
      <c r="A771" s="8" t="s">
        <v>8533</v>
      </c>
      <c r="B771" s="19">
        <v>45978.0</v>
      </c>
      <c r="C771" s="8" t="s">
        <v>7586</v>
      </c>
      <c r="D771" s="8" t="s">
        <v>7600</v>
      </c>
      <c r="E771" s="8" t="s">
        <v>2193</v>
      </c>
      <c r="F771" s="11">
        <v>19.8</v>
      </c>
      <c r="H771" s="16" t="str">
        <f t="shared" si="5"/>
        <v>11/2025</v>
      </c>
      <c r="I771" s="70" t="str">
        <f t="shared" si="6"/>
        <v>CXG-1125</v>
      </c>
    </row>
    <row r="772">
      <c r="A772" s="8" t="s">
        <v>8534</v>
      </c>
      <c r="B772" s="19">
        <v>45979.0</v>
      </c>
      <c r="C772" s="8" t="s">
        <v>7586</v>
      </c>
      <c r="D772" s="8" t="s">
        <v>7600</v>
      </c>
      <c r="E772" s="8" t="s">
        <v>2193</v>
      </c>
      <c r="F772" s="11">
        <v>29.7</v>
      </c>
      <c r="H772" s="16" t="str">
        <f t="shared" si="5"/>
        <v>11/2025</v>
      </c>
      <c r="I772" s="70" t="str">
        <f t="shared" si="6"/>
        <v>CXG-1125</v>
      </c>
    </row>
    <row r="773">
      <c r="A773" s="8" t="s">
        <v>8535</v>
      </c>
      <c r="B773" s="19">
        <v>45980.0</v>
      </c>
      <c r="C773" s="8" t="s">
        <v>7586</v>
      </c>
      <c r="D773" s="8" t="s">
        <v>7600</v>
      </c>
      <c r="E773" s="8" t="s">
        <v>2193</v>
      </c>
      <c r="F773" s="11">
        <v>39.9</v>
      </c>
      <c r="H773" s="16" t="str">
        <f t="shared" si="5"/>
        <v>11/2025</v>
      </c>
      <c r="I773" s="70" t="str">
        <f t="shared" si="6"/>
        <v>CXG-1125</v>
      </c>
    </row>
    <row r="774">
      <c r="A774" s="8" t="s">
        <v>8536</v>
      </c>
      <c r="B774" s="19">
        <v>45974.0</v>
      </c>
      <c r="C774" s="8" t="s">
        <v>7592</v>
      </c>
      <c r="D774" s="8" t="s">
        <v>7600</v>
      </c>
      <c r="E774" s="8" t="s">
        <v>1478</v>
      </c>
      <c r="F774" s="11">
        <v>2.9</v>
      </c>
      <c r="H774" s="16" t="str">
        <f t="shared" si="5"/>
        <v>11/2025</v>
      </c>
      <c r="I774" s="70" t="str">
        <f t="shared" si="6"/>
        <v>CXG-1125</v>
      </c>
    </row>
    <row r="775">
      <c r="A775" s="8" t="s">
        <v>8537</v>
      </c>
      <c r="B775" s="19">
        <v>45978.0</v>
      </c>
      <c r="C775" s="8" t="s">
        <v>7592</v>
      </c>
      <c r="D775" s="8" t="s">
        <v>7600</v>
      </c>
      <c r="E775" s="8" t="s">
        <v>1478</v>
      </c>
      <c r="F775" s="11">
        <v>56.5</v>
      </c>
      <c r="H775" s="16" t="str">
        <f t="shared" si="5"/>
        <v>11/2025</v>
      </c>
      <c r="I775" s="70" t="str">
        <f t="shared" si="6"/>
        <v>CXG-1125</v>
      </c>
    </row>
    <row r="776">
      <c r="A776" s="8" t="s">
        <v>8538</v>
      </c>
      <c r="B776" s="19">
        <v>45980.0</v>
      </c>
      <c r="C776" s="8" t="s">
        <v>7474</v>
      </c>
      <c r="D776" s="8" t="s">
        <v>7635</v>
      </c>
      <c r="E776" s="8" t="s">
        <v>1478</v>
      </c>
      <c r="F776" s="11">
        <v>1000.0</v>
      </c>
      <c r="H776" s="16" t="str">
        <f t="shared" si="5"/>
        <v>11/2025</v>
      </c>
      <c r="I776" s="70" t="str">
        <f t="shared" si="6"/>
        <v>CXG-1125</v>
      </c>
    </row>
    <row r="777">
      <c r="A777" s="8" t="s">
        <v>8539</v>
      </c>
      <c r="B777" s="19">
        <v>45980.0</v>
      </c>
      <c r="C777" s="8" t="s">
        <v>7474</v>
      </c>
      <c r="D777" s="8" t="s">
        <v>7635</v>
      </c>
      <c r="E777" s="8" t="s">
        <v>1478</v>
      </c>
      <c r="F777" s="11">
        <v>3280.16</v>
      </c>
      <c r="H777" s="16" t="str">
        <f t="shared" si="5"/>
        <v>11/2025</v>
      </c>
      <c r="I777" s="70" t="str">
        <f t="shared" si="6"/>
        <v>CXG-1125</v>
      </c>
    </row>
    <row r="778">
      <c r="A778" s="8" t="s">
        <v>8540</v>
      </c>
      <c r="B778" s="19">
        <v>45964.0</v>
      </c>
      <c r="C778" s="8" t="s">
        <v>8174</v>
      </c>
      <c r="D778" s="8" t="s">
        <v>8174</v>
      </c>
      <c r="E778" s="8" t="s">
        <v>1505</v>
      </c>
      <c r="F778" s="11">
        <v>1261.9</v>
      </c>
      <c r="H778" s="16" t="str">
        <f t="shared" si="5"/>
        <v>11/2025</v>
      </c>
      <c r="I778" s="70" t="str">
        <f t="shared" si="6"/>
        <v>CXG-1125</v>
      </c>
    </row>
    <row r="779">
      <c r="A779" s="8" t="s">
        <v>8541</v>
      </c>
      <c r="B779" s="13">
        <v>45965.0</v>
      </c>
      <c r="C779" s="8" t="s">
        <v>7618</v>
      </c>
      <c r="D779" s="8" t="s">
        <v>7619</v>
      </c>
      <c r="E779" s="8" t="s">
        <v>1505</v>
      </c>
      <c r="F779" s="11">
        <v>180.0</v>
      </c>
      <c r="H779" s="16" t="str">
        <f t="shared" si="5"/>
        <v>11/2025</v>
      </c>
      <c r="I779" s="70" t="str">
        <f t="shared" si="6"/>
        <v>CXG-1125</v>
      </c>
    </row>
    <row r="780">
      <c r="A780" s="8" t="s">
        <v>8542</v>
      </c>
      <c r="B780" s="13">
        <v>45965.0</v>
      </c>
      <c r="C780" s="8" t="s">
        <v>8174</v>
      </c>
      <c r="D780" s="8" t="s">
        <v>8174</v>
      </c>
      <c r="E780" s="8" t="s">
        <v>1505</v>
      </c>
      <c r="F780" s="11">
        <v>648.46</v>
      </c>
      <c r="H780" s="16" t="str">
        <f t="shared" si="5"/>
        <v>11/2025</v>
      </c>
      <c r="I780" s="70" t="str">
        <f t="shared" si="6"/>
        <v>CXG-1125</v>
      </c>
    </row>
    <row r="781">
      <c r="A781" s="8" t="s">
        <v>8543</v>
      </c>
      <c r="B781" s="13">
        <v>45967.0</v>
      </c>
      <c r="C781" s="8" t="s">
        <v>8036</v>
      </c>
      <c r="D781" s="8" t="s">
        <v>8037</v>
      </c>
      <c r="E781" s="8" t="s">
        <v>1505</v>
      </c>
      <c r="F781" s="11">
        <v>316.5</v>
      </c>
      <c r="H781" s="16" t="str">
        <f t="shared" si="5"/>
        <v>11/2025</v>
      </c>
      <c r="I781" s="70" t="str">
        <f t="shared" si="6"/>
        <v>CXG-1125</v>
      </c>
    </row>
    <row r="782">
      <c r="A782" s="10" t="s">
        <v>8544</v>
      </c>
      <c r="B782" s="19">
        <v>45971.0</v>
      </c>
      <c r="C782" s="8" t="s">
        <v>7589</v>
      </c>
      <c r="D782" s="8" t="s">
        <v>7607</v>
      </c>
      <c r="E782" s="8" t="s">
        <v>1505</v>
      </c>
      <c r="F782" s="11">
        <v>5181.5</v>
      </c>
      <c r="H782" s="16" t="str">
        <f t="shared" si="5"/>
        <v>11/2025</v>
      </c>
      <c r="I782" s="70" t="str">
        <f t="shared" si="6"/>
        <v>CXG-1125</v>
      </c>
    </row>
    <row r="783">
      <c r="A783" s="8" t="s">
        <v>8545</v>
      </c>
      <c r="B783" s="19">
        <v>45975.0</v>
      </c>
      <c r="C783" s="8" t="s">
        <v>7592</v>
      </c>
      <c r="D783" s="8" t="s">
        <v>7600</v>
      </c>
      <c r="E783" s="8" t="s">
        <v>1505</v>
      </c>
      <c r="F783" s="11">
        <v>168.5</v>
      </c>
      <c r="H783" s="16" t="str">
        <f t="shared" si="5"/>
        <v>11/2025</v>
      </c>
      <c r="I783" s="70" t="str">
        <f t="shared" si="6"/>
        <v>CXG-1125</v>
      </c>
    </row>
    <row r="784">
      <c r="A784" s="8" t="s">
        <v>8546</v>
      </c>
      <c r="B784" s="19">
        <v>45978.0</v>
      </c>
      <c r="C784" s="8" t="s">
        <v>7618</v>
      </c>
      <c r="D784" s="8" t="s">
        <v>7619</v>
      </c>
      <c r="E784" s="8" t="s">
        <v>1505</v>
      </c>
      <c r="F784" s="11">
        <v>10266.21</v>
      </c>
      <c r="H784" s="16" t="str">
        <f t="shared" si="5"/>
        <v>11/2025</v>
      </c>
      <c r="I784" s="70" t="str">
        <f t="shared" si="6"/>
        <v>CXG-1125</v>
      </c>
    </row>
    <row r="785">
      <c r="A785" s="8" t="s">
        <v>8547</v>
      </c>
      <c r="B785" s="19">
        <v>45982.0</v>
      </c>
      <c r="C785" s="8" t="s">
        <v>7586</v>
      </c>
      <c r="D785" s="8" t="s">
        <v>7600</v>
      </c>
      <c r="E785" s="8" t="s">
        <v>2193</v>
      </c>
      <c r="F785" s="11">
        <v>9.9</v>
      </c>
      <c r="H785" s="16" t="str">
        <f t="shared" si="5"/>
        <v>11/2025</v>
      </c>
      <c r="I785" s="70" t="str">
        <f t="shared" si="6"/>
        <v>CXG-1125</v>
      </c>
    </row>
    <row r="786">
      <c r="A786" s="8" t="s">
        <v>8548</v>
      </c>
      <c r="B786" s="19">
        <v>45981.0</v>
      </c>
      <c r="C786" s="8" t="s">
        <v>7474</v>
      </c>
      <c r="D786" s="8" t="s">
        <v>7635</v>
      </c>
      <c r="E786" s="8" t="s">
        <v>1478</v>
      </c>
      <c r="F786" s="11">
        <v>1495.16</v>
      </c>
      <c r="H786" s="16" t="str">
        <f t="shared" si="5"/>
        <v>11/2025</v>
      </c>
      <c r="I786" s="70" t="str">
        <f t="shared" si="6"/>
        <v>CXG-1125</v>
      </c>
    </row>
    <row r="787">
      <c r="A787" s="8" t="s">
        <v>8549</v>
      </c>
      <c r="B787" s="19">
        <v>45982.0</v>
      </c>
      <c r="C787" s="8" t="s">
        <v>7586</v>
      </c>
      <c r="D787" s="8" t="s">
        <v>8550</v>
      </c>
      <c r="E787" s="8" t="s">
        <v>2212</v>
      </c>
      <c r="F787" s="11">
        <v>100.0</v>
      </c>
      <c r="H787" s="16" t="str">
        <f t="shared" si="5"/>
        <v>11/2025</v>
      </c>
      <c r="I787" s="70" t="str">
        <f t="shared" si="6"/>
        <v>CXG-1125</v>
      </c>
    </row>
    <row r="788">
      <c r="A788" s="8" t="s">
        <v>8551</v>
      </c>
      <c r="B788" s="19">
        <v>45982.0</v>
      </c>
      <c r="C788" s="8" t="s">
        <v>7586</v>
      </c>
      <c r="D788" s="8" t="s">
        <v>8550</v>
      </c>
      <c r="E788" s="8" t="s">
        <v>2212</v>
      </c>
      <c r="F788" s="11">
        <v>100.0</v>
      </c>
      <c r="H788" s="16" t="str">
        <f t="shared" si="5"/>
        <v>11/2025</v>
      </c>
      <c r="I788" s="70" t="str">
        <f t="shared" si="6"/>
        <v>CXG-1125</v>
      </c>
    </row>
    <row r="789">
      <c r="A789" s="8" t="s">
        <v>8552</v>
      </c>
      <c r="B789" s="19">
        <v>45982.0</v>
      </c>
      <c r="C789" s="8" t="s">
        <v>7586</v>
      </c>
      <c r="D789" s="8" t="s">
        <v>8553</v>
      </c>
      <c r="E789" s="8" t="s">
        <v>2212</v>
      </c>
      <c r="F789" s="11">
        <v>200.0</v>
      </c>
      <c r="H789" s="16" t="str">
        <f t="shared" si="5"/>
        <v>11/2025</v>
      </c>
      <c r="I789" s="70" t="str">
        <f t="shared" si="6"/>
        <v>CXG-1125</v>
      </c>
    </row>
    <row r="790">
      <c r="A790" s="8" t="s">
        <v>8554</v>
      </c>
      <c r="B790" s="19">
        <v>45985.0</v>
      </c>
      <c r="C790" s="8" t="s">
        <v>7639</v>
      </c>
      <c r="D790" s="8" t="s">
        <v>7639</v>
      </c>
      <c r="E790" s="8" t="s">
        <v>2212</v>
      </c>
      <c r="F790" s="11">
        <v>28005.87</v>
      </c>
      <c r="G790" s="8" t="s">
        <v>8555</v>
      </c>
      <c r="H790" s="16" t="str">
        <f t="shared" si="5"/>
        <v>11/2025</v>
      </c>
      <c r="I790" s="70" t="str">
        <f t="shared" si="6"/>
        <v>CXG-1125</v>
      </c>
    </row>
    <row r="791">
      <c r="A791" s="8" t="s">
        <v>8556</v>
      </c>
      <c r="B791" s="19">
        <v>45984.0</v>
      </c>
      <c r="C791" s="8" t="s">
        <v>7474</v>
      </c>
      <c r="D791" s="8" t="s">
        <v>7635</v>
      </c>
      <c r="E791" s="8" t="s">
        <v>1478</v>
      </c>
      <c r="F791" s="11">
        <v>1350.29</v>
      </c>
      <c r="H791" s="16" t="str">
        <f t="shared" si="5"/>
        <v>11/2025</v>
      </c>
      <c r="I791" s="70" t="str">
        <f t="shared" si="6"/>
        <v>CXG-1125</v>
      </c>
    </row>
    <row r="792">
      <c r="A792" s="8" t="s">
        <v>8557</v>
      </c>
      <c r="B792" s="19">
        <v>45984.0</v>
      </c>
      <c r="C792" s="8" t="s">
        <v>7474</v>
      </c>
      <c r="D792" s="8" t="s">
        <v>7635</v>
      </c>
      <c r="E792" s="8" t="s">
        <v>1478</v>
      </c>
      <c r="F792" s="11">
        <v>1351.39</v>
      </c>
      <c r="H792" s="16" t="str">
        <f t="shared" si="5"/>
        <v>11/2025</v>
      </c>
      <c r="I792" s="70" t="str">
        <f t="shared" si="6"/>
        <v>CXG-1125</v>
      </c>
    </row>
    <row r="793">
      <c r="A793" s="8" t="s">
        <v>8558</v>
      </c>
      <c r="B793" s="19">
        <v>45985.0</v>
      </c>
      <c r="C793" s="8" t="s">
        <v>7586</v>
      </c>
      <c r="D793" s="8" t="s">
        <v>7600</v>
      </c>
      <c r="E793" s="8" t="s">
        <v>2193</v>
      </c>
      <c r="F793" s="11">
        <v>9.9</v>
      </c>
      <c r="H793" s="16" t="str">
        <f t="shared" si="5"/>
        <v>11/2025</v>
      </c>
      <c r="I793" s="70" t="str">
        <f t="shared" si="6"/>
        <v>CXG-1125</v>
      </c>
    </row>
    <row r="794">
      <c r="A794" s="8" t="s">
        <v>8559</v>
      </c>
      <c r="B794" s="19">
        <v>45986.0</v>
      </c>
      <c r="C794" s="8" t="s">
        <v>1474</v>
      </c>
      <c r="D794" s="8" t="s">
        <v>1474</v>
      </c>
      <c r="E794" s="8" t="s">
        <v>2212</v>
      </c>
      <c r="F794" s="11">
        <v>800.0</v>
      </c>
      <c r="G794" s="8" t="s">
        <v>625</v>
      </c>
      <c r="H794" s="16" t="str">
        <f t="shared" si="5"/>
        <v>11/2025</v>
      </c>
      <c r="I794" s="70" t="str">
        <f t="shared" si="6"/>
        <v>CXG-1125</v>
      </c>
    </row>
    <row r="795">
      <c r="A795" s="8" t="s">
        <v>8560</v>
      </c>
      <c r="B795" s="19">
        <v>45986.0</v>
      </c>
      <c r="C795" s="8" t="s">
        <v>7586</v>
      </c>
      <c r="D795" s="8" t="s">
        <v>7586</v>
      </c>
      <c r="E795" s="8" t="s">
        <v>1478</v>
      </c>
      <c r="F795" s="11">
        <v>18.32</v>
      </c>
      <c r="H795" s="16" t="str">
        <f t="shared" si="5"/>
        <v>11/2025</v>
      </c>
      <c r="I795" s="70" t="str">
        <f t="shared" si="6"/>
        <v>CXG-1125</v>
      </c>
    </row>
    <row r="796">
      <c r="A796" s="8" t="s">
        <v>8561</v>
      </c>
      <c r="B796" s="19">
        <v>45987.0</v>
      </c>
      <c r="C796" s="8" t="s">
        <v>7586</v>
      </c>
      <c r="D796" s="8" t="s">
        <v>7600</v>
      </c>
      <c r="E796" s="8" t="s">
        <v>2193</v>
      </c>
      <c r="F796" s="11">
        <v>39.6</v>
      </c>
      <c r="H796" s="16" t="str">
        <f t="shared" si="5"/>
        <v>11/2025</v>
      </c>
      <c r="I796" s="70" t="str">
        <f t="shared" si="6"/>
        <v>CXG-1125</v>
      </c>
    </row>
    <row r="797">
      <c r="A797" s="8" t="s">
        <v>8562</v>
      </c>
      <c r="B797" s="19">
        <v>45986.0</v>
      </c>
      <c r="C797" s="8" t="s">
        <v>7639</v>
      </c>
      <c r="D797" s="8" t="s">
        <v>7639</v>
      </c>
      <c r="E797" s="8" t="s">
        <v>2212</v>
      </c>
      <c r="F797" s="11">
        <v>566.39</v>
      </c>
      <c r="H797" s="16" t="str">
        <f t="shared" si="5"/>
        <v>11/2025</v>
      </c>
      <c r="I797" s="70" t="str">
        <f t="shared" si="6"/>
        <v>CXG-1125</v>
      </c>
    </row>
    <row r="798">
      <c r="A798" s="8" t="s">
        <v>8563</v>
      </c>
      <c r="B798" s="19">
        <v>45986.0</v>
      </c>
      <c r="C798" s="8" t="s">
        <v>7639</v>
      </c>
      <c r="D798" s="8" t="s">
        <v>7639</v>
      </c>
      <c r="E798" s="8" t="s">
        <v>2212</v>
      </c>
      <c r="F798" s="11">
        <v>906.22</v>
      </c>
      <c r="H798" s="16" t="str">
        <f t="shared" si="5"/>
        <v>11/2025</v>
      </c>
      <c r="I798" s="70" t="str">
        <f t="shared" si="6"/>
        <v>CXG-1125</v>
      </c>
    </row>
    <row r="799">
      <c r="A799" s="8" t="s">
        <v>8564</v>
      </c>
      <c r="B799" s="19">
        <v>45986.0</v>
      </c>
      <c r="C799" s="8" t="s">
        <v>7639</v>
      </c>
      <c r="D799" s="8" t="s">
        <v>7639</v>
      </c>
      <c r="E799" s="8" t="s">
        <v>2212</v>
      </c>
      <c r="F799" s="11">
        <v>841.49</v>
      </c>
      <c r="H799" s="16" t="str">
        <f t="shared" si="5"/>
        <v>11/2025</v>
      </c>
      <c r="I799" s="70" t="str">
        <f t="shared" si="6"/>
        <v>CXG-1125</v>
      </c>
    </row>
    <row r="800">
      <c r="A800" s="8" t="s">
        <v>8565</v>
      </c>
      <c r="B800" s="19">
        <v>45988.0</v>
      </c>
      <c r="C800" s="8" t="s">
        <v>7586</v>
      </c>
      <c r="D800" s="8" t="s">
        <v>7586</v>
      </c>
      <c r="E800" s="8" t="s">
        <v>2193</v>
      </c>
      <c r="F800" s="11">
        <v>419.0</v>
      </c>
      <c r="H800" s="16" t="str">
        <f t="shared" si="5"/>
        <v>11/2025</v>
      </c>
      <c r="I800" s="70" t="str">
        <f t="shared" si="6"/>
        <v>CXG-1125</v>
      </c>
    </row>
    <row r="801">
      <c r="A801" s="8" t="s">
        <v>8566</v>
      </c>
      <c r="B801" s="19">
        <v>45988.0</v>
      </c>
      <c r="C801" s="8" t="s">
        <v>7586</v>
      </c>
      <c r="D801" s="8" t="s">
        <v>7600</v>
      </c>
      <c r="E801" s="8" t="s">
        <v>1509</v>
      </c>
      <c r="F801" s="11">
        <v>40.91</v>
      </c>
      <c r="H801" s="16" t="str">
        <f t="shared" si="5"/>
        <v>11/2025</v>
      </c>
      <c r="I801" s="70" t="str">
        <f t="shared" si="6"/>
        <v>CXG-1125</v>
      </c>
    </row>
    <row r="802">
      <c r="A802" s="8" t="s">
        <v>8567</v>
      </c>
      <c r="B802" s="19">
        <v>45988.0</v>
      </c>
      <c r="C802" s="8" t="s">
        <v>7586</v>
      </c>
      <c r="D802" s="8" t="s">
        <v>7605</v>
      </c>
      <c r="E802" s="8" t="s">
        <v>2193</v>
      </c>
      <c r="F802" s="11">
        <v>1160.0</v>
      </c>
      <c r="H802" s="16" t="str">
        <f t="shared" si="5"/>
        <v>11/2025</v>
      </c>
      <c r="I802" s="70" t="str">
        <f t="shared" si="6"/>
        <v>CXG-1125</v>
      </c>
    </row>
    <row r="803">
      <c r="A803" s="8" t="s">
        <v>8568</v>
      </c>
      <c r="B803" s="19">
        <v>45988.0</v>
      </c>
      <c r="C803" s="8" t="s">
        <v>7586</v>
      </c>
      <c r="D803" s="8" t="s">
        <v>7600</v>
      </c>
      <c r="E803" s="8" t="s">
        <v>2193</v>
      </c>
      <c r="F803" s="11">
        <v>79.2</v>
      </c>
      <c r="H803" s="16" t="str">
        <f t="shared" si="5"/>
        <v>11/2025</v>
      </c>
      <c r="I803" s="70" t="str">
        <f t="shared" si="6"/>
        <v>CXG-1125</v>
      </c>
    </row>
    <row r="804">
      <c r="A804" s="8" t="s">
        <v>8569</v>
      </c>
      <c r="B804" s="19">
        <v>45989.0</v>
      </c>
      <c r="C804" s="8" t="s">
        <v>7586</v>
      </c>
      <c r="D804" s="8" t="s">
        <v>7600</v>
      </c>
      <c r="E804" s="8" t="s">
        <v>2193</v>
      </c>
      <c r="F804" s="11">
        <v>29.7</v>
      </c>
      <c r="H804" s="16" t="str">
        <f t="shared" si="5"/>
        <v>11/2025</v>
      </c>
      <c r="I804" s="70" t="str">
        <f t="shared" si="6"/>
        <v>CXG-1125</v>
      </c>
    </row>
    <row r="805">
      <c r="A805" s="8" t="s">
        <v>8570</v>
      </c>
      <c r="B805" s="19">
        <v>45989.0</v>
      </c>
      <c r="C805" s="8" t="s">
        <v>7639</v>
      </c>
      <c r="D805" s="8" t="s">
        <v>7639</v>
      </c>
      <c r="E805" s="8" t="s">
        <v>2212</v>
      </c>
      <c r="F805" s="11">
        <v>208.8</v>
      </c>
      <c r="H805" s="16" t="str">
        <f t="shared" si="5"/>
        <v>11/2025</v>
      </c>
      <c r="I805" s="70" t="str">
        <f t="shared" si="6"/>
        <v>CXG-1125</v>
      </c>
    </row>
    <row r="806">
      <c r="A806" s="8" t="s">
        <v>8571</v>
      </c>
      <c r="B806" s="19">
        <v>45989.0</v>
      </c>
      <c r="C806" s="8" t="s">
        <v>7639</v>
      </c>
      <c r="D806" s="8" t="s">
        <v>7639</v>
      </c>
      <c r="E806" s="8" t="s">
        <v>2212</v>
      </c>
      <c r="F806" s="11">
        <v>925.1</v>
      </c>
      <c r="H806" s="16" t="str">
        <f t="shared" si="5"/>
        <v>11/2025</v>
      </c>
      <c r="I806" s="70" t="str">
        <f t="shared" si="6"/>
        <v>CXG-1125</v>
      </c>
    </row>
    <row r="807">
      <c r="A807" s="8" t="s">
        <v>8572</v>
      </c>
      <c r="B807" s="19">
        <v>45989.0</v>
      </c>
      <c r="C807" s="8" t="s">
        <v>7639</v>
      </c>
      <c r="D807" s="8" t="s">
        <v>7639</v>
      </c>
      <c r="E807" s="8" t="s">
        <v>2212</v>
      </c>
      <c r="F807" s="11">
        <v>362.93</v>
      </c>
      <c r="H807" s="16" t="str">
        <f t="shared" si="5"/>
        <v>11/2025</v>
      </c>
      <c r="I807" s="70" t="str">
        <f t="shared" si="6"/>
        <v>CXG-1125</v>
      </c>
    </row>
    <row r="808">
      <c r="A808" s="8" t="s">
        <v>8573</v>
      </c>
      <c r="B808" s="19">
        <v>45989.0</v>
      </c>
      <c r="C808" s="8" t="s">
        <v>7639</v>
      </c>
      <c r="D808" s="8" t="s">
        <v>7639</v>
      </c>
      <c r="E808" s="8" t="s">
        <v>2212</v>
      </c>
      <c r="F808" s="11">
        <v>724.32</v>
      </c>
      <c r="H808" s="16" t="str">
        <f t="shared" si="5"/>
        <v>11/2025</v>
      </c>
      <c r="I808" s="70" t="str">
        <f t="shared" si="6"/>
        <v>CXG-1125</v>
      </c>
    </row>
    <row r="809">
      <c r="A809" s="8" t="s">
        <v>8574</v>
      </c>
      <c r="B809" s="19">
        <v>45990.0</v>
      </c>
      <c r="C809" s="8" t="s">
        <v>7639</v>
      </c>
      <c r="D809" s="8" t="s">
        <v>7639</v>
      </c>
      <c r="E809" s="8" t="s">
        <v>2212</v>
      </c>
      <c r="F809" s="11">
        <v>614.72</v>
      </c>
      <c r="H809" s="16" t="str">
        <f t="shared" si="5"/>
        <v>11/2025</v>
      </c>
      <c r="I809" s="70" t="str">
        <f t="shared" si="6"/>
        <v>CXG-1125</v>
      </c>
    </row>
    <row r="810">
      <c r="A810" s="8" t="s">
        <v>8575</v>
      </c>
      <c r="B810" s="19">
        <v>45990.0</v>
      </c>
      <c r="C810" s="8" t="s">
        <v>7639</v>
      </c>
      <c r="D810" s="8" t="s">
        <v>7639</v>
      </c>
      <c r="E810" s="8" t="s">
        <v>2212</v>
      </c>
      <c r="F810" s="11">
        <v>252.98</v>
      </c>
      <c r="H810" s="16" t="str">
        <f t="shared" si="5"/>
        <v>11/2025</v>
      </c>
      <c r="I810" s="70" t="str">
        <f t="shared" si="6"/>
        <v>CXG-1125</v>
      </c>
    </row>
    <row r="811">
      <c r="A811" s="8" t="s">
        <v>8576</v>
      </c>
      <c r="B811" s="19">
        <v>45990.0</v>
      </c>
      <c r="C811" s="8" t="s">
        <v>7639</v>
      </c>
      <c r="D811" s="8" t="s">
        <v>7639</v>
      </c>
      <c r="E811" s="8" t="s">
        <v>2212</v>
      </c>
      <c r="F811" s="11">
        <v>506.54</v>
      </c>
      <c r="H811" s="16" t="str">
        <f t="shared" si="5"/>
        <v>11/2025</v>
      </c>
      <c r="I811" s="70" t="str">
        <f t="shared" si="6"/>
        <v>CXG-1125</v>
      </c>
    </row>
    <row r="812">
      <c r="A812" s="8" t="s">
        <v>8577</v>
      </c>
      <c r="B812" s="19">
        <v>45990.0</v>
      </c>
      <c r="C812" s="8" t="s">
        <v>7639</v>
      </c>
      <c r="D812" s="8" t="s">
        <v>7639</v>
      </c>
      <c r="E812" s="8" t="s">
        <v>2212</v>
      </c>
      <c r="F812" s="11">
        <v>925.1</v>
      </c>
      <c r="H812" s="16" t="str">
        <f t="shared" si="5"/>
        <v>11/2025</v>
      </c>
      <c r="I812" s="70" t="str">
        <f t="shared" si="6"/>
        <v>CXG-1125</v>
      </c>
    </row>
    <row r="813">
      <c r="A813" s="8" t="s">
        <v>8578</v>
      </c>
      <c r="B813" s="13">
        <v>45992.0</v>
      </c>
      <c r="C813" s="8" t="s">
        <v>7639</v>
      </c>
      <c r="D813" s="8" t="s">
        <v>7639</v>
      </c>
      <c r="E813" s="8" t="s">
        <v>2212</v>
      </c>
      <c r="F813" s="11">
        <v>374.57</v>
      </c>
      <c r="H813" s="16" t="str">
        <f t="shared" si="5"/>
        <v>12/2025</v>
      </c>
      <c r="I813" s="70" t="str">
        <f t="shared" si="6"/>
        <v>CXG-1225</v>
      </c>
    </row>
    <row r="814">
      <c r="A814" s="8" t="s">
        <v>8579</v>
      </c>
      <c r="B814" s="13">
        <v>45992.0</v>
      </c>
      <c r="C814" s="8" t="s">
        <v>7639</v>
      </c>
      <c r="D814" s="8" t="s">
        <v>7639</v>
      </c>
      <c r="E814" s="8" t="s">
        <v>2212</v>
      </c>
      <c r="F814" s="11">
        <v>708.74</v>
      </c>
      <c r="H814" s="16" t="str">
        <f t="shared" si="5"/>
        <v>12/2025</v>
      </c>
      <c r="I814" s="70" t="str">
        <f t="shared" si="6"/>
        <v>CXG-1225</v>
      </c>
    </row>
    <row r="815">
      <c r="A815" s="8" t="s">
        <v>8580</v>
      </c>
      <c r="B815" s="13">
        <v>45992.0</v>
      </c>
      <c r="C815" s="8" t="s">
        <v>7586</v>
      </c>
      <c r="D815" s="8" t="s">
        <v>7600</v>
      </c>
      <c r="E815" s="8" t="s">
        <v>2193</v>
      </c>
      <c r="F815" s="11">
        <v>9.9</v>
      </c>
      <c r="H815" s="16" t="str">
        <f t="shared" si="5"/>
        <v>12/2025</v>
      </c>
      <c r="I815" s="70" t="str">
        <f t="shared" si="6"/>
        <v>CXG-1225</v>
      </c>
    </row>
    <row r="816">
      <c r="A816" s="8" t="s">
        <v>8581</v>
      </c>
      <c r="B816" s="13">
        <v>45992.0</v>
      </c>
      <c r="C816" s="8" t="s">
        <v>7592</v>
      </c>
      <c r="D816" s="8" t="s">
        <v>7600</v>
      </c>
      <c r="E816" s="8" t="s">
        <v>1478</v>
      </c>
      <c r="F816" s="11">
        <v>25.0</v>
      </c>
      <c r="H816" s="16" t="str">
        <f t="shared" si="5"/>
        <v>12/2025</v>
      </c>
      <c r="I816" s="70" t="str">
        <f t="shared" si="6"/>
        <v>CXG-1225</v>
      </c>
    </row>
    <row r="817">
      <c r="A817" s="8" t="s">
        <v>8582</v>
      </c>
      <c r="B817" s="13">
        <v>45992.0</v>
      </c>
      <c r="C817" s="8" t="s">
        <v>7621</v>
      </c>
      <c r="D817" s="8" t="s">
        <v>7621</v>
      </c>
      <c r="E817" s="8" t="s">
        <v>1478</v>
      </c>
      <c r="F817" s="11">
        <v>2277.0</v>
      </c>
      <c r="G817" s="8"/>
      <c r="H817" s="16" t="str">
        <f t="shared" si="5"/>
        <v>12/2025</v>
      </c>
      <c r="I817" s="70" t="str">
        <f t="shared" si="6"/>
        <v>CXG-1225</v>
      </c>
    </row>
    <row r="818">
      <c r="A818" s="8" t="s">
        <v>8583</v>
      </c>
      <c r="B818" s="13">
        <v>45992.0</v>
      </c>
      <c r="C818" s="8" t="s">
        <v>7671</v>
      </c>
      <c r="D818" s="8" t="s">
        <v>7758</v>
      </c>
      <c r="E818" s="8" t="s">
        <v>1478</v>
      </c>
      <c r="F818" s="11">
        <v>1610.7</v>
      </c>
      <c r="H818" s="16" t="str">
        <f t="shared" si="5"/>
        <v>12/2025</v>
      </c>
      <c r="I818" s="70" t="str">
        <f t="shared" si="6"/>
        <v>CXG-1225</v>
      </c>
    </row>
    <row r="819">
      <c r="A819" s="8" t="s">
        <v>8584</v>
      </c>
      <c r="B819" s="13">
        <v>45992.0</v>
      </c>
      <c r="C819" s="8" t="s">
        <v>7621</v>
      </c>
      <c r="D819" s="8" t="s">
        <v>7621</v>
      </c>
      <c r="E819" s="8" t="s">
        <v>1478</v>
      </c>
      <c r="F819" s="11">
        <v>759.0</v>
      </c>
      <c r="H819" s="16" t="str">
        <f t="shared" si="5"/>
        <v>12/2025</v>
      </c>
      <c r="I819" s="70" t="str">
        <f t="shared" si="6"/>
        <v>CXG-1225</v>
      </c>
    </row>
    <row r="820">
      <c r="A820" s="10" t="s">
        <v>8585</v>
      </c>
      <c r="B820" s="13">
        <v>45992.0</v>
      </c>
      <c r="C820" s="8" t="s">
        <v>7652</v>
      </c>
      <c r="D820" s="8" t="s">
        <v>7729</v>
      </c>
      <c r="E820" s="8" t="s">
        <v>1478</v>
      </c>
      <c r="F820" s="11">
        <v>7000.0</v>
      </c>
      <c r="H820" s="16" t="str">
        <f t="shared" si="5"/>
        <v>12/2025</v>
      </c>
      <c r="I820" s="70" t="str">
        <f t="shared" si="6"/>
        <v>CXG-1225</v>
      </c>
    </row>
    <row r="821">
      <c r="A821" s="8" t="s">
        <v>8586</v>
      </c>
      <c r="B821" s="13">
        <v>45992.0</v>
      </c>
      <c r="C821" s="8" t="s">
        <v>7652</v>
      </c>
      <c r="D821" s="8" t="s">
        <v>7432</v>
      </c>
      <c r="E821" s="8" t="s">
        <v>1478</v>
      </c>
      <c r="F821" s="11">
        <v>15000.0</v>
      </c>
      <c r="H821" s="16" t="str">
        <f t="shared" si="5"/>
        <v>12/2025</v>
      </c>
      <c r="I821" s="70" t="str">
        <f t="shared" si="6"/>
        <v>CXG-1225</v>
      </c>
    </row>
    <row r="822">
      <c r="A822" s="8" t="s">
        <v>8587</v>
      </c>
      <c r="B822" s="13">
        <v>45992.0</v>
      </c>
      <c r="C822" s="8" t="s">
        <v>7652</v>
      </c>
      <c r="D822" s="8" t="s">
        <v>230</v>
      </c>
      <c r="E822" s="8" t="s">
        <v>1478</v>
      </c>
      <c r="F822" s="11">
        <v>16500.0</v>
      </c>
      <c r="H822" s="16" t="str">
        <f t="shared" si="5"/>
        <v>12/2025</v>
      </c>
      <c r="I822" s="70" t="str">
        <f t="shared" si="6"/>
        <v>CXG-1225</v>
      </c>
    </row>
    <row r="823">
      <c r="A823" s="10" t="s">
        <v>8588</v>
      </c>
      <c r="B823" s="13">
        <v>45992.0</v>
      </c>
      <c r="C823" s="8" t="s">
        <v>7652</v>
      </c>
      <c r="D823" s="8" t="s">
        <v>7724</v>
      </c>
      <c r="E823" s="8" t="s">
        <v>1478</v>
      </c>
      <c r="F823" s="11">
        <v>35000.0</v>
      </c>
      <c r="H823" s="16" t="str">
        <f t="shared" si="5"/>
        <v>12/2025</v>
      </c>
      <c r="I823" s="70" t="str">
        <f t="shared" si="6"/>
        <v>CXG-1225</v>
      </c>
    </row>
    <row r="824">
      <c r="A824" s="8" t="s">
        <v>8589</v>
      </c>
      <c r="B824" s="13">
        <v>45992.0</v>
      </c>
      <c r="C824" s="8" t="s">
        <v>7652</v>
      </c>
      <c r="D824" s="8" t="s">
        <v>7596</v>
      </c>
      <c r="E824" s="8" t="s">
        <v>1478</v>
      </c>
      <c r="F824" s="11">
        <v>4000.0</v>
      </c>
      <c r="H824" s="16" t="str">
        <f t="shared" si="5"/>
        <v>12/2025</v>
      </c>
      <c r="I824" s="70" t="str">
        <f t="shared" si="6"/>
        <v>CXG-1225</v>
      </c>
    </row>
    <row r="825">
      <c r="A825" s="8" t="s">
        <v>8590</v>
      </c>
      <c r="B825" s="13">
        <v>45993.0</v>
      </c>
      <c r="C825" s="8" t="s">
        <v>7639</v>
      </c>
      <c r="D825" s="8" t="s">
        <v>7639</v>
      </c>
      <c r="E825" s="8" t="s">
        <v>2212</v>
      </c>
      <c r="F825" s="11">
        <v>516.35</v>
      </c>
      <c r="H825" s="16" t="str">
        <f t="shared" si="5"/>
        <v>12/2025</v>
      </c>
      <c r="I825" s="70" t="str">
        <f t="shared" si="6"/>
        <v>CXG-1225</v>
      </c>
    </row>
    <row r="826">
      <c r="A826" s="8" t="s">
        <v>8591</v>
      </c>
      <c r="B826" s="13">
        <v>45993.0</v>
      </c>
      <c r="C826" s="8" t="s">
        <v>7586</v>
      </c>
      <c r="D826" s="8" t="s">
        <v>8592</v>
      </c>
      <c r="E826" s="8" t="s">
        <v>1478</v>
      </c>
      <c r="F826" s="11">
        <v>78.0</v>
      </c>
      <c r="H826" s="16" t="str">
        <f t="shared" si="5"/>
        <v>12/2025</v>
      </c>
      <c r="I826" s="70" t="str">
        <f t="shared" si="6"/>
        <v>CXG-1225</v>
      </c>
    </row>
    <row r="827">
      <c r="A827" s="8" t="s">
        <v>8593</v>
      </c>
      <c r="B827" s="13">
        <v>45992.0</v>
      </c>
      <c r="C827" s="8" t="s">
        <v>7933</v>
      </c>
      <c r="D827" s="8" t="s">
        <v>7933</v>
      </c>
      <c r="E827" s="8" t="s">
        <v>1478</v>
      </c>
      <c r="F827" s="11">
        <v>540.44</v>
      </c>
      <c r="H827" s="16" t="str">
        <f t="shared" si="5"/>
        <v>12/2025</v>
      </c>
      <c r="I827" s="70" t="str">
        <f t="shared" si="6"/>
        <v>CXG-1225</v>
      </c>
    </row>
    <row r="828">
      <c r="A828" s="8" t="s">
        <v>8594</v>
      </c>
      <c r="B828" s="13">
        <v>45992.0</v>
      </c>
      <c r="C828" s="8" t="s">
        <v>7933</v>
      </c>
      <c r="D828" s="8" t="s">
        <v>7933</v>
      </c>
      <c r="E828" s="8" t="s">
        <v>1478</v>
      </c>
      <c r="F828" s="11">
        <v>23.44</v>
      </c>
      <c r="H828" s="16" t="str">
        <f t="shared" si="5"/>
        <v>12/2025</v>
      </c>
      <c r="I828" s="70" t="str">
        <f t="shared" si="6"/>
        <v>CXG-1225</v>
      </c>
    </row>
    <row r="829">
      <c r="A829" s="8" t="s">
        <v>8595</v>
      </c>
      <c r="B829" s="13">
        <v>45992.0</v>
      </c>
      <c r="C829" s="8" t="s">
        <v>8095</v>
      </c>
      <c r="D829" s="8" t="s">
        <v>8095</v>
      </c>
      <c r="E829" s="8" t="s">
        <v>1478</v>
      </c>
      <c r="F829" s="11">
        <v>721.23</v>
      </c>
      <c r="H829" s="16" t="str">
        <f t="shared" si="5"/>
        <v>12/2025</v>
      </c>
      <c r="I829" s="70" t="str">
        <f t="shared" si="6"/>
        <v>CXG-1225</v>
      </c>
    </row>
    <row r="830">
      <c r="A830" s="8" t="s">
        <v>8596</v>
      </c>
      <c r="B830" s="13">
        <v>45993.0</v>
      </c>
      <c r="C830" s="8" t="s">
        <v>7639</v>
      </c>
      <c r="D830" s="8" t="s">
        <v>7639</v>
      </c>
      <c r="E830" s="8" t="s">
        <v>2212</v>
      </c>
      <c r="F830" s="11">
        <v>292.51</v>
      </c>
      <c r="H830" s="16" t="str">
        <f t="shared" si="5"/>
        <v>12/2025</v>
      </c>
      <c r="I830" s="70" t="str">
        <f t="shared" si="6"/>
        <v>CXG-1225</v>
      </c>
    </row>
    <row r="831">
      <c r="A831" s="8" t="s">
        <v>8597</v>
      </c>
      <c r="B831" s="13">
        <v>45993.0</v>
      </c>
      <c r="C831" s="8" t="s">
        <v>7639</v>
      </c>
      <c r="D831" s="8" t="s">
        <v>7639</v>
      </c>
      <c r="E831" s="8" t="s">
        <v>2212</v>
      </c>
      <c r="F831" s="11">
        <v>948.58</v>
      </c>
      <c r="H831" s="16" t="str">
        <f t="shared" si="5"/>
        <v>12/2025</v>
      </c>
      <c r="I831" s="70" t="str">
        <f t="shared" si="6"/>
        <v>CXG-1225</v>
      </c>
    </row>
    <row r="832">
      <c r="A832" s="8" t="s">
        <v>8598</v>
      </c>
      <c r="B832" s="13">
        <v>45994.0</v>
      </c>
      <c r="C832" s="8" t="s">
        <v>7639</v>
      </c>
      <c r="D832" s="8" t="s">
        <v>7639</v>
      </c>
      <c r="E832" s="8" t="s">
        <v>2212</v>
      </c>
      <c r="F832" s="11">
        <v>585.41</v>
      </c>
      <c r="H832" s="16" t="str">
        <f t="shared" si="5"/>
        <v>12/2025</v>
      </c>
      <c r="I832" s="70" t="str">
        <f t="shared" si="6"/>
        <v>CXG-1225</v>
      </c>
    </row>
    <row r="833">
      <c r="A833" s="8" t="s">
        <v>8599</v>
      </c>
      <c r="B833" s="13">
        <v>45994.0</v>
      </c>
      <c r="C833" s="8" t="s">
        <v>7639</v>
      </c>
      <c r="D833" s="8" t="s">
        <v>7639</v>
      </c>
      <c r="E833" s="8" t="s">
        <v>2212</v>
      </c>
      <c r="F833" s="11">
        <v>948.58</v>
      </c>
      <c r="H833" s="16" t="str">
        <f t="shared" si="5"/>
        <v>12/2025</v>
      </c>
      <c r="I833" s="70" t="str">
        <f t="shared" si="6"/>
        <v>CXG-1225</v>
      </c>
    </row>
    <row r="834">
      <c r="A834" s="8" t="s">
        <v>8600</v>
      </c>
      <c r="B834" s="13">
        <v>45994.0</v>
      </c>
      <c r="C834" s="8" t="s">
        <v>7639</v>
      </c>
      <c r="D834" s="8" t="s">
        <v>7639</v>
      </c>
      <c r="E834" s="8" t="s">
        <v>2212</v>
      </c>
      <c r="F834" s="11">
        <v>675.89</v>
      </c>
      <c r="H834" s="16" t="str">
        <f t="shared" si="5"/>
        <v>12/2025</v>
      </c>
      <c r="I834" s="70" t="str">
        <f t="shared" si="6"/>
        <v>CXG-1225</v>
      </c>
    </row>
    <row r="835">
      <c r="A835" s="10" t="s">
        <v>8601</v>
      </c>
      <c r="B835" s="13">
        <v>45994.0</v>
      </c>
      <c r="C835" s="8" t="s">
        <v>7639</v>
      </c>
      <c r="D835" s="8" t="s">
        <v>7639</v>
      </c>
      <c r="E835" s="8" t="s">
        <v>2212</v>
      </c>
      <c r="F835" s="11">
        <v>116.48</v>
      </c>
      <c r="H835" s="16" t="str">
        <f t="shared" si="5"/>
        <v>12/2025</v>
      </c>
      <c r="I835" s="70" t="str">
        <f t="shared" si="6"/>
        <v>CXG-1225</v>
      </c>
    </row>
    <row r="836">
      <c r="A836" s="10" t="s">
        <v>8602</v>
      </c>
      <c r="B836" s="13">
        <v>45994.0</v>
      </c>
      <c r="C836" s="8" t="s">
        <v>7639</v>
      </c>
      <c r="D836" s="8" t="s">
        <v>7639</v>
      </c>
      <c r="E836" s="8" t="s">
        <v>2212</v>
      </c>
      <c r="F836" s="11">
        <v>925.1</v>
      </c>
      <c r="H836" s="16" t="str">
        <f t="shared" si="5"/>
        <v>12/2025</v>
      </c>
      <c r="I836" s="70" t="str">
        <f t="shared" si="6"/>
        <v>CXG-1225</v>
      </c>
    </row>
    <row r="837">
      <c r="A837" s="8" t="s">
        <v>8603</v>
      </c>
      <c r="B837" s="13">
        <v>45994.0</v>
      </c>
      <c r="C837" s="8" t="s">
        <v>7639</v>
      </c>
      <c r="D837" s="8" t="s">
        <v>7639</v>
      </c>
      <c r="E837" s="8" t="s">
        <v>2212</v>
      </c>
      <c r="F837" s="11">
        <v>247.89</v>
      </c>
      <c r="H837" s="16" t="str">
        <f t="shared" si="5"/>
        <v>12/2025</v>
      </c>
      <c r="I837" s="70" t="str">
        <f t="shared" si="6"/>
        <v>CXG-1225</v>
      </c>
    </row>
    <row r="838">
      <c r="A838" s="8" t="s">
        <v>8604</v>
      </c>
      <c r="B838" s="13">
        <v>45994.0</v>
      </c>
      <c r="C838" s="8" t="s">
        <v>7639</v>
      </c>
      <c r="D838" s="8" t="s">
        <v>7639</v>
      </c>
      <c r="E838" s="8" t="s">
        <v>2212</v>
      </c>
      <c r="F838" s="11">
        <v>925.1</v>
      </c>
      <c r="H838" s="16" t="str">
        <f t="shared" si="5"/>
        <v>12/2025</v>
      </c>
      <c r="I838" s="70" t="str">
        <f t="shared" si="6"/>
        <v>CXG-1225</v>
      </c>
    </row>
    <row r="839">
      <c r="A839" s="8" t="s">
        <v>8605</v>
      </c>
      <c r="B839" s="13">
        <v>45995.0</v>
      </c>
      <c r="C839" s="8" t="s">
        <v>7639</v>
      </c>
      <c r="D839" s="8" t="s">
        <v>7639</v>
      </c>
      <c r="E839" s="8" t="s">
        <v>2212</v>
      </c>
      <c r="F839" s="11">
        <v>3449.54</v>
      </c>
      <c r="H839" s="16" t="str">
        <f t="shared" si="5"/>
        <v>12/2025</v>
      </c>
      <c r="I839" s="70" t="str">
        <f t="shared" si="6"/>
        <v>CXG-1225</v>
      </c>
    </row>
    <row r="840">
      <c r="A840" s="8" t="s">
        <v>8606</v>
      </c>
      <c r="B840" s="13">
        <v>45994.0</v>
      </c>
      <c r="C840" s="8" t="s">
        <v>7586</v>
      </c>
      <c r="D840" s="8" t="s">
        <v>7586</v>
      </c>
      <c r="E840" s="8" t="s">
        <v>1478</v>
      </c>
      <c r="F840" s="11">
        <v>523.2</v>
      </c>
      <c r="H840" s="16" t="str">
        <f t="shared" si="5"/>
        <v>12/2025</v>
      </c>
      <c r="I840" s="70" t="str">
        <f t="shared" si="6"/>
        <v>CXG-1225</v>
      </c>
    </row>
    <row r="841">
      <c r="A841" s="8" t="s">
        <v>8607</v>
      </c>
      <c r="B841" s="13">
        <v>45995.0</v>
      </c>
      <c r="C841" s="8" t="s">
        <v>7586</v>
      </c>
      <c r="D841" s="8" t="s">
        <v>7600</v>
      </c>
      <c r="E841" s="8" t="s">
        <v>2193</v>
      </c>
      <c r="F841" s="11">
        <v>9.9</v>
      </c>
      <c r="H841" s="16" t="str">
        <f t="shared" si="5"/>
        <v>12/2025</v>
      </c>
      <c r="I841" s="70" t="str">
        <f t="shared" si="6"/>
        <v>CXG-1225</v>
      </c>
    </row>
    <row r="842">
      <c r="A842" s="8" t="s">
        <v>8608</v>
      </c>
      <c r="B842" s="13">
        <v>45995.0</v>
      </c>
      <c r="C842" s="8" t="s">
        <v>7586</v>
      </c>
      <c r="D842" s="8" t="s">
        <v>7600</v>
      </c>
      <c r="E842" s="8" t="s">
        <v>1509</v>
      </c>
      <c r="F842" s="11">
        <v>0.41</v>
      </c>
      <c r="H842" s="16" t="str">
        <f t="shared" si="5"/>
        <v>12/2025</v>
      </c>
      <c r="I842" s="70" t="str">
        <f t="shared" si="6"/>
        <v>CXG-1225</v>
      </c>
    </row>
    <row r="843">
      <c r="A843" s="8" t="s">
        <v>8609</v>
      </c>
      <c r="B843" s="13">
        <v>45995.0</v>
      </c>
      <c r="C843" s="8" t="s">
        <v>1886</v>
      </c>
      <c r="D843" s="8" t="s">
        <v>1886</v>
      </c>
      <c r="E843" s="8" t="s">
        <v>1478</v>
      </c>
      <c r="F843" s="11">
        <v>1347.0</v>
      </c>
      <c r="G843" s="8" t="s">
        <v>8513</v>
      </c>
      <c r="H843" s="16" t="str">
        <f t="shared" si="5"/>
        <v>12/2025</v>
      </c>
      <c r="I843" s="70" t="str">
        <f t="shared" si="6"/>
        <v>CXG-1225</v>
      </c>
    </row>
    <row r="844">
      <c r="A844" s="8" t="s">
        <v>8610</v>
      </c>
      <c r="B844" s="13">
        <v>45995.0</v>
      </c>
      <c r="C844" s="8" t="s">
        <v>7628</v>
      </c>
      <c r="D844" s="8" t="s">
        <v>7628</v>
      </c>
      <c r="E844" s="8" t="s">
        <v>2212</v>
      </c>
      <c r="F844" s="11">
        <v>506.0</v>
      </c>
      <c r="H844" s="16" t="str">
        <f t="shared" si="5"/>
        <v>12/2025</v>
      </c>
      <c r="I844" s="70" t="str">
        <f t="shared" si="6"/>
        <v>CXG-1225</v>
      </c>
    </row>
    <row r="845">
      <c r="A845" s="8" t="s">
        <v>8611</v>
      </c>
      <c r="B845" s="13">
        <v>45995.0</v>
      </c>
      <c r="C845" s="8" t="s">
        <v>7639</v>
      </c>
      <c r="D845" s="8" t="s">
        <v>7639</v>
      </c>
      <c r="E845" s="8" t="s">
        <v>2212</v>
      </c>
      <c r="F845" s="11">
        <v>532.78</v>
      </c>
      <c r="H845" s="16" t="str">
        <f t="shared" si="5"/>
        <v>12/2025</v>
      </c>
      <c r="I845" s="70" t="str">
        <f t="shared" si="6"/>
        <v>CXG-1225</v>
      </c>
    </row>
    <row r="846">
      <c r="A846" s="8" t="s">
        <v>8612</v>
      </c>
      <c r="B846" s="13">
        <v>45995.0</v>
      </c>
      <c r="C846" s="8" t="s">
        <v>7639</v>
      </c>
      <c r="D846" s="8" t="s">
        <v>7639</v>
      </c>
      <c r="E846" s="8" t="s">
        <v>2212</v>
      </c>
      <c r="F846" s="11">
        <v>925.1</v>
      </c>
      <c r="H846" s="16" t="str">
        <f t="shared" si="5"/>
        <v>12/2025</v>
      </c>
      <c r="I846" s="70" t="str">
        <f t="shared" si="6"/>
        <v>CXG-1225</v>
      </c>
    </row>
    <row r="847">
      <c r="A847" s="8" t="s">
        <v>8613</v>
      </c>
      <c r="B847" s="13">
        <v>45995.0</v>
      </c>
      <c r="C847" s="8" t="s">
        <v>7639</v>
      </c>
      <c r="D847" s="8" t="s">
        <v>7639</v>
      </c>
      <c r="E847" s="8" t="s">
        <v>2212</v>
      </c>
      <c r="F847" s="11">
        <v>190.11</v>
      </c>
      <c r="H847" s="16" t="str">
        <f t="shared" si="5"/>
        <v>12/2025</v>
      </c>
      <c r="I847" s="70" t="str">
        <f t="shared" si="6"/>
        <v>CXG-1225</v>
      </c>
    </row>
    <row r="848">
      <c r="A848" s="8" t="s">
        <v>8614</v>
      </c>
      <c r="B848" s="13">
        <v>45995.0</v>
      </c>
      <c r="C848" s="8" t="s">
        <v>7639</v>
      </c>
      <c r="D848" s="8" t="s">
        <v>7639</v>
      </c>
      <c r="E848" s="8" t="s">
        <v>2212</v>
      </c>
      <c r="F848" s="11">
        <v>717.42</v>
      </c>
      <c r="H848" s="16" t="str">
        <f t="shared" si="5"/>
        <v>12/2025</v>
      </c>
      <c r="I848" s="70" t="str">
        <f t="shared" si="6"/>
        <v>CXG-1225</v>
      </c>
    </row>
    <row r="849">
      <c r="A849" s="8" t="s">
        <v>8615</v>
      </c>
      <c r="B849" s="13">
        <v>45995.0</v>
      </c>
      <c r="C849" s="8" t="s">
        <v>7639</v>
      </c>
      <c r="D849" s="8" t="s">
        <v>7639</v>
      </c>
      <c r="E849" s="8" t="s">
        <v>2212</v>
      </c>
      <c r="F849" s="11">
        <v>442.16</v>
      </c>
      <c r="H849" s="16" t="str">
        <f t="shared" si="5"/>
        <v>12/2025</v>
      </c>
      <c r="I849" s="70" t="str">
        <f t="shared" si="6"/>
        <v>CXG-1225</v>
      </c>
    </row>
    <row r="850">
      <c r="A850" s="8" t="s">
        <v>8616</v>
      </c>
      <c r="B850" s="13">
        <v>45995.0</v>
      </c>
      <c r="C850" s="8" t="s">
        <v>8617</v>
      </c>
      <c r="D850" s="8" t="s">
        <v>7639</v>
      </c>
      <c r="E850" s="8" t="s">
        <v>2212</v>
      </c>
      <c r="F850" s="11">
        <v>925.1</v>
      </c>
      <c r="H850" s="16" t="str">
        <f t="shared" si="5"/>
        <v>12/2025</v>
      </c>
      <c r="I850" s="70" t="str">
        <f t="shared" si="6"/>
        <v>CXG-1225</v>
      </c>
    </row>
    <row r="851">
      <c r="A851" s="8" t="s">
        <v>8618</v>
      </c>
      <c r="B851" s="13">
        <v>45996.0</v>
      </c>
      <c r="C851" s="8" t="s">
        <v>8092</v>
      </c>
      <c r="D851" s="8" t="s">
        <v>8092</v>
      </c>
      <c r="E851" s="8" t="s">
        <v>1509</v>
      </c>
      <c r="F851" s="11">
        <v>3500.0</v>
      </c>
      <c r="H851" s="16" t="str">
        <f t="shared" si="5"/>
        <v>12/2025</v>
      </c>
      <c r="I851" s="70" t="str">
        <f t="shared" si="6"/>
        <v>CXG-1225</v>
      </c>
    </row>
    <row r="852">
      <c r="A852" s="8" t="s">
        <v>8619</v>
      </c>
      <c r="B852" s="13">
        <v>45996.0</v>
      </c>
      <c r="C852" s="8" t="s">
        <v>7586</v>
      </c>
      <c r="D852" s="8" t="s">
        <v>7600</v>
      </c>
      <c r="E852" s="8" t="s">
        <v>1509</v>
      </c>
      <c r="F852" s="11">
        <v>3.47</v>
      </c>
      <c r="H852" s="16" t="str">
        <f t="shared" si="5"/>
        <v>12/2025</v>
      </c>
      <c r="I852" s="70" t="str">
        <f t="shared" si="6"/>
        <v>CXG-1225</v>
      </c>
    </row>
    <row r="853">
      <c r="A853" s="8" t="s">
        <v>8620</v>
      </c>
      <c r="B853" s="13">
        <v>45997.0</v>
      </c>
      <c r="C853" s="8" t="s">
        <v>7639</v>
      </c>
      <c r="D853" s="8" t="s">
        <v>7639</v>
      </c>
      <c r="E853" s="8" t="s">
        <v>2212</v>
      </c>
      <c r="F853" s="11">
        <v>462.55</v>
      </c>
      <c r="H853" s="16" t="str">
        <f t="shared" si="5"/>
        <v>12/2025</v>
      </c>
      <c r="I853" s="70" t="str">
        <f t="shared" si="6"/>
        <v>CXG-1225</v>
      </c>
    </row>
    <row r="854">
      <c r="A854" s="8" t="s">
        <v>8621</v>
      </c>
      <c r="B854" s="13">
        <v>45997.0</v>
      </c>
      <c r="C854" s="8" t="s">
        <v>7639</v>
      </c>
      <c r="D854" s="8" t="s">
        <v>7639</v>
      </c>
      <c r="E854" s="8" t="s">
        <v>2212</v>
      </c>
      <c r="F854" s="11">
        <v>925.1</v>
      </c>
      <c r="H854" s="16" t="str">
        <f t="shared" si="5"/>
        <v>12/2025</v>
      </c>
      <c r="I854" s="70" t="str">
        <f t="shared" si="6"/>
        <v>CXG-1225</v>
      </c>
    </row>
    <row r="855">
      <c r="A855" s="8" t="s">
        <v>8622</v>
      </c>
      <c r="B855" s="13">
        <v>45998.0</v>
      </c>
      <c r="C855" s="8" t="s">
        <v>7586</v>
      </c>
      <c r="D855" s="8" t="s">
        <v>7485</v>
      </c>
      <c r="E855" s="8" t="s">
        <v>1478</v>
      </c>
      <c r="F855" s="11">
        <v>700.0</v>
      </c>
      <c r="H855" s="16" t="str">
        <f t="shared" si="5"/>
        <v>12/2025</v>
      </c>
      <c r="I855" s="70" t="str">
        <f t="shared" si="6"/>
        <v>CXG-1225</v>
      </c>
    </row>
    <row r="856">
      <c r="A856" s="8" t="s">
        <v>8623</v>
      </c>
      <c r="B856" s="13">
        <v>45998.0</v>
      </c>
      <c r="C856" s="8" t="s">
        <v>1491</v>
      </c>
      <c r="D856" s="8" t="s">
        <v>1491</v>
      </c>
      <c r="E856" s="8" t="s">
        <v>1478</v>
      </c>
      <c r="F856" s="11">
        <v>100.0</v>
      </c>
      <c r="H856" s="16" t="str">
        <f t="shared" si="5"/>
        <v>12/2025</v>
      </c>
      <c r="I856" s="70" t="str">
        <f t="shared" si="6"/>
        <v>CXG-1225</v>
      </c>
    </row>
    <row r="857">
      <c r="A857" s="8" t="s">
        <v>8624</v>
      </c>
      <c r="B857" s="13">
        <v>45999.0</v>
      </c>
      <c r="C857" s="8" t="s">
        <v>8481</v>
      </c>
      <c r="D857" s="8" t="s">
        <v>8481</v>
      </c>
      <c r="E857" s="8" t="s">
        <v>2193</v>
      </c>
      <c r="F857" s="11">
        <v>31280.0</v>
      </c>
      <c r="G857" s="8" t="s">
        <v>3362</v>
      </c>
      <c r="H857" s="16" t="str">
        <f t="shared" si="5"/>
        <v>12/2025</v>
      </c>
      <c r="I857" s="70" t="str">
        <f t="shared" si="6"/>
        <v>CXG-1225</v>
      </c>
    </row>
    <row r="858">
      <c r="A858" s="8" t="s">
        <v>8625</v>
      </c>
      <c r="B858" s="13">
        <v>45999.0</v>
      </c>
      <c r="C858" s="8" t="s">
        <v>7586</v>
      </c>
      <c r="D858" s="8" t="s">
        <v>7600</v>
      </c>
      <c r="E858" s="8" t="s">
        <v>2193</v>
      </c>
      <c r="F858" s="11">
        <v>39.6</v>
      </c>
      <c r="H858" s="16" t="str">
        <f t="shared" si="5"/>
        <v>12/2025</v>
      </c>
      <c r="I858" s="70" t="str">
        <f t="shared" si="6"/>
        <v>CXG-1225</v>
      </c>
    </row>
    <row r="859">
      <c r="A859" s="8" t="s">
        <v>8626</v>
      </c>
      <c r="B859" s="13">
        <v>45999.0</v>
      </c>
      <c r="C859" s="8" t="s">
        <v>7639</v>
      </c>
      <c r="D859" s="8" t="s">
        <v>7639</v>
      </c>
      <c r="E859" s="8" t="s">
        <v>2212</v>
      </c>
      <c r="F859" s="11">
        <v>5205.67</v>
      </c>
      <c r="H859" s="16" t="str">
        <f t="shared" si="5"/>
        <v>12/2025</v>
      </c>
      <c r="I859" s="70" t="str">
        <f t="shared" si="6"/>
        <v>CXG-1225</v>
      </c>
    </row>
    <row r="860">
      <c r="A860" s="8" t="s">
        <v>8627</v>
      </c>
      <c r="B860" s="13">
        <v>46000.0</v>
      </c>
      <c r="C860" s="8" t="s">
        <v>7474</v>
      </c>
      <c r="D860" s="8" t="s">
        <v>7635</v>
      </c>
      <c r="E860" s="8" t="s">
        <v>2212</v>
      </c>
      <c r="F860" s="11">
        <v>300.0</v>
      </c>
      <c r="H860" s="16" t="str">
        <f t="shared" si="5"/>
        <v>12/2025</v>
      </c>
      <c r="I860" s="70" t="str">
        <f t="shared" si="6"/>
        <v>CXG-1225</v>
      </c>
    </row>
    <row r="861">
      <c r="A861" s="8" t="s">
        <v>8628</v>
      </c>
      <c r="B861" s="13">
        <v>46000.0</v>
      </c>
      <c r="C861" s="8" t="s">
        <v>7639</v>
      </c>
      <c r="D861" s="8" t="s">
        <v>7639</v>
      </c>
      <c r="E861" s="8" t="s">
        <v>2212</v>
      </c>
      <c r="F861" s="11">
        <v>774.06</v>
      </c>
      <c r="H861" s="16" t="str">
        <f t="shared" si="5"/>
        <v>12/2025</v>
      </c>
      <c r="I861" s="70" t="str">
        <f t="shared" si="6"/>
        <v>CXG-1225</v>
      </c>
    </row>
    <row r="862">
      <c r="A862" s="8" t="s">
        <v>8629</v>
      </c>
      <c r="B862" s="13">
        <v>46000.0</v>
      </c>
      <c r="C862" s="8" t="s">
        <v>7639</v>
      </c>
      <c r="D862" s="8" t="s">
        <v>7639</v>
      </c>
      <c r="E862" s="8" t="s">
        <v>2212</v>
      </c>
      <c r="F862" s="11">
        <v>991.18</v>
      </c>
      <c r="H862" s="16" t="str">
        <f t="shared" si="5"/>
        <v>12/2025</v>
      </c>
      <c r="I862" s="70" t="str">
        <f t="shared" si="6"/>
        <v>CXG-1225</v>
      </c>
    </row>
    <row r="863">
      <c r="A863" s="8" t="s">
        <v>8630</v>
      </c>
      <c r="B863" s="13">
        <v>46000.0</v>
      </c>
      <c r="C863" s="8" t="s">
        <v>7639</v>
      </c>
      <c r="D863" s="8" t="s">
        <v>7639</v>
      </c>
      <c r="E863" s="8" t="s">
        <v>2212</v>
      </c>
      <c r="F863" s="11">
        <v>1679.5</v>
      </c>
      <c r="H863" s="16" t="str">
        <f t="shared" si="5"/>
        <v>12/2025</v>
      </c>
      <c r="I863" s="70" t="str">
        <f t="shared" si="6"/>
        <v>CXG-1225</v>
      </c>
    </row>
    <row r="864">
      <c r="A864" s="8" t="s">
        <v>8631</v>
      </c>
      <c r="B864" s="13">
        <v>46000.0</v>
      </c>
      <c r="C864" s="8" t="s">
        <v>7586</v>
      </c>
      <c r="D864" s="8" t="s">
        <v>7600</v>
      </c>
      <c r="E864" s="8" t="s">
        <v>1509</v>
      </c>
      <c r="F864" s="11">
        <v>0.12</v>
      </c>
      <c r="H864" s="16" t="str">
        <f t="shared" si="5"/>
        <v>12/2025</v>
      </c>
      <c r="I864" s="70" t="str">
        <f t="shared" si="6"/>
        <v>CXG-1225</v>
      </c>
    </row>
    <row r="865">
      <c r="A865" s="8" t="s">
        <v>8632</v>
      </c>
      <c r="B865" s="13">
        <v>46000.0</v>
      </c>
      <c r="C865" s="8" t="s">
        <v>7586</v>
      </c>
      <c r="D865" s="8" t="s">
        <v>7586</v>
      </c>
      <c r="E865" s="8" t="s">
        <v>2193</v>
      </c>
      <c r="F865" s="11">
        <v>3328.93</v>
      </c>
      <c r="H865" s="16" t="str">
        <f t="shared" si="5"/>
        <v>12/2025</v>
      </c>
      <c r="I865" s="70" t="str">
        <f t="shared" si="6"/>
        <v>CXG-1225</v>
      </c>
    </row>
    <row r="866">
      <c r="A866" s="8" t="s">
        <v>8633</v>
      </c>
      <c r="B866" s="19">
        <v>46001.0</v>
      </c>
      <c r="C866" s="8" t="s">
        <v>8100</v>
      </c>
      <c r="D866" s="8" t="s">
        <v>8100</v>
      </c>
      <c r="E866" s="8" t="s">
        <v>1478</v>
      </c>
      <c r="F866" s="11">
        <v>190.0</v>
      </c>
      <c r="H866" s="16" t="str">
        <f t="shared" si="5"/>
        <v>12/2025</v>
      </c>
      <c r="I866" s="70" t="str">
        <f t="shared" si="6"/>
        <v>CXG-1225</v>
      </c>
    </row>
    <row r="867">
      <c r="A867" s="8" t="s">
        <v>8634</v>
      </c>
      <c r="B867" s="19">
        <v>46001.0</v>
      </c>
      <c r="C867" s="8" t="s">
        <v>7586</v>
      </c>
      <c r="D867" s="8" t="s">
        <v>7586</v>
      </c>
      <c r="E867" s="8" t="s">
        <v>1520</v>
      </c>
      <c r="F867" s="11">
        <v>6830.43</v>
      </c>
      <c r="G867" s="8" t="s">
        <v>8635</v>
      </c>
      <c r="H867" s="16" t="str">
        <f t="shared" si="5"/>
        <v>12/2025</v>
      </c>
      <c r="I867" s="70" t="str">
        <f t="shared" si="6"/>
        <v>CXG-1225</v>
      </c>
    </row>
    <row r="868">
      <c r="A868" s="8" t="s">
        <v>8636</v>
      </c>
      <c r="B868" s="19">
        <v>46001.0</v>
      </c>
      <c r="C868" s="8" t="s">
        <v>7586</v>
      </c>
      <c r="D868" s="8" t="s">
        <v>7600</v>
      </c>
      <c r="E868" s="8" t="s">
        <v>2193</v>
      </c>
      <c r="F868" s="11">
        <v>29.7</v>
      </c>
      <c r="H868" s="16" t="str">
        <f t="shared" si="5"/>
        <v>12/2025</v>
      </c>
      <c r="I868" s="70" t="str">
        <f t="shared" si="6"/>
        <v>CXG-1225</v>
      </c>
    </row>
    <row r="869">
      <c r="A869" s="8" t="s">
        <v>8637</v>
      </c>
      <c r="B869" s="19">
        <v>46002.0</v>
      </c>
      <c r="C869" s="8" t="s">
        <v>7738</v>
      </c>
      <c r="D869" s="8" t="s">
        <v>8638</v>
      </c>
      <c r="E869" s="8" t="s">
        <v>1509</v>
      </c>
      <c r="F869" s="11">
        <v>24125.23</v>
      </c>
      <c r="H869" s="16" t="str">
        <f t="shared" si="5"/>
        <v>12/2025</v>
      </c>
      <c r="I869" s="70" t="str">
        <f t="shared" si="6"/>
        <v>CXG-1225</v>
      </c>
    </row>
    <row r="870">
      <c r="A870" s="8" t="s">
        <v>8639</v>
      </c>
      <c r="B870" s="19">
        <v>46002.0</v>
      </c>
      <c r="C870" s="8" t="s">
        <v>7432</v>
      </c>
      <c r="D870" s="8" t="s">
        <v>8640</v>
      </c>
      <c r="E870" s="8" t="s">
        <v>1478</v>
      </c>
      <c r="F870" s="11">
        <v>98521.2</v>
      </c>
      <c r="H870" s="16" t="str">
        <f t="shared" si="5"/>
        <v>12/2025</v>
      </c>
      <c r="I870" s="70" t="str">
        <f t="shared" si="6"/>
        <v>CXG-1225</v>
      </c>
    </row>
    <row r="871">
      <c r="A871" s="8" t="s">
        <v>8641</v>
      </c>
      <c r="B871" s="19">
        <v>46002.0</v>
      </c>
      <c r="C871" s="8" t="s">
        <v>7652</v>
      </c>
      <c r="D871" s="8" t="s">
        <v>7729</v>
      </c>
      <c r="E871" s="8" t="s">
        <v>1478</v>
      </c>
      <c r="F871" s="11">
        <v>5000.0</v>
      </c>
      <c r="H871" s="16" t="str">
        <f t="shared" si="5"/>
        <v>12/2025</v>
      </c>
      <c r="I871" s="70" t="str">
        <f t="shared" si="6"/>
        <v>CXG-1225</v>
      </c>
    </row>
    <row r="872">
      <c r="A872" s="8" t="s">
        <v>8642</v>
      </c>
      <c r="B872" s="19">
        <v>46001.0</v>
      </c>
      <c r="C872" s="8" t="s">
        <v>7987</v>
      </c>
      <c r="D872" s="8" t="s">
        <v>7988</v>
      </c>
      <c r="E872" s="8" t="s">
        <v>1478</v>
      </c>
      <c r="F872" s="11">
        <v>65.11</v>
      </c>
      <c r="H872" s="16" t="str">
        <f t="shared" si="5"/>
        <v>12/2025</v>
      </c>
      <c r="I872" s="70" t="str">
        <f t="shared" si="6"/>
        <v>CXG-1225</v>
      </c>
    </row>
    <row r="873">
      <c r="A873" s="8" t="s">
        <v>8643</v>
      </c>
      <c r="B873" s="19">
        <v>46001.0</v>
      </c>
      <c r="C873" s="8" t="s">
        <v>7752</v>
      </c>
      <c r="D873" s="8" t="s">
        <v>7752</v>
      </c>
      <c r="E873" s="8" t="s">
        <v>1478</v>
      </c>
      <c r="F873" s="11">
        <v>15289.47</v>
      </c>
      <c r="H873" s="16" t="str">
        <f t="shared" si="5"/>
        <v>12/2025</v>
      </c>
      <c r="I873" s="70" t="str">
        <f t="shared" si="6"/>
        <v>CXG-1225</v>
      </c>
    </row>
    <row r="874">
      <c r="A874" s="8" t="s">
        <v>8644</v>
      </c>
      <c r="B874" s="19">
        <v>46002.0</v>
      </c>
      <c r="C874" s="8" t="s">
        <v>7639</v>
      </c>
      <c r="D874" s="8" t="s">
        <v>7639</v>
      </c>
      <c r="E874" s="8" t="s">
        <v>2212</v>
      </c>
      <c r="F874" s="11">
        <v>606.0</v>
      </c>
      <c r="H874" s="16" t="str">
        <f t="shared" si="5"/>
        <v>12/2025</v>
      </c>
      <c r="I874" s="70" t="str">
        <f t="shared" si="6"/>
        <v>CXG-1225</v>
      </c>
    </row>
    <row r="875">
      <c r="A875" s="8" t="s">
        <v>8645</v>
      </c>
      <c r="B875" s="19">
        <v>46003.0</v>
      </c>
      <c r="C875" s="8" t="s">
        <v>7586</v>
      </c>
      <c r="D875" s="8" t="s">
        <v>7600</v>
      </c>
      <c r="E875" s="8" t="s">
        <v>2193</v>
      </c>
      <c r="F875" s="11">
        <v>9.9</v>
      </c>
      <c r="H875" s="16" t="str">
        <f t="shared" si="5"/>
        <v>12/2025</v>
      </c>
      <c r="I875" s="70" t="str">
        <f t="shared" si="6"/>
        <v>CXG-1225</v>
      </c>
    </row>
    <row r="876">
      <c r="A876" s="8" t="s">
        <v>8646</v>
      </c>
      <c r="B876" s="19">
        <v>46004.0</v>
      </c>
      <c r="C876" s="8" t="s">
        <v>7639</v>
      </c>
      <c r="D876" s="8" t="s">
        <v>7639</v>
      </c>
      <c r="E876" s="8" t="s">
        <v>2212</v>
      </c>
      <c r="F876" s="11">
        <v>943.98</v>
      </c>
      <c r="H876" s="16" t="str">
        <f t="shared" si="5"/>
        <v>12/2025</v>
      </c>
      <c r="I876" s="70" t="str">
        <f t="shared" si="6"/>
        <v>CXG-1225</v>
      </c>
    </row>
    <row r="877">
      <c r="A877" s="8" t="s">
        <v>8647</v>
      </c>
      <c r="B877" s="19">
        <v>46004.0</v>
      </c>
      <c r="C877" s="8" t="s">
        <v>7639</v>
      </c>
      <c r="D877" s="8" t="s">
        <v>7639</v>
      </c>
      <c r="E877" s="8" t="s">
        <v>2212</v>
      </c>
      <c r="F877" s="11">
        <v>1370.66</v>
      </c>
      <c r="H877" s="16" t="str">
        <f t="shared" si="5"/>
        <v>12/2025</v>
      </c>
      <c r="I877" s="70" t="str">
        <f t="shared" si="6"/>
        <v>CXG-1225</v>
      </c>
    </row>
    <row r="878">
      <c r="A878" s="8" t="s">
        <v>8648</v>
      </c>
      <c r="B878" s="19">
        <v>46006.0</v>
      </c>
      <c r="C878" s="8" t="s">
        <v>7639</v>
      </c>
      <c r="D878" s="8" t="s">
        <v>7639</v>
      </c>
      <c r="E878" s="8" t="s">
        <v>2212</v>
      </c>
      <c r="F878" s="11">
        <v>509.75</v>
      </c>
      <c r="H878" s="16" t="str">
        <f t="shared" si="5"/>
        <v>12/2025</v>
      </c>
      <c r="I878" s="70" t="str">
        <f t="shared" si="6"/>
        <v>CXG-1225</v>
      </c>
    </row>
    <row r="879">
      <c r="A879" s="8" t="s">
        <v>8649</v>
      </c>
      <c r="B879" s="19">
        <v>46003.0</v>
      </c>
      <c r="C879" s="8" t="s">
        <v>7592</v>
      </c>
      <c r="D879" s="8" t="s">
        <v>7600</v>
      </c>
      <c r="E879" s="8" t="s">
        <v>1478</v>
      </c>
      <c r="F879" s="11">
        <v>5.0</v>
      </c>
      <c r="H879" s="16" t="str">
        <f t="shared" si="5"/>
        <v>12/2025</v>
      </c>
      <c r="I879" s="70" t="str">
        <f t="shared" si="6"/>
        <v>CXG-1225</v>
      </c>
    </row>
    <row r="880">
      <c r="A880" s="8" t="s">
        <v>8650</v>
      </c>
      <c r="B880" s="19">
        <v>46006.0</v>
      </c>
      <c r="C880" s="8" t="s">
        <v>7621</v>
      </c>
      <c r="D880" s="8" t="s">
        <v>7621</v>
      </c>
      <c r="E880" s="8" t="s">
        <v>1478</v>
      </c>
      <c r="F880" s="11">
        <v>2277.0</v>
      </c>
      <c r="H880" s="16" t="str">
        <f t="shared" si="5"/>
        <v>12/2025</v>
      </c>
      <c r="I880" s="70" t="str">
        <f t="shared" si="6"/>
        <v>CXG-1225</v>
      </c>
    </row>
    <row r="881">
      <c r="A881" s="8" t="s">
        <v>8651</v>
      </c>
      <c r="B881" s="19">
        <v>46006.0</v>
      </c>
      <c r="C881" s="8" t="s">
        <v>7621</v>
      </c>
      <c r="D881" s="8" t="s">
        <v>7621</v>
      </c>
      <c r="E881" s="8" t="s">
        <v>1478</v>
      </c>
      <c r="F881" s="11">
        <v>759.0</v>
      </c>
      <c r="H881" s="16" t="str">
        <f t="shared" si="5"/>
        <v>12/2025</v>
      </c>
      <c r="I881" s="70" t="str">
        <f t="shared" si="6"/>
        <v>CXG-1225</v>
      </c>
    </row>
    <row r="882">
      <c r="A882" s="8" t="s">
        <v>8652</v>
      </c>
      <c r="B882" s="19">
        <v>46006.0</v>
      </c>
      <c r="C882" s="8" t="s">
        <v>7628</v>
      </c>
      <c r="D882" s="8" t="s">
        <v>7628</v>
      </c>
      <c r="E882" s="8" t="s">
        <v>1478</v>
      </c>
      <c r="F882" s="11">
        <v>854.8</v>
      </c>
      <c r="H882" s="16" t="str">
        <f t="shared" si="5"/>
        <v>12/2025</v>
      </c>
      <c r="I882" s="70" t="str">
        <f t="shared" si="6"/>
        <v>CXG-1225</v>
      </c>
    </row>
    <row r="883">
      <c r="A883" s="8" t="s">
        <v>8653</v>
      </c>
      <c r="B883" s="19">
        <v>46006.0</v>
      </c>
      <c r="C883" s="8" t="s">
        <v>7630</v>
      </c>
      <c r="D883" s="8" t="s">
        <v>7630</v>
      </c>
      <c r="E883" s="8" t="s">
        <v>1478</v>
      </c>
      <c r="F883" s="11">
        <v>445.09</v>
      </c>
      <c r="H883" s="16" t="str">
        <f t="shared" si="5"/>
        <v>12/2025</v>
      </c>
      <c r="I883" s="70" t="str">
        <f t="shared" si="6"/>
        <v>CXG-1225</v>
      </c>
    </row>
    <row r="884">
      <c r="A884" s="8" t="s">
        <v>8654</v>
      </c>
      <c r="B884" s="19">
        <v>46006.0</v>
      </c>
      <c r="C884" s="8" t="s">
        <v>7589</v>
      </c>
      <c r="D884" s="8" t="s">
        <v>8028</v>
      </c>
      <c r="E884" s="8" t="s">
        <v>1478</v>
      </c>
      <c r="F884" s="11">
        <v>5281.47</v>
      </c>
      <c r="H884" s="16" t="str">
        <f t="shared" si="5"/>
        <v>12/2025</v>
      </c>
      <c r="I884" s="70" t="str">
        <f t="shared" si="6"/>
        <v>CXG-1225</v>
      </c>
    </row>
    <row r="885">
      <c r="A885" s="8" t="s">
        <v>8655</v>
      </c>
      <c r="B885" s="19">
        <v>46006.0</v>
      </c>
      <c r="C885" s="8" t="s">
        <v>7592</v>
      </c>
      <c r="D885" s="8" t="s">
        <v>7600</v>
      </c>
      <c r="E885" s="8" t="s">
        <v>1478</v>
      </c>
      <c r="F885" s="11">
        <v>56.5</v>
      </c>
      <c r="H885" s="16" t="str">
        <f t="shared" si="5"/>
        <v>12/2025</v>
      </c>
      <c r="I885" s="70" t="str">
        <f t="shared" si="6"/>
        <v>CXG-1225</v>
      </c>
    </row>
    <row r="886">
      <c r="A886" s="8" t="s">
        <v>8656</v>
      </c>
      <c r="B886" s="19">
        <v>46007.0</v>
      </c>
      <c r="C886" s="8" t="s">
        <v>7592</v>
      </c>
      <c r="D886" s="8" t="s">
        <v>7600</v>
      </c>
      <c r="E886" s="8" t="s">
        <v>1509</v>
      </c>
      <c r="F886" s="11">
        <v>1.86</v>
      </c>
      <c r="H886" s="16" t="str">
        <f t="shared" si="5"/>
        <v>12/2025</v>
      </c>
      <c r="I886" s="70" t="str">
        <f t="shared" si="6"/>
        <v>CXG-1225</v>
      </c>
    </row>
    <row r="887">
      <c r="A887" s="8" t="s">
        <v>8657</v>
      </c>
      <c r="B887" s="19">
        <v>46007.0</v>
      </c>
      <c r="C887" s="8" t="s">
        <v>7592</v>
      </c>
      <c r="D887" s="8" t="s">
        <v>7600</v>
      </c>
      <c r="E887" s="8" t="s">
        <v>2193</v>
      </c>
      <c r="F887" s="11">
        <v>9.9</v>
      </c>
      <c r="H887" s="16" t="str">
        <f t="shared" si="5"/>
        <v>12/2025</v>
      </c>
      <c r="I887" s="70" t="str">
        <f t="shared" si="6"/>
        <v>CXG-1225</v>
      </c>
    </row>
    <row r="888">
      <c r="A888" s="8" t="s">
        <v>8658</v>
      </c>
      <c r="B888" s="13">
        <v>46000.0</v>
      </c>
      <c r="C888" s="8" t="s">
        <v>7592</v>
      </c>
      <c r="D888" s="8" t="s">
        <v>7600</v>
      </c>
      <c r="E888" s="8" t="s">
        <v>1505</v>
      </c>
      <c r="F888" s="11">
        <v>316.5</v>
      </c>
      <c r="H888" s="16" t="str">
        <f t="shared" si="5"/>
        <v>12/2025</v>
      </c>
      <c r="I888" s="70" t="str">
        <f t="shared" si="6"/>
        <v>CXG-1225</v>
      </c>
    </row>
    <row r="889">
      <c r="A889" s="8" t="s">
        <v>8659</v>
      </c>
      <c r="B889" s="19">
        <v>46001.0</v>
      </c>
      <c r="C889" s="8" t="s">
        <v>7589</v>
      </c>
      <c r="D889" s="8" t="s">
        <v>7607</v>
      </c>
      <c r="E889" s="8" t="s">
        <v>1505</v>
      </c>
      <c r="F889" s="11">
        <v>4947.39</v>
      </c>
      <c r="H889" s="16" t="str">
        <f t="shared" si="5"/>
        <v>12/2025</v>
      </c>
      <c r="I889" s="70" t="str">
        <f t="shared" si="6"/>
        <v>CXG-1225</v>
      </c>
    </row>
    <row r="890">
      <c r="A890" s="8" t="s">
        <v>8660</v>
      </c>
      <c r="B890" s="19">
        <v>46006.0</v>
      </c>
      <c r="C890" s="8" t="s">
        <v>7592</v>
      </c>
      <c r="D890" s="8" t="s">
        <v>7600</v>
      </c>
      <c r="E890" s="8" t="s">
        <v>1505</v>
      </c>
      <c r="F890" s="11">
        <v>168.5</v>
      </c>
      <c r="H890" s="16" t="str">
        <f t="shared" si="5"/>
        <v>12/2025</v>
      </c>
      <c r="I890" s="70" t="str">
        <f t="shared" si="6"/>
        <v>CXG-1225</v>
      </c>
    </row>
    <row r="891">
      <c r="A891" s="8" t="s">
        <v>8661</v>
      </c>
      <c r="B891" s="19">
        <v>46006.0</v>
      </c>
      <c r="C891" s="8" t="s">
        <v>7618</v>
      </c>
      <c r="D891" s="8" t="s">
        <v>7619</v>
      </c>
      <c r="E891" s="8" t="s">
        <v>1505</v>
      </c>
      <c r="F891" s="11">
        <v>9621.62</v>
      </c>
      <c r="H891" s="16" t="str">
        <f t="shared" si="5"/>
        <v>12/2025</v>
      </c>
      <c r="I891" s="70" t="str">
        <f t="shared" si="6"/>
        <v>CXG-1225</v>
      </c>
    </row>
    <row r="892">
      <c r="A892" s="8" t="s">
        <v>8662</v>
      </c>
      <c r="B892" s="19">
        <v>46007.0</v>
      </c>
      <c r="C892" s="8" t="s">
        <v>7592</v>
      </c>
      <c r="D892" s="8" t="s">
        <v>7600</v>
      </c>
      <c r="E892" s="8" t="s">
        <v>1478</v>
      </c>
      <c r="F892" s="11">
        <v>0.1</v>
      </c>
      <c r="H892" s="16" t="str">
        <f t="shared" si="5"/>
        <v>12/2025</v>
      </c>
      <c r="I892" s="70" t="str">
        <f t="shared" si="6"/>
        <v>CXG-1225</v>
      </c>
    </row>
    <row r="893">
      <c r="A893" s="8" t="s">
        <v>8663</v>
      </c>
      <c r="B893" s="19">
        <v>46008.0</v>
      </c>
      <c r="C893" s="8" t="s">
        <v>7586</v>
      </c>
      <c r="D893" s="8" t="s">
        <v>8664</v>
      </c>
      <c r="E893" s="8" t="s">
        <v>1478</v>
      </c>
      <c r="F893" s="11">
        <v>400.0</v>
      </c>
      <c r="H893" s="16" t="str">
        <f t="shared" si="5"/>
        <v>12/2025</v>
      </c>
      <c r="I893" s="70" t="str">
        <f t="shared" si="6"/>
        <v>CXG-1225</v>
      </c>
    </row>
    <row r="894">
      <c r="A894" s="8" t="s">
        <v>8665</v>
      </c>
      <c r="B894" s="19">
        <v>46008.0</v>
      </c>
      <c r="C894" s="8" t="s">
        <v>8059</v>
      </c>
      <c r="D894" s="8" t="s">
        <v>8059</v>
      </c>
      <c r="E894" s="8" t="s">
        <v>2212</v>
      </c>
      <c r="F894" s="11">
        <v>174.4</v>
      </c>
      <c r="H894" s="16" t="str">
        <f t="shared" si="5"/>
        <v>12/2025</v>
      </c>
      <c r="I894" s="70" t="str">
        <f t="shared" si="6"/>
        <v>CXG-1225</v>
      </c>
    </row>
    <row r="895">
      <c r="A895" s="8" t="s">
        <v>8666</v>
      </c>
      <c r="B895" s="19">
        <v>46008.0</v>
      </c>
      <c r="C895" s="8" t="s">
        <v>7639</v>
      </c>
      <c r="D895" s="8" t="s">
        <v>7639</v>
      </c>
      <c r="E895" s="8" t="s">
        <v>2212</v>
      </c>
      <c r="F895" s="11">
        <v>2725.09</v>
      </c>
      <c r="H895" s="16" t="str">
        <f t="shared" si="5"/>
        <v>12/2025</v>
      </c>
      <c r="I895" s="70" t="str">
        <f t="shared" si="6"/>
        <v>CXG-1225</v>
      </c>
    </row>
    <row r="896">
      <c r="A896" s="8" t="s">
        <v>8667</v>
      </c>
      <c r="B896" s="19">
        <v>46009.0</v>
      </c>
      <c r="C896" s="8" t="s">
        <v>1886</v>
      </c>
      <c r="D896" s="8" t="s">
        <v>7795</v>
      </c>
      <c r="E896" s="8" t="s">
        <v>2212</v>
      </c>
      <c r="F896" s="11">
        <v>590.0</v>
      </c>
      <c r="H896" s="16" t="str">
        <f t="shared" si="5"/>
        <v>12/2025</v>
      </c>
      <c r="I896" s="70" t="str">
        <f t="shared" si="6"/>
        <v>CXG-1225</v>
      </c>
    </row>
    <row r="897">
      <c r="A897" s="8" t="s">
        <v>8668</v>
      </c>
      <c r="B897" s="19">
        <v>46008.0</v>
      </c>
      <c r="C897" s="8" t="s">
        <v>7630</v>
      </c>
      <c r="D897" s="8" t="s">
        <v>7630</v>
      </c>
      <c r="E897" s="8" t="s">
        <v>1478</v>
      </c>
      <c r="F897" s="11">
        <v>6645.83</v>
      </c>
      <c r="H897" s="16" t="str">
        <f t="shared" si="5"/>
        <v>12/2025</v>
      </c>
      <c r="I897" s="70" t="str">
        <f t="shared" si="6"/>
        <v>CXG-1225</v>
      </c>
    </row>
    <row r="898">
      <c r="A898" s="8" t="s">
        <v>8669</v>
      </c>
      <c r="B898" s="19">
        <v>46009.0</v>
      </c>
      <c r="C898" s="8" t="s">
        <v>8664</v>
      </c>
      <c r="D898" s="8" t="s">
        <v>8664</v>
      </c>
      <c r="E898" s="8" t="s">
        <v>1478</v>
      </c>
      <c r="F898" s="11">
        <v>1200.0</v>
      </c>
      <c r="H898" s="16" t="str">
        <f t="shared" si="5"/>
        <v>12/2025</v>
      </c>
      <c r="I898" s="70" t="str">
        <f t="shared" si="6"/>
        <v>CXG-1225</v>
      </c>
    </row>
    <row r="899">
      <c r="A899" s="8" t="s">
        <v>8670</v>
      </c>
      <c r="B899" s="19">
        <v>46010.0</v>
      </c>
      <c r="C899" s="8" t="s">
        <v>8202</v>
      </c>
      <c r="D899" s="8" t="s">
        <v>8202</v>
      </c>
      <c r="E899" s="8" t="s">
        <v>2212</v>
      </c>
      <c r="F899" s="11">
        <v>4000.0</v>
      </c>
      <c r="H899" s="16" t="str">
        <f t="shared" si="5"/>
        <v>12/2025</v>
      </c>
      <c r="I899" s="70" t="str">
        <f t="shared" si="6"/>
        <v>CXG-1225</v>
      </c>
    </row>
    <row r="900">
      <c r="A900" s="8" t="s">
        <v>8671</v>
      </c>
      <c r="B900" s="19">
        <v>46010.0</v>
      </c>
      <c r="C900" s="8" t="s">
        <v>7586</v>
      </c>
      <c r="D900" s="8" t="s">
        <v>7600</v>
      </c>
      <c r="E900" s="8" t="s">
        <v>2193</v>
      </c>
      <c r="F900" s="11">
        <v>19.8</v>
      </c>
      <c r="H900" s="16" t="str">
        <f t="shared" si="5"/>
        <v>12/2025</v>
      </c>
      <c r="I900" s="70" t="str">
        <f t="shared" si="6"/>
        <v>CXG-1225</v>
      </c>
    </row>
    <row r="901">
      <c r="A901" s="8" t="s">
        <v>8672</v>
      </c>
      <c r="B901" s="19">
        <v>46010.0</v>
      </c>
      <c r="C901" s="8" t="s">
        <v>7586</v>
      </c>
      <c r="D901" s="8" t="s">
        <v>7586</v>
      </c>
      <c r="E901" s="8" t="s">
        <v>1575</v>
      </c>
      <c r="F901" s="11">
        <v>10.0</v>
      </c>
      <c r="H901" s="16" t="str">
        <f t="shared" si="5"/>
        <v>12/2025</v>
      </c>
      <c r="I901" s="70" t="str">
        <f t="shared" si="6"/>
        <v>CXG-1225</v>
      </c>
    </row>
    <row r="902">
      <c r="A902" s="8" t="s">
        <v>8673</v>
      </c>
      <c r="B902" s="19">
        <v>46010.0</v>
      </c>
      <c r="C902" s="8" t="s">
        <v>7586</v>
      </c>
      <c r="D902" s="8" t="s">
        <v>8674</v>
      </c>
      <c r="E902" s="8" t="s">
        <v>1478</v>
      </c>
      <c r="F902" s="11">
        <v>10000.0</v>
      </c>
      <c r="H902" s="16" t="str">
        <f t="shared" si="5"/>
        <v>12/2025</v>
      </c>
      <c r="I902" s="70" t="str">
        <f t="shared" si="6"/>
        <v>CXG-1225</v>
      </c>
    </row>
    <row r="903">
      <c r="A903" s="8" t="s">
        <v>8675</v>
      </c>
      <c r="B903" s="19">
        <v>46012.0</v>
      </c>
      <c r="C903" s="8" t="s">
        <v>7586</v>
      </c>
      <c r="D903" s="8" t="s">
        <v>7586</v>
      </c>
      <c r="E903" s="8" t="s">
        <v>2212</v>
      </c>
      <c r="F903" s="11">
        <v>100.0</v>
      </c>
      <c r="H903" s="16" t="str">
        <f t="shared" si="5"/>
        <v>12/2025</v>
      </c>
      <c r="I903" s="70" t="str">
        <f t="shared" si="6"/>
        <v>CXG-1225</v>
      </c>
    </row>
    <row r="904">
      <c r="A904" s="8" t="s">
        <v>8676</v>
      </c>
      <c r="B904" s="19">
        <v>46014.0</v>
      </c>
      <c r="C904" s="8" t="s">
        <v>7586</v>
      </c>
      <c r="D904" s="8" t="s">
        <v>7600</v>
      </c>
      <c r="E904" s="8" t="s">
        <v>2193</v>
      </c>
      <c r="F904" s="11">
        <v>19.8</v>
      </c>
      <c r="H904" s="16" t="str">
        <f t="shared" si="5"/>
        <v>12/2025</v>
      </c>
      <c r="I904" s="70" t="str">
        <f t="shared" si="6"/>
        <v>CXG-1225</v>
      </c>
    </row>
    <row r="905">
      <c r="A905" s="8" t="s">
        <v>8677</v>
      </c>
      <c r="B905" s="19">
        <v>46014.0</v>
      </c>
      <c r="C905" s="8" t="s">
        <v>7592</v>
      </c>
      <c r="D905" s="8" t="s">
        <v>7600</v>
      </c>
      <c r="E905" s="8" t="s">
        <v>1509</v>
      </c>
      <c r="F905" s="11">
        <v>0.18</v>
      </c>
      <c r="H905" s="16" t="str">
        <f t="shared" si="5"/>
        <v>12/2025</v>
      </c>
      <c r="I905" s="70" t="str">
        <f t="shared" si="6"/>
        <v>CXG-1225</v>
      </c>
    </row>
    <row r="906">
      <c r="A906" s="8" t="s">
        <v>8678</v>
      </c>
      <c r="B906" s="19">
        <v>46014.0</v>
      </c>
      <c r="C906" s="8" t="s">
        <v>7652</v>
      </c>
      <c r="D906" s="8" t="s">
        <v>7596</v>
      </c>
      <c r="E906" s="8" t="s">
        <v>2212</v>
      </c>
      <c r="F906" s="11">
        <v>4000.0</v>
      </c>
      <c r="G906" s="8" t="s">
        <v>8679</v>
      </c>
      <c r="H906" s="16" t="str">
        <f t="shared" si="5"/>
        <v>12/2025</v>
      </c>
      <c r="I906" s="70" t="str">
        <f t="shared" si="6"/>
        <v>CXG-1225</v>
      </c>
    </row>
    <row r="907">
      <c r="A907" s="8" t="s">
        <v>8680</v>
      </c>
      <c r="B907" s="19">
        <v>46013.0</v>
      </c>
      <c r="C907" s="8" t="s">
        <v>7639</v>
      </c>
      <c r="D907" s="8" t="s">
        <v>7639</v>
      </c>
      <c r="E907" s="8" t="s">
        <v>2212</v>
      </c>
      <c r="F907" s="11">
        <v>4866.99</v>
      </c>
      <c r="H907" s="16" t="str">
        <f t="shared" si="5"/>
        <v>12/2025</v>
      </c>
      <c r="I907" s="70" t="str">
        <f t="shared" si="6"/>
        <v>CXG-1225</v>
      </c>
    </row>
    <row r="908">
      <c r="A908" s="8" t="s">
        <v>8681</v>
      </c>
      <c r="B908" s="19">
        <v>46009.0</v>
      </c>
      <c r="C908" s="8" t="s">
        <v>7592</v>
      </c>
      <c r="D908" s="8" t="s">
        <v>7600</v>
      </c>
      <c r="E908" s="8" t="s">
        <v>1478</v>
      </c>
      <c r="F908" s="11">
        <v>2.9</v>
      </c>
      <c r="H908" s="16" t="str">
        <f t="shared" si="5"/>
        <v>12/2025</v>
      </c>
      <c r="I908" s="70" t="str">
        <f t="shared" si="6"/>
        <v>CXG-1225</v>
      </c>
    </row>
    <row r="909">
      <c r="A909" s="8" t="s">
        <v>8682</v>
      </c>
      <c r="B909" s="19">
        <v>46014.0</v>
      </c>
      <c r="C909" s="8" t="s">
        <v>8202</v>
      </c>
      <c r="D909" s="8" t="s">
        <v>8202</v>
      </c>
      <c r="E909" s="8" t="s">
        <v>1478</v>
      </c>
      <c r="F909" s="11">
        <v>300.0</v>
      </c>
      <c r="G909" s="8" t="s">
        <v>8683</v>
      </c>
      <c r="H909" s="16" t="str">
        <f t="shared" si="5"/>
        <v>12/2025</v>
      </c>
      <c r="I909" s="70" t="str">
        <f t="shared" si="6"/>
        <v>CXG-1225</v>
      </c>
    </row>
    <row r="910">
      <c r="A910" s="8" t="s">
        <v>8684</v>
      </c>
      <c r="B910" s="19">
        <v>46014.0</v>
      </c>
      <c r="C910" s="8" t="s">
        <v>7671</v>
      </c>
      <c r="D910" s="8" t="s">
        <v>7758</v>
      </c>
      <c r="E910" s="8" t="s">
        <v>1478</v>
      </c>
      <c r="F910" s="11">
        <v>1610.7</v>
      </c>
      <c r="H910" s="16" t="str">
        <f t="shared" si="5"/>
        <v>12/2025</v>
      </c>
      <c r="I910" s="70" t="str">
        <f t="shared" si="6"/>
        <v>CXG-1225</v>
      </c>
    </row>
    <row r="911">
      <c r="A911" s="8" t="s">
        <v>8685</v>
      </c>
      <c r="B911" s="19">
        <v>46017.0</v>
      </c>
      <c r="C911" s="8" t="s">
        <v>7592</v>
      </c>
      <c r="D911" s="8" t="s">
        <v>7600</v>
      </c>
      <c r="E911" s="8" t="s">
        <v>2193</v>
      </c>
      <c r="F911" s="11">
        <v>39.6</v>
      </c>
      <c r="H911" s="16" t="str">
        <f t="shared" si="5"/>
        <v>12/2025</v>
      </c>
      <c r="I911" s="70" t="str">
        <f t="shared" si="6"/>
        <v>CXG-1225</v>
      </c>
    </row>
    <row r="912">
      <c r="A912" s="8" t="s">
        <v>8686</v>
      </c>
      <c r="B912" s="19">
        <v>46020.0</v>
      </c>
      <c r="C912" s="8" t="s">
        <v>7586</v>
      </c>
      <c r="D912" s="8" t="s">
        <v>7586</v>
      </c>
      <c r="E912" s="8" t="s">
        <v>2212</v>
      </c>
      <c r="F912" s="11">
        <v>93.5</v>
      </c>
      <c r="G912" s="8" t="s">
        <v>8687</v>
      </c>
      <c r="H912" s="16" t="str">
        <f t="shared" si="5"/>
        <v>12/2025</v>
      </c>
      <c r="I912" s="70" t="str">
        <f t="shared" si="6"/>
        <v>CXG-1225</v>
      </c>
    </row>
    <row r="913">
      <c r="A913" s="8" t="s">
        <v>8688</v>
      </c>
      <c r="B913" s="19">
        <v>46020.0</v>
      </c>
      <c r="C913" s="8" t="s">
        <v>7652</v>
      </c>
      <c r="D913" s="8" t="s">
        <v>7432</v>
      </c>
      <c r="E913" s="8" t="s">
        <v>2212</v>
      </c>
      <c r="F913" s="11">
        <v>5000.0</v>
      </c>
      <c r="H913" s="16" t="str">
        <f t="shared" si="5"/>
        <v>12/2025</v>
      </c>
      <c r="I913" s="70" t="str">
        <f t="shared" si="6"/>
        <v>CXG-1225</v>
      </c>
    </row>
    <row r="914">
      <c r="A914" s="8" t="s">
        <v>8689</v>
      </c>
      <c r="B914" s="19">
        <v>46020.0</v>
      </c>
      <c r="C914" s="8" t="s">
        <v>7652</v>
      </c>
      <c r="D914" s="8" t="s">
        <v>230</v>
      </c>
      <c r="E914" s="8" t="s">
        <v>1478</v>
      </c>
      <c r="F914" s="11">
        <v>20000.0</v>
      </c>
      <c r="H914" s="16" t="str">
        <f t="shared" si="5"/>
        <v>12/2025</v>
      </c>
      <c r="I914" s="70" t="str">
        <f t="shared" si="6"/>
        <v>CXG-1225</v>
      </c>
    </row>
    <row r="915">
      <c r="A915" s="8" t="s">
        <v>8690</v>
      </c>
      <c r="B915" s="19">
        <v>46020.0</v>
      </c>
      <c r="C915" s="8" t="s">
        <v>7652</v>
      </c>
      <c r="D915" s="8" t="s">
        <v>378</v>
      </c>
      <c r="E915" s="8" t="s">
        <v>1478</v>
      </c>
      <c r="F915" s="11">
        <v>20000.0</v>
      </c>
      <c r="H915" s="16" t="str">
        <f t="shared" si="5"/>
        <v>12/2025</v>
      </c>
      <c r="I915" s="70" t="str">
        <f t="shared" si="6"/>
        <v>CXG-1225</v>
      </c>
    </row>
    <row r="916">
      <c r="A916" s="8" t="s">
        <v>8691</v>
      </c>
      <c r="B916" s="19">
        <v>46020.0</v>
      </c>
      <c r="C916" s="8" t="s">
        <v>7652</v>
      </c>
      <c r="D916" s="8" t="s">
        <v>7432</v>
      </c>
      <c r="E916" s="8" t="s">
        <v>1478</v>
      </c>
      <c r="F916" s="11">
        <v>7500.0</v>
      </c>
      <c r="H916" s="16" t="str">
        <f t="shared" si="5"/>
        <v>12/2025</v>
      </c>
      <c r="I916" s="70" t="str">
        <f t="shared" si="6"/>
        <v>CXG-1225</v>
      </c>
    </row>
    <row r="917">
      <c r="A917" s="8" t="s">
        <v>8692</v>
      </c>
      <c r="B917" s="19">
        <v>46020.0</v>
      </c>
      <c r="C917" s="8" t="s">
        <v>7652</v>
      </c>
      <c r="D917" s="8" t="s">
        <v>7729</v>
      </c>
      <c r="E917" s="8" t="s">
        <v>1478</v>
      </c>
      <c r="F917" s="11">
        <v>3500.0</v>
      </c>
      <c r="H917" s="16" t="str">
        <f t="shared" si="5"/>
        <v>12/2025</v>
      </c>
      <c r="I917" s="70" t="str">
        <f t="shared" si="6"/>
        <v>CXG-1225</v>
      </c>
    </row>
    <row r="918">
      <c r="A918" s="8" t="s">
        <v>8693</v>
      </c>
      <c r="B918" s="19">
        <v>46020.0</v>
      </c>
      <c r="C918" s="8" t="s">
        <v>7652</v>
      </c>
      <c r="D918" s="8" t="s">
        <v>7596</v>
      </c>
      <c r="E918" s="8" t="s">
        <v>2212</v>
      </c>
      <c r="F918" s="11">
        <v>2500.0</v>
      </c>
      <c r="H918" s="16" t="str">
        <f t="shared" si="5"/>
        <v>12/2025</v>
      </c>
      <c r="I918" s="70" t="str">
        <f t="shared" si="6"/>
        <v>CXG-1225</v>
      </c>
    </row>
    <row r="919">
      <c r="A919" s="8" t="s">
        <v>8694</v>
      </c>
      <c r="B919" s="19">
        <v>46021.0</v>
      </c>
      <c r="C919" s="8" t="s">
        <v>7586</v>
      </c>
      <c r="D919" s="8" t="s">
        <v>7600</v>
      </c>
      <c r="E919" s="8" t="s">
        <v>2193</v>
      </c>
      <c r="F919" s="11">
        <v>19.8</v>
      </c>
      <c r="H919" s="16" t="str">
        <f t="shared" si="5"/>
        <v>12/2025</v>
      </c>
      <c r="I919" s="70" t="str">
        <f t="shared" si="6"/>
        <v>CXG-1225</v>
      </c>
    </row>
    <row r="920">
      <c r="A920" s="8" t="s">
        <v>8695</v>
      </c>
      <c r="B920" s="19">
        <v>46021.0</v>
      </c>
      <c r="C920" s="8" t="s">
        <v>1474</v>
      </c>
      <c r="D920" s="8" t="s">
        <v>1474</v>
      </c>
      <c r="E920" s="8" t="s">
        <v>1478</v>
      </c>
      <c r="F920" s="11">
        <v>240.0</v>
      </c>
      <c r="H920" s="16" t="str">
        <f t="shared" si="5"/>
        <v>12/2025</v>
      </c>
      <c r="I920" s="70" t="str">
        <f t="shared" si="6"/>
        <v>CXG-1225</v>
      </c>
    </row>
    <row r="921">
      <c r="A921" s="8" t="s">
        <v>8696</v>
      </c>
      <c r="B921" s="19">
        <v>46021.0</v>
      </c>
      <c r="C921" s="8" t="s">
        <v>1474</v>
      </c>
      <c r="D921" s="8" t="s">
        <v>1474</v>
      </c>
      <c r="E921" s="8" t="s">
        <v>1478</v>
      </c>
      <c r="F921" s="11">
        <v>4200.0</v>
      </c>
      <c r="H921" s="16" t="str">
        <f t="shared" si="5"/>
        <v>12/2025</v>
      </c>
      <c r="I921" s="70" t="str">
        <f t="shared" si="6"/>
        <v>CXG-1225</v>
      </c>
    </row>
    <row r="922">
      <c r="A922" s="8" t="s">
        <v>8697</v>
      </c>
      <c r="B922" s="19">
        <v>46021.0</v>
      </c>
      <c r="C922" s="8" t="s">
        <v>1474</v>
      </c>
      <c r="D922" s="8" t="s">
        <v>1474</v>
      </c>
      <c r="E922" s="8" t="s">
        <v>1478</v>
      </c>
      <c r="F922" s="11">
        <v>700.0</v>
      </c>
      <c r="H922" s="16" t="str">
        <f t="shared" si="5"/>
        <v>12/2025</v>
      </c>
      <c r="I922" s="70" t="str">
        <f t="shared" si="6"/>
        <v>CXG-1225</v>
      </c>
    </row>
    <row r="923">
      <c r="A923" s="8" t="s">
        <v>8698</v>
      </c>
      <c r="B923" s="13">
        <v>46027.0</v>
      </c>
      <c r="C923" s="8" t="s">
        <v>7592</v>
      </c>
      <c r="D923" s="8" t="s">
        <v>7600</v>
      </c>
      <c r="E923" s="8" t="s">
        <v>2193</v>
      </c>
      <c r="F923" s="11">
        <v>9.9</v>
      </c>
      <c r="H923" s="16" t="str">
        <f t="shared" si="5"/>
        <v>01/2026</v>
      </c>
      <c r="I923" s="70" t="str">
        <f t="shared" si="6"/>
        <v>CXG-0126</v>
      </c>
    </row>
    <row r="924">
      <c r="A924" s="8" t="s">
        <v>8699</v>
      </c>
      <c r="B924" s="13">
        <v>46027.0</v>
      </c>
      <c r="C924" s="8" t="s">
        <v>8481</v>
      </c>
      <c r="D924" s="8" t="s">
        <v>8481</v>
      </c>
      <c r="E924" s="8" t="s">
        <v>2193</v>
      </c>
      <c r="F924" s="11">
        <v>12625.07</v>
      </c>
      <c r="H924" s="16" t="str">
        <f t="shared" si="5"/>
        <v>01/2026</v>
      </c>
      <c r="I924" s="70" t="str">
        <f t="shared" si="6"/>
        <v>CXG-0126</v>
      </c>
    </row>
    <row r="925">
      <c r="A925" s="8" t="s">
        <v>8700</v>
      </c>
      <c r="B925" s="13">
        <v>46024.0</v>
      </c>
      <c r="C925" s="8" t="s">
        <v>7752</v>
      </c>
      <c r="D925" s="8" t="s">
        <v>7752</v>
      </c>
      <c r="E925" s="8" t="s">
        <v>1478</v>
      </c>
      <c r="F925" s="11">
        <v>2023.11</v>
      </c>
      <c r="H925" s="16" t="str">
        <f t="shared" si="5"/>
        <v>01/2026</v>
      </c>
      <c r="I925" s="70" t="str">
        <f t="shared" si="6"/>
        <v>CXG-0126</v>
      </c>
    </row>
    <row r="926">
      <c r="A926" s="8" t="s">
        <v>8701</v>
      </c>
      <c r="B926" s="13">
        <v>46023.0</v>
      </c>
      <c r="C926" s="8" t="s">
        <v>7592</v>
      </c>
      <c r="D926" s="8" t="s">
        <v>7600</v>
      </c>
      <c r="E926" s="8" t="s">
        <v>1478</v>
      </c>
      <c r="F926" s="11">
        <v>25.0</v>
      </c>
      <c r="H926" s="16" t="str">
        <f t="shared" si="5"/>
        <v>01/2026</v>
      </c>
      <c r="I926" s="70" t="str">
        <f t="shared" si="6"/>
        <v>CXG-0126</v>
      </c>
    </row>
    <row r="927">
      <c r="A927" s="8" t="s">
        <v>8702</v>
      </c>
      <c r="B927" s="13">
        <v>46023.0</v>
      </c>
      <c r="C927" s="8" t="s">
        <v>7474</v>
      </c>
      <c r="D927" s="8" t="s">
        <v>7635</v>
      </c>
      <c r="E927" s="8" t="s">
        <v>1478</v>
      </c>
      <c r="F927" s="11">
        <v>4000.0</v>
      </c>
      <c r="G927" s="8" t="s">
        <v>7431</v>
      </c>
      <c r="H927" s="16" t="str">
        <f t="shared" si="5"/>
        <v>01/2026</v>
      </c>
      <c r="I927" s="70" t="str">
        <f t="shared" si="6"/>
        <v>CXG-0126</v>
      </c>
    </row>
    <row r="928">
      <c r="A928" s="8" t="s">
        <v>8703</v>
      </c>
      <c r="B928" s="13">
        <v>46023.0</v>
      </c>
      <c r="C928" s="8" t="s">
        <v>7639</v>
      </c>
      <c r="D928" s="8" t="s">
        <v>7639</v>
      </c>
      <c r="E928" s="8" t="s">
        <v>2212</v>
      </c>
      <c r="F928" s="11">
        <v>4014.28</v>
      </c>
      <c r="H928" s="16" t="str">
        <f t="shared" si="5"/>
        <v>01/2026</v>
      </c>
      <c r="I928" s="70" t="str">
        <f t="shared" si="6"/>
        <v>CXG-0126</v>
      </c>
    </row>
    <row r="929">
      <c r="A929" s="8" t="s">
        <v>8704</v>
      </c>
      <c r="B929" s="13">
        <v>46027.0</v>
      </c>
      <c r="C929" s="8" t="s">
        <v>7621</v>
      </c>
      <c r="D929" s="8" t="s">
        <v>7621</v>
      </c>
      <c r="E929" s="8" t="s">
        <v>1478</v>
      </c>
      <c r="F929" s="11">
        <v>2277.0</v>
      </c>
      <c r="H929" s="16" t="str">
        <f t="shared" si="5"/>
        <v>01/2026</v>
      </c>
      <c r="I929" s="70" t="str">
        <f t="shared" si="6"/>
        <v>CXG-0126</v>
      </c>
    </row>
    <row r="930">
      <c r="A930" s="8" t="s">
        <v>8705</v>
      </c>
      <c r="B930" s="13">
        <v>46027.0</v>
      </c>
      <c r="C930" s="8" t="s">
        <v>7621</v>
      </c>
      <c r="D930" s="8" t="s">
        <v>7621</v>
      </c>
      <c r="E930" s="8" t="s">
        <v>1478</v>
      </c>
      <c r="F930" s="11">
        <v>759.0</v>
      </c>
      <c r="H930" s="16" t="str">
        <f t="shared" si="5"/>
        <v>01/2026</v>
      </c>
      <c r="I930" s="70" t="str">
        <f t="shared" si="6"/>
        <v>CXG-0126</v>
      </c>
    </row>
    <row r="931">
      <c r="A931" s="8" t="s">
        <v>8706</v>
      </c>
      <c r="B931" s="13">
        <v>46027.0</v>
      </c>
      <c r="C931" s="8" t="s">
        <v>7628</v>
      </c>
      <c r="D931" s="8" t="s">
        <v>7628</v>
      </c>
      <c r="E931" s="8" t="s">
        <v>1478</v>
      </c>
      <c r="F931" s="11">
        <v>506.0</v>
      </c>
      <c r="H931" s="16" t="str">
        <f t="shared" si="5"/>
        <v>01/2026</v>
      </c>
      <c r="I931" s="70" t="str">
        <f t="shared" si="6"/>
        <v>CXG-0126</v>
      </c>
    </row>
    <row r="932">
      <c r="A932" s="8" t="s">
        <v>8707</v>
      </c>
      <c r="B932" s="13">
        <v>46028.0</v>
      </c>
      <c r="C932" s="8" t="s">
        <v>8092</v>
      </c>
      <c r="D932" s="8" t="s">
        <v>8092</v>
      </c>
      <c r="E932" s="8" t="s">
        <v>1478</v>
      </c>
      <c r="F932" s="11">
        <v>3500.0</v>
      </c>
      <c r="H932" s="16" t="str">
        <f t="shared" si="5"/>
        <v>01/2026</v>
      </c>
      <c r="I932" s="70" t="str">
        <f t="shared" si="6"/>
        <v>CXG-0126</v>
      </c>
    </row>
    <row r="933">
      <c r="A933" s="8" t="s">
        <v>8708</v>
      </c>
      <c r="B933" s="13">
        <v>46031.0</v>
      </c>
      <c r="C933" s="8" t="s">
        <v>8481</v>
      </c>
      <c r="D933" s="8" t="s">
        <v>8481</v>
      </c>
      <c r="E933" s="8" t="s">
        <v>2193</v>
      </c>
      <c r="F933" s="11">
        <v>28426.61</v>
      </c>
      <c r="G933" s="8" t="s">
        <v>3365</v>
      </c>
      <c r="H933" s="16" t="str">
        <f t="shared" si="5"/>
        <v>01/2026</v>
      </c>
      <c r="I933" s="70" t="str">
        <f t="shared" si="6"/>
        <v>CXG-0126</v>
      </c>
    </row>
    <row r="934">
      <c r="A934" s="8" t="s">
        <v>8709</v>
      </c>
      <c r="B934" s="13">
        <v>46031.0</v>
      </c>
      <c r="C934" s="8" t="s">
        <v>7592</v>
      </c>
      <c r="D934" s="8" t="s">
        <v>7600</v>
      </c>
      <c r="E934" s="8" t="s">
        <v>2193</v>
      </c>
      <c r="F934" s="11">
        <v>9.9</v>
      </c>
      <c r="H934" s="16" t="str">
        <f t="shared" si="5"/>
        <v>01/2026</v>
      </c>
      <c r="I934" s="70" t="str">
        <f t="shared" si="6"/>
        <v>CXG-0126</v>
      </c>
    </row>
    <row r="935">
      <c r="A935" s="8" t="s">
        <v>8710</v>
      </c>
      <c r="B935" s="13">
        <v>46032.0</v>
      </c>
      <c r="C935" s="8" t="s">
        <v>1491</v>
      </c>
      <c r="D935" s="8" t="s">
        <v>1491</v>
      </c>
      <c r="E935" s="8" t="s">
        <v>1478</v>
      </c>
      <c r="F935" s="11">
        <v>800.0</v>
      </c>
      <c r="H935" s="16" t="str">
        <f t="shared" si="5"/>
        <v>01/2026</v>
      </c>
      <c r="I935" s="70" t="str">
        <f t="shared" si="6"/>
        <v>CXG-0126</v>
      </c>
    </row>
    <row r="936">
      <c r="A936" s="8" t="s">
        <v>8711</v>
      </c>
      <c r="B936" s="13">
        <v>46035.0</v>
      </c>
      <c r="C936" s="8" t="s">
        <v>1886</v>
      </c>
      <c r="D936" s="8" t="s">
        <v>1886</v>
      </c>
      <c r="E936" s="8" t="s">
        <v>1478</v>
      </c>
      <c r="F936" s="11">
        <v>2000.0</v>
      </c>
      <c r="H936" s="16" t="str">
        <f t="shared" si="5"/>
        <v>01/2026</v>
      </c>
      <c r="I936" s="70" t="str">
        <f t="shared" si="6"/>
        <v>CXG-0126</v>
      </c>
    </row>
    <row r="937">
      <c r="A937" s="8" t="s">
        <v>8712</v>
      </c>
      <c r="B937" s="13">
        <v>46034.0</v>
      </c>
      <c r="C937" s="8" t="s">
        <v>7987</v>
      </c>
      <c r="D937" s="8" t="s">
        <v>7988</v>
      </c>
      <c r="E937" s="8" t="s">
        <v>1478</v>
      </c>
      <c r="F937" s="11">
        <v>65.11</v>
      </c>
      <c r="H937" s="16" t="str">
        <f t="shared" si="5"/>
        <v>01/2026</v>
      </c>
      <c r="I937" s="70" t="str">
        <f t="shared" si="6"/>
        <v>CXG-0126</v>
      </c>
    </row>
    <row r="938">
      <c r="A938" s="8" t="s">
        <v>8713</v>
      </c>
      <c r="B938" s="13">
        <v>46034.0</v>
      </c>
      <c r="C938" s="8" t="s">
        <v>7752</v>
      </c>
      <c r="D938" s="8" t="s">
        <v>7752</v>
      </c>
      <c r="E938" s="8" t="s">
        <v>1478</v>
      </c>
      <c r="F938" s="11">
        <v>15289.47</v>
      </c>
      <c r="H938" s="16" t="str">
        <f t="shared" si="5"/>
        <v>01/2026</v>
      </c>
      <c r="I938" s="70" t="str">
        <f t="shared" si="6"/>
        <v>CXG-0126</v>
      </c>
    </row>
    <row r="939">
      <c r="A939" s="8" t="s">
        <v>8714</v>
      </c>
      <c r="B939" s="13">
        <v>46035.0</v>
      </c>
      <c r="C939" s="8" t="s">
        <v>7589</v>
      </c>
      <c r="D939" s="8" t="s">
        <v>8028</v>
      </c>
      <c r="E939" s="8" t="s">
        <v>1478</v>
      </c>
      <c r="F939" s="11">
        <v>958.45</v>
      </c>
      <c r="H939" s="16" t="str">
        <f t="shared" si="5"/>
        <v>01/2026</v>
      </c>
      <c r="I939" s="70" t="str">
        <f t="shared" si="6"/>
        <v>CXG-0126</v>
      </c>
    </row>
    <row r="940">
      <c r="A940" s="8" t="s">
        <v>8715</v>
      </c>
      <c r="B940" s="13">
        <v>46036.0</v>
      </c>
      <c r="C940" s="8" t="s">
        <v>7592</v>
      </c>
      <c r="D940" s="8" t="s">
        <v>7600</v>
      </c>
      <c r="E940" s="8" t="s">
        <v>2193</v>
      </c>
      <c r="F940" s="11">
        <v>29.7</v>
      </c>
      <c r="H940" s="16" t="str">
        <f t="shared" si="5"/>
        <v>01/2026</v>
      </c>
      <c r="I940" s="70" t="str">
        <f t="shared" si="6"/>
        <v>CXG-0126</v>
      </c>
    </row>
    <row r="941">
      <c r="A941" s="8" t="s">
        <v>8716</v>
      </c>
      <c r="B941" s="13">
        <v>46036.0</v>
      </c>
      <c r="C941" s="8" t="s">
        <v>7639</v>
      </c>
      <c r="D941" s="8" t="s">
        <v>7639</v>
      </c>
      <c r="E941" s="8" t="s">
        <v>2212</v>
      </c>
      <c r="F941" s="11">
        <v>1354.29</v>
      </c>
      <c r="H941" s="16" t="str">
        <f t="shared" si="5"/>
        <v>01/2026</v>
      </c>
      <c r="I941" s="70" t="str">
        <f t="shared" si="6"/>
        <v>CXG-0126</v>
      </c>
    </row>
    <row r="942">
      <c r="A942" s="8" t="s">
        <v>8717</v>
      </c>
      <c r="B942" s="13">
        <v>46036.0</v>
      </c>
      <c r="C942" s="8" t="s">
        <v>7592</v>
      </c>
      <c r="D942" s="8" t="s">
        <v>7600</v>
      </c>
      <c r="E942" s="8" t="s">
        <v>1478</v>
      </c>
      <c r="F942" s="11">
        <v>0.1</v>
      </c>
      <c r="H942" s="16" t="str">
        <f t="shared" si="5"/>
        <v>01/2026</v>
      </c>
      <c r="I942" s="70" t="str">
        <f t="shared" si="6"/>
        <v>CXG-0126</v>
      </c>
    </row>
    <row r="943">
      <c r="A943" s="8" t="s">
        <v>8718</v>
      </c>
      <c r="B943" s="13">
        <v>46037.0</v>
      </c>
      <c r="C943" s="8" t="s">
        <v>8016</v>
      </c>
      <c r="D943" s="8" t="s">
        <v>8016</v>
      </c>
      <c r="E943" s="8" t="s">
        <v>2212</v>
      </c>
      <c r="F943" s="11">
        <v>500.0</v>
      </c>
      <c r="H943" s="16" t="str">
        <f t="shared" si="5"/>
        <v>01/2026</v>
      </c>
      <c r="I943" s="70" t="str">
        <f t="shared" si="6"/>
        <v>CXG-0126</v>
      </c>
    </row>
    <row r="944">
      <c r="A944" s="8" t="s">
        <v>8719</v>
      </c>
      <c r="B944" s="13">
        <v>46037.0</v>
      </c>
      <c r="C944" s="8" t="s">
        <v>7630</v>
      </c>
      <c r="D944" s="8" t="s">
        <v>7630</v>
      </c>
      <c r="E944" s="8" t="s">
        <v>2212</v>
      </c>
      <c r="F944" s="11">
        <v>19139.42</v>
      </c>
      <c r="H944" s="16" t="str">
        <f t="shared" si="5"/>
        <v>01/2026</v>
      </c>
      <c r="I944" s="70" t="str">
        <f t="shared" si="6"/>
        <v>CXG-0126</v>
      </c>
    </row>
    <row r="945">
      <c r="A945" s="8" t="s">
        <v>8720</v>
      </c>
      <c r="B945" s="13">
        <v>46037.0</v>
      </c>
      <c r="C945" s="8" t="s">
        <v>8100</v>
      </c>
      <c r="D945" s="8" t="s">
        <v>8100</v>
      </c>
      <c r="E945" s="8" t="s">
        <v>2212</v>
      </c>
      <c r="F945" s="11">
        <v>38.0</v>
      </c>
      <c r="H945" s="16" t="str">
        <f t="shared" si="5"/>
        <v>01/2026</v>
      </c>
      <c r="I945" s="70" t="str">
        <f t="shared" si="6"/>
        <v>CXG-0126</v>
      </c>
    </row>
    <row r="946">
      <c r="A946" s="8" t="s">
        <v>8721</v>
      </c>
      <c r="B946" s="13">
        <v>46037.0</v>
      </c>
      <c r="C946" s="8" t="s">
        <v>7628</v>
      </c>
      <c r="D946" s="8" t="s">
        <v>7628</v>
      </c>
      <c r="E946" s="8" t="s">
        <v>2212</v>
      </c>
      <c r="F946" s="11">
        <v>854.8</v>
      </c>
      <c r="H946" s="16" t="str">
        <f t="shared" si="5"/>
        <v>01/2026</v>
      </c>
      <c r="I946" s="70" t="str">
        <f t="shared" si="6"/>
        <v>CXG-0126</v>
      </c>
    </row>
    <row r="947">
      <c r="A947" s="8" t="s">
        <v>8722</v>
      </c>
      <c r="B947" s="13">
        <v>46037.0</v>
      </c>
      <c r="C947" s="8" t="s">
        <v>1474</v>
      </c>
      <c r="D947" s="8" t="s">
        <v>1474</v>
      </c>
      <c r="E947" s="8" t="s">
        <v>2212</v>
      </c>
      <c r="F947" s="11">
        <v>300.0</v>
      </c>
      <c r="H947" s="16" t="str">
        <f t="shared" si="5"/>
        <v>01/2026</v>
      </c>
      <c r="I947" s="70" t="str">
        <f t="shared" si="6"/>
        <v>CXG-0126</v>
      </c>
    </row>
    <row r="948">
      <c r="A948" s="8" t="s">
        <v>8723</v>
      </c>
      <c r="B948" s="13">
        <v>46037.0</v>
      </c>
      <c r="C948" s="8" t="s">
        <v>8059</v>
      </c>
      <c r="D948" s="8" t="s">
        <v>8059</v>
      </c>
      <c r="E948" s="8" t="s">
        <v>2212</v>
      </c>
      <c r="F948" s="11">
        <v>185.3</v>
      </c>
      <c r="H948" s="16" t="str">
        <f t="shared" si="5"/>
        <v>01/2026</v>
      </c>
      <c r="I948" s="70" t="str">
        <f t="shared" si="6"/>
        <v>CXG-0126</v>
      </c>
    </row>
    <row r="949">
      <c r="A949" s="8" t="s">
        <v>8724</v>
      </c>
      <c r="B949" s="13">
        <v>46038.0</v>
      </c>
      <c r="C949" s="8" t="s">
        <v>7639</v>
      </c>
      <c r="D949" s="8" t="s">
        <v>7639</v>
      </c>
      <c r="E949" s="8" t="s">
        <v>2212</v>
      </c>
      <c r="F949" s="11">
        <v>222.92</v>
      </c>
      <c r="H949" s="16" t="str">
        <f t="shared" si="5"/>
        <v>01/2026</v>
      </c>
      <c r="I949" s="70" t="str">
        <f t="shared" si="6"/>
        <v>CXG-0126</v>
      </c>
    </row>
    <row r="950">
      <c r="A950" s="8" t="s">
        <v>8725</v>
      </c>
      <c r="B950" s="13">
        <v>46038.0</v>
      </c>
      <c r="C950" s="8" t="s">
        <v>7639</v>
      </c>
      <c r="D950" s="8" t="s">
        <v>7639</v>
      </c>
      <c r="E950" s="8" t="s">
        <v>2212</v>
      </c>
      <c r="F950" s="11">
        <v>1036.38</v>
      </c>
      <c r="H950" s="16" t="str">
        <f t="shared" si="5"/>
        <v>01/2026</v>
      </c>
      <c r="I950" s="70" t="str">
        <f t="shared" si="6"/>
        <v>CXG-0126</v>
      </c>
    </row>
    <row r="951">
      <c r="A951" s="8" t="s">
        <v>8726</v>
      </c>
      <c r="B951" s="13">
        <v>46039.0</v>
      </c>
      <c r="C951" s="8" t="s">
        <v>1491</v>
      </c>
      <c r="D951" s="8" t="s">
        <v>1491</v>
      </c>
      <c r="E951" s="8" t="s">
        <v>1478</v>
      </c>
      <c r="F951" s="11">
        <v>800.0</v>
      </c>
      <c r="H951" s="16" t="str">
        <f t="shared" si="5"/>
        <v>01/2026</v>
      </c>
      <c r="I951" s="70" t="str">
        <f t="shared" si="6"/>
        <v>CXG-0126</v>
      </c>
    </row>
    <row r="952">
      <c r="A952" s="8" t="s">
        <v>8727</v>
      </c>
      <c r="B952" s="13">
        <v>46041.0</v>
      </c>
      <c r="C952" s="8" t="s">
        <v>7592</v>
      </c>
      <c r="D952" s="8" t="s">
        <v>7600</v>
      </c>
      <c r="E952" s="8" t="s">
        <v>2193</v>
      </c>
      <c r="F952" s="11">
        <v>9.9</v>
      </c>
      <c r="H952" s="16" t="str">
        <f t="shared" si="5"/>
        <v>01/2026</v>
      </c>
      <c r="I952" s="70" t="str">
        <f t="shared" si="6"/>
        <v>CXG-0126</v>
      </c>
    </row>
    <row r="953">
      <c r="A953" s="8" t="s">
        <v>8728</v>
      </c>
      <c r="B953" s="13">
        <v>46034.0</v>
      </c>
      <c r="C953" s="8" t="s">
        <v>8036</v>
      </c>
      <c r="D953" s="8" t="s">
        <v>8037</v>
      </c>
      <c r="E953" s="8" t="s">
        <v>1505</v>
      </c>
      <c r="F953" s="11">
        <v>316.5</v>
      </c>
      <c r="H953" s="16" t="str">
        <f t="shared" si="5"/>
        <v>01/2026</v>
      </c>
      <c r="I953" s="70" t="str">
        <f t="shared" si="6"/>
        <v>CXG-0126</v>
      </c>
    </row>
    <row r="954">
      <c r="A954" s="8" t="s">
        <v>8729</v>
      </c>
      <c r="B954" s="13">
        <v>46037.0</v>
      </c>
      <c r="C954" s="8" t="s">
        <v>7592</v>
      </c>
      <c r="D954" s="8" t="s">
        <v>7600</v>
      </c>
      <c r="E954" s="8" t="s">
        <v>1505</v>
      </c>
      <c r="F954" s="11">
        <v>168.5</v>
      </c>
      <c r="H954" s="16" t="str">
        <f t="shared" si="5"/>
        <v>01/2026</v>
      </c>
      <c r="I954" s="70" t="str">
        <f t="shared" si="6"/>
        <v>CXG-0126</v>
      </c>
    </row>
    <row r="955">
      <c r="A955" s="8" t="s">
        <v>8730</v>
      </c>
      <c r="B955" s="13">
        <v>46037.0</v>
      </c>
      <c r="C955" s="8" t="s">
        <v>7618</v>
      </c>
      <c r="D955" s="8" t="s">
        <v>7619</v>
      </c>
      <c r="E955" s="8" t="s">
        <v>1505</v>
      </c>
      <c r="F955" s="11">
        <v>9835.11</v>
      </c>
      <c r="H955" s="16" t="str">
        <f t="shared" si="5"/>
        <v>01/2026</v>
      </c>
      <c r="I955" s="70" t="str">
        <f t="shared" si="6"/>
        <v>CXG-0126</v>
      </c>
    </row>
    <row r="956">
      <c r="A956" s="8" t="s">
        <v>8731</v>
      </c>
      <c r="B956" s="13">
        <v>46041.0</v>
      </c>
      <c r="C956" s="8" t="s">
        <v>7589</v>
      </c>
      <c r="D956" s="8" t="s">
        <v>7607</v>
      </c>
      <c r="E956" s="8" t="s">
        <v>1505</v>
      </c>
      <c r="F956" s="11">
        <v>3795.5</v>
      </c>
      <c r="H956" s="16" t="str">
        <f t="shared" si="5"/>
        <v>01/2026</v>
      </c>
      <c r="I956" s="70" t="str">
        <f t="shared" si="6"/>
        <v>CXG-0126</v>
      </c>
    </row>
    <row r="957">
      <c r="A957" s="8" t="s">
        <v>8732</v>
      </c>
      <c r="B957" s="13">
        <v>46041.0</v>
      </c>
      <c r="C957" s="8" t="s">
        <v>7639</v>
      </c>
      <c r="D957" s="8" t="s">
        <v>7639</v>
      </c>
      <c r="E957" s="8" t="s">
        <v>2212</v>
      </c>
      <c r="F957" s="11">
        <v>1251.38</v>
      </c>
      <c r="H957" s="16" t="str">
        <f t="shared" si="5"/>
        <v>01/2026</v>
      </c>
      <c r="I957" s="70" t="str">
        <f t="shared" si="6"/>
        <v>CXG-0126</v>
      </c>
    </row>
    <row r="958">
      <c r="A958" s="8" t="s">
        <v>8733</v>
      </c>
      <c r="B958" s="13">
        <v>46041.0</v>
      </c>
      <c r="C958" s="8" t="s">
        <v>1491</v>
      </c>
      <c r="D958" s="8" t="s">
        <v>1491</v>
      </c>
      <c r="E958" s="8" t="s">
        <v>2212</v>
      </c>
      <c r="F958" s="11">
        <v>300.0</v>
      </c>
      <c r="H958" s="16" t="str">
        <f t="shared" si="5"/>
        <v>01/2026</v>
      </c>
      <c r="I958" s="70" t="str">
        <f t="shared" si="6"/>
        <v>CXG-0126</v>
      </c>
    </row>
    <row r="959">
      <c r="A959" s="8" t="s">
        <v>8734</v>
      </c>
      <c r="B959" s="13">
        <v>46042.0</v>
      </c>
      <c r="C959" s="8" t="s">
        <v>7639</v>
      </c>
      <c r="D959" s="8" t="s">
        <v>7639</v>
      </c>
      <c r="E959" s="8" t="s">
        <v>2212</v>
      </c>
      <c r="F959" s="11">
        <v>944.49</v>
      </c>
      <c r="H959" s="16" t="str">
        <f t="shared" si="5"/>
        <v>01/2026</v>
      </c>
      <c r="I959" s="70" t="str">
        <f t="shared" si="6"/>
        <v>CXG-0126</v>
      </c>
    </row>
    <row r="960">
      <c r="A960" s="8" t="s">
        <v>8735</v>
      </c>
      <c r="B960" s="13">
        <v>46042.0</v>
      </c>
      <c r="C960" s="8" t="s">
        <v>7474</v>
      </c>
      <c r="D960" s="8" t="s">
        <v>7635</v>
      </c>
      <c r="E960" s="8" t="s">
        <v>1575</v>
      </c>
      <c r="F960" s="11">
        <v>42000.0</v>
      </c>
      <c r="G960" s="8" t="s">
        <v>2667</v>
      </c>
      <c r="H960" s="16" t="str">
        <f t="shared" si="5"/>
        <v>01/2026</v>
      </c>
      <c r="I960" s="70" t="str">
        <f t="shared" si="6"/>
        <v>CXG-0126</v>
      </c>
    </row>
    <row r="961">
      <c r="A961" s="8" t="s">
        <v>8736</v>
      </c>
      <c r="B961" s="13">
        <v>46042.0</v>
      </c>
      <c r="C961" s="8" t="s">
        <v>7738</v>
      </c>
      <c r="D961" s="8" t="s">
        <v>7738</v>
      </c>
      <c r="E961" s="8" t="s">
        <v>1575</v>
      </c>
      <c r="F961" s="11">
        <v>5000.0</v>
      </c>
      <c r="G961" s="8" t="s">
        <v>2667</v>
      </c>
      <c r="H961" s="16" t="str">
        <f t="shared" si="5"/>
        <v>01/2026</v>
      </c>
      <c r="I961" s="70" t="str">
        <f t="shared" si="6"/>
        <v>CXG-0126</v>
      </c>
    </row>
    <row r="962">
      <c r="A962" s="8" t="s">
        <v>8737</v>
      </c>
      <c r="B962" s="13">
        <v>46037.0</v>
      </c>
      <c r="C962" s="8" t="s">
        <v>7592</v>
      </c>
      <c r="D962" s="8" t="s">
        <v>7600</v>
      </c>
      <c r="E962" s="8" t="s">
        <v>1478</v>
      </c>
      <c r="F962" s="11">
        <v>2.9</v>
      </c>
      <c r="H962" s="16" t="str">
        <f t="shared" si="5"/>
        <v>01/2026</v>
      </c>
      <c r="I962" s="70" t="str">
        <f t="shared" si="6"/>
        <v>CXG-0126</v>
      </c>
    </row>
    <row r="963">
      <c r="A963" s="8" t="s">
        <v>8738</v>
      </c>
      <c r="B963" s="13">
        <v>46037.0</v>
      </c>
      <c r="C963" s="8" t="s">
        <v>7592</v>
      </c>
      <c r="D963" s="8" t="s">
        <v>7600</v>
      </c>
      <c r="E963" s="8" t="s">
        <v>1478</v>
      </c>
      <c r="F963" s="11">
        <v>56.5</v>
      </c>
      <c r="H963" s="16" t="str">
        <f t="shared" si="5"/>
        <v>01/2026</v>
      </c>
      <c r="I963" s="70" t="str">
        <f t="shared" si="6"/>
        <v>CXG-0126</v>
      </c>
    </row>
    <row r="964">
      <c r="A964" s="8" t="s">
        <v>8739</v>
      </c>
      <c r="B964" s="13">
        <v>46042.0</v>
      </c>
      <c r="C964" s="8" t="s">
        <v>7592</v>
      </c>
      <c r="D964" s="8" t="s">
        <v>7600</v>
      </c>
      <c r="E964" s="8" t="s">
        <v>2193</v>
      </c>
      <c r="F964" s="11">
        <v>49.5</v>
      </c>
      <c r="H964" s="16" t="str">
        <f t="shared" si="5"/>
        <v>01/2026</v>
      </c>
      <c r="I964" s="70" t="str">
        <f t="shared" si="6"/>
        <v>CXG-0126</v>
      </c>
    </row>
    <row r="965">
      <c r="A965" s="8" t="s">
        <v>8740</v>
      </c>
      <c r="B965" s="13">
        <v>46043.0</v>
      </c>
      <c r="C965" s="8" t="s">
        <v>1491</v>
      </c>
      <c r="D965" s="8" t="s">
        <v>1491</v>
      </c>
      <c r="E965" s="8" t="s">
        <v>2212</v>
      </c>
      <c r="F965" s="11">
        <v>350.0</v>
      </c>
      <c r="H965" s="16" t="str">
        <f t="shared" si="5"/>
        <v>01/2026</v>
      </c>
      <c r="I965" s="70" t="str">
        <f t="shared" si="6"/>
        <v>CXG-0126</v>
      </c>
    </row>
    <row r="966">
      <c r="A966" s="8" t="s">
        <v>8741</v>
      </c>
      <c r="B966" s="13">
        <v>46043.0</v>
      </c>
      <c r="C966" s="8" t="s">
        <v>1886</v>
      </c>
      <c r="D966" s="8" t="s">
        <v>8090</v>
      </c>
      <c r="E966" s="8" t="s">
        <v>2212</v>
      </c>
      <c r="F966" s="11">
        <v>637.0</v>
      </c>
      <c r="H966" s="16" t="str">
        <f t="shared" si="5"/>
        <v>01/2026</v>
      </c>
      <c r="I966" s="70" t="str">
        <f t="shared" si="6"/>
        <v>CXG-0126</v>
      </c>
    </row>
    <row r="967">
      <c r="A967" s="8" t="s">
        <v>8742</v>
      </c>
      <c r="B967" s="13">
        <v>46043.0</v>
      </c>
      <c r="C967" s="8" t="s">
        <v>7630</v>
      </c>
      <c r="D967" s="8" t="s">
        <v>7630</v>
      </c>
      <c r="E967" s="8" t="s">
        <v>2212</v>
      </c>
      <c r="F967" s="11">
        <v>7695.79</v>
      </c>
      <c r="H967" s="16" t="str">
        <f t="shared" si="5"/>
        <v>01/2026</v>
      </c>
      <c r="I967" s="70" t="str">
        <f t="shared" si="6"/>
        <v>CXG-0126</v>
      </c>
    </row>
    <row r="968">
      <c r="A968" s="8" t="s">
        <v>8743</v>
      </c>
      <c r="B968" s="13">
        <v>46043.0</v>
      </c>
      <c r="C968" s="8" t="s">
        <v>7671</v>
      </c>
      <c r="D968" s="8" t="s">
        <v>7758</v>
      </c>
      <c r="E968" s="8" t="s">
        <v>2212</v>
      </c>
      <c r="F968" s="11">
        <v>1610.7</v>
      </c>
      <c r="H968" s="16" t="str">
        <f t="shared" si="5"/>
        <v>01/2026</v>
      </c>
      <c r="I968" s="70" t="str">
        <f t="shared" si="6"/>
        <v>CXG-0126</v>
      </c>
    </row>
    <row r="969">
      <c r="A969" s="8" t="s">
        <v>8744</v>
      </c>
      <c r="B969" s="13">
        <v>46044.0</v>
      </c>
      <c r="C969" s="8" t="s">
        <v>7738</v>
      </c>
      <c r="D969" s="8" t="s">
        <v>7738</v>
      </c>
      <c r="E969" s="8" t="s">
        <v>1575</v>
      </c>
      <c r="F969" s="11">
        <v>11000.0</v>
      </c>
      <c r="G969" s="8" t="s">
        <v>2594</v>
      </c>
      <c r="H969" s="16" t="str">
        <f t="shared" si="5"/>
        <v>01/2026</v>
      </c>
      <c r="I969" s="70" t="str">
        <f t="shared" si="6"/>
        <v>CXG-0126</v>
      </c>
    </row>
    <row r="970">
      <c r="A970" s="8" t="s">
        <v>8745</v>
      </c>
      <c r="B970" s="13">
        <v>46044.0</v>
      </c>
      <c r="C970" s="8" t="s">
        <v>8202</v>
      </c>
      <c r="D970" s="8" t="s">
        <v>8202</v>
      </c>
      <c r="E970" s="8" t="s">
        <v>2212</v>
      </c>
      <c r="F970" s="11">
        <v>200.0</v>
      </c>
      <c r="H970" s="16" t="str">
        <f t="shared" si="5"/>
        <v>01/2026</v>
      </c>
      <c r="I970" s="70" t="str">
        <f t="shared" si="6"/>
        <v>CXG-0126</v>
      </c>
    </row>
    <row r="971">
      <c r="A971" s="8"/>
      <c r="B971" s="13"/>
      <c r="C971" s="8"/>
      <c r="D971" s="8"/>
      <c r="E971" s="8"/>
      <c r="F971" s="11"/>
      <c r="I971" s="70"/>
    </row>
    <row r="972">
      <c r="A972" s="8" t="s">
        <v>8746</v>
      </c>
      <c r="B972" s="13">
        <v>46044.0</v>
      </c>
      <c r="C972" s="8" t="s">
        <v>8747</v>
      </c>
      <c r="D972" s="8" t="s">
        <v>8747</v>
      </c>
      <c r="E972" s="8" t="s">
        <v>2212</v>
      </c>
      <c r="F972" s="11">
        <v>360.67</v>
      </c>
      <c r="H972" s="16" t="str">
        <f t="shared" ref="H972:H1115" si="7">TEXT(B972,"MM/YYYY")</f>
        <v>01/2026</v>
      </c>
      <c r="I972" s="70" t="str">
        <f t="shared" ref="I972:I1115" si="8">IF(B972="","",CONCATENATE("CXG-",TEXT(B972,"MMYY")))</f>
        <v>CXG-0126</v>
      </c>
    </row>
    <row r="973">
      <c r="A973" s="8" t="s">
        <v>8748</v>
      </c>
      <c r="B973" s="13">
        <v>46044.0</v>
      </c>
      <c r="C973" s="8" t="s">
        <v>8749</v>
      </c>
      <c r="D973" s="8" t="s">
        <v>8749</v>
      </c>
      <c r="E973" s="8" t="s">
        <v>2212</v>
      </c>
      <c r="F973" s="11">
        <v>200.0</v>
      </c>
      <c r="H973" s="16" t="str">
        <f t="shared" si="7"/>
        <v>01/2026</v>
      </c>
      <c r="I973" s="70" t="str">
        <f t="shared" si="8"/>
        <v>CXG-0126</v>
      </c>
    </row>
    <row r="974">
      <c r="A974" s="8" t="s">
        <v>8750</v>
      </c>
      <c r="B974" s="13">
        <v>46044.0</v>
      </c>
      <c r="C974" s="8" t="s">
        <v>1474</v>
      </c>
      <c r="D974" s="8" t="s">
        <v>1474</v>
      </c>
      <c r="E974" s="8" t="s">
        <v>2212</v>
      </c>
      <c r="F974" s="11">
        <v>300.0</v>
      </c>
      <c r="G974" s="8" t="s">
        <v>8751</v>
      </c>
      <c r="H974" s="16" t="str">
        <f t="shared" si="7"/>
        <v>01/2026</v>
      </c>
      <c r="I974" s="70" t="str">
        <f t="shared" si="8"/>
        <v>CXG-0126</v>
      </c>
    </row>
    <row r="975">
      <c r="A975" s="8" t="s">
        <v>8752</v>
      </c>
      <c r="B975" s="13">
        <v>46044.0</v>
      </c>
      <c r="C975" s="8" t="s">
        <v>1491</v>
      </c>
      <c r="D975" s="8" t="s">
        <v>1491</v>
      </c>
      <c r="E975" s="8" t="s">
        <v>2212</v>
      </c>
      <c r="F975" s="11">
        <v>400.0</v>
      </c>
      <c r="H975" s="16" t="str">
        <f t="shared" si="7"/>
        <v>01/2026</v>
      </c>
      <c r="I975" s="70" t="str">
        <f t="shared" si="8"/>
        <v>CXG-0126</v>
      </c>
    </row>
    <row r="976">
      <c r="A976" s="8" t="s">
        <v>8753</v>
      </c>
      <c r="B976" s="13">
        <v>46045.0</v>
      </c>
      <c r="C976" s="8" t="s">
        <v>1491</v>
      </c>
      <c r="D976" s="8" t="s">
        <v>1491</v>
      </c>
      <c r="E976" s="8" t="s">
        <v>2212</v>
      </c>
      <c r="F976" s="11">
        <v>17.0</v>
      </c>
      <c r="H976" s="16" t="str">
        <f t="shared" si="7"/>
        <v>01/2026</v>
      </c>
      <c r="I976" s="70" t="str">
        <f t="shared" si="8"/>
        <v>CXG-0126</v>
      </c>
    </row>
    <row r="977">
      <c r="A977" s="8" t="s">
        <v>8754</v>
      </c>
      <c r="B977" s="13">
        <v>46045.0</v>
      </c>
      <c r="C977" s="8" t="s">
        <v>7586</v>
      </c>
      <c r="D977" s="8" t="s">
        <v>8202</v>
      </c>
      <c r="E977" s="8" t="s">
        <v>2212</v>
      </c>
      <c r="F977" s="11">
        <v>100.0</v>
      </c>
      <c r="H977" s="16" t="str">
        <f t="shared" si="7"/>
        <v>01/2026</v>
      </c>
      <c r="I977" s="70" t="str">
        <f t="shared" si="8"/>
        <v>CXG-0126</v>
      </c>
    </row>
    <row r="978">
      <c r="A978" s="8" t="s">
        <v>8755</v>
      </c>
      <c r="B978" s="13">
        <v>46045.0</v>
      </c>
      <c r="C978" s="8" t="s">
        <v>7586</v>
      </c>
      <c r="D978" s="8" t="s">
        <v>8202</v>
      </c>
      <c r="E978" s="8" t="s">
        <v>2212</v>
      </c>
      <c r="F978" s="11">
        <v>200.0</v>
      </c>
      <c r="H978" s="16" t="str">
        <f t="shared" si="7"/>
        <v>01/2026</v>
      </c>
      <c r="I978" s="70" t="str">
        <f t="shared" si="8"/>
        <v>CXG-0126</v>
      </c>
    </row>
    <row r="979">
      <c r="A979" s="8" t="s">
        <v>8756</v>
      </c>
      <c r="B979" s="13">
        <v>46045.0</v>
      </c>
      <c r="C979" s="8" t="s">
        <v>7586</v>
      </c>
      <c r="D979" s="8" t="s">
        <v>8202</v>
      </c>
      <c r="E979" s="8" t="s">
        <v>2212</v>
      </c>
      <c r="F979" s="11">
        <v>100.0</v>
      </c>
      <c r="H979" s="16" t="str">
        <f t="shared" si="7"/>
        <v>01/2026</v>
      </c>
      <c r="I979" s="70" t="str">
        <f t="shared" si="8"/>
        <v>CXG-0126</v>
      </c>
    </row>
    <row r="980">
      <c r="A980" s="8" t="s">
        <v>8757</v>
      </c>
      <c r="B980" s="13">
        <v>46045.0</v>
      </c>
      <c r="C980" s="8" t="s">
        <v>7586</v>
      </c>
      <c r="D980" s="8" t="s">
        <v>8458</v>
      </c>
      <c r="E980" s="8" t="s">
        <v>2212</v>
      </c>
      <c r="F980" s="11">
        <v>200.0</v>
      </c>
      <c r="H980" s="16" t="str">
        <f t="shared" si="7"/>
        <v>01/2026</v>
      </c>
      <c r="I980" s="70" t="str">
        <f t="shared" si="8"/>
        <v>CXG-0126</v>
      </c>
    </row>
    <row r="981">
      <c r="A981" s="8" t="s">
        <v>8758</v>
      </c>
      <c r="B981" s="13">
        <v>46045.0</v>
      </c>
      <c r="C981" s="8" t="s">
        <v>7586</v>
      </c>
      <c r="D981" s="8" t="s">
        <v>1491</v>
      </c>
      <c r="E981" s="8" t="s">
        <v>2212</v>
      </c>
      <c r="F981" s="11">
        <v>500.0</v>
      </c>
      <c r="H981" s="16" t="str">
        <f t="shared" si="7"/>
        <v>01/2026</v>
      </c>
      <c r="I981" s="70" t="str">
        <f t="shared" si="8"/>
        <v>CXG-0126</v>
      </c>
    </row>
    <row r="982">
      <c r="A982" s="8" t="s">
        <v>8759</v>
      </c>
      <c r="B982" s="13">
        <v>46045.0</v>
      </c>
      <c r="C982" s="8" t="s">
        <v>7586</v>
      </c>
      <c r="D982" s="8" t="s">
        <v>8760</v>
      </c>
      <c r="E982" s="8" t="s">
        <v>2212</v>
      </c>
      <c r="F982" s="11">
        <v>1333.35</v>
      </c>
      <c r="H982" s="16" t="str">
        <f t="shared" si="7"/>
        <v>01/2026</v>
      </c>
      <c r="I982" s="70" t="str">
        <f t="shared" si="8"/>
        <v>CXG-0126</v>
      </c>
    </row>
    <row r="983">
      <c r="A983" s="8" t="s">
        <v>8761</v>
      </c>
      <c r="B983" s="13">
        <v>46045.0</v>
      </c>
      <c r="C983" s="8" t="s">
        <v>7639</v>
      </c>
      <c r="D983" s="8" t="s">
        <v>7639</v>
      </c>
      <c r="E983" s="8" t="s">
        <v>2212</v>
      </c>
      <c r="F983" s="11">
        <v>1487.66</v>
      </c>
      <c r="H983" s="16" t="str">
        <f t="shared" si="7"/>
        <v>01/2026</v>
      </c>
      <c r="I983" s="70" t="str">
        <f t="shared" si="8"/>
        <v>CXG-0126</v>
      </c>
    </row>
    <row r="984">
      <c r="A984" s="8" t="s">
        <v>8762</v>
      </c>
      <c r="B984" s="13">
        <v>46048.0</v>
      </c>
      <c r="C984" s="8" t="s">
        <v>1491</v>
      </c>
      <c r="D984" s="8" t="s">
        <v>1491</v>
      </c>
      <c r="E984" s="8" t="s">
        <v>2212</v>
      </c>
      <c r="F984" s="11">
        <v>400.0</v>
      </c>
      <c r="H984" s="16" t="str">
        <f t="shared" si="7"/>
        <v>01/2026</v>
      </c>
      <c r="I984" s="70" t="str">
        <f t="shared" si="8"/>
        <v>CXG-0126</v>
      </c>
    </row>
    <row r="985">
      <c r="A985" s="8" t="s">
        <v>8763</v>
      </c>
      <c r="B985" s="13">
        <v>46048.0</v>
      </c>
      <c r="C985" s="8" t="s">
        <v>1491</v>
      </c>
      <c r="D985" s="8" t="s">
        <v>1491</v>
      </c>
      <c r="E985" s="8" t="s">
        <v>2212</v>
      </c>
      <c r="F985" s="11">
        <v>400.0</v>
      </c>
      <c r="H985" s="16" t="str">
        <f t="shared" si="7"/>
        <v>01/2026</v>
      </c>
      <c r="I985" s="70" t="str">
        <f t="shared" si="8"/>
        <v>CXG-0126</v>
      </c>
    </row>
    <row r="986">
      <c r="A986" s="8" t="s">
        <v>8764</v>
      </c>
      <c r="B986" s="13">
        <v>46048.0</v>
      </c>
      <c r="C986" s="8" t="s">
        <v>7586</v>
      </c>
      <c r="D986" s="8" t="s">
        <v>7600</v>
      </c>
      <c r="E986" s="8" t="s">
        <v>2193</v>
      </c>
      <c r="F986" s="11">
        <v>69.3</v>
      </c>
      <c r="H986" s="16" t="str">
        <f t="shared" si="7"/>
        <v>01/2026</v>
      </c>
      <c r="I986" s="70" t="str">
        <f t="shared" si="8"/>
        <v>CXG-0126</v>
      </c>
    </row>
    <row r="987">
      <c r="A987" s="8" t="s">
        <v>8765</v>
      </c>
      <c r="B987" s="13">
        <v>46048.0</v>
      </c>
      <c r="C987" s="8" t="s">
        <v>7592</v>
      </c>
      <c r="D987" s="8" t="s">
        <v>7600</v>
      </c>
      <c r="E987" s="8" t="s">
        <v>2193</v>
      </c>
      <c r="F987" s="11">
        <v>29.7</v>
      </c>
      <c r="H987" s="16" t="str">
        <f t="shared" si="7"/>
        <v>01/2026</v>
      </c>
      <c r="I987" s="70" t="str">
        <f t="shared" si="8"/>
        <v>CXG-0126</v>
      </c>
    </row>
    <row r="988">
      <c r="A988" s="8" t="s">
        <v>8766</v>
      </c>
      <c r="B988" s="13">
        <v>46048.0</v>
      </c>
      <c r="C988" s="8" t="s">
        <v>7639</v>
      </c>
      <c r="D988" s="8" t="s">
        <v>7639</v>
      </c>
      <c r="E988" s="8" t="s">
        <v>2212</v>
      </c>
      <c r="F988" s="11">
        <v>1364.95</v>
      </c>
      <c r="H988" s="16" t="str">
        <f t="shared" si="7"/>
        <v>01/2026</v>
      </c>
      <c r="I988" s="70" t="str">
        <f t="shared" si="8"/>
        <v>CXG-0126</v>
      </c>
    </row>
    <row r="989">
      <c r="A989" s="8" t="s">
        <v>8767</v>
      </c>
      <c r="B989" s="13">
        <v>46049.0</v>
      </c>
      <c r="C989" s="8" t="s">
        <v>7592</v>
      </c>
      <c r="D989" s="8" t="s">
        <v>7600</v>
      </c>
      <c r="E989" s="8" t="s">
        <v>2193</v>
      </c>
      <c r="F989" s="11">
        <v>29.7</v>
      </c>
      <c r="H989" s="16" t="str">
        <f t="shared" si="7"/>
        <v>01/2026</v>
      </c>
      <c r="I989" s="70" t="str">
        <f t="shared" si="8"/>
        <v>CXG-0126</v>
      </c>
    </row>
    <row r="990">
      <c r="A990" s="8" t="s">
        <v>8768</v>
      </c>
      <c r="B990" s="13">
        <v>46049.0</v>
      </c>
      <c r="C990" s="8" t="s">
        <v>7592</v>
      </c>
      <c r="D990" s="8" t="s">
        <v>7600</v>
      </c>
      <c r="E990" s="8" t="s">
        <v>1509</v>
      </c>
      <c r="F990" s="11">
        <v>3.47</v>
      </c>
      <c r="H990" s="16" t="str">
        <f t="shared" si="7"/>
        <v>01/2026</v>
      </c>
      <c r="I990" s="70" t="str">
        <f t="shared" si="8"/>
        <v>CXG-0126</v>
      </c>
    </row>
    <row r="991">
      <c r="A991" s="8" t="s">
        <v>8769</v>
      </c>
      <c r="B991" s="13">
        <v>46049.0</v>
      </c>
      <c r="C991" s="8" t="s">
        <v>7586</v>
      </c>
      <c r="D991" s="8" t="s">
        <v>7586</v>
      </c>
      <c r="E991" s="8" t="s">
        <v>1478</v>
      </c>
      <c r="F991" s="11">
        <v>3000.0</v>
      </c>
      <c r="G991" s="8" t="s">
        <v>8770</v>
      </c>
      <c r="H991" s="16" t="str">
        <f t="shared" si="7"/>
        <v>01/2026</v>
      </c>
      <c r="I991" s="70" t="str">
        <f t="shared" si="8"/>
        <v>CXG-0126</v>
      </c>
    </row>
    <row r="992">
      <c r="A992" s="8" t="s">
        <v>8771</v>
      </c>
      <c r="B992" s="13">
        <v>46049.0</v>
      </c>
      <c r="C992" s="8" t="s">
        <v>8202</v>
      </c>
      <c r="D992" s="8" t="s">
        <v>8202</v>
      </c>
      <c r="E992" s="8" t="s">
        <v>1478</v>
      </c>
      <c r="F992" s="11">
        <v>200.0</v>
      </c>
      <c r="H992" s="16" t="str">
        <f t="shared" si="7"/>
        <v>01/2026</v>
      </c>
      <c r="I992" s="70" t="str">
        <f t="shared" si="8"/>
        <v>CXG-0126</v>
      </c>
    </row>
    <row r="993">
      <c r="A993" s="8" t="s">
        <v>8772</v>
      </c>
      <c r="B993" s="13">
        <v>46049.0</v>
      </c>
      <c r="C993" s="8" t="s">
        <v>7592</v>
      </c>
      <c r="D993" s="8" t="s">
        <v>7600</v>
      </c>
      <c r="E993" s="8" t="s">
        <v>2193</v>
      </c>
      <c r="F993" s="11">
        <v>69.3</v>
      </c>
      <c r="H993" s="16" t="str">
        <f t="shared" si="7"/>
        <v>01/2026</v>
      </c>
      <c r="I993" s="70" t="str">
        <f t="shared" si="8"/>
        <v>CXG-0126</v>
      </c>
    </row>
    <row r="994">
      <c r="A994" s="8" t="s">
        <v>8773</v>
      </c>
      <c r="B994" s="13">
        <v>46049.0</v>
      </c>
      <c r="C994" s="8" t="s">
        <v>8202</v>
      </c>
      <c r="D994" s="8" t="s">
        <v>8202</v>
      </c>
      <c r="E994" s="8" t="s">
        <v>2212</v>
      </c>
      <c r="F994" s="11">
        <v>100.0</v>
      </c>
      <c r="H994" s="16" t="str">
        <f t="shared" si="7"/>
        <v>01/2026</v>
      </c>
      <c r="I994" s="70" t="str">
        <f t="shared" si="8"/>
        <v>CXG-0126</v>
      </c>
    </row>
    <row r="995">
      <c r="A995" s="8" t="s">
        <v>8774</v>
      </c>
      <c r="B995" s="13">
        <v>46049.0</v>
      </c>
      <c r="C995" s="8" t="s">
        <v>1886</v>
      </c>
      <c r="D995" s="8" t="s">
        <v>8090</v>
      </c>
      <c r="E995" s="8" t="s">
        <v>2212</v>
      </c>
      <c r="F995" s="11">
        <v>750.0</v>
      </c>
      <c r="H995" s="16" t="str">
        <f t="shared" si="7"/>
        <v>01/2026</v>
      </c>
      <c r="I995" s="70" t="str">
        <f t="shared" si="8"/>
        <v>CXG-0126</v>
      </c>
    </row>
    <row r="996">
      <c r="A996" s="8" t="s">
        <v>8775</v>
      </c>
      <c r="B996" s="13">
        <v>46049.0</v>
      </c>
      <c r="C996" s="8" t="s">
        <v>7639</v>
      </c>
      <c r="D996" s="8" t="s">
        <v>7639</v>
      </c>
      <c r="E996" s="8" t="s">
        <v>2212</v>
      </c>
      <c r="F996" s="11">
        <v>927.02</v>
      </c>
      <c r="H996" s="16" t="str">
        <f t="shared" si="7"/>
        <v>01/2026</v>
      </c>
      <c r="I996" s="70" t="str">
        <f t="shared" si="8"/>
        <v>CXG-0126</v>
      </c>
    </row>
    <row r="997">
      <c r="A997" s="8" t="s">
        <v>8776</v>
      </c>
      <c r="B997" s="13">
        <v>46049.0</v>
      </c>
      <c r="C997" s="8" t="s">
        <v>7639</v>
      </c>
      <c r="D997" s="8" t="s">
        <v>7639</v>
      </c>
      <c r="E997" s="8" t="s">
        <v>2212</v>
      </c>
      <c r="F997" s="11">
        <v>1868.85</v>
      </c>
      <c r="H997" s="16" t="str">
        <f t="shared" si="7"/>
        <v>01/2026</v>
      </c>
      <c r="I997" s="70" t="str">
        <f t="shared" si="8"/>
        <v>CXG-0126</v>
      </c>
    </row>
    <row r="998">
      <c r="A998" s="8" t="s">
        <v>8777</v>
      </c>
      <c r="B998" s="13">
        <v>46049.0</v>
      </c>
      <c r="C998" s="8" t="s">
        <v>7592</v>
      </c>
      <c r="D998" s="8" t="s">
        <v>7600</v>
      </c>
      <c r="E998" s="8" t="s">
        <v>2193</v>
      </c>
      <c r="F998" s="11">
        <v>99.0</v>
      </c>
      <c r="H998" s="16" t="str">
        <f t="shared" si="7"/>
        <v>01/2026</v>
      </c>
      <c r="I998" s="70" t="str">
        <f t="shared" si="8"/>
        <v>CXG-0126</v>
      </c>
    </row>
    <row r="999">
      <c r="A999" s="8" t="s">
        <v>8778</v>
      </c>
      <c r="B999" s="13">
        <v>46050.0</v>
      </c>
      <c r="C999" s="8" t="s">
        <v>7592</v>
      </c>
      <c r="D999" s="8" t="s">
        <v>7600</v>
      </c>
      <c r="E999" s="8" t="s">
        <v>2193</v>
      </c>
      <c r="F999" s="11">
        <v>9.9</v>
      </c>
      <c r="H999" s="16" t="str">
        <f t="shared" si="7"/>
        <v>01/2026</v>
      </c>
      <c r="I999" s="70" t="str">
        <f t="shared" si="8"/>
        <v>CXG-0126</v>
      </c>
    </row>
    <row r="1000">
      <c r="A1000" s="8" t="s">
        <v>8779</v>
      </c>
      <c r="B1000" s="13">
        <v>46049.0</v>
      </c>
      <c r="C1000" s="8" t="s">
        <v>7592</v>
      </c>
      <c r="D1000" s="8" t="s">
        <v>7600</v>
      </c>
      <c r="E1000" s="8" t="s">
        <v>1478</v>
      </c>
      <c r="F1000" s="11">
        <v>25.0</v>
      </c>
      <c r="H1000" s="16" t="str">
        <f t="shared" si="7"/>
        <v>01/2026</v>
      </c>
      <c r="I1000" s="70" t="str">
        <f t="shared" si="8"/>
        <v>CXG-0126</v>
      </c>
    </row>
    <row r="1001">
      <c r="A1001" s="8" t="s">
        <v>8780</v>
      </c>
      <c r="B1001" s="13">
        <v>46051.0</v>
      </c>
      <c r="C1001" s="8" t="s">
        <v>7592</v>
      </c>
      <c r="D1001" s="8" t="s">
        <v>7600</v>
      </c>
      <c r="E1001" s="8" t="s">
        <v>2193</v>
      </c>
      <c r="F1001" s="11">
        <v>9.9</v>
      </c>
      <c r="H1001" s="16" t="str">
        <f t="shared" si="7"/>
        <v>01/2026</v>
      </c>
      <c r="I1001" s="70" t="str">
        <f t="shared" si="8"/>
        <v>CXG-0126</v>
      </c>
    </row>
    <row r="1002">
      <c r="A1002" s="8" t="s">
        <v>8781</v>
      </c>
      <c r="B1002" s="13">
        <v>46051.0</v>
      </c>
      <c r="C1002" s="8" t="s">
        <v>1886</v>
      </c>
      <c r="D1002" s="8" t="s">
        <v>7795</v>
      </c>
      <c r="E1002" s="8" t="s">
        <v>2212</v>
      </c>
      <c r="F1002" s="11">
        <v>1160.0</v>
      </c>
      <c r="H1002" s="16" t="str">
        <f t="shared" si="7"/>
        <v>01/2026</v>
      </c>
      <c r="I1002" s="70" t="str">
        <f t="shared" si="8"/>
        <v>CXG-0126</v>
      </c>
    </row>
    <row r="1003">
      <c r="A1003" s="8" t="s">
        <v>8782</v>
      </c>
      <c r="B1003" s="13">
        <v>46051.0</v>
      </c>
      <c r="C1003" s="8" t="s">
        <v>8202</v>
      </c>
      <c r="D1003" s="8" t="s">
        <v>8202</v>
      </c>
      <c r="E1003" s="8" t="s">
        <v>2212</v>
      </c>
      <c r="F1003" s="11">
        <v>300.0</v>
      </c>
      <c r="H1003" s="16" t="str">
        <f t="shared" si="7"/>
        <v>01/2026</v>
      </c>
      <c r="I1003" s="70" t="str">
        <f t="shared" si="8"/>
        <v>CXG-0126</v>
      </c>
    </row>
    <row r="1004">
      <c r="A1004" s="8" t="s">
        <v>8783</v>
      </c>
      <c r="B1004" s="13">
        <v>46051.0</v>
      </c>
      <c r="C1004" s="8" t="s">
        <v>1491</v>
      </c>
      <c r="D1004" s="8" t="s">
        <v>1491</v>
      </c>
      <c r="E1004" s="8" t="s">
        <v>2212</v>
      </c>
      <c r="F1004" s="11">
        <v>600.0</v>
      </c>
      <c r="H1004" s="16" t="str">
        <f t="shared" si="7"/>
        <v>01/2026</v>
      </c>
      <c r="I1004" s="70" t="str">
        <f t="shared" si="8"/>
        <v>CXG-0126</v>
      </c>
    </row>
    <row r="1005">
      <c r="A1005" s="8" t="s">
        <v>8784</v>
      </c>
      <c r="B1005" s="13">
        <v>46051.0</v>
      </c>
      <c r="C1005" s="8" t="s">
        <v>7639</v>
      </c>
      <c r="D1005" s="8" t="s">
        <v>7639</v>
      </c>
      <c r="E1005" s="8" t="s">
        <v>2212</v>
      </c>
      <c r="F1005" s="11">
        <v>921.51</v>
      </c>
      <c r="H1005" s="16" t="str">
        <f t="shared" si="7"/>
        <v>01/2026</v>
      </c>
      <c r="I1005" s="70" t="str">
        <f t="shared" si="8"/>
        <v>CXG-0126</v>
      </c>
    </row>
    <row r="1006">
      <c r="A1006" s="8" t="s">
        <v>8785</v>
      </c>
      <c r="B1006" s="13">
        <v>46055.0</v>
      </c>
      <c r="C1006" s="8" t="s">
        <v>7652</v>
      </c>
      <c r="D1006" s="8" t="s">
        <v>7432</v>
      </c>
      <c r="E1006" s="8" t="s">
        <v>1478</v>
      </c>
      <c r="F1006" s="11">
        <v>10000.0</v>
      </c>
      <c r="H1006" s="16" t="str">
        <f t="shared" si="7"/>
        <v>02/2026</v>
      </c>
      <c r="I1006" s="70" t="str">
        <f t="shared" si="8"/>
        <v>CXG-0226</v>
      </c>
    </row>
    <row r="1007">
      <c r="A1007" s="8" t="s">
        <v>8786</v>
      </c>
      <c r="B1007" s="13">
        <v>46055.0</v>
      </c>
      <c r="C1007" s="8" t="s">
        <v>7652</v>
      </c>
      <c r="D1007" s="8" t="s">
        <v>230</v>
      </c>
      <c r="E1007" s="8" t="s">
        <v>1478</v>
      </c>
      <c r="F1007" s="11">
        <v>25000.0</v>
      </c>
      <c r="H1007" s="16" t="str">
        <f t="shared" si="7"/>
        <v>02/2026</v>
      </c>
      <c r="I1007" s="70" t="str">
        <f t="shared" si="8"/>
        <v>CXG-0226</v>
      </c>
    </row>
    <row r="1008">
      <c r="A1008" s="8" t="s">
        <v>8787</v>
      </c>
      <c r="B1008" s="13">
        <v>46055.0</v>
      </c>
      <c r="C1008" s="8" t="s">
        <v>7652</v>
      </c>
      <c r="D1008" s="8" t="s">
        <v>378</v>
      </c>
      <c r="E1008" s="8" t="s">
        <v>1478</v>
      </c>
      <c r="F1008" s="11">
        <v>25000.0</v>
      </c>
      <c r="H1008" s="16" t="str">
        <f t="shared" si="7"/>
        <v>02/2026</v>
      </c>
      <c r="I1008" s="70" t="str">
        <f t="shared" si="8"/>
        <v>CXG-0226</v>
      </c>
    </row>
    <row r="1009">
      <c r="A1009" s="8" t="s">
        <v>8788</v>
      </c>
      <c r="B1009" s="13">
        <v>46055.0</v>
      </c>
      <c r="C1009" s="8" t="s">
        <v>7652</v>
      </c>
      <c r="D1009" s="8" t="s">
        <v>7729</v>
      </c>
      <c r="E1009" s="8" t="s">
        <v>1478</v>
      </c>
      <c r="F1009" s="11">
        <v>3500.0</v>
      </c>
      <c r="H1009" s="16" t="str">
        <f t="shared" si="7"/>
        <v>02/2026</v>
      </c>
      <c r="I1009" s="70" t="str">
        <f t="shared" si="8"/>
        <v>CXG-0226</v>
      </c>
    </row>
    <row r="1010">
      <c r="A1010" s="8" t="s">
        <v>8789</v>
      </c>
      <c r="B1010" s="13">
        <v>46055.0</v>
      </c>
      <c r="C1010" s="8" t="s">
        <v>7652</v>
      </c>
      <c r="D1010" s="8" t="s">
        <v>7596</v>
      </c>
      <c r="E1010" s="8" t="s">
        <v>1478</v>
      </c>
      <c r="F1010" s="11">
        <v>2500.0</v>
      </c>
      <c r="H1010" s="16" t="str">
        <f t="shared" si="7"/>
        <v>02/2026</v>
      </c>
      <c r="I1010" s="70" t="str">
        <f t="shared" si="8"/>
        <v>CXG-0226</v>
      </c>
    </row>
    <row r="1011">
      <c r="A1011" s="8" t="s">
        <v>8790</v>
      </c>
      <c r="B1011" s="13">
        <v>46055.0</v>
      </c>
      <c r="C1011" s="8" t="s">
        <v>7592</v>
      </c>
      <c r="D1011" s="8" t="s">
        <v>7600</v>
      </c>
      <c r="E1011" s="8" t="s">
        <v>2193</v>
      </c>
      <c r="F1011" s="11">
        <v>59.4</v>
      </c>
      <c r="H1011" s="16" t="str">
        <f t="shared" si="7"/>
        <v>02/2026</v>
      </c>
      <c r="I1011" s="70" t="str">
        <f t="shared" si="8"/>
        <v>CXG-0226</v>
      </c>
    </row>
    <row r="1012">
      <c r="A1012" s="8" t="s">
        <v>8791</v>
      </c>
      <c r="B1012" s="13">
        <v>46055.0</v>
      </c>
      <c r="C1012" s="8" t="s">
        <v>8092</v>
      </c>
      <c r="D1012" s="8" t="s">
        <v>8092</v>
      </c>
      <c r="E1012" s="8" t="s">
        <v>1478</v>
      </c>
      <c r="F1012" s="11">
        <v>3500.0</v>
      </c>
      <c r="H1012" s="16" t="str">
        <f t="shared" si="7"/>
        <v>02/2026</v>
      </c>
      <c r="I1012" s="70" t="str">
        <f t="shared" si="8"/>
        <v>CXG-0226</v>
      </c>
    </row>
    <row r="1013">
      <c r="A1013" s="8" t="s">
        <v>8792</v>
      </c>
      <c r="B1013" s="13">
        <v>46055.0</v>
      </c>
      <c r="C1013" s="8" t="s">
        <v>7639</v>
      </c>
      <c r="D1013" s="8" t="s">
        <v>7639</v>
      </c>
      <c r="E1013" s="8" t="s">
        <v>1478</v>
      </c>
      <c r="F1013" s="11">
        <v>1409.89</v>
      </c>
      <c r="H1013" s="16" t="str">
        <f t="shared" si="7"/>
        <v>02/2026</v>
      </c>
      <c r="I1013" s="70" t="str">
        <f t="shared" si="8"/>
        <v>CXG-0226</v>
      </c>
    </row>
    <row r="1014">
      <c r="A1014" s="8" t="s">
        <v>8793</v>
      </c>
      <c r="B1014" s="13">
        <v>46055.0</v>
      </c>
      <c r="C1014" s="8" t="s">
        <v>7639</v>
      </c>
      <c r="D1014" s="8" t="s">
        <v>7639</v>
      </c>
      <c r="E1014" s="8" t="s">
        <v>1478</v>
      </c>
      <c r="F1014" s="11">
        <v>1369.01</v>
      </c>
      <c r="H1014" s="16" t="str">
        <f t="shared" si="7"/>
        <v>02/2026</v>
      </c>
      <c r="I1014" s="70" t="str">
        <f t="shared" si="8"/>
        <v>CXG-0226</v>
      </c>
    </row>
    <row r="1015">
      <c r="A1015" s="8" t="s">
        <v>8794</v>
      </c>
      <c r="B1015" s="13">
        <v>46055.0</v>
      </c>
      <c r="C1015" s="8" t="s">
        <v>7639</v>
      </c>
      <c r="D1015" s="8" t="s">
        <v>7639</v>
      </c>
      <c r="E1015" s="8" t="s">
        <v>1478</v>
      </c>
      <c r="F1015" s="11">
        <v>1528.6</v>
      </c>
      <c r="H1015" s="16" t="str">
        <f t="shared" si="7"/>
        <v>02/2026</v>
      </c>
      <c r="I1015" s="70" t="str">
        <f t="shared" si="8"/>
        <v>CXG-0226</v>
      </c>
    </row>
    <row r="1016">
      <c r="A1016" s="8" t="s">
        <v>8795</v>
      </c>
      <c r="B1016" s="13">
        <v>46055.0</v>
      </c>
      <c r="C1016" s="8" t="s">
        <v>7752</v>
      </c>
      <c r="D1016" s="8" t="s">
        <v>7752</v>
      </c>
      <c r="E1016" s="8" t="s">
        <v>1478</v>
      </c>
      <c r="F1016" s="11">
        <v>2023.11</v>
      </c>
      <c r="H1016" s="16" t="str">
        <f t="shared" si="7"/>
        <v>02/2026</v>
      </c>
      <c r="I1016" s="70" t="str">
        <f t="shared" si="8"/>
        <v>CXG-0226</v>
      </c>
    </row>
    <row r="1017">
      <c r="A1017" s="8" t="s">
        <v>8796</v>
      </c>
      <c r="B1017" s="13">
        <v>46056.0</v>
      </c>
      <c r="C1017" s="8" t="s">
        <v>1474</v>
      </c>
      <c r="D1017" s="8" t="s">
        <v>1474</v>
      </c>
      <c r="E1017" s="8" t="s">
        <v>1478</v>
      </c>
      <c r="F1017" s="11">
        <v>2840.0</v>
      </c>
      <c r="G1017" s="8" t="s">
        <v>8466</v>
      </c>
      <c r="H1017" s="16" t="str">
        <f t="shared" si="7"/>
        <v>02/2026</v>
      </c>
      <c r="I1017" s="70" t="str">
        <f t="shared" si="8"/>
        <v>CXG-0226</v>
      </c>
    </row>
    <row r="1018">
      <c r="A1018" s="8" t="s">
        <v>8797</v>
      </c>
      <c r="B1018" s="13">
        <v>46056.0</v>
      </c>
      <c r="C1018" s="8" t="s">
        <v>7639</v>
      </c>
      <c r="D1018" s="8" t="s">
        <v>7639</v>
      </c>
      <c r="E1018" s="8" t="s">
        <v>1478</v>
      </c>
      <c r="F1018" s="11">
        <v>1408.13</v>
      </c>
      <c r="G1018" s="8"/>
      <c r="H1018" s="16" t="str">
        <f t="shared" si="7"/>
        <v>02/2026</v>
      </c>
      <c r="I1018" s="70" t="str">
        <f t="shared" si="8"/>
        <v>CXG-0226</v>
      </c>
    </row>
    <row r="1019">
      <c r="A1019" s="8" t="s">
        <v>8798</v>
      </c>
      <c r="B1019" s="13">
        <v>46056.0</v>
      </c>
      <c r="C1019" s="8" t="s">
        <v>7592</v>
      </c>
      <c r="D1019" s="8" t="s">
        <v>7600</v>
      </c>
      <c r="E1019" s="8" t="s">
        <v>2193</v>
      </c>
      <c r="F1019" s="11">
        <v>39.6</v>
      </c>
      <c r="G1019" s="8"/>
      <c r="H1019" s="16" t="str">
        <f t="shared" si="7"/>
        <v>02/2026</v>
      </c>
      <c r="I1019" s="70" t="str">
        <f t="shared" si="8"/>
        <v>CXG-0226</v>
      </c>
    </row>
    <row r="1020">
      <c r="A1020" s="8" t="s">
        <v>8799</v>
      </c>
      <c r="B1020" s="13">
        <v>46057.0</v>
      </c>
      <c r="C1020" s="8" t="s">
        <v>7592</v>
      </c>
      <c r="D1020" s="8" t="s">
        <v>7600</v>
      </c>
      <c r="E1020" s="8" t="s">
        <v>2193</v>
      </c>
      <c r="F1020" s="11">
        <v>29.7</v>
      </c>
      <c r="G1020" s="8"/>
      <c r="H1020" s="16" t="str">
        <f t="shared" si="7"/>
        <v>02/2026</v>
      </c>
      <c r="I1020" s="70" t="str">
        <f t="shared" si="8"/>
        <v>CXG-0226</v>
      </c>
    </row>
    <row r="1021">
      <c r="A1021" s="8" t="s">
        <v>8800</v>
      </c>
      <c r="B1021" s="13">
        <v>46057.0</v>
      </c>
      <c r="C1021" s="8" t="s">
        <v>8481</v>
      </c>
      <c r="D1021" s="8" t="s">
        <v>8481</v>
      </c>
      <c r="E1021" s="8" t="s">
        <v>2193</v>
      </c>
      <c r="F1021" s="11">
        <v>67568.51</v>
      </c>
      <c r="G1021" s="8"/>
      <c r="H1021" s="16" t="str">
        <f t="shared" si="7"/>
        <v>02/2026</v>
      </c>
      <c r="I1021" s="70" t="str">
        <f t="shared" si="8"/>
        <v>CXG-0226</v>
      </c>
    </row>
    <row r="1022">
      <c r="A1022" s="8" t="s">
        <v>8801</v>
      </c>
      <c r="B1022" s="13">
        <v>46057.0</v>
      </c>
      <c r="C1022" s="8" t="s">
        <v>7639</v>
      </c>
      <c r="D1022" s="8" t="s">
        <v>7639</v>
      </c>
      <c r="E1022" s="8" t="s">
        <v>2212</v>
      </c>
      <c r="F1022" s="11">
        <v>1516.95</v>
      </c>
      <c r="G1022" s="8"/>
      <c r="H1022" s="16" t="str">
        <f t="shared" si="7"/>
        <v>02/2026</v>
      </c>
      <c r="I1022" s="70" t="str">
        <f t="shared" si="8"/>
        <v>CXG-0226</v>
      </c>
    </row>
    <row r="1023">
      <c r="A1023" s="8" t="s">
        <v>8802</v>
      </c>
      <c r="B1023" s="13">
        <v>46057.0</v>
      </c>
      <c r="C1023" s="8" t="s">
        <v>7639</v>
      </c>
      <c r="D1023" s="8" t="s">
        <v>7639</v>
      </c>
      <c r="E1023" s="8" t="s">
        <v>2212</v>
      </c>
      <c r="F1023" s="11">
        <v>1203.85</v>
      </c>
      <c r="G1023" s="8"/>
      <c r="H1023" s="16" t="str">
        <f t="shared" si="7"/>
        <v>02/2026</v>
      </c>
      <c r="I1023" s="70" t="str">
        <f t="shared" si="8"/>
        <v>CXG-0226</v>
      </c>
    </row>
    <row r="1024">
      <c r="A1024" s="8" t="s">
        <v>8803</v>
      </c>
      <c r="B1024" s="13">
        <v>46058.0</v>
      </c>
      <c r="C1024" s="8" t="s">
        <v>7474</v>
      </c>
      <c r="D1024" s="8" t="s">
        <v>7635</v>
      </c>
      <c r="E1024" s="8" t="s">
        <v>2212</v>
      </c>
      <c r="F1024" s="11">
        <v>1750.0</v>
      </c>
      <c r="G1024" s="8"/>
      <c r="H1024" s="16" t="str">
        <f t="shared" si="7"/>
        <v>02/2026</v>
      </c>
      <c r="I1024" s="70" t="str">
        <f t="shared" si="8"/>
        <v>CXG-0226</v>
      </c>
    </row>
    <row r="1025">
      <c r="A1025" s="8" t="s">
        <v>8804</v>
      </c>
      <c r="B1025" s="13">
        <v>46058.0</v>
      </c>
      <c r="C1025" s="8" t="s">
        <v>1491</v>
      </c>
      <c r="D1025" s="8" t="s">
        <v>1491</v>
      </c>
      <c r="E1025" s="8" t="s">
        <v>2212</v>
      </c>
      <c r="F1025" s="11">
        <v>200.0</v>
      </c>
      <c r="G1025" s="8"/>
      <c r="H1025" s="16" t="str">
        <f t="shared" si="7"/>
        <v>02/2026</v>
      </c>
      <c r="I1025" s="70" t="str">
        <f t="shared" si="8"/>
        <v>CXG-0226</v>
      </c>
    </row>
    <row r="1026">
      <c r="A1026" s="8" t="s">
        <v>8805</v>
      </c>
      <c r="B1026" s="13">
        <v>46058.0</v>
      </c>
      <c r="C1026" s="8" t="s">
        <v>7592</v>
      </c>
      <c r="D1026" s="8" t="s">
        <v>7600</v>
      </c>
      <c r="E1026" s="8" t="s">
        <v>2193</v>
      </c>
      <c r="F1026" s="11">
        <v>9.9</v>
      </c>
      <c r="G1026" s="8"/>
      <c r="H1026" s="16" t="str">
        <f t="shared" si="7"/>
        <v>02/2026</v>
      </c>
      <c r="I1026" s="70" t="str">
        <f t="shared" si="8"/>
        <v>CXG-0226</v>
      </c>
    </row>
    <row r="1027">
      <c r="A1027" s="8" t="s">
        <v>8806</v>
      </c>
      <c r="B1027" s="13">
        <v>46058.0</v>
      </c>
      <c r="C1027" s="8" t="s">
        <v>7621</v>
      </c>
      <c r="D1027" s="8" t="s">
        <v>7621</v>
      </c>
      <c r="E1027" s="8" t="s">
        <v>1478</v>
      </c>
      <c r="F1027" s="11">
        <v>2431.0</v>
      </c>
      <c r="G1027" s="8"/>
      <c r="H1027" s="16" t="str">
        <f t="shared" si="7"/>
        <v>02/2026</v>
      </c>
      <c r="I1027" s="70" t="str">
        <f t="shared" si="8"/>
        <v>CXG-0226</v>
      </c>
    </row>
    <row r="1028">
      <c r="A1028" s="8" t="s">
        <v>8807</v>
      </c>
      <c r="B1028" s="13">
        <v>46058.0</v>
      </c>
      <c r="C1028" s="8" t="s">
        <v>7621</v>
      </c>
      <c r="D1028" s="8" t="s">
        <v>7621</v>
      </c>
      <c r="E1028" s="8" t="s">
        <v>1478</v>
      </c>
      <c r="F1028" s="11">
        <v>810.0</v>
      </c>
      <c r="G1028" s="8"/>
      <c r="H1028" s="16" t="str">
        <f t="shared" si="7"/>
        <v>02/2026</v>
      </c>
      <c r="I1028" s="70" t="str">
        <f t="shared" si="8"/>
        <v>CXG-0226</v>
      </c>
    </row>
    <row r="1029">
      <c r="A1029" s="8" t="s">
        <v>8808</v>
      </c>
      <c r="B1029" s="13">
        <v>46058.0</v>
      </c>
      <c r="C1029" s="8" t="s">
        <v>7628</v>
      </c>
      <c r="D1029" s="8" t="s">
        <v>7628</v>
      </c>
      <c r="E1029" s="8" t="s">
        <v>1478</v>
      </c>
      <c r="F1029" s="11">
        <v>540.33</v>
      </c>
      <c r="G1029" s="8"/>
      <c r="H1029" s="16" t="str">
        <f t="shared" si="7"/>
        <v>02/2026</v>
      </c>
      <c r="I1029" s="70" t="str">
        <f t="shared" si="8"/>
        <v>CXG-0226</v>
      </c>
    </row>
    <row r="1030">
      <c r="A1030" s="8" t="s">
        <v>8809</v>
      </c>
      <c r="B1030" s="13">
        <v>46059.0</v>
      </c>
      <c r="C1030" s="8" t="s">
        <v>7592</v>
      </c>
      <c r="D1030" s="8" t="s">
        <v>7600</v>
      </c>
      <c r="E1030" s="8" t="s">
        <v>2193</v>
      </c>
      <c r="F1030" s="11">
        <v>29.7</v>
      </c>
      <c r="G1030" s="8"/>
      <c r="H1030" s="16" t="str">
        <f t="shared" si="7"/>
        <v>02/2026</v>
      </c>
      <c r="I1030" s="70" t="str">
        <f t="shared" si="8"/>
        <v>CXG-0226</v>
      </c>
    </row>
    <row r="1031">
      <c r="A1031" s="8" t="s">
        <v>8810</v>
      </c>
      <c r="B1031" s="13">
        <v>46059.0</v>
      </c>
      <c r="C1031" s="8" t="s">
        <v>1886</v>
      </c>
      <c r="D1031" s="8" t="s">
        <v>240</v>
      </c>
      <c r="E1031" s="8" t="s">
        <v>2212</v>
      </c>
      <c r="F1031" s="11">
        <v>578.0</v>
      </c>
      <c r="G1031" s="8"/>
      <c r="H1031" s="16" t="str">
        <f t="shared" si="7"/>
        <v>02/2026</v>
      </c>
      <c r="I1031" s="70" t="str">
        <f t="shared" si="8"/>
        <v>CXG-0226</v>
      </c>
    </row>
    <row r="1032">
      <c r="A1032" s="8" t="s">
        <v>8811</v>
      </c>
      <c r="B1032" s="13">
        <v>46060.0</v>
      </c>
      <c r="C1032" s="8" t="s">
        <v>1491</v>
      </c>
      <c r="D1032" s="8" t="s">
        <v>1491</v>
      </c>
      <c r="E1032" s="8" t="s">
        <v>1505</v>
      </c>
      <c r="F1032" s="11">
        <v>400.0</v>
      </c>
      <c r="G1032" s="8"/>
      <c r="H1032" s="16" t="str">
        <f t="shared" si="7"/>
        <v>02/2026</v>
      </c>
      <c r="I1032" s="70" t="str">
        <f t="shared" si="8"/>
        <v>CXG-0226</v>
      </c>
    </row>
    <row r="1033">
      <c r="A1033" s="8" t="s">
        <v>8812</v>
      </c>
      <c r="B1033" s="13">
        <v>46060.0</v>
      </c>
      <c r="C1033" s="8" t="s">
        <v>7639</v>
      </c>
      <c r="D1033" s="8" t="s">
        <v>7639</v>
      </c>
      <c r="E1033" s="8" t="s">
        <v>2212</v>
      </c>
      <c r="F1033" s="11">
        <v>1442.2</v>
      </c>
      <c r="G1033" s="8"/>
      <c r="H1033" s="16" t="str">
        <f t="shared" si="7"/>
        <v>02/2026</v>
      </c>
      <c r="I1033" s="70" t="str">
        <f t="shared" si="8"/>
        <v>CXG-0226</v>
      </c>
    </row>
    <row r="1034">
      <c r="A1034" s="8" t="s">
        <v>8813</v>
      </c>
      <c r="B1034" s="13">
        <v>46060.0</v>
      </c>
      <c r="C1034" s="8" t="s">
        <v>7639</v>
      </c>
      <c r="D1034" s="8" t="s">
        <v>7639</v>
      </c>
      <c r="E1034" s="8" t="s">
        <v>2212</v>
      </c>
      <c r="F1034" s="11">
        <v>58.09</v>
      </c>
      <c r="G1034" s="8"/>
      <c r="H1034" s="16" t="str">
        <f t="shared" si="7"/>
        <v>02/2026</v>
      </c>
      <c r="I1034" s="70" t="str">
        <f t="shared" si="8"/>
        <v>CXG-0226</v>
      </c>
    </row>
    <row r="1035">
      <c r="A1035" s="8" t="s">
        <v>8814</v>
      </c>
      <c r="B1035" s="13">
        <v>46061.0</v>
      </c>
      <c r="C1035" s="8" t="s">
        <v>7639</v>
      </c>
      <c r="D1035" s="8" t="s">
        <v>7639</v>
      </c>
      <c r="E1035" s="8" t="s">
        <v>2212</v>
      </c>
      <c r="F1035" s="11">
        <v>76.27</v>
      </c>
      <c r="G1035" s="8"/>
      <c r="H1035" s="16" t="str">
        <f t="shared" si="7"/>
        <v>02/2026</v>
      </c>
      <c r="I1035" s="70" t="str">
        <f t="shared" si="8"/>
        <v>CXG-0226</v>
      </c>
    </row>
    <row r="1036">
      <c r="A1036" s="8" t="s">
        <v>8815</v>
      </c>
      <c r="B1036" s="13">
        <v>46062.0</v>
      </c>
      <c r="C1036" s="8" t="s">
        <v>7592</v>
      </c>
      <c r="D1036" s="8" t="s">
        <v>7600</v>
      </c>
      <c r="E1036" s="8" t="s">
        <v>2193</v>
      </c>
      <c r="F1036" s="11">
        <v>9.9</v>
      </c>
      <c r="G1036" s="8"/>
      <c r="H1036" s="16" t="str">
        <f t="shared" si="7"/>
        <v>02/2026</v>
      </c>
      <c r="I1036" s="70" t="str">
        <f t="shared" si="8"/>
        <v>CXG-0226</v>
      </c>
    </row>
    <row r="1037">
      <c r="A1037" s="8" t="s">
        <v>8816</v>
      </c>
      <c r="B1037" s="13">
        <v>46062.0</v>
      </c>
      <c r="C1037" s="8" t="s">
        <v>7819</v>
      </c>
      <c r="D1037" s="8" t="s">
        <v>7819</v>
      </c>
      <c r="E1037" s="8" t="s">
        <v>2212</v>
      </c>
      <c r="F1037" s="11">
        <v>1870.91</v>
      </c>
      <c r="G1037" s="8"/>
      <c r="H1037" s="16" t="str">
        <f t="shared" si="7"/>
        <v>02/2026</v>
      </c>
      <c r="I1037" s="70" t="str">
        <f t="shared" si="8"/>
        <v>CXG-0226</v>
      </c>
    </row>
    <row r="1038">
      <c r="A1038" s="8" t="s">
        <v>8817</v>
      </c>
      <c r="B1038" s="13">
        <v>46062.0</v>
      </c>
      <c r="C1038" s="8" t="s">
        <v>8100</v>
      </c>
      <c r="D1038" s="8" t="s">
        <v>8100</v>
      </c>
      <c r="E1038" s="8" t="s">
        <v>2212</v>
      </c>
      <c r="F1038" s="11">
        <v>76.0</v>
      </c>
      <c r="G1038" s="8"/>
      <c r="H1038" s="16" t="str">
        <f t="shared" si="7"/>
        <v>02/2026</v>
      </c>
      <c r="I1038" s="70" t="str">
        <f t="shared" si="8"/>
        <v>CXG-0226</v>
      </c>
    </row>
    <row r="1039">
      <c r="A1039" s="8" t="s">
        <v>8818</v>
      </c>
      <c r="B1039" s="13">
        <v>46062.0</v>
      </c>
      <c r="C1039" s="8" t="s">
        <v>8202</v>
      </c>
      <c r="D1039" s="8" t="s">
        <v>8202</v>
      </c>
      <c r="E1039" s="8" t="s">
        <v>2212</v>
      </c>
      <c r="F1039" s="11">
        <v>200.0</v>
      </c>
      <c r="G1039" s="8"/>
      <c r="H1039" s="16" t="str">
        <f t="shared" si="7"/>
        <v>02/2026</v>
      </c>
      <c r="I1039" s="70" t="str">
        <f t="shared" si="8"/>
        <v>CXG-0226</v>
      </c>
    </row>
    <row r="1040">
      <c r="A1040" s="8" t="s">
        <v>8819</v>
      </c>
      <c r="B1040" s="13">
        <v>46063.0</v>
      </c>
      <c r="C1040" s="8" t="s">
        <v>7592</v>
      </c>
      <c r="D1040" s="8" t="s">
        <v>7600</v>
      </c>
      <c r="E1040" s="8" t="s">
        <v>1509</v>
      </c>
      <c r="F1040" s="11">
        <v>0.08</v>
      </c>
      <c r="G1040" s="8"/>
      <c r="H1040" s="16" t="str">
        <f t="shared" si="7"/>
        <v>02/2026</v>
      </c>
      <c r="I1040" s="70" t="str">
        <f t="shared" si="8"/>
        <v>CXG-0226</v>
      </c>
    </row>
    <row r="1041">
      <c r="A1041" s="8" t="s">
        <v>8820</v>
      </c>
      <c r="B1041" s="13">
        <v>46063.0</v>
      </c>
      <c r="C1041" s="8" t="s">
        <v>7592</v>
      </c>
      <c r="D1041" s="8" t="s">
        <v>7600</v>
      </c>
      <c r="E1041" s="8" t="s">
        <v>2193</v>
      </c>
      <c r="F1041" s="11">
        <v>16.24</v>
      </c>
      <c r="G1041" s="8"/>
      <c r="H1041" s="16" t="str">
        <f t="shared" si="7"/>
        <v>02/2026</v>
      </c>
      <c r="I1041" s="70" t="str">
        <f t="shared" si="8"/>
        <v>CXG-0226</v>
      </c>
    </row>
    <row r="1042">
      <c r="A1042" s="8" t="s">
        <v>8821</v>
      </c>
      <c r="B1042" s="13">
        <v>46063.0</v>
      </c>
      <c r="C1042" s="8" t="s">
        <v>7639</v>
      </c>
      <c r="D1042" s="8" t="s">
        <v>7639</v>
      </c>
      <c r="E1042" s="8" t="s">
        <v>2212</v>
      </c>
      <c r="F1042" s="11">
        <v>923.05</v>
      </c>
      <c r="G1042" s="8"/>
      <c r="H1042" s="16" t="str">
        <f t="shared" si="7"/>
        <v>02/2026</v>
      </c>
      <c r="I1042" s="70" t="str">
        <f t="shared" si="8"/>
        <v>CXG-0226</v>
      </c>
    </row>
    <row r="1043">
      <c r="A1043" s="8" t="s">
        <v>8822</v>
      </c>
      <c r="B1043" s="13">
        <v>46064.0</v>
      </c>
      <c r="C1043" s="8" t="s">
        <v>8202</v>
      </c>
      <c r="D1043" s="8" t="s">
        <v>8202</v>
      </c>
      <c r="E1043" s="8" t="s">
        <v>2212</v>
      </c>
      <c r="F1043" s="11">
        <v>1000.0</v>
      </c>
      <c r="G1043" s="8"/>
      <c r="H1043" s="16" t="str">
        <f t="shared" si="7"/>
        <v>02/2026</v>
      </c>
      <c r="I1043" s="70" t="str">
        <f t="shared" si="8"/>
        <v>CXG-0226</v>
      </c>
    </row>
    <row r="1044">
      <c r="A1044" s="8" t="s">
        <v>8823</v>
      </c>
      <c r="B1044" s="13">
        <v>46064.0</v>
      </c>
      <c r="C1044" s="8" t="s">
        <v>7592</v>
      </c>
      <c r="D1044" s="8" t="s">
        <v>7600</v>
      </c>
      <c r="E1044" s="8" t="s">
        <v>2193</v>
      </c>
      <c r="F1044" s="11">
        <v>62.96</v>
      </c>
      <c r="G1044" s="8"/>
      <c r="H1044" s="16" t="str">
        <f t="shared" si="7"/>
        <v>02/2026</v>
      </c>
      <c r="I1044" s="70" t="str">
        <f t="shared" si="8"/>
        <v>CXG-0226</v>
      </c>
    </row>
    <row r="1045">
      <c r="A1045" s="8" t="s">
        <v>8824</v>
      </c>
      <c r="B1045" s="13">
        <v>46064.0</v>
      </c>
      <c r="C1045" s="8" t="s">
        <v>7621</v>
      </c>
      <c r="D1045" s="8" t="s">
        <v>7621</v>
      </c>
      <c r="E1045" s="8" t="s">
        <v>2212</v>
      </c>
      <c r="F1045" s="11">
        <v>281.57</v>
      </c>
      <c r="G1045" s="8"/>
      <c r="H1045" s="16" t="str">
        <f t="shared" si="7"/>
        <v>02/2026</v>
      </c>
      <c r="I1045" s="70" t="str">
        <f t="shared" si="8"/>
        <v>CXG-0226</v>
      </c>
    </row>
    <row r="1046">
      <c r="A1046" s="8" t="s">
        <v>8825</v>
      </c>
      <c r="B1046" s="13">
        <v>46064.0</v>
      </c>
      <c r="C1046" s="8" t="s">
        <v>7621</v>
      </c>
      <c r="D1046" s="8" t="s">
        <v>7621</v>
      </c>
      <c r="E1046" s="8" t="s">
        <v>2212</v>
      </c>
      <c r="F1046" s="11">
        <v>40.12</v>
      </c>
      <c r="G1046" s="8"/>
      <c r="H1046" s="16" t="str">
        <f t="shared" si="7"/>
        <v>02/2026</v>
      </c>
      <c r="I1046" s="70" t="str">
        <f t="shared" si="8"/>
        <v>CXG-0226</v>
      </c>
    </row>
    <row r="1047">
      <c r="A1047" s="8" t="s">
        <v>8826</v>
      </c>
      <c r="B1047" s="13">
        <v>46063.0</v>
      </c>
      <c r="C1047" s="8" t="s">
        <v>7752</v>
      </c>
      <c r="D1047" s="8" t="s">
        <v>7752</v>
      </c>
      <c r="E1047" s="8" t="s">
        <v>1478</v>
      </c>
      <c r="F1047" s="11">
        <v>15289.47</v>
      </c>
      <c r="G1047" s="8"/>
      <c r="H1047" s="16" t="str">
        <f t="shared" si="7"/>
        <v>02/2026</v>
      </c>
      <c r="I1047" s="70" t="str">
        <f t="shared" si="8"/>
        <v>CXG-0226</v>
      </c>
    </row>
    <row r="1048">
      <c r="A1048" s="8" t="s">
        <v>8827</v>
      </c>
      <c r="B1048" s="13">
        <v>46063.0</v>
      </c>
      <c r="C1048" s="8" t="s">
        <v>7987</v>
      </c>
      <c r="D1048" s="8" t="s">
        <v>7988</v>
      </c>
      <c r="E1048" s="8" t="s">
        <v>1478</v>
      </c>
      <c r="F1048" s="11">
        <v>65.11</v>
      </c>
      <c r="G1048" s="8"/>
      <c r="H1048" s="16" t="str">
        <f t="shared" si="7"/>
        <v>02/2026</v>
      </c>
      <c r="I1048" s="70" t="str">
        <f t="shared" si="8"/>
        <v>CXG-0226</v>
      </c>
    </row>
    <row r="1049">
      <c r="A1049" s="8" t="s">
        <v>8828</v>
      </c>
      <c r="B1049" s="13">
        <v>46064.0</v>
      </c>
      <c r="C1049" s="8" t="s">
        <v>7592</v>
      </c>
      <c r="D1049" s="8" t="s">
        <v>7600</v>
      </c>
      <c r="E1049" s="8" t="s">
        <v>2193</v>
      </c>
      <c r="F1049" s="11">
        <v>19.8</v>
      </c>
      <c r="G1049" s="8"/>
      <c r="H1049" s="16" t="str">
        <f t="shared" si="7"/>
        <v>02/2026</v>
      </c>
      <c r="I1049" s="70" t="str">
        <f t="shared" si="8"/>
        <v>CXG-0226</v>
      </c>
    </row>
    <row r="1050">
      <c r="A1050" s="8" t="s">
        <v>8829</v>
      </c>
      <c r="B1050" s="13">
        <v>46065.0</v>
      </c>
      <c r="C1050" s="8" t="s">
        <v>7628</v>
      </c>
      <c r="D1050" s="8" t="s">
        <v>7628</v>
      </c>
      <c r="E1050" s="8" t="s">
        <v>2212</v>
      </c>
      <c r="F1050" s="11">
        <v>906.3</v>
      </c>
      <c r="G1050" s="8"/>
      <c r="H1050" s="16" t="str">
        <f t="shared" si="7"/>
        <v>02/2026</v>
      </c>
      <c r="I1050" s="70" t="str">
        <f t="shared" si="8"/>
        <v>CXG-0226</v>
      </c>
    </row>
    <row r="1051">
      <c r="A1051" s="8" t="s">
        <v>8830</v>
      </c>
      <c r="B1051" s="13">
        <v>46066.0</v>
      </c>
      <c r="C1051" s="8" t="s">
        <v>7592</v>
      </c>
      <c r="D1051" s="8" t="s">
        <v>7600</v>
      </c>
      <c r="E1051" s="8" t="s">
        <v>2193</v>
      </c>
      <c r="F1051" s="11">
        <v>29.7</v>
      </c>
      <c r="G1051" s="8"/>
      <c r="H1051" s="16" t="str">
        <f t="shared" si="7"/>
        <v>02/2026</v>
      </c>
      <c r="I1051" s="70" t="str">
        <f t="shared" si="8"/>
        <v>CXG-0226</v>
      </c>
    </row>
    <row r="1052">
      <c r="A1052" s="8" t="s">
        <v>8831</v>
      </c>
      <c r="B1052" s="13">
        <v>46071.0</v>
      </c>
      <c r="C1052" s="8" t="s">
        <v>7592</v>
      </c>
      <c r="D1052" s="8" t="s">
        <v>7600</v>
      </c>
      <c r="E1052" s="8" t="s">
        <v>2193</v>
      </c>
      <c r="F1052" s="11">
        <v>19.8</v>
      </c>
      <c r="G1052" s="8"/>
      <c r="H1052" s="16" t="str">
        <f t="shared" si="7"/>
        <v>02/2026</v>
      </c>
      <c r="I1052" s="70" t="str">
        <f t="shared" si="8"/>
        <v>CXG-0226</v>
      </c>
    </row>
    <row r="1053">
      <c r="A1053" s="8" t="s">
        <v>8832</v>
      </c>
      <c r="B1053" s="13">
        <v>46072.0</v>
      </c>
      <c r="C1053" s="8" t="s">
        <v>7639</v>
      </c>
      <c r="D1053" s="8" t="s">
        <v>7639</v>
      </c>
      <c r="E1053" s="8" t="s">
        <v>2212</v>
      </c>
      <c r="F1053" s="11">
        <v>895.05</v>
      </c>
      <c r="G1053" s="8"/>
      <c r="H1053" s="16" t="str">
        <f t="shared" si="7"/>
        <v>02/2026</v>
      </c>
      <c r="I1053" s="70" t="str">
        <f t="shared" si="8"/>
        <v>CXG-0226</v>
      </c>
    </row>
    <row r="1054">
      <c r="A1054" s="8" t="s">
        <v>8833</v>
      </c>
      <c r="B1054" s="13">
        <v>46071.0</v>
      </c>
      <c r="C1054" s="8" t="s">
        <v>7592</v>
      </c>
      <c r="D1054" s="8" t="s">
        <v>7600</v>
      </c>
      <c r="E1054" s="8" t="s">
        <v>1478</v>
      </c>
      <c r="F1054" s="11">
        <v>56.5</v>
      </c>
      <c r="G1054" s="8"/>
      <c r="H1054" s="16" t="str">
        <f t="shared" si="7"/>
        <v>02/2026</v>
      </c>
      <c r="I1054" s="70" t="str">
        <f t="shared" si="8"/>
        <v>CXG-0226</v>
      </c>
    </row>
    <row r="1055">
      <c r="A1055" s="8" t="s">
        <v>8834</v>
      </c>
      <c r="B1055" s="13">
        <v>46072.0</v>
      </c>
      <c r="C1055" s="8" t="s">
        <v>7621</v>
      </c>
      <c r="D1055" s="8" t="s">
        <v>7621</v>
      </c>
      <c r="E1055" s="8" t="s">
        <v>2212</v>
      </c>
      <c r="F1055" s="11">
        <v>130.8</v>
      </c>
      <c r="G1055" s="8"/>
      <c r="H1055" s="16" t="str">
        <f t="shared" si="7"/>
        <v>02/2026</v>
      </c>
      <c r="I1055" s="70" t="str">
        <f t="shared" si="8"/>
        <v>CXG-0226</v>
      </c>
    </row>
    <row r="1056">
      <c r="A1056" s="8" t="s">
        <v>8835</v>
      </c>
      <c r="B1056" s="13">
        <v>46072.0</v>
      </c>
      <c r="C1056" s="8" t="s">
        <v>7621</v>
      </c>
      <c r="D1056" s="8" t="s">
        <v>7621</v>
      </c>
      <c r="E1056" s="8" t="s">
        <v>2212</v>
      </c>
      <c r="F1056" s="11">
        <v>10108.84</v>
      </c>
      <c r="G1056" s="8"/>
      <c r="H1056" s="16" t="str">
        <f t="shared" si="7"/>
        <v>02/2026</v>
      </c>
      <c r="I1056" s="70" t="str">
        <f t="shared" si="8"/>
        <v>CXG-0226</v>
      </c>
    </row>
    <row r="1057">
      <c r="A1057" s="8" t="s">
        <v>8836</v>
      </c>
      <c r="B1057" s="13">
        <v>46071.0</v>
      </c>
      <c r="C1057" s="8" t="s">
        <v>7618</v>
      </c>
      <c r="D1057" s="8" t="s">
        <v>7619</v>
      </c>
      <c r="E1057" s="8" t="s">
        <v>1505</v>
      </c>
      <c r="F1057" s="11">
        <v>10028.46</v>
      </c>
      <c r="G1057" s="8"/>
      <c r="H1057" s="16" t="str">
        <f t="shared" si="7"/>
        <v>02/2026</v>
      </c>
      <c r="I1057" s="70" t="str">
        <f t="shared" si="8"/>
        <v>CXG-0226</v>
      </c>
    </row>
    <row r="1058">
      <c r="A1058" s="8" t="s">
        <v>8837</v>
      </c>
      <c r="B1058" s="13">
        <v>46076.0</v>
      </c>
      <c r="C1058" s="8" t="s">
        <v>1886</v>
      </c>
      <c r="D1058" s="8" t="s">
        <v>7795</v>
      </c>
      <c r="E1058" s="8" t="s">
        <v>2212</v>
      </c>
      <c r="F1058" s="11">
        <v>622.0</v>
      </c>
      <c r="G1058" s="8"/>
      <c r="H1058" s="16" t="str">
        <f t="shared" si="7"/>
        <v>02/2026</v>
      </c>
      <c r="I1058" s="70" t="str">
        <f t="shared" si="8"/>
        <v>CXG-0226</v>
      </c>
    </row>
    <row r="1059">
      <c r="A1059" s="8" t="s">
        <v>8838</v>
      </c>
      <c r="B1059" s="13">
        <v>46066.0</v>
      </c>
      <c r="C1059" s="8" t="s">
        <v>7589</v>
      </c>
      <c r="D1059" s="8" t="s">
        <v>8028</v>
      </c>
      <c r="E1059" s="8" t="s">
        <v>1478</v>
      </c>
      <c r="F1059" s="11">
        <v>23344.72</v>
      </c>
      <c r="G1059" s="8"/>
      <c r="H1059" s="16" t="str">
        <f t="shared" si="7"/>
        <v>02/2026</v>
      </c>
      <c r="I1059" s="70" t="str">
        <f t="shared" si="8"/>
        <v>CXG-0226</v>
      </c>
    </row>
    <row r="1060">
      <c r="A1060" s="8" t="s">
        <v>8839</v>
      </c>
      <c r="B1060" s="13">
        <v>46076.0</v>
      </c>
      <c r="C1060" s="8" t="s">
        <v>7592</v>
      </c>
      <c r="D1060" s="8" t="s">
        <v>7600</v>
      </c>
      <c r="E1060" s="8" t="s">
        <v>2193</v>
      </c>
      <c r="F1060" s="11">
        <v>39.6</v>
      </c>
      <c r="G1060" s="8"/>
      <c r="H1060" s="16" t="str">
        <f t="shared" si="7"/>
        <v>02/2026</v>
      </c>
      <c r="I1060" s="70" t="str">
        <f t="shared" si="8"/>
        <v>CXG-0226</v>
      </c>
    </row>
    <row r="1061">
      <c r="A1061" s="8" t="s">
        <v>8840</v>
      </c>
      <c r="B1061" s="13">
        <v>46075.0</v>
      </c>
      <c r="C1061" s="8" t="s">
        <v>7592</v>
      </c>
      <c r="D1061" s="8" t="s">
        <v>7600</v>
      </c>
      <c r="E1061" s="8" t="s">
        <v>2193</v>
      </c>
      <c r="F1061" s="11">
        <v>9.9</v>
      </c>
      <c r="G1061" s="8"/>
      <c r="H1061" s="16" t="str">
        <f t="shared" si="7"/>
        <v>02/2026</v>
      </c>
      <c r="I1061" s="70" t="str">
        <f t="shared" si="8"/>
        <v>CXG-0226</v>
      </c>
    </row>
    <row r="1062">
      <c r="A1062" s="8" t="s">
        <v>8841</v>
      </c>
      <c r="B1062" s="13">
        <v>46077.0</v>
      </c>
      <c r="C1062" s="8" t="s">
        <v>7639</v>
      </c>
      <c r="D1062" s="8" t="s">
        <v>7639</v>
      </c>
      <c r="E1062" s="8" t="s">
        <v>2212</v>
      </c>
      <c r="F1062" s="11">
        <v>1634.6</v>
      </c>
      <c r="G1062" s="8"/>
      <c r="H1062" s="16" t="str">
        <f t="shared" si="7"/>
        <v>02/2026</v>
      </c>
      <c r="I1062" s="70" t="str">
        <f t="shared" si="8"/>
        <v>CXG-0226</v>
      </c>
    </row>
    <row r="1063">
      <c r="A1063" s="8" t="s">
        <v>8842</v>
      </c>
      <c r="B1063" s="13">
        <v>46077.0</v>
      </c>
      <c r="C1063" s="8" t="s">
        <v>1491</v>
      </c>
      <c r="D1063" s="8" t="s">
        <v>1491</v>
      </c>
      <c r="E1063" s="8" t="s">
        <v>2212</v>
      </c>
      <c r="F1063" s="11">
        <v>300.0</v>
      </c>
      <c r="G1063" s="8"/>
      <c r="H1063" s="16" t="str">
        <f t="shared" si="7"/>
        <v>02/2026</v>
      </c>
      <c r="I1063" s="70" t="str">
        <f t="shared" si="8"/>
        <v>CXG-0226</v>
      </c>
    </row>
    <row r="1064">
      <c r="A1064" s="8" t="s">
        <v>8843</v>
      </c>
      <c r="B1064" s="13">
        <v>46057.0</v>
      </c>
      <c r="C1064" s="8" t="s">
        <v>7592</v>
      </c>
      <c r="D1064" s="8" t="s">
        <v>7600</v>
      </c>
      <c r="E1064" s="8" t="s">
        <v>1505</v>
      </c>
      <c r="F1064" s="11">
        <v>18.6</v>
      </c>
      <c r="G1064" s="8"/>
      <c r="H1064" s="16" t="str">
        <f t="shared" si="7"/>
        <v>02/2026</v>
      </c>
      <c r="I1064" s="70" t="str">
        <f t="shared" si="8"/>
        <v>CXG-0226</v>
      </c>
    </row>
    <row r="1065">
      <c r="A1065" s="8" t="s">
        <v>8844</v>
      </c>
      <c r="B1065" s="13">
        <v>46059.0</v>
      </c>
      <c r="C1065" s="8" t="s">
        <v>8036</v>
      </c>
      <c r="D1065" s="8" t="s">
        <v>8037</v>
      </c>
      <c r="E1065" s="8" t="s">
        <v>1505</v>
      </c>
      <c r="F1065" s="11">
        <v>316.5</v>
      </c>
      <c r="G1065" s="8"/>
      <c r="H1065" s="16" t="str">
        <f t="shared" si="7"/>
        <v>02/2026</v>
      </c>
      <c r="I1065" s="70" t="str">
        <f t="shared" si="8"/>
        <v>CXG-0226</v>
      </c>
    </row>
    <row r="1066">
      <c r="A1066" s="8" t="s">
        <v>8845</v>
      </c>
      <c r="B1066" s="13">
        <v>46066.0</v>
      </c>
      <c r="C1066" s="8" t="s">
        <v>7589</v>
      </c>
      <c r="D1066" s="8" t="s">
        <v>7607</v>
      </c>
      <c r="E1066" s="8" t="s">
        <v>1505</v>
      </c>
      <c r="F1066" s="11">
        <v>3619.61</v>
      </c>
      <c r="G1066" s="8"/>
      <c r="H1066" s="16" t="str">
        <f t="shared" si="7"/>
        <v>02/2026</v>
      </c>
      <c r="I1066" s="70" t="str">
        <f t="shared" si="8"/>
        <v>CXG-0226</v>
      </c>
    </row>
    <row r="1067">
      <c r="A1067" s="8" t="s">
        <v>8846</v>
      </c>
      <c r="B1067" s="13">
        <v>46066.0</v>
      </c>
      <c r="C1067" s="8" t="s">
        <v>7592</v>
      </c>
      <c r="D1067" s="8" t="s">
        <v>7600</v>
      </c>
      <c r="E1067" s="8" t="s">
        <v>1505</v>
      </c>
      <c r="F1067" s="11">
        <v>168.5</v>
      </c>
      <c r="G1067" s="8"/>
      <c r="H1067" s="16" t="str">
        <f t="shared" si="7"/>
        <v>02/2026</v>
      </c>
      <c r="I1067" s="70" t="str">
        <f t="shared" si="8"/>
        <v>CXG-0226</v>
      </c>
    </row>
    <row r="1068">
      <c r="A1068" s="10" t="s">
        <v>8847</v>
      </c>
      <c r="B1068" s="13">
        <v>46077.0</v>
      </c>
      <c r="C1068" s="8" t="s">
        <v>8848</v>
      </c>
      <c r="D1068" s="8" t="s">
        <v>8848</v>
      </c>
      <c r="E1068" s="8" t="s">
        <v>1505</v>
      </c>
      <c r="F1068" s="11">
        <v>42660.0</v>
      </c>
      <c r="G1068" s="8"/>
      <c r="H1068" s="16" t="str">
        <f t="shared" si="7"/>
        <v>02/2026</v>
      </c>
      <c r="I1068" s="70" t="str">
        <f t="shared" si="8"/>
        <v>CXG-0226</v>
      </c>
    </row>
    <row r="1069">
      <c r="A1069" s="8" t="s">
        <v>8849</v>
      </c>
      <c r="B1069" s="13">
        <v>46077.0</v>
      </c>
      <c r="C1069" s="8" t="s">
        <v>8202</v>
      </c>
      <c r="D1069" s="8" t="s">
        <v>8202</v>
      </c>
      <c r="E1069" s="8" t="s">
        <v>2212</v>
      </c>
      <c r="F1069" s="11">
        <v>200.0</v>
      </c>
      <c r="G1069" s="8"/>
      <c r="H1069" s="16" t="str">
        <f t="shared" si="7"/>
        <v>02/2026</v>
      </c>
      <c r="I1069" s="70" t="str">
        <f t="shared" si="8"/>
        <v>CXG-0226</v>
      </c>
    </row>
    <row r="1070">
      <c r="A1070" s="8" t="s">
        <v>8850</v>
      </c>
      <c r="B1070" s="13">
        <v>46077.0</v>
      </c>
      <c r="C1070" s="8" t="s">
        <v>7639</v>
      </c>
      <c r="D1070" s="8" t="s">
        <v>7639</v>
      </c>
      <c r="E1070" s="8" t="s">
        <v>2212</v>
      </c>
      <c r="F1070" s="11">
        <v>22.81</v>
      </c>
      <c r="G1070" s="8"/>
      <c r="H1070" s="16" t="str">
        <f t="shared" si="7"/>
        <v>02/2026</v>
      </c>
      <c r="I1070" s="70" t="str">
        <f t="shared" si="8"/>
        <v>CXG-0226</v>
      </c>
    </row>
    <row r="1071">
      <c r="A1071" s="8" t="s">
        <v>8851</v>
      </c>
      <c r="B1071" s="13">
        <v>46078.0</v>
      </c>
      <c r="C1071" s="8" t="s">
        <v>1886</v>
      </c>
      <c r="D1071" s="8" t="s">
        <v>7795</v>
      </c>
      <c r="E1071" s="8" t="s">
        <v>2212</v>
      </c>
      <c r="F1071" s="11">
        <v>645.0</v>
      </c>
      <c r="G1071" s="8"/>
      <c r="H1071" s="16" t="str">
        <f t="shared" si="7"/>
        <v>02/2026</v>
      </c>
      <c r="I1071" s="70" t="str">
        <f t="shared" si="8"/>
        <v>CXG-0226</v>
      </c>
    </row>
    <row r="1072">
      <c r="A1072" s="8" t="s">
        <v>8852</v>
      </c>
      <c r="B1072" s="13">
        <v>46078.0</v>
      </c>
      <c r="C1072" s="8" t="s">
        <v>7671</v>
      </c>
      <c r="D1072" s="8" t="s">
        <v>7758</v>
      </c>
      <c r="E1072" s="8" t="s">
        <v>1478</v>
      </c>
      <c r="F1072" s="11">
        <v>1610.7</v>
      </c>
      <c r="G1072" s="8"/>
      <c r="H1072" s="16" t="str">
        <f t="shared" si="7"/>
        <v>02/2026</v>
      </c>
      <c r="I1072" s="70" t="str">
        <f t="shared" si="8"/>
        <v>CXG-0226</v>
      </c>
    </row>
    <row r="1073">
      <c r="A1073" s="8" t="s">
        <v>8853</v>
      </c>
      <c r="B1073" s="13">
        <v>46078.0</v>
      </c>
      <c r="C1073" s="8" t="s">
        <v>1474</v>
      </c>
      <c r="D1073" s="8" t="s">
        <v>1474</v>
      </c>
      <c r="E1073" s="8" t="s">
        <v>1478</v>
      </c>
      <c r="F1073" s="11">
        <v>700.0</v>
      </c>
      <c r="G1073" s="8"/>
      <c r="H1073" s="16" t="str">
        <f t="shared" si="7"/>
        <v>02/2026</v>
      </c>
      <c r="I1073" s="70" t="str">
        <f t="shared" si="8"/>
        <v>CXG-0226</v>
      </c>
    </row>
    <row r="1074">
      <c r="A1074" s="8" t="s">
        <v>8854</v>
      </c>
      <c r="B1074" s="13">
        <v>46078.0</v>
      </c>
      <c r="C1074" s="8" t="s">
        <v>1491</v>
      </c>
      <c r="D1074" s="8" t="s">
        <v>1491</v>
      </c>
      <c r="E1074" s="8" t="s">
        <v>1478</v>
      </c>
      <c r="F1074" s="11">
        <v>50.0</v>
      </c>
      <c r="G1074" s="8"/>
      <c r="H1074" s="16" t="str">
        <f t="shared" si="7"/>
        <v>02/2026</v>
      </c>
      <c r="I1074" s="70" t="str">
        <f t="shared" si="8"/>
        <v>CXG-0226</v>
      </c>
    </row>
    <row r="1075">
      <c r="A1075" s="8" t="s">
        <v>8855</v>
      </c>
      <c r="B1075" s="13">
        <v>46078.0</v>
      </c>
      <c r="C1075" s="8" t="s">
        <v>7592</v>
      </c>
      <c r="D1075" s="8" t="s">
        <v>7600</v>
      </c>
      <c r="E1075" s="8" t="s">
        <v>2193</v>
      </c>
      <c r="F1075" s="11">
        <v>59.4</v>
      </c>
      <c r="G1075" s="8"/>
      <c r="H1075" s="16" t="str">
        <f t="shared" si="7"/>
        <v>02/2026</v>
      </c>
      <c r="I1075" s="70" t="str">
        <f t="shared" si="8"/>
        <v>CXG-0226</v>
      </c>
    </row>
    <row r="1076">
      <c r="A1076" s="8" t="s">
        <v>8856</v>
      </c>
      <c r="B1076" s="13">
        <v>46080.0</v>
      </c>
      <c r="C1076" s="8" t="s">
        <v>7592</v>
      </c>
      <c r="D1076" s="8" t="s">
        <v>7600</v>
      </c>
      <c r="E1076" s="8" t="s">
        <v>2193</v>
      </c>
      <c r="F1076" s="11">
        <v>49.11</v>
      </c>
      <c r="G1076" s="8"/>
      <c r="H1076" s="16" t="str">
        <f t="shared" si="7"/>
        <v>02/2026</v>
      </c>
      <c r="I1076" s="70" t="str">
        <f t="shared" si="8"/>
        <v>CXG-0226</v>
      </c>
    </row>
    <row r="1077">
      <c r="A1077" s="8" t="s">
        <v>8857</v>
      </c>
      <c r="B1077" s="13">
        <v>46080.0</v>
      </c>
      <c r="C1077" s="8" t="s">
        <v>1491</v>
      </c>
      <c r="D1077" s="8" t="s">
        <v>1491</v>
      </c>
      <c r="E1077" s="8" t="s">
        <v>1478</v>
      </c>
      <c r="F1077" s="11">
        <v>800.0</v>
      </c>
      <c r="G1077" s="8"/>
      <c r="H1077" s="16" t="str">
        <f t="shared" si="7"/>
        <v>02/2026</v>
      </c>
      <c r="I1077" s="70" t="str">
        <f t="shared" si="8"/>
        <v>CXG-0226</v>
      </c>
    </row>
    <row r="1078">
      <c r="A1078" s="8" t="s">
        <v>8858</v>
      </c>
      <c r="B1078" s="13">
        <v>46080.0</v>
      </c>
      <c r="C1078" s="8" t="s">
        <v>7639</v>
      </c>
      <c r="D1078" s="8" t="s">
        <v>7639</v>
      </c>
      <c r="E1078" s="8" t="s">
        <v>2212</v>
      </c>
      <c r="F1078" s="11">
        <v>757.07</v>
      </c>
      <c r="G1078" s="8"/>
      <c r="H1078" s="16" t="str">
        <f t="shared" si="7"/>
        <v>02/2026</v>
      </c>
      <c r="I1078" s="70" t="str">
        <f t="shared" si="8"/>
        <v>CXG-0226</v>
      </c>
    </row>
    <row r="1079">
      <c r="A1079" s="8" t="s">
        <v>8859</v>
      </c>
      <c r="B1079" s="13">
        <v>46080.0</v>
      </c>
      <c r="C1079" s="8" t="s">
        <v>7639</v>
      </c>
      <c r="D1079" s="8" t="s">
        <v>7639</v>
      </c>
      <c r="E1079" s="8" t="s">
        <v>1478</v>
      </c>
      <c r="F1079" s="11">
        <v>1352.85</v>
      </c>
      <c r="G1079" s="8"/>
      <c r="H1079" s="16" t="str">
        <f t="shared" si="7"/>
        <v>02/2026</v>
      </c>
      <c r="I1079" s="70" t="str">
        <f t="shared" si="8"/>
        <v>CXG-0226</v>
      </c>
    </row>
    <row r="1080">
      <c r="A1080" s="8" t="s">
        <v>8860</v>
      </c>
      <c r="B1080" s="13">
        <v>46081.0</v>
      </c>
      <c r="C1080" s="8" t="s">
        <v>8202</v>
      </c>
      <c r="D1080" s="8" t="s">
        <v>8202</v>
      </c>
      <c r="E1080" s="8" t="s">
        <v>2212</v>
      </c>
      <c r="F1080" s="11">
        <v>200.0</v>
      </c>
      <c r="G1080" s="8"/>
      <c r="H1080" s="16" t="str">
        <f t="shared" si="7"/>
        <v>02/2026</v>
      </c>
      <c r="I1080" s="70" t="str">
        <f t="shared" si="8"/>
        <v>CXG-0226</v>
      </c>
    </row>
    <row r="1081">
      <c r="A1081" s="8" t="s">
        <v>8861</v>
      </c>
      <c r="B1081" s="13">
        <v>46081.0</v>
      </c>
      <c r="C1081" s="8" t="s">
        <v>7592</v>
      </c>
      <c r="D1081" s="8" t="s">
        <v>7600</v>
      </c>
      <c r="E1081" s="8" t="s">
        <v>2212</v>
      </c>
      <c r="F1081" s="11">
        <v>216.77</v>
      </c>
      <c r="G1081" s="8"/>
      <c r="H1081" s="16" t="str">
        <f t="shared" si="7"/>
        <v>02/2026</v>
      </c>
      <c r="I1081" s="70" t="str">
        <f t="shared" si="8"/>
        <v>CXG-0226</v>
      </c>
    </row>
    <row r="1082">
      <c r="A1082" s="8" t="s">
        <v>8862</v>
      </c>
      <c r="B1082" s="13">
        <v>46081.0</v>
      </c>
      <c r="C1082" s="8" t="s">
        <v>7592</v>
      </c>
      <c r="D1082" s="8" t="s">
        <v>7600</v>
      </c>
      <c r="E1082" s="8" t="s">
        <v>2193</v>
      </c>
      <c r="F1082" s="11">
        <v>0.39</v>
      </c>
      <c r="G1082" s="8"/>
      <c r="H1082" s="16" t="str">
        <f t="shared" si="7"/>
        <v>02/2026</v>
      </c>
      <c r="I1082" s="70" t="str">
        <f t="shared" si="8"/>
        <v>CXG-0226</v>
      </c>
    </row>
    <row r="1083">
      <c r="A1083" s="8" t="s">
        <v>8863</v>
      </c>
      <c r="B1083" s="13">
        <v>46083.0</v>
      </c>
      <c r="C1083" s="8" t="s">
        <v>7752</v>
      </c>
      <c r="D1083" s="8" t="s">
        <v>7752</v>
      </c>
      <c r="E1083" s="8" t="s">
        <v>1478</v>
      </c>
      <c r="F1083" s="11">
        <v>2023.11</v>
      </c>
      <c r="G1083" s="8"/>
      <c r="H1083" s="16" t="str">
        <f t="shared" si="7"/>
        <v>03/2026</v>
      </c>
      <c r="I1083" s="70" t="str">
        <f t="shared" si="8"/>
        <v>CXG-0326</v>
      </c>
    </row>
    <row r="1084">
      <c r="A1084" s="8" t="s">
        <v>8864</v>
      </c>
      <c r="B1084" s="13">
        <v>46083.0</v>
      </c>
      <c r="C1084" s="8" t="s">
        <v>1886</v>
      </c>
      <c r="D1084" s="8" t="s">
        <v>7795</v>
      </c>
      <c r="E1084" s="8" t="s">
        <v>1478</v>
      </c>
      <c r="F1084" s="11">
        <v>638.0</v>
      </c>
      <c r="G1084" s="8"/>
      <c r="H1084" s="16" t="str">
        <f t="shared" si="7"/>
        <v>03/2026</v>
      </c>
      <c r="I1084" s="70" t="str">
        <f t="shared" si="8"/>
        <v>CXG-0326</v>
      </c>
    </row>
    <row r="1085">
      <c r="A1085" s="8" t="s">
        <v>8865</v>
      </c>
      <c r="B1085" s="13">
        <v>46083.0</v>
      </c>
      <c r="C1085" s="8" t="s">
        <v>7592</v>
      </c>
      <c r="D1085" s="8" t="s">
        <v>7600</v>
      </c>
      <c r="E1085" s="8" t="s">
        <v>1478</v>
      </c>
      <c r="F1085" s="11">
        <v>1.0</v>
      </c>
      <c r="G1085" s="8"/>
      <c r="H1085" s="16" t="str">
        <f t="shared" si="7"/>
        <v>03/2026</v>
      </c>
      <c r="I1085" s="70" t="str">
        <f t="shared" si="8"/>
        <v>CXG-0326</v>
      </c>
    </row>
    <row r="1086">
      <c r="A1086" s="8" t="s">
        <v>8866</v>
      </c>
      <c r="B1086" s="13">
        <v>46083.0</v>
      </c>
      <c r="C1086" s="8" t="s">
        <v>7592</v>
      </c>
      <c r="D1086" s="8" t="s">
        <v>7600</v>
      </c>
      <c r="E1086" s="8" t="s">
        <v>1478</v>
      </c>
      <c r="F1086" s="11">
        <v>25.0</v>
      </c>
      <c r="G1086" s="8"/>
      <c r="H1086" s="16" t="str">
        <f t="shared" si="7"/>
        <v>03/2026</v>
      </c>
      <c r="I1086" s="70" t="str">
        <f t="shared" si="8"/>
        <v>CXG-0326</v>
      </c>
    </row>
    <row r="1087">
      <c r="A1087" s="8" t="s">
        <v>8867</v>
      </c>
      <c r="B1087" s="13">
        <v>46083.0</v>
      </c>
      <c r="C1087" s="8" t="s">
        <v>7652</v>
      </c>
      <c r="D1087" s="8" t="s">
        <v>230</v>
      </c>
      <c r="E1087" s="8" t="s">
        <v>2193</v>
      </c>
      <c r="F1087" s="11">
        <v>25000.0</v>
      </c>
      <c r="G1087" s="8"/>
      <c r="H1087" s="16" t="str">
        <f t="shared" si="7"/>
        <v>03/2026</v>
      </c>
      <c r="I1087" s="70" t="str">
        <f t="shared" si="8"/>
        <v>CXG-0326</v>
      </c>
    </row>
    <row r="1088">
      <c r="A1088" s="8" t="s">
        <v>8868</v>
      </c>
      <c r="B1088" s="13">
        <v>46084.0</v>
      </c>
      <c r="C1088" s="8" t="s">
        <v>1886</v>
      </c>
      <c r="D1088" s="8" t="s">
        <v>7795</v>
      </c>
      <c r="E1088" s="8" t="s">
        <v>1478</v>
      </c>
      <c r="F1088" s="11">
        <v>605.0</v>
      </c>
      <c r="G1088" s="8"/>
      <c r="H1088" s="16" t="str">
        <f t="shared" si="7"/>
        <v>03/2026</v>
      </c>
      <c r="I1088" s="70" t="str">
        <f t="shared" si="8"/>
        <v>CXG-0326</v>
      </c>
    </row>
    <row r="1089">
      <c r="A1089" s="8" t="s">
        <v>8869</v>
      </c>
      <c r="B1089" s="13">
        <v>46085.0</v>
      </c>
      <c r="C1089" s="8" t="s">
        <v>8202</v>
      </c>
      <c r="D1089" s="8" t="s">
        <v>8202</v>
      </c>
      <c r="E1089" s="8" t="s">
        <v>2193</v>
      </c>
      <c r="F1089" s="11">
        <v>100.0</v>
      </c>
      <c r="G1089" s="8"/>
      <c r="H1089" s="16" t="str">
        <f t="shared" si="7"/>
        <v>03/2026</v>
      </c>
      <c r="I1089" s="70" t="str">
        <f t="shared" si="8"/>
        <v>CXG-0326</v>
      </c>
    </row>
    <row r="1090">
      <c r="A1090" s="8" t="s">
        <v>8870</v>
      </c>
      <c r="B1090" s="13">
        <v>46085.0</v>
      </c>
      <c r="C1090" s="8" t="s">
        <v>7586</v>
      </c>
      <c r="D1090" s="8" t="s">
        <v>7675</v>
      </c>
      <c r="E1090" s="8" t="s">
        <v>1478</v>
      </c>
      <c r="F1090" s="11">
        <v>650.0</v>
      </c>
      <c r="G1090" s="8"/>
      <c r="H1090" s="16" t="str">
        <f t="shared" si="7"/>
        <v>03/2026</v>
      </c>
      <c r="I1090" s="70" t="str">
        <f t="shared" si="8"/>
        <v>CXG-0326</v>
      </c>
    </row>
    <row r="1091">
      <c r="A1091" s="8" t="s">
        <v>8871</v>
      </c>
      <c r="B1091" s="13">
        <v>46086.0</v>
      </c>
      <c r="C1091" s="8" t="s">
        <v>1886</v>
      </c>
      <c r="D1091" s="8" t="s">
        <v>8872</v>
      </c>
      <c r="E1091" s="8" t="s">
        <v>2193</v>
      </c>
      <c r="F1091" s="11">
        <v>3000.0</v>
      </c>
      <c r="G1091" s="8"/>
      <c r="H1091" s="16" t="str">
        <f t="shared" si="7"/>
        <v>03/2026</v>
      </c>
      <c r="I1091" s="70" t="str">
        <f t="shared" si="8"/>
        <v>CXG-0326</v>
      </c>
    </row>
    <row r="1092">
      <c r="A1092" s="8" t="s">
        <v>8873</v>
      </c>
      <c r="B1092" s="13">
        <v>46086.0</v>
      </c>
      <c r="C1092" s="8" t="s">
        <v>7652</v>
      </c>
      <c r="D1092" s="8" t="s">
        <v>7432</v>
      </c>
      <c r="E1092" s="8" t="s">
        <v>1575</v>
      </c>
      <c r="F1092" s="11">
        <v>10000.0</v>
      </c>
      <c r="G1092" s="8" t="s">
        <v>2851</v>
      </c>
      <c r="H1092" s="16" t="str">
        <f t="shared" si="7"/>
        <v>03/2026</v>
      </c>
      <c r="I1092" s="70" t="str">
        <f t="shared" si="8"/>
        <v>CXG-0326</v>
      </c>
    </row>
    <row r="1093">
      <c r="A1093" s="8" t="s">
        <v>8874</v>
      </c>
      <c r="B1093" s="13">
        <v>46086.0</v>
      </c>
      <c r="C1093" s="8" t="s">
        <v>7652</v>
      </c>
      <c r="D1093" s="8" t="s">
        <v>378</v>
      </c>
      <c r="E1093" s="8" t="s">
        <v>1575</v>
      </c>
      <c r="F1093" s="11">
        <v>25000.0</v>
      </c>
      <c r="G1093" s="8" t="s">
        <v>2851</v>
      </c>
      <c r="H1093" s="16" t="str">
        <f t="shared" si="7"/>
        <v>03/2026</v>
      </c>
      <c r="I1093" s="70" t="str">
        <f t="shared" si="8"/>
        <v>CXG-0326</v>
      </c>
    </row>
    <row r="1094">
      <c r="A1094" s="8" t="s">
        <v>8875</v>
      </c>
      <c r="B1094" s="13">
        <v>46086.0</v>
      </c>
      <c r="C1094" s="8" t="s">
        <v>8481</v>
      </c>
      <c r="D1094" s="8" t="s">
        <v>8481</v>
      </c>
      <c r="E1094" s="8" t="s">
        <v>2193</v>
      </c>
      <c r="F1094" s="11">
        <v>57905.0</v>
      </c>
      <c r="G1094" s="8"/>
      <c r="H1094" s="16" t="str">
        <f t="shared" si="7"/>
        <v>03/2026</v>
      </c>
      <c r="I1094" s="70" t="str">
        <f t="shared" si="8"/>
        <v>CXG-0326</v>
      </c>
    </row>
    <row r="1095">
      <c r="A1095" s="8" t="s">
        <v>8876</v>
      </c>
      <c r="B1095" s="13">
        <v>46086.0</v>
      </c>
      <c r="C1095" s="8" t="s">
        <v>7592</v>
      </c>
      <c r="D1095" s="8" t="s">
        <v>7600</v>
      </c>
      <c r="E1095" s="8" t="s">
        <v>2193</v>
      </c>
      <c r="F1095" s="11">
        <v>99.31</v>
      </c>
      <c r="G1095" s="8"/>
      <c r="H1095" s="16" t="str">
        <f t="shared" si="7"/>
        <v>03/2026</v>
      </c>
      <c r="I1095" s="70" t="str">
        <f t="shared" si="8"/>
        <v>CXG-0326</v>
      </c>
    </row>
    <row r="1096">
      <c r="A1096" s="8" t="s">
        <v>8877</v>
      </c>
      <c r="B1096" s="13">
        <v>46086.0</v>
      </c>
      <c r="C1096" s="8" t="s">
        <v>7652</v>
      </c>
      <c r="D1096" s="8" t="s">
        <v>7729</v>
      </c>
      <c r="E1096" s="8" t="s">
        <v>1478</v>
      </c>
      <c r="F1096" s="11">
        <v>3500.0</v>
      </c>
      <c r="G1096" s="8"/>
      <c r="H1096" s="16" t="str">
        <f t="shared" si="7"/>
        <v>03/2026</v>
      </c>
      <c r="I1096" s="70" t="str">
        <f t="shared" si="8"/>
        <v>CXG-0326</v>
      </c>
    </row>
    <row r="1097">
      <c r="A1097" s="8" t="s">
        <v>8878</v>
      </c>
      <c r="B1097" s="13">
        <v>46086.0</v>
      </c>
      <c r="C1097" s="8" t="s">
        <v>7628</v>
      </c>
      <c r="D1097" s="8" t="s">
        <v>7628</v>
      </c>
      <c r="E1097" s="8" t="s">
        <v>1478</v>
      </c>
      <c r="F1097" s="11">
        <v>540.33</v>
      </c>
      <c r="G1097" s="8"/>
      <c r="H1097" s="16" t="str">
        <f t="shared" si="7"/>
        <v>03/2026</v>
      </c>
      <c r="I1097" s="70" t="str">
        <f t="shared" si="8"/>
        <v>CXG-0326</v>
      </c>
    </row>
    <row r="1098">
      <c r="A1098" s="8" t="s">
        <v>8879</v>
      </c>
      <c r="B1098" s="13">
        <v>46086.0</v>
      </c>
      <c r="C1098" s="8" t="s">
        <v>7621</v>
      </c>
      <c r="D1098" s="8" t="s">
        <v>7621</v>
      </c>
      <c r="E1098" s="8" t="s">
        <v>1478</v>
      </c>
      <c r="F1098" s="11">
        <v>2431.0</v>
      </c>
      <c r="G1098" s="8"/>
      <c r="H1098" s="16" t="str">
        <f t="shared" si="7"/>
        <v>03/2026</v>
      </c>
      <c r="I1098" s="70" t="str">
        <f t="shared" si="8"/>
        <v>CXG-0326</v>
      </c>
    </row>
    <row r="1099">
      <c r="A1099" s="8" t="s">
        <v>8880</v>
      </c>
      <c r="B1099" s="13">
        <v>46086.0</v>
      </c>
      <c r="C1099" s="8" t="s">
        <v>7621</v>
      </c>
      <c r="D1099" s="8" t="s">
        <v>7621</v>
      </c>
      <c r="E1099" s="8" t="s">
        <v>1478</v>
      </c>
      <c r="F1099" s="11">
        <v>810.0</v>
      </c>
      <c r="G1099" s="8"/>
      <c r="H1099" s="16" t="str">
        <f t="shared" si="7"/>
        <v>03/2026</v>
      </c>
      <c r="I1099" s="70" t="str">
        <f t="shared" si="8"/>
        <v>CXG-0326</v>
      </c>
    </row>
    <row r="1100">
      <c r="A1100" s="8" t="s">
        <v>8881</v>
      </c>
      <c r="B1100" s="13">
        <v>46086.0</v>
      </c>
      <c r="C1100" s="8" t="s">
        <v>8092</v>
      </c>
      <c r="D1100" s="8" t="s">
        <v>8092</v>
      </c>
      <c r="E1100" s="8" t="s">
        <v>2193</v>
      </c>
      <c r="F1100" s="11">
        <v>3500.0</v>
      </c>
      <c r="G1100" s="8"/>
      <c r="H1100" s="16" t="str">
        <f t="shared" si="7"/>
        <v>03/2026</v>
      </c>
      <c r="I1100" s="70" t="str">
        <f t="shared" si="8"/>
        <v>CXG-0326</v>
      </c>
    </row>
    <row r="1101">
      <c r="A1101" s="8" t="s">
        <v>8882</v>
      </c>
      <c r="B1101" s="13">
        <v>46087.0</v>
      </c>
      <c r="C1101" s="8" t="s">
        <v>1886</v>
      </c>
      <c r="D1101" s="8" t="s">
        <v>7795</v>
      </c>
      <c r="E1101" s="8" t="s">
        <v>1478</v>
      </c>
      <c r="F1101" s="11">
        <v>623.0</v>
      </c>
      <c r="G1101" s="8"/>
      <c r="H1101" s="16" t="str">
        <f t="shared" si="7"/>
        <v>03/2026</v>
      </c>
      <c r="I1101" s="70" t="str">
        <f t="shared" si="8"/>
        <v>CXG-0326</v>
      </c>
    </row>
    <row r="1102">
      <c r="A1102" s="8" t="s">
        <v>8883</v>
      </c>
      <c r="B1102" s="13">
        <v>46088.0</v>
      </c>
      <c r="C1102" s="8" t="s">
        <v>7592</v>
      </c>
      <c r="D1102" s="8" t="s">
        <v>7600</v>
      </c>
      <c r="E1102" s="8" t="s">
        <v>2193</v>
      </c>
      <c r="F1102" s="11">
        <v>59.4</v>
      </c>
      <c r="G1102" s="8"/>
      <c r="H1102" s="16" t="str">
        <f t="shared" si="7"/>
        <v>03/2026</v>
      </c>
      <c r="I1102" s="70" t="str">
        <f t="shared" si="8"/>
        <v>CXG-0326</v>
      </c>
    </row>
    <row r="1103">
      <c r="A1103" s="8" t="s">
        <v>8884</v>
      </c>
      <c r="B1103" s="13">
        <v>46090.0</v>
      </c>
      <c r="C1103" s="8" t="s">
        <v>7639</v>
      </c>
      <c r="D1103" s="8" t="s">
        <v>7639</v>
      </c>
      <c r="E1103" s="8" t="s">
        <v>1478</v>
      </c>
      <c r="F1103" s="11">
        <v>962.04</v>
      </c>
      <c r="G1103" s="8"/>
      <c r="H1103" s="16" t="str">
        <f t="shared" si="7"/>
        <v>03/2026</v>
      </c>
      <c r="I1103" s="70" t="str">
        <f t="shared" si="8"/>
        <v>CXG-0326</v>
      </c>
    </row>
    <row r="1104">
      <c r="A1104" s="8" t="s">
        <v>8885</v>
      </c>
      <c r="B1104" s="13">
        <v>46086.0</v>
      </c>
      <c r="C1104" s="8" t="s">
        <v>7586</v>
      </c>
      <c r="D1104" s="8" t="s">
        <v>7586</v>
      </c>
      <c r="E1104" s="8" t="s">
        <v>1478</v>
      </c>
      <c r="F1104" s="11">
        <v>600.0</v>
      </c>
      <c r="G1104" s="8" t="s">
        <v>8886</v>
      </c>
      <c r="H1104" s="16" t="str">
        <f t="shared" si="7"/>
        <v>03/2026</v>
      </c>
      <c r="I1104" s="70" t="str">
        <f t="shared" si="8"/>
        <v>CXG-0326</v>
      </c>
    </row>
    <row r="1105">
      <c r="A1105" s="8" t="s">
        <v>8887</v>
      </c>
      <c r="B1105" s="13">
        <v>46090.0</v>
      </c>
      <c r="C1105" s="8" t="s">
        <v>7592</v>
      </c>
      <c r="D1105" s="8" t="s">
        <v>7600</v>
      </c>
      <c r="E1105" s="8" t="s">
        <v>2193</v>
      </c>
      <c r="F1105" s="11">
        <v>29.7</v>
      </c>
      <c r="G1105" s="8"/>
      <c r="H1105" s="16" t="str">
        <f t="shared" si="7"/>
        <v>03/2026</v>
      </c>
      <c r="I1105" s="70" t="str">
        <f t="shared" si="8"/>
        <v>CXG-0326</v>
      </c>
    </row>
    <row r="1106">
      <c r="A1106" s="8" t="s">
        <v>8888</v>
      </c>
      <c r="B1106" s="13">
        <v>46091.0</v>
      </c>
      <c r="C1106" s="8" t="s">
        <v>1886</v>
      </c>
      <c r="D1106" s="8" t="s">
        <v>240</v>
      </c>
      <c r="E1106" s="8" t="s">
        <v>1478</v>
      </c>
      <c r="F1106" s="11">
        <v>356.0</v>
      </c>
      <c r="G1106" s="8"/>
      <c r="H1106" s="16" t="str">
        <f t="shared" si="7"/>
        <v>03/2026</v>
      </c>
      <c r="I1106" s="70" t="str">
        <f t="shared" si="8"/>
        <v>CXG-0326</v>
      </c>
    </row>
    <row r="1107">
      <c r="A1107" s="8" t="s">
        <v>8889</v>
      </c>
      <c r="B1107" s="13">
        <v>46091.0</v>
      </c>
      <c r="C1107" s="8" t="s">
        <v>7592</v>
      </c>
      <c r="D1107" s="8" t="s">
        <v>7600</v>
      </c>
      <c r="E1107" s="8" t="s">
        <v>2193</v>
      </c>
      <c r="F1107" s="11">
        <v>15.0</v>
      </c>
      <c r="G1107" s="8"/>
      <c r="H1107" s="16" t="str">
        <f t="shared" si="7"/>
        <v>03/2026</v>
      </c>
      <c r="I1107" s="70" t="str">
        <f t="shared" si="8"/>
        <v>CXG-0326</v>
      </c>
    </row>
    <row r="1108">
      <c r="A1108" s="8" t="s">
        <v>8890</v>
      </c>
      <c r="B1108" s="13">
        <v>46091.0</v>
      </c>
      <c r="C1108" s="8" t="s">
        <v>7592</v>
      </c>
      <c r="D1108" s="8" t="s">
        <v>7600</v>
      </c>
      <c r="E1108" s="8" t="s">
        <v>2193</v>
      </c>
      <c r="F1108" s="11">
        <v>79.2</v>
      </c>
      <c r="G1108" s="8"/>
      <c r="H1108" s="16" t="str">
        <f t="shared" si="7"/>
        <v>03/2026</v>
      </c>
      <c r="I1108" s="70" t="str">
        <f t="shared" si="8"/>
        <v>CXG-0326</v>
      </c>
    </row>
    <row r="1109">
      <c r="A1109" s="8" t="s">
        <v>8891</v>
      </c>
      <c r="B1109" s="13">
        <v>46092.0</v>
      </c>
      <c r="C1109" s="8" t="s">
        <v>7628</v>
      </c>
      <c r="D1109" s="8" t="s">
        <v>7628</v>
      </c>
      <c r="E1109" s="8" t="s">
        <v>1478</v>
      </c>
      <c r="F1109" s="11">
        <v>906.3</v>
      </c>
      <c r="G1109" s="8"/>
      <c r="H1109" s="16" t="str">
        <f t="shared" si="7"/>
        <v>03/2026</v>
      </c>
      <c r="I1109" s="70" t="str">
        <f t="shared" si="8"/>
        <v>CXG-0326</v>
      </c>
    </row>
    <row r="1110">
      <c r="A1110" s="8" t="s">
        <v>8892</v>
      </c>
      <c r="B1110" s="13">
        <v>46092.0</v>
      </c>
      <c r="C1110" s="8" t="s">
        <v>8100</v>
      </c>
      <c r="D1110" s="8" t="s">
        <v>8100</v>
      </c>
      <c r="E1110" s="8" t="s">
        <v>1478</v>
      </c>
      <c r="F1110" s="11">
        <v>190.0</v>
      </c>
      <c r="G1110" s="8"/>
      <c r="H1110" s="16" t="str">
        <f t="shared" si="7"/>
        <v>03/2026</v>
      </c>
      <c r="I1110" s="70" t="str">
        <f t="shared" si="8"/>
        <v>CXG-0326</v>
      </c>
    </row>
    <row r="1111">
      <c r="A1111" s="8" t="s">
        <v>8893</v>
      </c>
      <c r="B1111" s="13">
        <v>46092.0</v>
      </c>
      <c r="C1111" s="8" t="s">
        <v>7592</v>
      </c>
      <c r="D1111" s="8" t="s">
        <v>7600</v>
      </c>
      <c r="E1111" s="8" t="s">
        <v>2193</v>
      </c>
      <c r="F1111" s="11">
        <v>19.8</v>
      </c>
      <c r="G1111" s="8"/>
      <c r="H1111" s="16" t="str">
        <f t="shared" si="7"/>
        <v>03/2026</v>
      </c>
      <c r="I1111" s="70" t="str">
        <f t="shared" si="8"/>
        <v>CXG-0326</v>
      </c>
    </row>
    <row r="1112">
      <c r="A1112" s="8" t="s">
        <v>8894</v>
      </c>
      <c r="B1112" s="13">
        <v>46093.0</v>
      </c>
      <c r="C1112" s="8" t="s">
        <v>7586</v>
      </c>
      <c r="D1112" s="8" t="s">
        <v>8895</v>
      </c>
      <c r="E1112" s="8" t="s">
        <v>1478</v>
      </c>
      <c r="F1112" s="11">
        <v>984.0</v>
      </c>
      <c r="G1112" s="8"/>
      <c r="H1112" s="16" t="str">
        <f t="shared" si="7"/>
        <v>03/2026</v>
      </c>
      <c r="I1112" s="70" t="str">
        <f t="shared" si="8"/>
        <v>CXG-0326</v>
      </c>
    </row>
    <row r="1113">
      <c r="A1113" s="8" t="s">
        <v>8896</v>
      </c>
      <c r="B1113" s="13">
        <v>46092.0</v>
      </c>
      <c r="C1113" s="8" t="s">
        <v>1886</v>
      </c>
      <c r="D1113" s="8" t="s">
        <v>7795</v>
      </c>
      <c r="E1113" s="8" t="s">
        <v>1478</v>
      </c>
      <c r="F1113" s="11">
        <v>640.0</v>
      </c>
      <c r="G1113" s="8"/>
      <c r="H1113" s="16" t="str">
        <f t="shared" si="7"/>
        <v>03/2026</v>
      </c>
      <c r="I1113" s="70" t="str">
        <f t="shared" si="8"/>
        <v>CXG-0326</v>
      </c>
    </row>
    <row r="1114">
      <c r="A1114" s="8" t="s">
        <v>8897</v>
      </c>
      <c r="B1114" s="13">
        <v>46093.0</v>
      </c>
      <c r="C1114" s="8" t="s">
        <v>7592</v>
      </c>
      <c r="D1114" s="8" t="s">
        <v>7600</v>
      </c>
      <c r="E1114" s="8" t="s">
        <v>2193</v>
      </c>
      <c r="F1114" s="11">
        <v>39.6</v>
      </c>
      <c r="G1114" s="8"/>
      <c r="H1114" s="16" t="str">
        <f t="shared" si="7"/>
        <v>03/2026</v>
      </c>
      <c r="I1114" s="70" t="str">
        <f t="shared" si="8"/>
        <v>CXG-0326</v>
      </c>
    </row>
    <row r="1115">
      <c r="A1115" s="8" t="s">
        <v>8898</v>
      </c>
      <c r="B1115" s="13">
        <v>46093.0</v>
      </c>
      <c r="C1115" s="8" t="s">
        <v>7586</v>
      </c>
      <c r="D1115" s="8" t="s">
        <v>7675</v>
      </c>
      <c r="E1115" s="8" t="s">
        <v>1478</v>
      </c>
      <c r="F1115" s="11">
        <v>865.15</v>
      </c>
      <c r="G1115" s="8"/>
      <c r="H1115" s="16" t="str">
        <f t="shared" si="7"/>
        <v>03/2026</v>
      </c>
      <c r="I1115" s="70" t="str">
        <f t="shared" si="8"/>
        <v>CXG-0326</v>
      </c>
    </row>
    <row r="1116">
      <c r="A1116" s="8"/>
      <c r="B1116" s="13"/>
      <c r="C1116" s="8"/>
      <c r="D1116" s="8"/>
      <c r="E1116" s="8"/>
      <c r="F1116" s="11"/>
      <c r="G1116" s="8"/>
      <c r="I1116" s="70"/>
    </row>
    <row r="1117">
      <c r="A1117" s="8" t="s">
        <v>8899</v>
      </c>
      <c r="B1117" s="13">
        <v>46094.0</v>
      </c>
      <c r="C1117" s="8" t="s">
        <v>7592</v>
      </c>
      <c r="D1117" s="8" t="s">
        <v>7600</v>
      </c>
      <c r="E1117" s="8" t="s">
        <v>2193</v>
      </c>
      <c r="F1117" s="11">
        <v>9.9</v>
      </c>
      <c r="G1117" s="8"/>
      <c r="H1117" s="16" t="str">
        <f t="shared" ref="H1117:H1235" si="9">TEXT(B1117,"MM/YYYY")</f>
        <v>03/2026</v>
      </c>
      <c r="I1117" s="70" t="str">
        <f t="shared" ref="I1117:I1235" si="10">IF(B1117="","",CONCATENATE("CXG-",TEXT(B1117,"MMYY")))</f>
        <v>CXG-0326</v>
      </c>
    </row>
    <row r="1118">
      <c r="A1118" s="8" t="s">
        <v>8900</v>
      </c>
      <c r="B1118" s="13">
        <v>46094.0</v>
      </c>
      <c r="C1118" s="8" t="s">
        <v>7474</v>
      </c>
      <c r="D1118" s="8" t="s">
        <v>7635</v>
      </c>
      <c r="E1118" s="8" t="s">
        <v>1478</v>
      </c>
      <c r="F1118" s="11">
        <v>21158.4</v>
      </c>
      <c r="G1118" s="8"/>
      <c r="H1118" s="16" t="str">
        <f t="shared" si="9"/>
        <v>03/2026</v>
      </c>
      <c r="I1118" s="70" t="str">
        <f t="shared" si="10"/>
        <v>CXG-0326</v>
      </c>
    </row>
    <row r="1119">
      <c r="A1119" s="8" t="s">
        <v>8901</v>
      </c>
      <c r="B1119" s="13">
        <v>46095.0</v>
      </c>
      <c r="C1119" s="8" t="s">
        <v>1491</v>
      </c>
      <c r="D1119" s="8" t="s">
        <v>1491</v>
      </c>
      <c r="E1119" s="8" t="s">
        <v>1478</v>
      </c>
      <c r="F1119" s="11">
        <v>950.0</v>
      </c>
      <c r="G1119" s="8"/>
      <c r="H1119" s="16" t="str">
        <f t="shared" si="9"/>
        <v>03/2026</v>
      </c>
      <c r="I1119" s="70" t="str">
        <f t="shared" si="10"/>
        <v>CXG-0326</v>
      </c>
    </row>
    <row r="1120">
      <c r="A1120" s="8" t="s">
        <v>8902</v>
      </c>
      <c r="B1120" s="13">
        <v>46097.0</v>
      </c>
      <c r="C1120" s="8" t="s">
        <v>7586</v>
      </c>
      <c r="D1120" s="8" t="s">
        <v>8903</v>
      </c>
      <c r="E1120" s="8" t="s">
        <v>1478</v>
      </c>
      <c r="F1120" s="11">
        <v>100.0</v>
      </c>
      <c r="G1120" s="8"/>
      <c r="H1120" s="16" t="str">
        <f t="shared" si="9"/>
        <v>03/2026</v>
      </c>
      <c r="I1120" s="70" t="str">
        <f t="shared" si="10"/>
        <v>CXG-0326</v>
      </c>
    </row>
    <row r="1121">
      <c r="A1121" s="8" t="s">
        <v>8904</v>
      </c>
      <c r="B1121" s="13">
        <v>46098.0</v>
      </c>
      <c r="C1121" s="8" t="s">
        <v>7652</v>
      </c>
      <c r="D1121" s="8" t="s">
        <v>7596</v>
      </c>
      <c r="E1121" s="8" t="s">
        <v>1478</v>
      </c>
      <c r="F1121" s="11">
        <v>2500.0</v>
      </c>
      <c r="G1121" s="8"/>
      <c r="H1121" s="16" t="str">
        <f t="shared" si="9"/>
        <v>03/2026</v>
      </c>
      <c r="I1121" s="70" t="str">
        <f t="shared" si="10"/>
        <v>CXG-0326</v>
      </c>
    </row>
    <row r="1122">
      <c r="A1122" s="8" t="s">
        <v>8905</v>
      </c>
      <c r="B1122" s="13">
        <v>46098.0</v>
      </c>
      <c r="C1122" s="8" t="s">
        <v>7592</v>
      </c>
      <c r="D1122" s="8" t="s">
        <v>7600</v>
      </c>
      <c r="E1122" s="8" t="s">
        <v>2193</v>
      </c>
      <c r="F1122" s="11">
        <v>29.7</v>
      </c>
      <c r="G1122" s="8"/>
      <c r="H1122" s="16" t="str">
        <f t="shared" si="9"/>
        <v>03/2026</v>
      </c>
      <c r="I1122" s="70" t="str">
        <f t="shared" si="10"/>
        <v>CXG-0326</v>
      </c>
    </row>
    <row r="1123">
      <c r="A1123" s="8" t="s">
        <v>8906</v>
      </c>
      <c r="B1123" s="13">
        <v>46098.0</v>
      </c>
      <c r="C1123" s="8" t="s">
        <v>7639</v>
      </c>
      <c r="D1123" s="8" t="s">
        <v>7639</v>
      </c>
      <c r="E1123" s="8" t="s">
        <v>1478</v>
      </c>
      <c r="F1123" s="11">
        <v>1501.84</v>
      </c>
      <c r="G1123" s="8"/>
      <c r="H1123" s="16" t="str">
        <f t="shared" si="9"/>
        <v>03/2026</v>
      </c>
      <c r="I1123" s="70" t="str">
        <f t="shared" si="10"/>
        <v>CXG-0326</v>
      </c>
    </row>
    <row r="1124">
      <c r="A1124" s="8" t="s">
        <v>8907</v>
      </c>
      <c r="B1124" s="13">
        <v>46098.0</v>
      </c>
      <c r="C1124" s="8" t="s">
        <v>1491</v>
      </c>
      <c r="D1124" s="8" t="s">
        <v>1491</v>
      </c>
      <c r="E1124" s="8" t="s">
        <v>1478</v>
      </c>
      <c r="F1124" s="11">
        <v>200.0</v>
      </c>
      <c r="G1124" s="8"/>
      <c r="H1124" s="16" t="str">
        <f t="shared" si="9"/>
        <v>03/2026</v>
      </c>
      <c r="I1124" s="70" t="str">
        <f t="shared" si="10"/>
        <v>CXG-0326</v>
      </c>
    </row>
    <row r="1125">
      <c r="A1125" s="8" t="s">
        <v>8908</v>
      </c>
      <c r="B1125" s="13">
        <v>46098.0</v>
      </c>
      <c r="C1125" s="8" t="s">
        <v>7630</v>
      </c>
      <c r="D1125" s="8" t="s">
        <v>7630</v>
      </c>
      <c r="E1125" s="8" t="s">
        <v>1478</v>
      </c>
      <c r="F1125" s="11">
        <v>11769.31</v>
      </c>
      <c r="G1125" s="8"/>
      <c r="H1125" s="16" t="str">
        <f t="shared" si="9"/>
        <v>03/2026</v>
      </c>
      <c r="I1125" s="70" t="str">
        <f t="shared" si="10"/>
        <v>CXG-0326</v>
      </c>
    </row>
    <row r="1126">
      <c r="A1126" s="8" t="s">
        <v>8909</v>
      </c>
      <c r="B1126" s="13">
        <v>46098.0</v>
      </c>
      <c r="C1126" s="8" t="s">
        <v>8059</v>
      </c>
      <c r="D1126" s="8" t="s">
        <v>8059</v>
      </c>
      <c r="E1126" s="8" t="s">
        <v>1478</v>
      </c>
      <c r="F1126" s="11">
        <v>130.8</v>
      </c>
      <c r="G1126" s="8"/>
      <c r="H1126" s="16" t="str">
        <f t="shared" si="9"/>
        <v>03/2026</v>
      </c>
      <c r="I1126" s="70" t="str">
        <f t="shared" si="10"/>
        <v>CXG-0326</v>
      </c>
    </row>
    <row r="1127">
      <c r="A1127" s="8" t="s">
        <v>8910</v>
      </c>
      <c r="B1127" s="13">
        <v>46098.0</v>
      </c>
      <c r="C1127" s="8" t="s">
        <v>8202</v>
      </c>
      <c r="D1127" s="8" t="s">
        <v>8202</v>
      </c>
      <c r="E1127" s="8" t="s">
        <v>1478</v>
      </c>
      <c r="F1127" s="11">
        <v>100.0</v>
      </c>
      <c r="G1127" s="8"/>
      <c r="H1127" s="16" t="str">
        <f t="shared" si="9"/>
        <v>03/2026</v>
      </c>
      <c r="I1127" s="70" t="str">
        <f t="shared" si="10"/>
        <v>CXG-0326</v>
      </c>
    </row>
    <row r="1128">
      <c r="A1128" s="8" t="s">
        <v>8911</v>
      </c>
      <c r="B1128" s="13">
        <v>46091.0</v>
      </c>
      <c r="C1128" s="8" t="s">
        <v>7752</v>
      </c>
      <c r="D1128" s="8" t="s">
        <v>7752</v>
      </c>
      <c r="E1128" s="8" t="s">
        <v>1478</v>
      </c>
      <c r="F1128" s="11">
        <v>15289.47</v>
      </c>
      <c r="G1128" s="8"/>
      <c r="H1128" s="16" t="str">
        <f t="shared" si="9"/>
        <v>03/2026</v>
      </c>
      <c r="I1128" s="70" t="str">
        <f t="shared" si="10"/>
        <v>CXG-0326</v>
      </c>
    </row>
    <row r="1129">
      <c r="A1129" s="8" t="s">
        <v>8912</v>
      </c>
      <c r="B1129" s="13">
        <v>46091.0</v>
      </c>
      <c r="C1129" s="8" t="s">
        <v>7987</v>
      </c>
      <c r="D1129" s="8" t="s">
        <v>7988</v>
      </c>
      <c r="E1129" s="8" t="s">
        <v>1478</v>
      </c>
      <c r="F1129" s="11">
        <v>65.11</v>
      </c>
      <c r="G1129" s="8"/>
      <c r="H1129" s="16" t="str">
        <f t="shared" si="9"/>
        <v>03/2026</v>
      </c>
      <c r="I1129" s="70" t="str">
        <f t="shared" si="10"/>
        <v>CXG-0326</v>
      </c>
    </row>
    <row r="1130">
      <c r="A1130" s="8" t="s">
        <v>8913</v>
      </c>
      <c r="B1130" s="13">
        <v>46097.0</v>
      </c>
      <c r="C1130" s="8" t="s">
        <v>7592</v>
      </c>
      <c r="D1130" s="8" t="s">
        <v>7600</v>
      </c>
      <c r="E1130" s="8" t="s">
        <v>1478</v>
      </c>
      <c r="F1130" s="11">
        <v>56.5</v>
      </c>
      <c r="G1130" s="8"/>
      <c r="H1130" s="16" t="str">
        <f t="shared" si="9"/>
        <v>03/2026</v>
      </c>
      <c r="I1130" s="70" t="str">
        <f t="shared" si="10"/>
        <v>CXG-0326</v>
      </c>
    </row>
    <row r="1131">
      <c r="A1131" s="8" t="s">
        <v>8914</v>
      </c>
      <c r="B1131" s="13">
        <v>46094.0</v>
      </c>
      <c r="C1131" s="8" t="s">
        <v>7639</v>
      </c>
      <c r="D1131" s="8" t="s">
        <v>7639</v>
      </c>
      <c r="E1131" s="8" t="s">
        <v>1478</v>
      </c>
      <c r="F1131" s="11">
        <v>1322.9</v>
      </c>
      <c r="G1131" s="8"/>
      <c r="H1131" s="16" t="str">
        <f t="shared" si="9"/>
        <v>03/2026</v>
      </c>
      <c r="I1131" s="70" t="str">
        <f t="shared" si="10"/>
        <v>CXG-0326</v>
      </c>
    </row>
    <row r="1132">
      <c r="A1132" s="8" t="s">
        <v>8915</v>
      </c>
      <c r="B1132" s="13">
        <v>46094.0</v>
      </c>
      <c r="C1132" s="8" t="s">
        <v>7639</v>
      </c>
      <c r="D1132" s="8" t="s">
        <v>7639</v>
      </c>
      <c r="E1132" s="8" t="s">
        <v>1478</v>
      </c>
      <c r="F1132" s="11">
        <v>1077.85</v>
      </c>
      <c r="G1132" s="8"/>
      <c r="H1132" s="16" t="str">
        <f t="shared" si="9"/>
        <v>03/2026</v>
      </c>
      <c r="I1132" s="70" t="str">
        <f t="shared" si="10"/>
        <v>CXG-0326</v>
      </c>
    </row>
    <row r="1133">
      <c r="A1133" s="8" t="s">
        <v>8916</v>
      </c>
      <c r="B1133" s="13">
        <v>46094.0</v>
      </c>
      <c r="C1133" s="8" t="s">
        <v>7589</v>
      </c>
      <c r="D1133" s="8" t="s">
        <v>8028</v>
      </c>
      <c r="E1133" s="8" t="s">
        <v>1478</v>
      </c>
      <c r="F1133" s="11">
        <v>2394.11</v>
      </c>
      <c r="G1133" s="8"/>
      <c r="H1133" s="16" t="str">
        <f t="shared" si="9"/>
        <v>03/2026</v>
      </c>
      <c r="I1133" s="70" t="str">
        <f t="shared" si="10"/>
        <v>CXG-0326</v>
      </c>
    </row>
    <row r="1134">
      <c r="A1134" s="8" t="s">
        <v>8917</v>
      </c>
      <c r="B1134" s="13">
        <v>46094.0</v>
      </c>
      <c r="C1134" s="8" t="s">
        <v>7639</v>
      </c>
      <c r="D1134" s="8" t="s">
        <v>7639</v>
      </c>
      <c r="E1134" s="8" t="s">
        <v>1478</v>
      </c>
      <c r="F1134" s="11">
        <v>1578.24</v>
      </c>
      <c r="G1134" s="8"/>
      <c r="H1134" s="16" t="str">
        <f t="shared" si="9"/>
        <v>03/2026</v>
      </c>
      <c r="I1134" s="70" t="str">
        <f t="shared" si="10"/>
        <v>CXG-0326</v>
      </c>
    </row>
    <row r="1135">
      <c r="A1135" s="8" t="s">
        <v>8918</v>
      </c>
      <c r="B1135" s="13">
        <v>46094.0</v>
      </c>
      <c r="C1135" s="8" t="s">
        <v>7589</v>
      </c>
      <c r="D1135" s="8" t="s">
        <v>8028</v>
      </c>
      <c r="E1135" s="8" t="s">
        <v>1478</v>
      </c>
      <c r="F1135" s="11">
        <v>10800.0</v>
      </c>
      <c r="G1135" s="8"/>
      <c r="H1135" s="16" t="str">
        <f t="shared" si="9"/>
        <v>03/2026</v>
      </c>
      <c r="I1135" s="70" t="str">
        <f t="shared" si="10"/>
        <v>CXG-0326</v>
      </c>
    </row>
    <row r="1136">
      <c r="A1136" s="8" t="s">
        <v>8919</v>
      </c>
      <c r="B1136" s="13">
        <v>46087.0</v>
      </c>
      <c r="C1136" s="8" t="s">
        <v>8036</v>
      </c>
      <c r="D1136" s="8" t="s">
        <v>8037</v>
      </c>
      <c r="E1136" s="8" t="s">
        <v>1505</v>
      </c>
      <c r="F1136" s="11">
        <v>116.5</v>
      </c>
      <c r="G1136" s="8"/>
      <c r="H1136" s="16" t="str">
        <f t="shared" si="9"/>
        <v>03/2026</v>
      </c>
      <c r="I1136" s="70" t="str">
        <f t="shared" si="10"/>
        <v>CXG-0326</v>
      </c>
    </row>
    <row r="1137">
      <c r="A1137" s="8" t="s">
        <v>8920</v>
      </c>
      <c r="B1137" s="13">
        <v>46085.0</v>
      </c>
      <c r="C1137" s="8" t="s">
        <v>7592</v>
      </c>
      <c r="D1137" s="8" t="s">
        <v>7600</v>
      </c>
      <c r="E1137" s="8" t="s">
        <v>1505</v>
      </c>
      <c r="F1137" s="11">
        <v>47.0</v>
      </c>
      <c r="G1137" s="8"/>
      <c r="H1137" s="16" t="str">
        <f t="shared" si="9"/>
        <v>03/2026</v>
      </c>
      <c r="I1137" s="70" t="str">
        <f t="shared" si="10"/>
        <v>CXG-0326</v>
      </c>
    </row>
    <row r="1138">
      <c r="A1138" s="8" t="s">
        <v>8921</v>
      </c>
      <c r="B1138" s="13">
        <v>46091.0</v>
      </c>
      <c r="C1138" s="8" t="s">
        <v>7589</v>
      </c>
      <c r="D1138" s="8" t="s">
        <v>7607</v>
      </c>
      <c r="E1138" s="8" t="s">
        <v>1505</v>
      </c>
      <c r="F1138" s="11">
        <v>3568.01</v>
      </c>
      <c r="G1138" s="8"/>
      <c r="H1138" s="16" t="str">
        <f t="shared" si="9"/>
        <v>03/2026</v>
      </c>
      <c r="I1138" s="70" t="str">
        <f t="shared" si="10"/>
        <v>CXG-0326</v>
      </c>
    </row>
    <row r="1139">
      <c r="A1139" s="8" t="s">
        <v>8922</v>
      </c>
      <c r="B1139" s="13">
        <v>46094.0</v>
      </c>
      <c r="C1139" s="8" t="s">
        <v>7592</v>
      </c>
      <c r="D1139" s="8" t="s">
        <v>7600</v>
      </c>
      <c r="E1139" s="8" t="s">
        <v>1505</v>
      </c>
      <c r="F1139" s="11">
        <v>168.5</v>
      </c>
      <c r="G1139" s="8"/>
      <c r="H1139" s="16" t="str">
        <f t="shared" si="9"/>
        <v>03/2026</v>
      </c>
      <c r="I1139" s="70" t="str">
        <f t="shared" si="10"/>
        <v>CXG-0326</v>
      </c>
    </row>
    <row r="1140">
      <c r="A1140" s="8" t="s">
        <v>8923</v>
      </c>
      <c r="B1140" s="13">
        <v>46097.0</v>
      </c>
      <c r="C1140" s="8" t="s">
        <v>7618</v>
      </c>
      <c r="D1140" s="8" t="s">
        <v>7619</v>
      </c>
      <c r="E1140" s="8" t="s">
        <v>1505</v>
      </c>
      <c r="F1140" s="11">
        <v>9143.76</v>
      </c>
      <c r="G1140" s="8"/>
      <c r="H1140" s="16" t="str">
        <f t="shared" si="9"/>
        <v>03/2026</v>
      </c>
      <c r="I1140" s="70" t="str">
        <f t="shared" si="10"/>
        <v>CXG-0326</v>
      </c>
    </row>
    <row r="1141">
      <c r="A1141" s="8" t="s">
        <v>8924</v>
      </c>
      <c r="B1141" s="13">
        <v>46099.0</v>
      </c>
      <c r="C1141" s="8" t="s">
        <v>7592</v>
      </c>
      <c r="D1141" s="8" t="s">
        <v>7600</v>
      </c>
      <c r="E1141" s="8" t="s">
        <v>2193</v>
      </c>
      <c r="F1141" s="11">
        <v>29.7</v>
      </c>
      <c r="G1141" s="8"/>
      <c r="H1141" s="16" t="str">
        <f t="shared" si="9"/>
        <v>03/2026</v>
      </c>
      <c r="I1141" s="70" t="str">
        <f t="shared" si="10"/>
        <v>CXG-0326</v>
      </c>
    </row>
    <row r="1142">
      <c r="A1142" s="8" t="s">
        <v>8925</v>
      </c>
      <c r="B1142" s="13">
        <v>46082.0</v>
      </c>
      <c r="C1142" s="8" t="s">
        <v>7592</v>
      </c>
      <c r="D1142" s="8" t="s">
        <v>7600</v>
      </c>
      <c r="E1142" s="8" t="s">
        <v>1505</v>
      </c>
      <c r="F1142" s="11">
        <v>232.3</v>
      </c>
      <c r="G1142" s="8" t="s">
        <v>8926</v>
      </c>
      <c r="H1142" s="16" t="str">
        <f t="shared" si="9"/>
        <v>03/2026</v>
      </c>
      <c r="I1142" s="70" t="str">
        <f t="shared" si="10"/>
        <v>CXG-0326</v>
      </c>
    </row>
    <row r="1143">
      <c r="A1143" s="8" t="s">
        <v>8927</v>
      </c>
      <c r="B1143" s="13">
        <v>46094.0</v>
      </c>
      <c r="C1143" s="8" t="s">
        <v>7618</v>
      </c>
      <c r="D1143" s="8" t="s">
        <v>7619</v>
      </c>
      <c r="E1143" s="8" t="s">
        <v>1505</v>
      </c>
      <c r="F1143" s="11">
        <v>1995.18</v>
      </c>
      <c r="G1143" s="8"/>
      <c r="H1143" s="16" t="str">
        <f t="shared" si="9"/>
        <v>03/2026</v>
      </c>
      <c r="I1143" s="70" t="str">
        <f t="shared" si="10"/>
        <v>CXG-0326</v>
      </c>
    </row>
    <row r="1144">
      <c r="A1144" s="8" t="s">
        <v>8928</v>
      </c>
      <c r="B1144" s="13">
        <v>46100.0</v>
      </c>
      <c r="C1144" s="8" t="s">
        <v>8929</v>
      </c>
      <c r="D1144" s="8" t="s">
        <v>8929</v>
      </c>
      <c r="E1144" s="8" t="s">
        <v>1478</v>
      </c>
      <c r="F1144" s="11">
        <v>3304.5</v>
      </c>
      <c r="G1144" s="8"/>
      <c r="H1144" s="16" t="str">
        <f t="shared" si="9"/>
        <v>03/2026</v>
      </c>
      <c r="I1144" s="70" t="str">
        <f t="shared" si="10"/>
        <v>CXG-0326</v>
      </c>
    </row>
    <row r="1145">
      <c r="A1145" s="8" t="s">
        <v>8930</v>
      </c>
      <c r="B1145" s="13">
        <v>46100.0</v>
      </c>
      <c r="C1145" s="8" t="s">
        <v>7592</v>
      </c>
      <c r="D1145" s="8" t="s">
        <v>7600</v>
      </c>
      <c r="E1145" s="8" t="s">
        <v>2193</v>
      </c>
      <c r="F1145" s="11">
        <v>29.7</v>
      </c>
      <c r="G1145" s="8"/>
      <c r="H1145" s="16" t="str">
        <f t="shared" si="9"/>
        <v>03/2026</v>
      </c>
      <c r="I1145" s="70" t="str">
        <f t="shared" si="10"/>
        <v>CXG-0326</v>
      </c>
    </row>
    <row r="1146">
      <c r="A1146" s="8" t="s">
        <v>8931</v>
      </c>
      <c r="B1146" s="13">
        <v>46101.0</v>
      </c>
      <c r="C1146" s="8" t="s">
        <v>8617</v>
      </c>
      <c r="D1146" s="8" t="s">
        <v>7639</v>
      </c>
      <c r="E1146" s="8" t="s">
        <v>1478</v>
      </c>
      <c r="F1146" s="11">
        <v>234.0</v>
      </c>
      <c r="G1146" s="8"/>
      <c r="H1146" s="16" t="str">
        <f t="shared" si="9"/>
        <v>03/2026</v>
      </c>
      <c r="I1146" s="70" t="str">
        <f t="shared" si="10"/>
        <v>CXG-0326</v>
      </c>
    </row>
    <row r="1147">
      <c r="A1147" s="8" t="s">
        <v>8932</v>
      </c>
      <c r="B1147" s="13">
        <v>46101.0</v>
      </c>
      <c r="C1147" s="8" t="s">
        <v>7639</v>
      </c>
      <c r="D1147" s="8" t="s">
        <v>7639</v>
      </c>
      <c r="E1147" s="8" t="s">
        <v>1478</v>
      </c>
      <c r="F1147" s="11">
        <v>1251.64</v>
      </c>
      <c r="G1147" s="8"/>
      <c r="H1147" s="16" t="str">
        <f t="shared" si="9"/>
        <v>03/2026</v>
      </c>
      <c r="I1147" s="70" t="str">
        <f t="shared" si="10"/>
        <v>CXG-0326</v>
      </c>
    </row>
    <row r="1148">
      <c r="A1148" s="8" t="s">
        <v>8933</v>
      </c>
      <c r="B1148" s="13">
        <v>46101.0</v>
      </c>
      <c r="C1148" s="8" t="s">
        <v>1886</v>
      </c>
      <c r="D1148" s="8" t="s">
        <v>240</v>
      </c>
      <c r="E1148" s="8" t="s">
        <v>1478</v>
      </c>
      <c r="F1148" s="11">
        <v>620.0</v>
      </c>
      <c r="G1148" s="8"/>
      <c r="H1148" s="16" t="str">
        <f t="shared" si="9"/>
        <v>03/2026</v>
      </c>
      <c r="I1148" s="70" t="str">
        <f t="shared" si="10"/>
        <v>CXG-0326</v>
      </c>
    </row>
    <row r="1149">
      <c r="A1149" s="8" t="s">
        <v>8934</v>
      </c>
      <c r="B1149" s="13">
        <v>46101.0</v>
      </c>
      <c r="C1149" s="8" t="s">
        <v>7592</v>
      </c>
      <c r="D1149" s="8" t="s">
        <v>7600</v>
      </c>
      <c r="E1149" s="8" t="s">
        <v>2193</v>
      </c>
      <c r="F1149" s="11">
        <v>39.6</v>
      </c>
      <c r="G1149" s="8"/>
      <c r="H1149" s="16" t="str">
        <f t="shared" si="9"/>
        <v>03/2026</v>
      </c>
      <c r="I1149" s="70" t="str">
        <f t="shared" si="10"/>
        <v>CXG-0326</v>
      </c>
    </row>
    <row r="1150">
      <c r="A1150" s="8" t="s">
        <v>8935</v>
      </c>
      <c r="B1150" s="13">
        <v>46102.0</v>
      </c>
      <c r="C1150" s="8" t="s">
        <v>7639</v>
      </c>
      <c r="D1150" s="8" t="s">
        <v>7639</v>
      </c>
      <c r="E1150" s="8" t="s">
        <v>1478</v>
      </c>
      <c r="F1150" s="11">
        <v>364.0</v>
      </c>
      <c r="G1150" s="8"/>
      <c r="H1150" s="16" t="str">
        <f t="shared" si="9"/>
        <v>03/2026</v>
      </c>
      <c r="I1150" s="70" t="str">
        <f t="shared" si="10"/>
        <v>CXG-0326</v>
      </c>
    </row>
    <row r="1151">
      <c r="A1151" s="8" t="s">
        <v>8936</v>
      </c>
      <c r="B1151" s="13">
        <v>46102.0</v>
      </c>
      <c r="C1151" s="8" t="s">
        <v>7639</v>
      </c>
      <c r="D1151" s="8" t="s">
        <v>7639</v>
      </c>
      <c r="E1151" s="8" t="s">
        <v>1478</v>
      </c>
      <c r="F1151" s="11">
        <v>1250.08</v>
      </c>
      <c r="G1151" s="8"/>
      <c r="H1151" s="16" t="str">
        <f t="shared" si="9"/>
        <v>03/2026</v>
      </c>
      <c r="I1151" s="70" t="str">
        <f t="shared" si="10"/>
        <v>CXG-0326</v>
      </c>
    </row>
    <row r="1152">
      <c r="A1152" s="8" t="s">
        <v>8937</v>
      </c>
      <c r="B1152" s="13">
        <v>46104.0</v>
      </c>
      <c r="C1152" s="8" t="s">
        <v>7592</v>
      </c>
      <c r="D1152" s="8" t="s">
        <v>7600</v>
      </c>
      <c r="E1152" s="8" t="s">
        <v>2193</v>
      </c>
      <c r="F1152" s="11">
        <v>29.7</v>
      </c>
      <c r="G1152" s="8"/>
      <c r="H1152" s="16" t="str">
        <f t="shared" si="9"/>
        <v>03/2026</v>
      </c>
      <c r="I1152" s="70" t="str">
        <f t="shared" si="10"/>
        <v>CXG-0326</v>
      </c>
    </row>
    <row r="1153">
      <c r="A1153" s="8" t="s">
        <v>8938</v>
      </c>
      <c r="B1153" s="13">
        <v>46104.0</v>
      </c>
      <c r="C1153" s="8" t="s">
        <v>1886</v>
      </c>
      <c r="D1153" s="8" t="s">
        <v>1886</v>
      </c>
      <c r="E1153" s="8" t="s">
        <v>1478</v>
      </c>
      <c r="F1153" s="11">
        <v>3900.0</v>
      </c>
      <c r="G1153" s="8" t="s">
        <v>8939</v>
      </c>
      <c r="H1153" s="16" t="str">
        <f t="shared" si="9"/>
        <v>03/2026</v>
      </c>
      <c r="I1153" s="70" t="str">
        <f t="shared" si="10"/>
        <v>CXG-0326</v>
      </c>
    </row>
    <row r="1154">
      <c r="A1154" s="8" t="s">
        <v>8940</v>
      </c>
      <c r="B1154" s="13">
        <v>46104.0</v>
      </c>
      <c r="C1154" s="8" t="s">
        <v>7592</v>
      </c>
      <c r="D1154" s="8" t="s">
        <v>7600</v>
      </c>
      <c r="E1154" s="8" t="s">
        <v>2193</v>
      </c>
      <c r="F1154" s="11">
        <v>69.3</v>
      </c>
      <c r="G1154" s="8"/>
      <c r="H1154" s="16" t="str">
        <f t="shared" si="9"/>
        <v>03/2026</v>
      </c>
      <c r="I1154" s="70" t="str">
        <f t="shared" si="10"/>
        <v>CXG-0326</v>
      </c>
    </row>
    <row r="1155">
      <c r="A1155" s="8" t="s">
        <v>8941</v>
      </c>
      <c r="B1155" s="13">
        <v>46104.0</v>
      </c>
      <c r="C1155" s="8" t="s">
        <v>8202</v>
      </c>
      <c r="D1155" s="8" t="s">
        <v>8202</v>
      </c>
      <c r="E1155" s="8" t="s">
        <v>1478</v>
      </c>
      <c r="F1155" s="11">
        <v>100.0</v>
      </c>
      <c r="G1155" s="8"/>
      <c r="H1155" s="16" t="str">
        <f t="shared" si="9"/>
        <v>03/2026</v>
      </c>
      <c r="I1155" s="70" t="str">
        <f t="shared" si="10"/>
        <v>CXG-0326</v>
      </c>
    </row>
    <row r="1156">
      <c r="A1156" s="8" t="s">
        <v>8942</v>
      </c>
      <c r="B1156" s="13">
        <v>46105.0</v>
      </c>
      <c r="C1156" s="8" t="s">
        <v>7474</v>
      </c>
      <c r="D1156" s="8" t="s">
        <v>7635</v>
      </c>
      <c r="E1156" s="8" t="s">
        <v>2193</v>
      </c>
      <c r="F1156" s="11">
        <v>18487.8</v>
      </c>
      <c r="G1156" s="8"/>
      <c r="H1156" s="16" t="str">
        <f t="shared" si="9"/>
        <v>03/2026</v>
      </c>
      <c r="I1156" s="70" t="str">
        <f t="shared" si="10"/>
        <v>CXG-0326</v>
      </c>
    </row>
    <row r="1157">
      <c r="A1157" s="8" t="s">
        <v>8943</v>
      </c>
      <c r="B1157" s="13">
        <v>46105.0</v>
      </c>
      <c r="C1157" s="8" t="s">
        <v>7639</v>
      </c>
      <c r="D1157" s="8" t="s">
        <v>7639</v>
      </c>
      <c r="E1157" s="8" t="s">
        <v>1478</v>
      </c>
      <c r="F1157" s="11">
        <v>1245.92</v>
      </c>
      <c r="G1157" s="8"/>
      <c r="H1157" s="16" t="str">
        <f t="shared" si="9"/>
        <v>03/2026</v>
      </c>
      <c r="I1157" s="70" t="str">
        <f t="shared" si="10"/>
        <v>CXG-0326</v>
      </c>
    </row>
    <row r="1158">
      <c r="A1158" s="8" t="s">
        <v>8944</v>
      </c>
      <c r="B1158" s="13">
        <v>46105.0</v>
      </c>
      <c r="C1158" s="8" t="s">
        <v>7639</v>
      </c>
      <c r="D1158" s="8" t="s">
        <v>7639</v>
      </c>
      <c r="E1158" s="8" t="s">
        <v>1478</v>
      </c>
      <c r="F1158" s="11">
        <v>1246.96</v>
      </c>
      <c r="G1158" s="8"/>
      <c r="H1158" s="16" t="str">
        <f t="shared" si="9"/>
        <v>03/2026</v>
      </c>
      <c r="I1158" s="70" t="str">
        <f t="shared" si="10"/>
        <v>CXG-0326</v>
      </c>
    </row>
    <row r="1159">
      <c r="A1159" s="8" t="s">
        <v>8945</v>
      </c>
      <c r="B1159" s="13">
        <v>46106.0</v>
      </c>
      <c r="C1159" s="8" t="s">
        <v>7586</v>
      </c>
      <c r="D1159" s="8" t="s">
        <v>7675</v>
      </c>
      <c r="E1159" s="8" t="s">
        <v>1478</v>
      </c>
      <c r="F1159" s="11">
        <v>865.15</v>
      </c>
      <c r="G1159" s="8"/>
      <c r="H1159" s="16" t="str">
        <f t="shared" si="9"/>
        <v>03/2026</v>
      </c>
      <c r="I1159" s="70" t="str">
        <f t="shared" si="10"/>
        <v>CXG-0326</v>
      </c>
    </row>
    <row r="1160">
      <c r="A1160" s="8" t="s">
        <v>8946</v>
      </c>
      <c r="B1160" s="13">
        <v>46106.0</v>
      </c>
      <c r="C1160" s="8" t="s">
        <v>7592</v>
      </c>
      <c r="D1160" s="8" t="s">
        <v>7600</v>
      </c>
      <c r="E1160" s="8" t="s">
        <v>2193</v>
      </c>
      <c r="F1160" s="11">
        <v>19.8</v>
      </c>
      <c r="G1160" s="8"/>
      <c r="H1160" s="16" t="str">
        <f t="shared" si="9"/>
        <v>03/2026</v>
      </c>
      <c r="I1160" s="70" t="str">
        <f t="shared" si="10"/>
        <v>CXG-0326</v>
      </c>
    </row>
    <row r="1161">
      <c r="A1161" s="8" t="s">
        <v>8947</v>
      </c>
      <c r="B1161" s="13">
        <v>46107.0</v>
      </c>
      <c r="C1161" s="8" t="s">
        <v>1886</v>
      </c>
      <c r="D1161" s="8" t="s">
        <v>7795</v>
      </c>
      <c r="E1161" s="8" t="s">
        <v>1478</v>
      </c>
      <c r="F1161" s="11">
        <v>631.0</v>
      </c>
      <c r="G1161" s="8"/>
      <c r="H1161" s="16" t="str">
        <f t="shared" si="9"/>
        <v>03/2026</v>
      </c>
      <c r="I1161" s="70" t="str">
        <f t="shared" si="10"/>
        <v>CXG-0326</v>
      </c>
    </row>
    <row r="1162">
      <c r="A1162" s="8" t="s">
        <v>8948</v>
      </c>
      <c r="B1162" s="13">
        <v>46107.0</v>
      </c>
      <c r="C1162" s="8" t="s">
        <v>7853</v>
      </c>
      <c r="D1162" s="8" t="s">
        <v>7853</v>
      </c>
      <c r="E1162" s="8" t="s">
        <v>1478</v>
      </c>
      <c r="F1162" s="11">
        <v>3160.0</v>
      </c>
      <c r="G1162" s="8"/>
      <c r="H1162" s="16" t="str">
        <f t="shared" si="9"/>
        <v>03/2026</v>
      </c>
      <c r="I1162" s="70" t="str">
        <f t="shared" si="10"/>
        <v>CXG-0326</v>
      </c>
    </row>
    <row r="1163">
      <c r="A1163" s="8" t="s">
        <v>8949</v>
      </c>
      <c r="B1163" s="13">
        <v>46107.0</v>
      </c>
      <c r="C1163" s="8" t="s">
        <v>7592</v>
      </c>
      <c r="D1163" s="8" t="s">
        <v>7600</v>
      </c>
      <c r="E1163" s="8" t="s">
        <v>2193</v>
      </c>
      <c r="F1163" s="11">
        <v>19.8</v>
      </c>
      <c r="G1163" s="8"/>
      <c r="H1163" s="16" t="str">
        <f t="shared" si="9"/>
        <v>03/2026</v>
      </c>
      <c r="I1163" s="70" t="str">
        <f t="shared" si="10"/>
        <v>CXG-0326</v>
      </c>
    </row>
    <row r="1164">
      <c r="A1164" s="8" t="s">
        <v>8950</v>
      </c>
      <c r="B1164" s="13">
        <v>46108.0</v>
      </c>
      <c r="C1164" s="8" t="s">
        <v>7592</v>
      </c>
      <c r="D1164" s="8" t="s">
        <v>7600</v>
      </c>
      <c r="E1164" s="8" t="s">
        <v>2193</v>
      </c>
      <c r="F1164" s="11">
        <v>79.2</v>
      </c>
      <c r="G1164" s="8"/>
      <c r="H1164" s="16" t="str">
        <f t="shared" si="9"/>
        <v>03/2026</v>
      </c>
      <c r="I1164" s="70" t="str">
        <f t="shared" si="10"/>
        <v>CXG-0326</v>
      </c>
    </row>
    <row r="1165">
      <c r="A1165" s="8" t="s">
        <v>8951</v>
      </c>
      <c r="B1165" s="13">
        <v>46108.0</v>
      </c>
      <c r="C1165" s="8" t="s">
        <v>7586</v>
      </c>
      <c r="D1165" s="8" t="s">
        <v>8367</v>
      </c>
      <c r="E1165" s="8" t="s">
        <v>1478</v>
      </c>
      <c r="F1165" s="11">
        <v>600.0</v>
      </c>
      <c r="G1165" s="8"/>
      <c r="H1165" s="16" t="str">
        <f t="shared" si="9"/>
        <v>03/2026</v>
      </c>
      <c r="I1165" s="70" t="str">
        <f t="shared" si="10"/>
        <v>CXG-0326</v>
      </c>
    </row>
    <row r="1166">
      <c r="A1166" s="8" t="s">
        <v>8952</v>
      </c>
      <c r="B1166" s="13">
        <v>46108.0</v>
      </c>
      <c r="C1166" s="8" t="s">
        <v>1491</v>
      </c>
      <c r="D1166" s="8" t="s">
        <v>1491</v>
      </c>
      <c r="E1166" s="8" t="s">
        <v>1478</v>
      </c>
      <c r="F1166" s="11">
        <v>2040.0</v>
      </c>
      <c r="G1166" s="8"/>
      <c r="H1166" s="16" t="str">
        <f t="shared" si="9"/>
        <v>03/2026</v>
      </c>
      <c r="I1166" s="70" t="str">
        <f t="shared" si="10"/>
        <v>CXG-0326</v>
      </c>
    </row>
    <row r="1167">
      <c r="A1167" s="8" t="s">
        <v>8953</v>
      </c>
      <c r="B1167" s="13">
        <v>46108.0</v>
      </c>
      <c r="C1167" s="8" t="s">
        <v>7592</v>
      </c>
      <c r="D1167" s="8" t="s">
        <v>7600</v>
      </c>
      <c r="E1167" s="8" t="s">
        <v>1478</v>
      </c>
      <c r="F1167" s="11">
        <v>25.0</v>
      </c>
      <c r="G1167" s="8"/>
      <c r="H1167" s="16" t="str">
        <f t="shared" si="9"/>
        <v>03/2026</v>
      </c>
      <c r="I1167" s="70" t="str">
        <f t="shared" si="10"/>
        <v>CXG-0326</v>
      </c>
    </row>
    <row r="1168">
      <c r="A1168" s="8" t="s">
        <v>8954</v>
      </c>
      <c r="B1168" s="13">
        <v>46107.0</v>
      </c>
      <c r="C1168" s="8" t="s">
        <v>7639</v>
      </c>
      <c r="D1168" s="8" t="s">
        <v>7639</v>
      </c>
      <c r="E1168" s="8" t="s">
        <v>1478</v>
      </c>
      <c r="F1168" s="11">
        <v>312.0</v>
      </c>
      <c r="G1168" s="8"/>
      <c r="H1168" s="16" t="str">
        <f t="shared" si="9"/>
        <v>03/2026</v>
      </c>
      <c r="I1168" s="70" t="str">
        <f t="shared" si="10"/>
        <v>CXG-0326</v>
      </c>
    </row>
    <row r="1169">
      <c r="A1169" s="8" t="s">
        <v>8955</v>
      </c>
      <c r="B1169" s="13">
        <v>46107.0</v>
      </c>
      <c r="C1169" s="8" t="s">
        <v>7639</v>
      </c>
      <c r="D1169" s="8" t="s">
        <v>7639</v>
      </c>
      <c r="E1169" s="8" t="s">
        <v>1478</v>
      </c>
      <c r="F1169" s="11">
        <v>1228.24</v>
      </c>
      <c r="G1169" s="8"/>
      <c r="H1169" s="16" t="str">
        <f t="shared" si="9"/>
        <v>03/2026</v>
      </c>
      <c r="I1169" s="70" t="str">
        <f t="shared" si="10"/>
        <v>CXG-0326</v>
      </c>
    </row>
    <row r="1170">
      <c r="A1170" s="8" t="s">
        <v>8956</v>
      </c>
      <c r="B1170" s="13">
        <v>46107.0</v>
      </c>
      <c r="C1170" s="8" t="s">
        <v>7639</v>
      </c>
      <c r="D1170" s="8" t="s">
        <v>7639</v>
      </c>
      <c r="E1170" s="8" t="s">
        <v>1478</v>
      </c>
      <c r="F1170" s="11">
        <v>1233.44</v>
      </c>
      <c r="G1170" s="8"/>
      <c r="H1170" s="16" t="str">
        <f t="shared" si="9"/>
        <v>03/2026</v>
      </c>
      <c r="I1170" s="70" t="str">
        <f t="shared" si="10"/>
        <v>CXG-0326</v>
      </c>
    </row>
    <row r="1171">
      <c r="A1171" s="8" t="s">
        <v>8957</v>
      </c>
      <c r="B1171" s="13">
        <v>46107.0</v>
      </c>
      <c r="C1171" s="8" t="s">
        <v>7639</v>
      </c>
      <c r="D1171" s="8" t="s">
        <v>7639</v>
      </c>
      <c r="E1171" s="8" t="s">
        <v>1478</v>
      </c>
      <c r="F1171" s="11">
        <v>390.0</v>
      </c>
      <c r="G1171" s="8"/>
      <c r="H1171" s="16" t="str">
        <f t="shared" si="9"/>
        <v>03/2026</v>
      </c>
      <c r="I1171" s="70" t="str">
        <f t="shared" si="10"/>
        <v>CXG-0326</v>
      </c>
    </row>
    <row r="1172">
      <c r="A1172" s="8" t="s">
        <v>8958</v>
      </c>
      <c r="B1172" s="13">
        <v>46111.0</v>
      </c>
      <c r="C1172" s="8" t="s">
        <v>7639</v>
      </c>
      <c r="D1172" s="8" t="s">
        <v>7639</v>
      </c>
      <c r="E1172" s="8" t="s">
        <v>1478</v>
      </c>
      <c r="F1172" s="11">
        <v>1243.32</v>
      </c>
      <c r="G1172" s="8"/>
      <c r="H1172" s="16" t="str">
        <f t="shared" si="9"/>
        <v>03/2026</v>
      </c>
      <c r="I1172" s="70" t="str">
        <f t="shared" si="10"/>
        <v>CXG-0326</v>
      </c>
    </row>
    <row r="1173">
      <c r="A1173" s="8" t="s">
        <v>8959</v>
      </c>
      <c r="B1173" s="13">
        <v>46111.0</v>
      </c>
      <c r="C1173" s="8" t="s">
        <v>7639</v>
      </c>
      <c r="D1173" s="8" t="s">
        <v>7639</v>
      </c>
      <c r="E1173" s="8" t="s">
        <v>1478</v>
      </c>
      <c r="F1173" s="11">
        <v>1246.96</v>
      </c>
      <c r="G1173" s="8"/>
      <c r="H1173" s="16" t="str">
        <f t="shared" si="9"/>
        <v>03/2026</v>
      </c>
      <c r="I1173" s="70" t="str">
        <f t="shared" si="10"/>
        <v>CXG-0326</v>
      </c>
    </row>
    <row r="1174">
      <c r="A1174" s="8" t="s">
        <v>8960</v>
      </c>
      <c r="B1174" s="13">
        <v>46111.0</v>
      </c>
      <c r="C1174" s="8" t="s">
        <v>7639</v>
      </c>
      <c r="D1174" s="8" t="s">
        <v>7639</v>
      </c>
      <c r="E1174" s="8" t="s">
        <v>1478</v>
      </c>
      <c r="F1174" s="11">
        <v>303.16</v>
      </c>
      <c r="G1174" s="8"/>
      <c r="H1174" s="16" t="str">
        <f t="shared" si="9"/>
        <v>03/2026</v>
      </c>
      <c r="I1174" s="70" t="str">
        <f t="shared" si="10"/>
        <v>CXG-0326</v>
      </c>
    </row>
    <row r="1175">
      <c r="A1175" s="8" t="s">
        <v>8961</v>
      </c>
      <c r="B1175" s="13">
        <v>46111.0</v>
      </c>
      <c r="C1175" s="8" t="s">
        <v>7639</v>
      </c>
      <c r="D1175" s="8" t="s">
        <v>7639</v>
      </c>
      <c r="E1175" s="8" t="s">
        <v>1478</v>
      </c>
      <c r="F1175" s="11">
        <v>324.48</v>
      </c>
      <c r="G1175" s="8"/>
      <c r="H1175" s="16" t="str">
        <f t="shared" si="9"/>
        <v>03/2026</v>
      </c>
      <c r="I1175" s="70" t="str">
        <f t="shared" si="10"/>
        <v>CXG-0326</v>
      </c>
    </row>
    <row r="1176">
      <c r="A1176" s="8" t="s">
        <v>8962</v>
      </c>
      <c r="B1176" s="13">
        <v>46111.0</v>
      </c>
      <c r="C1176" s="8" t="s">
        <v>7671</v>
      </c>
      <c r="D1176" s="8" t="s">
        <v>7758</v>
      </c>
      <c r="E1176" s="8" t="s">
        <v>1478</v>
      </c>
      <c r="F1176" s="11">
        <v>1610.7</v>
      </c>
      <c r="G1176" s="8"/>
      <c r="H1176" s="16" t="str">
        <f t="shared" si="9"/>
        <v>03/2026</v>
      </c>
      <c r="I1176" s="70" t="str">
        <f t="shared" si="10"/>
        <v>CXG-0326</v>
      </c>
    </row>
    <row r="1177">
      <c r="A1177" s="8" t="s">
        <v>8963</v>
      </c>
      <c r="B1177" s="13">
        <v>46111.0</v>
      </c>
      <c r="C1177" s="8" t="s">
        <v>7592</v>
      </c>
      <c r="D1177" s="8" t="s">
        <v>7600</v>
      </c>
      <c r="E1177" s="8" t="s">
        <v>2193</v>
      </c>
      <c r="F1177" s="11">
        <v>39.6</v>
      </c>
      <c r="G1177" s="8"/>
      <c r="H1177" s="16" t="str">
        <f t="shared" si="9"/>
        <v>03/2026</v>
      </c>
      <c r="I1177" s="70" t="str">
        <f t="shared" si="10"/>
        <v>CXG-0326</v>
      </c>
    </row>
    <row r="1178">
      <c r="A1178" s="8" t="s">
        <v>8964</v>
      </c>
      <c r="B1178" s="13">
        <v>46112.0</v>
      </c>
      <c r="C1178" s="8" t="s">
        <v>1474</v>
      </c>
      <c r="D1178" s="8" t="s">
        <v>1474</v>
      </c>
      <c r="E1178" s="8" t="s">
        <v>1478</v>
      </c>
      <c r="F1178" s="11">
        <v>880.0</v>
      </c>
      <c r="G1178" s="8"/>
      <c r="H1178" s="16" t="str">
        <f t="shared" si="9"/>
        <v>03/2026</v>
      </c>
      <c r="I1178" s="70" t="str">
        <f t="shared" si="10"/>
        <v>CXG-0326</v>
      </c>
    </row>
    <row r="1179">
      <c r="A1179" s="8" t="s">
        <v>8965</v>
      </c>
      <c r="B1179" s="13">
        <v>46112.0</v>
      </c>
      <c r="C1179" s="8" t="s">
        <v>7592</v>
      </c>
      <c r="D1179" s="8" t="s">
        <v>7600</v>
      </c>
      <c r="E1179" s="8" t="s">
        <v>2193</v>
      </c>
      <c r="F1179" s="11">
        <v>49.5</v>
      </c>
      <c r="G1179" s="8"/>
      <c r="H1179" s="16" t="str">
        <f t="shared" si="9"/>
        <v>03/2026</v>
      </c>
      <c r="I1179" s="70" t="str">
        <f t="shared" si="10"/>
        <v>CXG-0326</v>
      </c>
    </row>
    <row r="1180">
      <c r="A1180" s="8" t="s">
        <v>8966</v>
      </c>
      <c r="B1180" s="13">
        <v>46112.0</v>
      </c>
      <c r="C1180" s="8" t="s">
        <v>7586</v>
      </c>
      <c r="D1180" s="8" t="s">
        <v>7675</v>
      </c>
      <c r="E1180" s="8" t="s">
        <v>1478</v>
      </c>
      <c r="F1180" s="11">
        <v>650.0</v>
      </c>
      <c r="G1180" s="8"/>
      <c r="H1180" s="16" t="str">
        <f t="shared" si="9"/>
        <v>03/2026</v>
      </c>
      <c r="I1180" s="70" t="str">
        <f t="shared" si="10"/>
        <v>CXG-0326</v>
      </c>
    </row>
    <row r="1181">
      <c r="A1181" s="8" t="s">
        <v>8967</v>
      </c>
      <c r="B1181" s="13">
        <v>46113.0</v>
      </c>
      <c r="C1181" s="8" t="s">
        <v>7474</v>
      </c>
      <c r="D1181" s="8" t="s">
        <v>7635</v>
      </c>
      <c r="E1181" s="8" t="s">
        <v>1478</v>
      </c>
      <c r="F1181" s="11">
        <v>504.9</v>
      </c>
      <c r="G1181" s="8"/>
      <c r="H1181" s="16" t="str">
        <f t="shared" si="9"/>
        <v>04/2026</v>
      </c>
      <c r="I1181" s="70" t="str">
        <f t="shared" si="10"/>
        <v>CXG-0426</v>
      </c>
    </row>
    <row r="1182">
      <c r="A1182" s="8" t="s">
        <v>8968</v>
      </c>
      <c r="B1182" s="13">
        <v>46113.0</v>
      </c>
      <c r="C1182" s="8" t="s">
        <v>7474</v>
      </c>
      <c r="D1182" s="8" t="s">
        <v>7635</v>
      </c>
      <c r="E1182" s="8" t="s">
        <v>1478</v>
      </c>
      <c r="F1182" s="11">
        <v>504.9</v>
      </c>
      <c r="G1182" s="8"/>
      <c r="H1182" s="16" t="str">
        <f t="shared" si="9"/>
        <v>04/2026</v>
      </c>
      <c r="I1182" s="70" t="str">
        <f t="shared" si="10"/>
        <v>CXG-0426</v>
      </c>
    </row>
    <row r="1183">
      <c r="A1183" s="8" t="s">
        <v>8969</v>
      </c>
      <c r="B1183" s="13">
        <v>46113.0</v>
      </c>
      <c r="C1183" s="8" t="s">
        <v>7819</v>
      </c>
      <c r="D1183" s="8" t="s">
        <v>7819</v>
      </c>
      <c r="E1183" s="8" t="s">
        <v>1478</v>
      </c>
      <c r="F1183" s="11">
        <v>2023.11</v>
      </c>
      <c r="G1183" s="8"/>
      <c r="H1183" s="16" t="str">
        <f t="shared" si="9"/>
        <v>04/2026</v>
      </c>
      <c r="I1183" s="70" t="str">
        <f t="shared" si="10"/>
        <v>CXG-0426</v>
      </c>
    </row>
    <row r="1184">
      <c r="A1184" s="8" t="s">
        <v>8970</v>
      </c>
      <c r="B1184" s="13">
        <v>46113.0</v>
      </c>
      <c r="C1184" s="8" t="s">
        <v>7592</v>
      </c>
      <c r="D1184" s="8" t="s">
        <v>7600</v>
      </c>
      <c r="E1184" s="8" t="s">
        <v>2193</v>
      </c>
      <c r="F1184" s="11">
        <v>69.3</v>
      </c>
      <c r="G1184" s="8"/>
      <c r="H1184" s="16" t="str">
        <f t="shared" si="9"/>
        <v>04/2026</v>
      </c>
      <c r="I1184" s="70" t="str">
        <f t="shared" si="10"/>
        <v>CXG-0426</v>
      </c>
    </row>
    <row r="1185">
      <c r="A1185" s="8" t="s">
        <v>8971</v>
      </c>
      <c r="B1185" s="13">
        <v>46114.0</v>
      </c>
      <c r="C1185" s="8" t="s">
        <v>7652</v>
      </c>
      <c r="D1185" s="8" t="s">
        <v>230</v>
      </c>
      <c r="E1185" s="8" t="s">
        <v>1478</v>
      </c>
      <c r="F1185" s="11">
        <v>5000.0</v>
      </c>
      <c r="G1185" s="8"/>
      <c r="H1185" s="16" t="str">
        <f t="shared" si="9"/>
        <v>04/2026</v>
      </c>
      <c r="I1185" s="70" t="str">
        <f t="shared" si="10"/>
        <v>CXG-0426</v>
      </c>
    </row>
    <row r="1186">
      <c r="A1186" s="8" t="s">
        <v>8972</v>
      </c>
      <c r="B1186" s="13">
        <v>46113.0</v>
      </c>
      <c r="C1186" s="8" t="s">
        <v>7933</v>
      </c>
      <c r="D1186" s="8" t="s">
        <v>7933</v>
      </c>
      <c r="E1186" s="8" t="s">
        <v>1478</v>
      </c>
      <c r="F1186" s="11">
        <v>1003.59</v>
      </c>
      <c r="G1186" s="8"/>
      <c r="H1186" s="16" t="str">
        <f t="shared" si="9"/>
        <v>04/2026</v>
      </c>
      <c r="I1186" s="70" t="str">
        <f t="shared" si="10"/>
        <v>CXG-0426</v>
      </c>
    </row>
    <row r="1187">
      <c r="A1187" s="8" t="s">
        <v>8973</v>
      </c>
      <c r="B1187" s="13">
        <v>46113.0</v>
      </c>
      <c r="C1187" s="8" t="s">
        <v>7933</v>
      </c>
      <c r="D1187" s="8" t="s">
        <v>7933</v>
      </c>
      <c r="E1187" s="8" t="s">
        <v>1478</v>
      </c>
      <c r="F1187" s="11">
        <v>79.78</v>
      </c>
      <c r="G1187" s="8"/>
      <c r="H1187" s="16" t="str">
        <f t="shared" si="9"/>
        <v>04/2026</v>
      </c>
      <c r="I1187" s="70" t="str">
        <f t="shared" si="10"/>
        <v>CXG-0426</v>
      </c>
    </row>
    <row r="1188">
      <c r="A1188" s="8" t="s">
        <v>8974</v>
      </c>
      <c r="B1188" s="13">
        <v>46118.0</v>
      </c>
      <c r="C1188" s="8" t="s">
        <v>8202</v>
      </c>
      <c r="D1188" s="8" t="s">
        <v>8202</v>
      </c>
      <c r="E1188" s="8" t="s">
        <v>1478</v>
      </c>
      <c r="F1188" s="11">
        <v>200.0</v>
      </c>
      <c r="G1188" s="8"/>
      <c r="H1188" s="16" t="str">
        <f t="shared" si="9"/>
        <v>04/2026</v>
      </c>
      <c r="I1188" s="70" t="str">
        <f t="shared" si="10"/>
        <v>CXG-0426</v>
      </c>
    </row>
    <row r="1189">
      <c r="A1189" s="8" t="s">
        <v>8975</v>
      </c>
      <c r="B1189" s="13">
        <v>46113.0</v>
      </c>
      <c r="C1189" s="8" t="s">
        <v>8095</v>
      </c>
      <c r="D1189" s="8" t="s">
        <v>8095</v>
      </c>
      <c r="E1189" s="8" t="s">
        <v>1478</v>
      </c>
      <c r="F1189" s="11">
        <v>2455.14</v>
      </c>
      <c r="G1189" s="8"/>
      <c r="H1189" s="16" t="str">
        <f t="shared" si="9"/>
        <v>04/2026</v>
      </c>
      <c r="I1189" s="70" t="str">
        <f t="shared" si="10"/>
        <v>CXG-0426</v>
      </c>
    </row>
    <row r="1190">
      <c r="A1190" s="8" t="s">
        <v>8976</v>
      </c>
      <c r="B1190" s="13">
        <v>46114.0</v>
      </c>
      <c r="C1190" s="8" t="s">
        <v>7592</v>
      </c>
      <c r="D1190" s="8" t="s">
        <v>7600</v>
      </c>
      <c r="E1190" s="8" t="s">
        <v>2193</v>
      </c>
      <c r="F1190" s="11">
        <v>9.9</v>
      </c>
      <c r="G1190" s="8"/>
      <c r="H1190" s="16" t="str">
        <f t="shared" si="9"/>
        <v>04/2026</v>
      </c>
      <c r="I1190" s="70" t="str">
        <f t="shared" si="10"/>
        <v>CXG-0426</v>
      </c>
    </row>
    <row r="1191">
      <c r="A1191" s="8" t="s">
        <v>8977</v>
      </c>
      <c r="B1191" s="13">
        <v>46118.0</v>
      </c>
      <c r="C1191" s="8" t="s">
        <v>7628</v>
      </c>
      <c r="D1191" s="8" t="s">
        <v>7628</v>
      </c>
      <c r="E1191" s="8" t="s">
        <v>1478</v>
      </c>
      <c r="F1191" s="11">
        <v>540.33</v>
      </c>
      <c r="G1191" s="8"/>
      <c r="H1191" s="16" t="str">
        <f t="shared" si="9"/>
        <v>04/2026</v>
      </c>
      <c r="I1191" s="70" t="str">
        <f t="shared" si="10"/>
        <v>CXG-0426</v>
      </c>
    </row>
    <row r="1192">
      <c r="A1192" s="8" t="s">
        <v>8978</v>
      </c>
      <c r="B1192" s="13">
        <v>46118.0</v>
      </c>
      <c r="C1192" s="8" t="s">
        <v>7621</v>
      </c>
      <c r="D1192" s="8" t="s">
        <v>7621</v>
      </c>
      <c r="E1192" s="8" t="s">
        <v>1478</v>
      </c>
      <c r="F1192" s="11">
        <v>2431.0</v>
      </c>
      <c r="G1192" s="8"/>
      <c r="H1192" s="16" t="str">
        <f t="shared" si="9"/>
        <v>04/2026</v>
      </c>
      <c r="I1192" s="70" t="str">
        <f t="shared" si="10"/>
        <v>CXG-0426</v>
      </c>
    </row>
    <row r="1193">
      <c r="A1193" s="8" t="s">
        <v>8979</v>
      </c>
      <c r="B1193" s="13">
        <v>46118.0</v>
      </c>
      <c r="C1193" s="8" t="s">
        <v>7621</v>
      </c>
      <c r="D1193" s="8" t="s">
        <v>7621</v>
      </c>
      <c r="E1193" s="8" t="s">
        <v>1478</v>
      </c>
      <c r="F1193" s="11">
        <v>810.0</v>
      </c>
      <c r="G1193" s="8"/>
      <c r="H1193" s="16" t="str">
        <f t="shared" si="9"/>
        <v>04/2026</v>
      </c>
      <c r="I1193" s="70" t="str">
        <f t="shared" si="10"/>
        <v>CXG-0426</v>
      </c>
    </row>
    <row r="1194">
      <c r="A1194" s="10" t="s">
        <v>8980</v>
      </c>
      <c r="B1194" s="13">
        <v>46118.0</v>
      </c>
      <c r="C1194" s="8" t="s">
        <v>8100</v>
      </c>
      <c r="D1194" s="8" t="s">
        <v>8100</v>
      </c>
      <c r="E1194" s="8" t="s">
        <v>1478</v>
      </c>
      <c r="F1194" s="11">
        <v>342.0</v>
      </c>
      <c r="G1194" s="8"/>
      <c r="H1194" s="16" t="str">
        <f t="shared" si="9"/>
        <v>04/2026</v>
      </c>
      <c r="I1194" s="70" t="str">
        <f t="shared" si="10"/>
        <v>CXG-0426</v>
      </c>
    </row>
    <row r="1195">
      <c r="A1195" s="8" t="s">
        <v>8981</v>
      </c>
      <c r="B1195" s="13">
        <v>46118.0</v>
      </c>
      <c r="C1195" s="8" t="s">
        <v>7592</v>
      </c>
      <c r="D1195" s="8" t="s">
        <v>7600</v>
      </c>
      <c r="E1195" s="8" t="s">
        <v>2193</v>
      </c>
      <c r="F1195" s="11">
        <v>59.4</v>
      </c>
      <c r="G1195" s="8"/>
      <c r="H1195" s="16" t="str">
        <f t="shared" si="9"/>
        <v>04/2026</v>
      </c>
      <c r="I1195" s="70" t="str">
        <f t="shared" si="10"/>
        <v>CXG-0426</v>
      </c>
    </row>
    <row r="1196">
      <c r="A1196" s="8" t="s">
        <v>8982</v>
      </c>
      <c r="B1196" s="13">
        <v>46119.0</v>
      </c>
      <c r="C1196" s="8" t="s">
        <v>7652</v>
      </c>
      <c r="D1196" s="8" t="s">
        <v>230</v>
      </c>
      <c r="E1196" s="8" t="s">
        <v>1478</v>
      </c>
      <c r="F1196" s="11">
        <v>20000.0</v>
      </c>
      <c r="G1196" s="8"/>
      <c r="H1196" s="16" t="str">
        <f t="shared" si="9"/>
        <v>04/2026</v>
      </c>
      <c r="I1196" s="70" t="str">
        <f t="shared" si="10"/>
        <v>CXG-0426</v>
      </c>
    </row>
    <row r="1197">
      <c r="A1197" s="8" t="s">
        <v>8983</v>
      </c>
      <c r="B1197" s="13">
        <v>46119.0</v>
      </c>
      <c r="C1197" s="8" t="s">
        <v>7652</v>
      </c>
      <c r="D1197" s="8" t="s">
        <v>378</v>
      </c>
      <c r="E1197" s="8" t="s">
        <v>1478</v>
      </c>
      <c r="F1197" s="11">
        <v>25000.0</v>
      </c>
      <c r="G1197" s="8"/>
      <c r="H1197" s="16" t="str">
        <f t="shared" si="9"/>
        <v>04/2026</v>
      </c>
      <c r="I1197" s="70" t="str">
        <f t="shared" si="10"/>
        <v>CXG-0426</v>
      </c>
    </row>
    <row r="1198">
      <c r="A1198" s="8" t="s">
        <v>8984</v>
      </c>
      <c r="B1198" s="13">
        <v>46119.0</v>
      </c>
      <c r="C1198" s="8" t="s">
        <v>7652</v>
      </c>
      <c r="D1198" s="8" t="s">
        <v>7432</v>
      </c>
      <c r="E1198" s="8" t="s">
        <v>1478</v>
      </c>
      <c r="F1198" s="11">
        <v>10000.0</v>
      </c>
      <c r="G1198" s="8"/>
      <c r="H1198" s="16" t="str">
        <f t="shared" si="9"/>
        <v>04/2026</v>
      </c>
      <c r="I1198" s="70" t="str">
        <f t="shared" si="10"/>
        <v>CXG-0426</v>
      </c>
    </row>
    <row r="1199">
      <c r="A1199" s="8" t="s">
        <v>8985</v>
      </c>
      <c r="B1199" s="13">
        <v>46119.0</v>
      </c>
      <c r="C1199" s="8" t="s">
        <v>7652</v>
      </c>
      <c r="D1199" s="8" t="s">
        <v>7596</v>
      </c>
      <c r="E1199" s="8" t="s">
        <v>1478</v>
      </c>
      <c r="F1199" s="11">
        <v>2500.0</v>
      </c>
      <c r="G1199" s="8"/>
      <c r="H1199" s="16" t="str">
        <f t="shared" si="9"/>
        <v>04/2026</v>
      </c>
      <c r="I1199" s="70" t="str">
        <f t="shared" si="10"/>
        <v>CXG-0426</v>
      </c>
    </row>
    <row r="1200">
      <c r="A1200" s="8" t="s">
        <v>8986</v>
      </c>
      <c r="B1200" s="13">
        <v>46119.0</v>
      </c>
      <c r="C1200" s="8" t="s">
        <v>7652</v>
      </c>
      <c r="D1200" s="8" t="s">
        <v>7729</v>
      </c>
      <c r="E1200" s="8" t="s">
        <v>1478</v>
      </c>
      <c r="F1200" s="11">
        <v>3500.0</v>
      </c>
      <c r="G1200" s="8"/>
      <c r="H1200" s="16" t="str">
        <f t="shared" si="9"/>
        <v>04/2026</v>
      </c>
      <c r="I1200" s="70" t="str">
        <f t="shared" si="10"/>
        <v>CXG-0426</v>
      </c>
    </row>
    <row r="1201">
      <c r="A1201" s="8" t="s">
        <v>8987</v>
      </c>
      <c r="B1201" s="13">
        <v>46119.0</v>
      </c>
      <c r="C1201" s="8" t="s">
        <v>7592</v>
      </c>
      <c r="D1201" s="8" t="s">
        <v>7600</v>
      </c>
      <c r="E1201" s="8" t="s">
        <v>2193</v>
      </c>
      <c r="F1201" s="11">
        <v>39.6</v>
      </c>
      <c r="G1201" s="8"/>
      <c r="H1201" s="16" t="str">
        <f t="shared" si="9"/>
        <v>04/2026</v>
      </c>
      <c r="I1201" s="70" t="str">
        <f t="shared" si="10"/>
        <v>CXG-0426</v>
      </c>
    </row>
    <row r="1202">
      <c r="A1202" s="8" t="s">
        <v>8988</v>
      </c>
      <c r="B1202" s="13">
        <v>46119.0</v>
      </c>
      <c r="C1202" s="8" t="s">
        <v>1491</v>
      </c>
      <c r="D1202" s="8" t="s">
        <v>1491</v>
      </c>
      <c r="E1202" s="8" t="s">
        <v>1478</v>
      </c>
      <c r="F1202" s="11">
        <v>500.0</v>
      </c>
      <c r="G1202" s="8"/>
      <c r="H1202" s="16" t="str">
        <f t="shared" si="9"/>
        <v>04/2026</v>
      </c>
      <c r="I1202" s="70" t="str">
        <f t="shared" si="10"/>
        <v>CXG-0426</v>
      </c>
    </row>
    <row r="1203">
      <c r="A1203" s="8" t="s">
        <v>8989</v>
      </c>
      <c r="B1203" s="13">
        <v>46119.0</v>
      </c>
      <c r="C1203" s="8" t="s">
        <v>7639</v>
      </c>
      <c r="D1203" s="8" t="s">
        <v>7639</v>
      </c>
      <c r="E1203" s="8" t="s">
        <v>1478</v>
      </c>
      <c r="F1203" s="11">
        <v>845.13</v>
      </c>
      <c r="G1203" s="8"/>
      <c r="H1203" s="16" t="str">
        <f t="shared" si="9"/>
        <v>04/2026</v>
      </c>
      <c r="I1203" s="70" t="str">
        <f t="shared" si="10"/>
        <v>CXG-0426</v>
      </c>
    </row>
    <row r="1204">
      <c r="A1204" s="8" t="s">
        <v>8990</v>
      </c>
      <c r="B1204" s="13">
        <v>46120.0</v>
      </c>
      <c r="C1204" s="8" t="s">
        <v>7639</v>
      </c>
      <c r="D1204" s="8" t="s">
        <v>7639</v>
      </c>
      <c r="E1204" s="8" t="s">
        <v>1478</v>
      </c>
      <c r="F1204" s="11">
        <v>1299.48</v>
      </c>
      <c r="G1204" s="8"/>
      <c r="H1204" s="16" t="str">
        <f t="shared" si="9"/>
        <v>04/2026</v>
      </c>
      <c r="I1204" s="70" t="str">
        <f t="shared" si="10"/>
        <v>CXG-0426</v>
      </c>
    </row>
    <row r="1205">
      <c r="A1205" s="8" t="s">
        <v>8991</v>
      </c>
      <c r="B1205" s="13">
        <v>46120.0</v>
      </c>
      <c r="C1205" s="8" t="s">
        <v>7639</v>
      </c>
      <c r="D1205" s="8" t="s">
        <v>7639</v>
      </c>
      <c r="E1205" s="8" t="s">
        <v>1478</v>
      </c>
      <c r="F1205" s="11">
        <v>206.96</v>
      </c>
      <c r="G1205" s="8"/>
      <c r="H1205" s="16" t="str">
        <f t="shared" si="9"/>
        <v>04/2026</v>
      </c>
      <c r="I1205" s="70" t="str">
        <f t="shared" si="10"/>
        <v>CXG-0426</v>
      </c>
    </row>
    <row r="1206">
      <c r="A1206" s="8" t="s">
        <v>8992</v>
      </c>
      <c r="B1206" s="13">
        <v>46121.0</v>
      </c>
      <c r="C1206" s="8" t="s">
        <v>8092</v>
      </c>
      <c r="D1206" s="8" t="s">
        <v>8092</v>
      </c>
      <c r="E1206" s="8" t="s">
        <v>1478</v>
      </c>
      <c r="F1206" s="11">
        <v>3500.0</v>
      </c>
      <c r="G1206" s="8"/>
      <c r="H1206" s="16" t="str">
        <f t="shared" si="9"/>
        <v>04/2026</v>
      </c>
      <c r="I1206" s="70" t="str">
        <f t="shared" si="10"/>
        <v>CXG-0426</v>
      </c>
    </row>
    <row r="1207">
      <c r="A1207" s="8" t="s">
        <v>8993</v>
      </c>
      <c r="B1207" s="13">
        <v>46122.0</v>
      </c>
      <c r="C1207" s="8" t="s">
        <v>7586</v>
      </c>
      <c r="D1207" s="8" t="s">
        <v>7675</v>
      </c>
      <c r="E1207" s="8" t="s">
        <v>1478</v>
      </c>
      <c r="F1207" s="11">
        <v>2000.0</v>
      </c>
      <c r="G1207" s="8"/>
      <c r="H1207" s="16" t="str">
        <f t="shared" si="9"/>
        <v>04/2026</v>
      </c>
      <c r="I1207" s="70" t="str">
        <f t="shared" si="10"/>
        <v>CXG-0426</v>
      </c>
    </row>
    <row r="1208">
      <c r="A1208" s="8" t="s">
        <v>8994</v>
      </c>
      <c r="B1208" s="13">
        <v>46122.0</v>
      </c>
      <c r="C1208" s="8" t="s">
        <v>1474</v>
      </c>
      <c r="D1208" s="8" t="s">
        <v>1474</v>
      </c>
      <c r="E1208" s="8" t="s">
        <v>1478</v>
      </c>
      <c r="F1208" s="11">
        <v>160.0</v>
      </c>
      <c r="G1208" s="8"/>
      <c r="H1208" s="16" t="str">
        <f t="shared" si="9"/>
        <v>04/2026</v>
      </c>
      <c r="I1208" s="70" t="str">
        <f t="shared" si="10"/>
        <v>CXG-0426</v>
      </c>
    </row>
    <row r="1209">
      <c r="A1209" s="8" t="s">
        <v>8995</v>
      </c>
      <c r="B1209" s="13">
        <v>46122.0</v>
      </c>
      <c r="C1209" s="8" t="s">
        <v>8481</v>
      </c>
      <c r="D1209" s="8" t="s">
        <v>8481</v>
      </c>
      <c r="E1209" s="8" t="s">
        <v>2193</v>
      </c>
      <c r="F1209" s="11">
        <v>51362.16</v>
      </c>
      <c r="G1209" s="8"/>
      <c r="H1209" s="16" t="str">
        <f t="shared" si="9"/>
        <v>04/2026</v>
      </c>
      <c r="I1209" s="70" t="str">
        <f t="shared" si="10"/>
        <v>CXG-0426</v>
      </c>
    </row>
    <row r="1210">
      <c r="A1210" s="8" t="s">
        <v>8996</v>
      </c>
      <c r="B1210" s="13">
        <v>46123.0</v>
      </c>
      <c r="C1210" s="8" t="s">
        <v>7592</v>
      </c>
      <c r="D1210" s="8" t="s">
        <v>7600</v>
      </c>
      <c r="E1210" s="8" t="s">
        <v>2193</v>
      </c>
      <c r="F1210" s="11">
        <v>29.7</v>
      </c>
      <c r="G1210" s="8"/>
      <c r="H1210" s="16" t="str">
        <f t="shared" si="9"/>
        <v>04/2026</v>
      </c>
      <c r="I1210" s="70" t="str">
        <f t="shared" si="10"/>
        <v>CXG-0426</v>
      </c>
    </row>
    <row r="1211">
      <c r="A1211" s="8" t="s">
        <v>8997</v>
      </c>
      <c r="B1211" s="13">
        <v>46122.0</v>
      </c>
      <c r="C1211" s="8" t="s">
        <v>7987</v>
      </c>
      <c r="D1211" s="8" t="s">
        <v>7988</v>
      </c>
      <c r="E1211" s="8" t="s">
        <v>1478</v>
      </c>
      <c r="F1211" s="11">
        <v>65.11</v>
      </c>
      <c r="G1211" s="8"/>
      <c r="H1211" s="16" t="str">
        <f t="shared" si="9"/>
        <v>04/2026</v>
      </c>
      <c r="I1211" s="70" t="str">
        <f t="shared" si="10"/>
        <v>CXG-0426</v>
      </c>
    </row>
    <row r="1212">
      <c r="A1212" s="8" t="s">
        <v>8998</v>
      </c>
      <c r="B1212" s="13">
        <v>46122.0</v>
      </c>
      <c r="C1212" s="8" t="s">
        <v>7752</v>
      </c>
      <c r="D1212" s="8" t="s">
        <v>7752</v>
      </c>
      <c r="E1212" s="8" t="s">
        <v>1478</v>
      </c>
      <c r="F1212" s="11">
        <v>15289.47</v>
      </c>
      <c r="G1212" s="8"/>
      <c r="H1212" s="16" t="str">
        <f t="shared" si="9"/>
        <v>04/2026</v>
      </c>
      <c r="I1212" s="70" t="str">
        <f t="shared" si="10"/>
        <v>CXG-0426</v>
      </c>
    </row>
    <row r="1213">
      <c r="A1213" s="8" t="s">
        <v>8999</v>
      </c>
      <c r="B1213" s="13">
        <v>46125.0</v>
      </c>
      <c r="C1213" s="8" t="s">
        <v>7592</v>
      </c>
      <c r="D1213" s="8" t="s">
        <v>7600</v>
      </c>
      <c r="E1213" s="8" t="s">
        <v>2193</v>
      </c>
      <c r="F1213" s="11">
        <v>49.5</v>
      </c>
      <c r="G1213" s="8"/>
      <c r="H1213" s="16" t="str">
        <f t="shared" si="9"/>
        <v>04/2026</v>
      </c>
      <c r="I1213" s="70" t="str">
        <f t="shared" si="10"/>
        <v>CXG-0426</v>
      </c>
    </row>
    <row r="1214">
      <c r="A1214" s="8" t="s">
        <v>9000</v>
      </c>
      <c r="B1214" s="13">
        <v>46125.0</v>
      </c>
      <c r="C1214" s="8" t="s">
        <v>7639</v>
      </c>
      <c r="D1214" s="8" t="s">
        <v>7639</v>
      </c>
      <c r="E1214" s="8" t="s">
        <v>1478</v>
      </c>
      <c r="F1214" s="11">
        <v>324.08</v>
      </c>
      <c r="G1214" s="8"/>
      <c r="H1214" s="16" t="str">
        <f t="shared" si="9"/>
        <v>04/2026</v>
      </c>
      <c r="I1214" s="70" t="str">
        <f t="shared" si="10"/>
        <v>CXG-0426</v>
      </c>
    </row>
    <row r="1215">
      <c r="A1215" s="8" t="s">
        <v>9001</v>
      </c>
      <c r="B1215" s="13">
        <v>46125.0</v>
      </c>
      <c r="C1215" s="8" t="s">
        <v>7639</v>
      </c>
      <c r="D1215" s="8" t="s">
        <v>7639</v>
      </c>
      <c r="E1215" s="8" t="s">
        <v>1478</v>
      </c>
      <c r="F1215" s="11">
        <v>342.35</v>
      </c>
      <c r="G1215" s="8"/>
      <c r="H1215" s="16" t="str">
        <f t="shared" si="9"/>
        <v>04/2026</v>
      </c>
      <c r="I1215" s="70" t="str">
        <f t="shared" si="10"/>
        <v>CXG-0426</v>
      </c>
    </row>
    <row r="1216">
      <c r="A1216" s="8" t="s">
        <v>9002</v>
      </c>
      <c r="B1216" s="13">
        <v>46125.0</v>
      </c>
      <c r="C1216" s="8" t="s">
        <v>7639</v>
      </c>
      <c r="D1216" s="8" t="s">
        <v>7639</v>
      </c>
      <c r="E1216" s="8" t="s">
        <v>1478</v>
      </c>
      <c r="F1216" s="11">
        <v>1247.48</v>
      </c>
      <c r="G1216" s="8"/>
      <c r="H1216" s="16" t="str">
        <f t="shared" si="9"/>
        <v>04/2026</v>
      </c>
      <c r="I1216" s="70" t="str">
        <f t="shared" si="10"/>
        <v>CXG-0426</v>
      </c>
    </row>
    <row r="1217">
      <c r="A1217" s="8" t="s">
        <v>9003</v>
      </c>
      <c r="B1217" s="13">
        <v>46125.0</v>
      </c>
      <c r="C1217" s="8" t="s">
        <v>7639</v>
      </c>
      <c r="D1217" s="8" t="s">
        <v>7639</v>
      </c>
      <c r="E1217" s="8" t="s">
        <v>1478</v>
      </c>
      <c r="F1217" s="11">
        <v>306.8</v>
      </c>
      <c r="G1217" s="8"/>
      <c r="H1217" s="16" t="str">
        <f t="shared" si="9"/>
        <v>04/2026</v>
      </c>
      <c r="I1217" s="70" t="str">
        <f t="shared" si="10"/>
        <v>CXG-0426</v>
      </c>
    </row>
    <row r="1218">
      <c r="A1218" s="8" t="s">
        <v>9004</v>
      </c>
      <c r="B1218" s="13">
        <v>46126.0</v>
      </c>
      <c r="C1218" s="8" t="s">
        <v>7592</v>
      </c>
      <c r="D1218" s="8" t="s">
        <v>7600</v>
      </c>
      <c r="E1218" s="8" t="s">
        <v>2193</v>
      </c>
      <c r="F1218" s="11">
        <v>19.8</v>
      </c>
      <c r="G1218" s="8"/>
      <c r="H1218" s="16" t="str">
        <f t="shared" si="9"/>
        <v>04/2026</v>
      </c>
      <c r="I1218" s="70" t="str">
        <f t="shared" si="10"/>
        <v>CXG-0426</v>
      </c>
    </row>
    <row r="1219">
      <c r="A1219" s="8" t="s">
        <v>9005</v>
      </c>
      <c r="B1219" s="13">
        <v>46127.0</v>
      </c>
      <c r="C1219" s="8" t="s">
        <v>1491</v>
      </c>
      <c r="D1219" s="8" t="s">
        <v>1491</v>
      </c>
      <c r="E1219" s="8" t="s">
        <v>1478</v>
      </c>
      <c r="F1219" s="11">
        <v>1651.0</v>
      </c>
      <c r="G1219" s="8"/>
      <c r="H1219" s="16" t="str">
        <f t="shared" si="9"/>
        <v>04/2026</v>
      </c>
      <c r="I1219" s="70" t="str">
        <f t="shared" si="10"/>
        <v>CXG-0426</v>
      </c>
    </row>
    <row r="1220">
      <c r="A1220" s="8" t="s">
        <v>9006</v>
      </c>
      <c r="B1220" s="13">
        <v>46127.0</v>
      </c>
      <c r="C1220" s="8" t="s">
        <v>7592</v>
      </c>
      <c r="D1220" s="8" t="s">
        <v>7600</v>
      </c>
      <c r="E1220" s="8" t="s">
        <v>2193</v>
      </c>
      <c r="F1220" s="11">
        <v>29.7</v>
      </c>
      <c r="G1220" s="8"/>
      <c r="H1220" s="16" t="str">
        <f t="shared" si="9"/>
        <v>04/2026</v>
      </c>
      <c r="I1220" s="70" t="str">
        <f t="shared" si="10"/>
        <v>CXG-0426</v>
      </c>
    </row>
    <row r="1221">
      <c r="A1221" s="8" t="s">
        <v>9007</v>
      </c>
      <c r="B1221" s="13">
        <v>46127.0</v>
      </c>
      <c r="C1221" s="8" t="s">
        <v>7586</v>
      </c>
      <c r="D1221" s="8" t="s">
        <v>7675</v>
      </c>
      <c r="E1221" s="8" t="s">
        <v>1478</v>
      </c>
      <c r="F1221" s="11">
        <v>2000.0</v>
      </c>
      <c r="G1221" s="8"/>
      <c r="H1221" s="16" t="str">
        <f t="shared" si="9"/>
        <v>04/2026</v>
      </c>
      <c r="I1221" s="70" t="str">
        <f t="shared" si="10"/>
        <v>CXG-0426</v>
      </c>
    </row>
    <row r="1222">
      <c r="A1222" s="8" t="s">
        <v>9008</v>
      </c>
      <c r="B1222" s="13">
        <v>46127.0</v>
      </c>
      <c r="C1222" s="8" t="s">
        <v>7592</v>
      </c>
      <c r="D1222" s="8" t="s">
        <v>7600</v>
      </c>
      <c r="E1222" s="8" t="s">
        <v>2193</v>
      </c>
      <c r="F1222" s="11">
        <v>9.9</v>
      </c>
      <c r="G1222" s="8"/>
      <c r="H1222" s="16" t="str">
        <f t="shared" si="9"/>
        <v>04/2026</v>
      </c>
      <c r="I1222" s="70" t="str">
        <f t="shared" si="10"/>
        <v>CXG-0426</v>
      </c>
    </row>
    <row r="1223">
      <c r="A1223" s="8" t="s">
        <v>9009</v>
      </c>
      <c r="B1223" s="13">
        <v>46130.0</v>
      </c>
      <c r="C1223" s="8" t="s">
        <v>7639</v>
      </c>
      <c r="D1223" s="8" t="s">
        <v>7639</v>
      </c>
      <c r="E1223" s="8" t="s">
        <v>1478</v>
      </c>
      <c r="F1223" s="11">
        <v>328.29</v>
      </c>
      <c r="G1223" s="8"/>
      <c r="H1223" s="16" t="str">
        <f t="shared" si="9"/>
        <v>04/2026</v>
      </c>
      <c r="I1223" s="70" t="str">
        <f t="shared" si="10"/>
        <v>CXG-0426</v>
      </c>
    </row>
    <row r="1224">
      <c r="A1224" s="8" t="s">
        <v>9010</v>
      </c>
      <c r="B1224" s="13">
        <v>46130.0</v>
      </c>
      <c r="C1224" s="8" t="s">
        <v>7639</v>
      </c>
      <c r="D1224" s="8" t="s">
        <v>7639</v>
      </c>
      <c r="E1224" s="8" t="s">
        <v>1478</v>
      </c>
      <c r="F1224" s="11">
        <v>1242.9</v>
      </c>
      <c r="G1224" s="8"/>
      <c r="H1224" s="16" t="str">
        <f t="shared" si="9"/>
        <v>04/2026</v>
      </c>
      <c r="I1224" s="70" t="str">
        <f t="shared" si="10"/>
        <v>CXG-0426</v>
      </c>
    </row>
    <row r="1225">
      <c r="A1225" s="8" t="s">
        <v>9011</v>
      </c>
      <c r="B1225" s="13">
        <v>46132.0</v>
      </c>
      <c r="C1225" s="8" t="s">
        <v>7592</v>
      </c>
      <c r="D1225" s="8" t="s">
        <v>7600</v>
      </c>
      <c r="E1225" s="8" t="s">
        <v>2193</v>
      </c>
      <c r="F1225" s="11">
        <v>39.6</v>
      </c>
      <c r="G1225" s="8"/>
      <c r="H1225" s="16" t="str">
        <f t="shared" si="9"/>
        <v>04/2026</v>
      </c>
      <c r="I1225" s="70" t="str">
        <f t="shared" si="10"/>
        <v>CXG-0426</v>
      </c>
    </row>
    <row r="1226">
      <c r="A1226" s="8" t="s">
        <v>9012</v>
      </c>
      <c r="B1226" s="13">
        <v>46132.0</v>
      </c>
      <c r="C1226" s="8" t="s">
        <v>8059</v>
      </c>
      <c r="D1226" s="8" t="s">
        <v>8059</v>
      </c>
      <c r="E1226" s="8" t="s">
        <v>1478</v>
      </c>
      <c r="F1226" s="11">
        <v>387.55</v>
      </c>
      <c r="G1226" s="8"/>
      <c r="H1226" s="16" t="str">
        <f t="shared" si="9"/>
        <v>04/2026</v>
      </c>
      <c r="I1226" s="70" t="str">
        <f t="shared" si="10"/>
        <v>CXG-0426</v>
      </c>
    </row>
    <row r="1227">
      <c r="A1227" s="8" t="s">
        <v>9013</v>
      </c>
      <c r="B1227" s="13">
        <v>46132.0</v>
      </c>
      <c r="C1227" s="8" t="s">
        <v>7630</v>
      </c>
      <c r="D1227" s="8" t="s">
        <v>7630</v>
      </c>
      <c r="E1227" s="8" t="s">
        <v>1478</v>
      </c>
      <c r="F1227" s="11">
        <v>11706.03</v>
      </c>
      <c r="G1227" s="8"/>
      <c r="H1227" s="16" t="str">
        <f t="shared" si="9"/>
        <v>04/2026</v>
      </c>
      <c r="I1227" s="70" t="str">
        <f t="shared" si="10"/>
        <v>CXG-0426</v>
      </c>
    </row>
    <row r="1228">
      <c r="A1228" s="8" t="s">
        <v>9014</v>
      </c>
      <c r="B1228" s="13">
        <v>46127.0</v>
      </c>
      <c r="C1228" s="8" t="s">
        <v>7592</v>
      </c>
      <c r="D1228" s="8" t="s">
        <v>7600</v>
      </c>
      <c r="E1228" s="8" t="s">
        <v>1478</v>
      </c>
      <c r="F1228" s="11">
        <v>56.5</v>
      </c>
      <c r="G1228" s="8"/>
      <c r="H1228" s="16" t="str">
        <f t="shared" si="9"/>
        <v>04/2026</v>
      </c>
      <c r="I1228" s="70" t="str">
        <f t="shared" si="10"/>
        <v>CXG-0426</v>
      </c>
    </row>
    <row r="1229">
      <c r="A1229" s="8" t="s">
        <v>9015</v>
      </c>
      <c r="B1229" s="13">
        <v>46127.0</v>
      </c>
      <c r="C1229" s="8" t="s">
        <v>7769</v>
      </c>
      <c r="D1229" s="8" t="s">
        <v>8028</v>
      </c>
      <c r="E1229" s="8" t="s">
        <v>1478</v>
      </c>
      <c r="F1229" s="11">
        <v>13221.32</v>
      </c>
      <c r="G1229" s="8"/>
      <c r="H1229" s="16" t="str">
        <f t="shared" si="9"/>
        <v>04/2026</v>
      </c>
      <c r="I1229" s="70" t="str">
        <f t="shared" si="10"/>
        <v>CXG-0426</v>
      </c>
    </row>
    <row r="1230">
      <c r="A1230" s="8" t="s">
        <v>9016</v>
      </c>
      <c r="B1230" s="13">
        <v>46133.0</v>
      </c>
      <c r="C1230" s="8" t="s">
        <v>7592</v>
      </c>
      <c r="D1230" s="8" t="s">
        <v>7600</v>
      </c>
      <c r="E1230" s="8" t="s">
        <v>2193</v>
      </c>
      <c r="F1230" s="11">
        <v>19.8</v>
      </c>
      <c r="G1230" s="8"/>
      <c r="H1230" s="16" t="str">
        <f t="shared" si="9"/>
        <v>04/2026</v>
      </c>
      <c r="I1230" s="70" t="str">
        <f t="shared" si="10"/>
        <v>CXG-0426</v>
      </c>
    </row>
    <row r="1231">
      <c r="A1231" s="8" t="s">
        <v>9017</v>
      </c>
      <c r="B1231" s="13">
        <v>46134.0</v>
      </c>
      <c r="C1231" s="8" t="s">
        <v>1474</v>
      </c>
      <c r="D1231" s="8" t="s">
        <v>1474</v>
      </c>
      <c r="E1231" s="8" t="s">
        <v>1478</v>
      </c>
      <c r="F1231" s="11">
        <v>900.0</v>
      </c>
      <c r="G1231" s="8"/>
      <c r="H1231" s="16" t="str">
        <f t="shared" si="9"/>
        <v>04/2026</v>
      </c>
      <c r="I1231" s="70" t="str">
        <f t="shared" si="10"/>
        <v>CXG-0426</v>
      </c>
    </row>
    <row r="1232">
      <c r="A1232" s="8" t="s">
        <v>9018</v>
      </c>
      <c r="B1232" s="13">
        <v>46134.0</v>
      </c>
      <c r="C1232" s="8" t="s">
        <v>8202</v>
      </c>
      <c r="D1232" s="8" t="s">
        <v>8202</v>
      </c>
      <c r="E1232" s="8" t="s">
        <v>1478</v>
      </c>
      <c r="F1232" s="11">
        <v>100.0</v>
      </c>
      <c r="G1232" s="8"/>
      <c r="H1232" s="16" t="str">
        <f t="shared" si="9"/>
        <v>04/2026</v>
      </c>
      <c r="I1232" s="70" t="str">
        <f t="shared" si="10"/>
        <v>CXG-0426</v>
      </c>
    </row>
    <row r="1233">
      <c r="A1233" s="8" t="s">
        <v>9019</v>
      </c>
      <c r="B1233" s="13">
        <v>46136.0</v>
      </c>
      <c r="C1233" s="8" t="s">
        <v>7652</v>
      </c>
      <c r="D1233" s="8" t="s">
        <v>7432</v>
      </c>
      <c r="E1233" s="8" t="s">
        <v>1478</v>
      </c>
      <c r="F1233" s="11">
        <v>15000.0</v>
      </c>
      <c r="G1233" s="8" t="s">
        <v>3344</v>
      </c>
      <c r="H1233" s="16" t="str">
        <f t="shared" si="9"/>
        <v>04/2026</v>
      </c>
      <c r="I1233" s="70" t="str">
        <f t="shared" si="10"/>
        <v>CXG-0426</v>
      </c>
    </row>
    <row r="1234">
      <c r="A1234" s="8" t="s">
        <v>9020</v>
      </c>
      <c r="B1234" s="13">
        <v>46136.0</v>
      </c>
      <c r="C1234" s="8" t="s">
        <v>7592</v>
      </c>
      <c r="D1234" s="8" t="s">
        <v>7600</v>
      </c>
      <c r="E1234" s="8" t="s">
        <v>2193</v>
      </c>
      <c r="F1234" s="11">
        <v>89.1</v>
      </c>
      <c r="G1234" s="8"/>
      <c r="H1234" s="16" t="str">
        <f t="shared" si="9"/>
        <v>04/2026</v>
      </c>
      <c r="I1234" s="70" t="str">
        <f t="shared" si="10"/>
        <v>CXG-0426</v>
      </c>
    </row>
    <row r="1235">
      <c r="A1235" s="8" t="s">
        <v>9021</v>
      </c>
      <c r="B1235" s="13">
        <v>46136.0</v>
      </c>
      <c r="C1235" s="8" t="s">
        <v>7738</v>
      </c>
      <c r="D1235" s="8" t="s">
        <v>7738</v>
      </c>
      <c r="E1235" s="8" t="s">
        <v>1509</v>
      </c>
      <c r="F1235" s="11">
        <v>2288.49</v>
      </c>
      <c r="G1235" s="8"/>
      <c r="H1235" s="16" t="str">
        <f t="shared" si="9"/>
        <v>04/2026</v>
      </c>
      <c r="I1235" s="70" t="str">
        <f t="shared" si="10"/>
        <v>CXG-0426</v>
      </c>
    </row>
    <row r="1236">
      <c r="A1236" s="8"/>
      <c r="B1236" s="13"/>
      <c r="C1236" s="8"/>
      <c r="D1236" s="8"/>
      <c r="E1236" s="8"/>
      <c r="F1236" s="11"/>
      <c r="G1236" s="8"/>
      <c r="I1236" s="70"/>
    </row>
    <row r="1237">
      <c r="A1237" s="8"/>
      <c r="B1237" s="13"/>
      <c r="C1237" s="8"/>
      <c r="D1237" s="8"/>
      <c r="E1237" s="8"/>
      <c r="F1237" s="11"/>
      <c r="G1237" s="8"/>
      <c r="I1237" s="70"/>
    </row>
    <row r="1238">
      <c r="A1238" s="8" t="s">
        <v>9022</v>
      </c>
      <c r="B1238" s="13">
        <v>46118.0</v>
      </c>
      <c r="C1238" s="8" t="s">
        <v>8036</v>
      </c>
      <c r="D1238" s="8" t="s">
        <v>8037</v>
      </c>
      <c r="E1238" s="8" t="s">
        <v>1505</v>
      </c>
      <c r="F1238" s="11">
        <v>316.5</v>
      </c>
      <c r="G1238" s="8"/>
      <c r="H1238" s="16" t="str">
        <f t="shared" ref="H1238:H1346" si="11">TEXT(B1238,"MM/YYYY")</f>
        <v>04/2026</v>
      </c>
      <c r="I1238" s="70" t="str">
        <f t="shared" ref="I1238:I1346" si="12">IF(B1238="","",CONCATENATE("CXG-",TEXT(B1238,"MMYY")))</f>
        <v>CXG-0426</v>
      </c>
    </row>
    <row r="1239">
      <c r="A1239" s="8" t="s">
        <v>9023</v>
      </c>
      <c r="B1239" s="13">
        <v>46122.0</v>
      </c>
      <c r="C1239" s="8" t="s">
        <v>7589</v>
      </c>
      <c r="D1239" s="8" t="s">
        <v>7607</v>
      </c>
      <c r="E1239" s="8" t="s">
        <v>1505</v>
      </c>
      <c r="F1239" s="11">
        <v>614.23</v>
      </c>
      <c r="G1239" s="8"/>
      <c r="H1239" s="16" t="str">
        <f t="shared" si="11"/>
        <v>04/2026</v>
      </c>
      <c r="I1239" s="70" t="str">
        <f t="shared" si="12"/>
        <v>CXG-0426</v>
      </c>
    </row>
    <row r="1240">
      <c r="A1240" s="8" t="s">
        <v>9024</v>
      </c>
      <c r="B1240" s="13">
        <v>46129.0</v>
      </c>
      <c r="C1240" s="8" t="s">
        <v>7592</v>
      </c>
      <c r="D1240" s="8" t="s">
        <v>7600</v>
      </c>
      <c r="E1240" s="8" t="s">
        <v>1505</v>
      </c>
      <c r="F1240" s="11">
        <v>168.5</v>
      </c>
      <c r="G1240" s="8"/>
      <c r="H1240" s="16" t="str">
        <f t="shared" si="11"/>
        <v>04/2026</v>
      </c>
      <c r="I1240" s="70" t="str">
        <f t="shared" si="12"/>
        <v>CXG-0426</v>
      </c>
    </row>
    <row r="1241">
      <c r="A1241" s="8" t="s">
        <v>9025</v>
      </c>
      <c r="B1241" s="13">
        <v>46129.0</v>
      </c>
      <c r="C1241" s="8" t="s">
        <v>7618</v>
      </c>
      <c r="D1241" s="8" t="s">
        <v>7619</v>
      </c>
      <c r="E1241" s="8" t="s">
        <v>1505</v>
      </c>
      <c r="F1241" s="11">
        <v>9630.36</v>
      </c>
      <c r="G1241" s="8"/>
      <c r="H1241" s="16" t="str">
        <f t="shared" si="11"/>
        <v>04/2026</v>
      </c>
      <c r="I1241" s="70" t="str">
        <f t="shared" si="12"/>
        <v>CXG-0426</v>
      </c>
    </row>
    <row r="1242">
      <c r="A1242" s="8" t="s">
        <v>9026</v>
      </c>
      <c r="B1242" s="13">
        <v>46139.0</v>
      </c>
      <c r="C1242" s="8" t="s">
        <v>7592</v>
      </c>
      <c r="D1242" s="8" t="s">
        <v>7600</v>
      </c>
      <c r="E1242" s="8" t="s">
        <v>2193</v>
      </c>
      <c r="F1242" s="11">
        <v>49.5</v>
      </c>
      <c r="G1242" s="8"/>
      <c r="H1242" s="16" t="str">
        <f t="shared" si="11"/>
        <v>04/2026</v>
      </c>
      <c r="I1242" s="70" t="str">
        <f t="shared" si="12"/>
        <v>CXG-0426</v>
      </c>
    </row>
    <row r="1243">
      <c r="A1243" s="8" t="s">
        <v>9027</v>
      </c>
      <c r="B1243" s="13">
        <v>46139.0</v>
      </c>
      <c r="C1243" s="8" t="s">
        <v>7630</v>
      </c>
      <c r="D1243" s="8" t="s">
        <v>7630</v>
      </c>
      <c r="E1243" s="8" t="s">
        <v>1478</v>
      </c>
      <c r="F1243" s="11">
        <v>10396.13</v>
      </c>
      <c r="G1243" s="8"/>
      <c r="H1243" s="16" t="str">
        <f t="shared" si="11"/>
        <v>04/2026</v>
      </c>
      <c r="I1243" s="70" t="str">
        <f t="shared" si="12"/>
        <v>CXG-0426</v>
      </c>
    </row>
    <row r="1244">
      <c r="A1244" s="8" t="s">
        <v>9028</v>
      </c>
      <c r="B1244" s="13">
        <v>46139.0</v>
      </c>
      <c r="C1244" s="8" t="s">
        <v>7671</v>
      </c>
      <c r="D1244" s="8" t="s">
        <v>7758</v>
      </c>
      <c r="E1244" s="8" t="s">
        <v>1478</v>
      </c>
      <c r="F1244" s="11">
        <v>1610.7</v>
      </c>
      <c r="G1244" s="8"/>
      <c r="H1244" s="16" t="str">
        <f t="shared" si="11"/>
        <v>04/2026</v>
      </c>
      <c r="I1244" s="70" t="str">
        <f t="shared" si="12"/>
        <v>CXG-0426</v>
      </c>
    </row>
    <row r="1245">
      <c r="A1245" s="8" t="s">
        <v>9029</v>
      </c>
      <c r="B1245" s="13">
        <v>46139.0</v>
      </c>
      <c r="C1245" s="8" t="s">
        <v>7628</v>
      </c>
      <c r="D1245" s="8" t="s">
        <v>7628</v>
      </c>
      <c r="E1245" s="8" t="s">
        <v>1478</v>
      </c>
      <c r="F1245" s="11">
        <v>935.2</v>
      </c>
      <c r="G1245" s="8"/>
      <c r="H1245" s="16" t="str">
        <f t="shared" si="11"/>
        <v>04/2026</v>
      </c>
      <c r="I1245" s="70" t="str">
        <f t="shared" si="12"/>
        <v>CXG-0426</v>
      </c>
    </row>
    <row r="1246">
      <c r="A1246" s="8" t="s">
        <v>9030</v>
      </c>
      <c r="B1246" s="13">
        <v>46140.0</v>
      </c>
      <c r="C1246" s="8" t="s">
        <v>7592</v>
      </c>
      <c r="D1246" s="8" t="s">
        <v>7600</v>
      </c>
      <c r="E1246" s="8" t="s">
        <v>2193</v>
      </c>
      <c r="F1246" s="11">
        <v>89.1</v>
      </c>
      <c r="G1246" s="8"/>
      <c r="H1246" s="16" t="str">
        <f t="shared" si="11"/>
        <v>04/2026</v>
      </c>
      <c r="I1246" s="70" t="str">
        <f t="shared" si="12"/>
        <v>CXG-0426</v>
      </c>
    </row>
    <row r="1247">
      <c r="A1247" s="8" t="s">
        <v>9031</v>
      </c>
      <c r="B1247" s="13">
        <v>46140.0</v>
      </c>
      <c r="C1247" s="8" t="s">
        <v>7639</v>
      </c>
      <c r="D1247" s="8" t="s">
        <v>7639</v>
      </c>
      <c r="E1247" s="8" t="s">
        <v>1478</v>
      </c>
      <c r="F1247" s="11">
        <v>1226.68</v>
      </c>
      <c r="G1247" s="8"/>
      <c r="H1247" s="16" t="str">
        <f t="shared" si="11"/>
        <v>04/2026</v>
      </c>
      <c r="I1247" s="70" t="str">
        <f t="shared" si="12"/>
        <v>CXG-0426</v>
      </c>
    </row>
    <row r="1248">
      <c r="A1248" s="8" t="s">
        <v>9032</v>
      </c>
      <c r="B1248" s="13">
        <v>46140.0</v>
      </c>
      <c r="C1248" s="8" t="s">
        <v>7639</v>
      </c>
      <c r="D1248" s="8" t="s">
        <v>7639</v>
      </c>
      <c r="E1248" s="8" t="s">
        <v>1478</v>
      </c>
      <c r="F1248" s="11">
        <v>237.0</v>
      </c>
      <c r="G1248" s="8"/>
      <c r="H1248" s="16" t="str">
        <f t="shared" si="11"/>
        <v>04/2026</v>
      </c>
      <c r="I1248" s="70" t="str">
        <f t="shared" si="12"/>
        <v>CXG-0426</v>
      </c>
    </row>
    <row r="1249">
      <c r="A1249" s="8" t="s">
        <v>9033</v>
      </c>
      <c r="B1249" s="13">
        <v>46141.0</v>
      </c>
      <c r="C1249" s="8" t="s">
        <v>719</v>
      </c>
      <c r="D1249" s="8" t="s">
        <v>719</v>
      </c>
      <c r="E1249" s="8" t="s">
        <v>1478</v>
      </c>
      <c r="F1249" s="11">
        <v>1020.0</v>
      </c>
      <c r="G1249" s="8"/>
      <c r="H1249" s="16" t="str">
        <f t="shared" si="11"/>
        <v>04/2026</v>
      </c>
      <c r="I1249" s="70" t="str">
        <f t="shared" si="12"/>
        <v>CXG-0426</v>
      </c>
    </row>
    <row r="1250">
      <c r="A1250" s="8" t="s">
        <v>9034</v>
      </c>
      <c r="B1250" s="13">
        <v>46141.0</v>
      </c>
      <c r="C1250" s="8" t="s">
        <v>7592</v>
      </c>
      <c r="D1250" s="8" t="s">
        <v>7600</v>
      </c>
      <c r="E1250" s="8" t="s">
        <v>1473</v>
      </c>
      <c r="F1250" s="11">
        <v>9.9</v>
      </c>
      <c r="G1250" s="8"/>
      <c r="H1250" s="16" t="str">
        <f t="shared" si="11"/>
        <v>04/2026</v>
      </c>
      <c r="I1250" s="70" t="str">
        <f t="shared" si="12"/>
        <v>CXG-0426</v>
      </c>
    </row>
    <row r="1251">
      <c r="A1251" s="8" t="s">
        <v>9035</v>
      </c>
      <c r="B1251" s="13">
        <v>46141.0</v>
      </c>
      <c r="C1251" s="8" t="s">
        <v>7586</v>
      </c>
      <c r="D1251" s="8" t="s">
        <v>9036</v>
      </c>
      <c r="E1251" s="8" t="s">
        <v>1478</v>
      </c>
      <c r="F1251" s="11">
        <v>250.0</v>
      </c>
      <c r="G1251" s="8"/>
      <c r="H1251" s="16" t="str">
        <f t="shared" si="11"/>
        <v>04/2026</v>
      </c>
      <c r="I1251" s="70" t="str">
        <f t="shared" si="12"/>
        <v>CXG-0426</v>
      </c>
    </row>
    <row r="1252">
      <c r="A1252" s="8" t="s">
        <v>9037</v>
      </c>
      <c r="B1252" s="13">
        <v>46141.0</v>
      </c>
      <c r="C1252" s="8" t="s">
        <v>7586</v>
      </c>
      <c r="D1252" s="8" t="s">
        <v>9038</v>
      </c>
      <c r="E1252" s="8" t="s">
        <v>1478</v>
      </c>
      <c r="F1252" s="11">
        <v>50.0</v>
      </c>
      <c r="G1252" s="8"/>
      <c r="H1252" s="16" t="str">
        <f t="shared" si="11"/>
        <v>04/2026</v>
      </c>
      <c r="I1252" s="70" t="str">
        <f t="shared" si="12"/>
        <v>CXG-0426</v>
      </c>
    </row>
    <row r="1253">
      <c r="A1253" s="8" t="s">
        <v>9039</v>
      </c>
      <c r="B1253" s="13">
        <v>46141.0</v>
      </c>
      <c r="C1253" s="8" t="s">
        <v>7639</v>
      </c>
      <c r="D1253" s="8" t="s">
        <v>7639</v>
      </c>
      <c r="E1253" s="8" t="s">
        <v>1478</v>
      </c>
      <c r="F1253" s="11">
        <v>1294.39</v>
      </c>
      <c r="G1253" s="8"/>
      <c r="H1253" s="16" t="str">
        <f t="shared" si="11"/>
        <v>04/2026</v>
      </c>
      <c r="I1253" s="70" t="str">
        <f t="shared" si="12"/>
        <v>CXG-0426</v>
      </c>
    </row>
    <row r="1254">
      <c r="A1254" s="8" t="s">
        <v>9040</v>
      </c>
      <c r="B1254" s="13">
        <v>46141.0</v>
      </c>
      <c r="C1254" s="8" t="s">
        <v>7592</v>
      </c>
      <c r="D1254" s="8" t="s">
        <v>7600</v>
      </c>
      <c r="E1254" s="8" t="s">
        <v>2193</v>
      </c>
      <c r="F1254" s="11">
        <v>9.9</v>
      </c>
      <c r="G1254" s="8"/>
      <c r="H1254" s="16" t="str">
        <f t="shared" si="11"/>
        <v>04/2026</v>
      </c>
      <c r="I1254" s="70" t="str">
        <f t="shared" si="12"/>
        <v>CXG-0426</v>
      </c>
    </row>
    <row r="1255">
      <c r="A1255" s="8" t="s">
        <v>9041</v>
      </c>
      <c r="B1255" s="13">
        <v>46142.0</v>
      </c>
      <c r="C1255" s="8" t="s">
        <v>7586</v>
      </c>
      <c r="D1255" s="8" t="s">
        <v>7586</v>
      </c>
      <c r="E1255" s="8" t="s">
        <v>2193</v>
      </c>
      <c r="F1255" s="11">
        <v>1000.0</v>
      </c>
      <c r="G1255" s="8"/>
      <c r="H1255" s="16" t="str">
        <f t="shared" si="11"/>
        <v>04/2026</v>
      </c>
      <c r="I1255" s="70" t="str">
        <f t="shared" si="12"/>
        <v>CXG-0426</v>
      </c>
    </row>
    <row r="1256">
      <c r="A1256" s="8" t="s">
        <v>9042</v>
      </c>
      <c r="B1256" s="13">
        <v>46142.0</v>
      </c>
      <c r="C1256" s="8" t="s">
        <v>7652</v>
      </c>
      <c r="D1256" s="8" t="s">
        <v>230</v>
      </c>
      <c r="E1256" s="8" t="s">
        <v>2193</v>
      </c>
      <c r="F1256" s="11">
        <v>25000.0</v>
      </c>
      <c r="G1256" s="8"/>
      <c r="H1256" s="16" t="str">
        <f t="shared" si="11"/>
        <v>04/2026</v>
      </c>
      <c r="I1256" s="70" t="str">
        <f t="shared" si="12"/>
        <v>CXG-0426</v>
      </c>
    </row>
    <row r="1257">
      <c r="A1257" s="8" t="s">
        <v>9043</v>
      </c>
      <c r="B1257" s="13">
        <v>46142.0</v>
      </c>
      <c r="C1257" s="8" t="s">
        <v>1491</v>
      </c>
      <c r="D1257" s="8" t="s">
        <v>1491</v>
      </c>
      <c r="E1257" s="8" t="s">
        <v>1478</v>
      </c>
      <c r="F1257" s="11">
        <v>450.0</v>
      </c>
      <c r="G1257" s="8"/>
      <c r="H1257" s="16" t="str">
        <f t="shared" si="11"/>
        <v>04/2026</v>
      </c>
      <c r="I1257" s="70" t="str">
        <f t="shared" si="12"/>
        <v>CXG-0426</v>
      </c>
    </row>
    <row r="1258">
      <c r="A1258" s="8" t="s">
        <v>9044</v>
      </c>
      <c r="B1258" s="13">
        <v>46142.0</v>
      </c>
      <c r="C1258" s="8" t="s">
        <v>8202</v>
      </c>
      <c r="D1258" s="8" t="s">
        <v>8202</v>
      </c>
      <c r="E1258" s="8" t="s">
        <v>1478</v>
      </c>
      <c r="F1258" s="11">
        <v>100.0</v>
      </c>
      <c r="G1258" s="8"/>
      <c r="H1258" s="16" t="str">
        <f t="shared" si="11"/>
        <v>04/2026</v>
      </c>
      <c r="I1258" s="70" t="str">
        <f t="shared" si="12"/>
        <v>CXG-0426</v>
      </c>
    </row>
    <row r="1259">
      <c r="A1259" s="8" t="s">
        <v>9045</v>
      </c>
      <c r="B1259" s="13">
        <v>46142.0</v>
      </c>
      <c r="C1259" s="8" t="s">
        <v>7639</v>
      </c>
      <c r="D1259" s="8" t="s">
        <v>7639</v>
      </c>
      <c r="E1259" s="8" t="s">
        <v>1478</v>
      </c>
      <c r="F1259" s="11">
        <v>1443.53</v>
      </c>
      <c r="G1259" s="8"/>
      <c r="H1259" s="16" t="str">
        <f t="shared" si="11"/>
        <v>04/2026</v>
      </c>
      <c r="I1259" s="70" t="str">
        <f t="shared" si="12"/>
        <v>CXG-0426</v>
      </c>
    </row>
    <row r="1260">
      <c r="A1260" s="8" t="s">
        <v>9046</v>
      </c>
      <c r="B1260" s="13">
        <v>46145.0</v>
      </c>
      <c r="C1260" s="8" t="s">
        <v>7639</v>
      </c>
      <c r="D1260" s="8" t="s">
        <v>7639</v>
      </c>
      <c r="E1260" s="8" t="s">
        <v>1478</v>
      </c>
      <c r="F1260" s="11">
        <v>1400.87</v>
      </c>
      <c r="G1260" s="8"/>
      <c r="H1260" s="16" t="str">
        <f t="shared" si="11"/>
        <v>05/2026</v>
      </c>
      <c r="I1260" s="70" t="str">
        <f t="shared" si="12"/>
        <v>CXG-0526</v>
      </c>
    </row>
    <row r="1261">
      <c r="A1261" s="8" t="s">
        <v>9047</v>
      </c>
      <c r="B1261" s="13">
        <v>46145.0</v>
      </c>
      <c r="C1261" s="8" t="s">
        <v>7639</v>
      </c>
      <c r="D1261" s="8" t="s">
        <v>7639</v>
      </c>
      <c r="E1261" s="8" t="s">
        <v>1478</v>
      </c>
      <c r="F1261" s="11">
        <v>1162.98</v>
      </c>
      <c r="G1261" s="8"/>
      <c r="H1261" s="16" t="str">
        <f t="shared" si="11"/>
        <v>05/2026</v>
      </c>
      <c r="I1261" s="70" t="str">
        <f t="shared" si="12"/>
        <v>CXG-0526</v>
      </c>
    </row>
    <row r="1262">
      <c r="A1262" s="8" t="s">
        <v>9048</v>
      </c>
      <c r="B1262" s="13">
        <v>46146.0</v>
      </c>
      <c r="C1262" s="8" t="s">
        <v>1474</v>
      </c>
      <c r="D1262" s="8" t="s">
        <v>1474</v>
      </c>
      <c r="E1262" s="8" t="s">
        <v>1478</v>
      </c>
      <c r="F1262" s="11">
        <v>1280.0</v>
      </c>
      <c r="G1262" s="8" t="s">
        <v>9049</v>
      </c>
      <c r="H1262" s="16" t="str">
        <f t="shared" si="11"/>
        <v>05/2026</v>
      </c>
      <c r="I1262" s="70" t="str">
        <f t="shared" si="12"/>
        <v>CXG-0526</v>
      </c>
    </row>
    <row r="1263">
      <c r="A1263" s="8" t="s">
        <v>9050</v>
      </c>
      <c r="B1263" s="13">
        <v>46146.0</v>
      </c>
      <c r="C1263" s="8" t="s">
        <v>8202</v>
      </c>
      <c r="D1263" s="8" t="s">
        <v>8202</v>
      </c>
      <c r="E1263" s="8" t="s">
        <v>1478</v>
      </c>
      <c r="F1263" s="11">
        <v>300.0</v>
      </c>
      <c r="G1263" s="8"/>
      <c r="H1263" s="16" t="str">
        <f t="shared" si="11"/>
        <v>05/2026</v>
      </c>
      <c r="I1263" s="70" t="str">
        <f t="shared" si="12"/>
        <v>CXG-0526</v>
      </c>
    </row>
    <row r="1264">
      <c r="A1264" s="10" t="s">
        <v>9051</v>
      </c>
      <c r="B1264" s="13">
        <v>46146.0</v>
      </c>
      <c r="C1264" s="8" t="s">
        <v>7752</v>
      </c>
      <c r="D1264" s="8" t="s">
        <v>7752</v>
      </c>
      <c r="E1264" s="8" t="s">
        <v>1478</v>
      </c>
      <c r="F1264" s="11">
        <v>2023.11</v>
      </c>
      <c r="G1264" s="8"/>
      <c r="H1264" s="16" t="str">
        <f t="shared" si="11"/>
        <v>05/2026</v>
      </c>
      <c r="I1264" s="70" t="str">
        <f t="shared" si="12"/>
        <v>CXG-0526</v>
      </c>
    </row>
    <row r="1265">
      <c r="A1265" s="8" t="s">
        <v>9052</v>
      </c>
      <c r="B1265" s="13">
        <v>46143.0</v>
      </c>
      <c r="C1265" s="8" t="s">
        <v>7592</v>
      </c>
      <c r="D1265" s="8" t="s">
        <v>7600</v>
      </c>
      <c r="E1265" s="8" t="s">
        <v>2193</v>
      </c>
      <c r="F1265" s="11">
        <v>89.1</v>
      </c>
      <c r="G1265" s="10" t="s">
        <v>9053</v>
      </c>
      <c r="H1265" s="16" t="str">
        <f t="shared" si="11"/>
        <v>05/2026</v>
      </c>
      <c r="I1265" s="70" t="str">
        <f t="shared" si="12"/>
        <v>CXG-0526</v>
      </c>
    </row>
    <row r="1266">
      <c r="A1266" s="8" t="s">
        <v>9054</v>
      </c>
      <c r="B1266" s="13">
        <v>46146.0</v>
      </c>
      <c r="C1266" s="8" t="s">
        <v>7652</v>
      </c>
      <c r="D1266" s="8" t="s">
        <v>378</v>
      </c>
      <c r="E1266" s="8" t="s">
        <v>2193</v>
      </c>
      <c r="F1266" s="11">
        <v>25000.0</v>
      </c>
      <c r="G1266" s="8"/>
      <c r="H1266" s="16" t="str">
        <f t="shared" si="11"/>
        <v>05/2026</v>
      </c>
      <c r="I1266" s="70" t="str">
        <f t="shared" si="12"/>
        <v>CXG-0526</v>
      </c>
    </row>
    <row r="1267">
      <c r="A1267" s="8" t="s">
        <v>9055</v>
      </c>
      <c r="B1267" s="13">
        <v>46146.0</v>
      </c>
      <c r="C1267" s="8" t="s">
        <v>7639</v>
      </c>
      <c r="D1267" s="8" t="s">
        <v>7639</v>
      </c>
      <c r="E1267" s="8" t="s">
        <v>1478</v>
      </c>
      <c r="F1267" s="11">
        <v>1271.73</v>
      </c>
      <c r="G1267" s="8"/>
      <c r="H1267" s="16" t="str">
        <f t="shared" si="11"/>
        <v>05/2026</v>
      </c>
      <c r="I1267" s="70" t="str">
        <f t="shared" si="12"/>
        <v>CXG-0526</v>
      </c>
    </row>
    <row r="1268">
      <c r="A1268" s="8" t="s">
        <v>9056</v>
      </c>
      <c r="B1268" s="13">
        <v>46146.0</v>
      </c>
      <c r="C1268" s="8" t="s">
        <v>7639</v>
      </c>
      <c r="D1268" s="8" t="s">
        <v>7639</v>
      </c>
      <c r="E1268" s="8" t="s">
        <v>1478</v>
      </c>
      <c r="F1268" s="11">
        <v>1385.2</v>
      </c>
      <c r="G1268" s="8"/>
      <c r="H1268" s="16" t="str">
        <f t="shared" si="11"/>
        <v>05/2026</v>
      </c>
      <c r="I1268" s="70" t="str">
        <f t="shared" si="12"/>
        <v>CXG-0526</v>
      </c>
    </row>
    <row r="1269">
      <c r="A1269" s="8" t="s">
        <v>9057</v>
      </c>
      <c r="B1269" s="13">
        <v>46146.0</v>
      </c>
      <c r="C1269" s="8" t="s">
        <v>7639</v>
      </c>
      <c r="D1269" s="8" t="s">
        <v>7639</v>
      </c>
      <c r="E1269" s="8" t="s">
        <v>1478</v>
      </c>
      <c r="F1269" s="11">
        <v>1367.45</v>
      </c>
      <c r="G1269" s="8"/>
      <c r="H1269" s="16" t="str">
        <f t="shared" si="11"/>
        <v>05/2026</v>
      </c>
      <c r="I1269" s="70" t="str">
        <f t="shared" si="12"/>
        <v>CXG-0526</v>
      </c>
    </row>
    <row r="1270">
      <c r="A1270" s="8" t="s">
        <v>9058</v>
      </c>
      <c r="B1270" s="13">
        <v>46147.0</v>
      </c>
      <c r="C1270" s="8" t="s">
        <v>8202</v>
      </c>
      <c r="D1270" s="8" t="s">
        <v>8202</v>
      </c>
      <c r="E1270" s="8" t="s">
        <v>1478</v>
      </c>
      <c r="F1270" s="11">
        <v>700.0</v>
      </c>
      <c r="G1270" s="8"/>
      <c r="H1270" s="16" t="str">
        <f t="shared" si="11"/>
        <v>05/2026</v>
      </c>
      <c r="I1270" s="70" t="str">
        <f t="shared" si="12"/>
        <v>CXG-0526</v>
      </c>
    </row>
    <row r="1271">
      <c r="A1271" s="8" t="s">
        <v>9059</v>
      </c>
      <c r="B1271" s="13">
        <v>46146.0</v>
      </c>
      <c r="C1271" s="8" t="s">
        <v>7592</v>
      </c>
      <c r="D1271" s="8" t="s">
        <v>7600</v>
      </c>
      <c r="E1271" s="8" t="s">
        <v>2193</v>
      </c>
      <c r="F1271" s="11">
        <v>59.4</v>
      </c>
      <c r="G1271" s="8"/>
      <c r="H1271" s="16" t="str">
        <f t="shared" si="11"/>
        <v>05/2026</v>
      </c>
      <c r="I1271" s="70" t="str">
        <f t="shared" si="12"/>
        <v>CXG-0526</v>
      </c>
    </row>
    <row r="1272">
      <c r="A1272" s="8" t="s">
        <v>9060</v>
      </c>
      <c r="B1272" s="13">
        <v>46147.0</v>
      </c>
      <c r="C1272" s="8" t="s">
        <v>8481</v>
      </c>
      <c r="D1272" s="8" t="s">
        <v>8481</v>
      </c>
      <c r="E1272" s="8" t="s">
        <v>2193</v>
      </c>
      <c r="F1272" s="11">
        <v>44048.99</v>
      </c>
      <c r="G1272" s="8"/>
      <c r="H1272" s="16" t="str">
        <f t="shared" si="11"/>
        <v>05/2026</v>
      </c>
      <c r="I1272" s="70" t="str">
        <f t="shared" si="12"/>
        <v>CXG-0526</v>
      </c>
    </row>
    <row r="1273">
      <c r="A1273" s="8" t="s">
        <v>9061</v>
      </c>
      <c r="B1273" s="13">
        <v>46147.0</v>
      </c>
      <c r="C1273" s="8" t="s">
        <v>7628</v>
      </c>
      <c r="D1273" s="8" t="s">
        <v>7628</v>
      </c>
      <c r="E1273" s="8" t="s">
        <v>1478</v>
      </c>
      <c r="F1273" s="11">
        <v>540.33</v>
      </c>
      <c r="G1273" s="8"/>
      <c r="H1273" s="16" t="str">
        <f t="shared" si="11"/>
        <v>05/2026</v>
      </c>
      <c r="I1273" s="70" t="str">
        <f t="shared" si="12"/>
        <v>CXG-0526</v>
      </c>
    </row>
    <row r="1274">
      <c r="A1274" s="8" t="s">
        <v>9062</v>
      </c>
      <c r="B1274" s="13">
        <v>46147.0</v>
      </c>
      <c r="C1274" s="8" t="s">
        <v>7621</v>
      </c>
      <c r="D1274" s="8" t="s">
        <v>7621</v>
      </c>
      <c r="E1274" s="8" t="s">
        <v>1478</v>
      </c>
      <c r="F1274" s="11">
        <v>2431.0</v>
      </c>
      <c r="G1274" s="8"/>
      <c r="H1274" s="16" t="str">
        <f t="shared" si="11"/>
        <v>05/2026</v>
      </c>
      <c r="I1274" s="70" t="str">
        <f t="shared" si="12"/>
        <v>CXG-0526</v>
      </c>
    </row>
    <row r="1275">
      <c r="A1275" s="8" t="s">
        <v>9063</v>
      </c>
      <c r="B1275" s="13">
        <v>46147.0</v>
      </c>
      <c r="C1275" s="8" t="s">
        <v>7621</v>
      </c>
      <c r="D1275" s="8" t="s">
        <v>7621</v>
      </c>
      <c r="E1275" s="8" t="s">
        <v>1478</v>
      </c>
      <c r="F1275" s="11">
        <v>810.0</v>
      </c>
      <c r="G1275" s="8"/>
      <c r="H1275" s="16" t="str">
        <f t="shared" si="11"/>
        <v>05/2026</v>
      </c>
      <c r="I1275" s="70" t="str">
        <f t="shared" si="12"/>
        <v>CXG-0526</v>
      </c>
    </row>
    <row r="1276">
      <c r="A1276" s="8" t="s">
        <v>9064</v>
      </c>
      <c r="B1276" s="13">
        <v>46147.0</v>
      </c>
      <c r="C1276" s="8" t="s">
        <v>8100</v>
      </c>
      <c r="D1276" s="8" t="s">
        <v>8100</v>
      </c>
      <c r="E1276" s="8" t="s">
        <v>1478</v>
      </c>
      <c r="F1276" s="11">
        <v>152.0</v>
      </c>
      <c r="G1276" s="8"/>
      <c r="H1276" s="16" t="str">
        <f t="shared" si="11"/>
        <v>05/2026</v>
      </c>
      <c r="I1276" s="70" t="str">
        <f t="shared" si="12"/>
        <v>CXG-0526</v>
      </c>
    </row>
    <row r="1277">
      <c r="A1277" s="8" t="s">
        <v>9065</v>
      </c>
      <c r="B1277" s="13">
        <v>46147.0</v>
      </c>
      <c r="C1277" s="8" t="s">
        <v>7652</v>
      </c>
      <c r="D1277" s="8" t="s">
        <v>7729</v>
      </c>
      <c r="E1277" s="8" t="s">
        <v>1478</v>
      </c>
      <c r="F1277" s="11">
        <v>114.81</v>
      </c>
      <c r="G1277" s="8"/>
      <c r="H1277" s="16" t="str">
        <f t="shared" si="11"/>
        <v>05/2026</v>
      </c>
      <c r="I1277" s="70" t="str">
        <f t="shared" si="12"/>
        <v>CXG-0526</v>
      </c>
    </row>
    <row r="1278">
      <c r="A1278" s="8" t="s">
        <v>9066</v>
      </c>
      <c r="B1278" s="13">
        <v>46147.0</v>
      </c>
      <c r="C1278" s="8" t="s">
        <v>7652</v>
      </c>
      <c r="D1278" s="8" t="s">
        <v>7729</v>
      </c>
      <c r="E1278" s="8" t="s">
        <v>1478</v>
      </c>
      <c r="F1278" s="11">
        <v>3387.38</v>
      </c>
      <c r="G1278" s="8"/>
      <c r="H1278" s="16" t="str">
        <f t="shared" si="11"/>
        <v>05/2026</v>
      </c>
      <c r="I1278" s="70" t="str">
        <f t="shared" si="12"/>
        <v>CXG-0526</v>
      </c>
    </row>
    <row r="1279">
      <c r="A1279" s="8" t="s">
        <v>9067</v>
      </c>
      <c r="B1279" s="13">
        <v>46147.0</v>
      </c>
      <c r="C1279" s="8" t="s">
        <v>7652</v>
      </c>
      <c r="D1279" s="8" t="s">
        <v>7596</v>
      </c>
      <c r="E1279" s="8" t="s">
        <v>1478</v>
      </c>
      <c r="F1279" s="11">
        <v>2500.0</v>
      </c>
      <c r="G1279" s="8"/>
      <c r="H1279" s="16" t="str">
        <f t="shared" si="11"/>
        <v>05/2026</v>
      </c>
      <c r="I1279" s="70" t="str">
        <f t="shared" si="12"/>
        <v>CXG-0526</v>
      </c>
    </row>
    <row r="1280">
      <c r="A1280" s="8" t="s">
        <v>9068</v>
      </c>
      <c r="B1280" s="13">
        <v>46146.0</v>
      </c>
      <c r="C1280" s="8" t="s">
        <v>7933</v>
      </c>
      <c r="D1280" s="8" t="s">
        <v>7933</v>
      </c>
      <c r="E1280" s="8" t="s">
        <v>1478</v>
      </c>
      <c r="F1280" s="11">
        <v>133.88</v>
      </c>
      <c r="G1280" s="8"/>
      <c r="H1280" s="16" t="str">
        <f t="shared" si="11"/>
        <v>05/2026</v>
      </c>
      <c r="I1280" s="70" t="str">
        <f t="shared" si="12"/>
        <v>CXG-0526</v>
      </c>
    </row>
    <row r="1281">
      <c r="A1281" s="8" t="s">
        <v>9069</v>
      </c>
      <c r="B1281" s="13">
        <v>46146.0</v>
      </c>
      <c r="C1281" s="8" t="s">
        <v>8095</v>
      </c>
      <c r="D1281" s="8" t="s">
        <v>8095</v>
      </c>
      <c r="E1281" s="8" t="s">
        <v>1478</v>
      </c>
      <c r="F1281" s="11">
        <v>1417.4</v>
      </c>
      <c r="G1281" s="8"/>
      <c r="H1281" s="16" t="str">
        <f t="shared" si="11"/>
        <v>05/2026</v>
      </c>
      <c r="I1281" s="70" t="str">
        <f t="shared" si="12"/>
        <v>CXG-0526</v>
      </c>
    </row>
    <row r="1282">
      <c r="A1282" s="8" t="s">
        <v>9070</v>
      </c>
      <c r="B1282" s="13">
        <v>46147.0</v>
      </c>
      <c r="C1282" s="8" t="s">
        <v>7592</v>
      </c>
      <c r="D1282" s="8" t="s">
        <v>7600</v>
      </c>
      <c r="E1282" s="8" t="s">
        <v>1478</v>
      </c>
      <c r="F1282" s="11">
        <v>25.0</v>
      </c>
      <c r="G1282" s="8"/>
      <c r="H1282" s="16" t="str">
        <f t="shared" si="11"/>
        <v>05/2026</v>
      </c>
      <c r="I1282" s="70" t="str">
        <f t="shared" si="12"/>
        <v>CXG-0526</v>
      </c>
    </row>
    <row r="1283">
      <c r="A1283" s="8" t="s">
        <v>9071</v>
      </c>
      <c r="B1283" s="13">
        <v>46148.0</v>
      </c>
      <c r="C1283" s="8" t="s">
        <v>1886</v>
      </c>
      <c r="D1283" s="8" t="s">
        <v>240</v>
      </c>
      <c r="E1283" s="8" t="s">
        <v>2193</v>
      </c>
      <c r="F1283" s="11">
        <v>444.0</v>
      </c>
      <c r="G1283" s="8"/>
      <c r="H1283" s="16" t="str">
        <f t="shared" si="11"/>
        <v>05/2026</v>
      </c>
      <c r="I1283" s="70" t="str">
        <f t="shared" si="12"/>
        <v>CXG-0526</v>
      </c>
    </row>
    <row r="1284">
      <c r="A1284" s="8" t="s">
        <v>9072</v>
      </c>
      <c r="B1284" s="13">
        <v>46146.0</v>
      </c>
      <c r="C1284" s="8" t="s">
        <v>8095</v>
      </c>
      <c r="D1284" s="8" t="s">
        <v>8095</v>
      </c>
      <c r="E1284" s="8" t="s">
        <v>1478</v>
      </c>
      <c r="F1284" s="11">
        <v>2538.99</v>
      </c>
      <c r="G1284" s="8"/>
      <c r="H1284" s="16" t="str">
        <f t="shared" si="11"/>
        <v>05/2026</v>
      </c>
      <c r="I1284" s="70" t="str">
        <f t="shared" si="12"/>
        <v>CXG-0526</v>
      </c>
    </row>
    <row r="1285">
      <c r="A1285" s="8" t="s">
        <v>9073</v>
      </c>
      <c r="B1285" s="13">
        <v>46148.0</v>
      </c>
      <c r="C1285" s="8" t="s">
        <v>1491</v>
      </c>
      <c r="D1285" s="8" t="s">
        <v>1491</v>
      </c>
      <c r="E1285" s="8" t="s">
        <v>1478</v>
      </c>
      <c r="F1285" s="11">
        <v>500.0</v>
      </c>
      <c r="G1285" s="8"/>
      <c r="H1285" s="16" t="str">
        <f t="shared" si="11"/>
        <v>05/2026</v>
      </c>
      <c r="I1285" s="70" t="str">
        <f t="shared" si="12"/>
        <v>CXG-0526</v>
      </c>
    </row>
    <row r="1286">
      <c r="A1286" s="8" t="s">
        <v>9074</v>
      </c>
      <c r="B1286" s="13">
        <v>46147.0</v>
      </c>
      <c r="C1286" s="8" t="s">
        <v>7592</v>
      </c>
      <c r="D1286" s="8" t="s">
        <v>7600</v>
      </c>
      <c r="E1286" s="8" t="s">
        <v>2193</v>
      </c>
      <c r="F1286" s="11">
        <v>29.8</v>
      </c>
      <c r="G1286" s="8"/>
      <c r="H1286" s="16" t="str">
        <f t="shared" si="11"/>
        <v>05/2026</v>
      </c>
      <c r="I1286" s="70" t="str">
        <f t="shared" si="12"/>
        <v>CXG-0526</v>
      </c>
    </row>
    <row r="1287">
      <c r="A1287" s="8" t="s">
        <v>9075</v>
      </c>
      <c r="B1287" s="13">
        <v>46148.0</v>
      </c>
      <c r="C1287" s="8" t="s">
        <v>7592</v>
      </c>
      <c r="D1287" s="8" t="s">
        <v>7600</v>
      </c>
      <c r="E1287" s="8" t="s">
        <v>2193</v>
      </c>
      <c r="F1287" s="11">
        <v>19.8</v>
      </c>
      <c r="G1287" s="8"/>
      <c r="H1287" s="16" t="str">
        <f t="shared" si="11"/>
        <v>05/2026</v>
      </c>
      <c r="I1287" s="70" t="str">
        <f t="shared" si="12"/>
        <v>CXG-0526</v>
      </c>
    </row>
    <row r="1288">
      <c r="A1288" s="8" t="s">
        <v>9076</v>
      </c>
      <c r="B1288" s="13">
        <v>46149.0</v>
      </c>
      <c r="C1288" s="8" t="s">
        <v>8617</v>
      </c>
      <c r="D1288" s="8" t="s">
        <v>7639</v>
      </c>
      <c r="E1288" s="8" t="s">
        <v>1478</v>
      </c>
      <c r="F1288" s="11">
        <v>1617.28</v>
      </c>
      <c r="G1288" s="8"/>
      <c r="H1288" s="16" t="str">
        <f t="shared" si="11"/>
        <v>05/2026</v>
      </c>
      <c r="I1288" s="70" t="str">
        <f t="shared" si="12"/>
        <v>CXG-0526</v>
      </c>
    </row>
    <row r="1289">
      <c r="A1289" s="8" t="s">
        <v>9077</v>
      </c>
      <c r="B1289" s="13">
        <v>46149.0</v>
      </c>
      <c r="C1289" s="8" t="s">
        <v>8092</v>
      </c>
      <c r="D1289" s="8" t="s">
        <v>8092</v>
      </c>
      <c r="E1289" s="8" t="s">
        <v>2193</v>
      </c>
      <c r="F1289" s="11">
        <v>3500.0</v>
      </c>
      <c r="G1289" s="8"/>
      <c r="H1289" s="16" t="str">
        <f t="shared" si="11"/>
        <v>05/2026</v>
      </c>
      <c r="I1289" s="70" t="str">
        <f t="shared" si="12"/>
        <v>CXG-0526</v>
      </c>
    </row>
    <row r="1290">
      <c r="A1290" s="8" t="s">
        <v>9078</v>
      </c>
      <c r="B1290" s="13">
        <v>46149.0</v>
      </c>
      <c r="C1290" s="8" t="s">
        <v>7639</v>
      </c>
      <c r="D1290" s="8" t="s">
        <v>7639</v>
      </c>
      <c r="E1290" s="8" t="s">
        <v>1478</v>
      </c>
      <c r="F1290" s="11">
        <v>1233.44</v>
      </c>
      <c r="G1290" s="8"/>
      <c r="H1290" s="16" t="str">
        <f t="shared" si="11"/>
        <v>05/2026</v>
      </c>
      <c r="I1290" s="70" t="str">
        <f t="shared" si="12"/>
        <v>CXG-0526</v>
      </c>
    </row>
    <row r="1291">
      <c r="A1291" s="8" t="s">
        <v>9079</v>
      </c>
      <c r="B1291" s="13">
        <v>46149.0</v>
      </c>
      <c r="C1291" s="8" t="s">
        <v>7639</v>
      </c>
      <c r="D1291" s="8" t="s">
        <v>7639</v>
      </c>
      <c r="E1291" s="8" t="s">
        <v>1478</v>
      </c>
      <c r="F1291" s="11">
        <v>156.0</v>
      </c>
      <c r="G1291" s="8"/>
      <c r="H1291" s="16" t="str">
        <f t="shared" si="11"/>
        <v>05/2026</v>
      </c>
      <c r="I1291" s="70" t="str">
        <f t="shared" si="12"/>
        <v>CXG-0526</v>
      </c>
    </row>
    <row r="1292">
      <c r="A1292" s="8" t="s">
        <v>9080</v>
      </c>
      <c r="B1292" s="13">
        <v>46149.0</v>
      </c>
      <c r="C1292" s="8" t="s">
        <v>7592</v>
      </c>
      <c r="D1292" s="8" t="s">
        <v>7600</v>
      </c>
      <c r="E1292" s="8" t="s">
        <v>2193</v>
      </c>
      <c r="F1292" s="11">
        <v>49.5</v>
      </c>
      <c r="G1292" s="8"/>
      <c r="H1292" s="16" t="str">
        <f t="shared" si="11"/>
        <v>05/2026</v>
      </c>
      <c r="I1292" s="70" t="str">
        <f t="shared" si="12"/>
        <v>CXG-0526</v>
      </c>
    </row>
    <row r="1293">
      <c r="A1293" s="8" t="s">
        <v>9081</v>
      </c>
      <c r="B1293" s="13">
        <v>46153.0</v>
      </c>
      <c r="C1293" s="8" t="s">
        <v>7586</v>
      </c>
      <c r="D1293" s="8" t="s">
        <v>7485</v>
      </c>
      <c r="E1293" s="8" t="s">
        <v>1478</v>
      </c>
      <c r="F1293" s="11">
        <v>500.0</v>
      </c>
      <c r="G1293" s="8" t="s">
        <v>5920</v>
      </c>
      <c r="H1293" s="16" t="str">
        <f t="shared" si="11"/>
        <v>05/2026</v>
      </c>
      <c r="I1293" s="70" t="str">
        <f t="shared" si="12"/>
        <v>CXG-0526</v>
      </c>
    </row>
    <row r="1294">
      <c r="A1294" s="8" t="s">
        <v>9082</v>
      </c>
      <c r="B1294" s="13">
        <v>46153.0</v>
      </c>
      <c r="C1294" s="8" t="s">
        <v>7586</v>
      </c>
      <c r="D1294" s="8" t="s">
        <v>7840</v>
      </c>
      <c r="E1294" s="8" t="s">
        <v>1478</v>
      </c>
      <c r="F1294" s="11">
        <v>50.0</v>
      </c>
      <c r="G1294" s="8" t="s">
        <v>5920</v>
      </c>
      <c r="H1294" s="16" t="str">
        <f t="shared" si="11"/>
        <v>05/2026</v>
      </c>
      <c r="I1294" s="70" t="str">
        <f t="shared" si="12"/>
        <v>CXG-0526</v>
      </c>
    </row>
    <row r="1295">
      <c r="A1295" s="8" t="s">
        <v>9083</v>
      </c>
      <c r="B1295" s="13">
        <v>46153.0</v>
      </c>
      <c r="C1295" s="8" t="s">
        <v>7752</v>
      </c>
      <c r="D1295" s="8" t="s">
        <v>7752</v>
      </c>
      <c r="E1295" s="8" t="s">
        <v>1478</v>
      </c>
      <c r="F1295" s="11">
        <v>15289.47</v>
      </c>
      <c r="G1295" s="8"/>
      <c r="H1295" s="16" t="str">
        <f t="shared" si="11"/>
        <v>05/2026</v>
      </c>
      <c r="I1295" s="70" t="str">
        <f t="shared" si="12"/>
        <v>CXG-0526</v>
      </c>
    </row>
    <row r="1296">
      <c r="A1296" s="8" t="s">
        <v>9084</v>
      </c>
      <c r="B1296" s="13">
        <v>46153.0</v>
      </c>
      <c r="C1296" s="8" t="s">
        <v>7987</v>
      </c>
      <c r="D1296" s="8" t="s">
        <v>7988</v>
      </c>
      <c r="E1296" s="8" t="s">
        <v>1478</v>
      </c>
      <c r="F1296" s="11">
        <v>67.18</v>
      </c>
      <c r="G1296" s="8"/>
      <c r="H1296" s="16" t="str">
        <f t="shared" si="11"/>
        <v>05/2026</v>
      </c>
      <c r="I1296" s="70" t="str">
        <f t="shared" si="12"/>
        <v>CXG-0526</v>
      </c>
    </row>
    <row r="1297">
      <c r="A1297" s="8" t="s">
        <v>9085</v>
      </c>
      <c r="B1297" s="13">
        <v>46154.0</v>
      </c>
      <c r="C1297" s="8" t="s">
        <v>7592</v>
      </c>
      <c r="D1297" s="8" t="s">
        <v>7600</v>
      </c>
      <c r="E1297" s="8" t="s">
        <v>2193</v>
      </c>
      <c r="F1297" s="11">
        <v>19.8</v>
      </c>
      <c r="G1297" s="8"/>
      <c r="H1297" s="16" t="str">
        <f t="shared" si="11"/>
        <v>05/2026</v>
      </c>
      <c r="I1297" s="70" t="str">
        <f t="shared" si="12"/>
        <v>CXG-0526</v>
      </c>
    </row>
    <row r="1298">
      <c r="A1298" s="8" t="s">
        <v>9086</v>
      </c>
      <c r="B1298" s="13">
        <v>46156.0</v>
      </c>
      <c r="C1298" s="8" t="s">
        <v>7474</v>
      </c>
      <c r="D1298" s="8" t="s">
        <v>7635</v>
      </c>
      <c r="E1298" s="8" t="s">
        <v>1478</v>
      </c>
      <c r="F1298" s="11">
        <v>5992.02</v>
      </c>
      <c r="G1298" s="8"/>
      <c r="H1298" s="16" t="str">
        <f t="shared" si="11"/>
        <v>05/2026</v>
      </c>
      <c r="I1298" s="70" t="str">
        <f t="shared" si="12"/>
        <v>CXG-0526</v>
      </c>
    </row>
    <row r="1299">
      <c r="A1299" s="8" t="s">
        <v>9087</v>
      </c>
      <c r="B1299" s="13">
        <v>46157.0</v>
      </c>
      <c r="C1299" s="8" t="s">
        <v>8202</v>
      </c>
      <c r="D1299" s="8" t="s">
        <v>8202</v>
      </c>
      <c r="E1299" s="8" t="s">
        <v>1478</v>
      </c>
      <c r="F1299" s="11">
        <v>200.0</v>
      </c>
      <c r="G1299" s="8"/>
      <c r="H1299" s="16" t="str">
        <f t="shared" si="11"/>
        <v>05/2026</v>
      </c>
      <c r="I1299" s="70" t="str">
        <f t="shared" si="12"/>
        <v>CXG-0526</v>
      </c>
    </row>
    <row r="1300">
      <c r="A1300" s="8" t="s">
        <v>9088</v>
      </c>
      <c r="B1300" s="13">
        <v>46160.0</v>
      </c>
      <c r="C1300" s="8" t="s">
        <v>8202</v>
      </c>
      <c r="D1300" s="8" t="s">
        <v>8202</v>
      </c>
      <c r="E1300" s="8" t="s">
        <v>1478</v>
      </c>
      <c r="F1300" s="11">
        <v>150.0</v>
      </c>
      <c r="G1300" s="8"/>
      <c r="H1300" s="16" t="str">
        <f t="shared" si="11"/>
        <v>05/2026</v>
      </c>
      <c r="I1300" s="70" t="str">
        <f t="shared" si="12"/>
        <v>CXG-0526</v>
      </c>
    </row>
    <row r="1301">
      <c r="A1301" s="8" t="s">
        <v>9089</v>
      </c>
      <c r="B1301" s="13">
        <v>46160.0</v>
      </c>
      <c r="C1301" s="8" t="s">
        <v>7592</v>
      </c>
      <c r="D1301" s="8" t="s">
        <v>7600</v>
      </c>
      <c r="E1301" s="8" t="s">
        <v>2193</v>
      </c>
      <c r="F1301" s="11">
        <v>536.9</v>
      </c>
      <c r="G1301" s="8"/>
      <c r="H1301" s="16" t="str">
        <f t="shared" si="11"/>
        <v>05/2026</v>
      </c>
      <c r="I1301" s="70" t="str">
        <f t="shared" si="12"/>
        <v>CXG-0526</v>
      </c>
    </row>
    <row r="1302">
      <c r="A1302" s="8" t="s">
        <v>9090</v>
      </c>
      <c r="B1302" s="13">
        <v>46161.0</v>
      </c>
      <c r="C1302" s="8" t="s">
        <v>7586</v>
      </c>
      <c r="D1302" s="8" t="s">
        <v>7627</v>
      </c>
      <c r="E1302" s="8" t="s">
        <v>1478</v>
      </c>
      <c r="F1302" s="11">
        <v>5500.0</v>
      </c>
      <c r="G1302" s="8"/>
      <c r="H1302" s="16" t="str">
        <f t="shared" si="11"/>
        <v>05/2026</v>
      </c>
      <c r="I1302" s="70" t="str">
        <f t="shared" si="12"/>
        <v>CXG-0526</v>
      </c>
    </row>
    <row r="1303">
      <c r="A1303" s="8" t="s">
        <v>9091</v>
      </c>
      <c r="B1303" s="13">
        <v>46161.0</v>
      </c>
      <c r="C1303" s="8" t="s">
        <v>7592</v>
      </c>
      <c r="D1303" s="8" t="s">
        <v>7600</v>
      </c>
      <c r="E1303" s="8" t="s">
        <v>2193</v>
      </c>
      <c r="F1303" s="11">
        <v>9.9</v>
      </c>
      <c r="G1303" s="8"/>
      <c r="H1303" s="16" t="str">
        <f t="shared" si="11"/>
        <v>05/2026</v>
      </c>
      <c r="I1303" s="70" t="str">
        <f t="shared" si="12"/>
        <v>CXG-0526</v>
      </c>
    </row>
    <row r="1304">
      <c r="A1304" s="8" t="s">
        <v>9092</v>
      </c>
      <c r="B1304" s="13">
        <v>46161.0</v>
      </c>
      <c r="C1304" s="8" t="s">
        <v>7628</v>
      </c>
      <c r="D1304" s="8" t="s">
        <v>7628</v>
      </c>
      <c r="E1304" s="8" t="s">
        <v>1478</v>
      </c>
      <c r="F1304" s="11">
        <v>906.3</v>
      </c>
      <c r="G1304" s="8"/>
      <c r="H1304" s="16" t="str">
        <f t="shared" si="11"/>
        <v>05/2026</v>
      </c>
      <c r="I1304" s="70" t="str">
        <f t="shared" si="12"/>
        <v>CXG-0526</v>
      </c>
    </row>
    <row r="1305">
      <c r="A1305" s="8" t="s">
        <v>9093</v>
      </c>
      <c r="B1305" s="13">
        <v>46161.0</v>
      </c>
      <c r="C1305" s="8" t="s">
        <v>8059</v>
      </c>
      <c r="D1305" s="8" t="s">
        <v>8059</v>
      </c>
      <c r="E1305" s="8" t="s">
        <v>1478</v>
      </c>
      <c r="F1305" s="11">
        <v>396.4</v>
      </c>
      <c r="G1305" s="8"/>
      <c r="H1305" s="16" t="str">
        <f t="shared" si="11"/>
        <v>05/2026</v>
      </c>
      <c r="I1305" s="70" t="str">
        <f t="shared" si="12"/>
        <v>CXG-0526</v>
      </c>
    </row>
    <row r="1306">
      <c r="A1306" s="8" t="s">
        <v>9094</v>
      </c>
      <c r="B1306" s="13">
        <v>46161.0</v>
      </c>
      <c r="C1306" s="8" t="s">
        <v>7630</v>
      </c>
      <c r="D1306" s="8" t="s">
        <v>7630</v>
      </c>
      <c r="E1306" s="8" t="s">
        <v>1478</v>
      </c>
      <c r="F1306" s="11">
        <v>13004.47</v>
      </c>
      <c r="G1306" s="8"/>
      <c r="H1306" s="16" t="str">
        <f t="shared" si="11"/>
        <v>05/2026</v>
      </c>
      <c r="I1306" s="70" t="str">
        <f t="shared" si="12"/>
        <v>CXG-0526</v>
      </c>
    </row>
    <row r="1307">
      <c r="A1307" s="8" t="s">
        <v>9095</v>
      </c>
      <c r="B1307" s="13">
        <v>46161.0</v>
      </c>
      <c r="C1307" s="8" t="s">
        <v>7474</v>
      </c>
      <c r="D1307" s="8" t="s">
        <v>7635</v>
      </c>
      <c r="E1307" s="8" t="s">
        <v>1478</v>
      </c>
      <c r="F1307" s="11">
        <v>504.9</v>
      </c>
      <c r="G1307" s="8"/>
      <c r="H1307" s="16" t="str">
        <f t="shared" si="11"/>
        <v>05/2026</v>
      </c>
      <c r="I1307" s="70" t="str">
        <f t="shared" si="12"/>
        <v>CXG-0526</v>
      </c>
    </row>
    <row r="1308">
      <c r="A1308" s="8" t="s">
        <v>9096</v>
      </c>
      <c r="B1308" s="13">
        <v>46162.0</v>
      </c>
      <c r="C1308" s="8" t="s">
        <v>1886</v>
      </c>
      <c r="D1308" s="8" t="s">
        <v>1886</v>
      </c>
      <c r="E1308" s="8" t="s">
        <v>2193</v>
      </c>
      <c r="F1308" s="11">
        <v>3085.0</v>
      </c>
      <c r="G1308" s="8" t="s">
        <v>9097</v>
      </c>
      <c r="H1308" s="16" t="str">
        <f t="shared" si="11"/>
        <v>05/2026</v>
      </c>
      <c r="I1308" s="70" t="str">
        <f t="shared" si="12"/>
        <v>CXG-0526</v>
      </c>
    </row>
    <row r="1309">
      <c r="A1309" s="8" t="s">
        <v>9098</v>
      </c>
      <c r="B1309" s="13">
        <v>46161.0</v>
      </c>
      <c r="C1309" s="8" t="s">
        <v>7592</v>
      </c>
      <c r="D1309" s="8" t="s">
        <v>7600</v>
      </c>
      <c r="E1309" s="8" t="s">
        <v>2193</v>
      </c>
      <c r="F1309" s="11">
        <v>9.9</v>
      </c>
      <c r="G1309" s="8"/>
      <c r="H1309" s="16" t="str">
        <f t="shared" si="11"/>
        <v>05/2026</v>
      </c>
      <c r="I1309" s="70" t="str">
        <f t="shared" si="12"/>
        <v>CXG-0526</v>
      </c>
    </row>
    <row r="1310">
      <c r="A1310" s="8" t="s">
        <v>9099</v>
      </c>
      <c r="B1310" s="13">
        <v>46162.0</v>
      </c>
      <c r="C1310" s="8" t="s">
        <v>7592</v>
      </c>
      <c r="D1310" s="8" t="s">
        <v>7600</v>
      </c>
      <c r="E1310" s="8" t="s">
        <v>2193</v>
      </c>
      <c r="F1310" s="11">
        <v>69.3</v>
      </c>
      <c r="G1310" s="8"/>
      <c r="H1310" s="16" t="str">
        <f t="shared" si="11"/>
        <v>05/2026</v>
      </c>
      <c r="I1310" s="70" t="str">
        <f t="shared" si="12"/>
        <v>CXG-0526</v>
      </c>
    </row>
    <row r="1311">
      <c r="A1311" s="10" t="s">
        <v>9100</v>
      </c>
      <c r="B1311" s="13">
        <v>46157.0</v>
      </c>
      <c r="C1311" s="8" t="s">
        <v>7592</v>
      </c>
      <c r="D1311" s="8" t="s">
        <v>7600</v>
      </c>
      <c r="E1311" s="8" t="s">
        <v>1478</v>
      </c>
      <c r="F1311" s="11">
        <v>56.5</v>
      </c>
      <c r="G1311" s="8"/>
      <c r="H1311" s="16" t="str">
        <f t="shared" si="11"/>
        <v>05/2026</v>
      </c>
      <c r="I1311" s="70" t="str">
        <f t="shared" si="12"/>
        <v>CXG-0526</v>
      </c>
    </row>
    <row r="1312">
      <c r="A1312" s="8" t="s">
        <v>9101</v>
      </c>
      <c r="B1312" s="13">
        <v>46155.0</v>
      </c>
      <c r="C1312" s="8" t="s">
        <v>7589</v>
      </c>
      <c r="D1312" s="8" t="s">
        <v>8028</v>
      </c>
      <c r="E1312" s="8" t="s">
        <v>1478</v>
      </c>
      <c r="F1312" s="11">
        <v>13542.32</v>
      </c>
      <c r="G1312" s="8"/>
      <c r="H1312" s="16" t="str">
        <f t="shared" si="11"/>
        <v>05/2026</v>
      </c>
      <c r="I1312" s="70" t="str">
        <f t="shared" si="12"/>
        <v>CXG-0526</v>
      </c>
    </row>
    <row r="1313">
      <c r="A1313" s="8" t="s">
        <v>9102</v>
      </c>
      <c r="B1313" s="13">
        <v>46163.0</v>
      </c>
      <c r="C1313" s="8" t="s">
        <v>7592</v>
      </c>
      <c r="D1313" s="8" t="s">
        <v>7600</v>
      </c>
      <c r="E1313" s="8" t="s">
        <v>2193</v>
      </c>
      <c r="F1313" s="11">
        <v>19.8</v>
      </c>
      <c r="G1313" s="8"/>
      <c r="H1313" s="16" t="str">
        <f t="shared" si="11"/>
        <v>05/2026</v>
      </c>
      <c r="I1313" s="70" t="str">
        <f t="shared" si="12"/>
        <v>CXG-0526</v>
      </c>
    </row>
    <row r="1314">
      <c r="A1314" s="8" t="s">
        <v>9103</v>
      </c>
      <c r="B1314" s="13">
        <v>46163.0</v>
      </c>
      <c r="C1314" s="8" t="s">
        <v>7592</v>
      </c>
      <c r="D1314" s="8" t="s">
        <v>7600</v>
      </c>
      <c r="E1314" s="8" t="s">
        <v>1509</v>
      </c>
      <c r="F1314" s="11">
        <v>0.5</v>
      </c>
      <c r="G1314" s="8"/>
      <c r="H1314" s="16" t="str">
        <f t="shared" si="11"/>
        <v>05/2026</v>
      </c>
      <c r="I1314" s="70" t="str">
        <f t="shared" si="12"/>
        <v>CXG-0526</v>
      </c>
    </row>
    <row r="1315">
      <c r="A1315" s="8" t="s">
        <v>9104</v>
      </c>
      <c r="B1315" s="13">
        <v>46164.0</v>
      </c>
      <c r="C1315" s="8" t="s">
        <v>7592</v>
      </c>
      <c r="D1315" s="8" t="s">
        <v>7600</v>
      </c>
      <c r="E1315" s="8" t="s">
        <v>2193</v>
      </c>
      <c r="F1315" s="11">
        <v>59.4</v>
      </c>
      <c r="G1315" s="8"/>
      <c r="H1315" s="16" t="str">
        <f t="shared" si="11"/>
        <v>05/2026</v>
      </c>
      <c r="I1315" s="70" t="str">
        <f t="shared" si="12"/>
        <v>CXG-0526</v>
      </c>
    </row>
    <row r="1316">
      <c r="A1316" s="8" t="s">
        <v>9105</v>
      </c>
      <c r="B1316" s="13">
        <v>46164.0</v>
      </c>
      <c r="C1316" s="8" t="s">
        <v>7586</v>
      </c>
      <c r="D1316" s="8" t="s">
        <v>9106</v>
      </c>
      <c r="E1316" s="8" t="s">
        <v>1478</v>
      </c>
      <c r="F1316" s="11">
        <v>2742.4</v>
      </c>
      <c r="G1316" s="8"/>
      <c r="H1316" s="16" t="str">
        <f t="shared" si="11"/>
        <v>05/2026</v>
      </c>
      <c r="I1316" s="70" t="str">
        <f t="shared" si="12"/>
        <v>CXG-0526</v>
      </c>
    </row>
    <row r="1317">
      <c r="A1317" s="8" t="s">
        <v>9107</v>
      </c>
      <c r="B1317" s="13">
        <v>46167.0</v>
      </c>
      <c r="C1317" s="8" t="s">
        <v>7586</v>
      </c>
      <c r="D1317" s="8" t="s">
        <v>1474</v>
      </c>
      <c r="E1317" s="8" t="s">
        <v>1478</v>
      </c>
      <c r="F1317" s="11">
        <v>2200.0</v>
      </c>
      <c r="G1317" s="8" t="s">
        <v>2499</v>
      </c>
      <c r="H1317" s="16" t="str">
        <f t="shared" si="11"/>
        <v>05/2026</v>
      </c>
      <c r="I1317" s="70" t="str">
        <f t="shared" si="12"/>
        <v>CXG-0526</v>
      </c>
    </row>
    <row r="1318">
      <c r="A1318" s="8" t="s">
        <v>9108</v>
      </c>
      <c r="B1318" s="13">
        <v>46167.0</v>
      </c>
      <c r="C1318" s="8" t="s">
        <v>7592</v>
      </c>
      <c r="D1318" s="8" t="s">
        <v>7600</v>
      </c>
      <c r="E1318" s="8" t="s">
        <v>2193</v>
      </c>
      <c r="F1318" s="11">
        <v>49.5</v>
      </c>
      <c r="G1318" s="8"/>
      <c r="H1318" s="16" t="str">
        <f t="shared" si="11"/>
        <v>05/2026</v>
      </c>
      <c r="I1318" s="70" t="str">
        <f t="shared" si="12"/>
        <v>CXG-0526</v>
      </c>
    </row>
    <row r="1319">
      <c r="A1319" s="8" t="s">
        <v>9109</v>
      </c>
      <c r="B1319" s="13">
        <v>46168.0</v>
      </c>
      <c r="C1319" s="8" t="s">
        <v>7592</v>
      </c>
      <c r="D1319" s="8" t="s">
        <v>7600</v>
      </c>
      <c r="E1319" s="8" t="s">
        <v>2193</v>
      </c>
      <c r="F1319" s="11">
        <v>79.2</v>
      </c>
      <c r="G1319" s="8"/>
      <c r="H1319" s="16" t="str">
        <f t="shared" si="11"/>
        <v>05/2026</v>
      </c>
      <c r="I1319" s="70" t="str">
        <f t="shared" si="12"/>
        <v>CXG-0526</v>
      </c>
    </row>
    <row r="1320">
      <c r="A1320" s="8" t="s">
        <v>9110</v>
      </c>
      <c r="B1320" s="13">
        <v>46148.0</v>
      </c>
      <c r="C1320" s="8" t="s">
        <v>8036</v>
      </c>
      <c r="D1320" s="8" t="s">
        <v>8037</v>
      </c>
      <c r="E1320" s="8" t="s">
        <v>1505</v>
      </c>
      <c r="F1320" s="11">
        <v>316.5</v>
      </c>
      <c r="G1320" s="8"/>
      <c r="H1320" s="16" t="str">
        <f t="shared" si="11"/>
        <v>05/2026</v>
      </c>
      <c r="I1320" s="70" t="str">
        <f t="shared" si="12"/>
        <v>CXG-0526</v>
      </c>
    </row>
    <row r="1321">
      <c r="A1321" s="8" t="s">
        <v>9111</v>
      </c>
      <c r="B1321" s="13">
        <v>46157.0</v>
      </c>
      <c r="C1321" s="8" t="s">
        <v>7592</v>
      </c>
      <c r="D1321" s="8" t="s">
        <v>7600</v>
      </c>
      <c r="E1321" s="8" t="s">
        <v>1505</v>
      </c>
      <c r="F1321" s="11">
        <v>168.5</v>
      </c>
      <c r="G1321" s="8"/>
      <c r="H1321" s="16" t="str">
        <f t="shared" si="11"/>
        <v>05/2026</v>
      </c>
      <c r="I1321" s="70" t="str">
        <f t="shared" si="12"/>
        <v>CXG-0526</v>
      </c>
    </row>
    <row r="1322">
      <c r="A1322" s="8" t="s">
        <v>9112</v>
      </c>
      <c r="B1322" s="13">
        <v>46157.0</v>
      </c>
      <c r="C1322" s="8" t="s">
        <v>7618</v>
      </c>
      <c r="D1322" s="8" t="s">
        <v>7619</v>
      </c>
      <c r="E1322" s="8" t="s">
        <v>1505</v>
      </c>
      <c r="F1322" s="11">
        <v>9323.39</v>
      </c>
      <c r="G1322" s="8"/>
      <c r="H1322" s="16" t="str">
        <f t="shared" si="11"/>
        <v>05/2026</v>
      </c>
      <c r="I1322" s="70" t="str">
        <f t="shared" si="12"/>
        <v>CXG-0526</v>
      </c>
    </row>
    <row r="1323">
      <c r="A1323" s="8" t="s">
        <v>9113</v>
      </c>
      <c r="B1323" s="13">
        <v>46157.0</v>
      </c>
      <c r="C1323" s="8" t="s">
        <v>7589</v>
      </c>
      <c r="D1323" s="8" t="s">
        <v>7607</v>
      </c>
      <c r="E1323" s="8" t="s">
        <v>1505</v>
      </c>
      <c r="F1323" s="11">
        <v>10931.6</v>
      </c>
      <c r="G1323" s="8"/>
      <c r="H1323" s="16" t="str">
        <f t="shared" si="11"/>
        <v>05/2026</v>
      </c>
      <c r="I1323" s="70" t="str">
        <f t="shared" si="12"/>
        <v>CXG-0526</v>
      </c>
    </row>
    <row r="1324">
      <c r="A1324" s="8" t="s">
        <v>9114</v>
      </c>
      <c r="B1324" s="13">
        <v>46143.0</v>
      </c>
      <c r="C1324" s="8" t="s">
        <v>7592</v>
      </c>
      <c r="D1324" s="8" t="s">
        <v>7600</v>
      </c>
      <c r="E1324" s="8" t="s">
        <v>1505</v>
      </c>
      <c r="F1324" s="11">
        <v>9.8</v>
      </c>
      <c r="G1324" s="8"/>
      <c r="H1324" s="16" t="str">
        <f t="shared" si="11"/>
        <v>05/2026</v>
      </c>
      <c r="I1324" s="70" t="str">
        <f t="shared" si="12"/>
        <v>CXG-0526</v>
      </c>
    </row>
    <row r="1325">
      <c r="A1325" s="8" t="s">
        <v>9115</v>
      </c>
      <c r="B1325" s="13">
        <v>46169.0</v>
      </c>
      <c r="C1325" s="8" t="s">
        <v>7592</v>
      </c>
      <c r="D1325" s="8" t="s">
        <v>7600</v>
      </c>
      <c r="E1325" s="8" t="s">
        <v>2193</v>
      </c>
      <c r="F1325" s="11">
        <v>49.5</v>
      </c>
      <c r="G1325" s="8"/>
      <c r="H1325" s="16" t="str">
        <f t="shared" si="11"/>
        <v>05/2026</v>
      </c>
      <c r="I1325" s="70" t="str">
        <f t="shared" si="12"/>
        <v>CXG-0526</v>
      </c>
    </row>
    <row r="1326">
      <c r="A1326" s="8" t="s">
        <v>9116</v>
      </c>
      <c r="B1326" s="13">
        <v>46170.0</v>
      </c>
      <c r="C1326" s="8" t="s">
        <v>7586</v>
      </c>
      <c r="D1326" s="8" t="s">
        <v>8664</v>
      </c>
      <c r="E1326" s="8" t="s">
        <v>2193</v>
      </c>
      <c r="F1326" s="11">
        <v>4000.0</v>
      </c>
      <c r="G1326" s="8" t="s">
        <v>9117</v>
      </c>
      <c r="H1326" s="16" t="str">
        <f t="shared" si="11"/>
        <v>05/2026</v>
      </c>
      <c r="I1326" s="70" t="str">
        <f t="shared" si="12"/>
        <v>CXG-0526</v>
      </c>
    </row>
    <row r="1327">
      <c r="A1327" s="8" t="s">
        <v>9118</v>
      </c>
      <c r="B1327" s="13">
        <v>46170.0</v>
      </c>
      <c r="C1327" s="8" t="s">
        <v>7586</v>
      </c>
      <c r="D1327" s="8" t="s">
        <v>9036</v>
      </c>
      <c r="E1327" s="8" t="s">
        <v>1478</v>
      </c>
      <c r="F1327" s="11">
        <v>50.0</v>
      </c>
      <c r="G1327" s="8"/>
      <c r="H1327" s="16" t="str">
        <f t="shared" si="11"/>
        <v>05/2026</v>
      </c>
      <c r="I1327" s="70" t="str">
        <f t="shared" si="12"/>
        <v>CXG-0526</v>
      </c>
    </row>
    <row r="1328">
      <c r="A1328" s="8" t="s">
        <v>9119</v>
      </c>
      <c r="B1328" s="13">
        <v>46171.0</v>
      </c>
      <c r="C1328" s="8" t="s">
        <v>7586</v>
      </c>
      <c r="D1328" s="8" t="s">
        <v>8664</v>
      </c>
      <c r="E1328" s="8" t="s">
        <v>1478</v>
      </c>
      <c r="F1328" s="11">
        <v>747.0</v>
      </c>
      <c r="G1328" s="8"/>
      <c r="H1328" s="16" t="str">
        <f t="shared" si="11"/>
        <v>05/2026</v>
      </c>
      <c r="I1328" s="70" t="str">
        <f t="shared" si="12"/>
        <v>CXG-0526</v>
      </c>
    </row>
    <row r="1329">
      <c r="A1329" s="8" t="s">
        <v>9120</v>
      </c>
      <c r="B1329" s="13">
        <v>46171.0</v>
      </c>
      <c r="C1329" s="8" t="s">
        <v>7652</v>
      </c>
      <c r="D1329" s="8" t="s">
        <v>230</v>
      </c>
      <c r="E1329" s="8" t="s">
        <v>2193</v>
      </c>
      <c r="F1329" s="11">
        <v>25000.0</v>
      </c>
      <c r="G1329" s="8"/>
      <c r="H1329" s="16" t="str">
        <f t="shared" si="11"/>
        <v>05/2026</v>
      </c>
      <c r="I1329" s="70" t="str">
        <f t="shared" si="12"/>
        <v>CXG-0526</v>
      </c>
    </row>
    <row r="1330">
      <c r="A1330" s="8" t="s">
        <v>9121</v>
      </c>
      <c r="B1330" s="13">
        <v>46171.0</v>
      </c>
      <c r="C1330" s="8" t="s">
        <v>7592</v>
      </c>
      <c r="D1330" s="8" t="s">
        <v>7600</v>
      </c>
      <c r="E1330" s="8" t="s">
        <v>2193</v>
      </c>
      <c r="F1330" s="11">
        <v>118.8</v>
      </c>
      <c r="G1330" s="8"/>
      <c r="H1330" s="16" t="str">
        <f t="shared" si="11"/>
        <v>05/2026</v>
      </c>
      <c r="I1330" s="70" t="str">
        <f t="shared" si="12"/>
        <v>CXG-0526</v>
      </c>
    </row>
    <row r="1331">
      <c r="A1331" s="8" t="s">
        <v>9122</v>
      </c>
      <c r="B1331" s="13">
        <v>46172.0</v>
      </c>
      <c r="C1331" s="8" t="s">
        <v>7652</v>
      </c>
      <c r="D1331" s="8" t="s">
        <v>7432</v>
      </c>
      <c r="E1331" s="8" t="s">
        <v>1478</v>
      </c>
      <c r="F1331" s="11">
        <v>15000.0</v>
      </c>
      <c r="G1331" s="8"/>
      <c r="H1331" s="16" t="str">
        <f t="shared" si="11"/>
        <v>05/2026</v>
      </c>
      <c r="I1331" s="70" t="str">
        <f t="shared" si="12"/>
        <v>CXG-0526</v>
      </c>
    </row>
    <row r="1332">
      <c r="A1332" s="8" t="s">
        <v>9123</v>
      </c>
      <c r="B1332" s="13">
        <v>46173.0</v>
      </c>
      <c r="C1332" s="8" t="s">
        <v>1474</v>
      </c>
      <c r="D1332" s="8" t="s">
        <v>1474</v>
      </c>
      <c r="E1332" s="8" t="s">
        <v>1478</v>
      </c>
      <c r="F1332" s="11">
        <v>160.0</v>
      </c>
      <c r="G1332" s="8" t="s">
        <v>9124</v>
      </c>
      <c r="H1332" s="16" t="str">
        <f t="shared" si="11"/>
        <v>05/2026</v>
      </c>
      <c r="I1332" s="70" t="str">
        <f t="shared" si="12"/>
        <v>CXG-0526</v>
      </c>
    </row>
    <row r="1333">
      <c r="A1333" s="8" t="s">
        <v>9125</v>
      </c>
      <c r="B1333" s="13">
        <v>46174.0</v>
      </c>
      <c r="C1333" s="8" t="s">
        <v>7592</v>
      </c>
      <c r="D1333" s="8" t="s">
        <v>7600</v>
      </c>
      <c r="E1333" s="8" t="s">
        <v>1478</v>
      </c>
      <c r="F1333" s="11">
        <v>25.0</v>
      </c>
      <c r="G1333" s="8"/>
      <c r="H1333" s="16" t="str">
        <f t="shared" si="11"/>
        <v>06/2026</v>
      </c>
      <c r="I1333" s="70" t="str">
        <f t="shared" si="12"/>
        <v>CXG-0626</v>
      </c>
    </row>
    <row r="1334">
      <c r="A1334" s="8" t="s">
        <v>9126</v>
      </c>
      <c r="B1334" s="13">
        <v>46174.0</v>
      </c>
      <c r="C1334" s="8" t="s">
        <v>7752</v>
      </c>
      <c r="D1334" s="8" t="s">
        <v>7752</v>
      </c>
      <c r="E1334" s="8" t="s">
        <v>1478</v>
      </c>
      <c r="F1334" s="11">
        <v>2023.11</v>
      </c>
      <c r="G1334" s="8"/>
      <c r="H1334" s="16" t="str">
        <f t="shared" si="11"/>
        <v>06/2026</v>
      </c>
      <c r="I1334" s="70" t="str">
        <f t="shared" si="12"/>
        <v>CXG-0626</v>
      </c>
    </row>
    <row r="1335">
      <c r="A1335" s="8" t="s">
        <v>9127</v>
      </c>
      <c r="B1335" s="13">
        <v>46174.0</v>
      </c>
      <c r="C1335" s="8" t="s">
        <v>7621</v>
      </c>
      <c r="D1335" s="8" t="s">
        <v>7621</v>
      </c>
      <c r="E1335" s="8" t="s">
        <v>1478</v>
      </c>
      <c r="F1335" s="11">
        <v>2431.0</v>
      </c>
      <c r="G1335" s="8"/>
      <c r="H1335" s="16" t="str">
        <f t="shared" si="11"/>
        <v>06/2026</v>
      </c>
      <c r="I1335" s="70" t="str">
        <f t="shared" si="12"/>
        <v>CXG-0626</v>
      </c>
    </row>
    <row r="1336">
      <c r="A1336" s="8" t="s">
        <v>9128</v>
      </c>
      <c r="B1336" s="13">
        <v>46174.0</v>
      </c>
      <c r="C1336" s="8" t="s">
        <v>7621</v>
      </c>
      <c r="D1336" s="8" t="s">
        <v>7621</v>
      </c>
      <c r="E1336" s="8" t="s">
        <v>1478</v>
      </c>
      <c r="F1336" s="11">
        <v>810.0</v>
      </c>
      <c r="G1336" s="8"/>
      <c r="H1336" s="16" t="str">
        <f t="shared" si="11"/>
        <v>06/2026</v>
      </c>
      <c r="I1336" s="70" t="str">
        <f t="shared" si="12"/>
        <v>CXG-0626</v>
      </c>
    </row>
    <row r="1337">
      <c r="A1337" s="8" t="s">
        <v>9129</v>
      </c>
      <c r="B1337" s="13">
        <v>46174.0</v>
      </c>
      <c r="C1337" s="8" t="s">
        <v>7671</v>
      </c>
      <c r="D1337" s="8" t="s">
        <v>7758</v>
      </c>
      <c r="E1337" s="8" t="s">
        <v>1478</v>
      </c>
      <c r="F1337" s="11">
        <v>1610.7</v>
      </c>
      <c r="G1337" s="8"/>
      <c r="H1337" s="16" t="str">
        <f t="shared" si="11"/>
        <v>06/2026</v>
      </c>
      <c r="I1337" s="70" t="str">
        <f t="shared" si="12"/>
        <v>CXG-0626</v>
      </c>
    </row>
    <row r="1338">
      <c r="A1338" s="8" t="s">
        <v>9130</v>
      </c>
      <c r="B1338" s="13">
        <v>46174.0</v>
      </c>
      <c r="C1338" s="8" t="s">
        <v>7586</v>
      </c>
      <c r="D1338" s="8" t="s">
        <v>8903</v>
      </c>
      <c r="E1338" s="8" t="s">
        <v>1478</v>
      </c>
      <c r="F1338" s="11">
        <v>200.0</v>
      </c>
      <c r="G1338" s="8"/>
      <c r="H1338" s="16" t="str">
        <f t="shared" si="11"/>
        <v>06/2026</v>
      </c>
      <c r="I1338" s="70" t="str">
        <f t="shared" si="12"/>
        <v>CXG-0626</v>
      </c>
    </row>
    <row r="1339">
      <c r="A1339" s="8" t="s">
        <v>9131</v>
      </c>
      <c r="B1339" s="13">
        <v>46174.0</v>
      </c>
      <c r="C1339" s="8" t="s">
        <v>1474</v>
      </c>
      <c r="D1339" s="8" t="s">
        <v>1474</v>
      </c>
      <c r="E1339" s="8" t="s">
        <v>1478</v>
      </c>
      <c r="F1339" s="11">
        <v>700.0</v>
      </c>
      <c r="G1339" s="8" t="s">
        <v>9132</v>
      </c>
      <c r="H1339" s="16" t="str">
        <f t="shared" si="11"/>
        <v>06/2026</v>
      </c>
      <c r="I1339" s="70" t="str">
        <f t="shared" si="12"/>
        <v>CXG-0626</v>
      </c>
    </row>
    <row r="1340">
      <c r="A1340" s="8" t="s">
        <v>9133</v>
      </c>
      <c r="B1340" s="13">
        <v>46174.0</v>
      </c>
      <c r="C1340" s="8" t="s">
        <v>7586</v>
      </c>
      <c r="D1340" s="8" t="s">
        <v>7635</v>
      </c>
      <c r="E1340" s="8" t="s">
        <v>1478</v>
      </c>
      <c r="F1340" s="11">
        <v>504.9</v>
      </c>
      <c r="G1340" s="8"/>
      <c r="H1340" s="16" t="str">
        <f t="shared" si="11"/>
        <v>06/2026</v>
      </c>
      <c r="I1340" s="70" t="str">
        <f t="shared" si="12"/>
        <v>CXG-0626</v>
      </c>
    </row>
    <row r="1341">
      <c r="A1341" s="8" t="s">
        <v>9134</v>
      </c>
      <c r="B1341" s="13">
        <v>46174.0</v>
      </c>
      <c r="C1341" s="8" t="s">
        <v>7639</v>
      </c>
      <c r="D1341" s="8" t="s">
        <v>7639</v>
      </c>
      <c r="E1341" s="8" t="s">
        <v>1478</v>
      </c>
      <c r="F1341" s="11">
        <v>1471.22</v>
      </c>
      <c r="G1341" s="8"/>
      <c r="H1341" s="16" t="str">
        <f t="shared" si="11"/>
        <v>06/2026</v>
      </c>
      <c r="I1341" s="70" t="str">
        <f t="shared" si="12"/>
        <v>CXG-0626</v>
      </c>
    </row>
    <row r="1342">
      <c r="A1342" s="8" t="s">
        <v>9135</v>
      </c>
      <c r="B1342" s="13">
        <v>46174.0</v>
      </c>
      <c r="C1342" s="8" t="s">
        <v>7933</v>
      </c>
      <c r="D1342" s="8" t="s">
        <v>7933</v>
      </c>
      <c r="E1342" s="8" t="s">
        <v>1478</v>
      </c>
      <c r="F1342" s="11">
        <v>779.74</v>
      </c>
      <c r="G1342" s="8"/>
      <c r="H1342" s="16" t="str">
        <f t="shared" si="11"/>
        <v>06/2026</v>
      </c>
      <c r="I1342" s="70" t="str">
        <f t="shared" si="12"/>
        <v>CXG-0626</v>
      </c>
    </row>
    <row r="1343">
      <c r="A1343" s="8" t="s">
        <v>9136</v>
      </c>
      <c r="B1343" s="13">
        <v>46174.0</v>
      </c>
      <c r="C1343" s="8" t="s">
        <v>7933</v>
      </c>
      <c r="D1343" s="8" t="s">
        <v>7933</v>
      </c>
      <c r="E1343" s="8" t="s">
        <v>1478</v>
      </c>
      <c r="F1343" s="11">
        <v>93.14</v>
      </c>
      <c r="G1343" s="8"/>
      <c r="H1343" s="16" t="str">
        <f t="shared" si="11"/>
        <v>06/2026</v>
      </c>
      <c r="I1343" s="70" t="str">
        <f t="shared" si="12"/>
        <v>CXG-0626</v>
      </c>
    </row>
    <row r="1344">
      <c r="A1344" s="8" t="s">
        <v>9137</v>
      </c>
      <c r="B1344" s="13">
        <v>46175.0</v>
      </c>
      <c r="C1344" s="8" t="s">
        <v>7652</v>
      </c>
      <c r="D1344" s="8" t="s">
        <v>7729</v>
      </c>
      <c r="E1344" s="8" t="s">
        <v>1478</v>
      </c>
      <c r="F1344" s="11">
        <v>3500.0</v>
      </c>
      <c r="G1344" s="8"/>
      <c r="H1344" s="16" t="str">
        <f t="shared" si="11"/>
        <v>06/2026</v>
      </c>
      <c r="I1344" s="70" t="str">
        <f t="shared" si="12"/>
        <v>CXG-0626</v>
      </c>
    </row>
    <row r="1345">
      <c r="A1345" s="8" t="s">
        <v>9138</v>
      </c>
      <c r="B1345" s="13">
        <v>46174.0</v>
      </c>
      <c r="C1345" s="8" t="s">
        <v>7592</v>
      </c>
      <c r="D1345" s="8" t="s">
        <v>7600</v>
      </c>
      <c r="E1345" s="8" t="s">
        <v>2193</v>
      </c>
      <c r="F1345" s="11">
        <v>39.6</v>
      </c>
      <c r="G1345" s="8"/>
      <c r="H1345" s="16" t="str">
        <f t="shared" si="11"/>
        <v>06/2026</v>
      </c>
      <c r="I1345" s="70" t="str">
        <f t="shared" si="12"/>
        <v>CXG-0626</v>
      </c>
    </row>
    <row r="1346">
      <c r="A1346" s="8" t="s">
        <v>9139</v>
      </c>
      <c r="B1346" s="13">
        <v>46175.0</v>
      </c>
      <c r="C1346" s="8" t="s">
        <v>7652</v>
      </c>
      <c r="D1346" s="8" t="s">
        <v>378</v>
      </c>
      <c r="E1346" s="8" t="s">
        <v>2193</v>
      </c>
      <c r="F1346" s="11">
        <v>25000.0</v>
      </c>
      <c r="G1346" s="8"/>
      <c r="H1346" s="16" t="str">
        <f t="shared" si="11"/>
        <v>06/2026</v>
      </c>
      <c r="I1346" s="70" t="str">
        <f t="shared" si="12"/>
        <v>CXG-0626</v>
      </c>
    </row>
  </sheetData>
  <autoFilter ref="$A$1:$J$1000">
    <sortState ref="A1:J1000">
      <sortCondition ref="B1:B1000"/>
    </sortState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</cols>
  <sheetData>
    <row r="1">
      <c r="A1" s="8" t="s">
        <v>733</v>
      </c>
      <c r="B1" s="8" t="s">
        <v>734</v>
      </c>
      <c r="C1" s="8" t="s">
        <v>9140</v>
      </c>
      <c r="D1" s="8" t="s">
        <v>7582</v>
      </c>
      <c r="E1" s="8" t="s">
        <v>7462</v>
      </c>
      <c r="F1" s="11" t="s">
        <v>737</v>
      </c>
      <c r="G1" s="11" t="s">
        <v>6</v>
      </c>
      <c r="H1" s="11" t="s">
        <v>7</v>
      </c>
      <c r="I1" s="8" t="s">
        <v>744</v>
      </c>
      <c r="J1" s="12" t="s">
        <v>741</v>
      </c>
      <c r="K1" s="12" t="s">
        <v>742</v>
      </c>
    </row>
    <row r="2">
      <c r="A2" s="8" t="s">
        <v>9141</v>
      </c>
      <c r="B2" s="13">
        <v>45671.0</v>
      </c>
      <c r="C2" s="10" t="s">
        <v>9142</v>
      </c>
      <c r="D2" s="8" t="s">
        <v>9143</v>
      </c>
      <c r="E2" s="8" t="s">
        <v>378</v>
      </c>
      <c r="F2" s="11">
        <f>SUMIFS(CarOutras!D:D,CarOutras!F:F,C:C)</f>
        <v>516999.73</v>
      </c>
      <c r="G2" s="9">
        <f>SUMIFS(PagOutras!D:D,PagOutras!I:I,C:C)</f>
        <v>516999.73</v>
      </c>
      <c r="H2" s="9">
        <f t="shared" ref="H2:H29" si="1">F2-G2</f>
        <v>0</v>
      </c>
      <c r="J2" s="16" t="str">
        <f t="shared" ref="J2:J29" si="2">TEXT(B2,"MM/YYYY")</f>
        <v>01/2025</v>
      </c>
      <c r="K2" s="69" t="str">
        <f t="shared" ref="K2:K29" si="3">IF(B2="","",CONCATENATE("CXG-",TEXT(B2,"MMYY")))</f>
        <v>CXG-0125</v>
      </c>
    </row>
    <row r="3">
      <c r="A3" s="8" t="s">
        <v>9144</v>
      </c>
      <c r="B3" s="13">
        <v>45671.0</v>
      </c>
      <c r="C3" s="10" t="s">
        <v>9145</v>
      </c>
      <c r="D3" s="8" t="s">
        <v>9143</v>
      </c>
      <c r="E3" s="8" t="s">
        <v>405</v>
      </c>
      <c r="F3" s="11">
        <f>SUMIFS(CarOutras!D:D,CarOutras!F:F,C:C)</f>
        <v>431030</v>
      </c>
      <c r="G3" s="9">
        <f>SUMIFS(PagOutras!D:D,PagOutras!I:I,C:C)</f>
        <v>431030</v>
      </c>
      <c r="H3" s="9">
        <f t="shared" si="1"/>
        <v>0</v>
      </c>
      <c r="J3" s="16" t="str">
        <f t="shared" si="2"/>
        <v>01/2025</v>
      </c>
      <c r="K3" s="69" t="str">
        <f t="shared" si="3"/>
        <v>CXG-0125</v>
      </c>
    </row>
    <row r="4">
      <c r="A4" s="8" t="s">
        <v>9146</v>
      </c>
      <c r="B4" s="13">
        <v>45671.0</v>
      </c>
      <c r="C4" s="10" t="s">
        <v>9147</v>
      </c>
      <c r="D4" s="8" t="s">
        <v>9143</v>
      </c>
      <c r="E4" s="8" t="s">
        <v>9148</v>
      </c>
      <c r="F4" s="11">
        <f>SUMIFS(CarOutras!D:D,CarOutras!F:F,C:C)</f>
        <v>222250</v>
      </c>
      <c r="G4" s="9">
        <f>SUMIFS(PagOutras!D:D,PagOutras!I:I,C:C)</f>
        <v>222250</v>
      </c>
      <c r="H4" s="9">
        <f t="shared" si="1"/>
        <v>0</v>
      </c>
      <c r="J4" s="16" t="str">
        <f t="shared" si="2"/>
        <v>01/2025</v>
      </c>
      <c r="K4" s="69" t="str">
        <f t="shared" si="3"/>
        <v>CXG-0125</v>
      </c>
    </row>
    <row r="5">
      <c r="A5" s="8" t="s">
        <v>9149</v>
      </c>
      <c r="B5" s="13">
        <v>45693.0</v>
      </c>
      <c r="C5" s="10" t="s">
        <v>9150</v>
      </c>
      <c r="D5" s="8" t="s">
        <v>9143</v>
      </c>
      <c r="E5" s="8" t="s">
        <v>7432</v>
      </c>
      <c r="F5" s="11">
        <f>SUMIFS(CarOutras!D:D,CarOutras!F:F,C:C)</f>
        <v>35965.57</v>
      </c>
      <c r="G5" s="9">
        <f>SUMIFS(PagOutras!D:D,PagOutras!I:I,C:C)</f>
        <v>35965.57</v>
      </c>
      <c r="H5" s="9">
        <f t="shared" si="1"/>
        <v>0</v>
      </c>
      <c r="J5" s="16" t="str">
        <f t="shared" si="2"/>
        <v>02/2025</v>
      </c>
      <c r="K5" s="69" t="str">
        <f t="shared" si="3"/>
        <v>CXG-0225</v>
      </c>
    </row>
    <row r="6">
      <c r="A6" s="8" t="s">
        <v>9151</v>
      </c>
      <c r="B6" s="13">
        <v>45776.0</v>
      </c>
      <c r="C6" s="10" t="s">
        <v>9152</v>
      </c>
      <c r="D6" s="8" t="s">
        <v>9143</v>
      </c>
      <c r="E6" s="8" t="s">
        <v>2471</v>
      </c>
      <c r="F6" s="11">
        <f>SUMIFS(CarOutras!D:D,CarOutras!F:F,C:C)</f>
        <v>672598</v>
      </c>
      <c r="G6" s="9">
        <f>SUMIFS(PagOutras!D:D,PagOutras!I:I,C:C)</f>
        <v>672163</v>
      </c>
      <c r="H6" s="9">
        <f t="shared" si="1"/>
        <v>435</v>
      </c>
      <c r="J6" s="16" t="str">
        <f t="shared" si="2"/>
        <v>04/2025</v>
      </c>
      <c r="K6" s="69" t="str">
        <f t="shared" si="3"/>
        <v>CXG-0425</v>
      </c>
    </row>
    <row r="7">
      <c r="B7" s="13">
        <v>45818.0</v>
      </c>
      <c r="C7" s="10" t="s">
        <v>9153</v>
      </c>
      <c r="D7" s="8" t="s">
        <v>9143</v>
      </c>
      <c r="E7" s="8" t="s">
        <v>9154</v>
      </c>
      <c r="F7" s="11">
        <f>SUMIFS(CarOutras!D:D,CarOutras!F:F,C:C)</f>
        <v>110000</v>
      </c>
      <c r="G7" s="9">
        <f>SUMIFS(PagOutras!D:D,PagOutras!I:I,C:C)</f>
        <v>110000</v>
      </c>
      <c r="H7" s="9">
        <f t="shared" si="1"/>
        <v>0</v>
      </c>
      <c r="J7" s="16" t="str">
        <f t="shared" si="2"/>
        <v>06/2025</v>
      </c>
      <c r="K7" s="69" t="str">
        <f t="shared" si="3"/>
        <v>CXG-0625</v>
      </c>
    </row>
    <row r="8">
      <c r="B8" s="19">
        <v>46003.0</v>
      </c>
      <c r="C8" s="10" t="s">
        <v>9155</v>
      </c>
      <c r="D8" s="8" t="s">
        <v>9143</v>
      </c>
      <c r="E8" s="8" t="s">
        <v>7432</v>
      </c>
      <c r="F8" s="11">
        <f>SUMIFS(CarOutras!D:D,CarOutras!F:F,C:C)</f>
        <v>-4115</v>
      </c>
      <c r="G8" s="9">
        <f>SUMIFS(PagOutras!D:D,PagOutras!I:I,C:C)</f>
        <v>-4115</v>
      </c>
      <c r="H8" s="9">
        <f t="shared" si="1"/>
        <v>0</v>
      </c>
      <c r="J8" s="16" t="str">
        <f t="shared" si="2"/>
        <v>12/2025</v>
      </c>
      <c r="K8" s="69" t="str">
        <f t="shared" si="3"/>
        <v>CXG-1225</v>
      </c>
    </row>
    <row r="9">
      <c r="B9" s="13">
        <v>46086.0</v>
      </c>
      <c r="C9" s="10" t="s">
        <v>9156</v>
      </c>
      <c r="D9" s="8" t="s">
        <v>9143</v>
      </c>
      <c r="E9" s="8" t="s">
        <v>7432</v>
      </c>
      <c r="F9" s="11">
        <f>SUMIFS(CarOutras!D:D,CarOutras!F:F,C:C)</f>
        <v>0</v>
      </c>
      <c r="G9" s="9">
        <f>SUMIFS(PagOutras!D:D,PagOutras!I:I,C:C)</f>
        <v>-10000</v>
      </c>
      <c r="H9" s="9">
        <f t="shared" si="1"/>
        <v>10000</v>
      </c>
      <c r="J9" s="16" t="str">
        <f t="shared" si="2"/>
        <v>03/2026</v>
      </c>
      <c r="K9" s="69" t="str">
        <f t="shared" si="3"/>
        <v>CXG-0326</v>
      </c>
    </row>
    <row r="10">
      <c r="F10" s="11">
        <f>SUMIFS(CarOutras!D:D,CarOutras!F:F,C:C)</f>
        <v>0</v>
      </c>
      <c r="G10" s="9">
        <f>SUMIFS(PagOutras!D:D,PagOutras!I:I,C:C)</f>
        <v>0</v>
      </c>
      <c r="H10" s="9">
        <f t="shared" si="1"/>
        <v>0</v>
      </c>
      <c r="J10" s="16" t="str">
        <f t="shared" si="2"/>
        <v>12/1899</v>
      </c>
      <c r="K10" s="69" t="str">
        <f t="shared" si="3"/>
        <v/>
      </c>
    </row>
    <row r="11">
      <c r="F11" s="11">
        <f>SUMIFS(CarOutras!D:D,CarOutras!F:F,C:C)</f>
        <v>0</v>
      </c>
      <c r="G11" s="9">
        <f>SUMIFS(PagOutras!D:D,PagOutras!I:I,C:C)</f>
        <v>0</v>
      </c>
      <c r="H11" s="9">
        <f t="shared" si="1"/>
        <v>0</v>
      </c>
      <c r="J11" s="16" t="str">
        <f t="shared" si="2"/>
        <v>12/1899</v>
      </c>
      <c r="K11" s="69" t="str">
        <f t="shared" si="3"/>
        <v/>
      </c>
    </row>
    <row r="12">
      <c r="F12" s="11">
        <f>SUMIFS(CarOutras!D:D,CarOutras!F:F,C:C)</f>
        <v>0</v>
      </c>
      <c r="G12" s="9">
        <f>SUMIFS(PagOutras!D:D,PagOutras!I:I,C:C)</f>
        <v>0</v>
      </c>
      <c r="H12" s="9">
        <f t="shared" si="1"/>
        <v>0</v>
      </c>
      <c r="J12" s="16" t="str">
        <f t="shared" si="2"/>
        <v>12/1899</v>
      </c>
      <c r="K12" s="69" t="str">
        <f t="shared" si="3"/>
        <v/>
      </c>
    </row>
    <row r="13">
      <c r="F13" s="11">
        <f>SUMIFS(CarOutras!D:D,CarOutras!F:F,C:C)</f>
        <v>0</v>
      </c>
      <c r="G13" s="9">
        <f>SUMIFS(PagOutras!D:D,PagOutras!I:I,C:C)</f>
        <v>0</v>
      </c>
      <c r="H13" s="9">
        <f t="shared" si="1"/>
        <v>0</v>
      </c>
      <c r="J13" s="16" t="str">
        <f t="shared" si="2"/>
        <v>12/1899</v>
      </c>
      <c r="K13" s="69" t="str">
        <f t="shared" si="3"/>
        <v/>
      </c>
    </row>
    <row r="14">
      <c r="F14" s="11">
        <f>SUMIFS(CarOutras!D:D,CarOutras!F:F,C:C)</f>
        <v>0</v>
      </c>
      <c r="G14" s="9">
        <f>SUMIFS(PagOutras!D:D,PagOutras!I:I,C:C)</f>
        <v>0</v>
      </c>
      <c r="H14" s="9">
        <f t="shared" si="1"/>
        <v>0</v>
      </c>
      <c r="J14" s="16" t="str">
        <f t="shared" si="2"/>
        <v>12/1899</v>
      </c>
      <c r="K14" s="69" t="str">
        <f t="shared" si="3"/>
        <v/>
      </c>
    </row>
    <row r="15">
      <c r="F15" s="11">
        <f>SUMIFS(CarOutras!D:D,CarOutras!F:F,C:C)</f>
        <v>0</v>
      </c>
      <c r="G15" s="9">
        <f>SUMIFS(PagOutras!D:D,PagOutras!I:I,C:C)</f>
        <v>0</v>
      </c>
      <c r="H15" s="9">
        <f t="shared" si="1"/>
        <v>0</v>
      </c>
      <c r="J15" s="16" t="str">
        <f t="shared" si="2"/>
        <v>12/1899</v>
      </c>
      <c r="K15" s="69" t="str">
        <f t="shared" si="3"/>
        <v/>
      </c>
    </row>
    <row r="16">
      <c r="F16" s="11">
        <f>SUMIFS(CarOutras!D:D,CarOutras!F:F,C:C)</f>
        <v>0</v>
      </c>
      <c r="G16" s="9">
        <f>SUMIFS(PagOutras!D:D,PagOutras!I:I,C:C)</f>
        <v>0</v>
      </c>
      <c r="H16" s="9">
        <f t="shared" si="1"/>
        <v>0</v>
      </c>
      <c r="J16" s="16" t="str">
        <f t="shared" si="2"/>
        <v>12/1899</v>
      </c>
      <c r="K16" s="69" t="str">
        <f t="shared" si="3"/>
        <v/>
      </c>
    </row>
    <row r="17">
      <c r="F17" s="11">
        <f>SUMIFS(CarOutras!D:D,CarOutras!F:F,C:C)</f>
        <v>0</v>
      </c>
      <c r="G17" s="9">
        <f>SUMIFS(PagOutras!D:D,PagOutras!I:I,C:C)</f>
        <v>0</v>
      </c>
      <c r="H17" s="9">
        <f t="shared" si="1"/>
        <v>0</v>
      </c>
      <c r="J17" s="16" t="str">
        <f t="shared" si="2"/>
        <v>12/1899</v>
      </c>
      <c r="K17" s="69" t="str">
        <f t="shared" si="3"/>
        <v/>
      </c>
    </row>
    <row r="18">
      <c r="F18" s="11">
        <f>SUMIFS(CarOutras!D:D,CarOutras!F:F,C:C)</f>
        <v>0</v>
      </c>
      <c r="G18" s="9">
        <f>SUMIFS(PagOutras!D:D,PagOutras!I:I,C:C)</f>
        <v>0</v>
      </c>
      <c r="H18" s="9">
        <f t="shared" si="1"/>
        <v>0</v>
      </c>
      <c r="J18" s="16" t="str">
        <f t="shared" si="2"/>
        <v>12/1899</v>
      </c>
      <c r="K18" s="69" t="str">
        <f t="shared" si="3"/>
        <v/>
      </c>
    </row>
    <row r="19">
      <c r="F19" s="11">
        <f>SUMIFS(CarOutras!D:D,CarOutras!F:F,C:C)</f>
        <v>0</v>
      </c>
      <c r="G19" s="9">
        <f>SUMIFS(PagOutras!D:D,PagOutras!I:I,C:C)</f>
        <v>0</v>
      </c>
      <c r="H19" s="9">
        <f t="shared" si="1"/>
        <v>0</v>
      </c>
      <c r="J19" s="16" t="str">
        <f t="shared" si="2"/>
        <v>12/1899</v>
      </c>
      <c r="K19" s="69" t="str">
        <f t="shared" si="3"/>
        <v/>
      </c>
    </row>
    <row r="20">
      <c r="F20" s="11">
        <f>SUMIFS(CarOutras!D:D,CarOutras!F:F,C:C)</f>
        <v>0</v>
      </c>
      <c r="G20" s="9">
        <f>SUMIFS(PagOutras!D:D,PagOutras!I:I,C:C)</f>
        <v>0</v>
      </c>
      <c r="H20" s="9">
        <f t="shared" si="1"/>
        <v>0</v>
      </c>
      <c r="J20" s="16" t="str">
        <f t="shared" si="2"/>
        <v>12/1899</v>
      </c>
      <c r="K20" s="69" t="str">
        <f t="shared" si="3"/>
        <v/>
      </c>
    </row>
    <row r="21">
      <c r="F21" s="11">
        <f>SUMIFS(CarOutras!D:D,CarOutras!F:F,C:C)</f>
        <v>0</v>
      </c>
      <c r="G21" s="9">
        <f>SUMIFS(PagOutras!D:D,PagOutras!I:I,C:C)</f>
        <v>0</v>
      </c>
      <c r="H21" s="9">
        <f t="shared" si="1"/>
        <v>0</v>
      </c>
      <c r="J21" s="16" t="str">
        <f t="shared" si="2"/>
        <v>12/1899</v>
      </c>
      <c r="K21" s="69" t="str">
        <f t="shared" si="3"/>
        <v/>
      </c>
    </row>
    <row r="22">
      <c r="F22" s="11">
        <f>SUMIFS(CarOutras!D:D,CarOutras!F:F,C:C)</f>
        <v>0</v>
      </c>
      <c r="G22" s="9">
        <f>SUMIFS(PagOutras!D:D,PagOutras!I:I,C:C)</f>
        <v>0</v>
      </c>
      <c r="H22" s="9">
        <f t="shared" si="1"/>
        <v>0</v>
      </c>
      <c r="J22" s="16" t="str">
        <f t="shared" si="2"/>
        <v>12/1899</v>
      </c>
      <c r="K22" s="69" t="str">
        <f t="shared" si="3"/>
        <v/>
      </c>
    </row>
    <row r="23">
      <c r="F23" s="11">
        <f>SUMIFS(CarOutras!D:D,CarOutras!F:F,C:C)</f>
        <v>0</v>
      </c>
      <c r="G23" s="9">
        <f>SUMIFS(PagOutras!D:D,PagOutras!I:I,C:C)</f>
        <v>0</v>
      </c>
      <c r="H23" s="9">
        <f t="shared" si="1"/>
        <v>0</v>
      </c>
      <c r="J23" s="16" t="str">
        <f t="shared" si="2"/>
        <v>12/1899</v>
      </c>
      <c r="K23" s="69" t="str">
        <f t="shared" si="3"/>
        <v/>
      </c>
    </row>
    <row r="24">
      <c r="F24" s="11">
        <f>SUMIFS(CarOutras!D:D,CarOutras!F:F,C:C)</f>
        <v>0</v>
      </c>
      <c r="G24" s="9">
        <f>SUMIFS(PagOutras!D:D,PagOutras!I:I,C:C)</f>
        <v>0</v>
      </c>
      <c r="H24" s="9">
        <f t="shared" si="1"/>
        <v>0</v>
      </c>
      <c r="J24" s="16" t="str">
        <f t="shared" si="2"/>
        <v>12/1899</v>
      </c>
      <c r="K24" s="69" t="str">
        <f t="shared" si="3"/>
        <v/>
      </c>
    </row>
    <row r="25">
      <c r="F25" s="11">
        <f>SUMIFS(CarOutras!D:D,CarOutras!F:F,C:C)</f>
        <v>0</v>
      </c>
      <c r="G25" s="9">
        <f>SUMIFS(PagOutras!D:D,PagOutras!I:I,C:C)</f>
        <v>0</v>
      </c>
      <c r="H25" s="9">
        <f t="shared" si="1"/>
        <v>0</v>
      </c>
      <c r="J25" s="16" t="str">
        <f t="shared" si="2"/>
        <v>12/1899</v>
      </c>
      <c r="K25" s="69" t="str">
        <f t="shared" si="3"/>
        <v/>
      </c>
    </row>
    <row r="26">
      <c r="F26" s="11">
        <f>SUMIFS(CarOutras!D:D,CarOutras!F:F,C:C)</f>
        <v>0</v>
      </c>
      <c r="G26" s="9">
        <f>SUMIFS(PagOutras!D:D,PagOutras!I:I,C:C)</f>
        <v>0</v>
      </c>
      <c r="H26" s="9">
        <f t="shared" si="1"/>
        <v>0</v>
      </c>
      <c r="J26" s="16" t="str">
        <f t="shared" si="2"/>
        <v>12/1899</v>
      </c>
      <c r="K26" s="69" t="str">
        <f t="shared" si="3"/>
        <v/>
      </c>
    </row>
    <row r="27">
      <c r="F27" s="11">
        <f>SUMIFS(CarOutras!D:D,CarOutras!F:F,C:C)</f>
        <v>0</v>
      </c>
      <c r="G27" s="9">
        <f>SUMIFS(PagOutras!D:D,PagOutras!I:I,C:C)</f>
        <v>0</v>
      </c>
      <c r="H27" s="9">
        <f t="shared" si="1"/>
        <v>0</v>
      </c>
      <c r="J27" s="16" t="str">
        <f t="shared" si="2"/>
        <v>12/1899</v>
      </c>
      <c r="K27" s="69" t="str">
        <f t="shared" si="3"/>
        <v/>
      </c>
    </row>
    <row r="28">
      <c r="F28" s="11">
        <f>SUMIFS(CarOutras!D:D,CarOutras!F:F,C:C)</f>
        <v>0</v>
      </c>
      <c r="G28" s="9">
        <f>SUMIFS(PagOutras!D:D,PagOutras!I:I,C:C)</f>
        <v>0</v>
      </c>
      <c r="H28" s="9">
        <f t="shared" si="1"/>
        <v>0</v>
      </c>
      <c r="J28" s="16" t="str">
        <f t="shared" si="2"/>
        <v>12/1899</v>
      </c>
      <c r="K28" s="69" t="str">
        <f t="shared" si="3"/>
        <v/>
      </c>
    </row>
    <row r="29">
      <c r="F29" s="11">
        <f>SUMIFS(CarOutras!D:D,CarOutras!F:F,C:C)</f>
        <v>0</v>
      </c>
      <c r="G29" s="9">
        <f>SUMIFS(PagOutras!D:D,PagOutras!I:I,C:C)</f>
        <v>0</v>
      </c>
      <c r="H29" s="9">
        <f t="shared" si="1"/>
        <v>0</v>
      </c>
      <c r="J29" s="16" t="str">
        <f t="shared" si="2"/>
        <v>12/1899</v>
      </c>
      <c r="K29" s="69" t="str">
        <f t="shared" si="3"/>
        <v/>
      </c>
    </row>
    <row r="30">
      <c r="F30" s="9"/>
      <c r="G30" s="9"/>
      <c r="H30" s="9"/>
    </row>
    <row r="31">
      <c r="F31" s="9"/>
      <c r="G31" s="9"/>
      <c r="H31" s="9"/>
    </row>
    <row r="32">
      <c r="F32" s="9"/>
      <c r="G32" s="9"/>
      <c r="H32" s="9"/>
    </row>
    <row r="33">
      <c r="F33" s="9"/>
      <c r="G33" s="9"/>
      <c r="H33" s="9"/>
    </row>
    <row r="34">
      <c r="F34" s="9"/>
      <c r="G34" s="9"/>
      <c r="H34" s="9"/>
    </row>
    <row r="35">
      <c r="F35" s="9"/>
      <c r="G35" s="9"/>
      <c r="H35" s="9"/>
    </row>
    <row r="36">
      <c r="F36" s="9"/>
      <c r="G36" s="9"/>
      <c r="H36" s="9"/>
    </row>
    <row r="37">
      <c r="F37" s="9"/>
      <c r="G37" s="9"/>
      <c r="H37" s="9"/>
    </row>
    <row r="38">
      <c r="F38" s="9"/>
      <c r="G38" s="9"/>
      <c r="H38" s="9"/>
    </row>
    <row r="39">
      <c r="F39" s="9"/>
      <c r="G39" s="9"/>
      <c r="H39" s="9"/>
    </row>
    <row r="40">
      <c r="F40" s="9"/>
      <c r="G40" s="9"/>
      <c r="H40" s="9"/>
    </row>
    <row r="41">
      <c r="F41" s="9"/>
      <c r="G41" s="9"/>
      <c r="H41" s="9"/>
    </row>
    <row r="42">
      <c r="F42" s="9"/>
      <c r="G42" s="9"/>
      <c r="H42" s="9"/>
    </row>
    <row r="43">
      <c r="F43" s="9"/>
      <c r="G43" s="9"/>
      <c r="H43" s="9"/>
    </row>
    <row r="44">
      <c r="F44" s="9"/>
      <c r="G44" s="9"/>
      <c r="H44" s="9"/>
    </row>
    <row r="45">
      <c r="F45" s="9"/>
      <c r="G45" s="9"/>
      <c r="H45" s="9"/>
    </row>
    <row r="46">
      <c r="F46" s="9"/>
      <c r="G46" s="9"/>
      <c r="H46" s="9"/>
    </row>
    <row r="47">
      <c r="F47" s="9"/>
      <c r="G47" s="9"/>
      <c r="H47" s="9"/>
    </row>
    <row r="48">
      <c r="F48" s="9"/>
      <c r="G48" s="9"/>
      <c r="H48" s="9"/>
    </row>
    <row r="49">
      <c r="F49" s="9"/>
      <c r="G49" s="9"/>
      <c r="H49" s="9"/>
    </row>
    <row r="50">
      <c r="F50" s="9"/>
      <c r="G50" s="9"/>
      <c r="H50" s="9"/>
    </row>
    <row r="51">
      <c r="F51" s="9"/>
      <c r="G51" s="9"/>
      <c r="H51" s="9"/>
    </row>
    <row r="52">
      <c r="F52" s="9"/>
      <c r="G52" s="9"/>
      <c r="H52" s="9"/>
    </row>
    <row r="53">
      <c r="F53" s="9"/>
      <c r="G53" s="9"/>
      <c r="H53" s="9"/>
    </row>
    <row r="54">
      <c r="F54" s="9"/>
      <c r="G54" s="9"/>
      <c r="H54" s="9"/>
    </row>
    <row r="55">
      <c r="F55" s="9"/>
      <c r="G55" s="9"/>
      <c r="H55" s="9"/>
    </row>
    <row r="56">
      <c r="F56" s="9"/>
      <c r="G56" s="9"/>
      <c r="H56" s="9"/>
    </row>
    <row r="57">
      <c r="F57" s="9"/>
      <c r="G57" s="9"/>
      <c r="H57" s="9"/>
    </row>
    <row r="58">
      <c r="F58" s="9"/>
      <c r="G58" s="9"/>
      <c r="H58" s="9"/>
    </row>
    <row r="59">
      <c r="F59" s="9"/>
      <c r="G59" s="9"/>
      <c r="H59" s="9"/>
    </row>
    <row r="60">
      <c r="F60" s="9"/>
      <c r="G60" s="9"/>
      <c r="H60" s="9"/>
    </row>
    <row r="61">
      <c r="F61" s="9"/>
      <c r="G61" s="9"/>
      <c r="H61" s="9"/>
    </row>
    <row r="62">
      <c r="F62" s="9"/>
      <c r="G62" s="9"/>
      <c r="H62" s="9"/>
    </row>
    <row r="63">
      <c r="F63" s="9"/>
      <c r="G63" s="9"/>
      <c r="H63" s="9"/>
    </row>
    <row r="64">
      <c r="F64" s="9"/>
      <c r="G64" s="9"/>
      <c r="H64" s="9"/>
    </row>
    <row r="65">
      <c r="F65" s="9"/>
      <c r="G65" s="9"/>
      <c r="H65" s="9"/>
    </row>
    <row r="66">
      <c r="F66" s="9"/>
      <c r="G66" s="9"/>
      <c r="H66" s="9"/>
    </row>
    <row r="67">
      <c r="F67" s="9"/>
      <c r="G67" s="9"/>
      <c r="H67" s="9"/>
    </row>
    <row r="68">
      <c r="F68" s="9"/>
      <c r="G68" s="9"/>
      <c r="H68" s="9"/>
    </row>
    <row r="69">
      <c r="F69" s="9"/>
      <c r="G69" s="9"/>
      <c r="H69" s="9"/>
    </row>
    <row r="70">
      <c r="F70" s="9"/>
      <c r="G70" s="9"/>
      <c r="H70" s="9"/>
    </row>
    <row r="71">
      <c r="F71" s="9"/>
      <c r="G71" s="9"/>
      <c r="H71" s="9"/>
    </row>
    <row r="72">
      <c r="F72" s="9"/>
      <c r="G72" s="9"/>
      <c r="H72" s="9"/>
    </row>
    <row r="73">
      <c r="F73" s="9"/>
      <c r="G73" s="9"/>
      <c r="H73" s="9"/>
    </row>
    <row r="74">
      <c r="F74" s="9"/>
      <c r="G74" s="9"/>
      <c r="H74" s="9"/>
    </row>
    <row r="75">
      <c r="F75" s="9"/>
      <c r="G75" s="9"/>
      <c r="H75" s="9"/>
    </row>
    <row r="76">
      <c r="F76" s="9"/>
      <c r="G76" s="9"/>
      <c r="H76" s="9"/>
    </row>
    <row r="77">
      <c r="F77" s="9"/>
      <c r="G77" s="9"/>
      <c r="H77" s="9"/>
    </row>
    <row r="78">
      <c r="F78" s="9"/>
      <c r="G78" s="9"/>
      <c r="H78" s="9"/>
    </row>
    <row r="79">
      <c r="F79" s="9"/>
      <c r="G79" s="9"/>
      <c r="H79" s="9"/>
    </row>
    <row r="80">
      <c r="F80" s="9"/>
      <c r="G80" s="9"/>
      <c r="H80" s="9"/>
    </row>
    <row r="81">
      <c r="F81" s="9"/>
      <c r="G81" s="9"/>
      <c r="H81" s="9"/>
    </row>
    <row r="82">
      <c r="F82" s="9"/>
      <c r="G82" s="9"/>
      <c r="H82" s="9"/>
    </row>
    <row r="83">
      <c r="F83" s="9"/>
      <c r="G83" s="9"/>
      <c r="H83" s="9"/>
    </row>
    <row r="84">
      <c r="F84" s="9"/>
      <c r="G84" s="9"/>
      <c r="H84" s="9"/>
    </row>
    <row r="85">
      <c r="F85" s="9"/>
      <c r="G85" s="9"/>
      <c r="H85" s="9"/>
    </row>
    <row r="86">
      <c r="F86" s="9"/>
      <c r="G86" s="9"/>
      <c r="H86" s="9"/>
    </row>
    <row r="87">
      <c r="F87" s="9"/>
      <c r="G87" s="9"/>
      <c r="H87" s="9"/>
    </row>
    <row r="88">
      <c r="F88" s="9"/>
      <c r="G88" s="9"/>
      <c r="H88" s="9"/>
    </row>
    <row r="89">
      <c r="F89" s="9"/>
      <c r="G89" s="9"/>
      <c r="H89" s="9"/>
    </row>
    <row r="90">
      <c r="F90" s="9"/>
      <c r="G90" s="9"/>
      <c r="H90" s="9"/>
    </row>
    <row r="91">
      <c r="F91" s="9"/>
      <c r="G91" s="9"/>
      <c r="H91" s="9"/>
    </row>
    <row r="92">
      <c r="F92" s="9"/>
      <c r="G92" s="9"/>
      <c r="H92" s="9"/>
    </row>
    <row r="93">
      <c r="F93" s="9"/>
      <c r="G93" s="9"/>
      <c r="H93" s="9"/>
    </row>
    <row r="94">
      <c r="F94" s="9"/>
      <c r="G94" s="9"/>
      <c r="H94" s="9"/>
    </row>
    <row r="95">
      <c r="F95" s="9"/>
      <c r="G95" s="9"/>
      <c r="H95" s="9"/>
    </row>
    <row r="96">
      <c r="F96" s="9"/>
      <c r="G96" s="9"/>
      <c r="H96" s="9"/>
    </row>
    <row r="97">
      <c r="F97" s="9"/>
      <c r="G97" s="9"/>
      <c r="H97" s="9"/>
    </row>
    <row r="98">
      <c r="F98" s="9"/>
      <c r="G98" s="9"/>
      <c r="H98" s="9"/>
    </row>
    <row r="99">
      <c r="F99" s="9"/>
      <c r="G99" s="9"/>
      <c r="H99" s="9"/>
    </row>
    <row r="100">
      <c r="F100" s="9"/>
      <c r="G100" s="9"/>
      <c r="H100" s="9"/>
    </row>
    <row r="101">
      <c r="F101" s="9"/>
      <c r="G101" s="9"/>
      <c r="H101" s="9"/>
    </row>
    <row r="102">
      <c r="F102" s="9"/>
      <c r="G102" s="9"/>
      <c r="H102" s="9"/>
    </row>
    <row r="103">
      <c r="F103" s="9"/>
      <c r="G103" s="9"/>
      <c r="H103" s="9"/>
    </row>
    <row r="104">
      <c r="F104" s="9"/>
      <c r="G104" s="9"/>
      <c r="H104" s="9"/>
    </row>
    <row r="105">
      <c r="F105" s="9"/>
      <c r="G105" s="9"/>
      <c r="H105" s="9"/>
    </row>
    <row r="106">
      <c r="F106" s="9"/>
      <c r="G106" s="9"/>
      <c r="H106" s="9"/>
    </row>
    <row r="107">
      <c r="F107" s="9"/>
      <c r="G107" s="9"/>
      <c r="H107" s="9"/>
    </row>
    <row r="108">
      <c r="F108" s="9"/>
      <c r="G108" s="9"/>
      <c r="H108" s="9"/>
    </row>
    <row r="109">
      <c r="F109" s="9"/>
      <c r="G109" s="9"/>
      <c r="H109" s="9"/>
    </row>
    <row r="110">
      <c r="F110" s="9"/>
      <c r="G110" s="9"/>
      <c r="H110" s="9"/>
    </row>
    <row r="111">
      <c r="F111" s="9"/>
      <c r="G111" s="9"/>
      <c r="H111" s="9"/>
    </row>
    <row r="112">
      <c r="F112" s="9"/>
      <c r="G112" s="9"/>
      <c r="H112" s="9"/>
    </row>
    <row r="113">
      <c r="F113" s="9"/>
      <c r="G113" s="9"/>
      <c r="H113" s="9"/>
    </row>
    <row r="114">
      <c r="F114" s="9"/>
      <c r="G114" s="9"/>
      <c r="H114" s="9"/>
    </row>
    <row r="115">
      <c r="F115" s="9"/>
      <c r="G115" s="9"/>
      <c r="H115" s="9"/>
    </row>
    <row r="116">
      <c r="F116" s="9"/>
      <c r="G116" s="9"/>
      <c r="H116" s="9"/>
    </row>
    <row r="117">
      <c r="F117" s="9"/>
      <c r="G117" s="9"/>
      <c r="H117" s="9"/>
    </row>
    <row r="118">
      <c r="F118" s="9"/>
      <c r="G118" s="9"/>
      <c r="H118" s="9"/>
    </row>
    <row r="119">
      <c r="F119" s="9"/>
      <c r="G119" s="9"/>
      <c r="H119" s="9"/>
    </row>
    <row r="120">
      <c r="F120" s="9"/>
      <c r="G120" s="9"/>
      <c r="H120" s="9"/>
    </row>
    <row r="121">
      <c r="F121" s="9"/>
      <c r="G121" s="9"/>
      <c r="H121" s="9"/>
    </row>
    <row r="122">
      <c r="F122" s="9"/>
      <c r="G122" s="9"/>
      <c r="H122" s="9"/>
    </row>
    <row r="123">
      <c r="F123" s="9"/>
      <c r="G123" s="9"/>
      <c r="H123" s="9"/>
    </row>
    <row r="124">
      <c r="F124" s="9"/>
      <c r="G124" s="9"/>
      <c r="H124" s="9"/>
    </row>
    <row r="125">
      <c r="F125" s="9"/>
      <c r="G125" s="9"/>
      <c r="H125" s="9"/>
    </row>
    <row r="126">
      <c r="F126" s="9"/>
      <c r="G126" s="9"/>
      <c r="H126" s="9"/>
    </row>
    <row r="127">
      <c r="F127" s="9"/>
      <c r="G127" s="9"/>
      <c r="H127" s="9"/>
    </row>
    <row r="128">
      <c r="F128" s="9"/>
      <c r="G128" s="9"/>
      <c r="H128" s="9"/>
    </row>
    <row r="129">
      <c r="F129" s="9"/>
      <c r="G129" s="9"/>
      <c r="H129" s="9"/>
    </row>
    <row r="130">
      <c r="F130" s="9"/>
      <c r="G130" s="9"/>
      <c r="H130" s="9"/>
    </row>
    <row r="131">
      <c r="F131" s="9"/>
      <c r="G131" s="9"/>
      <c r="H131" s="9"/>
    </row>
    <row r="132">
      <c r="F132" s="9"/>
      <c r="G132" s="9"/>
      <c r="H132" s="9"/>
    </row>
    <row r="133">
      <c r="F133" s="9"/>
      <c r="G133" s="9"/>
      <c r="H133" s="9"/>
    </row>
    <row r="134">
      <c r="F134" s="9"/>
      <c r="G134" s="9"/>
      <c r="H134" s="9"/>
    </row>
    <row r="135">
      <c r="F135" s="9"/>
      <c r="G135" s="9"/>
      <c r="H135" s="9"/>
    </row>
    <row r="136">
      <c r="F136" s="9"/>
      <c r="G136" s="9"/>
      <c r="H136" s="9"/>
    </row>
    <row r="137">
      <c r="F137" s="9"/>
      <c r="G137" s="9"/>
      <c r="H137" s="9"/>
    </row>
    <row r="138">
      <c r="F138" s="9"/>
      <c r="G138" s="9"/>
      <c r="H138" s="9"/>
    </row>
    <row r="139">
      <c r="F139" s="9"/>
      <c r="G139" s="9"/>
      <c r="H139" s="9"/>
    </row>
    <row r="140">
      <c r="F140" s="9"/>
      <c r="G140" s="9"/>
      <c r="H140" s="9"/>
    </row>
    <row r="141">
      <c r="F141" s="9"/>
      <c r="G141" s="9"/>
      <c r="H141" s="9"/>
    </row>
    <row r="142">
      <c r="F142" s="9"/>
      <c r="G142" s="9"/>
      <c r="H142" s="9"/>
    </row>
    <row r="143">
      <c r="F143" s="9"/>
      <c r="G143" s="9"/>
      <c r="H143" s="9"/>
    </row>
    <row r="144">
      <c r="F144" s="9"/>
      <c r="G144" s="9"/>
      <c r="H144" s="9"/>
    </row>
    <row r="145">
      <c r="F145" s="9"/>
      <c r="G145" s="9"/>
      <c r="H145" s="9"/>
    </row>
    <row r="146">
      <c r="F146" s="9"/>
      <c r="G146" s="9"/>
      <c r="H146" s="9"/>
    </row>
    <row r="147">
      <c r="F147" s="9"/>
      <c r="G147" s="9"/>
      <c r="H147" s="9"/>
    </row>
    <row r="148">
      <c r="F148" s="9"/>
      <c r="G148" s="9"/>
      <c r="H148" s="9"/>
    </row>
    <row r="149">
      <c r="F149" s="9"/>
      <c r="G149" s="9"/>
      <c r="H149" s="9"/>
    </row>
    <row r="150">
      <c r="F150" s="9"/>
      <c r="G150" s="9"/>
      <c r="H150" s="9"/>
    </row>
    <row r="151">
      <c r="F151" s="9"/>
      <c r="G151" s="9"/>
      <c r="H151" s="9"/>
    </row>
    <row r="152">
      <c r="F152" s="9"/>
      <c r="G152" s="9"/>
      <c r="H152" s="9"/>
    </row>
    <row r="153">
      <c r="F153" s="9"/>
      <c r="G153" s="9"/>
      <c r="H153" s="9"/>
    </row>
    <row r="154">
      <c r="F154" s="9"/>
      <c r="G154" s="9"/>
      <c r="H154" s="9"/>
    </row>
    <row r="155">
      <c r="F155" s="9"/>
      <c r="G155" s="9"/>
      <c r="H155" s="9"/>
    </row>
    <row r="156">
      <c r="F156" s="9"/>
      <c r="G156" s="9"/>
      <c r="H156" s="9"/>
    </row>
    <row r="157">
      <c r="F157" s="9"/>
      <c r="G157" s="9"/>
      <c r="H157" s="9"/>
    </row>
    <row r="158">
      <c r="F158" s="9"/>
      <c r="G158" s="9"/>
      <c r="H158" s="9"/>
    </row>
    <row r="159">
      <c r="F159" s="9"/>
      <c r="G159" s="9"/>
      <c r="H159" s="9"/>
    </row>
    <row r="160">
      <c r="F160" s="9"/>
      <c r="G160" s="9"/>
      <c r="H160" s="9"/>
    </row>
    <row r="161">
      <c r="F161" s="9"/>
      <c r="G161" s="9"/>
      <c r="H161" s="9"/>
    </row>
    <row r="162">
      <c r="F162" s="9"/>
      <c r="G162" s="9"/>
      <c r="H162" s="9"/>
    </row>
    <row r="163">
      <c r="F163" s="9"/>
      <c r="G163" s="9"/>
      <c r="H163" s="9"/>
    </row>
    <row r="164">
      <c r="F164" s="9"/>
      <c r="G164" s="9"/>
      <c r="H164" s="9"/>
    </row>
    <row r="165">
      <c r="F165" s="9"/>
      <c r="G165" s="9"/>
      <c r="H165" s="9"/>
    </row>
    <row r="166">
      <c r="F166" s="9"/>
      <c r="G166" s="9"/>
      <c r="H166" s="9"/>
    </row>
    <row r="167">
      <c r="F167" s="9"/>
      <c r="G167" s="9"/>
      <c r="H167" s="9"/>
    </row>
    <row r="168">
      <c r="F168" s="9"/>
      <c r="G168" s="9"/>
      <c r="H168" s="9"/>
    </row>
    <row r="169">
      <c r="F169" s="9"/>
      <c r="G169" s="9"/>
      <c r="H169" s="9"/>
    </row>
    <row r="170">
      <c r="F170" s="9"/>
      <c r="G170" s="9"/>
      <c r="H170" s="9"/>
    </row>
    <row r="171">
      <c r="F171" s="9"/>
      <c r="G171" s="9"/>
      <c r="H171" s="9"/>
    </row>
    <row r="172">
      <c r="F172" s="9"/>
      <c r="G172" s="9"/>
      <c r="H172" s="9"/>
    </row>
    <row r="173">
      <c r="F173" s="9"/>
      <c r="G173" s="9"/>
      <c r="H173" s="9"/>
    </row>
    <row r="174">
      <c r="F174" s="9"/>
      <c r="G174" s="9"/>
      <c r="H174" s="9"/>
    </row>
    <row r="175">
      <c r="F175" s="9"/>
      <c r="G175" s="9"/>
      <c r="H175" s="9"/>
    </row>
    <row r="176">
      <c r="F176" s="9"/>
      <c r="G176" s="9"/>
      <c r="H176" s="9"/>
    </row>
    <row r="177">
      <c r="F177" s="9"/>
      <c r="G177" s="9"/>
      <c r="H177" s="9"/>
    </row>
    <row r="178">
      <c r="F178" s="9"/>
      <c r="G178" s="9"/>
      <c r="H178" s="9"/>
    </row>
    <row r="179">
      <c r="F179" s="9"/>
      <c r="G179" s="9"/>
      <c r="H179" s="9"/>
    </row>
    <row r="180">
      <c r="F180" s="9"/>
      <c r="G180" s="9"/>
      <c r="H180" s="9"/>
    </row>
    <row r="181">
      <c r="F181" s="9"/>
      <c r="G181" s="9"/>
      <c r="H181" s="9"/>
    </row>
    <row r="182">
      <c r="F182" s="9"/>
      <c r="G182" s="9"/>
      <c r="H182" s="9"/>
    </row>
    <row r="183">
      <c r="F183" s="9"/>
      <c r="G183" s="9"/>
      <c r="H183" s="9"/>
    </row>
    <row r="184">
      <c r="F184" s="9"/>
      <c r="G184" s="9"/>
      <c r="H184" s="9"/>
    </row>
    <row r="185">
      <c r="F185" s="9"/>
      <c r="G185" s="9"/>
      <c r="H185" s="9"/>
    </row>
    <row r="186">
      <c r="F186" s="9"/>
      <c r="G186" s="9"/>
      <c r="H186" s="9"/>
    </row>
    <row r="187">
      <c r="F187" s="9"/>
      <c r="G187" s="9"/>
      <c r="H187" s="9"/>
    </row>
    <row r="188">
      <c r="F188" s="9"/>
      <c r="G188" s="9"/>
      <c r="H188" s="9"/>
    </row>
    <row r="189">
      <c r="F189" s="9"/>
      <c r="G189" s="9"/>
      <c r="H189" s="9"/>
    </row>
    <row r="190">
      <c r="F190" s="9"/>
      <c r="G190" s="9"/>
      <c r="H190" s="9"/>
    </row>
    <row r="191">
      <c r="F191" s="9"/>
      <c r="G191" s="9"/>
      <c r="H191" s="9"/>
    </row>
    <row r="192">
      <c r="F192" s="9"/>
      <c r="G192" s="9"/>
      <c r="H192" s="9"/>
    </row>
    <row r="193">
      <c r="F193" s="9"/>
      <c r="G193" s="9"/>
      <c r="H193" s="9"/>
    </row>
    <row r="194">
      <c r="F194" s="9"/>
      <c r="G194" s="9"/>
      <c r="H194" s="9"/>
    </row>
    <row r="195">
      <c r="F195" s="9"/>
      <c r="G195" s="9"/>
      <c r="H195" s="9"/>
    </row>
    <row r="196">
      <c r="F196" s="9"/>
      <c r="G196" s="9"/>
      <c r="H196" s="9"/>
    </row>
    <row r="197">
      <c r="F197" s="9"/>
      <c r="G197" s="9"/>
      <c r="H197" s="9"/>
    </row>
    <row r="198">
      <c r="F198" s="9"/>
      <c r="G198" s="9"/>
      <c r="H198" s="9"/>
    </row>
    <row r="199">
      <c r="F199" s="9"/>
      <c r="G199" s="9"/>
      <c r="H199" s="9"/>
    </row>
    <row r="200">
      <c r="F200" s="9"/>
      <c r="G200" s="9"/>
      <c r="H200" s="9"/>
    </row>
    <row r="201">
      <c r="F201" s="9"/>
      <c r="G201" s="9"/>
      <c r="H201" s="9"/>
    </row>
    <row r="202">
      <c r="F202" s="9"/>
      <c r="G202" s="9"/>
      <c r="H202" s="9"/>
    </row>
    <row r="203">
      <c r="F203" s="9"/>
      <c r="G203" s="9"/>
      <c r="H203" s="9"/>
    </row>
    <row r="204">
      <c r="F204" s="9"/>
      <c r="G204" s="9"/>
      <c r="H204" s="9"/>
    </row>
    <row r="205">
      <c r="F205" s="9"/>
      <c r="G205" s="9"/>
      <c r="H205" s="9"/>
    </row>
    <row r="206">
      <c r="F206" s="9"/>
      <c r="G206" s="9"/>
      <c r="H206" s="9"/>
    </row>
    <row r="207">
      <c r="F207" s="9"/>
      <c r="G207" s="9"/>
      <c r="H207" s="9"/>
    </row>
    <row r="208">
      <c r="F208" s="9"/>
      <c r="G208" s="9"/>
      <c r="H208" s="9"/>
    </row>
    <row r="209">
      <c r="F209" s="9"/>
      <c r="G209" s="9"/>
      <c r="H209" s="9"/>
    </row>
    <row r="210">
      <c r="F210" s="9"/>
      <c r="G210" s="9"/>
      <c r="H210" s="9"/>
    </row>
    <row r="211">
      <c r="F211" s="9"/>
      <c r="G211" s="9"/>
      <c r="H211" s="9"/>
    </row>
    <row r="212">
      <c r="F212" s="9"/>
      <c r="G212" s="9"/>
      <c r="H212" s="9"/>
    </row>
    <row r="213">
      <c r="F213" s="9"/>
      <c r="G213" s="9"/>
      <c r="H213" s="9"/>
    </row>
    <row r="214">
      <c r="F214" s="9"/>
      <c r="G214" s="9"/>
      <c r="H214" s="9"/>
    </row>
    <row r="215">
      <c r="F215" s="9"/>
      <c r="G215" s="9"/>
      <c r="H215" s="9"/>
    </row>
    <row r="216">
      <c r="F216" s="9"/>
      <c r="G216" s="9"/>
      <c r="H216" s="9"/>
    </row>
    <row r="217">
      <c r="F217" s="9"/>
      <c r="G217" s="9"/>
      <c r="H217" s="9"/>
    </row>
    <row r="218">
      <c r="F218" s="9"/>
      <c r="G218" s="9"/>
      <c r="H218" s="9"/>
    </row>
    <row r="219">
      <c r="F219" s="9"/>
      <c r="G219" s="9"/>
      <c r="H219" s="9"/>
    </row>
    <row r="220">
      <c r="F220" s="9"/>
      <c r="G220" s="9"/>
      <c r="H220" s="9"/>
    </row>
    <row r="221">
      <c r="F221" s="9"/>
      <c r="G221" s="9"/>
      <c r="H221" s="9"/>
    </row>
    <row r="222">
      <c r="F222" s="9"/>
      <c r="G222" s="9"/>
      <c r="H222" s="9"/>
    </row>
    <row r="223">
      <c r="F223" s="9"/>
      <c r="G223" s="9"/>
      <c r="H223" s="9"/>
    </row>
    <row r="224">
      <c r="F224" s="9"/>
      <c r="G224" s="9"/>
      <c r="H224" s="9"/>
    </row>
    <row r="225">
      <c r="F225" s="9"/>
      <c r="G225" s="9"/>
      <c r="H225" s="9"/>
    </row>
    <row r="226">
      <c r="F226" s="9"/>
      <c r="G226" s="9"/>
      <c r="H226" s="9"/>
    </row>
    <row r="227">
      <c r="F227" s="9"/>
      <c r="G227" s="9"/>
      <c r="H227" s="9"/>
    </row>
    <row r="228">
      <c r="F228" s="9"/>
      <c r="G228" s="9"/>
      <c r="H228" s="9"/>
    </row>
    <row r="229">
      <c r="F229" s="9"/>
      <c r="G229" s="9"/>
      <c r="H229" s="9"/>
    </row>
    <row r="230">
      <c r="F230" s="9"/>
      <c r="G230" s="9"/>
      <c r="H230" s="9"/>
    </row>
    <row r="231">
      <c r="F231" s="9"/>
      <c r="G231" s="9"/>
      <c r="H231" s="9"/>
    </row>
    <row r="232">
      <c r="F232" s="9"/>
      <c r="G232" s="9"/>
      <c r="H232" s="9"/>
    </row>
    <row r="233">
      <c r="F233" s="9"/>
      <c r="G233" s="9"/>
      <c r="H233" s="9"/>
    </row>
    <row r="234">
      <c r="F234" s="9"/>
      <c r="G234" s="9"/>
      <c r="H234" s="9"/>
    </row>
    <row r="235">
      <c r="F235" s="9"/>
      <c r="G235" s="9"/>
      <c r="H235" s="9"/>
    </row>
    <row r="236">
      <c r="F236" s="9"/>
      <c r="G236" s="9"/>
      <c r="H236" s="9"/>
    </row>
    <row r="237">
      <c r="F237" s="9"/>
      <c r="G237" s="9"/>
      <c r="H237" s="9"/>
    </row>
    <row r="238">
      <c r="F238" s="9"/>
      <c r="G238" s="9"/>
      <c r="H238" s="9"/>
    </row>
    <row r="239">
      <c r="F239" s="9"/>
      <c r="G239" s="9"/>
      <c r="H239" s="9"/>
    </row>
    <row r="240">
      <c r="F240" s="9"/>
      <c r="G240" s="9"/>
      <c r="H240" s="9"/>
    </row>
    <row r="241">
      <c r="F241" s="9"/>
      <c r="G241" s="9"/>
      <c r="H241" s="9"/>
    </row>
    <row r="242">
      <c r="F242" s="9"/>
      <c r="G242" s="9"/>
      <c r="H242" s="9"/>
    </row>
    <row r="243">
      <c r="F243" s="9"/>
      <c r="G243" s="9"/>
      <c r="H243" s="9"/>
    </row>
    <row r="244">
      <c r="F244" s="9"/>
      <c r="G244" s="9"/>
      <c r="H244" s="9"/>
    </row>
    <row r="245">
      <c r="F245" s="9"/>
      <c r="G245" s="9"/>
      <c r="H245" s="9"/>
    </row>
    <row r="246">
      <c r="F246" s="9"/>
      <c r="G246" s="9"/>
      <c r="H246" s="9"/>
    </row>
    <row r="247">
      <c r="F247" s="9"/>
      <c r="G247" s="9"/>
      <c r="H247" s="9"/>
    </row>
    <row r="248">
      <c r="F248" s="9"/>
      <c r="G248" s="9"/>
      <c r="H248" s="9"/>
    </row>
    <row r="249">
      <c r="F249" s="9"/>
      <c r="G249" s="9"/>
      <c r="H249" s="9"/>
    </row>
    <row r="250">
      <c r="F250" s="9"/>
      <c r="G250" s="9"/>
      <c r="H250" s="9"/>
    </row>
    <row r="251">
      <c r="F251" s="9"/>
      <c r="G251" s="9"/>
      <c r="H251" s="9"/>
    </row>
    <row r="252">
      <c r="F252" s="9"/>
      <c r="G252" s="9"/>
      <c r="H252" s="9"/>
    </row>
    <row r="253">
      <c r="F253" s="9"/>
      <c r="G253" s="9"/>
      <c r="H253" s="9"/>
    </row>
    <row r="254">
      <c r="F254" s="9"/>
      <c r="G254" s="9"/>
      <c r="H254" s="9"/>
    </row>
    <row r="255">
      <c r="F255" s="9"/>
      <c r="G255" s="9"/>
      <c r="H255" s="9"/>
    </row>
    <row r="256">
      <c r="F256" s="9"/>
      <c r="G256" s="9"/>
      <c r="H256" s="9"/>
    </row>
    <row r="257">
      <c r="F257" s="9"/>
      <c r="G257" s="9"/>
      <c r="H257" s="9"/>
    </row>
    <row r="258">
      <c r="F258" s="9"/>
      <c r="G258" s="9"/>
      <c r="H258" s="9"/>
    </row>
    <row r="259">
      <c r="F259" s="9"/>
      <c r="G259" s="9"/>
      <c r="H259" s="9"/>
    </row>
    <row r="260">
      <c r="F260" s="9"/>
      <c r="G260" s="9"/>
      <c r="H260" s="9"/>
    </row>
    <row r="261">
      <c r="F261" s="9"/>
      <c r="G261" s="9"/>
      <c r="H261" s="9"/>
    </row>
    <row r="262">
      <c r="F262" s="9"/>
      <c r="G262" s="9"/>
      <c r="H262" s="9"/>
    </row>
    <row r="263">
      <c r="F263" s="9"/>
      <c r="G263" s="9"/>
      <c r="H263" s="9"/>
    </row>
    <row r="264">
      <c r="F264" s="9"/>
      <c r="G264" s="9"/>
      <c r="H264" s="9"/>
    </row>
    <row r="265">
      <c r="F265" s="9"/>
      <c r="G265" s="9"/>
      <c r="H265" s="9"/>
    </row>
    <row r="266">
      <c r="F266" s="9"/>
      <c r="G266" s="9"/>
      <c r="H266" s="9"/>
    </row>
    <row r="267">
      <c r="F267" s="9"/>
      <c r="G267" s="9"/>
      <c r="H267" s="9"/>
    </row>
    <row r="268">
      <c r="F268" s="9"/>
      <c r="G268" s="9"/>
      <c r="H268" s="9"/>
    </row>
    <row r="269">
      <c r="F269" s="9"/>
      <c r="G269" s="9"/>
      <c r="H269" s="9"/>
    </row>
    <row r="270">
      <c r="F270" s="9"/>
      <c r="G270" s="9"/>
      <c r="H270" s="9"/>
    </row>
    <row r="271">
      <c r="F271" s="9"/>
      <c r="G271" s="9"/>
      <c r="H271" s="9"/>
    </row>
    <row r="272">
      <c r="F272" s="9"/>
      <c r="G272" s="9"/>
      <c r="H272" s="9"/>
    </row>
    <row r="273">
      <c r="F273" s="9"/>
      <c r="G273" s="9"/>
      <c r="H273" s="9"/>
    </row>
    <row r="274">
      <c r="F274" s="9"/>
      <c r="G274" s="9"/>
      <c r="H274" s="9"/>
    </row>
    <row r="275">
      <c r="F275" s="9"/>
      <c r="G275" s="9"/>
      <c r="H275" s="9"/>
    </row>
    <row r="276">
      <c r="F276" s="9"/>
      <c r="G276" s="9"/>
      <c r="H276" s="9"/>
    </row>
    <row r="277">
      <c r="F277" s="9"/>
      <c r="G277" s="9"/>
      <c r="H277" s="9"/>
    </row>
    <row r="278">
      <c r="F278" s="9"/>
      <c r="G278" s="9"/>
      <c r="H278" s="9"/>
    </row>
    <row r="279">
      <c r="F279" s="9"/>
      <c r="G279" s="9"/>
      <c r="H279" s="9"/>
    </row>
    <row r="280">
      <c r="F280" s="9"/>
      <c r="G280" s="9"/>
      <c r="H280" s="9"/>
    </row>
    <row r="281">
      <c r="F281" s="9"/>
      <c r="G281" s="9"/>
      <c r="H281" s="9"/>
    </row>
    <row r="282">
      <c r="F282" s="9"/>
      <c r="G282" s="9"/>
      <c r="H282" s="9"/>
    </row>
    <row r="283">
      <c r="F283" s="9"/>
      <c r="G283" s="9"/>
      <c r="H283" s="9"/>
    </row>
    <row r="284">
      <c r="F284" s="9"/>
      <c r="G284" s="9"/>
      <c r="H284" s="9"/>
    </row>
    <row r="285">
      <c r="F285" s="9"/>
      <c r="G285" s="9"/>
      <c r="H285" s="9"/>
    </row>
    <row r="286">
      <c r="F286" s="9"/>
      <c r="G286" s="9"/>
      <c r="H286" s="9"/>
    </row>
    <row r="287">
      <c r="F287" s="9"/>
      <c r="G287" s="9"/>
      <c r="H287" s="9"/>
    </row>
    <row r="288">
      <c r="F288" s="9"/>
      <c r="G288" s="9"/>
      <c r="H288" s="9"/>
    </row>
    <row r="289">
      <c r="F289" s="9"/>
      <c r="G289" s="9"/>
      <c r="H289" s="9"/>
    </row>
    <row r="290">
      <c r="F290" s="9"/>
      <c r="G290" s="9"/>
      <c r="H290" s="9"/>
    </row>
    <row r="291">
      <c r="F291" s="9"/>
      <c r="G291" s="9"/>
      <c r="H291" s="9"/>
    </row>
    <row r="292">
      <c r="F292" s="9"/>
      <c r="G292" s="9"/>
      <c r="H292" s="9"/>
    </row>
    <row r="293">
      <c r="F293" s="9"/>
      <c r="G293" s="9"/>
      <c r="H293" s="9"/>
    </row>
    <row r="294">
      <c r="F294" s="9"/>
      <c r="G294" s="9"/>
      <c r="H294" s="9"/>
    </row>
    <row r="295">
      <c r="F295" s="9"/>
      <c r="G295" s="9"/>
      <c r="H295" s="9"/>
    </row>
    <row r="296">
      <c r="F296" s="9"/>
      <c r="G296" s="9"/>
      <c r="H296" s="9"/>
    </row>
    <row r="297">
      <c r="F297" s="9"/>
      <c r="G297" s="9"/>
      <c r="H297" s="9"/>
    </row>
    <row r="298">
      <c r="F298" s="9"/>
      <c r="G298" s="9"/>
      <c r="H298" s="9"/>
    </row>
    <row r="299">
      <c r="F299" s="9"/>
      <c r="G299" s="9"/>
      <c r="H299" s="9"/>
    </row>
    <row r="300">
      <c r="F300" s="9"/>
      <c r="G300" s="9"/>
      <c r="H300" s="9"/>
    </row>
    <row r="301">
      <c r="F301" s="9"/>
      <c r="G301" s="9"/>
      <c r="H301" s="9"/>
    </row>
    <row r="302">
      <c r="F302" s="9"/>
      <c r="G302" s="9"/>
      <c r="H302" s="9"/>
    </row>
    <row r="303">
      <c r="F303" s="9"/>
      <c r="G303" s="9"/>
      <c r="H303" s="9"/>
    </row>
    <row r="304">
      <c r="F304" s="9"/>
      <c r="G304" s="9"/>
      <c r="H304" s="9"/>
    </row>
    <row r="305">
      <c r="F305" s="9"/>
      <c r="G305" s="9"/>
      <c r="H305" s="9"/>
    </row>
    <row r="306">
      <c r="F306" s="9"/>
      <c r="G306" s="9"/>
      <c r="H306" s="9"/>
    </row>
    <row r="307">
      <c r="F307" s="9"/>
      <c r="G307" s="9"/>
      <c r="H307" s="9"/>
    </row>
    <row r="308">
      <c r="F308" s="9"/>
      <c r="G308" s="9"/>
      <c r="H308" s="9"/>
    </row>
    <row r="309">
      <c r="F309" s="9"/>
      <c r="G309" s="9"/>
      <c r="H309" s="9"/>
    </row>
    <row r="310">
      <c r="F310" s="9"/>
      <c r="G310" s="9"/>
      <c r="H310" s="9"/>
    </row>
    <row r="311">
      <c r="F311" s="9"/>
      <c r="G311" s="9"/>
      <c r="H311" s="9"/>
    </row>
    <row r="312">
      <c r="F312" s="9"/>
      <c r="G312" s="9"/>
      <c r="H312" s="9"/>
    </row>
    <row r="313">
      <c r="F313" s="9"/>
      <c r="G313" s="9"/>
      <c r="H313" s="9"/>
    </row>
    <row r="314">
      <c r="F314" s="9"/>
      <c r="G314" s="9"/>
      <c r="H314" s="9"/>
    </row>
    <row r="315">
      <c r="F315" s="9"/>
      <c r="G315" s="9"/>
      <c r="H315" s="9"/>
    </row>
    <row r="316">
      <c r="F316" s="9"/>
      <c r="G316" s="9"/>
      <c r="H316" s="9"/>
    </row>
    <row r="317">
      <c r="F317" s="9"/>
      <c r="G317" s="9"/>
      <c r="H317" s="9"/>
    </row>
    <row r="318">
      <c r="F318" s="9"/>
      <c r="G318" s="9"/>
      <c r="H318" s="9"/>
    </row>
    <row r="319">
      <c r="F319" s="9"/>
      <c r="G319" s="9"/>
      <c r="H319" s="9"/>
    </row>
    <row r="320">
      <c r="F320" s="9"/>
      <c r="G320" s="9"/>
      <c r="H320" s="9"/>
    </row>
    <row r="321">
      <c r="F321" s="9"/>
      <c r="G321" s="9"/>
      <c r="H321" s="9"/>
    </row>
    <row r="322">
      <c r="F322" s="9"/>
      <c r="G322" s="9"/>
      <c r="H322" s="9"/>
    </row>
    <row r="323">
      <c r="F323" s="9"/>
      <c r="G323" s="9"/>
      <c r="H323" s="9"/>
    </row>
    <row r="324">
      <c r="F324" s="9"/>
      <c r="G324" s="9"/>
      <c r="H324" s="9"/>
    </row>
    <row r="325">
      <c r="F325" s="9"/>
      <c r="G325" s="9"/>
      <c r="H325" s="9"/>
    </row>
    <row r="326">
      <c r="F326" s="9"/>
      <c r="G326" s="9"/>
      <c r="H326" s="9"/>
    </row>
    <row r="327">
      <c r="F327" s="9"/>
      <c r="G327" s="9"/>
      <c r="H327" s="9"/>
    </row>
    <row r="328">
      <c r="F328" s="9"/>
      <c r="G328" s="9"/>
      <c r="H328" s="9"/>
    </row>
    <row r="329">
      <c r="F329" s="9"/>
      <c r="G329" s="9"/>
      <c r="H329" s="9"/>
    </row>
    <row r="330">
      <c r="F330" s="9"/>
      <c r="G330" s="9"/>
      <c r="H330" s="9"/>
    </row>
    <row r="331">
      <c r="F331" s="9"/>
      <c r="G331" s="9"/>
      <c r="H331" s="9"/>
    </row>
    <row r="332">
      <c r="F332" s="9"/>
      <c r="G332" s="9"/>
      <c r="H332" s="9"/>
    </row>
    <row r="333">
      <c r="F333" s="9"/>
      <c r="G333" s="9"/>
      <c r="H333" s="9"/>
    </row>
    <row r="334">
      <c r="F334" s="9"/>
      <c r="G334" s="9"/>
      <c r="H334" s="9"/>
    </row>
    <row r="335">
      <c r="F335" s="9"/>
      <c r="G335" s="9"/>
      <c r="H335" s="9"/>
    </row>
    <row r="336">
      <c r="F336" s="9"/>
      <c r="G336" s="9"/>
      <c r="H336" s="9"/>
    </row>
    <row r="337">
      <c r="F337" s="9"/>
      <c r="G337" s="9"/>
      <c r="H337" s="9"/>
    </row>
    <row r="338">
      <c r="F338" s="9"/>
      <c r="G338" s="9"/>
      <c r="H338" s="9"/>
    </row>
    <row r="339">
      <c r="F339" s="9"/>
      <c r="G339" s="9"/>
      <c r="H339" s="9"/>
    </row>
    <row r="340">
      <c r="F340" s="9"/>
      <c r="G340" s="9"/>
      <c r="H340" s="9"/>
    </row>
    <row r="341">
      <c r="F341" s="9"/>
      <c r="G341" s="9"/>
      <c r="H341" s="9"/>
    </row>
    <row r="342">
      <c r="F342" s="9"/>
      <c r="G342" s="9"/>
      <c r="H342" s="9"/>
    </row>
    <row r="343">
      <c r="F343" s="9"/>
      <c r="G343" s="9"/>
      <c r="H343" s="9"/>
    </row>
    <row r="344">
      <c r="F344" s="9"/>
      <c r="G344" s="9"/>
      <c r="H344" s="9"/>
    </row>
    <row r="345">
      <c r="F345" s="9"/>
      <c r="G345" s="9"/>
      <c r="H345" s="9"/>
    </row>
    <row r="346">
      <c r="F346" s="9"/>
      <c r="G346" s="9"/>
      <c r="H346" s="9"/>
    </row>
    <row r="347">
      <c r="F347" s="9"/>
      <c r="G347" s="9"/>
      <c r="H347" s="9"/>
    </row>
    <row r="348">
      <c r="F348" s="9"/>
      <c r="G348" s="9"/>
      <c r="H348" s="9"/>
    </row>
    <row r="349">
      <c r="F349" s="9"/>
      <c r="G349" s="9"/>
      <c r="H349" s="9"/>
    </row>
    <row r="350">
      <c r="F350" s="9"/>
      <c r="G350" s="9"/>
      <c r="H350" s="9"/>
    </row>
    <row r="351">
      <c r="F351" s="9"/>
      <c r="G351" s="9"/>
      <c r="H351" s="9"/>
    </row>
    <row r="352">
      <c r="F352" s="9"/>
      <c r="G352" s="9"/>
      <c r="H352" s="9"/>
    </row>
    <row r="353">
      <c r="F353" s="9"/>
      <c r="G353" s="9"/>
      <c r="H353" s="9"/>
    </row>
    <row r="354">
      <c r="F354" s="9"/>
      <c r="G354" s="9"/>
      <c r="H354" s="9"/>
    </row>
    <row r="355">
      <c r="F355" s="9"/>
      <c r="G355" s="9"/>
      <c r="H355" s="9"/>
    </row>
    <row r="356">
      <c r="F356" s="9"/>
      <c r="G356" s="9"/>
      <c r="H356" s="9"/>
    </row>
    <row r="357">
      <c r="F357" s="9"/>
      <c r="G357" s="9"/>
      <c r="H357" s="9"/>
    </row>
    <row r="358">
      <c r="F358" s="9"/>
      <c r="G358" s="9"/>
      <c r="H358" s="9"/>
    </row>
    <row r="359">
      <c r="F359" s="9"/>
      <c r="G359" s="9"/>
      <c r="H359" s="9"/>
    </row>
    <row r="360">
      <c r="F360" s="9"/>
      <c r="G360" s="9"/>
      <c r="H360" s="9"/>
    </row>
    <row r="361">
      <c r="F361" s="9"/>
      <c r="G361" s="9"/>
      <c r="H361" s="9"/>
    </row>
    <row r="362">
      <c r="F362" s="9"/>
      <c r="G362" s="9"/>
      <c r="H362" s="9"/>
    </row>
    <row r="363">
      <c r="F363" s="9"/>
      <c r="G363" s="9"/>
      <c r="H363" s="9"/>
    </row>
    <row r="364">
      <c r="F364" s="9"/>
      <c r="G364" s="9"/>
      <c r="H364" s="9"/>
    </row>
    <row r="365">
      <c r="F365" s="9"/>
      <c r="G365" s="9"/>
      <c r="H365" s="9"/>
    </row>
    <row r="366">
      <c r="F366" s="9"/>
      <c r="G366" s="9"/>
      <c r="H366" s="9"/>
    </row>
    <row r="367">
      <c r="F367" s="9"/>
      <c r="G367" s="9"/>
      <c r="H367" s="9"/>
    </row>
    <row r="368">
      <c r="F368" s="9"/>
      <c r="G368" s="9"/>
      <c r="H368" s="9"/>
    </row>
    <row r="369">
      <c r="F369" s="9"/>
      <c r="G369" s="9"/>
      <c r="H369" s="9"/>
    </row>
    <row r="370">
      <c r="F370" s="9"/>
      <c r="G370" s="9"/>
      <c r="H370" s="9"/>
    </row>
    <row r="371">
      <c r="F371" s="9"/>
      <c r="G371" s="9"/>
      <c r="H371" s="9"/>
    </row>
    <row r="372">
      <c r="F372" s="9"/>
      <c r="G372" s="9"/>
      <c r="H372" s="9"/>
    </row>
    <row r="373">
      <c r="F373" s="9"/>
      <c r="G373" s="9"/>
      <c r="H373" s="9"/>
    </row>
    <row r="374">
      <c r="F374" s="9"/>
      <c r="G374" s="9"/>
      <c r="H374" s="9"/>
    </row>
    <row r="375">
      <c r="F375" s="9"/>
      <c r="G375" s="9"/>
      <c r="H375" s="9"/>
    </row>
    <row r="376">
      <c r="F376" s="9"/>
      <c r="G376" s="9"/>
      <c r="H376" s="9"/>
    </row>
    <row r="377">
      <c r="F377" s="9"/>
      <c r="G377" s="9"/>
      <c r="H377" s="9"/>
    </row>
    <row r="378">
      <c r="F378" s="9"/>
      <c r="G378" s="9"/>
      <c r="H378" s="9"/>
    </row>
    <row r="379">
      <c r="F379" s="9"/>
      <c r="G379" s="9"/>
      <c r="H379" s="9"/>
    </row>
    <row r="380">
      <c r="F380" s="9"/>
      <c r="G380" s="9"/>
      <c r="H380" s="9"/>
    </row>
    <row r="381">
      <c r="F381" s="9"/>
      <c r="G381" s="9"/>
      <c r="H381" s="9"/>
    </row>
    <row r="382">
      <c r="F382" s="9"/>
      <c r="G382" s="9"/>
      <c r="H382" s="9"/>
    </row>
    <row r="383">
      <c r="F383" s="9"/>
      <c r="G383" s="9"/>
      <c r="H383" s="9"/>
    </row>
    <row r="384">
      <c r="F384" s="9"/>
      <c r="G384" s="9"/>
      <c r="H384" s="9"/>
    </row>
    <row r="385">
      <c r="F385" s="9"/>
      <c r="G385" s="9"/>
      <c r="H385" s="9"/>
    </row>
    <row r="386">
      <c r="F386" s="9"/>
      <c r="G386" s="9"/>
      <c r="H386" s="9"/>
    </row>
    <row r="387">
      <c r="F387" s="9"/>
      <c r="G387" s="9"/>
      <c r="H387" s="9"/>
    </row>
    <row r="388">
      <c r="F388" s="9"/>
      <c r="G388" s="9"/>
      <c r="H388" s="9"/>
    </row>
    <row r="389">
      <c r="F389" s="9"/>
      <c r="G389" s="9"/>
      <c r="H389" s="9"/>
    </row>
    <row r="390">
      <c r="F390" s="9"/>
      <c r="G390" s="9"/>
      <c r="H390" s="9"/>
    </row>
    <row r="391">
      <c r="F391" s="9"/>
      <c r="G391" s="9"/>
      <c r="H391" s="9"/>
    </row>
    <row r="392">
      <c r="F392" s="9"/>
      <c r="G392" s="9"/>
      <c r="H392" s="9"/>
    </row>
    <row r="393">
      <c r="F393" s="9"/>
      <c r="G393" s="9"/>
      <c r="H393" s="9"/>
    </row>
    <row r="394">
      <c r="F394" s="9"/>
      <c r="G394" s="9"/>
      <c r="H394" s="9"/>
    </row>
    <row r="395">
      <c r="F395" s="9"/>
      <c r="G395" s="9"/>
      <c r="H395" s="9"/>
    </row>
    <row r="396">
      <c r="F396" s="9"/>
      <c r="G396" s="9"/>
      <c r="H396" s="9"/>
    </row>
    <row r="397">
      <c r="F397" s="9"/>
      <c r="G397" s="9"/>
      <c r="H397" s="9"/>
    </row>
    <row r="398">
      <c r="F398" s="9"/>
      <c r="G398" s="9"/>
      <c r="H398" s="9"/>
    </row>
    <row r="399">
      <c r="F399" s="9"/>
      <c r="G399" s="9"/>
      <c r="H399" s="9"/>
    </row>
    <row r="400">
      <c r="F400" s="9"/>
      <c r="G400" s="9"/>
      <c r="H400" s="9"/>
    </row>
    <row r="401">
      <c r="F401" s="9"/>
      <c r="G401" s="9"/>
      <c r="H401" s="9"/>
    </row>
    <row r="402">
      <c r="F402" s="9"/>
      <c r="G402" s="9"/>
      <c r="H402" s="9"/>
    </row>
    <row r="403">
      <c r="F403" s="9"/>
      <c r="G403" s="9"/>
      <c r="H403" s="9"/>
    </row>
    <row r="404">
      <c r="F404" s="9"/>
      <c r="G404" s="9"/>
      <c r="H404" s="9"/>
    </row>
    <row r="405">
      <c r="F405" s="9"/>
      <c r="G405" s="9"/>
      <c r="H405" s="9"/>
    </row>
    <row r="406">
      <c r="F406" s="9"/>
      <c r="G406" s="9"/>
      <c r="H406" s="9"/>
    </row>
    <row r="407">
      <c r="F407" s="9"/>
      <c r="G407" s="9"/>
      <c r="H407" s="9"/>
    </row>
    <row r="408">
      <c r="F408" s="9"/>
      <c r="G408" s="9"/>
      <c r="H408" s="9"/>
    </row>
    <row r="409">
      <c r="F409" s="9"/>
      <c r="G409" s="9"/>
      <c r="H409" s="9"/>
    </row>
    <row r="410">
      <c r="F410" s="9"/>
      <c r="G410" s="9"/>
      <c r="H410" s="9"/>
    </row>
    <row r="411">
      <c r="F411" s="9"/>
      <c r="G411" s="9"/>
      <c r="H411" s="9"/>
    </row>
    <row r="412">
      <c r="F412" s="9"/>
      <c r="G412" s="9"/>
      <c r="H412" s="9"/>
    </row>
    <row r="413">
      <c r="F413" s="9"/>
      <c r="G413" s="9"/>
      <c r="H413" s="9"/>
    </row>
    <row r="414">
      <c r="F414" s="9"/>
      <c r="G414" s="9"/>
      <c r="H414" s="9"/>
    </row>
    <row r="415">
      <c r="F415" s="9"/>
      <c r="G415" s="9"/>
      <c r="H415" s="9"/>
    </row>
    <row r="416">
      <c r="F416" s="9"/>
      <c r="G416" s="9"/>
      <c r="H416" s="9"/>
    </row>
    <row r="417">
      <c r="F417" s="9"/>
      <c r="G417" s="9"/>
      <c r="H417" s="9"/>
    </row>
    <row r="418">
      <c r="F418" s="9"/>
      <c r="G418" s="9"/>
      <c r="H418" s="9"/>
    </row>
    <row r="419">
      <c r="F419" s="9"/>
      <c r="G419" s="9"/>
      <c r="H419" s="9"/>
    </row>
    <row r="420">
      <c r="F420" s="9"/>
      <c r="G420" s="9"/>
      <c r="H420" s="9"/>
    </row>
    <row r="421">
      <c r="F421" s="9"/>
      <c r="G421" s="9"/>
      <c r="H421" s="9"/>
    </row>
    <row r="422">
      <c r="F422" s="9"/>
      <c r="G422" s="9"/>
      <c r="H422" s="9"/>
    </row>
    <row r="423">
      <c r="F423" s="9"/>
      <c r="G423" s="9"/>
      <c r="H423" s="9"/>
    </row>
    <row r="424">
      <c r="F424" s="9"/>
      <c r="G424" s="9"/>
      <c r="H424" s="9"/>
    </row>
    <row r="425">
      <c r="F425" s="9"/>
      <c r="G425" s="9"/>
      <c r="H425" s="9"/>
    </row>
    <row r="426">
      <c r="F426" s="9"/>
      <c r="G426" s="9"/>
      <c r="H426" s="9"/>
    </row>
    <row r="427">
      <c r="F427" s="9"/>
      <c r="G427" s="9"/>
      <c r="H427" s="9"/>
    </row>
    <row r="428">
      <c r="F428" s="9"/>
      <c r="G428" s="9"/>
      <c r="H428" s="9"/>
    </row>
    <row r="429">
      <c r="F429" s="9"/>
      <c r="G429" s="9"/>
      <c r="H429" s="9"/>
    </row>
    <row r="430">
      <c r="F430" s="9"/>
      <c r="G430" s="9"/>
      <c r="H430" s="9"/>
    </row>
    <row r="431">
      <c r="F431" s="9"/>
      <c r="G431" s="9"/>
      <c r="H431" s="9"/>
    </row>
    <row r="432">
      <c r="F432" s="9"/>
      <c r="G432" s="9"/>
      <c r="H432" s="9"/>
    </row>
    <row r="433">
      <c r="F433" s="9"/>
      <c r="G433" s="9"/>
      <c r="H433" s="9"/>
    </row>
    <row r="434">
      <c r="F434" s="9"/>
      <c r="G434" s="9"/>
      <c r="H434" s="9"/>
    </row>
    <row r="435">
      <c r="F435" s="9"/>
      <c r="G435" s="9"/>
      <c r="H435" s="9"/>
    </row>
    <row r="436">
      <c r="F436" s="9"/>
      <c r="G436" s="9"/>
      <c r="H436" s="9"/>
    </row>
    <row r="437">
      <c r="F437" s="9"/>
      <c r="G437" s="9"/>
      <c r="H437" s="9"/>
    </row>
    <row r="438">
      <c r="F438" s="9"/>
      <c r="G438" s="9"/>
      <c r="H438" s="9"/>
    </row>
    <row r="439">
      <c r="F439" s="9"/>
      <c r="G439" s="9"/>
      <c r="H439" s="9"/>
    </row>
    <row r="440">
      <c r="F440" s="9"/>
      <c r="G440" s="9"/>
      <c r="H440" s="9"/>
    </row>
    <row r="441">
      <c r="F441" s="9"/>
      <c r="G441" s="9"/>
      <c r="H441" s="9"/>
    </row>
    <row r="442">
      <c r="F442" s="9"/>
      <c r="G442" s="9"/>
      <c r="H442" s="9"/>
    </row>
    <row r="443">
      <c r="F443" s="9"/>
      <c r="G443" s="9"/>
      <c r="H443" s="9"/>
    </row>
    <row r="444">
      <c r="F444" s="9"/>
      <c r="G444" s="9"/>
      <c r="H444" s="9"/>
    </row>
    <row r="445">
      <c r="F445" s="9"/>
      <c r="G445" s="9"/>
      <c r="H445" s="9"/>
    </row>
    <row r="446">
      <c r="F446" s="9"/>
      <c r="G446" s="9"/>
      <c r="H446" s="9"/>
    </row>
    <row r="447">
      <c r="F447" s="9"/>
      <c r="G447" s="9"/>
      <c r="H447" s="9"/>
    </row>
    <row r="448">
      <c r="F448" s="9"/>
      <c r="G448" s="9"/>
      <c r="H448" s="9"/>
    </row>
    <row r="449">
      <c r="F449" s="9"/>
      <c r="G449" s="9"/>
      <c r="H449" s="9"/>
    </row>
    <row r="450">
      <c r="F450" s="9"/>
      <c r="G450" s="9"/>
      <c r="H450" s="9"/>
    </row>
    <row r="451">
      <c r="F451" s="9"/>
      <c r="G451" s="9"/>
      <c r="H451" s="9"/>
    </row>
    <row r="452">
      <c r="F452" s="9"/>
      <c r="G452" s="9"/>
      <c r="H452" s="9"/>
    </row>
    <row r="453">
      <c r="F453" s="9"/>
      <c r="G453" s="9"/>
      <c r="H453" s="9"/>
    </row>
    <row r="454">
      <c r="F454" s="9"/>
      <c r="G454" s="9"/>
      <c r="H454" s="9"/>
    </row>
    <row r="455">
      <c r="F455" s="9"/>
      <c r="G455" s="9"/>
      <c r="H455" s="9"/>
    </row>
    <row r="456">
      <c r="F456" s="9"/>
      <c r="G456" s="9"/>
      <c r="H456" s="9"/>
    </row>
    <row r="457">
      <c r="F457" s="9"/>
      <c r="G457" s="9"/>
      <c r="H457" s="9"/>
    </row>
    <row r="458">
      <c r="F458" s="9"/>
      <c r="G458" s="9"/>
      <c r="H458" s="9"/>
    </row>
    <row r="459">
      <c r="F459" s="9"/>
      <c r="G459" s="9"/>
      <c r="H459" s="9"/>
    </row>
    <row r="460">
      <c r="F460" s="9"/>
      <c r="G460" s="9"/>
      <c r="H460" s="9"/>
    </row>
    <row r="461">
      <c r="F461" s="9"/>
      <c r="G461" s="9"/>
      <c r="H461" s="9"/>
    </row>
    <row r="462">
      <c r="F462" s="9"/>
      <c r="G462" s="9"/>
      <c r="H462" s="9"/>
    </row>
    <row r="463">
      <c r="F463" s="9"/>
      <c r="G463" s="9"/>
      <c r="H463" s="9"/>
    </row>
    <row r="464">
      <c r="F464" s="9"/>
      <c r="G464" s="9"/>
      <c r="H464" s="9"/>
    </row>
    <row r="465">
      <c r="F465" s="9"/>
      <c r="G465" s="9"/>
      <c r="H465" s="9"/>
    </row>
    <row r="466">
      <c r="F466" s="9"/>
      <c r="G466" s="9"/>
      <c r="H466" s="9"/>
    </row>
    <row r="467">
      <c r="F467" s="9"/>
      <c r="G467" s="9"/>
      <c r="H467" s="9"/>
    </row>
    <row r="468">
      <c r="F468" s="9"/>
      <c r="G468" s="9"/>
      <c r="H468" s="9"/>
    </row>
    <row r="469">
      <c r="F469" s="9"/>
      <c r="G469" s="9"/>
      <c r="H469" s="9"/>
    </row>
    <row r="470">
      <c r="F470" s="9"/>
      <c r="G470" s="9"/>
      <c r="H470" s="9"/>
    </row>
    <row r="471">
      <c r="F471" s="9"/>
      <c r="G471" s="9"/>
      <c r="H471" s="9"/>
    </row>
    <row r="472">
      <c r="F472" s="9"/>
      <c r="G472" s="9"/>
      <c r="H472" s="9"/>
    </row>
    <row r="473">
      <c r="F473" s="9"/>
      <c r="G473" s="9"/>
      <c r="H473" s="9"/>
    </row>
    <row r="474">
      <c r="F474" s="9"/>
      <c r="G474" s="9"/>
      <c r="H474" s="9"/>
    </row>
    <row r="475">
      <c r="F475" s="9"/>
      <c r="G475" s="9"/>
      <c r="H475" s="9"/>
    </row>
    <row r="476">
      <c r="F476" s="9"/>
      <c r="G476" s="9"/>
      <c r="H476" s="9"/>
    </row>
    <row r="477">
      <c r="F477" s="9"/>
      <c r="G477" s="9"/>
      <c r="H477" s="9"/>
    </row>
    <row r="478">
      <c r="F478" s="9"/>
      <c r="G478" s="9"/>
      <c r="H478" s="9"/>
    </row>
    <row r="479">
      <c r="F479" s="9"/>
      <c r="G479" s="9"/>
      <c r="H479" s="9"/>
    </row>
    <row r="480">
      <c r="F480" s="9"/>
      <c r="G480" s="9"/>
      <c r="H480" s="9"/>
    </row>
    <row r="481">
      <c r="F481" s="9"/>
      <c r="G481" s="9"/>
      <c r="H481" s="9"/>
    </row>
    <row r="482">
      <c r="F482" s="9"/>
      <c r="G482" s="9"/>
      <c r="H482" s="9"/>
    </row>
    <row r="483">
      <c r="F483" s="9"/>
      <c r="G483" s="9"/>
      <c r="H483" s="9"/>
    </row>
    <row r="484">
      <c r="F484" s="9"/>
      <c r="G484" s="9"/>
      <c r="H484" s="9"/>
    </row>
    <row r="485">
      <c r="F485" s="9"/>
      <c r="G485" s="9"/>
      <c r="H485" s="9"/>
    </row>
    <row r="486">
      <c r="F486" s="9"/>
      <c r="G486" s="9"/>
      <c r="H486" s="9"/>
    </row>
    <row r="487">
      <c r="F487" s="9"/>
      <c r="G487" s="9"/>
      <c r="H487" s="9"/>
    </row>
    <row r="488">
      <c r="F488" s="9"/>
      <c r="G488" s="9"/>
      <c r="H488" s="9"/>
    </row>
    <row r="489">
      <c r="F489" s="9"/>
      <c r="G489" s="9"/>
      <c r="H489" s="9"/>
    </row>
    <row r="490">
      <c r="F490" s="9"/>
      <c r="G490" s="9"/>
      <c r="H490" s="9"/>
    </row>
    <row r="491">
      <c r="F491" s="9"/>
      <c r="G491" s="9"/>
      <c r="H491" s="9"/>
    </row>
    <row r="492">
      <c r="F492" s="9"/>
      <c r="G492" s="9"/>
      <c r="H492" s="9"/>
    </row>
    <row r="493">
      <c r="F493" s="9"/>
      <c r="G493" s="9"/>
      <c r="H493" s="9"/>
    </row>
    <row r="494">
      <c r="F494" s="9"/>
      <c r="G494" s="9"/>
      <c r="H494" s="9"/>
    </row>
    <row r="495">
      <c r="F495" s="9"/>
      <c r="G495" s="9"/>
      <c r="H495" s="9"/>
    </row>
    <row r="496">
      <c r="F496" s="9"/>
      <c r="G496" s="9"/>
      <c r="H496" s="9"/>
    </row>
    <row r="497">
      <c r="F497" s="9"/>
      <c r="G497" s="9"/>
      <c r="H497" s="9"/>
    </row>
    <row r="498">
      <c r="F498" s="9"/>
      <c r="G498" s="9"/>
      <c r="H498" s="9"/>
    </row>
    <row r="499">
      <c r="F499" s="9"/>
      <c r="G499" s="9"/>
      <c r="H499" s="9"/>
    </row>
    <row r="500">
      <c r="F500" s="9"/>
      <c r="G500" s="9"/>
      <c r="H500" s="9"/>
    </row>
    <row r="501">
      <c r="F501" s="9"/>
      <c r="G501" s="9"/>
      <c r="H501" s="9"/>
    </row>
    <row r="502">
      <c r="F502" s="9"/>
      <c r="G502" s="9"/>
      <c r="H502" s="9"/>
    </row>
    <row r="503">
      <c r="F503" s="9"/>
      <c r="G503" s="9"/>
      <c r="H503" s="9"/>
    </row>
    <row r="504">
      <c r="F504" s="9"/>
      <c r="G504" s="9"/>
      <c r="H504" s="9"/>
    </row>
    <row r="505">
      <c r="F505" s="9"/>
      <c r="G505" s="9"/>
      <c r="H505" s="9"/>
    </row>
    <row r="506">
      <c r="F506" s="9"/>
      <c r="G506" s="9"/>
      <c r="H506" s="9"/>
    </row>
    <row r="507">
      <c r="F507" s="9"/>
      <c r="G507" s="9"/>
      <c r="H507" s="9"/>
    </row>
    <row r="508">
      <c r="F508" s="9"/>
      <c r="G508" s="9"/>
      <c r="H508" s="9"/>
    </row>
    <row r="509">
      <c r="F509" s="9"/>
      <c r="G509" s="9"/>
      <c r="H509" s="9"/>
    </row>
    <row r="510">
      <c r="F510" s="9"/>
      <c r="G510" s="9"/>
      <c r="H510" s="9"/>
    </row>
    <row r="511">
      <c r="F511" s="9"/>
      <c r="G511" s="9"/>
      <c r="H511" s="9"/>
    </row>
    <row r="512">
      <c r="F512" s="9"/>
      <c r="G512" s="9"/>
      <c r="H512" s="9"/>
    </row>
    <row r="513">
      <c r="F513" s="9"/>
      <c r="G513" s="9"/>
      <c r="H513" s="9"/>
    </row>
    <row r="514">
      <c r="F514" s="9"/>
      <c r="G514" s="9"/>
      <c r="H514" s="9"/>
    </row>
    <row r="515">
      <c r="F515" s="9"/>
      <c r="G515" s="9"/>
      <c r="H515" s="9"/>
    </row>
    <row r="516">
      <c r="F516" s="9"/>
      <c r="G516" s="9"/>
      <c r="H516" s="9"/>
    </row>
    <row r="517">
      <c r="F517" s="9"/>
      <c r="G517" s="9"/>
      <c r="H517" s="9"/>
    </row>
    <row r="518">
      <c r="F518" s="9"/>
      <c r="G518" s="9"/>
      <c r="H518" s="9"/>
    </row>
    <row r="519">
      <c r="F519" s="9"/>
      <c r="G519" s="9"/>
      <c r="H519" s="9"/>
    </row>
    <row r="520">
      <c r="F520" s="9"/>
      <c r="G520" s="9"/>
      <c r="H520" s="9"/>
    </row>
    <row r="521">
      <c r="F521" s="9"/>
      <c r="G521" s="9"/>
      <c r="H521" s="9"/>
    </row>
    <row r="522">
      <c r="F522" s="9"/>
      <c r="G522" s="9"/>
      <c r="H522" s="9"/>
    </row>
    <row r="523">
      <c r="F523" s="9"/>
      <c r="G523" s="9"/>
      <c r="H523" s="9"/>
    </row>
    <row r="524">
      <c r="F524" s="9"/>
      <c r="G524" s="9"/>
      <c r="H524" s="9"/>
    </row>
    <row r="525">
      <c r="F525" s="9"/>
      <c r="G525" s="9"/>
      <c r="H525" s="9"/>
    </row>
    <row r="526">
      <c r="F526" s="9"/>
      <c r="G526" s="9"/>
      <c r="H526" s="9"/>
    </row>
    <row r="527">
      <c r="F527" s="9"/>
      <c r="G527" s="9"/>
      <c r="H527" s="9"/>
    </row>
    <row r="528">
      <c r="F528" s="9"/>
      <c r="G528" s="9"/>
      <c r="H528" s="9"/>
    </row>
    <row r="529">
      <c r="F529" s="9"/>
      <c r="G529" s="9"/>
      <c r="H529" s="9"/>
    </row>
    <row r="530">
      <c r="F530" s="9"/>
      <c r="G530" s="9"/>
      <c r="H530" s="9"/>
    </row>
    <row r="531">
      <c r="F531" s="9"/>
      <c r="G531" s="9"/>
      <c r="H531" s="9"/>
    </row>
    <row r="532">
      <c r="F532" s="9"/>
      <c r="G532" s="9"/>
      <c r="H532" s="9"/>
    </row>
    <row r="533">
      <c r="F533" s="9"/>
      <c r="G533" s="9"/>
      <c r="H533" s="9"/>
    </row>
    <row r="534">
      <c r="F534" s="9"/>
      <c r="G534" s="9"/>
      <c r="H534" s="9"/>
    </row>
    <row r="535">
      <c r="F535" s="9"/>
      <c r="G535" s="9"/>
      <c r="H535" s="9"/>
    </row>
    <row r="536">
      <c r="F536" s="9"/>
      <c r="G536" s="9"/>
      <c r="H536" s="9"/>
    </row>
    <row r="537">
      <c r="F537" s="9"/>
      <c r="G537" s="9"/>
      <c r="H537" s="9"/>
    </row>
    <row r="538">
      <c r="F538" s="9"/>
      <c r="G538" s="9"/>
      <c r="H538" s="9"/>
    </row>
    <row r="539">
      <c r="F539" s="9"/>
      <c r="G539" s="9"/>
      <c r="H539" s="9"/>
    </row>
    <row r="540">
      <c r="F540" s="9"/>
      <c r="G540" s="9"/>
      <c r="H540" s="9"/>
    </row>
    <row r="541">
      <c r="F541" s="9"/>
      <c r="G541" s="9"/>
      <c r="H541" s="9"/>
    </row>
    <row r="542">
      <c r="F542" s="9"/>
      <c r="G542" s="9"/>
      <c r="H542" s="9"/>
    </row>
    <row r="543">
      <c r="F543" s="9"/>
      <c r="G543" s="9"/>
      <c r="H543" s="9"/>
    </row>
    <row r="544">
      <c r="F544" s="9"/>
      <c r="G544" s="9"/>
      <c r="H544" s="9"/>
    </row>
    <row r="545">
      <c r="F545" s="9"/>
      <c r="G545" s="9"/>
      <c r="H545" s="9"/>
    </row>
    <row r="546">
      <c r="F546" s="9"/>
      <c r="G546" s="9"/>
      <c r="H546" s="9"/>
    </row>
    <row r="547">
      <c r="F547" s="9"/>
      <c r="G547" s="9"/>
      <c r="H547" s="9"/>
    </row>
    <row r="548">
      <c r="F548" s="9"/>
      <c r="G548" s="9"/>
      <c r="H548" s="9"/>
    </row>
    <row r="549">
      <c r="F549" s="9"/>
      <c r="G549" s="9"/>
      <c r="H549" s="9"/>
    </row>
    <row r="550">
      <c r="F550" s="9"/>
      <c r="G550" s="9"/>
      <c r="H550" s="9"/>
    </row>
    <row r="551">
      <c r="F551" s="9"/>
      <c r="G551" s="9"/>
      <c r="H551" s="9"/>
    </row>
    <row r="552">
      <c r="F552" s="9"/>
      <c r="G552" s="9"/>
      <c r="H552" s="9"/>
    </row>
    <row r="553">
      <c r="F553" s="9"/>
      <c r="G553" s="9"/>
      <c r="H553" s="9"/>
    </row>
    <row r="554">
      <c r="F554" s="9"/>
      <c r="G554" s="9"/>
      <c r="H554" s="9"/>
    </row>
    <row r="555">
      <c r="F555" s="9"/>
      <c r="G555" s="9"/>
      <c r="H555" s="9"/>
    </row>
    <row r="556">
      <c r="F556" s="9"/>
      <c r="G556" s="9"/>
      <c r="H556" s="9"/>
    </row>
    <row r="557">
      <c r="F557" s="9"/>
      <c r="G557" s="9"/>
      <c r="H557" s="9"/>
    </row>
    <row r="558">
      <c r="F558" s="9"/>
      <c r="G558" s="9"/>
      <c r="H558" s="9"/>
    </row>
    <row r="559">
      <c r="F559" s="9"/>
      <c r="G559" s="9"/>
      <c r="H559" s="9"/>
    </row>
    <row r="560">
      <c r="F560" s="9"/>
      <c r="G560" s="9"/>
      <c r="H560" s="9"/>
    </row>
    <row r="561">
      <c r="F561" s="9"/>
      <c r="G561" s="9"/>
      <c r="H561" s="9"/>
    </row>
    <row r="562">
      <c r="F562" s="9"/>
      <c r="G562" s="9"/>
      <c r="H562" s="9"/>
    </row>
    <row r="563">
      <c r="F563" s="9"/>
      <c r="G563" s="9"/>
      <c r="H563" s="9"/>
    </row>
    <row r="564">
      <c r="F564" s="9"/>
      <c r="G564" s="9"/>
      <c r="H564" s="9"/>
    </row>
    <row r="565">
      <c r="F565" s="9"/>
      <c r="G565" s="9"/>
      <c r="H565" s="9"/>
    </row>
    <row r="566">
      <c r="F566" s="9"/>
      <c r="G566" s="9"/>
      <c r="H566" s="9"/>
    </row>
    <row r="567">
      <c r="F567" s="9"/>
      <c r="G567" s="9"/>
      <c r="H567" s="9"/>
    </row>
    <row r="568">
      <c r="F568" s="9"/>
      <c r="G568" s="9"/>
      <c r="H568" s="9"/>
    </row>
    <row r="569">
      <c r="F569" s="9"/>
      <c r="G569" s="9"/>
      <c r="H569" s="9"/>
    </row>
    <row r="570">
      <c r="F570" s="9"/>
      <c r="G570" s="9"/>
      <c r="H570" s="9"/>
    </row>
    <row r="571">
      <c r="F571" s="9"/>
      <c r="G571" s="9"/>
      <c r="H571" s="9"/>
    </row>
    <row r="572">
      <c r="F572" s="9"/>
      <c r="G572" s="9"/>
      <c r="H572" s="9"/>
    </row>
    <row r="573">
      <c r="F573" s="9"/>
      <c r="G573" s="9"/>
      <c r="H573" s="9"/>
    </row>
    <row r="574">
      <c r="F574" s="9"/>
      <c r="G574" s="9"/>
      <c r="H574" s="9"/>
    </row>
    <row r="575">
      <c r="F575" s="9"/>
      <c r="G575" s="9"/>
      <c r="H575" s="9"/>
    </row>
    <row r="576">
      <c r="F576" s="9"/>
      <c r="G576" s="9"/>
      <c r="H576" s="9"/>
    </row>
    <row r="577">
      <c r="F577" s="9"/>
      <c r="G577" s="9"/>
      <c r="H577" s="9"/>
    </row>
    <row r="578">
      <c r="F578" s="9"/>
      <c r="G578" s="9"/>
      <c r="H578" s="9"/>
    </row>
    <row r="579">
      <c r="F579" s="9"/>
      <c r="G579" s="9"/>
      <c r="H579" s="9"/>
    </row>
    <row r="580">
      <c r="F580" s="9"/>
      <c r="G580" s="9"/>
      <c r="H580" s="9"/>
    </row>
    <row r="581">
      <c r="F581" s="9"/>
      <c r="G581" s="9"/>
      <c r="H581" s="9"/>
    </row>
    <row r="582">
      <c r="F582" s="9"/>
      <c r="G582" s="9"/>
      <c r="H582" s="9"/>
    </row>
    <row r="583">
      <c r="F583" s="9"/>
      <c r="G583" s="9"/>
      <c r="H583" s="9"/>
    </row>
    <row r="584">
      <c r="F584" s="9"/>
      <c r="G584" s="9"/>
      <c r="H584" s="9"/>
    </row>
    <row r="585">
      <c r="F585" s="9"/>
      <c r="G585" s="9"/>
      <c r="H585" s="9"/>
    </row>
    <row r="586">
      <c r="F586" s="9"/>
      <c r="G586" s="9"/>
      <c r="H586" s="9"/>
    </row>
    <row r="587">
      <c r="F587" s="9"/>
      <c r="G587" s="9"/>
      <c r="H587" s="9"/>
    </row>
    <row r="588">
      <c r="F588" s="9"/>
      <c r="G588" s="9"/>
      <c r="H588" s="9"/>
    </row>
    <row r="589">
      <c r="F589" s="9"/>
      <c r="G589" s="9"/>
      <c r="H589" s="9"/>
    </row>
    <row r="590">
      <c r="F590" s="9"/>
      <c r="G590" s="9"/>
      <c r="H590" s="9"/>
    </row>
    <row r="591">
      <c r="F591" s="9"/>
      <c r="G591" s="9"/>
      <c r="H591" s="9"/>
    </row>
    <row r="592">
      <c r="F592" s="9"/>
      <c r="G592" s="9"/>
      <c r="H592" s="9"/>
    </row>
    <row r="593">
      <c r="F593" s="9"/>
      <c r="G593" s="9"/>
      <c r="H593" s="9"/>
    </row>
    <row r="594">
      <c r="F594" s="9"/>
      <c r="G594" s="9"/>
      <c r="H594" s="9"/>
    </row>
    <row r="595">
      <c r="F595" s="9"/>
      <c r="G595" s="9"/>
      <c r="H595" s="9"/>
    </row>
    <row r="596">
      <c r="F596" s="9"/>
      <c r="G596" s="9"/>
      <c r="H596" s="9"/>
    </row>
    <row r="597">
      <c r="F597" s="9"/>
      <c r="G597" s="9"/>
      <c r="H597" s="9"/>
    </row>
    <row r="598">
      <c r="F598" s="9"/>
      <c r="G598" s="9"/>
      <c r="H598" s="9"/>
    </row>
    <row r="599">
      <c r="F599" s="9"/>
      <c r="G599" s="9"/>
      <c r="H599" s="9"/>
    </row>
    <row r="600">
      <c r="F600" s="9"/>
      <c r="G600" s="9"/>
      <c r="H600" s="9"/>
    </row>
    <row r="601">
      <c r="F601" s="9"/>
      <c r="G601" s="9"/>
      <c r="H601" s="9"/>
    </row>
    <row r="602">
      <c r="F602" s="9"/>
      <c r="G602" s="9"/>
      <c r="H602" s="9"/>
    </row>
    <row r="603">
      <c r="F603" s="9"/>
      <c r="G603" s="9"/>
      <c r="H603" s="9"/>
    </row>
    <row r="604">
      <c r="F604" s="9"/>
      <c r="G604" s="9"/>
      <c r="H604" s="9"/>
    </row>
    <row r="605">
      <c r="F605" s="9"/>
      <c r="G605" s="9"/>
      <c r="H605" s="9"/>
    </row>
    <row r="606">
      <c r="F606" s="9"/>
      <c r="G606" s="9"/>
      <c r="H606" s="9"/>
    </row>
    <row r="607">
      <c r="F607" s="9"/>
      <c r="G607" s="9"/>
      <c r="H607" s="9"/>
    </row>
    <row r="608">
      <c r="F608" s="9"/>
      <c r="G608" s="9"/>
      <c r="H608" s="9"/>
    </row>
    <row r="609">
      <c r="F609" s="9"/>
      <c r="G609" s="9"/>
      <c r="H609" s="9"/>
    </row>
    <row r="610">
      <c r="F610" s="9"/>
      <c r="G610" s="9"/>
      <c r="H610" s="9"/>
    </row>
    <row r="611">
      <c r="F611" s="9"/>
      <c r="G611" s="9"/>
      <c r="H611" s="9"/>
    </row>
    <row r="612">
      <c r="F612" s="9"/>
      <c r="G612" s="9"/>
      <c r="H612" s="9"/>
    </row>
    <row r="613">
      <c r="F613" s="9"/>
      <c r="G613" s="9"/>
      <c r="H613" s="9"/>
    </row>
    <row r="614">
      <c r="F614" s="9"/>
      <c r="G614" s="9"/>
      <c r="H614" s="9"/>
    </row>
    <row r="615">
      <c r="F615" s="9"/>
      <c r="G615" s="9"/>
      <c r="H615" s="9"/>
    </row>
    <row r="616">
      <c r="F616" s="9"/>
      <c r="G616" s="9"/>
      <c r="H616" s="9"/>
    </row>
    <row r="617">
      <c r="F617" s="9"/>
      <c r="G617" s="9"/>
      <c r="H617" s="9"/>
    </row>
    <row r="618">
      <c r="F618" s="9"/>
      <c r="G618" s="9"/>
      <c r="H618" s="9"/>
    </row>
    <row r="619">
      <c r="F619" s="9"/>
      <c r="G619" s="9"/>
      <c r="H619" s="9"/>
    </row>
    <row r="620">
      <c r="F620" s="9"/>
      <c r="G620" s="9"/>
      <c r="H620" s="9"/>
    </row>
    <row r="621">
      <c r="F621" s="9"/>
      <c r="G621" s="9"/>
      <c r="H621" s="9"/>
    </row>
    <row r="622">
      <c r="F622" s="9"/>
      <c r="G622" s="9"/>
      <c r="H622" s="9"/>
    </row>
    <row r="623">
      <c r="F623" s="9"/>
      <c r="G623" s="9"/>
      <c r="H623" s="9"/>
    </row>
    <row r="624">
      <c r="F624" s="9"/>
      <c r="G624" s="9"/>
      <c r="H624" s="9"/>
    </row>
    <row r="625">
      <c r="F625" s="9"/>
      <c r="G625" s="9"/>
      <c r="H625" s="9"/>
    </row>
    <row r="626">
      <c r="F626" s="9"/>
      <c r="G626" s="9"/>
      <c r="H626" s="9"/>
    </row>
    <row r="627">
      <c r="F627" s="9"/>
      <c r="G627" s="9"/>
      <c r="H627" s="9"/>
    </row>
    <row r="628">
      <c r="F628" s="9"/>
      <c r="G628" s="9"/>
      <c r="H628" s="9"/>
    </row>
    <row r="629">
      <c r="F629" s="9"/>
      <c r="G629" s="9"/>
      <c r="H629" s="9"/>
    </row>
    <row r="630">
      <c r="F630" s="9"/>
      <c r="G630" s="9"/>
      <c r="H630" s="9"/>
    </row>
    <row r="631">
      <c r="F631" s="9"/>
      <c r="G631" s="9"/>
      <c r="H631" s="9"/>
    </row>
    <row r="632">
      <c r="F632" s="9"/>
      <c r="G632" s="9"/>
      <c r="H632" s="9"/>
    </row>
    <row r="633">
      <c r="F633" s="9"/>
      <c r="G633" s="9"/>
      <c r="H633" s="9"/>
    </row>
    <row r="634">
      <c r="F634" s="9"/>
      <c r="G634" s="9"/>
      <c r="H634" s="9"/>
    </row>
    <row r="635">
      <c r="F635" s="9"/>
      <c r="G635" s="9"/>
      <c r="H635" s="9"/>
    </row>
    <row r="636">
      <c r="F636" s="9"/>
      <c r="G636" s="9"/>
      <c r="H636" s="9"/>
    </row>
    <row r="637">
      <c r="F637" s="9"/>
      <c r="G637" s="9"/>
      <c r="H637" s="9"/>
    </row>
    <row r="638">
      <c r="F638" s="9"/>
      <c r="G638" s="9"/>
      <c r="H638" s="9"/>
    </row>
    <row r="639">
      <c r="F639" s="9"/>
      <c r="G639" s="9"/>
      <c r="H639" s="9"/>
    </row>
    <row r="640">
      <c r="F640" s="9"/>
      <c r="G640" s="9"/>
      <c r="H640" s="9"/>
    </row>
    <row r="641">
      <c r="F641" s="9"/>
      <c r="G641" s="9"/>
      <c r="H641" s="9"/>
    </row>
    <row r="642">
      <c r="F642" s="9"/>
      <c r="G642" s="9"/>
      <c r="H642" s="9"/>
    </row>
    <row r="643">
      <c r="F643" s="9"/>
      <c r="G643" s="9"/>
      <c r="H643" s="9"/>
    </row>
    <row r="644">
      <c r="F644" s="9"/>
      <c r="G644" s="9"/>
      <c r="H644" s="9"/>
    </row>
    <row r="645">
      <c r="F645" s="9"/>
      <c r="G645" s="9"/>
      <c r="H645" s="9"/>
    </row>
    <row r="646">
      <c r="F646" s="9"/>
      <c r="G646" s="9"/>
      <c r="H646" s="9"/>
    </row>
    <row r="647">
      <c r="F647" s="9"/>
      <c r="G647" s="9"/>
      <c r="H647" s="9"/>
    </row>
    <row r="648">
      <c r="F648" s="9"/>
      <c r="G648" s="9"/>
      <c r="H648" s="9"/>
    </row>
    <row r="649">
      <c r="F649" s="9"/>
      <c r="G649" s="9"/>
      <c r="H649" s="9"/>
    </row>
    <row r="650">
      <c r="F650" s="9"/>
      <c r="G650" s="9"/>
      <c r="H650" s="9"/>
    </row>
    <row r="651">
      <c r="F651" s="9"/>
      <c r="G651" s="9"/>
      <c r="H651" s="9"/>
    </row>
    <row r="652">
      <c r="F652" s="9"/>
      <c r="G652" s="9"/>
      <c r="H652" s="9"/>
    </row>
    <row r="653">
      <c r="F653" s="9"/>
      <c r="G653" s="9"/>
      <c r="H653" s="9"/>
    </row>
    <row r="654">
      <c r="F654" s="9"/>
      <c r="G654" s="9"/>
      <c r="H654" s="9"/>
    </row>
    <row r="655">
      <c r="F655" s="9"/>
      <c r="G655" s="9"/>
      <c r="H655" s="9"/>
    </row>
    <row r="656">
      <c r="F656" s="9"/>
      <c r="G656" s="9"/>
      <c r="H656" s="9"/>
    </row>
    <row r="657">
      <c r="F657" s="9"/>
      <c r="G657" s="9"/>
      <c r="H657" s="9"/>
    </row>
    <row r="658">
      <c r="F658" s="9"/>
      <c r="G658" s="9"/>
      <c r="H658" s="9"/>
    </row>
    <row r="659">
      <c r="F659" s="9"/>
      <c r="G659" s="9"/>
      <c r="H659" s="9"/>
    </row>
    <row r="660">
      <c r="F660" s="9"/>
      <c r="G660" s="9"/>
      <c r="H660" s="9"/>
    </row>
    <row r="661">
      <c r="F661" s="9"/>
      <c r="G661" s="9"/>
      <c r="H661" s="9"/>
    </row>
    <row r="662">
      <c r="F662" s="9"/>
      <c r="G662" s="9"/>
      <c r="H662" s="9"/>
    </row>
    <row r="663">
      <c r="F663" s="9"/>
      <c r="G663" s="9"/>
      <c r="H663" s="9"/>
    </row>
    <row r="664">
      <c r="F664" s="9"/>
      <c r="G664" s="9"/>
      <c r="H664" s="9"/>
    </row>
    <row r="665">
      <c r="F665" s="9"/>
      <c r="G665" s="9"/>
      <c r="H665" s="9"/>
    </row>
    <row r="666">
      <c r="F666" s="9"/>
      <c r="G666" s="9"/>
      <c r="H666" s="9"/>
    </row>
    <row r="667">
      <c r="F667" s="9"/>
      <c r="G667" s="9"/>
      <c r="H667" s="9"/>
    </row>
    <row r="668">
      <c r="F668" s="9"/>
      <c r="G668" s="9"/>
      <c r="H668" s="9"/>
    </row>
    <row r="669">
      <c r="F669" s="9"/>
      <c r="G669" s="9"/>
      <c r="H669" s="9"/>
    </row>
    <row r="670">
      <c r="F670" s="9"/>
      <c r="G670" s="9"/>
      <c r="H670" s="9"/>
    </row>
    <row r="671">
      <c r="F671" s="9"/>
      <c r="G671" s="9"/>
      <c r="H671" s="9"/>
    </row>
    <row r="672">
      <c r="F672" s="9"/>
      <c r="G672" s="9"/>
      <c r="H672" s="9"/>
    </row>
    <row r="673">
      <c r="F673" s="9"/>
      <c r="G673" s="9"/>
      <c r="H673" s="9"/>
    </row>
    <row r="674">
      <c r="F674" s="9"/>
      <c r="G674" s="9"/>
      <c r="H674" s="9"/>
    </row>
    <row r="675">
      <c r="F675" s="9"/>
      <c r="G675" s="9"/>
      <c r="H675" s="9"/>
    </row>
    <row r="676">
      <c r="F676" s="9"/>
      <c r="G676" s="9"/>
      <c r="H676" s="9"/>
    </row>
    <row r="677">
      <c r="F677" s="9"/>
      <c r="G677" s="9"/>
      <c r="H677" s="9"/>
    </row>
    <row r="678">
      <c r="F678" s="9"/>
      <c r="G678" s="9"/>
      <c r="H678" s="9"/>
    </row>
    <row r="679">
      <c r="F679" s="9"/>
      <c r="G679" s="9"/>
      <c r="H679" s="9"/>
    </row>
    <row r="680">
      <c r="F680" s="9"/>
      <c r="G680" s="9"/>
      <c r="H680" s="9"/>
    </row>
    <row r="681">
      <c r="F681" s="9"/>
      <c r="G681" s="9"/>
      <c r="H681" s="9"/>
    </row>
    <row r="682">
      <c r="F682" s="9"/>
      <c r="G682" s="9"/>
      <c r="H682" s="9"/>
    </row>
    <row r="683">
      <c r="F683" s="9"/>
      <c r="G683" s="9"/>
      <c r="H683" s="9"/>
    </row>
    <row r="684">
      <c r="F684" s="9"/>
      <c r="G684" s="9"/>
      <c r="H684" s="9"/>
    </row>
    <row r="685">
      <c r="F685" s="9"/>
      <c r="G685" s="9"/>
      <c r="H685" s="9"/>
    </row>
    <row r="686">
      <c r="F686" s="9"/>
      <c r="G686" s="9"/>
      <c r="H686" s="9"/>
    </row>
    <row r="687">
      <c r="F687" s="9"/>
      <c r="G687" s="9"/>
      <c r="H687" s="9"/>
    </row>
    <row r="688">
      <c r="F688" s="9"/>
      <c r="G688" s="9"/>
      <c r="H688" s="9"/>
    </row>
    <row r="689">
      <c r="F689" s="9"/>
      <c r="G689" s="9"/>
      <c r="H689" s="9"/>
    </row>
    <row r="690">
      <c r="F690" s="9"/>
      <c r="G690" s="9"/>
      <c r="H690" s="9"/>
    </row>
    <row r="691">
      <c r="F691" s="9"/>
      <c r="G691" s="9"/>
      <c r="H691" s="9"/>
    </row>
    <row r="692">
      <c r="F692" s="9"/>
      <c r="G692" s="9"/>
      <c r="H692" s="9"/>
    </row>
    <row r="693">
      <c r="F693" s="9"/>
      <c r="G693" s="9"/>
      <c r="H693" s="9"/>
    </row>
    <row r="694">
      <c r="F694" s="9"/>
      <c r="G694" s="9"/>
      <c r="H694" s="9"/>
    </row>
    <row r="695">
      <c r="F695" s="9"/>
      <c r="G695" s="9"/>
      <c r="H695" s="9"/>
    </row>
    <row r="696">
      <c r="F696" s="9"/>
      <c r="G696" s="9"/>
      <c r="H696" s="9"/>
    </row>
    <row r="697">
      <c r="F697" s="9"/>
      <c r="G697" s="9"/>
      <c r="H697" s="9"/>
    </row>
    <row r="698">
      <c r="F698" s="9"/>
      <c r="G698" s="9"/>
      <c r="H698" s="9"/>
    </row>
    <row r="699">
      <c r="F699" s="9"/>
      <c r="G699" s="9"/>
      <c r="H699" s="9"/>
    </row>
    <row r="700">
      <c r="F700" s="9"/>
      <c r="G700" s="9"/>
      <c r="H700" s="9"/>
    </row>
    <row r="701">
      <c r="F701" s="9"/>
      <c r="G701" s="9"/>
      <c r="H701" s="9"/>
    </row>
    <row r="702">
      <c r="F702" s="9"/>
      <c r="G702" s="9"/>
      <c r="H702" s="9"/>
    </row>
    <row r="703">
      <c r="F703" s="9"/>
      <c r="G703" s="9"/>
      <c r="H703" s="9"/>
    </row>
    <row r="704">
      <c r="F704" s="9"/>
      <c r="G704" s="9"/>
      <c r="H704" s="9"/>
    </row>
    <row r="705">
      <c r="F705" s="9"/>
      <c r="G705" s="9"/>
      <c r="H705" s="9"/>
    </row>
    <row r="706">
      <c r="F706" s="9"/>
      <c r="G706" s="9"/>
      <c r="H706" s="9"/>
    </row>
    <row r="707">
      <c r="F707" s="9"/>
      <c r="G707" s="9"/>
      <c r="H707" s="9"/>
    </row>
    <row r="708">
      <c r="F708" s="9"/>
      <c r="G708" s="9"/>
      <c r="H708" s="9"/>
    </row>
    <row r="709">
      <c r="F709" s="9"/>
      <c r="G709" s="9"/>
      <c r="H709" s="9"/>
    </row>
    <row r="710">
      <c r="F710" s="9"/>
      <c r="G710" s="9"/>
      <c r="H710" s="9"/>
    </row>
    <row r="711">
      <c r="F711" s="9"/>
      <c r="G711" s="9"/>
      <c r="H711" s="9"/>
    </row>
    <row r="712">
      <c r="F712" s="9"/>
      <c r="G712" s="9"/>
      <c r="H712" s="9"/>
    </row>
    <row r="713">
      <c r="F713" s="9"/>
      <c r="G713" s="9"/>
      <c r="H713" s="9"/>
    </row>
    <row r="714">
      <c r="F714" s="9"/>
      <c r="G714" s="9"/>
      <c r="H714" s="9"/>
    </row>
    <row r="715">
      <c r="F715" s="9"/>
      <c r="G715" s="9"/>
      <c r="H715" s="9"/>
    </row>
    <row r="716">
      <c r="F716" s="9"/>
      <c r="G716" s="9"/>
      <c r="H716" s="9"/>
    </row>
    <row r="717">
      <c r="F717" s="9"/>
      <c r="G717" s="9"/>
      <c r="H717" s="9"/>
    </row>
    <row r="718">
      <c r="F718" s="9"/>
      <c r="G718" s="9"/>
      <c r="H718" s="9"/>
    </row>
    <row r="719">
      <c r="F719" s="9"/>
      <c r="G719" s="9"/>
      <c r="H719" s="9"/>
    </row>
    <row r="720">
      <c r="F720" s="9"/>
      <c r="G720" s="9"/>
      <c r="H720" s="9"/>
    </row>
    <row r="721">
      <c r="F721" s="9"/>
      <c r="G721" s="9"/>
      <c r="H721" s="9"/>
    </row>
    <row r="722">
      <c r="F722" s="9"/>
      <c r="G722" s="9"/>
      <c r="H722" s="9"/>
    </row>
    <row r="723">
      <c r="F723" s="9"/>
      <c r="G723" s="9"/>
      <c r="H723" s="9"/>
    </row>
    <row r="724">
      <c r="F724" s="9"/>
      <c r="G724" s="9"/>
      <c r="H724" s="9"/>
    </row>
    <row r="725">
      <c r="F725" s="9"/>
      <c r="G725" s="9"/>
      <c r="H725" s="9"/>
    </row>
    <row r="726">
      <c r="F726" s="9"/>
      <c r="G726" s="9"/>
      <c r="H726" s="9"/>
    </row>
    <row r="727">
      <c r="F727" s="9"/>
      <c r="G727" s="9"/>
      <c r="H727" s="9"/>
    </row>
    <row r="728">
      <c r="F728" s="9"/>
      <c r="G728" s="9"/>
      <c r="H728" s="9"/>
    </row>
    <row r="729">
      <c r="F729" s="9"/>
      <c r="G729" s="9"/>
      <c r="H729" s="9"/>
    </row>
    <row r="730">
      <c r="F730" s="9"/>
      <c r="G730" s="9"/>
      <c r="H730" s="9"/>
    </row>
    <row r="731">
      <c r="F731" s="9"/>
      <c r="G731" s="9"/>
      <c r="H731" s="9"/>
    </row>
    <row r="732">
      <c r="F732" s="9"/>
      <c r="G732" s="9"/>
      <c r="H732" s="9"/>
    </row>
    <row r="733">
      <c r="F733" s="9"/>
      <c r="G733" s="9"/>
      <c r="H733" s="9"/>
    </row>
    <row r="734">
      <c r="F734" s="9"/>
      <c r="G734" s="9"/>
      <c r="H734" s="9"/>
    </row>
    <row r="735">
      <c r="F735" s="9"/>
      <c r="G735" s="9"/>
      <c r="H735" s="9"/>
    </row>
    <row r="736">
      <c r="F736" s="9"/>
      <c r="G736" s="9"/>
      <c r="H736" s="9"/>
    </row>
    <row r="737">
      <c r="F737" s="9"/>
      <c r="G737" s="9"/>
      <c r="H737" s="9"/>
    </row>
    <row r="738">
      <c r="F738" s="9"/>
      <c r="G738" s="9"/>
      <c r="H738" s="9"/>
    </row>
    <row r="739">
      <c r="F739" s="9"/>
      <c r="G739" s="9"/>
      <c r="H739" s="9"/>
    </row>
    <row r="740">
      <c r="F740" s="9"/>
      <c r="G740" s="9"/>
      <c r="H740" s="9"/>
    </row>
    <row r="741">
      <c r="F741" s="9"/>
      <c r="G741" s="9"/>
      <c r="H741" s="9"/>
    </row>
    <row r="742">
      <c r="F742" s="9"/>
      <c r="G742" s="9"/>
      <c r="H742" s="9"/>
    </row>
    <row r="743">
      <c r="F743" s="9"/>
      <c r="G743" s="9"/>
      <c r="H743" s="9"/>
    </row>
    <row r="744">
      <c r="F744" s="9"/>
      <c r="G744" s="9"/>
      <c r="H744" s="9"/>
    </row>
    <row r="745">
      <c r="F745" s="9"/>
      <c r="G745" s="9"/>
      <c r="H745" s="9"/>
    </row>
    <row r="746">
      <c r="F746" s="9"/>
      <c r="G746" s="9"/>
      <c r="H746" s="9"/>
    </row>
    <row r="747">
      <c r="F747" s="9"/>
      <c r="G747" s="9"/>
      <c r="H747" s="9"/>
    </row>
    <row r="748">
      <c r="F748" s="9"/>
      <c r="G748" s="9"/>
      <c r="H748" s="9"/>
    </row>
    <row r="749">
      <c r="F749" s="9"/>
      <c r="G749" s="9"/>
      <c r="H749" s="9"/>
    </row>
    <row r="750">
      <c r="F750" s="9"/>
      <c r="G750" s="9"/>
      <c r="H750" s="9"/>
    </row>
    <row r="751">
      <c r="F751" s="9"/>
      <c r="G751" s="9"/>
      <c r="H751" s="9"/>
    </row>
    <row r="752">
      <c r="F752" s="9"/>
      <c r="G752" s="9"/>
      <c r="H752" s="9"/>
    </row>
    <row r="753">
      <c r="F753" s="9"/>
      <c r="G753" s="9"/>
      <c r="H753" s="9"/>
    </row>
    <row r="754">
      <c r="F754" s="9"/>
      <c r="G754" s="9"/>
      <c r="H754" s="9"/>
    </row>
    <row r="755">
      <c r="F755" s="9"/>
      <c r="G755" s="9"/>
      <c r="H755" s="9"/>
    </row>
    <row r="756">
      <c r="F756" s="9"/>
      <c r="G756" s="9"/>
      <c r="H756" s="9"/>
    </row>
    <row r="757">
      <c r="F757" s="9"/>
      <c r="G757" s="9"/>
      <c r="H757" s="9"/>
    </row>
    <row r="758">
      <c r="F758" s="9"/>
      <c r="G758" s="9"/>
      <c r="H758" s="9"/>
    </row>
    <row r="759">
      <c r="F759" s="9"/>
      <c r="G759" s="9"/>
      <c r="H759" s="9"/>
    </row>
    <row r="760">
      <c r="F760" s="9"/>
      <c r="G760" s="9"/>
      <c r="H760" s="9"/>
    </row>
    <row r="761">
      <c r="F761" s="9"/>
      <c r="G761" s="9"/>
      <c r="H761" s="9"/>
    </row>
    <row r="762">
      <c r="F762" s="9"/>
      <c r="G762" s="9"/>
      <c r="H762" s="9"/>
    </row>
    <row r="763">
      <c r="F763" s="9"/>
      <c r="G763" s="9"/>
      <c r="H763" s="9"/>
    </row>
    <row r="764">
      <c r="F764" s="9"/>
      <c r="G764" s="9"/>
      <c r="H764" s="9"/>
    </row>
    <row r="765">
      <c r="F765" s="9"/>
      <c r="G765" s="9"/>
      <c r="H765" s="9"/>
    </row>
    <row r="766">
      <c r="F766" s="9"/>
      <c r="G766" s="9"/>
      <c r="H766" s="9"/>
    </row>
    <row r="767">
      <c r="F767" s="9"/>
      <c r="G767" s="9"/>
      <c r="H767" s="9"/>
    </row>
    <row r="768">
      <c r="F768" s="9"/>
      <c r="G768" s="9"/>
      <c r="H768" s="9"/>
    </row>
    <row r="769">
      <c r="F769" s="9"/>
      <c r="G769" s="9"/>
      <c r="H769" s="9"/>
    </row>
    <row r="770">
      <c r="F770" s="9"/>
      <c r="G770" s="9"/>
      <c r="H770" s="9"/>
    </row>
    <row r="771">
      <c r="F771" s="9"/>
      <c r="G771" s="9"/>
      <c r="H771" s="9"/>
    </row>
    <row r="772">
      <c r="F772" s="9"/>
      <c r="G772" s="9"/>
      <c r="H772" s="9"/>
    </row>
    <row r="773">
      <c r="F773" s="9"/>
      <c r="G773" s="9"/>
      <c r="H773" s="9"/>
    </row>
    <row r="774">
      <c r="F774" s="9"/>
      <c r="G774" s="9"/>
      <c r="H774" s="9"/>
    </row>
    <row r="775">
      <c r="F775" s="9"/>
      <c r="G775" s="9"/>
      <c r="H775" s="9"/>
    </row>
    <row r="776">
      <c r="F776" s="9"/>
      <c r="G776" s="9"/>
      <c r="H776" s="9"/>
    </row>
    <row r="777">
      <c r="F777" s="9"/>
      <c r="G777" s="9"/>
      <c r="H777" s="9"/>
    </row>
    <row r="778">
      <c r="F778" s="9"/>
      <c r="G778" s="9"/>
      <c r="H778" s="9"/>
    </row>
    <row r="779">
      <c r="F779" s="9"/>
      <c r="G779" s="9"/>
      <c r="H779" s="9"/>
    </row>
    <row r="780">
      <c r="F780" s="9"/>
      <c r="G780" s="9"/>
      <c r="H780" s="9"/>
    </row>
    <row r="781">
      <c r="F781" s="9"/>
      <c r="G781" s="9"/>
      <c r="H781" s="9"/>
    </row>
    <row r="782">
      <c r="F782" s="9"/>
      <c r="G782" s="9"/>
      <c r="H782" s="9"/>
    </row>
    <row r="783">
      <c r="F783" s="9"/>
      <c r="G783" s="9"/>
      <c r="H783" s="9"/>
    </row>
    <row r="784">
      <c r="F784" s="9"/>
      <c r="G784" s="9"/>
      <c r="H784" s="9"/>
    </row>
    <row r="785">
      <c r="F785" s="9"/>
      <c r="G785" s="9"/>
      <c r="H785" s="9"/>
    </row>
    <row r="786">
      <c r="F786" s="9"/>
      <c r="G786" s="9"/>
      <c r="H786" s="9"/>
    </row>
    <row r="787">
      <c r="F787" s="9"/>
      <c r="G787" s="9"/>
      <c r="H787" s="9"/>
    </row>
    <row r="788">
      <c r="F788" s="9"/>
      <c r="G788" s="9"/>
      <c r="H788" s="9"/>
    </row>
    <row r="789">
      <c r="F789" s="9"/>
      <c r="G789" s="9"/>
      <c r="H789" s="9"/>
    </row>
    <row r="790">
      <c r="F790" s="9"/>
      <c r="G790" s="9"/>
      <c r="H790" s="9"/>
    </row>
    <row r="791">
      <c r="F791" s="9"/>
      <c r="G791" s="9"/>
      <c r="H791" s="9"/>
    </row>
    <row r="792">
      <c r="F792" s="9"/>
      <c r="G792" s="9"/>
      <c r="H792" s="9"/>
    </row>
    <row r="793">
      <c r="F793" s="9"/>
      <c r="G793" s="9"/>
      <c r="H793" s="9"/>
    </row>
    <row r="794">
      <c r="F794" s="9"/>
      <c r="G794" s="9"/>
      <c r="H794" s="9"/>
    </row>
    <row r="795">
      <c r="F795" s="9"/>
      <c r="G795" s="9"/>
      <c r="H795" s="9"/>
    </row>
    <row r="796">
      <c r="F796" s="9"/>
      <c r="G796" s="9"/>
      <c r="H796" s="9"/>
    </row>
    <row r="797">
      <c r="F797" s="9"/>
      <c r="G797" s="9"/>
      <c r="H797" s="9"/>
    </row>
    <row r="798">
      <c r="F798" s="9"/>
      <c r="G798" s="9"/>
      <c r="H798" s="9"/>
    </row>
    <row r="799">
      <c r="F799" s="9"/>
      <c r="G799" s="9"/>
      <c r="H799" s="9"/>
    </row>
    <row r="800">
      <c r="F800" s="9"/>
      <c r="G800" s="9"/>
      <c r="H800" s="9"/>
    </row>
    <row r="801">
      <c r="F801" s="9"/>
      <c r="G801" s="9"/>
      <c r="H801" s="9"/>
    </row>
    <row r="802">
      <c r="F802" s="9"/>
      <c r="G802" s="9"/>
      <c r="H802" s="9"/>
    </row>
    <row r="803">
      <c r="F803" s="9"/>
      <c r="G803" s="9"/>
      <c r="H803" s="9"/>
    </row>
    <row r="804">
      <c r="F804" s="9"/>
      <c r="G804" s="9"/>
      <c r="H804" s="9"/>
    </row>
    <row r="805">
      <c r="F805" s="9"/>
      <c r="G805" s="9"/>
      <c r="H805" s="9"/>
    </row>
    <row r="806">
      <c r="F806" s="9"/>
      <c r="G806" s="9"/>
      <c r="H806" s="9"/>
    </row>
    <row r="807">
      <c r="F807" s="9"/>
      <c r="G807" s="9"/>
      <c r="H807" s="9"/>
    </row>
    <row r="808">
      <c r="F808" s="9"/>
      <c r="G808" s="9"/>
      <c r="H808" s="9"/>
    </row>
    <row r="809">
      <c r="F809" s="9"/>
      <c r="G809" s="9"/>
      <c r="H809" s="9"/>
    </row>
    <row r="810">
      <c r="F810" s="9"/>
      <c r="G810" s="9"/>
      <c r="H810" s="9"/>
    </row>
    <row r="811">
      <c r="F811" s="9"/>
      <c r="G811" s="9"/>
      <c r="H811" s="9"/>
    </row>
    <row r="812">
      <c r="F812" s="9"/>
      <c r="G812" s="9"/>
      <c r="H812" s="9"/>
    </row>
    <row r="813">
      <c r="F813" s="9"/>
      <c r="G813" s="9"/>
      <c r="H813" s="9"/>
    </row>
    <row r="814">
      <c r="F814" s="9"/>
      <c r="G814" s="9"/>
      <c r="H814" s="9"/>
    </row>
    <row r="815">
      <c r="F815" s="9"/>
      <c r="G815" s="9"/>
      <c r="H815" s="9"/>
    </row>
    <row r="816">
      <c r="F816" s="9"/>
      <c r="G816" s="9"/>
      <c r="H816" s="9"/>
    </row>
    <row r="817">
      <c r="F817" s="9"/>
      <c r="G817" s="9"/>
      <c r="H817" s="9"/>
    </row>
    <row r="818">
      <c r="F818" s="9"/>
      <c r="G818" s="9"/>
      <c r="H818" s="9"/>
    </row>
    <row r="819">
      <c r="F819" s="9"/>
      <c r="G819" s="9"/>
      <c r="H819" s="9"/>
    </row>
    <row r="820">
      <c r="F820" s="9"/>
      <c r="G820" s="9"/>
      <c r="H820" s="9"/>
    </row>
    <row r="821">
      <c r="F821" s="9"/>
      <c r="G821" s="9"/>
      <c r="H821" s="9"/>
    </row>
    <row r="822">
      <c r="F822" s="9"/>
      <c r="G822" s="9"/>
      <c r="H822" s="9"/>
    </row>
    <row r="823">
      <c r="F823" s="9"/>
      <c r="G823" s="9"/>
      <c r="H823" s="9"/>
    </row>
    <row r="824">
      <c r="F824" s="9"/>
      <c r="G824" s="9"/>
      <c r="H824" s="9"/>
    </row>
    <row r="825">
      <c r="F825" s="9"/>
      <c r="G825" s="9"/>
      <c r="H825" s="9"/>
    </row>
    <row r="826">
      <c r="F826" s="9"/>
      <c r="G826" s="9"/>
      <c r="H826" s="9"/>
    </row>
    <row r="827">
      <c r="F827" s="9"/>
      <c r="G827" s="9"/>
      <c r="H827" s="9"/>
    </row>
    <row r="828">
      <c r="F828" s="9"/>
      <c r="G828" s="9"/>
      <c r="H828" s="9"/>
    </row>
    <row r="829">
      <c r="F829" s="9"/>
      <c r="G829" s="9"/>
      <c r="H829" s="9"/>
    </row>
    <row r="830">
      <c r="F830" s="9"/>
      <c r="G830" s="9"/>
      <c r="H830" s="9"/>
    </row>
    <row r="831">
      <c r="F831" s="9"/>
      <c r="G831" s="9"/>
      <c r="H831" s="9"/>
    </row>
    <row r="832">
      <c r="F832" s="9"/>
      <c r="G832" s="9"/>
      <c r="H832" s="9"/>
    </row>
    <row r="833">
      <c r="F833" s="9"/>
      <c r="G833" s="9"/>
      <c r="H833" s="9"/>
    </row>
    <row r="834">
      <c r="F834" s="9"/>
      <c r="G834" s="9"/>
      <c r="H834" s="9"/>
    </row>
    <row r="835">
      <c r="F835" s="9"/>
      <c r="G835" s="9"/>
      <c r="H835" s="9"/>
    </row>
    <row r="836">
      <c r="F836" s="9"/>
      <c r="G836" s="9"/>
      <c r="H836" s="9"/>
    </row>
    <row r="837">
      <c r="F837" s="9"/>
      <c r="G837" s="9"/>
      <c r="H837" s="9"/>
    </row>
    <row r="838">
      <c r="F838" s="9"/>
      <c r="G838" s="9"/>
      <c r="H838" s="9"/>
    </row>
    <row r="839">
      <c r="F839" s="9"/>
      <c r="G839" s="9"/>
      <c r="H839" s="9"/>
    </row>
    <row r="840">
      <c r="F840" s="9"/>
      <c r="G840" s="9"/>
      <c r="H840" s="9"/>
    </row>
    <row r="841">
      <c r="F841" s="9"/>
      <c r="G841" s="9"/>
      <c r="H841" s="9"/>
    </row>
    <row r="842">
      <c r="F842" s="9"/>
      <c r="G842" s="9"/>
      <c r="H842" s="9"/>
    </row>
    <row r="843">
      <c r="F843" s="9"/>
      <c r="G843" s="9"/>
      <c r="H843" s="9"/>
    </row>
    <row r="844">
      <c r="F844" s="9"/>
      <c r="G844" s="9"/>
      <c r="H844" s="9"/>
    </row>
    <row r="845">
      <c r="F845" s="9"/>
      <c r="G845" s="9"/>
      <c r="H845" s="9"/>
    </row>
    <row r="846">
      <c r="F846" s="9"/>
      <c r="G846" s="9"/>
      <c r="H846" s="9"/>
    </row>
    <row r="847">
      <c r="F847" s="9"/>
      <c r="G847" s="9"/>
      <c r="H847" s="9"/>
    </row>
    <row r="848">
      <c r="F848" s="9"/>
      <c r="G848" s="9"/>
      <c r="H848" s="9"/>
    </row>
    <row r="849">
      <c r="F849" s="9"/>
      <c r="G849" s="9"/>
      <c r="H849" s="9"/>
    </row>
    <row r="850">
      <c r="F850" s="9"/>
      <c r="G850" s="9"/>
      <c r="H850" s="9"/>
    </row>
    <row r="851">
      <c r="F851" s="9"/>
      <c r="G851" s="9"/>
      <c r="H851" s="9"/>
    </row>
    <row r="852">
      <c r="F852" s="9"/>
      <c r="G852" s="9"/>
      <c r="H852" s="9"/>
    </row>
    <row r="853">
      <c r="F853" s="9"/>
      <c r="G853" s="9"/>
      <c r="H853" s="9"/>
    </row>
    <row r="854">
      <c r="F854" s="9"/>
      <c r="G854" s="9"/>
      <c r="H854" s="9"/>
    </row>
    <row r="855">
      <c r="F855" s="9"/>
      <c r="G855" s="9"/>
      <c r="H855" s="9"/>
    </row>
    <row r="856">
      <c r="F856" s="9"/>
      <c r="G856" s="9"/>
      <c r="H856" s="9"/>
    </row>
    <row r="857">
      <c r="F857" s="9"/>
      <c r="G857" s="9"/>
      <c r="H857" s="9"/>
    </row>
    <row r="858">
      <c r="F858" s="9"/>
      <c r="G858" s="9"/>
      <c r="H858" s="9"/>
    </row>
    <row r="859">
      <c r="F859" s="9"/>
      <c r="G859" s="9"/>
      <c r="H859" s="9"/>
    </row>
    <row r="860">
      <c r="F860" s="9"/>
      <c r="G860" s="9"/>
      <c r="H860" s="9"/>
    </row>
    <row r="861">
      <c r="F861" s="9"/>
      <c r="G861" s="9"/>
      <c r="H861" s="9"/>
    </row>
    <row r="862">
      <c r="F862" s="9"/>
      <c r="G862" s="9"/>
      <c r="H862" s="9"/>
    </row>
    <row r="863">
      <c r="F863" s="9"/>
      <c r="G863" s="9"/>
      <c r="H863" s="9"/>
    </row>
    <row r="864">
      <c r="F864" s="9"/>
      <c r="G864" s="9"/>
      <c r="H864" s="9"/>
    </row>
    <row r="865">
      <c r="F865" s="9"/>
      <c r="G865" s="9"/>
      <c r="H865" s="9"/>
    </row>
    <row r="866">
      <c r="F866" s="9"/>
      <c r="G866" s="9"/>
      <c r="H866" s="9"/>
    </row>
    <row r="867">
      <c r="F867" s="9"/>
      <c r="G867" s="9"/>
      <c r="H867" s="9"/>
    </row>
    <row r="868">
      <c r="F868" s="9"/>
      <c r="G868" s="9"/>
      <c r="H868" s="9"/>
    </row>
    <row r="869">
      <c r="F869" s="9"/>
      <c r="G869" s="9"/>
      <c r="H869" s="9"/>
    </row>
    <row r="870">
      <c r="F870" s="9"/>
      <c r="G870" s="9"/>
      <c r="H870" s="9"/>
    </row>
    <row r="871">
      <c r="F871" s="9"/>
      <c r="G871" s="9"/>
      <c r="H871" s="9"/>
    </row>
    <row r="872">
      <c r="F872" s="9"/>
      <c r="G872" s="9"/>
      <c r="H872" s="9"/>
    </row>
    <row r="873">
      <c r="F873" s="9"/>
      <c r="G873" s="9"/>
      <c r="H873" s="9"/>
    </row>
    <row r="874">
      <c r="F874" s="9"/>
      <c r="G874" s="9"/>
      <c r="H874" s="9"/>
    </row>
    <row r="875">
      <c r="F875" s="9"/>
      <c r="G875" s="9"/>
      <c r="H875" s="9"/>
    </row>
    <row r="876">
      <c r="F876" s="9"/>
      <c r="G876" s="9"/>
      <c r="H876" s="9"/>
    </row>
    <row r="877">
      <c r="F877" s="9"/>
      <c r="G877" s="9"/>
      <c r="H877" s="9"/>
    </row>
    <row r="878">
      <c r="F878" s="9"/>
      <c r="G878" s="9"/>
      <c r="H878" s="9"/>
    </row>
    <row r="879">
      <c r="F879" s="9"/>
      <c r="G879" s="9"/>
      <c r="H879" s="9"/>
    </row>
    <row r="880">
      <c r="F880" s="9"/>
      <c r="G880" s="9"/>
      <c r="H880" s="9"/>
    </row>
    <row r="881">
      <c r="F881" s="9"/>
      <c r="G881" s="9"/>
      <c r="H881" s="9"/>
    </row>
    <row r="882">
      <c r="F882" s="9"/>
      <c r="G882" s="9"/>
      <c r="H882" s="9"/>
    </row>
    <row r="883">
      <c r="F883" s="9"/>
      <c r="G883" s="9"/>
      <c r="H883" s="9"/>
    </row>
    <row r="884">
      <c r="F884" s="9"/>
      <c r="G884" s="9"/>
      <c r="H884" s="9"/>
    </row>
    <row r="885">
      <c r="F885" s="9"/>
      <c r="G885" s="9"/>
      <c r="H885" s="9"/>
    </row>
    <row r="886">
      <c r="F886" s="9"/>
      <c r="G886" s="9"/>
      <c r="H886" s="9"/>
    </row>
    <row r="887">
      <c r="F887" s="9"/>
      <c r="G887" s="9"/>
      <c r="H887" s="9"/>
    </row>
    <row r="888">
      <c r="F888" s="9"/>
      <c r="G888" s="9"/>
      <c r="H888" s="9"/>
    </row>
    <row r="889">
      <c r="F889" s="9"/>
      <c r="G889" s="9"/>
      <c r="H889" s="9"/>
    </row>
    <row r="890">
      <c r="F890" s="9"/>
      <c r="G890" s="9"/>
      <c r="H890" s="9"/>
    </row>
    <row r="891">
      <c r="F891" s="9"/>
      <c r="G891" s="9"/>
      <c r="H891" s="9"/>
    </row>
    <row r="892">
      <c r="F892" s="9"/>
      <c r="G892" s="9"/>
      <c r="H892" s="9"/>
    </row>
    <row r="893">
      <c r="F893" s="9"/>
      <c r="G893" s="9"/>
      <c r="H893" s="9"/>
    </row>
    <row r="894">
      <c r="F894" s="9"/>
      <c r="G894" s="9"/>
      <c r="H894" s="9"/>
    </row>
    <row r="895">
      <c r="F895" s="9"/>
      <c r="G895" s="9"/>
      <c r="H895" s="9"/>
    </row>
    <row r="896">
      <c r="F896" s="9"/>
      <c r="G896" s="9"/>
      <c r="H896" s="9"/>
    </row>
    <row r="897">
      <c r="F897" s="9"/>
      <c r="G897" s="9"/>
      <c r="H897" s="9"/>
    </row>
    <row r="898">
      <c r="F898" s="9"/>
      <c r="G898" s="9"/>
      <c r="H898" s="9"/>
    </row>
    <row r="899">
      <c r="F899" s="9"/>
      <c r="G899" s="9"/>
      <c r="H899" s="9"/>
    </row>
    <row r="900">
      <c r="F900" s="9"/>
      <c r="G900" s="9"/>
      <c r="H900" s="9"/>
    </row>
    <row r="901">
      <c r="F901" s="9"/>
      <c r="G901" s="9"/>
      <c r="H901" s="9"/>
    </row>
    <row r="902">
      <c r="F902" s="9"/>
      <c r="G902" s="9"/>
      <c r="H902" s="9"/>
    </row>
    <row r="903">
      <c r="F903" s="9"/>
      <c r="G903" s="9"/>
      <c r="H903" s="9"/>
    </row>
    <row r="904">
      <c r="F904" s="9"/>
      <c r="G904" s="9"/>
      <c r="H904" s="9"/>
    </row>
    <row r="905">
      <c r="F905" s="9"/>
      <c r="G905" s="9"/>
      <c r="H905" s="9"/>
    </row>
    <row r="906">
      <c r="F906" s="9"/>
      <c r="G906" s="9"/>
      <c r="H906" s="9"/>
    </row>
    <row r="907">
      <c r="F907" s="9"/>
      <c r="G907" s="9"/>
      <c r="H907" s="9"/>
    </row>
    <row r="908">
      <c r="F908" s="9"/>
      <c r="G908" s="9"/>
      <c r="H908" s="9"/>
    </row>
    <row r="909">
      <c r="F909" s="9"/>
      <c r="G909" s="9"/>
      <c r="H909" s="9"/>
    </row>
    <row r="910">
      <c r="F910" s="9"/>
      <c r="G910" s="9"/>
      <c r="H910" s="9"/>
    </row>
    <row r="911">
      <c r="F911" s="9"/>
      <c r="G911" s="9"/>
      <c r="H911" s="9"/>
    </row>
    <row r="912">
      <c r="F912" s="9"/>
      <c r="G912" s="9"/>
      <c r="H912" s="9"/>
    </row>
    <row r="913">
      <c r="F913" s="9"/>
      <c r="G913" s="9"/>
      <c r="H913" s="9"/>
    </row>
    <row r="914">
      <c r="F914" s="9"/>
      <c r="G914" s="9"/>
      <c r="H914" s="9"/>
    </row>
    <row r="915">
      <c r="F915" s="9"/>
      <c r="G915" s="9"/>
      <c r="H915" s="9"/>
    </row>
    <row r="916">
      <c r="F916" s="9"/>
      <c r="G916" s="9"/>
      <c r="H916" s="9"/>
    </row>
    <row r="917">
      <c r="F917" s="9"/>
      <c r="G917" s="9"/>
      <c r="H917" s="9"/>
    </row>
    <row r="918">
      <c r="F918" s="9"/>
      <c r="G918" s="9"/>
      <c r="H918" s="9"/>
    </row>
    <row r="919">
      <c r="F919" s="9"/>
      <c r="G919" s="9"/>
      <c r="H919" s="9"/>
    </row>
    <row r="920">
      <c r="F920" s="9"/>
      <c r="G920" s="9"/>
      <c r="H920" s="9"/>
    </row>
    <row r="921">
      <c r="F921" s="9"/>
      <c r="G921" s="9"/>
      <c r="H921" s="9"/>
    </row>
    <row r="922">
      <c r="F922" s="9"/>
      <c r="G922" s="9"/>
      <c r="H922" s="9"/>
    </row>
    <row r="923">
      <c r="F923" s="9"/>
      <c r="G923" s="9"/>
      <c r="H923" s="9"/>
    </row>
    <row r="924">
      <c r="F924" s="9"/>
      <c r="G924" s="9"/>
      <c r="H924" s="9"/>
    </row>
    <row r="925">
      <c r="F925" s="9"/>
      <c r="G925" s="9"/>
      <c r="H925" s="9"/>
    </row>
    <row r="926">
      <c r="F926" s="9"/>
      <c r="G926" s="9"/>
      <c r="H926" s="9"/>
    </row>
    <row r="927">
      <c r="F927" s="9"/>
      <c r="G927" s="9"/>
      <c r="H927" s="9"/>
    </row>
    <row r="928">
      <c r="F928" s="9"/>
      <c r="G928" s="9"/>
      <c r="H928" s="9"/>
    </row>
    <row r="929">
      <c r="F929" s="9"/>
      <c r="G929" s="9"/>
      <c r="H929" s="9"/>
    </row>
    <row r="930">
      <c r="F930" s="9"/>
      <c r="G930" s="9"/>
      <c r="H930" s="9"/>
    </row>
    <row r="931">
      <c r="F931" s="9"/>
      <c r="G931" s="9"/>
      <c r="H931" s="9"/>
    </row>
    <row r="932">
      <c r="F932" s="9"/>
      <c r="G932" s="9"/>
      <c r="H932" s="9"/>
    </row>
    <row r="933">
      <c r="F933" s="9"/>
      <c r="G933" s="9"/>
      <c r="H933" s="9"/>
    </row>
    <row r="934">
      <c r="F934" s="9"/>
      <c r="G934" s="9"/>
      <c r="H934" s="9"/>
    </row>
    <row r="935">
      <c r="F935" s="9"/>
      <c r="G935" s="9"/>
      <c r="H935" s="9"/>
    </row>
    <row r="936">
      <c r="F936" s="9"/>
      <c r="G936" s="9"/>
      <c r="H936" s="9"/>
    </row>
    <row r="937">
      <c r="F937" s="9"/>
      <c r="G937" s="9"/>
      <c r="H937" s="9"/>
    </row>
    <row r="938">
      <c r="F938" s="9"/>
      <c r="G938" s="9"/>
      <c r="H938" s="9"/>
    </row>
    <row r="939">
      <c r="F939" s="9"/>
      <c r="G939" s="9"/>
      <c r="H939" s="9"/>
    </row>
    <row r="940">
      <c r="F940" s="9"/>
      <c r="G940" s="9"/>
      <c r="H940" s="9"/>
    </row>
    <row r="941">
      <c r="F941" s="9"/>
      <c r="G941" s="9"/>
      <c r="H941" s="9"/>
    </row>
    <row r="942">
      <c r="F942" s="9"/>
      <c r="G942" s="9"/>
      <c r="H942" s="9"/>
    </row>
    <row r="943">
      <c r="F943" s="9"/>
      <c r="G943" s="9"/>
      <c r="H943" s="9"/>
    </row>
    <row r="944">
      <c r="F944" s="9"/>
      <c r="G944" s="9"/>
      <c r="H944" s="9"/>
    </row>
    <row r="945">
      <c r="F945" s="9"/>
      <c r="G945" s="9"/>
      <c r="H945" s="9"/>
    </row>
    <row r="946">
      <c r="F946" s="9"/>
      <c r="G946" s="9"/>
      <c r="H946" s="9"/>
    </row>
    <row r="947">
      <c r="F947" s="9"/>
      <c r="G947" s="9"/>
      <c r="H947" s="9"/>
    </row>
    <row r="948">
      <c r="F948" s="9"/>
      <c r="G948" s="9"/>
      <c r="H948" s="9"/>
    </row>
    <row r="949">
      <c r="F949" s="9"/>
      <c r="G949" s="9"/>
      <c r="H949" s="9"/>
    </row>
    <row r="950">
      <c r="F950" s="9"/>
      <c r="G950" s="9"/>
      <c r="H950" s="9"/>
    </row>
    <row r="951">
      <c r="F951" s="9"/>
      <c r="G951" s="9"/>
      <c r="H951" s="9"/>
    </row>
    <row r="952">
      <c r="F952" s="9"/>
      <c r="G952" s="9"/>
      <c r="H952" s="9"/>
    </row>
    <row r="953">
      <c r="F953" s="9"/>
      <c r="G953" s="9"/>
      <c r="H953" s="9"/>
    </row>
    <row r="954">
      <c r="F954" s="9"/>
      <c r="G954" s="9"/>
      <c r="H954" s="9"/>
    </row>
    <row r="955">
      <c r="F955" s="9"/>
      <c r="G955" s="9"/>
      <c r="H955" s="9"/>
    </row>
    <row r="956">
      <c r="F956" s="9"/>
      <c r="G956" s="9"/>
      <c r="H956" s="9"/>
    </row>
    <row r="957">
      <c r="F957" s="9"/>
      <c r="G957" s="9"/>
      <c r="H957" s="9"/>
    </row>
    <row r="958">
      <c r="F958" s="9"/>
      <c r="G958" s="9"/>
      <c r="H958" s="9"/>
    </row>
    <row r="959">
      <c r="F959" s="9"/>
      <c r="G959" s="9"/>
      <c r="H959" s="9"/>
    </row>
    <row r="960">
      <c r="F960" s="9"/>
      <c r="G960" s="9"/>
      <c r="H960" s="9"/>
    </row>
    <row r="961">
      <c r="F961" s="9"/>
      <c r="G961" s="9"/>
      <c r="H961" s="9"/>
    </row>
    <row r="962">
      <c r="F962" s="9"/>
      <c r="G962" s="9"/>
      <c r="H962" s="9"/>
    </row>
    <row r="963">
      <c r="F963" s="9"/>
      <c r="G963" s="9"/>
      <c r="H963" s="9"/>
    </row>
    <row r="964">
      <c r="F964" s="9"/>
      <c r="G964" s="9"/>
      <c r="H964" s="9"/>
    </row>
    <row r="965">
      <c r="F965" s="9"/>
      <c r="G965" s="9"/>
      <c r="H965" s="9"/>
    </row>
    <row r="966">
      <c r="F966" s="9"/>
      <c r="G966" s="9"/>
      <c r="H966" s="9"/>
    </row>
    <row r="967">
      <c r="F967" s="9"/>
      <c r="G967" s="9"/>
      <c r="H967" s="9"/>
    </row>
    <row r="968">
      <c r="F968" s="9"/>
      <c r="G968" s="9"/>
      <c r="H968" s="9"/>
    </row>
    <row r="969">
      <c r="F969" s="9"/>
      <c r="G969" s="9"/>
      <c r="H969" s="9"/>
    </row>
    <row r="970">
      <c r="F970" s="9"/>
      <c r="G970" s="9"/>
      <c r="H970" s="9"/>
    </row>
    <row r="971">
      <c r="F971" s="9"/>
      <c r="G971" s="9"/>
      <c r="H971" s="9"/>
    </row>
    <row r="972">
      <c r="F972" s="9"/>
      <c r="G972" s="9"/>
      <c r="H972" s="9"/>
    </row>
    <row r="973">
      <c r="F973" s="9"/>
      <c r="G973" s="9"/>
      <c r="H973" s="9"/>
    </row>
    <row r="974">
      <c r="F974" s="9"/>
      <c r="G974" s="9"/>
      <c r="H974" s="9"/>
    </row>
    <row r="975">
      <c r="F975" s="9"/>
      <c r="G975" s="9"/>
      <c r="H975" s="9"/>
    </row>
    <row r="976">
      <c r="F976" s="9"/>
      <c r="G976" s="9"/>
      <c r="H976" s="9"/>
    </row>
    <row r="977">
      <c r="F977" s="9"/>
      <c r="G977" s="9"/>
      <c r="H977" s="9"/>
    </row>
    <row r="978">
      <c r="F978" s="9"/>
      <c r="G978" s="9"/>
      <c r="H978" s="9"/>
    </row>
    <row r="979">
      <c r="F979" s="9"/>
      <c r="G979" s="9"/>
      <c r="H979" s="9"/>
    </row>
    <row r="980">
      <c r="F980" s="9"/>
      <c r="G980" s="9"/>
      <c r="H980" s="9"/>
    </row>
    <row r="981">
      <c r="F981" s="9"/>
      <c r="G981" s="9"/>
      <c r="H981" s="9"/>
    </row>
    <row r="982">
      <c r="F982" s="9"/>
      <c r="G982" s="9"/>
      <c r="H982" s="9"/>
    </row>
    <row r="983">
      <c r="F983" s="9"/>
      <c r="G983" s="9"/>
      <c r="H983" s="9"/>
    </row>
    <row r="984">
      <c r="F984" s="9"/>
      <c r="G984" s="9"/>
      <c r="H984" s="9"/>
    </row>
    <row r="985">
      <c r="F985" s="9"/>
      <c r="G985" s="9"/>
      <c r="H985" s="9"/>
    </row>
    <row r="986">
      <c r="F986" s="9"/>
      <c r="G986" s="9"/>
      <c r="H986" s="9"/>
    </row>
    <row r="987">
      <c r="F987" s="9"/>
      <c r="G987" s="9"/>
      <c r="H987" s="9"/>
    </row>
    <row r="988">
      <c r="F988" s="9"/>
      <c r="G988" s="9"/>
      <c r="H988" s="9"/>
    </row>
    <row r="989">
      <c r="F989" s="9"/>
      <c r="G989" s="9"/>
      <c r="H989" s="9"/>
    </row>
    <row r="990">
      <c r="F990" s="9"/>
      <c r="G990" s="9"/>
      <c r="H990" s="9"/>
    </row>
    <row r="991">
      <c r="F991" s="9"/>
      <c r="G991" s="9"/>
      <c r="H991" s="9"/>
    </row>
    <row r="992">
      <c r="F992" s="9"/>
      <c r="G992" s="9"/>
      <c r="H992" s="9"/>
    </row>
    <row r="993">
      <c r="F993" s="9"/>
      <c r="G993" s="9"/>
      <c r="H993" s="9"/>
    </row>
    <row r="994">
      <c r="F994" s="9"/>
      <c r="G994" s="9"/>
      <c r="H994" s="9"/>
    </row>
    <row r="995">
      <c r="F995" s="9"/>
      <c r="G995" s="9"/>
      <c r="H995" s="9"/>
    </row>
    <row r="996">
      <c r="F996" s="9"/>
      <c r="G996" s="9"/>
      <c r="H996" s="9"/>
    </row>
    <row r="997">
      <c r="F997" s="9"/>
      <c r="G997" s="9"/>
      <c r="H997" s="9"/>
    </row>
    <row r="998">
      <c r="F998" s="9"/>
      <c r="G998" s="9"/>
      <c r="H998" s="9"/>
    </row>
    <row r="999">
      <c r="F999" s="9"/>
      <c r="G999" s="9"/>
      <c r="H999" s="9"/>
    </row>
    <row r="1000">
      <c r="F1000" s="9"/>
      <c r="G1000" s="9"/>
      <c r="H1000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</cols>
  <sheetData>
    <row r="1">
      <c r="A1" s="8" t="s">
        <v>733</v>
      </c>
      <c r="B1" s="8" t="s">
        <v>3275</v>
      </c>
      <c r="C1" s="8" t="s">
        <v>7462</v>
      </c>
      <c r="D1" s="8" t="s">
        <v>1461</v>
      </c>
      <c r="E1" s="8" t="s">
        <v>744</v>
      </c>
      <c r="F1" s="8" t="s">
        <v>9140</v>
      </c>
    </row>
    <row r="2">
      <c r="A2" s="8" t="s">
        <v>9157</v>
      </c>
      <c r="B2" s="13">
        <v>45670.0</v>
      </c>
      <c r="C2" s="8" t="s">
        <v>9143</v>
      </c>
      <c r="D2" s="8">
        <v>260000.0</v>
      </c>
      <c r="F2" s="10" t="s">
        <v>9142</v>
      </c>
    </row>
    <row r="3">
      <c r="A3" s="8" t="s">
        <v>9158</v>
      </c>
      <c r="B3" s="13">
        <v>45671.0</v>
      </c>
      <c r="C3" s="8" t="s">
        <v>7584</v>
      </c>
      <c r="D3" s="8">
        <v>250000.0</v>
      </c>
      <c r="F3" s="10" t="s">
        <v>9145</v>
      </c>
    </row>
    <row r="4">
      <c r="A4" s="8" t="s">
        <v>9159</v>
      </c>
      <c r="B4" s="13">
        <v>45671.0</v>
      </c>
      <c r="C4" s="8" t="s">
        <v>9143</v>
      </c>
      <c r="D4" s="8">
        <v>220000.0</v>
      </c>
      <c r="F4" s="10" t="s">
        <v>9147</v>
      </c>
    </row>
    <row r="5">
      <c r="A5" s="8" t="s">
        <v>9160</v>
      </c>
      <c r="B5" s="13">
        <v>45671.0</v>
      </c>
      <c r="C5" s="8" t="s">
        <v>9161</v>
      </c>
      <c r="D5" s="8">
        <v>2250.0</v>
      </c>
      <c r="F5" s="10" t="s">
        <v>9147</v>
      </c>
    </row>
    <row r="6">
      <c r="A6" s="8" t="s">
        <v>9162</v>
      </c>
      <c r="B6" s="13">
        <v>45693.0</v>
      </c>
      <c r="C6" s="8" t="s">
        <v>9143</v>
      </c>
      <c r="D6" s="8">
        <v>60000.0</v>
      </c>
      <c r="E6" s="8" t="s">
        <v>9163</v>
      </c>
      <c r="F6" s="10" t="s">
        <v>9142</v>
      </c>
    </row>
    <row r="7">
      <c r="A7" s="8" t="s">
        <v>9164</v>
      </c>
      <c r="B7" s="13">
        <v>45693.0</v>
      </c>
      <c r="C7" s="8" t="s">
        <v>7584</v>
      </c>
      <c r="D7" s="8">
        <v>5000.0</v>
      </c>
      <c r="E7" s="8" t="s">
        <v>9165</v>
      </c>
      <c r="F7" s="10" t="s">
        <v>9150</v>
      </c>
    </row>
    <row r="8">
      <c r="A8" s="8" t="s">
        <v>9166</v>
      </c>
      <c r="B8" s="13">
        <v>45693.0</v>
      </c>
      <c r="C8" s="8" t="s">
        <v>7584</v>
      </c>
      <c r="D8" s="8">
        <v>20000.0</v>
      </c>
      <c r="E8" s="8" t="s">
        <v>9167</v>
      </c>
      <c r="F8" s="10" t="s">
        <v>9145</v>
      </c>
    </row>
    <row r="9">
      <c r="A9" s="8" t="s">
        <v>9168</v>
      </c>
      <c r="B9" s="13">
        <v>45705.0</v>
      </c>
      <c r="C9" s="8" t="s">
        <v>9143</v>
      </c>
      <c r="D9" s="8">
        <v>21030.0</v>
      </c>
      <c r="E9" s="8" t="s">
        <v>9169</v>
      </c>
      <c r="F9" s="10" t="s">
        <v>9145</v>
      </c>
    </row>
    <row r="10">
      <c r="A10" s="8" t="s">
        <v>9170</v>
      </c>
      <c r="B10" s="13">
        <v>45722.0</v>
      </c>
      <c r="C10" s="8" t="s">
        <v>7584</v>
      </c>
      <c r="D10" s="8">
        <v>5000.0</v>
      </c>
      <c r="E10" s="8" t="s">
        <v>9171</v>
      </c>
      <c r="F10" s="10" t="s">
        <v>9150</v>
      </c>
    </row>
    <row r="11">
      <c r="A11" s="8" t="s">
        <v>9172</v>
      </c>
      <c r="B11" s="13">
        <v>45722.0</v>
      </c>
      <c r="C11" s="8" t="s">
        <v>7584</v>
      </c>
      <c r="D11" s="8">
        <v>20000.0</v>
      </c>
      <c r="E11" s="8" t="s">
        <v>9173</v>
      </c>
      <c r="F11" s="10" t="s">
        <v>9145</v>
      </c>
    </row>
    <row r="12">
      <c r="A12" s="8" t="s">
        <v>9174</v>
      </c>
      <c r="B12" s="13">
        <v>45722.0</v>
      </c>
      <c r="C12" s="8" t="s">
        <v>7584</v>
      </c>
      <c r="D12" s="8">
        <v>20000.0</v>
      </c>
      <c r="E12" s="8" t="s">
        <v>9173</v>
      </c>
      <c r="F12" s="10" t="s">
        <v>9142</v>
      </c>
    </row>
    <row r="13">
      <c r="A13" s="8" t="s">
        <v>9175</v>
      </c>
      <c r="B13" s="13">
        <v>45727.0</v>
      </c>
      <c r="C13" s="8" t="s">
        <v>9143</v>
      </c>
      <c r="D13" s="8">
        <v>100000.0</v>
      </c>
      <c r="E13" s="8" t="s">
        <v>9176</v>
      </c>
      <c r="F13" s="10" t="s">
        <v>9142</v>
      </c>
    </row>
    <row r="14">
      <c r="A14" s="8" t="s">
        <v>9177</v>
      </c>
      <c r="B14" s="13">
        <v>45748.0</v>
      </c>
      <c r="C14" s="8" t="s">
        <v>7584</v>
      </c>
      <c r="D14" s="8">
        <v>5000.0</v>
      </c>
      <c r="E14" s="8" t="s">
        <v>9178</v>
      </c>
      <c r="F14" s="10" t="s">
        <v>9150</v>
      </c>
    </row>
    <row r="15">
      <c r="A15" s="8" t="s">
        <v>9179</v>
      </c>
      <c r="B15" s="13">
        <v>45748.0</v>
      </c>
      <c r="C15" s="8" t="s">
        <v>7584</v>
      </c>
      <c r="D15" s="8">
        <v>20000.0</v>
      </c>
      <c r="E15" s="8" t="s">
        <v>9180</v>
      </c>
      <c r="F15" s="10" t="s">
        <v>9145</v>
      </c>
    </row>
    <row r="16">
      <c r="A16" s="8" t="s">
        <v>9181</v>
      </c>
      <c r="B16" s="13">
        <v>45771.0</v>
      </c>
      <c r="C16" s="8" t="s">
        <v>7584</v>
      </c>
      <c r="D16" s="8">
        <v>5000.0</v>
      </c>
      <c r="E16" s="8" t="s">
        <v>9182</v>
      </c>
      <c r="F16" s="10" t="s">
        <v>9150</v>
      </c>
    </row>
    <row r="17">
      <c r="A17" s="8" t="s">
        <v>9183</v>
      </c>
      <c r="B17" s="13">
        <v>45776.0</v>
      </c>
      <c r="C17" s="8" t="s">
        <v>9143</v>
      </c>
      <c r="D17" s="8">
        <v>100000.0</v>
      </c>
      <c r="F17" s="10" t="s">
        <v>9152</v>
      </c>
    </row>
    <row r="18">
      <c r="A18" s="8" t="s">
        <v>9184</v>
      </c>
      <c r="B18" s="13">
        <v>45776.0</v>
      </c>
      <c r="C18" s="8" t="s">
        <v>9143</v>
      </c>
      <c r="D18" s="8">
        <v>26749.0</v>
      </c>
      <c r="F18" s="10" t="s">
        <v>9152</v>
      </c>
    </row>
    <row r="19">
      <c r="A19" s="8" t="s">
        <v>9185</v>
      </c>
      <c r="B19" s="13">
        <v>45777.0</v>
      </c>
      <c r="C19" s="8" t="s">
        <v>7584</v>
      </c>
      <c r="D19" s="8">
        <v>20000.0</v>
      </c>
      <c r="E19" s="8" t="s">
        <v>9186</v>
      </c>
      <c r="F19" s="10" t="s">
        <v>9145</v>
      </c>
    </row>
    <row r="20">
      <c r="A20" s="8" t="s">
        <v>9187</v>
      </c>
      <c r="B20" s="13">
        <v>45777.0</v>
      </c>
      <c r="C20" s="8" t="s">
        <v>9143</v>
      </c>
      <c r="D20" s="8">
        <v>92882.0</v>
      </c>
      <c r="F20" s="10" t="s">
        <v>9152</v>
      </c>
    </row>
    <row r="21">
      <c r="A21" s="8" t="s">
        <v>9188</v>
      </c>
      <c r="B21" s="13">
        <v>45777.0</v>
      </c>
      <c r="C21" s="8" t="s">
        <v>9143</v>
      </c>
      <c r="D21" s="8">
        <v>50000.0</v>
      </c>
      <c r="F21" s="10" t="s">
        <v>9152</v>
      </c>
    </row>
    <row r="22">
      <c r="A22" s="8" t="s">
        <v>9189</v>
      </c>
      <c r="B22" s="13">
        <v>45782.0</v>
      </c>
      <c r="C22" s="8" t="s">
        <v>9143</v>
      </c>
      <c r="D22" s="8">
        <v>46500.0</v>
      </c>
      <c r="F22" s="10" t="s">
        <v>9152</v>
      </c>
    </row>
    <row r="23">
      <c r="A23" s="8" t="s">
        <v>9190</v>
      </c>
      <c r="B23" s="13">
        <v>45782.0</v>
      </c>
      <c r="C23" s="8" t="s">
        <v>9143</v>
      </c>
      <c r="D23" s="8">
        <v>23500.0</v>
      </c>
      <c r="F23" s="10" t="s">
        <v>9152</v>
      </c>
    </row>
    <row r="24">
      <c r="A24" s="8" t="s">
        <v>9191</v>
      </c>
      <c r="B24" s="13">
        <v>45782.0</v>
      </c>
      <c r="C24" s="8" t="s">
        <v>1473</v>
      </c>
      <c r="D24" s="8">
        <v>-551.0</v>
      </c>
      <c r="E24" s="8" t="s">
        <v>9192</v>
      </c>
      <c r="F24" s="10" t="s">
        <v>9150</v>
      </c>
    </row>
    <row r="25">
      <c r="A25" s="8" t="s">
        <v>9193</v>
      </c>
      <c r="B25" s="13">
        <v>45782.0</v>
      </c>
      <c r="C25" s="8" t="s">
        <v>1473</v>
      </c>
      <c r="D25" s="8">
        <v>-502.0</v>
      </c>
      <c r="E25" s="8" t="s">
        <v>9194</v>
      </c>
      <c r="F25" s="10" t="s">
        <v>9150</v>
      </c>
    </row>
    <row r="26">
      <c r="A26" s="8" t="s">
        <v>9195</v>
      </c>
      <c r="B26" s="13">
        <v>45782.0</v>
      </c>
      <c r="C26" s="8" t="s">
        <v>1473</v>
      </c>
      <c r="D26" s="8">
        <v>-620.0</v>
      </c>
      <c r="E26" s="8" t="s">
        <v>9196</v>
      </c>
      <c r="F26" s="10" t="s">
        <v>9150</v>
      </c>
    </row>
    <row r="27">
      <c r="A27" s="10" t="s">
        <v>9197</v>
      </c>
      <c r="B27" s="13">
        <v>45782.0</v>
      </c>
      <c r="C27" s="8" t="s">
        <v>1473</v>
      </c>
      <c r="D27" s="8">
        <v>-620.0</v>
      </c>
      <c r="E27" s="8" t="s">
        <v>9198</v>
      </c>
      <c r="F27" s="10" t="s">
        <v>9150</v>
      </c>
    </row>
    <row r="28">
      <c r="A28" s="8" t="s">
        <v>9199</v>
      </c>
      <c r="B28" s="13">
        <v>45782.0</v>
      </c>
      <c r="C28" s="8" t="s">
        <v>1473</v>
      </c>
      <c r="D28" s="8">
        <v>-620.0</v>
      </c>
      <c r="E28" s="8" t="s">
        <v>9200</v>
      </c>
      <c r="F28" s="10" t="s">
        <v>9150</v>
      </c>
    </row>
    <row r="29">
      <c r="A29" s="8" t="s">
        <v>9201</v>
      </c>
      <c r="B29" s="13">
        <v>45810.0</v>
      </c>
      <c r="C29" s="8" t="s">
        <v>7584</v>
      </c>
      <c r="D29" s="8">
        <v>20000.0</v>
      </c>
      <c r="E29" s="8"/>
      <c r="F29" s="10" t="s">
        <v>9142</v>
      </c>
    </row>
    <row r="30">
      <c r="A30" s="10" t="s">
        <v>9202</v>
      </c>
      <c r="B30" s="13">
        <v>45810.0</v>
      </c>
      <c r="C30" s="8" t="s">
        <v>7584</v>
      </c>
      <c r="D30" s="8">
        <v>5000.0</v>
      </c>
      <c r="E30" s="8" t="s">
        <v>9203</v>
      </c>
      <c r="F30" s="10" t="s">
        <v>9150</v>
      </c>
    </row>
    <row r="31">
      <c r="A31" s="8" t="s">
        <v>9204</v>
      </c>
      <c r="B31" s="13">
        <v>45810.0</v>
      </c>
      <c r="C31" s="8" t="s">
        <v>1473</v>
      </c>
      <c r="D31" s="8">
        <v>-620.0</v>
      </c>
      <c r="E31" s="8" t="s">
        <v>9205</v>
      </c>
      <c r="F31" s="10" t="s">
        <v>9150</v>
      </c>
    </row>
    <row r="32">
      <c r="A32" s="8" t="s">
        <v>9206</v>
      </c>
      <c r="B32" s="13">
        <v>45810.0</v>
      </c>
      <c r="C32" s="8" t="s">
        <v>7584</v>
      </c>
      <c r="D32" s="8">
        <v>20000.0</v>
      </c>
      <c r="E32" s="8" t="s">
        <v>9207</v>
      </c>
      <c r="F32" s="10" t="s">
        <v>9145</v>
      </c>
    </row>
    <row r="33">
      <c r="A33" s="8" t="s">
        <v>9208</v>
      </c>
      <c r="B33" s="13">
        <v>45818.0</v>
      </c>
      <c r="C33" s="8" t="s">
        <v>9143</v>
      </c>
      <c r="D33" s="8">
        <v>60000.0</v>
      </c>
      <c r="F33" s="10" t="s">
        <v>9153</v>
      </c>
    </row>
    <row r="34">
      <c r="A34" s="8" t="s">
        <v>9209</v>
      </c>
      <c r="B34" s="13">
        <v>45838.0</v>
      </c>
      <c r="C34" s="8" t="s">
        <v>7584</v>
      </c>
      <c r="D34" s="8">
        <v>5000.0</v>
      </c>
      <c r="E34" s="8" t="s">
        <v>9210</v>
      </c>
      <c r="F34" s="10" t="s">
        <v>9150</v>
      </c>
    </row>
    <row r="35">
      <c r="A35" s="8" t="s">
        <v>9211</v>
      </c>
      <c r="B35" s="13">
        <v>45838.0</v>
      </c>
      <c r="C35" s="8" t="s">
        <v>1473</v>
      </c>
      <c r="D35" s="8">
        <v>-620.0</v>
      </c>
      <c r="E35" s="8" t="s">
        <v>9212</v>
      </c>
      <c r="F35" s="10" t="s">
        <v>9150</v>
      </c>
    </row>
    <row r="36">
      <c r="A36" s="8" t="s">
        <v>9213</v>
      </c>
      <c r="B36" s="13">
        <v>45838.0</v>
      </c>
      <c r="C36" s="8" t="s">
        <v>7584</v>
      </c>
      <c r="D36" s="8">
        <v>20000.0</v>
      </c>
      <c r="E36" s="8" t="s">
        <v>9214</v>
      </c>
      <c r="F36" s="10" t="s">
        <v>9145</v>
      </c>
    </row>
    <row r="37">
      <c r="A37" s="8"/>
      <c r="B37" s="13"/>
      <c r="C37" s="8"/>
      <c r="D37" s="8"/>
      <c r="E37" s="8"/>
      <c r="F37" s="8"/>
    </row>
    <row r="38">
      <c r="A38" s="8" t="s">
        <v>9215</v>
      </c>
      <c r="B38" s="13">
        <v>45842.0</v>
      </c>
      <c r="C38" s="8" t="s">
        <v>9143</v>
      </c>
      <c r="D38" s="8">
        <v>20000.0</v>
      </c>
      <c r="E38" s="8" t="s">
        <v>9216</v>
      </c>
      <c r="F38" s="10" t="s">
        <v>9153</v>
      </c>
    </row>
    <row r="39">
      <c r="A39" s="8" t="s">
        <v>9217</v>
      </c>
      <c r="B39" s="13">
        <v>45859.0</v>
      </c>
      <c r="C39" s="8" t="s">
        <v>1473</v>
      </c>
      <c r="D39" s="8">
        <v>-960.0</v>
      </c>
      <c r="E39" s="8" t="s">
        <v>9218</v>
      </c>
      <c r="F39" s="10" t="s">
        <v>9150</v>
      </c>
    </row>
    <row r="40">
      <c r="A40" s="8" t="s">
        <v>9219</v>
      </c>
      <c r="B40" s="13">
        <v>45843.0</v>
      </c>
      <c r="C40" s="8" t="s">
        <v>1473</v>
      </c>
      <c r="D40" s="8">
        <v>-637.5</v>
      </c>
      <c r="E40" s="8" t="s">
        <v>9220</v>
      </c>
      <c r="F40" s="10" t="s">
        <v>9150</v>
      </c>
    </row>
    <row r="41">
      <c r="A41" s="8" t="s">
        <v>9221</v>
      </c>
      <c r="B41" s="13">
        <v>45843.0</v>
      </c>
      <c r="C41" s="8" t="s">
        <v>1473</v>
      </c>
      <c r="D41" s="8">
        <v>-637.5</v>
      </c>
      <c r="E41" s="8" t="s">
        <v>9222</v>
      </c>
      <c r="F41" s="10" t="s">
        <v>9150</v>
      </c>
    </row>
    <row r="42">
      <c r="A42" s="8" t="s">
        <v>9223</v>
      </c>
      <c r="B42" s="13">
        <v>45863.0</v>
      </c>
      <c r="C42" s="8" t="s">
        <v>1473</v>
      </c>
      <c r="D42" s="8">
        <v>-2716.0</v>
      </c>
      <c r="E42" s="8" t="s">
        <v>9224</v>
      </c>
      <c r="F42" s="10" t="s">
        <v>9150</v>
      </c>
    </row>
    <row r="43">
      <c r="A43" s="8" t="s">
        <v>9225</v>
      </c>
      <c r="B43" s="13">
        <v>45869.0</v>
      </c>
      <c r="C43" s="8" t="s">
        <v>7584</v>
      </c>
      <c r="D43" s="8">
        <v>20000.0</v>
      </c>
      <c r="E43" s="8" t="s">
        <v>9226</v>
      </c>
      <c r="F43" s="10" t="s">
        <v>9145</v>
      </c>
    </row>
    <row r="44">
      <c r="A44" s="8" t="s">
        <v>9227</v>
      </c>
      <c r="B44" s="13">
        <v>45869.0</v>
      </c>
      <c r="C44" s="8" t="s">
        <v>7584</v>
      </c>
      <c r="D44" s="8">
        <v>5000.0</v>
      </c>
      <c r="E44" s="8" t="s">
        <v>9228</v>
      </c>
      <c r="F44" s="10" t="s">
        <v>9150</v>
      </c>
    </row>
    <row r="45">
      <c r="A45" s="8" t="s">
        <v>9229</v>
      </c>
      <c r="B45" s="13">
        <v>45869.0</v>
      </c>
      <c r="C45" s="8" t="s">
        <v>1473</v>
      </c>
      <c r="D45" s="8">
        <v>-620.0</v>
      </c>
      <c r="E45" s="8" t="s">
        <v>9230</v>
      </c>
      <c r="F45" s="10" t="s">
        <v>9150</v>
      </c>
    </row>
    <row r="46">
      <c r="A46" s="8" t="s">
        <v>9231</v>
      </c>
      <c r="B46" s="13">
        <v>45881.0</v>
      </c>
      <c r="C46" s="8" t="s">
        <v>9143</v>
      </c>
      <c r="D46" s="8">
        <v>22497.88</v>
      </c>
      <c r="F46" s="10" t="s">
        <v>9142</v>
      </c>
    </row>
    <row r="47">
      <c r="A47" s="8" t="s">
        <v>9232</v>
      </c>
      <c r="B47" s="13">
        <v>45881.0</v>
      </c>
      <c r="C47" s="8" t="s">
        <v>9143</v>
      </c>
      <c r="D47" s="8">
        <v>34500.0</v>
      </c>
      <c r="F47" s="10" t="s">
        <v>9142</v>
      </c>
    </row>
    <row r="48">
      <c r="A48" s="8" t="s">
        <v>9233</v>
      </c>
      <c r="B48" s="13">
        <v>45882.0</v>
      </c>
      <c r="C48" s="8" t="s">
        <v>9143</v>
      </c>
      <c r="D48" s="8">
        <v>1.85</v>
      </c>
      <c r="F48" s="10" t="s">
        <v>9142</v>
      </c>
    </row>
    <row r="49">
      <c r="A49" s="10" t="s">
        <v>9234</v>
      </c>
      <c r="B49" s="13">
        <v>45891.0</v>
      </c>
      <c r="C49" s="8" t="s">
        <v>9143</v>
      </c>
      <c r="D49" s="8">
        <v>30000.0</v>
      </c>
      <c r="F49" s="10" t="s">
        <v>9153</v>
      </c>
    </row>
    <row r="50">
      <c r="A50" s="8" t="s">
        <v>9235</v>
      </c>
      <c r="B50" s="13">
        <v>45930.0</v>
      </c>
      <c r="C50" s="8" t="s">
        <v>7584</v>
      </c>
      <c r="D50" s="8">
        <v>20000.0</v>
      </c>
      <c r="E50" s="8" t="s">
        <v>9236</v>
      </c>
      <c r="F50" s="10" t="s">
        <v>9145</v>
      </c>
    </row>
    <row r="51">
      <c r="A51" s="8" t="s">
        <v>9237</v>
      </c>
      <c r="B51" s="13">
        <v>45901.0</v>
      </c>
      <c r="C51" s="8" t="s">
        <v>7584</v>
      </c>
      <c r="D51" s="8">
        <v>5000.0</v>
      </c>
      <c r="E51" s="8" t="s">
        <v>9238</v>
      </c>
      <c r="F51" s="10" t="s">
        <v>9150</v>
      </c>
    </row>
    <row r="52">
      <c r="A52" s="8" t="s">
        <v>9239</v>
      </c>
      <c r="B52" s="13">
        <v>45901.0</v>
      </c>
      <c r="C52" s="8" t="s">
        <v>1473</v>
      </c>
      <c r="D52" s="8">
        <v>-620.0</v>
      </c>
      <c r="E52" s="8" t="s">
        <v>9240</v>
      </c>
      <c r="F52" s="10" t="s">
        <v>9150</v>
      </c>
    </row>
    <row r="53">
      <c r="A53" s="8" t="s">
        <v>9241</v>
      </c>
      <c r="B53" s="13">
        <v>45930.0</v>
      </c>
      <c r="C53" s="8" t="s">
        <v>7584</v>
      </c>
      <c r="D53" s="8">
        <v>5000.0</v>
      </c>
      <c r="E53" s="8" t="s">
        <v>9242</v>
      </c>
      <c r="F53" s="10" t="s">
        <v>9150</v>
      </c>
    </row>
    <row r="54">
      <c r="A54" s="8" t="s">
        <v>9243</v>
      </c>
      <c r="B54" s="13">
        <v>45930.0</v>
      </c>
      <c r="C54" s="8" t="s">
        <v>1473</v>
      </c>
      <c r="D54" s="8">
        <v>-620.0</v>
      </c>
      <c r="E54" s="8" t="s">
        <v>9244</v>
      </c>
      <c r="F54" s="10" t="s">
        <v>9150</v>
      </c>
    </row>
    <row r="55">
      <c r="A55" s="8" t="s">
        <v>9245</v>
      </c>
      <c r="B55" s="13">
        <v>45962.0</v>
      </c>
      <c r="C55" s="8" t="s">
        <v>7584</v>
      </c>
      <c r="D55" s="8">
        <v>5000.0</v>
      </c>
      <c r="E55" s="8" t="s">
        <v>9246</v>
      </c>
      <c r="F55" s="10" t="s">
        <v>9150</v>
      </c>
    </row>
    <row r="56">
      <c r="A56" s="8" t="s">
        <v>9247</v>
      </c>
      <c r="B56" s="13">
        <v>45962.0</v>
      </c>
      <c r="C56" s="8" t="s">
        <v>1473</v>
      </c>
      <c r="D56" s="8">
        <v>-620.0</v>
      </c>
      <c r="E56" s="8" t="s">
        <v>9248</v>
      </c>
      <c r="F56" s="10" t="s">
        <v>9150</v>
      </c>
    </row>
    <row r="57">
      <c r="A57" s="8" t="s">
        <v>9249</v>
      </c>
      <c r="B57" s="13">
        <v>45992.0</v>
      </c>
      <c r="C57" s="8" t="s">
        <v>7584</v>
      </c>
      <c r="D57" s="8">
        <v>5000.0</v>
      </c>
      <c r="E57" s="8" t="s">
        <v>9250</v>
      </c>
      <c r="F57" s="10" t="s">
        <v>9150</v>
      </c>
    </row>
    <row r="58">
      <c r="A58" s="8" t="s">
        <v>9251</v>
      </c>
      <c r="B58" s="13">
        <v>45992.0</v>
      </c>
      <c r="C58" s="8" t="s">
        <v>1473</v>
      </c>
      <c r="D58" s="8">
        <v>-620.0</v>
      </c>
      <c r="E58" s="8" t="s">
        <v>9252</v>
      </c>
      <c r="F58" s="10" t="s">
        <v>9150</v>
      </c>
    </row>
    <row r="59">
      <c r="A59" s="8" t="s">
        <v>9253</v>
      </c>
      <c r="B59" s="19">
        <v>46001.0</v>
      </c>
      <c r="C59" s="8" t="s">
        <v>1473</v>
      </c>
      <c r="D59" s="8">
        <v>-6830.43</v>
      </c>
      <c r="E59" s="8" t="s">
        <v>9254</v>
      </c>
      <c r="F59" s="10" t="s">
        <v>9150</v>
      </c>
    </row>
    <row r="60">
      <c r="A60" s="8" t="s">
        <v>9255</v>
      </c>
      <c r="B60" s="19">
        <v>46002.0</v>
      </c>
      <c r="C60" s="8" t="s">
        <v>9143</v>
      </c>
      <c r="D60" s="8">
        <v>92000.0</v>
      </c>
      <c r="F60" s="10" t="s">
        <v>9152</v>
      </c>
    </row>
    <row r="61">
      <c r="A61" s="8" t="s">
        <v>9256</v>
      </c>
      <c r="B61" s="19">
        <v>46002.0</v>
      </c>
      <c r="C61" s="8" t="s">
        <v>9143</v>
      </c>
      <c r="D61" s="8">
        <v>60000.0</v>
      </c>
      <c r="F61" s="10" t="s">
        <v>9152</v>
      </c>
    </row>
    <row r="62">
      <c r="A62" s="8" t="s">
        <v>9257</v>
      </c>
      <c r="B62" s="19">
        <v>46003.0</v>
      </c>
      <c r="C62" s="8" t="s">
        <v>1473</v>
      </c>
      <c r="D62" s="8">
        <v>-1900.0</v>
      </c>
      <c r="E62" s="8" t="s">
        <v>9258</v>
      </c>
      <c r="F62" s="10" t="s">
        <v>9155</v>
      </c>
    </row>
    <row r="63">
      <c r="A63" s="8" t="s">
        <v>9259</v>
      </c>
      <c r="B63" s="19">
        <v>46003.0</v>
      </c>
      <c r="C63" s="8" t="s">
        <v>1473</v>
      </c>
      <c r="D63" s="8">
        <v>-850.0</v>
      </c>
      <c r="E63" s="8" t="s">
        <v>9260</v>
      </c>
      <c r="F63" s="10" t="s">
        <v>9155</v>
      </c>
    </row>
    <row r="64">
      <c r="A64" s="8" t="s">
        <v>9261</v>
      </c>
      <c r="B64" s="19">
        <v>46003.0</v>
      </c>
      <c r="C64" s="8" t="s">
        <v>1473</v>
      </c>
      <c r="D64" s="8">
        <v>-1365.0</v>
      </c>
      <c r="E64" s="8" t="s">
        <v>9262</v>
      </c>
      <c r="F64" s="10" t="s">
        <v>9155</v>
      </c>
    </row>
    <row r="65">
      <c r="A65" s="8" t="s">
        <v>9263</v>
      </c>
      <c r="B65" s="13">
        <v>46107.0</v>
      </c>
      <c r="C65" s="8" t="s">
        <v>9143</v>
      </c>
      <c r="D65" s="8">
        <v>29337.0</v>
      </c>
      <c r="F65" s="10" t="s">
        <v>9152</v>
      </c>
    </row>
    <row r="66">
      <c r="A66" s="8" t="s">
        <v>9264</v>
      </c>
      <c r="B66" s="13">
        <v>46112.0</v>
      </c>
      <c r="C66" s="8" t="s">
        <v>9143</v>
      </c>
      <c r="D66" s="8">
        <v>90000.0</v>
      </c>
      <c r="E66" s="8" t="s">
        <v>9265</v>
      </c>
      <c r="F66" s="10" t="s">
        <v>9152</v>
      </c>
    </row>
    <row r="67">
      <c r="A67" s="8" t="s">
        <v>9266</v>
      </c>
      <c r="B67" s="13">
        <v>46112.0</v>
      </c>
      <c r="C67" s="8" t="s">
        <v>9143</v>
      </c>
      <c r="D67" s="8">
        <v>13000.0</v>
      </c>
      <c r="F67" s="10" t="s">
        <v>9152</v>
      </c>
    </row>
    <row r="68">
      <c r="A68" s="8" t="s">
        <v>9267</v>
      </c>
      <c r="B68" s="13">
        <v>46139.0</v>
      </c>
      <c r="C68" s="8" t="s">
        <v>9143</v>
      </c>
      <c r="D68" s="8">
        <v>36200.0</v>
      </c>
      <c r="F68" s="10" t="s">
        <v>9152</v>
      </c>
    </row>
    <row r="69">
      <c r="A69" s="8" t="s">
        <v>9268</v>
      </c>
      <c r="B69" s="13">
        <v>46139.0</v>
      </c>
      <c r="C69" s="8" t="s">
        <v>9143</v>
      </c>
      <c r="D69" s="8">
        <v>12430.0</v>
      </c>
      <c r="F69" s="10" t="s">
        <v>9152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733</v>
      </c>
      <c r="B1" s="8" t="s">
        <v>734</v>
      </c>
      <c r="C1" s="8" t="s">
        <v>1460</v>
      </c>
      <c r="D1" s="8" t="s">
        <v>1461</v>
      </c>
      <c r="E1" s="8" t="s">
        <v>1462</v>
      </c>
      <c r="F1" s="8" t="s">
        <v>1463</v>
      </c>
      <c r="G1" s="12" t="s">
        <v>742</v>
      </c>
      <c r="H1" s="12" t="s">
        <v>741</v>
      </c>
      <c r="I1" s="8" t="s">
        <v>9140</v>
      </c>
    </row>
    <row r="2">
      <c r="A2" s="8" t="s">
        <v>9269</v>
      </c>
      <c r="B2" s="13">
        <v>45671.0</v>
      </c>
      <c r="C2" s="8" t="s">
        <v>3277</v>
      </c>
      <c r="D2" s="8">
        <v>25000.0</v>
      </c>
      <c r="F2" s="8" t="s">
        <v>9148</v>
      </c>
      <c r="G2" s="69" t="str">
        <f t="shared" ref="G2:G63" si="1">IF(B2="","",CONCATENATE("CXG-",TEXT(B2,"MMYY")))</f>
        <v>CXG-0125</v>
      </c>
      <c r="H2" s="16" t="str">
        <f t="shared" ref="H2:H63" si="2">TEXT(B2,"MM/YYYY")</f>
        <v>01/2025</v>
      </c>
      <c r="I2" s="10" t="s">
        <v>9147</v>
      </c>
    </row>
    <row r="3">
      <c r="A3" s="8" t="s">
        <v>9270</v>
      </c>
      <c r="B3" s="13">
        <v>45671.0</v>
      </c>
      <c r="C3" s="8" t="s">
        <v>1478</v>
      </c>
      <c r="D3" s="8">
        <v>50000.0</v>
      </c>
      <c r="F3" s="8" t="s">
        <v>9148</v>
      </c>
      <c r="G3" s="69" t="str">
        <f t="shared" si="1"/>
        <v>CXG-0125</v>
      </c>
      <c r="H3" s="16" t="str">
        <f t="shared" si="2"/>
        <v>01/2025</v>
      </c>
      <c r="I3" s="10" t="s">
        <v>9147</v>
      </c>
    </row>
    <row r="4">
      <c r="A4" s="8" t="s">
        <v>9271</v>
      </c>
      <c r="B4" s="13">
        <v>45671.0</v>
      </c>
      <c r="C4" s="8" t="s">
        <v>1478</v>
      </c>
      <c r="D4" s="8">
        <v>25000.0</v>
      </c>
      <c r="F4" s="8" t="s">
        <v>9148</v>
      </c>
      <c r="G4" s="69" t="str">
        <f t="shared" si="1"/>
        <v>CXG-0125</v>
      </c>
      <c r="H4" s="16" t="str">
        <f t="shared" si="2"/>
        <v>01/2025</v>
      </c>
      <c r="I4" s="10" t="s">
        <v>9147</v>
      </c>
    </row>
    <row r="5">
      <c r="A5" s="8" t="s">
        <v>9272</v>
      </c>
      <c r="B5" s="13">
        <v>45671.0</v>
      </c>
      <c r="C5" s="8" t="s">
        <v>1478</v>
      </c>
      <c r="D5" s="8">
        <v>2250.0</v>
      </c>
      <c r="F5" s="8" t="s">
        <v>9148</v>
      </c>
      <c r="G5" s="69" t="str">
        <f t="shared" si="1"/>
        <v>CXG-0125</v>
      </c>
      <c r="H5" s="16" t="str">
        <f t="shared" si="2"/>
        <v>01/2025</v>
      </c>
      <c r="I5" s="10" t="s">
        <v>9147</v>
      </c>
    </row>
    <row r="6">
      <c r="A6" s="8" t="s">
        <v>9273</v>
      </c>
      <c r="B6" s="13">
        <v>45726.0</v>
      </c>
      <c r="C6" s="8" t="s">
        <v>378</v>
      </c>
      <c r="D6" s="8">
        <v>340000.0</v>
      </c>
      <c r="F6" s="8" t="s">
        <v>378</v>
      </c>
      <c r="G6" s="69" t="str">
        <f t="shared" si="1"/>
        <v>CXG-0325</v>
      </c>
      <c r="H6" s="16" t="str">
        <f t="shared" si="2"/>
        <v>03/2025</v>
      </c>
      <c r="I6" s="10" t="s">
        <v>9142</v>
      </c>
    </row>
    <row r="7">
      <c r="A7" s="8" t="s">
        <v>9274</v>
      </c>
      <c r="B7" s="13">
        <v>45735.0</v>
      </c>
      <c r="C7" s="8" t="s">
        <v>1509</v>
      </c>
      <c r="D7" s="8">
        <v>0.75</v>
      </c>
      <c r="G7" s="69" t="str">
        <f t="shared" si="1"/>
        <v>CXG-0325</v>
      </c>
      <c r="H7" s="16" t="str">
        <f t="shared" si="2"/>
        <v>03/2025</v>
      </c>
    </row>
    <row r="8">
      <c r="A8" s="8" t="s">
        <v>9275</v>
      </c>
      <c r="B8" s="13">
        <v>45736.0</v>
      </c>
      <c r="C8" s="8" t="s">
        <v>1465</v>
      </c>
      <c r="D8" s="8">
        <v>4196.0</v>
      </c>
      <c r="F8" s="8" t="s">
        <v>9148</v>
      </c>
      <c r="G8" s="69" t="str">
        <f t="shared" si="1"/>
        <v>CXG-0325</v>
      </c>
      <c r="H8" s="16" t="str">
        <f t="shared" si="2"/>
        <v>03/2025</v>
      </c>
      <c r="I8" s="10" t="s">
        <v>9147</v>
      </c>
    </row>
    <row r="9">
      <c r="A9" s="8" t="s">
        <v>9276</v>
      </c>
      <c r="B9" s="13">
        <v>45742.0</v>
      </c>
      <c r="C9" s="8" t="s">
        <v>1478</v>
      </c>
      <c r="D9" s="8">
        <v>50000.0</v>
      </c>
      <c r="F9" s="8" t="s">
        <v>9148</v>
      </c>
      <c r="G9" s="69" t="str">
        <f t="shared" si="1"/>
        <v>CXG-0325</v>
      </c>
      <c r="H9" s="16" t="str">
        <f t="shared" si="2"/>
        <v>03/2025</v>
      </c>
      <c r="I9" s="10" t="s">
        <v>9147</v>
      </c>
    </row>
    <row r="10">
      <c r="A10" s="8" t="s">
        <v>9277</v>
      </c>
      <c r="B10" s="13">
        <v>45743.0</v>
      </c>
      <c r="C10" s="8" t="s">
        <v>1478</v>
      </c>
      <c r="D10" s="8">
        <v>69404.0</v>
      </c>
      <c r="F10" s="8" t="s">
        <v>9148</v>
      </c>
      <c r="G10" s="69" t="str">
        <f t="shared" si="1"/>
        <v>CXG-0325</v>
      </c>
      <c r="H10" s="16" t="str">
        <f t="shared" si="2"/>
        <v>03/2025</v>
      </c>
      <c r="I10" s="10" t="s">
        <v>9147</v>
      </c>
    </row>
    <row r="11">
      <c r="A11" s="8" t="s">
        <v>9278</v>
      </c>
      <c r="B11" s="13">
        <v>45743.0</v>
      </c>
      <c r="C11" s="8" t="s">
        <v>1473</v>
      </c>
      <c r="D11" s="8">
        <v>-3600.0</v>
      </c>
      <c r="F11" s="8" t="s">
        <v>9148</v>
      </c>
      <c r="G11" s="69" t="str">
        <f t="shared" si="1"/>
        <v>CXG-0325</v>
      </c>
      <c r="H11" s="16" t="str">
        <f t="shared" si="2"/>
        <v>03/2025</v>
      </c>
      <c r="I11" s="10" t="s">
        <v>9147</v>
      </c>
    </row>
    <row r="12">
      <c r="A12" s="8" t="s">
        <v>9279</v>
      </c>
      <c r="B12" s="13">
        <v>45803.0</v>
      </c>
      <c r="C12" s="8" t="s">
        <v>1509</v>
      </c>
      <c r="D12" s="8">
        <v>20000.0</v>
      </c>
      <c r="F12" s="8" t="s">
        <v>378</v>
      </c>
      <c r="G12" s="69" t="str">
        <f t="shared" si="1"/>
        <v>CXG-0525</v>
      </c>
      <c r="H12" s="16" t="str">
        <f t="shared" si="2"/>
        <v>05/2025</v>
      </c>
      <c r="I12" s="10" t="s">
        <v>9142</v>
      </c>
    </row>
    <row r="13">
      <c r="A13" s="8" t="s">
        <v>9280</v>
      </c>
      <c r="B13" s="13">
        <v>45826.0</v>
      </c>
      <c r="C13" s="8" t="s">
        <v>1465</v>
      </c>
      <c r="D13" s="8">
        <v>15000.0</v>
      </c>
      <c r="F13" s="8" t="s">
        <v>9154</v>
      </c>
      <c r="G13" s="69" t="str">
        <f t="shared" si="1"/>
        <v>CXG-0625</v>
      </c>
      <c r="H13" s="16" t="str">
        <f t="shared" si="2"/>
        <v>06/2025</v>
      </c>
      <c r="I13" s="10" t="s">
        <v>9153</v>
      </c>
    </row>
    <row r="14">
      <c r="A14" s="8" t="s">
        <v>9281</v>
      </c>
      <c r="B14" s="13">
        <v>45842.0</v>
      </c>
      <c r="C14" s="8" t="s">
        <v>1473</v>
      </c>
      <c r="D14" s="8">
        <v>20000.0</v>
      </c>
      <c r="F14" s="8" t="s">
        <v>378</v>
      </c>
      <c r="G14" s="69" t="str">
        <f t="shared" si="1"/>
        <v>CXG-0725</v>
      </c>
      <c r="H14" s="16" t="str">
        <f t="shared" si="2"/>
        <v>07/2025</v>
      </c>
      <c r="I14" s="10" t="s">
        <v>9142</v>
      </c>
    </row>
    <row r="15">
      <c r="A15" s="8" t="s">
        <v>9282</v>
      </c>
      <c r="B15" s="13">
        <v>45847.0</v>
      </c>
      <c r="C15" s="8" t="s">
        <v>1478</v>
      </c>
      <c r="D15" s="8">
        <v>19772.73</v>
      </c>
      <c r="F15" s="8" t="s">
        <v>378</v>
      </c>
      <c r="G15" s="69" t="str">
        <f t="shared" si="1"/>
        <v>CXG-0725</v>
      </c>
      <c r="H15" s="16" t="str">
        <f t="shared" si="2"/>
        <v>07/2025</v>
      </c>
      <c r="I15" s="10" t="s">
        <v>9142</v>
      </c>
    </row>
    <row r="16">
      <c r="A16" s="8" t="s">
        <v>9283</v>
      </c>
      <c r="B16" s="13">
        <v>45847.0</v>
      </c>
      <c r="C16" s="8" t="s">
        <v>1478</v>
      </c>
      <c r="D16" s="8">
        <v>19772.73</v>
      </c>
      <c r="F16" s="8" t="s">
        <v>405</v>
      </c>
      <c r="G16" s="69" t="str">
        <f t="shared" si="1"/>
        <v>CXG-0725</v>
      </c>
      <c r="H16" s="16" t="str">
        <f t="shared" si="2"/>
        <v>07/2025</v>
      </c>
      <c r="I16" s="10" t="s">
        <v>9145</v>
      </c>
    </row>
    <row r="17">
      <c r="A17" s="8" t="s">
        <v>9284</v>
      </c>
      <c r="B17" s="13">
        <v>45853.0</v>
      </c>
      <c r="C17" s="8" t="s">
        <v>1465</v>
      </c>
      <c r="D17" s="8">
        <v>30227.0</v>
      </c>
      <c r="F17" s="8" t="s">
        <v>378</v>
      </c>
      <c r="G17" s="69" t="str">
        <f t="shared" si="1"/>
        <v>CXG-0725</v>
      </c>
      <c r="H17" s="16" t="str">
        <f t="shared" si="2"/>
        <v>07/2025</v>
      </c>
      <c r="I17" s="10" t="s">
        <v>9142</v>
      </c>
    </row>
    <row r="18">
      <c r="A18" s="8" t="s">
        <v>9285</v>
      </c>
      <c r="B18" s="13">
        <v>45862.0</v>
      </c>
      <c r="C18" s="8" t="s">
        <v>1509</v>
      </c>
      <c r="D18" s="8">
        <v>1522.4</v>
      </c>
      <c r="G18" s="69" t="str">
        <f t="shared" si="1"/>
        <v>CXG-0725</v>
      </c>
      <c r="H18" s="16" t="str">
        <f t="shared" si="2"/>
        <v>07/2025</v>
      </c>
    </row>
    <row r="19">
      <c r="A19" s="8" t="s">
        <v>9286</v>
      </c>
      <c r="B19" s="13">
        <v>45876.0</v>
      </c>
      <c r="C19" s="8" t="s">
        <v>1478</v>
      </c>
      <c r="D19" s="8">
        <v>30000.0</v>
      </c>
      <c r="F19" s="8" t="s">
        <v>9154</v>
      </c>
      <c r="G19" s="69" t="str">
        <f t="shared" si="1"/>
        <v>CXG-0825</v>
      </c>
      <c r="H19" s="16" t="str">
        <f t="shared" si="2"/>
        <v>08/2025</v>
      </c>
      <c r="I19" s="10" t="s">
        <v>9153</v>
      </c>
    </row>
    <row r="20">
      <c r="A20" s="8" t="s">
        <v>9287</v>
      </c>
      <c r="B20" s="13">
        <v>45882.0</v>
      </c>
      <c r="C20" s="8" t="s">
        <v>1509</v>
      </c>
      <c r="D20" s="8">
        <v>7000.0</v>
      </c>
      <c r="F20" s="8" t="s">
        <v>378</v>
      </c>
      <c r="G20" s="69" t="str">
        <f t="shared" si="1"/>
        <v>CXG-0825</v>
      </c>
      <c r="H20" s="16" t="str">
        <f t="shared" si="2"/>
        <v>08/2025</v>
      </c>
      <c r="I20" s="10" t="s">
        <v>9142</v>
      </c>
    </row>
    <row r="21">
      <c r="A21" s="8" t="s">
        <v>9288</v>
      </c>
      <c r="B21" s="13">
        <v>45887.0</v>
      </c>
      <c r="C21" s="8" t="s">
        <v>405</v>
      </c>
      <c r="D21" s="8">
        <v>391257.27</v>
      </c>
      <c r="F21" s="8" t="s">
        <v>405</v>
      </c>
      <c r="G21" s="69" t="str">
        <f t="shared" si="1"/>
        <v>CXG-0825</v>
      </c>
      <c r="H21" s="16" t="str">
        <f t="shared" si="2"/>
        <v>08/2025</v>
      </c>
      <c r="I21" s="10" t="s">
        <v>9145</v>
      </c>
    </row>
    <row r="22">
      <c r="A22" s="8" t="s">
        <v>9289</v>
      </c>
      <c r="B22" s="13">
        <v>45894.0</v>
      </c>
      <c r="C22" s="8" t="s">
        <v>1509</v>
      </c>
      <c r="D22" s="8">
        <v>5000.0</v>
      </c>
      <c r="F22" s="8" t="s">
        <v>9154</v>
      </c>
      <c r="G22" s="69" t="str">
        <f t="shared" si="1"/>
        <v>CXG-0825</v>
      </c>
      <c r="H22" s="16" t="str">
        <f t="shared" si="2"/>
        <v>08/2025</v>
      </c>
      <c r="I22" s="10" t="s">
        <v>9153</v>
      </c>
    </row>
    <row r="23">
      <c r="A23" s="8" t="s">
        <v>9290</v>
      </c>
      <c r="B23" s="13">
        <v>45894.0</v>
      </c>
      <c r="C23" s="8" t="s">
        <v>1509</v>
      </c>
      <c r="D23" s="8">
        <v>60000.0</v>
      </c>
      <c r="F23" s="8" t="s">
        <v>9154</v>
      </c>
      <c r="G23" s="69" t="str">
        <f t="shared" si="1"/>
        <v>CXG-0825</v>
      </c>
      <c r="H23" s="16" t="str">
        <f t="shared" si="2"/>
        <v>08/2025</v>
      </c>
      <c r="I23" s="10" t="s">
        <v>9153</v>
      </c>
    </row>
    <row r="24">
      <c r="A24" s="8" t="s">
        <v>9291</v>
      </c>
      <c r="B24" s="13">
        <v>45925.0</v>
      </c>
      <c r="C24" s="8" t="s">
        <v>1509</v>
      </c>
      <c r="D24" s="8">
        <v>7.21</v>
      </c>
      <c r="G24" s="69" t="str">
        <f t="shared" si="1"/>
        <v>CXG-0925</v>
      </c>
      <c r="H24" s="16" t="str">
        <f t="shared" si="2"/>
        <v>09/2025</v>
      </c>
    </row>
    <row r="25">
      <c r="A25" s="8" t="s">
        <v>9292</v>
      </c>
      <c r="B25" s="13">
        <v>45930.0</v>
      </c>
      <c r="C25" s="8" t="s">
        <v>1478</v>
      </c>
      <c r="D25" s="8">
        <v>20000.0</v>
      </c>
      <c r="F25" s="8" t="s">
        <v>405</v>
      </c>
      <c r="G25" s="69" t="str">
        <f t="shared" si="1"/>
        <v>CXG-0925</v>
      </c>
      <c r="H25" s="16" t="str">
        <f t="shared" si="2"/>
        <v>09/2025</v>
      </c>
      <c r="I25" s="10" t="s">
        <v>9145</v>
      </c>
    </row>
    <row r="26">
      <c r="A26" s="8" t="s">
        <v>9293</v>
      </c>
      <c r="B26" s="13">
        <v>45937.0</v>
      </c>
      <c r="C26" s="8" t="s">
        <v>1509</v>
      </c>
      <c r="D26" s="8">
        <v>80000.0</v>
      </c>
      <c r="F26" s="8" t="s">
        <v>378</v>
      </c>
      <c r="G26" s="69" t="str">
        <f t="shared" si="1"/>
        <v>CXG-1025</v>
      </c>
      <c r="H26" s="16" t="str">
        <f t="shared" si="2"/>
        <v>10/2025</v>
      </c>
      <c r="I26" s="10" t="s">
        <v>9142</v>
      </c>
    </row>
    <row r="27">
      <c r="A27" s="8" t="s">
        <v>9294</v>
      </c>
      <c r="B27" s="13">
        <v>45938.0</v>
      </c>
      <c r="C27" s="8" t="s">
        <v>1509</v>
      </c>
      <c r="D27" s="8">
        <v>51731.0</v>
      </c>
      <c r="F27" s="8" t="s">
        <v>2471</v>
      </c>
      <c r="G27" s="69" t="str">
        <f t="shared" si="1"/>
        <v>CXG-1025</v>
      </c>
      <c r="H27" s="16" t="str">
        <f t="shared" si="2"/>
        <v>10/2025</v>
      </c>
      <c r="I27" s="10" t="s">
        <v>9152</v>
      </c>
    </row>
    <row r="28">
      <c r="A28" s="8" t="s">
        <v>9295</v>
      </c>
      <c r="B28" s="19">
        <v>45975.0</v>
      </c>
      <c r="C28" s="8" t="s">
        <v>1478</v>
      </c>
      <c r="D28" s="8">
        <v>35000.0</v>
      </c>
      <c r="F28" s="8" t="s">
        <v>2471</v>
      </c>
      <c r="G28" s="69" t="str">
        <f t="shared" si="1"/>
        <v>CXG-1125</v>
      </c>
      <c r="H28" s="16" t="str">
        <f t="shared" si="2"/>
        <v>11/2025</v>
      </c>
      <c r="I28" s="10" t="s">
        <v>9152</v>
      </c>
    </row>
    <row r="29">
      <c r="A29" s="8" t="s">
        <v>9296</v>
      </c>
      <c r="B29" s="19">
        <v>45975.0</v>
      </c>
      <c r="C29" s="8" t="s">
        <v>1478</v>
      </c>
      <c r="D29" s="8">
        <v>20000.0</v>
      </c>
      <c r="F29" s="8" t="s">
        <v>2471</v>
      </c>
      <c r="G29" s="69" t="str">
        <f t="shared" si="1"/>
        <v>CXG-1125</v>
      </c>
      <c r="H29" s="16" t="str">
        <f t="shared" si="2"/>
        <v>11/2025</v>
      </c>
      <c r="I29" s="10" t="s">
        <v>9152</v>
      </c>
    </row>
    <row r="30">
      <c r="A30" s="8" t="s">
        <v>9297</v>
      </c>
      <c r="B30" s="19">
        <v>45980.0</v>
      </c>
      <c r="C30" s="8" t="s">
        <v>2193</v>
      </c>
      <c r="D30" s="8">
        <v>25000.0</v>
      </c>
      <c r="F30" s="8" t="s">
        <v>2471</v>
      </c>
      <c r="G30" s="69" t="str">
        <f t="shared" si="1"/>
        <v>CXG-1125</v>
      </c>
      <c r="H30" s="16" t="str">
        <f t="shared" si="2"/>
        <v>11/2025</v>
      </c>
      <c r="I30" s="10" t="s">
        <v>9152</v>
      </c>
    </row>
    <row r="31">
      <c r="A31" s="8" t="s">
        <v>9298</v>
      </c>
      <c r="B31" s="13">
        <v>45999.0</v>
      </c>
      <c r="C31" s="8" t="s">
        <v>1509</v>
      </c>
      <c r="D31" s="8">
        <v>9058.0</v>
      </c>
      <c r="F31" s="8" t="s">
        <v>2471</v>
      </c>
      <c r="G31" s="69" t="str">
        <f t="shared" si="1"/>
        <v>CXG-1225</v>
      </c>
      <c r="H31" s="16" t="str">
        <f t="shared" si="2"/>
        <v>12/2025</v>
      </c>
      <c r="I31" s="10" t="s">
        <v>9152</v>
      </c>
    </row>
    <row r="32">
      <c r="A32" s="8" t="s">
        <v>9299</v>
      </c>
      <c r="B32" s="19">
        <v>46002.0</v>
      </c>
      <c r="C32" s="8" t="s">
        <v>1478</v>
      </c>
      <c r="D32" s="8">
        <v>35965.57</v>
      </c>
      <c r="F32" s="8" t="s">
        <v>7432</v>
      </c>
      <c r="G32" s="69" t="str">
        <f t="shared" si="1"/>
        <v>CXG-1225</v>
      </c>
      <c r="H32" s="16" t="str">
        <f t="shared" si="2"/>
        <v>12/2025</v>
      </c>
      <c r="I32" s="10" t="s">
        <v>9150</v>
      </c>
    </row>
    <row r="33">
      <c r="A33" s="8" t="s">
        <v>9300</v>
      </c>
      <c r="B33" s="13">
        <v>46055.0</v>
      </c>
      <c r="C33" s="8" t="s">
        <v>1473</v>
      </c>
      <c r="D33" s="8">
        <v>-4115.0</v>
      </c>
      <c r="F33" s="8" t="s">
        <v>7432</v>
      </c>
      <c r="G33" s="69" t="str">
        <f t="shared" si="1"/>
        <v>CXG-0226</v>
      </c>
      <c r="H33" s="16" t="str">
        <f t="shared" si="2"/>
        <v>02/2026</v>
      </c>
      <c r="I33" s="10" t="s">
        <v>9155</v>
      </c>
    </row>
    <row r="34">
      <c r="A34" s="8" t="s">
        <v>9301</v>
      </c>
      <c r="B34" s="13">
        <v>46071.0</v>
      </c>
      <c r="C34" s="8" t="s">
        <v>1505</v>
      </c>
      <c r="D34" s="8">
        <v>60000.0</v>
      </c>
      <c r="F34" s="8" t="s">
        <v>2471</v>
      </c>
      <c r="G34" s="69" t="str">
        <f t="shared" si="1"/>
        <v>CXG-0226</v>
      </c>
      <c r="H34" s="16" t="str">
        <f t="shared" si="2"/>
        <v>02/2026</v>
      </c>
      <c r="I34" s="10" t="s">
        <v>9152</v>
      </c>
    </row>
    <row r="35">
      <c r="A35" s="8" t="s">
        <v>9302</v>
      </c>
      <c r="B35" s="13">
        <v>46086.0</v>
      </c>
      <c r="C35" s="8" t="s">
        <v>1473</v>
      </c>
      <c r="D35" s="8">
        <v>-5000.0</v>
      </c>
      <c r="F35" s="8" t="s">
        <v>7432</v>
      </c>
      <c r="G35" s="69" t="str">
        <f t="shared" si="1"/>
        <v>CXG-0326</v>
      </c>
      <c r="H35" s="16" t="str">
        <f t="shared" si="2"/>
        <v>03/2026</v>
      </c>
      <c r="I35" s="10" t="s">
        <v>9156</v>
      </c>
    </row>
    <row r="36">
      <c r="A36" s="8" t="s">
        <v>9303</v>
      </c>
      <c r="B36" s="13">
        <v>46090.0</v>
      </c>
      <c r="C36" s="8" t="s">
        <v>1509</v>
      </c>
      <c r="D36" s="8">
        <v>93891.0</v>
      </c>
      <c r="F36" s="8" t="s">
        <v>2471</v>
      </c>
      <c r="G36" s="69" t="str">
        <f t="shared" si="1"/>
        <v>CXG-0326</v>
      </c>
      <c r="H36" s="16" t="str">
        <f t="shared" si="2"/>
        <v>03/2026</v>
      </c>
      <c r="I36" s="10" t="s">
        <v>9152</v>
      </c>
    </row>
    <row r="37">
      <c r="A37" s="8" t="s">
        <v>9304</v>
      </c>
      <c r="B37" s="13">
        <v>46091.0</v>
      </c>
      <c r="C37" s="8" t="s">
        <v>2193</v>
      </c>
      <c r="D37" s="8">
        <v>20100.0</v>
      </c>
      <c r="F37" s="8" t="s">
        <v>2471</v>
      </c>
      <c r="G37" s="69" t="str">
        <f t="shared" si="1"/>
        <v>CXG-0326</v>
      </c>
      <c r="H37" s="16" t="str">
        <f t="shared" si="2"/>
        <v>03/2026</v>
      </c>
      <c r="I37" s="10" t="s">
        <v>9152</v>
      </c>
    </row>
    <row r="38">
      <c r="A38" s="8" t="s">
        <v>9305</v>
      </c>
      <c r="B38" s="13">
        <v>46091.0</v>
      </c>
      <c r="C38" s="8" t="s">
        <v>2193</v>
      </c>
      <c r="D38" s="8">
        <v>30000.0</v>
      </c>
      <c r="F38" s="8" t="s">
        <v>2471</v>
      </c>
      <c r="G38" s="69" t="str">
        <f t="shared" si="1"/>
        <v>CXG-0326</v>
      </c>
      <c r="H38" s="16" t="str">
        <f t="shared" si="2"/>
        <v>03/2026</v>
      </c>
      <c r="I38" s="10" t="s">
        <v>9152</v>
      </c>
    </row>
    <row r="39">
      <c r="A39" s="8" t="s">
        <v>9306</v>
      </c>
      <c r="B39" s="13">
        <v>46104.0</v>
      </c>
      <c r="C39" s="8" t="s">
        <v>2193</v>
      </c>
      <c r="D39" s="8">
        <v>29337.0</v>
      </c>
      <c r="F39" s="8" t="s">
        <v>2471</v>
      </c>
      <c r="G39" s="69" t="str">
        <f t="shared" si="1"/>
        <v>CXG-0326</v>
      </c>
      <c r="H39" s="16" t="str">
        <f t="shared" si="2"/>
        <v>03/2026</v>
      </c>
      <c r="I39" s="10" t="s">
        <v>9152</v>
      </c>
    </row>
    <row r="40">
      <c r="A40" s="8" t="s">
        <v>9307</v>
      </c>
      <c r="B40" s="13">
        <v>46119.0</v>
      </c>
      <c r="C40" s="8" t="s">
        <v>1473</v>
      </c>
      <c r="D40" s="8">
        <v>-5000.0</v>
      </c>
      <c r="F40" s="8" t="s">
        <v>7432</v>
      </c>
      <c r="G40" s="69" t="str">
        <f t="shared" si="1"/>
        <v>CXG-0426</v>
      </c>
      <c r="H40" s="16" t="str">
        <f t="shared" si="2"/>
        <v>04/2026</v>
      </c>
      <c r="I40" s="10" t="s">
        <v>9156</v>
      </c>
    </row>
    <row r="41">
      <c r="A41" s="8" t="s">
        <v>9308</v>
      </c>
      <c r="B41" s="13">
        <v>46162.0</v>
      </c>
      <c r="C41" s="8" t="s">
        <v>1575</v>
      </c>
      <c r="D41" s="8">
        <v>29850.0</v>
      </c>
      <c r="F41" s="8" t="s">
        <v>2471</v>
      </c>
      <c r="G41" s="69" t="str">
        <f t="shared" si="1"/>
        <v>CXG-0526</v>
      </c>
      <c r="H41" s="16" t="str">
        <f t="shared" si="2"/>
        <v>05/2026</v>
      </c>
      <c r="I41" s="10" t="s">
        <v>9152</v>
      </c>
    </row>
    <row r="42">
      <c r="A42" s="8" t="s">
        <v>9309</v>
      </c>
      <c r="B42" s="13">
        <v>46162.0</v>
      </c>
      <c r="C42" s="8" t="s">
        <v>2193</v>
      </c>
      <c r="D42" s="8">
        <v>150000.0</v>
      </c>
      <c r="F42" s="8" t="s">
        <v>2471</v>
      </c>
      <c r="G42" s="69" t="str">
        <f t="shared" si="1"/>
        <v>CXG-0526</v>
      </c>
      <c r="H42" s="16" t="str">
        <f t="shared" si="2"/>
        <v>05/2026</v>
      </c>
      <c r="I42" s="10" t="s">
        <v>9152</v>
      </c>
    </row>
    <row r="43">
      <c r="A43" s="8" t="s">
        <v>9310</v>
      </c>
      <c r="B43" s="13">
        <v>46163.0</v>
      </c>
      <c r="C43" s="8" t="s">
        <v>1509</v>
      </c>
      <c r="D43" s="8">
        <v>98196.0</v>
      </c>
      <c r="F43" s="8" t="s">
        <v>2471</v>
      </c>
      <c r="G43" s="69" t="str">
        <f t="shared" si="1"/>
        <v>CXG-0526</v>
      </c>
      <c r="H43" s="16" t="str">
        <f t="shared" si="2"/>
        <v>05/2026</v>
      </c>
      <c r="I43" s="10" t="s">
        <v>9152</v>
      </c>
    </row>
    <row r="44">
      <c r="A44" s="8" t="s">
        <v>9311</v>
      </c>
      <c r="B44" s="13">
        <v>46164.0</v>
      </c>
      <c r="C44" s="8" t="s">
        <v>1575</v>
      </c>
      <c r="D44" s="8">
        <v>20000.0</v>
      </c>
      <c r="F44" s="8" t="s">
        <v>2471</v>
      </c>
      <c r="G44" s="69" t="str">
        <f t="shared" si="1"/>
        <v>CXG-0526</v>
      </c>
      <c r="H44" s="16" t="str">
        <f t="shared" si="2"/>
        <v>05/2026</v>
      </c>
      <c r="I44" s="10" t="s">
        <v>9152</v>
      </c>
    </row>
    <row r="45">
      <c r="G45" s="69" t="str">
        <f t="shared" si="1"/>
        <v/>
      </c>
      <c r="H45" s="16" t="str">
        <f t="shared" si="2"/>
        <v>12/1899</v>
      </c>
    </row>
    <row r="46">
      <c r="G46" s="69" t="str">
        <f t="shared" si="1"/>
        <v/>
      </c>
      <c r="H46" s="16" t="str">
        <f t="shared" si="2"/>
        <v>12/1899</v>
      </c>
    </row>
    <row r="47">
      <c r="G47" s="69" t="str">
        <f t="shared" si="1"/>
        <v/>
      </c>
      <c r="H47" s="16" t="str">
        <f t="shared" si="2"/>
        <v>12/1899</v>
      </c>
    </row>
    <row r="48">
      <c r="G48" s="69" t="str">
        <f t="shared" si="1"/>
        <v/>
      </c>
      <c r="H48" s="16" t="str">
        <f t="shared" si="2"/>
        <v>12/1899</v>
      </c>
    </row>
    <row r="49">
      <c r="G49" s="69" t="str">
        <f t="shared" si="1"/>
        <v/>
      </c>
      <c r="H49" s="16" t="str">
        <f t="shared" si="2"/>
        <v>12/1899</v>
      </c>
    </row>
    <row r="50">
      <c r="G50" s="69" t="str">
        <f t="shared" si="1"/>
        <v/>
      </c>
      <c r="H50" s="16" t="str">
        <f t="shared" si="2"/>
        <v>12/1899</v>
      </c>
    </row>
    <row r="51">
      <c r="G51" s="69" t="str">
        <f t="shared" si="1"/>
        <v/>
      </c>
      <c r="H51" s="16" t="str">
        <f t="shared" si="2"/>
        <v>12/1899</v>
      </c>
    </row>
    <row r="52">
      <c r="G52" s="69" t="str">
        <f t="shared" si="1"/>
        <v/>
      </c>
      <c r="H52" s="16" t="str">
        <f t="shared" si="2"/>
        <v>12/1899</v>
      </c>
    </row>
    <row r="53">
      <c r="G53" s="69" t="str">
        <f t="shared" si="1"/>
        <v/>
      </c>
      <c r="H53" s="16" t="str">
        <f t="shared" si="2"/>
        <v>12/1899</v>
      </c>
    </row>
    <row r="54">
      <c r="G54" s="69" t="str">
        <f t="shared" si="1"/>
        <v/>
      </c>
      <c r="H54" s="16" t="str">
        <f t="shared" si="2"/>
        <v>12/1899</v>
      </c>
    </row>
    <row r="55">
      <c r="G55" s="69" t="str">
        <f t="shared" si="1"/>
        <v/>
      </c>
      <c r="H55" s="16" t="str">
        <f t="shared" si="2"/>
        <v>12/1899</v>
      </c>
    </row>
    <row r="56">
      <c r="G56" s="69" t="str">
        <f t="shared" si="1"/>
        <v/>
      </c>
      <c r="H56" s="16" t="str">
        <f t="shared" si="2"/>
        <v>12/1899</v>
      </c>
    </row>
    <row r="57">
      <c r="G57" s="69" t="str">
        <f t="shared" si="1"/>
        <v/>
      </c>
      <c r="H57" s="16" t="str">
        <f t="shared" si="2"/>
        <v>12/1899</v>
      </c>
    </row>
    <row r="58">
      <c r="G58" s="69" t="str">
        <f t="shared" si="1"/>
        <v/>
      </c>
      <c r="H58" s="16" t="str">
        <f t="shared" si="2"/>
        <v>12/1899</v>
      </c>
    </row>
    <row r="59">
      <c r="G59" s="69" t="str">
        <f t="shared" si="1"/>
        <v/>
      </c>
      <c r="H59" s="16" t="str">
        <f t="shared" si="2"/>
        <v>12/1899</v>
      </c>
    </row>
    <row r="60">
      <c r="G60" s="69" t="str">
        <f t="shared" si="1"/>
        <v/>
      </c>
      <c r="H60" s="16" t="str">
        <f t="shared" si="2"/>
        <v>12/1899</v>
      </c>
    </row>
    <row r="61">
      <c r="G61" s="69" t="str">
        <f t="shared" si="1"/>
        <v/>
      </c>
      <c r="H61" s="16" t="str">
        <f t="shared" si="2"/>
        <v>12/1899</v>
      </c>
    </row>
    <row r="62">
      <c r="G62" s="69" t="str">
        <f t="shared" si="1"/>
        <v/>
      </c>
      <c r="H62" s="16" t="str">
        <f t="shared" si="2"/>
        <v>12/1899</v>
      </c>
    </row>
    <row r="63">
      <c r="G63" s="69" t="str">
        <f t="shared" si="1"/>
        <v/>
      </c>
      <c r="H63" s="16" t="str">
        <f t="shared" si="2"/>
        <v>12/1899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  <col customWidth="1" min="7" max="7" width="13.13"/>
    <col customWidth="1" min="8" max="8" width="10.0"/>
    <col customWidth="1" min="9" max="9" width="19.25"/>
    <col customWidth="1" min="10" max="10" width="17.75"/>
    <col customWidth="1" min="11" max="11" width="18.63"/>
    <col customWidth="1" min="12" max="12" width="20.5"/>
    <col customWidth="1" min="19" max="19" width="24.25"/>
    <col customWidth="1" min="20" max="21" width="15.75"/>
  </cols>
  <sheetData>
    <row r="1">
      <c r="A1" s="8" t="s">
        <v>733</v>
      </c>
      <c r="B1" s="8" t="s">
        <v>734</v>
      </c>
      <c r="C1" s="8" t="s">
        <v>9312</v>
      </c>
      <c r="D1" s="8" t="s">
        <v>6109</v>
      </c>
      <c r="E1" s="57" t="s">
        <v>9313</v>
      </c>
      <c r="F1" s="57" t="s">
        <v>9314</v>
      </c>
      <c r="G1" s="57" t="s">
        <v>7</v>
      </c>
      <c r="H1" s="8" t="s">
        <v>9315</v>
      </c>
      <c r="I1" s="8" t="s">
        <v>9316</v>
      </c>
      <c r="J1" s="11" t="s">
        <v>9317</v>
      </c>
      <c r="K1" s="56" t="s">
        <v>9318</v>
      </c>
      <c r="L1" s="56" t="s">
        <v>9319</v>
      </c>
      <c r="M1" s="33" t="s">
        <v>741</v>
      </c>
      <c r="N1" s="71" t="s">
        <v>742</v>
      </c>
      <c r="O1" s="8" t="s">
        <v>744</v>
      </c>
      <c r="P1" s="8" t="s">
        <v>739</v>
      </c>
      <c r="Q1" s="8" t="s">
        <v>9320</v>
      </c>
      <c r="R1" s="8" t="s">
        <v>743</v>
      </c>
      <c r="S1" s="72" t="s">
        <v>9321</v>
      </c>
      <c r="T1" s="72" t="s">
        <v>9322</v>
      </c>
      <c r="U1" s="72" t="s">
        <v>9323</v>
      </c>
    </row>
    <row r="2">
      <c r="A2" s="8" t="s">
        <v>9324</v>
      </c>
      <c r="B2" s="13">
        <v>45672.0</v>
      </c>
      <c r="C2" s="8" t="s">
        <v>9325</v>
      </c>
      <c r="D2" s="8" t="s">
        <v>11</v>
      </c>
      <c r="E2" s="73">
        <f>SUMIFS(CarrinhoFretes!Q:Q,CarrinhoFretes!O:O,C:C,CarrinhoFretes!Y:Y,"Descarregado")</f>
        <v>0</v>
      </c>
      <c r="F2" s="73">
        <f>SUMIFS(RecebimentoVenda!E:E,RecebimentoVenda!C:C,C:C)</f>
        <v>0</v>
      </c>
      <c r="G2" s="73">
        <f t="shared" ref="G2:G7" si="1">E2-F2</f>
        <v>0</v>
      </c>
      <c r="H2" s="8">
        <v>50.0</v>
      </c>
      <c r="I2" s="8">
        <v>5000.0</v>
      </c>
      <c r="J2" s="11">
        <v>250000.0</v>
      </c>
      <c r="K2" s="34">
        <f>SUMIFS(CarrinhoFretes!W:W,CarrinhoFretes!O:O,C:C)</f>
        <v>0</v>
      </c>
      <c r="L2" s="74">
        <f t="shared" ref="L2:L7" si="2">I2-T2</f>
        <v>5000</v>
      </c>
      <c r="M2" s="34" t="str">
        <f t="shared" ref="M2:M7" si="3">TEXT(B2,"MM/YYYY")</f>
        <v>01/2025</v>
      </c>
      <c r="N2" s="75" t="str">
        <f t="shared" ref="N2:N7" si="4">IF(B2="","",CONCATENATE("CXG-",TEXT(B2,"MMYY")))</f>
        <v>CXG-0125</v>
      </c>
      <c r="P2" s="8" t="s">
        <v>749</v>
      </c>
      <c r="Q2" s="8" t="s">
        <v>405</v>
      </c>
      <c r="R2" s="17">
        <v>45678.45704861111</v>
      </c>
      <c r="S2" s="72">
        <f>SUMIFS(CarrinhoFretes!E:E,CarrinhoFretes!O:O,C:C,CarrinhoFretes!Y:Y,"Em Trânsito")</f>
        <v>0</v>
      </c>
      <c r="T2" s="72">
        <f t="shared" ref="T2:T7" si="5">K2+S2</f>
        <v>0</v>
      </c>
      <c r="U2" s="72">
        <f>SUMIFS(CarrinhoFretes!Q:Q,CarrinhoFretes!O:O,C:C,CarrinhoFretes!Y:Y,"Em Trânsito")</f>
        <v>0</v>
      </c>
    </row>
    <row r="3">
      <c r="A3" s="8" t="s">
        <v>9326</v>
      </c>
      <c r="B3" s="13">
        <v>45673.0</v>
      </c>
      <c r="C3" s="8" t="s">
        <v>6126</v>
      </c>
      <c r="D3" s="8" t="s">
        <v>97</v>
      </c>
      <c r="E3" s="73">
        <f>SUMIFS(CarrinhoFretes!Q:Q,CarrinhoFretes!O:O,C:C,CarrinhoFretes!Y:Y,"Descarregado")</f>
        <v>314840.03</v>
      </c>
      <c r="F3" s="73">
        <f>SUMIFS(RecebimentoVenda!E:E,RecebimentoVenda!C:C,C:C)</f>
        <v>314840.03</v>
      </c>
      <c r="G3" s="73">
        <f t="shared" si="1"/>
        <v>0</v>
      </c>
      <c r="H3" s="8">
        <v>77.0</v>
      </c>
      <c r="I3" s="8">
        <v>1000.0</v>
      </c>
      <c r="J3" s="11">
        <v>77000.0</v>
      </c>
      <c r="K3" s="34">
        <f>SUMIFS(CarrinhoFretes!W:W,CarrinhoFretes!O:O,C:C)</f>
        <v>3876.5</v>
      </c>
      <c r="L3" s="74">
        <f t="shared" si="2"/>
        <v>-2876.5</v>
      </c>
      <c r="M3" s="34" t="str">
        <f t="shared" si="3"/>
        <v>01/2025</v>
      </c>
      <c r="N3" s="75" t="str">
        <f t="shared" si="4"/>
        <v>CXG-0125</v>
      </c>
      <c r="P3" s="8" t="s">
        <v>749</v>
      </c>
      <c r="Q3" s="8" t="s">
        <v>378</v>
      </c>
      <c r="R3" s="17">
        <v>45772.656122685185</v>
      </c>
      <c r="S3" s="72">
        <f>SUMIFS(CarrinhoFretes!E:E,CarrinhoFretes!O:O,C:C,CarrinhoFretes!Y:Y,"Em Trânsito")</f>
        <v>0</v>
      </c>
      <c r="T3" s="72">
        <f t="shared" si="5"/>
        <v>3876.5</v>
      </c>
      <c r="U3" s="72">
        <f>SUMIFS(CarrinhoFretes!Q:Q,CarrinhoFretes!O:O,C:C,CarrinhoFretes!Y:Y,"Em Trânsito")</f>
        <v>0</v>
      </c>
    </row>
    <row r="4">
      <c r="A4" s="8" t="s">
        <v>9327</v>
      </c>
      <c r="B4" s="13">
        <v>45673.0</v>
      </c>
      <c r="C4" s="8" t="s">
        <v>6122</v>
      </c>
      <c r="D4" s="8" t="s">
        <v>92</v>
      </c>
      <c r="E4" s="73">
        <f>SUMIFS(CarrinhoFretes!Q:Q,CarrinhoFretes!O:O,C:C,CarrinhoFretes!Y:Y,"Descarregado")</f>
        <v>192205.94</v>
      </c>
      <c r="F4" s="73">
        <f>SUMIFS(RecebimentoVenda!E:E,RecebimentoVenda!C:C,C:C)</f>
        <v>192205.94</v>
      </c>
      <c r="G4" s="73">
        <f t="shared" si="1"/>
        <v>0</v>
      </c>
      <c r="H4" s="8">
        <v>83.0</v>
      </c>
      <c r="I4" s="8">
        <v>2000.0</v>
      </c>
      <c r="J4" s="11">
        <v>166000.0</v>
      </c>
      <c r="K4" s="34">
        <f>SUMIFS(CarrinhoFretes!W:W,CarrinhoFretes!O:O,C:C)</f>
        <v>2326.17</v>
      </c>
      <c r="L4" s="74">
        <f t="shared" si="2"/>
        <v>-326.17</v>
      </c>
      <c r="M4" s="34" t="str">
        <f t="shared" si="3"/>
        <v>01/2025</v>
      </c>
      <c r="N4" s="75" t="str">
        <f t="shared" si="4"/>
        <v>CXG-0125</v>
      </c>
      <c r="P4" s="8" t="s">
        <v>749</v>
      </c>
      <c r="Q4" s="8" t="s">
        <v>747</v>
      </c>
      <c r="R4" s="17">
        <v>45677.74125</v>
      </c>
      <c r="S4" s="72">
        <f>SUMIFS(CarrinhoFretes!E:E,CarrinhoFretes!O:O,C:C,CarrinhoFretes!Y:Y,"Em Trânsito")</f>
        <v>0</v>
      </c>
      <c r="T4" s="72">
        <f t="shared" si="5"/>
        <v>2326.17</v>
      </c>
      <c r="U4" s="72">
        <f>SUMIFS(CarrinhoFretes!Q:Q,CarrinhoFretes!O:O,C:C,CarrinhoFretes!Y:Y,"Em Trânsito")</f>
        <v>0</v>
      </c>
    </row>
    <row r="5">
      <c r="A5" s="8" t="s">
        <v>9328</v>
      </c>
      <c r="B5" s="13">
        <v>45671.0</v>
      </c>
      <c r="C5" s="8" t="s">
        <v>6141</v>
      </c>
      <c r="D5" s="8" t="s">
        <v>86</v>
      </c>
      <c r="E5" s="73">
        <f>SUMIFS(CarrinhoFretes!Q:Q,CarrinhoFretes!O:O,C:C,CarrinhoFretes!Y:Y,"Descarregado")</f>
        <v>109948.06</v>
      </c>
      <c r="F5" s="73">
        <f>SUMIFS(RecebimentoVenda!E:E,RecebimentoVenda!C:C,C:C)</f>
        <v>109948.06</v>
      </c>
      <c r="G5" s="73">
        <f t="shared" si="1"/>
        <v>0</v>
      </c>
      <c r="H5" s="8">
        <v>82.0</v>
      </c>
      <c r="I5" s="8">
        <v>1340.83</v>
      </c>
      <c r="J5" s="11">
        <v>109948.06</v>
      </c>
      <c r="K5" s="34">
        <f>SUMIFS(CarrinhoFretes!W:W,CarrinhoFretes!O:O,C:C)</f>
        <v>1340.83</v>
      </c>
      <c r="L5" s="74">
        <f t="shared" si="2"/>
        <v>0</v>
      </c>
      <c r="M5" s="34" t="str">
        <f t="shared" si="3"/>
        <v>01/2025</v>
      </c>
      <c r="N5" s="75" t="str">
        <f t="shared" si="4"/>
        <v>CXG-0125</v>
      </c>
      <c r="P5" s="8" t="s">
        <v>749</v>
      </c>
      <c r="Q5" s="8" t="s">
        <v>747</v>
      </c>
      <c r="R5" s="17">
        <v>45678.46530092593</v>
      </c>
      <c r="S5" s="72">
        <f>SUMIFS(CarrinhoFretes!E:E,CarrinhoFretes!O:O,C:C,CarrinhoFretes!Y:Y,"Em Trânsito")</f>
        <v>0</v>
      </c>
      <c r="T5" s="72">
        <f t="shared" si="5"/>
        <v>1340.83</v>
      </c>
      <c r="U5" s="72">
        <f>SUMIFS(CarrinhoFretes!Q:Q,CarrinhoFretes!O:O,C:C,CarrinhoFretes!Y:Y,"Em Trânsito")</f>
        <v>0</v>
      </c>
    </row>
    <row r="6">
      <c r="A6" s="8" t="s">
        <v>9329</v>
      </c>
      <c r="B6" s="13">
        <v>45658.0</v>
      </c>
      <c r="C6" s="8" t="s">
        <v>6130</v>
      </c>
      <c r="D6" s="8" t="s">
        <v>89</v>
      </c>
      <c r="E6" s="73">
        <f>SUMIFS(CarrinhoFretes!Q:Q,CarrinhoFretes!O:O,C:C,CarrinhoFretes!Y:Y,"Descarregado")</f>
        <v>298538.27</v>
      </c>
      <c r="F6" s="73">
        <f>SUMIFS(RecebimentoVenda!E:E,RecebimentoVenda!C:C,C:C)</f>
        <v>298538.27</v>
      </c>
      <c r="G6" s="73">
        <f t="shared" si="1"/>
        <v>0</v>
      </c>
      <c r="H6" s="8">
        <v>83.0</v>
      </c>
      <c r="I6" s="8">
        <v>5000.0</v>
      </c>
      <c r="J6" s="11">
        <v>415000.0</v>
      </c>
      <c r="K6" s="34">
        <f>SUMIFS(CarrinhoFretes!W:W,CarrinhoFretes!O:O,C:C)</f>
        <v>3624.67</v>
      </c>
      <c r="L6" s="74">
        <f t="shared" si="2"/>
        <v>1375.33</v>
      </c>
      <c r="M6" s="34" t="str">
        <f t="shared" si="3"/>
        <v>01/2025</v>
      </c>
      <c r="N6" s="75" t="str">
        <f t="shared" si="4"/>
        <v>CXG-0125</v>
      </c>
      <c r="P6" s="8" t="s">
        <v>749</v>
      </c>
      <c r="Q6" s="8" t="s">
        <v>747</v>
      </c>
      <c r="R6" s="17">
        <v>45677.74125</v>
      </c>
      <c r="S6" s="72">
        <f>SUMIFS(CarrinhoFretes!E:E,CarrinhoFretes!O:O,C:C,CarrinhoFretes!Y:Y,"Em Trânsito")</f>
        <v>0</v>
      </c>
      <c r="T6" s="72">
        <f t="shared" si="5"/>
        <v>3624.67</v>
      </c>
      <c r="U6" s="72">
        <f>SUMIFS(CarrinhoFretes!Q:Q,CarrinhoFretes!O:O,C:C,CarrinhoFretes!Y:Y,"Em Trânsito")</f>
        <v>0</v>
      </c>
    </row>
    <row r="7">
      <c r="A7" s="8" t="s">
        <v>9330</v>
      </c>
      <c r="B7" s="13">
        <v>45673.0</v>
      </c>
      <c r="C7" s="8" t="s">
        <v>6133</v>
      </c>
      <c r="D7" s="8" t="s">
        <v>95</v>
      </c>
      <c r="E7" s="73">
        <f>SUMIFS(CarrinhoFretes!Q:Q,CarrinhoFretes!O:O,C:C,CarrinhoFretes!Y:Y,"Descarregado")</f>
        <v>383137.36</v>
      </c>
      <c r="F7" s="73">
        <f>SUMIFS(RecebimentoVenda!E:E,RecebimentoVenda!C:C,C:C)</f>
        <v>383137.36</v>
      </c>
      <c r="G7" s="73">
        <f t="shared" si="1"/>
        <v>0</v>
      </c>
      <c r="H7" s="8">
        <v>82.0</v>
      </c>
      <c r="I7" s="8">
        <v>1500.0</v>
      </c>
      <c r="J7" s="11">
        <v>123000.0</v>
      </c>
      <c r="K7" s="34">
        <f>SUMIFS(CarrinhoFretes!W:W,CarrinhoFretes!O:O,C:C)</f>
        <v>4501.83</v>
      </c>
      <c r="L7" s="74">
        <f t="shared" si="2"/>
        <v>-3001.83</v>
      </c>
      <c r="M7" s="34" t="str">
        <f t="shared" si="3"/>
        <v>01/2025</v>
      </c>
      <c r="N7" s="75" t="str">
        <f t="shared" si="4"/>
        <v>CXG-0125</v>
      </c>
      <c r="P7" s="8" t="s">
        <v>749</v>
      </c>
      <c r="Q7" s="8" t="s">
        <v>747</v>
      </c>
      <c r="R7" s="17">
        <v>45747.75324074074</v>
      </c>
      <c r="S7" s="72">
        <f>SUMIFS(CarrinhoFretes!E:E,CarrinhoFretes!O:O,C:C,CarrinhoFretes!Y:Y,"Em Trânsito")</f>
        <v>0</v>
      </c>
      <c r="T7" s="72">
        <f t="shared" si="5"/>
        <v>4501.83</v>
      </c>
      <c r="U7" s="72">
        <f>SUMIFS(CarrinhoFretes!Q:Q,CarrinhoFretes!O:O,C:C,CarrinhoFretes!Y:Y,"Em Trânsito")</f>
        <v>0</v>
      </c>
    </row>
    <row r="8">
      <c r="A8" s="8"/>
      <c r="B8" s="13"/>
      <c r="C8" s="8"/>
      <c r="D8" s="8"/>
      <c r="E8" s="73"/>
      <c r="F8" s="73"/>
      <c r="G8" s="73"/>
      <c r="H8" s="8"/>
      <c r="I8" s="8"/>
      <c r="J8" s="11"/>
      <c r="K8" s="34"/>
      <c r="L8" s="34"/>
      <c r="M8" s="34"/>
      <c r="N8" s="75"/>
      <c r="P8" s="8"/>
      <c r="Q8" s="8"/>
      <c r="S8" s="72"/>
      <c r="T8" s="72"/>
      <c r="U8" s="72"/>
    </row>
    <row r="9">
      <c r="A9" s="8" t="s">
        <v>9331</v>
      </c>
      <c r="B9" s="13">
        <v>45673.0</v>
      </c>
      <c r="C9" s="8" t="s">
        <v>6139</v>
      </c>
      <c r="D9" s="8" t="s">
        <v>111</v>
      </c>
      <c r="E9" s="73">
        <f>SUMIFS(CarrinhoFretes!Q:Q,CarrinhoFretes!O:O,C:C,CarrinhoFretes!Y:Y,"Descarregado")</f>
        <v>891021.3</v>
      </c>
      <c r="F9" s="73">
        <f>SUMIFS(RecebimentoVenda!E:E,RecebimentoVenda!C:C,C:C)</f>
        <v>891021.3</v>
      </c>
      <c r="G9" s="73">
        <f t="shared" ref="G9:G12" si="6">E9-F9</f>
        <v>0</v>
      </c>
      <c r="H9" s="8">
        <v>78.0</v>
      </c>
      <c r="I9" s="8">
        <v>10000.0</v>
      </c>
      <c r="J9" s="11">
        <v>780000.0</v>
      </c>
      <c r="K9" s="34">
        <f>SUMIFS(CarrinhoFretes!W:W,CarrinhoFretes!O:O,C:C)</f>
        <v>11423.35</v>
      </c>
      <c r="L9" s="74">
        <f t="shared" ref="L9:L12" si="7">I9-T9</f>
        <v>-1423.35</v>
      </c>
      <c r="M9" s="34" t="str">
        <f t="shared" ref="M9:M12" si="8">TEXT(B9,"MM/YYYY")</f>
        <v>01/2025</v>
      </c>
      <c r="N9" s="75" t="str">
        <f t="shared" ref="N9:N12" si="9">IF(B9="","",CONCATENATE("CXG-",TEXT(B9,"MMYY")))</f>
        <v>CXG-0125</v>
      </c>
      <c r="P9" s="8" t="s">
        <v>749</v>
      </c>
      <c r="Q9" s="8" t="s">
        <v>747</v>
      </c>
      <c r="R9" s="17">
        <v>45685.55875</v>
      </c>
      <c r="S9" s="72">
        <f>SUMIFS(CarrinhoFretes!E:E,CarrinhoFretes!O:O,C:C,CarrinhoFretes!Y:Y,"Em Trânsito")</f>
        <v>0</v>
      </c>
      <c r="T9" s="72">
        <f t="shared" ref="T9:T12" si="10">K9+S9</f>
        <v>11423.35</v>
      </c>
      <c r="U9" s="72">
        <f>SUMIFS(CarrinhoFretes!Q:Q,CarrinhoFretes!O:O,C:C,CarrinhoFretes!Y:Y,"Em Trânsito")</f>
        <v>0</v>
      </c>
    </row>
    <row r="10">
      <c r="A10" s="8" t="s">
        <v>9332</v>
      </c>
      <c r="B10" s="13">
        <v>45674.0</v>
      </c>
      <c r="C10" s="8" t="s">
        <v>6142</v>
      </c>
      <c r="D10" s="8" t="s">
        <v>57</v>
      </c>
      <c r="E10" s="73">
        <f>SUMIFS(CarrinhoFretes!Q:Q,CarrinhoFretes!O:O,C:C,CarrinhoFretes!Y:Y,"Descarregado")</f>
        <v>267822.23</v>
      </c>
      <c r="F10" s="73">
        <f>SUMIFS(RecebimentoVenda!E:E,RecebimentoVenda!C:C,C:C)</f>
        <v>267822.23</v>
      </c>
      <c r="G10" s="73">
        <f t="shared" si="6"/>
        <v>0</v>
      </c>
      <c r="H10" s="8">
        <v>82.5</v>
      </c>
      <c r="I10" s="8">
        <v>5000.0</v>
      </c>
      <c r="J10" s="11">
        <v>412500.0</v>
      </c>
      <c r="K10" s="34">
        <f>SUMIFS(CarrinhoFretes!W:W,CarrinhoFretes!O:O,C:C)</f>
        <v>3246.33</v>
      </c>
      <c r="L10" s="74">
        <f t="shared" si="7"/>
        <v>1753.67</v>
      </c>
      <c r="M10" s="34" t="str">
        <f t="shared" si="8"/>
        <v>01/2025</v>
      </c>
      <c r="N10" s="75" t="str">
        <f t="shared" si="9"/>
        <v>CXG-0125</v>
      </c>
      <c r="P10" s="8" t="s">
        <v>749</v>
      </c>
      <c r="Q10" s="8" t="s">
        <v>747</v>
      </c>
      <c r="R10" s="17">
        <v>45687.43728009259</v>
      </c>
      <c r="S10" s="72">
        <f>SUMIFS(CarrinhoFretes!E:E,CarrinhoFretes!O:O,C:C,CarrinhoFretes!Y:Y,"Em Trânsito")</f>
        <v>0</v>
      </c>
      <c r="T10" s="72">
        <f t="shared" si="10"/>
        <v>3246.33</v>
      </c>
      <c r="U10" s="72">
        <f>SUMIFS(CarrinhoFretes!Q:Q,CarrinhoFretes!O:O,C:C,CarrinhoFretes!Y:Y,"Em Trânsito")</f>
        <v>0</v>
      </c>
    </row>
    <row r="11">
      <c r="A11" s="8" t="s">
        <v>9333</v>
      </c>
      <c r="B11" s="13">
        <v>45674.0</v>
      </c>
      <c r="C11" s="8" t="s">
        <v>6143</v>
      </c>
      <c r="D11" s="8" t="s">
        <v>108</v>
      </c>
      <c r="E11" s="73">
        <f>SUMIFS(CarrinhoFretes!Q:Q,CarrinhoFretes!O:O,C:C,CarrinhoFretes!Y:Y,"Descarregado")</f>
        <v>70882</v>
      </c>
      <c r="F11" s="73">
        <f>SUMIFS(RecebimentoVenda!E:E,RecebimentoVenda!C:C,C:C)</f>
        <v>70882</v>
      </c>
      <c r="G11" s="73">
        <f t="shared" si="6"/>
        <v>0</v>
      </c>
      <c r="H11" s="8">
        <v>83.0</v>
      </c>
      <c r="I11" s="8">
        <v>1000.0</v>
      </c>
      <c r="J11" s="11">
        <v>83000.0</v>
      </c>
      <c r="K11" s="34">
        <f>SUMIFS(CarrinhoFretes!W:W,CarrinhoFretes!O:O,C:C)</f>
        <v>854</v>
      </c>
      <c r="L11" s="74">
        <f t="shared" si="7"/>
        <v>146</v>
      </c>
      <c r="M11" s="34" t="str">
        <f t="shared" si="8"/>
        <v>01/2025</v>
      </c>
      <c r="N11" s="75" t="str">
        <f t="shared" si="9"/>
        <v>CXG-0125</v>
      </c>
      <c r="P11" s="8" t="s">
        <v>749</v>
      </c>
      <c r="Q11" s="8" t="s">
        <v>378</v>
      </c>
      <c r="S11" s="72">
        <f>SUMIFS(CarrinhoFretes!E:E,CarrinhoFretes!O:O,C:C,CarrinhoFretes!Y:Y,"Em Trânsito")</f>
        <v>0</v>
      </c>
      <c r="T11" s="72">
        <f t="shared" si="10"/>
        <v>854</v>
      </c>
      <c r="U11" s="72">
        <f>SUMIFS(CarrinhoFretes!Q:Q,CarrinhoFretes!O:O,C:C,CarrinhoFretes!Y:Y,"Em Trânsito")</f>
        <v>0</v>
      </c>
    </row>
    <row r="12">
      <c r="A12" s="8" t="s">
        <v>9334</v>
      </c>
      <c r="B12" s="13">
        <v>45674.0</v>
      </c>
      <c r="C12" s="8" t="s">
        <v>6146</v>
      </c>
      <c r="D12" s="8" t="s">
        <v>73</v>
      </c>
      <c r="E12" s="73">
        <f>SUMIFS(CarrinhoFretes!Q:Q,CarrinhoFretes!O:O,C:C,CarrinhoFretes!Y:Y,"Descarregado")</f>
        <v>303296.73</v>
      </c>
      <c r="F12" s="73">
        <f>SUMIFS(RecebimentoVenda!E:E,RecebimentoVenda!C:C,C:C)</f>
        <v>303296.73</v>
      </c>
      <c r="G12" s="73">
        <f t="shared" si="6"/>
        <v>0</v>
      </c>
      <c r="H12" s="8">
        <v>85.5</v>
      </c>
      <c r="I12" s="8">
        <v>5000.0</v>
      </c>
      <c r="J12" s="11">
        <v>427500.0</v>
      </c>
      <c r="K12" s="34">
        <f>SUMIFS(CarrinhoFretes!W:W,CarrinhoFretes!O:O,C:C)</f>
        <v>3547.33</v>
      </c>
      <c r="L12" s="74">
        <f t="shared" si="7"/>
        <v>1452.67</v>
      </c>
      <c r="M12" s="34" t="str">
        <f t="shared" si="8"/>
        <v>01/2025</v>
      </c>
      <c r="N12" s="75" t="str">
        <f t="shared" si="9"/>
        <v>CXG-0125</v>
      </c>
      <c r="P12" s="8" t="s">
        <v>749</v>
      </c>
      <c r="Q12" s="8" t="s">
        <v>378</v>
      </c>
      <c r="R12" s="17">
        <v>45677.74125</v>
      </c>
      <c r="S12" s="72">
        <f>SUMIFS(CarrinhoFretes!E:E,CarrinhoFretes!O:O,C:C,CarrinhoFretes!Y:Y,"Em Trânsito")</f>
        <v>0</v>
      </c>
      <c r="T12" s="72">
        <f t="shared" si="10"/>
        <v>3547.33</v>
      </c>
      <c r="U12" s="72">
        <f>SUMIFS(CarrinhoFretes!Q:Q,CarrinhoFretes!O:O,C:C,CarrinhoFretes!Y:Y,"Em Trânsito")</f>
        <v>0</v>
      </c>
    </row>
    <row r="13">
      <c r="A13" s="8"/>
      <c r="B13" s="13"/>
      <c r="C13" s="8"/>
      <c r="D13" s="8"/>
      <c r="E13" s="73"/>
      <c r="F13" s="73"/>
      <c r="G13" s="73"/>
      <c r="H13" s="8"/>
      <c r="I13" s="8"/>
      <c r="J13" s="11"/>
      <c r="K13" s="34"/>
      <c r="L13" s="34"/>
      <c r="M13" s="34"/>
      <c r="N13" s="75"/>
      <c r="P13" s="8"/>
      <c r="Q13" s="8"/>
      <c r="S13" s="72"/>
      <c r="T13" s="72"/>
      <c r="U13" s="72"/>
    </row>
    <row r="14">
      <c r="A14" s="8" t="s">
        <v>9335</v>
      </c>
      <c r="B14" s="13">
        <v>45674.0</v>
      </c>
      <c r="C14" s="8" t="s">
        <v>6159</v>
      </c>
      <c r="D14" s="8" t="s">
        <v>43</v>
      </c>
      <c r="E14" s="73">
        <f>SUMIFS(CarrinhoFretes!Q:Q,CarrinhoFretes!O:O,C:C,CarrinhoFretes!Y:Y,"Descarregado")</f>
        <v>1220579.32</v>
      </c>
      <c r="F14" s="73">
        <f>SUMIFS(RecebimentoVenda!E:E,RecebimentoVenda!C:C,C:C)</f>
        <v>1220579.32</v>
      </c>
      <c r="G14" s="73">
        <f t="shared" ref="G14:G28" si="11">E14-F14</f>
        <v>-0.0000000002328306437</v>
      </c>
      <c r="H14" s="8">
        <v>84.0</v>
      </c>
      <c r="I14" s="8">
        <v>0.0</v>
      </c>
      <c r="J14" s="11">
        <v>0.0</v>
      </c>
      <c r="K14" s="34">
        <f>SUMIFS(CarrinhoFretes!W:W,CarrinhoFretes!O:O,C:C)</f>
        <v>14644</v>
      </c>
      <c r="L14" s="74">
        <f t="shared" ref="L14:L28" si="12">I14-T14</f>
        <v>-14644</v>
      </c>
      <c r="M14" s="34" t="str">
        <f t="shared" ref="M14:M28" si="13">TEXT(B14,"MM/YYYY")</f>
        <v>01/2025</v>
      </c>
      <c r="N14" s="75" t="str">
        <f t="shared" ref="N14:N28" si="14">IF(B14="","",CONCATENATE("CXG-",TEXT(B14,"MMYY")))</f>
        <v>CXG-0125</v>
      </c>
      <c r="P14" s="8" t="s">
        <v>749</v>
      </c>
      <c r="Q14" s="8" t="s">
        <v>747</v>
      </c>
      <c r="R14" s="17">
        <v>45784.77381944445</v>
      </c>
      <c r="S14" s="72">
        <f>SUMIFS(CarrinhoFretes!E:E,CarrinhoFretes!O:O,C:C,CarrinhoFretes!Y:Y,"Em Trânsito")</f>
        <v>0</v>
      </c>
      <c r="T14" s="72">
        <f t="shared" ref="T14:T28" si="15">K14+S14</f>
        <v>14644</v>
      </c>
      <c r="U14" s="72">
        <f>SUMIFS(CarrinhoFretes!Q:Q,CarrinhoFretes!O:O,C:C,CarrinhoFretes!Y:Y,"Em Trânsito")</f>
        <v>0</v>
      </c>
    </row>
    <row r="15">
      <c r="A15" s="8" t="s">
        <v>9336</v>
      </c>
      <c r="B15" s="13">
        <v>45674.0</v>
      </c>
      <c r="C15" s="8" t="s">
        <v>6135</v>
      </c>
      <c r="D15" s="8" t="s">
        <v>113</v>
      </c>
      <c r="E15" s="73">
        <f>SUMIFS(CarrinhoFretes!Q:Q,CarrinhoFretes!O:O,C:C,CarrinhoFretes!Y:Y,"Descarregado")</f>
        <v>760185.55</v>
      </c>
      <c r="F15" s="73">
        <f>SUMIFS(RecebimentoVenda!E:E,RecebimentoVenda!C:C,C:C)</f>
        <v>760185.55</v>
      </c>
      <c r="G15" s="73">
        <f t="shared" si="11"/>
        <v>-0.0000000001164153218</v>
      </c>
      <c r="H15" s="8">
        <v>83.0</v>
      </c>
      <c r="I15" s="8">
        <v>5000.0</v>
      </c>
      <c r="J15" s="11">
        <v>415000.0</v>
      </c>
      <c r="K15" s="34">
        <f>SUMIFS(CarrinhoFretes!W:W,CarrinhoFretes!O:O,C:C)</f>
        <v>9171.34</v>
      </c>
      <c r="L15" s="74">
        <f t="shared" si="12"/>
        <v>-4171.34</v>
      </c>
      <c r="M15" s="34" t="str">
        <f t="shared" si="13"/>
        <v>01/2025</v>
      </c>
      <c r="N15" s="75" t="str">
        <f t="shared" si="14"/>
        <v>CXG-0125</v>
      </c>
      <c r="P15" s="8" t="s">
        <v>749</v>
      </c>
      <c r="Q15" s="8" t="s">
        <v>378</v>
      </c>
      <c r="R15" s="17">
        <v>45723.48645833333</v>
      </c>
      <c r="S15" s="72">
        <f>SUMIFS(CarrinhoFretes!E:E,CarrinhoFretes!O:O,C:C,CarrinhoFretes!Y:Y,"Em Trânsito")</f>
        <v>0</v>
      </c>
      <c r="T15" s="72">
        <f t="shared" si="15"/>
        <v>9171.34</v>
      </c>
      <c r="U15" s="72">
        <f>SUMIFS(CarrinhoFretes!Q:Q,CarrinhoFretes!O:O,C:C,CarrinhoFretes!Y:Y,"Em Trânsito")</f>
        <v>0</v>
      </c>
    </row>
    <row r="16">
      <c r="A16" s="10" t="s">
        <v>9337</v>
      </c>
      <c r="B16" s="13">
        <v>45675.0</v>
      </c>
      <c r="C16" s="8" t="s">
        <v>6134</v>
      </c>
      <c r="D16" s="8" t="s">
        <v>105</v>
      </c>
      <c r="E16" s="73">
        <f>SUMIFS(CarrinhoFretes!Q:Q,CarrinhoFretes!O:O,C:C,CarrinhoFretes!Y:Y,"Descarregado")</f>
        <v>258989.61</v>
      </c>
      <c r="F16" s="73">
        <f>SUMIFS(RecebimentoVenda!E:E,RecebimentoVenda!C:C,C:C)</f>
        <v>258989.61</v>
      </c>
      <c r="G16" s="73">
        <f t="shared" si="11"/>
        <v>0</v>
      </c>
      <c r="H16" s="8">
        <v>83.0</v>
      </c>
      <c r="I16" s="8">
        <v>1500.0</v>
      </c>
      <c r="J16" s="11">
        <v>124500.0</v>
      </c>
      <c r="K16" s="34">
        <f>SUMIFS(CarrinhoFretes!W:W,CarrinhoFretes!O:O,C:C)</f>
        <v>3138.17</v>
      </c>
      <c r="L16" s="74">
        <f t="shared" si="12"/>
        <v>-1638.17</v>
      </c>
      <c r="M16" s="34" t="str">
        <f t="shared" si="13"/>
        <v>01/2025</v>
      </c>
      <c r="N16" s="75" t="str">
        <f t="shared" si="14"/>
        <v>CXG-0125</v>
      </c>
      <c r="P16" s="8" t="s">
        <v>749</v>
      </c>
      <c r="Q16" s="8" t="s">
        <v>747</v>
      </c>
      <c r="R16" s="17">
        <v>45727.37175925926</v>
      </c>
      <c r="S16" s="72">
        <f>SUMIFS(CarrinhoFretes!E:E,CarrinhoFretes!O:O,C:C,CarrinhoFretes!Y:Y,"Em Trânsito")</f>
        <v>0</v>
      </c>
      <c r="T16" s="72">
        <f t="shared" si="15"/>
        <v>3138.17</v>
      </c>
      <c r="U16" s="72">
        <f>SUMIFS(CarrinhoFretes!Q:Q,CarrinhoFretes!O:O,C:C,CarrinhoFretes!Y:Y,"Em Trânsito")</f>
        <v>0</v>
      </c>
    </row>
    <row r="17">
      <c r="A17" s="8" t="s">
        <v>9338</v>
      </c>
      <c r="B17" s="13">
        <v>45675.0</v>
      </c>
      <c r="C17" s="8" t="s">
        <v>6162</v>
      </c>
      <c r="D17" s="8" t="s">
        <v>115</v>
      </c>
      <c r="E17" s="73">
        <f>SUMIFS(CarrinhoFretes!Q:Q,CarrinhoFretes!O:O,C:C,CarrinhoFretes!Y:Y,"Descarregado")</f>
        <v>811173.48</v>
      </c>
      <c r="F17" s="73">
        <f>SUMIFS(RecebimentoVenda!E:E,RecebimentoVenda!C:C,C:C)</f>
        <v>811173.48</v>
      </c>
      <c r="G17" s="73">
        <f t="shared" si="11"/>
        <v>0</v>
      </c>
      <c r="H17" s="8">
        <v>78.0</v>
      </c>
      <c r="I17" s="8">
        <v>10000.0</v>
      </c>
      <c r="J17" s="11">
        <v>780000.0</v>
      </c>
      <c r="K17" s="34">
        <f>SUMIFS(CarrinhoFretes!W:W,CarrinhoFretes!O:O,C:C)</f>
        <v>10399.66</v>
      </c>
      <c r="L17" s="74">
        <f t="shared" si="12"/>
        <v>-399.66</v>
      </c>
      <c r="M17" s="34" t="str">
        <f t="shared" si="13"/>
        <v>01/2025</v>
      </c>
      <c r="N17" s="75" t="str">
        <f t="shared" si="14"/>
        <v>CXG-0125</v>
      </c>
      <c r="P17" s="8" t="s">
        <v>749</v>
      </c>
      <c r="Q17" s="8" t="s">
        <v>378</v>
      </c>
      <c r="S17" s="72">
        <f>SUMIFS(CarrinhoFretes!E:E,CarrinhoFretes!O:O,C:C,CarrinhoFretes!Y:Y,"Em Trânsito")</f>
        <v>0</v>
      </c>
      <c r="T17" s="72">
        <f t="shared" si="15"/>
        <v>10399.66</v>
      </c>
      <c r="U17" s="72">
        <f>SUMIFS(CarrinhoFretes!Q:Q,CarrinhoFretes!O:O,C:C,CarrinhoFretes!Y:Y,"Em Trânsito")</f>
        <v>0</v>
      </c>
    </row>
    <row r="18">
      <c r="A18" s="8" t="s">
        <v>9339</v>
      </c>
      <c r="B18" s="13">
        <v>45675.0</v>
      </c>
      <c r="C18" s="8" t="s">
        <v>6161</v>
      </c>
      <c r="D18" s="8" t="s">
        <v>99</v>
      </c>
      <c r="E18" s="73">
        <f>SUMIFS(CarrinhoFretes!Q:Q,CarrinhoFretes!O:O,C:C,CarrinhoFretes!Y:Y,"Descarregado")</f>
        <v>98687</v>
      </c>
      <c r="F18" s="73">
        <f>SUMIFS(RecebimentoVenda!E:E,RecebimentoVenda!C:C,C:C)</f>
        <v>98687</v>
      </c>
      <c r="G18" s="73">
        <f t="shared" si="11"/>
        <v>0</v>
      </c>
      <c r="H18" s="8">
        <v>83.0</v>
      </c>
      <c r="I18" s="8">
        <v>5000.0</v>
      </c>
      <c r="J18" s="11">
        <v>415000.0</v>
      </c>
      <c r="K18" s="34">
        <f>SUMIFS(CarrinhoFretes!W:W,CarrinhoFretes!O:O,C:C)</f>
        <v>1189</v>
      </c>
      <c r="L18" s="74">
        <f t="shared" si="12"/>
        <v>3811</v>
      </c>
      <c r="M18" s="34" t="str">
        <f t="shared" si="13"/>
        <v>01/2025</v>
      </c>
      <c r="N18" s="75" t="str">
        <f t="shared" si="14"/>
        <v>CXG-0125</v>
      </c>
      <c r="P18" s="8" t="s">
        <v>749</v>
      </c>
      <c r="Q18" s="8" t="s">
        <v>747</v>
      </c>
      <c r="R18" s="17">
        <v>45681.47650462963</v>
      </c>
      <c r="S18" s="72">
        <f>SUMIFS(CarrinhoFretes!E:E,CarrinhoFretes!O:O,C:C,CarrinhoFretes!Y:Y,"Em Trânsito")</f>
        <v>0</v>
      </c>
      <c r="T18" s="72">
        <f t="shared" si="15"/>
        <v>1189</v>
      </c>
      <c r="U18" s="72">
        <f>SUMIFS(CarrinhoFretes!Q:Q,CarrinhoFretes!O:O,C:C,CarrinhoFretes!Y:Y,"Em Trânsito")</f>
        <v>0</v>
      </c>
    </row>
    <row r="19">
      <c r="A19" s="8" t="s">
        <v>9340</v>
      </c>
      <c r="B19" s="13">
        <v>45677.0</v>
      </c>
      <c r="C19" s="8" t="s">
        <v>6166</v>
      </c>
      <c r="D19" s="8" t="s">
        <v>97</v>
      </c>
      <c r="E19" s="73">
        <f>SUMIFS(CarrinhoFretes!Q:Q,CarrinhoFretes!O:O,C:C,CarrinhoFretes!Y:Y,"Descarregado")</f>
        <v>76846</v>
      </c>
      <c r="F19" s="73">
        <f>SUMIFS(RecebimentoVenda!E:E,RecebimentoVenda!C:C,C:C)</f>
        <v>76846</v>
      </c>
      <c r="G19" s="73">
        <f t="shared" si="11"/>
        <v>0</v>
      </c>
      <c r="H19" s="8">
        <v>79.5</v>
      </c>
      <c r="I19" s="8">
        <v>1000.0</v>
      </c>
      <c r="J19" s="11">
        <v>79500.0</v>
      </c>
      <c r="K19" s="34">
        <f>SUMIFS(CarrinhoFretes!W:W,CarrinhoFretes!O:O,C:C)</f>
        <v>998</v>
      </c>
      <c r="L19" s="74">
        <f t="shared" si="12"/>
        <v>2</v>
      </c>
      <c r="M19" s="34" t="str">
        <f t="shared" si="13"/>
        <v>01/2025</v>
      </c>
      <c r="N19" s="75" t="str">
        <f t="shared" si="14"/>
        <v>CXG-0125</v>
      </c>
      <c r="P19" s="8" t="s">
        <v>749</v>
      </c>
      <c r="Q19" s="8" t="s">
        <v>747</v>
      </c>
      <c r="S19" s="72">
        <f>SUMIFS(CarrinhoFretes!E:E,CarrinhoFretes!O:O,C:C,CarrinhoFretes!Y:Y,"Em Trânsito")</f>
        <v>0</v>
      </c>
      <c r="T19" s="72">
        <f t="shared" si="15"/>
        <v>998</v>
      </c>
      <c r="U19" s="72">
        <f>SUMIFS(CarrinhoFretes!Q:Q,CarrinhoFretes!O:O,C:C,CarrinhoFretes!Y:Y,"Em Trânsito")</f>
        <v>0</v>
      </c>
    </row>
    <row r="20">
      <c r="A20" s="8" t="s">
        <v>9341</v>
      </c>
      <c r="B20" s="13">
        <v>45677.0</v>
      </c>
      <c r="C20" s="8" t="s">
        <v>6167</v>
      </c>
      <c r="D20" s="8" t="s">
        <v>118</v>
      </c>
      <c r="E20" s="73">
        <f>SUMIFS(CarrinhoFretes!Q:Q,CarrinhoFretes!O:O,C:C,CarrinhoFretes!Y:Y,"Descarregado")</f>
        <v>80822.77</v>
      </c>
      <c r="F20" s="73">
        <f>SUMIFS(RecebimentoVenda!E:E,RecebimentoVenda!C:C,C:C)</f>
        <v>80822.77</v>
      </c>
      <c r="G20" s="73">
        <f t="shared" si="11"/>
        <v>0</v>
      </c>
      <c r="H20" s="8">
        <v>82.5</v>
      </c>
      <c r="I20" s="8">
        <v>1000.0</v>
      </c>
      <c r="J20" s="11">
        <v>82500.0</v>
      </c>
      <c r="K20" s="34">
        <f>SUMIFS(CarrinhoFretes!W:W,CarrinhoFretes!O:O,C:C)</f>
        <v>979.67</v>
      </c>
      <c r="L20" s="74">
        <f t="shared" si="12"/>
        <v>20.33</v>
      </c>
      <c r="M20" s="34" t="str">
        <f t="shared" si="13"/>
        <v>01/2025</v>
      </c>
      <c r="N20" s="75" t="str">
        <f t="shared" si="14"/>
        <v>CXG-0125</v>
      </c>
      <c r="P20" s="8" t="s">
        <v>749</v>
      </c>
      <c r="Q20" s="8" t="s">
        <v>378</v>
      </c>
      <c r="S20" s="72">
        <f>SUMIFS(CarrinhoFretes!E:E,CarrinhoFretes!O:O,C:C,CarrinhoFretes!Y:Y,"Em Trânsito")</f>
        <v>0</v>
      </c>
      <c r="T20" s="72">
        <f t="shared" si="15"/>
        <v>979.67</v>
      </c>
      <c r="U20" s="72">
        <f>SUMIFS(CarrinhoFretes!Q:Q,CarrinhoFretes!O:O,C:C,CarrinhoFretes!Y:Y,"Em Trânsito")</f>
        <v>0</v>
      </c>
    </row>
    <row r="21">
      <c r="A21" s="8" t="s">
        <v>9342</v>
      </c>
      <c r="B21" s="13">
        <v>45677.0</v>
      </c>
      <c r="C21" s="8" t="s">
        <v>6164</v>
      </c>
      <c r="D21" s="8" t="s">
        <v>121</v>
      </c>
      <c r="E21" s="73">
        <f>SUMIFS(CarrinhoFretes!Q:Q,CarrinhoFretes!O:O,C:C,CarrinhoFretes!Y:Y,"Descarregado")</f>
        <v>164330.73</v>
      </c>
      <c r="F21" s="73">
        <f>SUMIFS(RecebimentoVenda!E:E,RecebimentoVenda!C:C,C:C)</f>
        <v>164330.73</v>
      </c>
      <c r="G21" s="73">
        <f t="shared" si="11"/>
        <v>0</v>
      </c>
      <c r="H21" s="8">
        <v>83.0</v>
      </c>
      <c r="I21" s="8">
        <v>1000.0</v>
      </c>
      <c r="J21" s="11">
        <v>83000.0</v>
      </c>
      <c r="K21" s="34">
        <f>SUMIFS(CarrinhoFretes!W:W,CarrinhoFretes!O:O,C:C)</f>
        <v>2006.33</v>
      </c>
      <c r="L21" s="74">
        <f t="shared" si="12"/>
        <v>-1006.33</v>
      </c>
      <c r="M21" s="34" t="str">
        <f t="shared" si="13"/>
        <v>01/2025</v>
      </c>
      <c r="N21" s="75" t="str">
        <f t="shared" si="14"/>
        <v>CXG-0125</v>
      </c>
      <c r="P21" s="8" t="s">
        <v>749</v>
      </c>
      <c r="Q21" s="8" t="s">
        <v>378</v>
      </c>
      <c r="S21" s="72">
        <f>SUMIFS(CarrinhoFretes!E:E,CarrinhoFretes!O:O,C:C,CarrinhoFretes!Y:Y,"Em Trânsito")</f>
        <v>0</v>
      </c>
      <c r="T21" s="72">
        <f t="shared" si="15"/>
        <v>2006.33</v>
      </c>
      <c r="U21" s="72">
        <f>SUMIFS(CarrinhoFretes!Q:Q,CarrinhoFretes!O:O,C:C,CarrinhoFretes!Y:Y,"Em Trânsito")</f>
        <v>0</v>
      </c>
    </row>
    <row r="22">
      <c r="A22" s="8" t="s">
        <v>9343</v>
      </c>
      <c r="B22" s="13">
        <v>45678.0</v>
      </c>
      <c r="C22" s="8" t="s">
        <v>6170</v>
      </c>
      <c r="D22" s="8" t="s">
        <v>102</v>
      </c>
      <c r="E22" s="73">
        <f>SUMIFS(CarrinhoFretes!Q:Q,CarrinhoFretes!O:O,C:C,CarrinhoFretes!Y:Y,"Descarregado")</f>
        <v>362866.01</v>
      </c>
      <c r="F22" s="73">
        <f>SUMIFS(RecebimentoVenda!E:E,RecebimentoVenda!C:C,C:C)</f>
        <v>362866.01</v>
      </c>
      <c r="G22" s="73">
        <f t="shared" si="11"/>
        <v>0</v>
      </c>
      <c r="H22" s="8">
        <v>83.0</v>
      </c>
      <c r="I22" s="8">
        <v>5000.0</v>
      </c>
      <c r="J22" s="11">
        <v>415000.0</v>
      </c>
      <c r="K22" s="34">
        <f>SUMIFS(CarrinhoFretes!W:W,CarrinhoFretes!O:O,C:C)</f>
        <v>4412</v>
      </c>
      <c r="L22" s="74">
        <f t="shared" si="12"/>
        <v>588</v>
      </c>
      <c r="M22" s="34" t="str">
        <f t="shared" si="13"/>
        <v>01/2025</v>
      </c>
      <c r="N22" s="75" t="str">
        <f t="shared" si="14"/>
        <v>CXG-0125</v>
      </c>
      <c r="P22" s="8" t="s">
        <v>749</v>
      </c>
      <c r="Q22" s="8" t="s">
        <v>378</v>
      </c>
      <c r="S22" s="72">
        <f>SUMIFS(CarrinhoFretes!E:E,CarrinhoFretes!O:O,C:C,CarrinhoFretes!Y:Y,"Em Trânsito")</f>
        <v>0</v>
      </c>
      <c r="T22" s="72">
        <f t="shared" si="15"/>
        <v>4412</v>
      </c>
      <c r="U22" s="72">
        <f>SUMIFS(CarrinhoFretes!Q:Q,CarrinhoFretes!O:O,C:C,CarrinhoFretes!Y:Y,"Em Trânsito")</f>
        <v>0</v>
      </c>
    </row>
    <row r="23">
      <c r="A23" s="8" t="s">
        <v>9344</v>
      </c>
      <c r="B23" s="13">
        <v>45678.0</v>
      </c>
      <c r="C23" s="8" t="s">
        <v>6171</v>
      </c>
      <c r="D23" s="8" t="s">
        <v>124</v>
      </c>
      <c r="E23" s="73">
        <f>SUMIFS(CarrinhoFretes!Q:Q,CarrinhoFretes!O:O,C:C,CarrinhoFretes!Y:Y,"Descarregado")</f>
        <v>96291.53</v>
      </c>
      <c r="F23" s="73">
        <f>SUMIFS(RecebimentoVenda!E:E,RecebimentoVenda!C:C,C:C)</f>
        <v>96291.53</v>
      </c>
      <c r="G23" s="73">
        <f t="shared" si="11"/>
        <v>0</v>
      </c>
      <c r="H23" s="8">
        <v>82.5</v>
      </c>
      <c r="I23" s="8">
        <v>1000.0</v>
      </c>
      <c r="J23" s="11">
        <v>82500.0</v>
      </c>
      <c r="K23" s="34">
        <f>SUMIFS(CarrinhoFretes!W:W,CarrinhoFretes!O:O,C:C)</f>
        <v>1167.17</v>
      </c>
      <c r="L23" s="74">
        <f t="shared" si="12"/>
        <v>-167.17</v>
      </c>
      <c r="M23" s="34" t="str">
        <f t="shared" si="13"/>
        <v>01/2025</v>
      </c>
      <c r="N23" s="75" t="str">
        <f t="shared" si="14"/>
        <v>CXG-0125</v>
      </c>
      <c r="P23" s="8" t="s">
        <v>749</v>
      </c>
      <c r="Q23" s="8" t="s">
        <v>378</v>
      </c>
      <c r="S23" s="76">
        <f>SUMIFS(CarrinhoFretes!E:E,CarrinhoFretes!O:O,C:C,CarrinhoFretes!Y:Y,"Em Trânsito")</f>
        <v>0</v>
      </c>
      <c r="T23" s="76">
        <f t="shared" si="15"/>
        <v>1167.17</v>
      </c>
      <c r="U23" s="76">
        <f>SUMIFS(CarrinhoFretes!Q:Q,CarrinhoFretes!O:O,C:C,CarrinhoFretes!Y:Y,"Em Trânsito")</f>
        <v>0</v>
      </c>
    </row>
    <row r="24">
      <c r="A24" s="8" t="s">
        <v>9345</v>
      </c>
      <c r="B24" s="13">
        <v>45679.0</v>
      </c>
      <c r="C24" s="8" t="s">
        <v>6173</v>
      </c>
      <c r="D24" s="8" t="s">
        <v>127</v>
      </c>
      <c r="E24" s="73">
        <f>SUMIFS(CarrinhoFretes!Q:Q,CarrinhoFretes!O:O,C:C,CarrinhoFretes!Y:Y,"Descarregado")</f>
        <v>789944.4</v>
      </c>
      <c r="F24" s="73">
        <f>SUMIFS(RecebimentoVenda!E:E,RecebimentoVenda!C:C,C:C)</f>
        <v>789944.4</v>
      </c>
      <c r="G24" s="73">
        <f t="shared" si="11"/>
        <v>-0.0000000001164153218</v>
      </c>
      <c r="H24" s="8">
        <v>84.0</v>
      </c>
      <c r="I24" s="8">
        <v>5000.0</v>
      </c>
      <c r="J24" s="11">
        <v>420000.0</v>
      </c>
      <c r="K24" s="34">
        <f>SUMIFS(CarrinhoFretes!W:W,CarrinhoFretes!O:O,C:C)</f>
        <v>8254.67</v>
      </c>
      <c r="L24" s="74">
        <f t="shared" si="12"/>
        <v>-3254.67</v>
      </c>
      <c r="M24" s="34" t="str">
        <f t="shared" si="13"/>
        <v>01/2025</v>
      </c>
      <c r="N24" s="75" t="str">
        <f t="shared" si="14"/>
        <v>CXG-0125</v>
      </c>
      <c r="P24" s="8" t="s">
        <v>749</v>
      </c>
      <c r="Q24" s="8" t="s">
        <v>747</v>
      </c>
      <c r="R24" s="17">
        <v>45793.593090277776</v>
      </c>
      <c r="S24" s="76">
        <f>SUMIFS(CarrinhoFretes!E:E,CarrinhoFretes!O:O,C:C,CarrinhoFretes!Y:Y,"Em Trânsito")</f>
        <v>0</v>
      </c>
      <c r="T24" s="76">
        <f t="shared" si="15"/>
        <v>8254.67</v>
      </c>
      <c r="U24" s="76">
        <f>SUMIFS(CarrinhoFretes!Q:Q,CarrinhoFretes!O:O,C:C,CarrinhoFretes!Y:Y,"Em Trânsito")</f>
        <v>0</v>
      </c>
    </row>
    <row r="25">
      <c r="A25" s="8" t="s">
        <v>9346</v>
      </c>
      <c r="B25" s="13">
        <v>45680.0</v>
      </c>
      <c r="C25" s="8" t="s">
        <v>6123</v>
      </c>
      <c r="D25" s="8" t="s">
        <v>130</v>
      </c>
      <c r="E25" s="73">
        <f>SUMIFS(CarrinhoFretes!Q:Q,CarrinhoFretes!O:O,C:C,CarrinhoFretes!Y:Y,"Descarregado")</f>
        <v>947043.28</v>
      </c>
      <c r="F25" s="73">
        <f>SUMIFS(RecebimentoVenda!E:E,RecebimentoVenda!C:C,C:C)</f>
        <v>947043.28</v>
      </c>
      <c r="G25" s="73">
        <f t="shared" si="11"/>
        <v>0.0000000001164153218</v>
      </c>
      <c r="H25" s="8">
        <v>83.0</v>
      </c>
      <c r="I25" s="8">
        <v>20000.0</v>
      </c>
      <c r="J25" s="11">
        <v>1660000.0</v>
      </c>
      <c r="K25" s="34">
        <f>SUMIFS(CarrinhoFretes!W:W,CarrinhoFretes!O:O,C:C)</f>
        <v>11410.16</v>
      </c>
      <c r="L25" s="74">
        <f t="shared" si="12"/>
        <v>8589.84</v>
      </c>
      <c r="M25" s="34" t="str">
        <f t="shared" si="13"/>
        <v>01/2025</v>
      </c>
      <c r="N25" s="75" t="str">
        <f t="shared" si="14"/>
        <v>CXG-0125</v>
      </c>
      <c r="P25" s="8" t="s">
        <v>749</v>
      </c>
      <c r="Q25" s="8" t="s">
        <v>378</v>
      </c>
      <c r="R25" s="17">
        <v>45751.40184027778</v>
      </c>
      <c r="S25" s="76">
        <f>SUMIFS(CarrinhoFretes!E:E,CarrinhoFretes!O:O,C:C,CarrinhoFretes!Y:Y,"Em Trânsito")</f>
        <v>0</v>
      </c>
      <c r="T25" s="76">
        <f t="shared" si="15"/>
        <v>11410.16</v>
      </c>
      <c r="U25" s="76">
        <f>SUMIFS(CarrinhoFretes!Q:Q,CarrinhoFretes!O:O,C:C,CarrinhoFretes!Y:Y,"Em Trânsito")</f>
        <v>0</v>
      </c>
    </row>
    <row r="26">
      <c r="A26" s="8" t="s">
        <v>9347</v>
      </c>
      <c r="B26" s="13">
        <v>45680.0</v>
      </c>
      <c r="C26" s="8" t="s">
        <v>6177</v>
      </c>
      <c r="D26" s="8" t="s">
        <v>27</v>
      </c>
      <c r="E26" s="73">
        <f>SUMIFS(CarrinhoFretes!Q:Q,CarrinhoFretes!O:O,C:C,CarrinhoFretes!Y:Y,"Descarregado")</f>
        <v>201120.83</v>
      </c>
      <c r="F26" s="73">
        <f>SUMIFS(RecebimentoVenda!E:E,RecebimentoVenda!C:C,C:C)</f>
        <v>201120.83</v>
      </c>
      <c r="G26" s="73">
        <f t="shared" si="11"/>
        <v>0</v>
      </c>
      <c r="H26" s="8">
        <v>82.0</v>
      </c>
      <c r="I26" s="8">
        <v>5000.0</v>
      </c>
      <c r="J26" s="11">
        <v>410000.0</v>
      </c>
      <c r="K26" s="34">
        <f>SUMIFS(CarrinhoFretes!W:W,CarrinhoFretes!O:O,C:C)</f>
        <v>2468.5</v>
      </c>
      <c r="L26" s="74">
        <f t="shared" si="12"/>
        <v>2531.5</v>
      </c>
      <c r="M26" s="34" t="str">
        <f t="shared" si="13"/>
        <v>01/2025</v>
      </c>
      <c r="N26" s="75" t="str">
        <f t="shared" si="14"/>
        <v>CXG-0125</v>
      </c>
      <c r="P26" s="8" t="s">
        <v>749</v>
      </c>
      <c r="Q26" s="8" t="s">
        <v>378</v>
      </c>
      <c r="R26" s="17">
        <v>45693.61096064815</v>
      </c>
      <c r="S26" s="76">
        <f>SUMIFS(CarrinhoFretes!E:E,CarrinhoFretes!O:O,C:C,CarrinhoFretes!Y:Y,"Em Trânsito")</f>
        <v>0</v>
      </c>
      <c r="T26" s="76">
        <f t="shared" si="15"/>
        <v>2468.5</v>
      </c>
      <c r="U26" s="76">
        <f>SUMIFS(CarrinhoFretes!Q:Q,CarrinhoFretes!O:O,C:C,CarrinhoFretes!Y:Y,"Em Trânsito")</f>
        <v>0</v>
      </c>
    </row>
    <row r="27">
      <c r="A27" s="8" t="s">
        <v>9348</v>
      </c>
      <c r="B27" s="13">
        <v>45680.0</v>
      </c>
      <c r="C27" s="8" t="s">
        <v>6179</v>
      </c>
      <c r="D27" s="8" t="s">
        <v>132</v>
      </c>
      <c r="E27" s="73">
        <f>SUMIFS(CarrinhoFretes!Q:Q,CarrinhoFretes!O:O,C:C,CarrinhoFretes!Y:Y,"Descarregado")</f>
        <v>284579.73</v>
      </c>
      <c r="F27" s="73">
        <f>SUMIFS(RecebimentoVenda!E:E,RecebimentoVenda!C:C,C:C)</f>
        <v>284579.73</v>
      </c>
      <c r="G27" s="73">
        <f t="shared" si="11"/>
        <v>0</v>
      </c>
      <c r="H27" s="8">
        <v>81.0</v>
      </c>
      <c r="I27" s="8">
        <v>5000.0</v>
      </c>
      <c r="J27" s="11">
        <v>405000.0</v>
      </c>
      <c r="K27" s="34">
        <f>SUMIFS(CarrinhoFretes!W:W,CarrinhoFretes!O:O,C:C)</f>
        <v>3513.33</v>
      </c>
      <c r="L27" s="74">
        <f t="shared" si="12"/>
        <v>1486.67</v>
      </c>
      <c r="M27" s="34" t="str">
        <f t="shared" si="13"/>
        <v>01/2025</v>
      </c>
      <c r="N27" s="75" t="str">
        <f t="shared" si="14"/>
        <v>CXG-0125</v>
      </c>
      <c r="P27" s="8" t="s">
        <v>749</v>
      </c>
      <c r="Q27" s="8" t="s">
        <v>378</v>
      </c>
      <c r="R27" s="17">
        <v>45703.49940972222</v>
      </c>
      <c r="S27" s="76">
        <f>SUMIFS(CarrinhoFretes!E:E,CarrinhoFretes!O:O,C:C,CarrinhoFretes!Y:Y,"Em Trânsito")</f>
        <v>0</v>
      </c>
      <c r="T27" s="76">
        <f t="shared" si="15"/>
        <v>3513.33</v>
      </c>
      <c r="U27" s="76">
        <f>SUMIFS(CarrinhoFretes!Q:Q,CarrinhoFretes!O:O,C:C,CarrinhoFretes!Y:Y,"Em Trânsito")</f>
        <v>0</v>
      </c>
    </row>
    <row r="28">
      <c r="A28" s="8" t="s">
        <v>9349</v>
      </c>
      <c r="B28" s="13">
        <v>45680.0</v>
      </c>
      <c r="C28" s="8" t="s">
        <v>6178</v>
      </c>
      <c r="D28" s="8" t="s">
        <v>135</v>
      </c>
      <c r="E28" s="73">
        <f>SUMIFS(CarrinhoFretes!Q:Q,CarrinhoFretes!O:O,C:C,CarrinhoFretes!Y:Y,"Descarregado")</f>
        <v>84122.78</v>
      </c>
      <c r="F28" s="73">
        <f>SUMIFS(RecebimentoVenda!E:E,RecebimentoVenda!C:C,C:C)</f>
        <v>84122.78</v>
      </c>
      <c r="G28" s="73">
        <f t="shared" si="11"/>
        <v>0</v>
      </c>
      <c r="H28" s="8">
        <v>82.5</v>
      </c>
      <c r="I28" s="8">
        <v>5000.0</v>
      </c>
      <c r="J28" s="11">
        <v>412500.0</v>
      </c>
      <c r="K28" s="34">
        <f>SUMIFS(CarrinhoFretes!W:W,CarrinhoFretes!O:O,C:C)</f>
        <v>1019.67</v>
      </c>
      <c r="L28" s="74">
        <f t="shared" si="12"/>
        <v>3980.33</v>
      </c>
      <c r="M28" s="34" t="str">
        <f t="shared" si="13"/>
        <v>01/2025</v>
      </c>
      <c r="N28" s="75" t="str">
        <f t="shared" si="14"/>
        <v>CXG-0125</v>
      </c>
      <c r="P28" s="8" t="s">
        <v>749</v>
      </c>
      <c r="Q28" s="8" t="s">
        <v>378</v>
      </c>
      <c r="S28" s="76">
        <f>SUMIFS(CarrinhoFretes!E:E,CarrinhoFretes!O:O,C:C,CarrinhoFretes!Y:Y,"Em Trânsito")</f>
        <v>0</v>
      </c>
      <c r="T28" s="76">
        <f t="shared" si="15"/>
        <v>1019.67</v>
      </c>
      <c r="U28" s="76">
        <f>SUMIFS(CarrinhoFretes!Q:Q,CarrinhoFretes!O:O,C:C,CarrinhoFretes!Y:Y,"Em Trânsito")</f>
        <v>0</v>
      </c>
    </row>
    <row r="29">
      <c r="A29" s="8"/>
      <c r="B29" s="13"/>
      <c r="C29" s="8"/>
      <c r="D29" s="8"/>
      <c r="E29" s="73"/>
      <c r="F29" s="73"/>
      <c r="G29" s="73"/>
      <c r="H29" s="8"/>
      <c r="I29" s="8"/>
      <c r="J29" s="11"/>
      <c r="K29" s="34"/>
      <c r="L29" s="34"/>
      <c r="M29" s="34"/>
      <c r="N29" s="75"/>
      <c r="P29" s="8"/>
      <c r="Q29" s="8"/>
      <c r="S29" s="76"/>
      <c r="T29" s="76"/>
      <c r="U29" s="76"/>
    </row>
    <row r="30">
      <c r="A30" s="8" t="s">
        <v>9350</v>
      </c>
      <c r="B30" s="13">
        <v>45682.0</v>
      </c>
      <c r="C30" s="8" t="s">
        <v>6181</v>
      </c>
      <c r="D30" s="8" t="s">
        <v>138</v>
      </c>
      <c r="E30" s="73">
        <f>SUMIFS(CarrinhoFretes!Q:Q,CarrinhoFretes!O:O,C:C,CarrinhoFretes!Y:Y,"Descarregado")</f>
        <v>318890.52</v>
      </c>
      <c r="F30" s="73">
        <f>SUMIFS(RecebimentoVenda!E:E,RecebimentoVenda!C:C,C:C)</f>
        <v>318890.52</v>
      </c>
      <c r="G30" s="73">
        <f t="shared" ref="G30:G73" si="16">E30-F30</f>
        <v>0</v>
      </c>
      <c r="H30" s="8">
        <v>78.0</v>
      </c>
      <c r="I30" s="8">
        <v>5000.0</v>
      </c>
      <c r="J30" s="11">
        <v>390000.0</v>
      </c>
      <c r="K30" s="34">
        <f>SUMIFS(CarrinhoFretes!W:W,CarrinhoFretes!O:O,C:C)</f>
        <v>4088.34</v>
      </c>
      <c r="L30" s="74">
        <f t="shared" ref="L30:L73" si="17">I30-T30</f>
        <v>911.66</v>
      </c>
      <c r="M30" s="34" t="str">
        <f t="shared" ref="M30:M73" si="18">TEXT(B30,"MM/YYYY")</f>
        <v>01/2025</v>
      </c>
      <c r="N30" s="75" t="str">
        <f t="shared" ref="N30:N73" si="19">IF(B30="","",CONCATENATE("CXG-",TEXT(B30,"MMYY")))</f>
        <v>CXG-0125</v>
      </c>
      <c r="P30" s="8" t="s">
        <v>749</v>
      </c>
      <c r="Q30" s="8" t="s">
        <v>747</v>
      </c>
      <c r="R30" s="17">
        <v>45687.44609953704</v>
      </c>
      <c r="S30" s="76">
        <f>SUMIFS(CarrinhoFretes!E:E,CarrinhoFretes!O:O,C:C,CarrinhoFretes!Y:Y,"Em Trânsito")</f>
        <v>0</v>
      </c>
      <c r="T30" s="76">
        <f t="shared" ref="T30:T73" si="20">K30+S30</f>
        <v>4088.34</v>
      </c>
      <c r="U30" s="76">
        <f>SUMIFS(CarrinhoFretes!Q:Q,CarrinhoFretes!O:O,C:C,CarrinhoFretes!Y:Y,"Em Trânsito")</f>
        <v>0</v>
      </c>
    </row>
    <row r="31">
      <c r="A31" s="8" t="s">
        <v>9351</v>
      </c>
      <c r="B31" s="13">
        <v>45682.0</v>
      </c>
      <c r="C31" s="8" t="s">
        <v>6182</v>
      </c>
      <c r="D31" s="8" t="s">
        <v>140</v>
      </c>
      <c r="E31" s="73">
        <f>SUMIFS(CarrinhoFretes!Q:Q,CarrinhoFretes!O:O,C:C,CarrinhoFretes!Y:Y,"Descarregado")</f>
        <v>370373.08</v>
      </c>
      <c r="F31" s="73">
        <f>SUMIFS(RecebimentoVenda!E:E,RecebimentoVenda!C:C,C:C)</f>
        <v>370373.08</v>
      </c>
      <c r="G31" s="73">
        <f t="shared" si="16"/>
        <v>0</v>
      </c>
      <c r="H31" s="8">
        <v>76.0</v>
      </c>
      <c r="I31" s="8">
        <v>5000.0</v>
      </c>
      <c r="J31" s="11">
        <v>380000.0</v>
      </c>
      <c r="K31" s="34">
        <f>SUMIFS(CarrinhoFretes!W:W,CarrinhoFretes!O:O,C:C)</f>
        <v>4873.33</v>
      </c>
      <c r="L31" s="74">
        <f t="shared" si="17"/>
        <v>126.67</v>
      </c>
      <c r="M31" s="34" t="str">
        <f t="shared" si="18"/>
        <v>01/2025</v>
      </c>
      <c r="N31" s="75" t="str">
        <f t="shared" si="19"/>
        <v>CXG-0125</v>
      </c>
      <c r="P31" s="8" t="s">
        <v>749</v>
      </c>
      <c r="Q31" s="8" t="s">
        <v>378</v>
      </c>
      <c r="S31" s="76">
        <f>SUMIFS(CarrinhoFretes!E:E,CarrinhoFretes!O:O,C:C,CarrinhoFretes!Y:Y,"Em Trânsito")</f>
        <v>0</v>
      </c>
      <c r="T31" s="76">
        <f t="shared" si="20"/>
        <v>4873.33</v>
      </c>
      <c r="U31" s="76">
        <f>SUMIFS(CarrinhoFretes!Q:Q,CarrinhoFretes!O:O,C:C,CarrinhoFretes!Y:Y,"Em Trânsito")</f>
        <v>0</v>
      </c>
    </row>
    <row r="32">
      <c r="A32" s="8" t="s">
        <v>9352</v>
      </c>
      <c r="B32" s="13">
        <v>45682.0</v>
      </c>
      <c r="C32" s="8" t="s">
        <v>9353</v>
      </c>
      <c r="D32" s="8" t="s">
        <v>142</v>
      </c>
      <c r="E32" s="73">
        <f>SUMIFS(CarrinhoFretes!Q:Q,CarrinhoFretes!O:O,C:C,CarrinhoFretes!Y:Y,"Descarregado")</f>
        <v>0</v>
      </c>
      <c r="F32" s="73">
        <f>SUMIFS(RecebimentoVenda!E:E,RecebimentoVenda!C:C,C:C)</f>
        <v>0</v>
      </c>
      <c r="G32" s="73">
        <f t="shared" si="16"/>
        <v>0</v>
      </c>
      <c r="H32" s="8">
        <v>83.0</v>
      </c>
      <c r="I32" s="8">
        <v>1000.0</v>
      </c>
      <c r="J32" s="11">
        <v>83000.0</v>
      </c>
      <c r="K32" s="34">
        <f>SUMIFS(CarrinhoFretes!W:W,CarrinhoFretes!O:O,C:C)</f>
        <v>0</v>
      </c>
      <c r="L32" s="74">
        <f t="shared" si="17"/>
        <v>1000</v>
      </c>
      <c r="M32" s="34" t="str">
        <f t="shared" si="18"/>
        <v>01/2025</v>
      </c>
      <c r="N32" s="75" t="str">
        <f t="shared" si="19"/>
        <v>CXG-0125</v>
      </c>
      <c r="P32" s="8" t="s">
        <v>749</v>
      </c>
      <c r="Q32" s="8" t="s">
        <v>747</v>
      </c>
      <c r="S32" s="76">
        <f>SUMIFS(CarrinhoFretes!E:E,CarrinhoFretes!O:O,C:C,CarrinhoFretes!Y:Y,"Em Trânsito")</f>
        <v>0</v>
      </c>
      <c r="T32" s="76">
        <f t="shared" si="20"/>
        <v>0</v>
      </c>
      <c r="U32" s="76">
        <f>SUMIFS(CarrinhoFretes!Q:Q,CarrinhoFretes!O:O,C:C,CarrinhoFretes!Y:Y,"Em Trânsito")</f>
        <v>0</v>
      </c>
    </row>
    <row r="33">
      <c r="A33" s="8" t="s">
        <v>9354</v>
      </c>
      <c r="B33" s="13">
        <v>45685.0</v>
      </c>
      <c r="C33" s="8" t="s">
        <v>6188</v>
      </c>
      <c r="D33" s="8" t="s">
        <v>111</v>
      </c>
      <c r="E33" s="73">
        <f>SUMIFS(CarrinhoFretes!Q:Q,CarrinhoFretes!O:O,C:C,CarrinhoFretes!Y:Y,"Descarregado")</f>
        <v>446017.4</v>
      </c>
      <c r="F33" s="73">
        <f>SUMIFS(RecebimentoVenda!E:E,RecebimentoVenda!C:C,C:C)</f>
        <v>446017.4</v>
      </c>
      <c r="G33" s="73">
        <f t="shared" si="16"/>
        <v>0</v>
      </c>
      <c r="H33" s="8">
        <v>76.0</v>
      </c>
      <c r="I33" s="8">
        <v>6000.0</v>
      </c>
      <c r="J33" s="11">
        <v>456000.0</v>
      </c>
      <c r="K33" s="34">
        <f>SUMIFS(CarrinhoFretes!W:W,CarrinhoFretes!O:O,C:C)</f>
        <v>5868.65</v>
      </c>
      <c r="L33" s="74">
        <f t="shared" si="17"/>
        <v>131.35</v>
      </c>
      <c r="M33" s="34" t="str">
        <f t="shared" si="18"/>
        <v>01/2025</v>
      </c>
      <c r="N33" s="75" t="str">
        <f t="shared" si="19"/>
        <v>CXG-0125</v>
      </c>
      <c r="P33" s="8" t="s">
        <v>749</v>
      </c>
      <c r="Q33" s="8" t="s">
        <v>747</v>
      </c>
      <c r="S33" s="76">
        <f>SUMIFS(CarrinhoFretes!E:E,CarrinhoFretes!O:O,C:C,CarrinhoFretes!Y:Y,"Em Trânsito")</f>
        <v>0</v>
      </c>
      <c r="T33" s="76">
        <f t="shared" si="20"/>
        <v>5868.65</v>
      </c>
      <c r="U33" s="76">
        <f>SUMIFS(CarrinhoFretes!Q:Q,CarrinhoFretes!O:O,C:C,CarrinhoFretes!Y:Y,"Em Trânsito")</f>
        <v>0</v>
      </c>
    </row>
    <row r="34">
      <c r="A34" s="8" t="s">
        <v>9355</v>
      </c>
      <c r="B34" s="13">
        <v>45686.0</v>
      </c>
      <c r="C34" s="8" t="s">
        <v>6194</v>
      </c>
      <c r="D34" s="8" t="s">
        <v>86</v>
      </c>
      <c r="E34" s="73">
        <f>SUMIFS(CarrinhoFretes!Q:Q,CarrinhoFretes!O:O,C:C,CarrinhoFretes!Y:Y,"Descarregado")</f>
        <v>94506.4</v>
      </c>
      <c r="F34" s="73">
        <f>SUMIFS(RecebimentoVenda!E:E,RecebimentoVenda!C:C,C:C)</f>
        <v>94506.4</v>
      </c>
      <c r="G34" s="73">
        <f t="shared" si="16"/>
        <v>0</v>
      </c>
      <c r="H34" s="8">
        <v>80.0</v>
      </c>
      <c r="I34" s="8">
        <v>5000.0</v>
      </c>
      <c r="J34" s="11">
        <v>400000.0</v>
      </c>
      <c r="K34" s="34">
        <f>SUMIFS(CarrinhoFretes!W:W,CarrinhoFretes!O:O,C:C)</f>
        <v>1181.33</v>
      </c>
      <c r="L34" s="74">
        <f t="shared" si="17"/>
        <v>3818.67</v>
      </c>
      <c r="M34" s="34" t="str">
        <f t="shared" si="18"/>
        <v>01/2025</v>
      </c>
      <c r="N34" s="75" t="str">
        <f t="shared" si="19"/>
        <v>CXG-0125</v>
      </c>
      <c r="P34" s="8" t="s">
        <v>749</v>
      </c>
      <c r="Q34" s="8" t="s">
        <v>747</v>
      </c>
      <c r="S34" s="76">
        <f>SUMIFS(CarrinhoFretes!E:E,CarrinhoFretes!O:O,C:C,CarrinhoFretes!Y:Y,"Em Trânsito")</f>
        <v>0</v>
      </c>
      <c r="T34" s="76">
        <f t="shared" si="20"/>
        <v>1181.33</v>
      </c>
      <c r="U34" s="76">
        <f>SUMIFS(CarrinhoFretes!Q:Q,CarrinhoFretes!O:O,C:C,CarrinhoFretes!Y:Y,"Em Trânsito")</f>
        <v>0</v>
      </c>
    </row>
    <row r="35">
      <c r="A35" s="8" t="s">
        <v>9356</v>
      </c>
      <c r="B35" s="13">
        <v>45682.0</v>
      </c>
      <c r="C35" s="8" t="s">
        <v>6180</v>
      </c>
      <c r="D35" s="8" t="s">
        <v>79</v>
      </c>
      <c r="E35" s="73">
        <f>SUMIFS(CarrinhoFretes!Q:Q,CarrinhoFretes!O:O,C:C,CarrinhoFretes!Y:Y,"Descarregado")</f>
        <v>107193.04</v>
      </c>
      <c r="F35" s="73">
        <f>SUMIFS(RecebimentoVenda!E:E,RecebimentoVenda!C:C,C:C)</f>
        <v>107193.04</v>
      </c>
      <c r="G35" s="73">
        <f t="shared" si="16"/>
        <v>0</v>
      </c>
      <c r="H35" s="8">
        <v>79.5</v>
      </c>
      <c r="I35" s="8">
        <v>5000.0</v>
      </c>
      <c r="J35" s="11">
        <v>397500.0</v>
      </c>
      <c r="K35" s="34">
        <f>SUMIFS(CarrinhoFretes!W:W,CarrinhoFretes!O:O,C:C)</f>
        <v>1348.34</v>
      </c>
      <c r="L35" s="74">
        <f t="shared" si="17"/>
        <v>3651.66</v>
      </c>
      <c r="M35" s="34" t="str">
        <f t="shared" si="18"/>
        <v>01/2025</v>
      </c>
      <c r="N35" s="75" t="str">
        <f t="shared" si="19"/>
        <v>CXG-0125</v>
      </c>
      <c r="P35" s="8" t="s">
        <v>749</v>
      </c>
      <c r="Q35" s="8" t="s">
        <v>747</v>
      </c>
      <c r="S35" s="76">
        <f>SUMIFS(CarrinhoFretes!E:E,CarrinhoFretes!O:O,C:C,CarrinhoFretes!Y:Y,"Em Trânsito")</f>
        <v>0</v>
      </c>
      <c r="T35" s="76">
        <f t="shared" si="20"/>
        <v>1348.34</v>
      </c>
      <c r="U35" s="76">
        <f>SUMIFS(CarrinhoFretes!Q:Q,CarrinhoFretes!O:O,C:C,CarrinhoFretes!Y:Y,"Em Trânsito")</f>
        <v>0</v>
      </c>
    </row>
    <row r="36">
      <c r="A36" s="8" t="s">
        <v>9357</v>
      </c>
      <c r="B36" s="13">
        <v>45687.0</v>
      </c>
      <c r="C36" s="8" t="s">
        <v>6196</v>
      </c>
      <c r="D36" s="8" t="s">
        <v>25</v>
      </c>
      <c r="E36" s="73">
        <f>SUMIFS(CarrinhoFretes!Q:Q,CarrinhoFretes!O:O,C:C,CarrinhoFretes!Y:Y,"Descarregado")</f>
        <v>363744</v>
      </c>
      <c r="F36" s="73">
        <f>SUMIFS(RecebimentoVenda!E:E,RecebimentoVenda!C:C,C:C)</f>
        <v>363744</v>
      </c>
      <c r="G36" s="73">
        <f t="shared" si="16"/>
        <v>0</v>
      </c>
      <c r="H36" s="8">
        <v>80.0</v>
      </c>
      <c r="I36" s="8">
        <v>1000.0</v>
      </c>
      <c r="J36" s="11">
        <v>80000.0</v>
      </c>
      <c r="K36" s="34">
        <f>SUMIFS(CarrinhoFretes!W:W,CarrinhoFretes!O:O,C:C)</f>
        <v>4264.5</v>
      </c>
      <c r="L36" s="74">
        <f t="shared" si="17"/>
        <v>-3264.5</v>
      </c>
      <c r="M36" s="34" t="str">
        <f t="shared" si="18"/>
        <v>01/2025</v>
      </c>
      <c r="N36" s="75" t="str">
        <f t="shared" si="19"/>
        <v>CXG-0125</v>
      </c>
      <c r="P36" s="8" t="s">
        <v>749</v>
      </c>
      <c r="Q36" s="8" t="s">
        <v>747</v>
      </c>
      <c r="R36" s="17">
        <v>45806.48631944445</v>
      </c>
      <c r="S36" s="76">
        <f>SUMIFS(CarrinhoFretes!E:E,CarrinhoFretes!O:O,C:C,CarrinhoFretes!Y:Y,"Em Trânsito")</f>
        <v>0</v>
      </c>
      <c r="T36" s="76">
        <f t="shared" si="20"/>
        <v>4264.5</v>
      </c>
      <c r="U36" s="76">
        <f>SUMIFS(CarrinhoFretes!Q:Q,CarrinhoFretes!O:O,C:C,CarrinhoFretes!Y:Y,"Em Trânsito")</f>
        <v>0</v>
      </c>
    </row>
    <row r="37">
      <c r="A37" s="8" t="s">
        <v>9358</v>
      </c>
      <c r="B37" s="13">
        <v>45688.0</v>
      </c>
      <c r="C37" s="8" t="s">
        <v>6186</v>
      </c>
      <c r="D37" s="8" t="s">
        <v>144</v>
      </c>
      <c r="E37" s="73">
        <f>SUMIFS(CarrinhoFretes!Q:Q,CarrinhoFretes!O:O,C:C,CarrinhoFretes!Y:Y,"Descarregado")</f>
        <v>94040</v>
      </c>
      <c r="F37" s="73">
        <f>SUMIFS(RecebimentoVenda!E:E,RecebimentoVenda!C:C,C:C)</f>
        <v>94040</v>
      </c>
      <c r="G37" s="73">
        <f t="shared" si="16"/>
        <v>0</v>
      </c>
      <c r="H37" s="8">
        <v>79.5</v>
      </c>
      <c r="I37" s="8">
        <v>1000.0</v>
      </c>
      <c r="J37" s="11">
        <v>79500.0</v>
      </c>
      <c r="K37" s="34">
        <f>SUMIFS(CarrinhoFretes!W:W,CarrinhoFretes!O:O,C:C)</f>
        <v>1175.5</v>
      </c>
      <c r="L37" s="74">
        <f t="shared" si="17"/>
        <v>-175.5</v>
      </c>
      <c r="M37" s="34" t="str">
        <f t="shared" si="18"/>
        <v>01/2025</v>
      </c>
      <c r="N37" s="75" t="str">
        <f t="shared" si="19"/>
        <v>CXG-0125</v>
      </c>
      <c r="P37" s="8" t="s">
        <v>749</v>
      </c>
      <c r="Q37" s="8" t="s">
        <v>378</v>
      </c>
      <c r="S37" s="76">
        <f>SUMIFS(CarrinhoFretes!E:E,CarrinhoFretes!O:O,C:C,CarrinhoFretes!Y:Y,"Em Trânsito")</f>
        <v>0</v>
      </c>
      <c r="T37" s="76">
        <f t="shared" si="20"/>
        <v>1175.5</v>
      </c>
      <c r="U37" s="76">
        <f>SUMIFS(CarrinhoFretes!Q:Q,CarrinhoFretes!O:O,C:C,CarrinhoFretes!Y:Y,"Em Trânsito")</f>
        <v>0</v>
      </c>
    </row>
    <row r="38">
      <c r="A38" s="8" t="s">
        <v>9359</v>
      </c>
      <c r="B38" s="13">
        <v>45691.0</v>
      </c>
      <c r="C38" s="8" t="s">
        <v>6207</v>
      </c>
      <c r="D38" s="8" t="s">
        <v>97</v>
      </c>
      <c r="E38" s="73">
        <f>SUMIFS(CarrinhoFretes!Q:Q,CarrinhoFretes!O:O,C:C,CarrinhoFretes!Y:Y,"Descarregado")</f>
        <v>72187</v>
      </c>
      <c r="F38" s="73">
        <f>SUMIFS(RecebimentoVenda!E:E,RecebimentoVenda!C:C,C:C)</f>
        <v>72187</v>
      </c>
      <c r="G38" s="73">
        <f t="shared" si="16"/>
        <v>0</v>
      </c>
      <c r="H38" s="8">
        <v>74.0</v>
      </c>
      <c r="I38" s="8">
        <v>1000.0</v>
      </c>
      <c r="J38" s="11">
        <v>74000.0</v>
      </c>
      <c r="K38" s="34">
        <f>SUMIFS(CarrinhoFretes!W:W,CarrinhoFretes!O:O,C:C)</f>
        <v>975.5</v>
      </c>
      <c r="L38" s="74">
        <f t="shared" si="17"/>
        <v>24.5</v>
      </c>
      <c r="M38" s="34" t="str">
        <f t="shared" si="18"/>
        <v>02/2025</v>
      </c>
      <c r="N38" s="75" t="str">
        <f t="shared" si="19"/>
        <v>CXG-0225</v>
      </c>
      <c r="P38" s="8" t="s">
        <v>749</v>
      </c>
      <c r="Q38" s="8" t="s">
        <v>747</v>
      </c>
      <c r="S38" s="76">
        <f>SUMIFS(CarrinhoFretes!E:E,CarrinhoFretes!O:O,C:C,CarrinhoFretes!Y:Y,"Em Trânsito")</f>
        <v>0</v>
      </c>
      <c r="T38" s="76">
        <f t="shared" si="20"/>
        <v>975.5</v>
      </c>
      <c r="U38" s="76">
        <f>SUMIFS(CarrinhoFretes!Q:Q,CarrinhoFretes!O:O,C:C,CarrinhoFretes!Y:Y,"Em Trânsito")</f>
        <v>0</v>
      </c>
    </row>
    <row r="39">
      <c r="A39" s="8" t="s">
        <v>9360</v>
      </c>
      <c r="B39" s="13">
        <v>45691.0</v>
      </c>
      <c r="C39" s="8" t="s">
        <v>6198</v>
      </c>
      <c r="D39" s="8" t="s">
        <v>147</v>
      </c>
      <c r="E39" s="73">
        <f>SUMIFS(CarrinhoFretes!Q:Q,CarrinhoFretes!O:O,C:C,CarrinhoFretes!Y:Y,"Descarregado")</f>
        <v>74654.91</v>
      </c>
      <c r="F39" s="73">
        <f>SUMIFS(RecebimentoVenda!E:E,RecebimentoVenda!C:C,C:C)</f>
        <v>74654.91</v>
      </c>
      <c r="G39" s="73">
        <f t="shared" si="16"/>
        <v>0</v>
      </c>
      <c r="H39" s="8">
        <v>73.0</v>
      </c>
      <c r="I39" s="8">
        <v>5000.0</v>
      </c>
      <c r="J39" s="11">
        <v>365000.0</v>
      </c>
      <c r="K39" s="34">
        <f>SUMIFS(CarrinhoFretes!W:W,CarrinhoFretes!O:O,C:C)</f>
        <v>1022.67</v>
      </c>
      <c r="L39" s="74">
        <f t="shared" si="17"/>
        <v>3977.33</v>
      </c>
      <c r="M39" s="34" t="str">
        <f t="shared" si="18"/>
        <v>02/2025</v>
      </c>
      <c r="N39" s="75" t="str">
        <f t="shared" si="19"/>
        <v>CXG-0225</v>
      </c>
      <c r="P39" s="8" t="s">
        <v>749</v>
      </c>
      <c r="Q39" s="8" t="s">
        <v>747</v>
      </c>
      <c r="S39" s="76">
        <f>SUMIFS(CarrinhoFretes!E:E,CarrinhoFretes!O:O,C:C,CarrinhoFretes!Y:Y,"Em Trânsito")</f>
        <v>0</v>
      </c>
      <c r="T39" s="76">
        <f t="shared" si="20"/>
        <v>1022.67</v>
      </c>
      <c r="U39" s="76">
        <f>SUMIFS(CarrinhoFretes!Q:Q,CarrinhoFretes!O:O,C:C,CarrinhoFretes!Y:Y,"Em Trânsito")</f>
        <v>0</v>
      </c>
    </row>
    <row r="40">
      <c r="A40" s="8" t="s">
        <v>9361</v>
      </c>
      <c r="B40" s="13">
        <v>45692.0</v>
      </c>
      <c r="C40" s="8" t="s">
        <v>6215</v>
      </c>
      <c r="D40" s="8" t="s">
        <v>83</v>
      </c>
      <c r="E40" s="73">
        <f>SUMIFS(CarrinhoFretes!Q:Q,CarrinhoFretes!O:O,C:C,CarrinhoFretes!Y:Y,"Descarregado")</f>
        <v>2066444.06</v>
      </c>
      <c r="F40" s="73">
        <f>SUMIFS(RecebimentoVenda!E:E,RecebimentoVenda!C:C,C:C)</f>
        <v>2066444.06</v>
      </c>
      <c r="G40" s="73">
        <f t="shared" si="16"/>
        <v>0</v>
      </c>
      <c r="H40" s="8">
        <v>82.0</v>
      </c>
      <c r="I40" s="8">
        <v>10000.0</v>
      </c>
      <c r="J40" s="11">
        <v>820000.0</v>
      </c>
      <c r="K40" s="34">
        <f>SUMIFS(CarrinhoFretes!W:W,CarrinhoFretes!O:O,C:C)</f>
        <v>22627.33</v>
      </c>
      <c r="L40" s="74">
        <f t="shared" si="17"/>
        <v>-12627.33</v>
      </c>
      <c r="M40" s="34" t="str">
        <f t="shared" si="18"/>
        <v>02/2025</v>
      </c>
      <c r="N40" s="75" t="str">
        <f t="shared" si="19"/>
        <v>CXG-0225</v>
      </c>
      <c r="O40" s="8" t="s">
        <v>9362</v>
      </c>
      <c r="P40" s="8" t="s">
        <v>749</v>
      </c>
      <c r="Q40" s="8" t="s">
        <v>378</v>
      </c>
      <c r="R40" s="17">
        <v>45743.6175</v>
      </c>
      <c r="S40" s="76">
        <f>SUMIFS(CarrinhoFretes!E:E,CarrinhoFretes!O:O,C:C,CarrinhoFretes!Y:Y,"Em Trânsito")</f>
        <v>0</v>
      </c>
      <c r="T40" s="76">
        <f t="shared" si="20"/>
        <v>22627.33</v>
      </c>
      <c r="U40" s="76">
        <f>SUMIFS(CarrinhoFretes!Q:Q,CarrinhoFretes!O:O,C:C,CarrinhoFretes!Y:Y,"Em Trânsito")</f>
        <v>0</v>
      </c>
    </row>
    <row r="41">
      <c r="A41" s="8" t="s">
        <v>9363</v>
      </c>
      <c r="B41" s="13">
        <v>45692.0</v>
      </c>
      <c r="C41" s="8" t="s">
        <v>6202</v>
      </c>
      <c r="D41" s="8" t="s">
        <v>23</v>
      </c>
      <c r="E41" s="73">
        <f>SUMIFS(CarrinhoFretes!Q:Q,CarrinhoFretes!O:O,C:C,CarrinhoFretes!Y:Y,"Descarregado")</f>
        <v>246243.92</v>
      </c>
      <c r="F41" s="73">
        <f>SUMIFS(RecebimentoVenda!E:E,RecebimentoVenda!C:C,C:C)</f>
        <v>246243.92</v>
      </c>
      <c r="G41" s="73">
        <f t="shared" si="16"/>
        <v>0</v>
      </c>
      <c r="H41" s="8">
        <v>75.0</v>
      </c>
      <c r="I41" s="8">
        <v>1000.0</v>
      </c>
      <c r="J41" s="11">
        <v>75000.0</v>
      </c>
      <c r="K41" s="34">
        <f>SUMIFS(CarrinhoFretes!W:W,CarrinhoFretes!O:O,C:C)</f>
        <v>3312.33</v>
      </c>
      <c r="L41" s="74">
        <f t="shared" si="17"/>
        <v>-2312.33</v>
      </c>
      <c r="M41" s="34" t="str">
        <f t="shared" si="18"/>
        <v>02/2025</v>
      </c>
      <c r="N41" s="75" t="str">
        <f t="shared" si="19"/>
        <v>CXG-0225</v>
      </c>
      <c r="P41" s="8" t="s">
        <v>749</v>
      </c>
      <c r="Q41" s="8" t="s">
        <v>378</v>
      </c>
      <c r="S41" s="76">
        <f>SUMIFS(CarrinhoFretes!E:E,CarrinhoFretes!O:O,C:C,CarrinhoFretes!Y:Y,"Em Trânsito")</f>
        <v>0</v>
      </c>
      <c r="T41" s="76">
        <f t="shared" si="20"/>
        <v>3312.33</v>
      </c>
      <c r="U41" s="76">
        <f>SUMIFS(CarrinhoFretes!Q:Q,CarrinhoFretes!O:O,C:C,CarrinhoFretes!Y:Y,"Em Trânsito")</f>
        <v>0</v>
      </c>
    </row>
    <row r="42">
      <c r="A42" s="8" t="s">
        <v>9364</v>
      </c>
      <c r="B42" s="13">
        <v>45693.0</v>
      </c>
      <c r="C42" s="8" t="s">
        <v>6204</v>
      </c>
      <c r="D42" s="8" t="s">
        <v>39</v>
      </c>
      <c r="E42" s="73">
        <f>SUMIFS(CarrinhoFretes!Q:Q,CarrinhoFretes!O:O,C:C,CarrinhoFretes!Y:Y,"Descarregado")</f>
        <v>188996.75</v>
      </c>
      <c r="F42" s="73">
        <f>SUMIFS(RecebimentoVenda!E:E,RecebimentoVenda!C:C,C:C)</f>
        <v>188996.75</v>
      </c>
      <c r="G42" s="73">
        <f t="shared" si="16"/>
        <v>0</v>
      </c>
      <c r="H42" s="8">
        <v>78.5</v>
      </c>
      <c r="I42" s="8">
        <v>1000.0</v>
      </c>
      <c r="J42" s="11">
        <v>78500.0</v>
      </c>
      <c r="K42" s="34">
        <f>SUMIFS(CarrinhoFretes!W:W,CarrinhoFretes!O:O,C:C)</f>
        <v>2384.5</v>
      </c>
      <c r="L42" s="74">
        <f t="shared" si="17"/>
        <v>-1384.5</v>
      </c>
      <c r="M42" s="34" t="str">
        <f t="shared" si="18"/>
        <v>02/2025</v>
      </c>
      <c r="N42" s="75" t="str">
        <f t="shared" si="19"/>
        <v>CXG-0225</v>
      </c>
      <c r="P42" s="8" t="s">
        <v>749</v>
      </c>
      <c r="Q42" s="8" t="s">
        <v>378</v>
      </c>
      <c r="S42" s="76">
        <f>SUMIFS(CarrinhoFretes!E:E,CarrinhoFretes!O:O,C:C,CarrinhoFretes!Y:Y,"Em Trânsito")</f>
        <v>0</v>
      </c>
      <c r="T42" s="76">
        <f t="shared" si="20"/>
        <v>2384.5</v>
      </c>
      <c r="U42" s="76">
        <f>SUMIFS(CarrinhoFretes!Q:Q,CarrinhoFretes!O:O,C:C,CarrinhoFretes!Y:Y,"Em Trânsito")</f>
        <v>0</v>
      </c>
    </row>
    <row r="43">
      <c r="A43" s="8" t="s">
        <v>9365</v>
      </c>
      <c r="B43" s="13">
        <v>45692.0</v>
      </c>
      <c r="C43" s="8" t="s">
        <v>6210</v>
      </c>
      <c r="D43" s="8" t="s">
        <v>81</v>
      </c>
      <c r="E43" s="73">
        <f>SUMIFS(CarrinhoFretes!Q:Q,CarrinhoFretes!O:O,C:C,CarrinhoFretes!Y:Y,"Descarregado")</f>
        <v>71706</v>
      </c>
      <c r="F43" s="73">
        <f>SUMIFS(RecebimentoVenda!E:E,RecebimentoVenda!C:C,C:C)</f>
        <v>71706</v>
      </c>
      <c r="G43" s="73">
        <f t="shared" si="16"/>
        <v>0</v>
      </c>
      <c r="H43" s="8">
        <v>74.0</v>
      </c>
      <c r="I43" s="8">
        <v>1000.0</v>
      </c>
      <c r="J43" s="11">
        <v>74000.0</v>
      </c>
      <c r="K43" s="34">
        <f>SUMIFS(CarrinhoFretes!W:W,CarrinhoFretes!O:O,C:C)</f>
        <v>969</v>
      </c>
      <c r="L43" s="74">
        <f t="shared" si="17"/>
        <v>31</v>
      </c>
      <c r="M43" s="34" t="str">
        <f t="shared" si="18"/>
        <v>02/2025</v>
      </c>
      <c r="N43" s="75" t="str">
        <f t="shared" si="19"/>
        <v>CXG-0225</v>
      </c>
      <c r="P43" s="8" t="s">
        <v>749</v>
      </c>
      <c r="Q43" s="8" t="s">
        <v>378</v>
      </c>
      <c r="R43" s="17">
        <v>45723.48645833333</v>
      </c>
      <c r="S43" s="76">
        <f>SUMIFS(CarrinhoFretes!E:E,CarrinhoFretes!O:O,C:C,CarrinhoFretes!Y:Y,"Em Trânsito")</f>
        <v>0</v>
      </c>
      <c r="T43" s="76">
        <f t="shared" si="20"/>
        <v>969</v>
      </c>
      <c r="U43" s="76">
        <f>SUMIFS(CarrinhoFretes!Q:Q,CarrinhoFretes!O:O,C:C,CarrinhoFretes!Y:Y,"Em Trânsito")</f>
        <v>0</v>
      </c>
    </row>
    <row r="44">
      <c r="A44" s="8" t="s">
        <v>9366</v>
      </c>
      <c r="B44" s="13">
        <v>45695.0</v>
      </c>
      <c r="C44" s="8" t="s">
        <v>6213</v>
      </c>
      <c r="D44" s="8" t="s">
        <v>138</v>
      </c>
      <c r="E44" s="73">
        <f>SUMIFS(CarrinhoFretes!Q:Q,CarrinhoFretes!O:O,C:C,CarrinhoFretes!Y:Y,"Descarregado")</f>
        <v>289899.48</v>
      </c>
      <c r="F44" s="73">
        <f>SUMIFS(RecebimentoVenda!E:E,RecebimentoVenda!C:C,C:C)</f>
        <v>289899.48</v>
      </c>
      <c r="G44" s="73">
        <f t="shared" si="16"/>
        <v>0</v>
      </c>
      <c r="H44" s="8">
        <v>78.0</v>
      </c>
      <c r="I44" s="8">
        <v>1000.0</v>
      </c>
      <c r="J44" s="11">
        <v>78000.0</v>
      </c>
      <c r="K44" s="34">
        <f>SUMIFS(CarrinhoFretes!W:W,CarrinhoFretes!O:O,C:C)</f>
        <v>3716.66</v>
      </c>
      <c r="L44" s="74">
        <f t="shared" si="17"/>
        <v>-2716.66</v>
      </c>
      <c r="M44" s="34" t="str">
        <f t="shared" si="18"/>
        <v>02/2025</v>
      </c>
      <c r="N44" s="75" t="str">
        <f t="shared" si="19"/>
        <v>CXG-0225</v>
      </c>
      <c r="P44" s="8" t="s">
        <v>749</v>
      </c>
      <c r="Q44" s="8" t="s">
        <v>747</v>
      </c>
      <c r="S44" s="76">
        <f>SUMIFS(CarrinhoFretes!E:E,CarrinhoFretes!O:O,C:C,CarrinhoFretes!Y:Y,"Em Trânsito")</f>
        <v>0</v>
      </c>
      <c r="T44" s="76">
        <f t="shared" si="20"/>
        <v>3716.66</v>
      </c>
      <c r="U44" s="76">
        <f>SUMIFS(CarrinhoFretes!Q:Q,CarrinhoFretes!O:O,C:C,CarrinhoFretes!Y:Y,"Em Trânsito")</f>
        <v>0</v>
      </c>
    </row>
    <row r="45">
      <c r="A45" s="8" t="s">
        <v>9367</v>
      </c>
      <c r="B45" s="13">
        <v>45699.0</v>
      </c>
      <c r="C45" s="8" t="s">
        <v>6222</v>
      </c>
      <c r="D45" s="8" t="s">
        <v>105</v>
      </c>
      <c r="E45" s="73">
        <f>SUMIFS(CarrinhoFretes!Q:Q,CarrinhoFretes!O:O,C:C,CarrinhoFretes!Y:Y,"Descarregado")</f>
        <v>565435.95</v>
      </c>
      <c r="F45" s="73">
        <f>SUMIFS(RecebimentoVenda!E:E,RecebimentoVenda!C:C,C:C)</f>
        <v>565435.95</v>
      </c>
      <c r="G45" s="73">
        <f t="shared" si="16"/>
        <v>-0.0000000001164153218</v>
      </c>
      <c r="H45" s="8">
        <v>80.0</v>
      </c>
      <c r="I45" s="8">
        <v>1000.0</v>
      </c>
      <c r="J45" s="11">
        <v>80000.0</v>
      </c>
      <c r="K45" s="34">
        <f>SUMIFS(CarrinhoFretes!W:W,CarrinhoFretes!O:O,C:C)</f>
        <v>6318.34</v>
      </c>
      <c r="L45" s="74">
        <f t="shared" si="17"/>
        <v>-5318.34</v>
      </c>
      <c r="M45" s="34" t="str">
        <f t="shared" si="18"/>
        <v>02/2025</v>
      </c>
      <c r="N45" s="75" t="str">
        <f t="shared" si="19"/>
        <v>CXG-0225</v>
      </c>
      <c r="P45" s="8" t="s">
        <v>749</v>
      </c>
      <c r="Q45" s="8" t="s">
        <v>747</v>
      </c>
      <c r="R45" s="17">
        <v>45754.44616898148</v>
      </c>
      <c r="S45" s="76">
        <f>SUMIFS(CarrinhoFretes!E:E,CarrinhoFretes!O:O,C:C,CarrinhoFretes!Y:Y,"Em Trânsito")</f>
        <v>0</v>
      </c>
      <c r="T45" s="76">
        <f t="shared" si="20"/>
        <v>6318.34</v>
      </c>
      <c r="U45" s="76">
        <f>SUMIFS(CarrinhoFretes!Q:Q,CarrinhoFretes!O:O,C:C,CarrinhoFretes!Y:Y,"Em Trânsito")</f>
        <v>0</v>
      </c>
    </row>
    <row r="46">
      <c r="A46" s="8" t="s">
        <v>9368</v>
      </c>
      <c r="B46" s="13">
        <v>45699.0</v>
      </c>
      <c r="C46" s="8" t="s">
        <v>6223</v>
      </c>
      <c r="D46" s="8" t="s">
        <v>174</v>
      </c>
      <c r="E46" s="73">
        <f>SUMIFS(CarrinhoFretes!Q:Q,CarrinhoFretes!O:O,C:C,CarrinhoFretes!Y:Y,"Descarregado")</f>
        <v>93522</v>
      </c>
      <c r="F46" s="73">
        <f>SUMIFS(RecebimentoVenda!E:E,RecebimentoVenda!C:C,C:C)</f>
        <v>93522</v>
      </c>
      <c r="G46" s="73">
        <f t="shared" si="16"/>
        <v>0</v>
      </c>
      <c r="H46" s="8">
        <v>78.0</v>
      </c>
      <c r="I46" s="8">
        <v>1000.0</v>
      </c>
      <c r="J46" s="11">
        <v>78000.0</v>
      </c>
      <c r="K46" s="34">
        <f>SUMIFS(CarrinhoFretes!W:W,CarrinhoFretes!O:O,C:C)</f>
        <v>1199</v>
      </c>
      <c r="L46" s="74">
        <f t="shared" si="17"/>
        <v>-199</v>
      </c>
      <c r="M46" s="34" t="str">
        <f t="shared" si="18"/>
        <v>02/2025</v>
      </c>
      <c r="N46" s="75" t="str">
        <f t="shared" si="19"/>
        <v>CXG-0225</v>
      </c>
      <c r="P46" s="8" t="s">
        <v>749</v>
      </c>
      <c r="Q46" s="8" t="s">
        <v>747</v>
      </c>
      <c r="S46" s="76">
        <f>SUMIFS(CarrinhoFretes!E:E,CarrinhoFretes!O:O,C:C,CarrinhoFretes!Y:Y,"Em Trânsito")</f>
        <v>0</v>
      </c>
      <c r="T46" s="76">
        <f t="shared" si="20"/>
        <v>1199</v>
      </c>
      <c r="U46" s="76">
        <f>SUMIFS(CarrinhoFretes!Q:Q,CarrinhoFretes!O:O,C:C,CarrinhoFretes!Y:Y,"Em Trânsito")</f>
        <v>0</v>
      </c>
    </row>
    <row r="47">
      <c r="A47" s="8" t="s">
        <v>9369</v>
      </c>
      <c r="B47" s="13">
        <v>45702.0</v>
      </c>
      <c r="C47" s="8" t="s">
        <v>6224</v>
      </c>
      <c r="D47" s="8" t="s">
        <v>157</v>
      </c>
      <c r="E47" s="73">
        <f>SUMIFS(CarrinhoFretes!Q:Q,CarrinhoFretes!O:O,C:C,CarrinhoFretes!Y:Y,"Descarregado")</f>
        <v>95912.94</v>
      </c>
      <c r="F47" s="73">
        <f>SUMIFS(RecebimentoVenda!E:E,RecebimentoVenda!C:C,C:C)</f>
        <v>95912.94</v>
      </c>
      <c r="G47" s="73">
        <f t="shared" si="16"/>
        <v>0</v>
      </c>
      <c r="H47" s="8">
        <v>82.0</v>
      </c>
      <c r="I47" s="8">
        <v>1000.0</v>
      </c>
      <c r="J47" s="11">
        <v>82000.0</v>
      </c>
      <c r="K47" s="34">
        <f>SUMIFS(CarrinhoFretes!W:W,CarrinhoFretes!O:O,C:C)</f>
        <v>1169.67</v>
      </c>
      <c r="L47" s="74">
        <f t="shared" si="17"/>
        <v>-169.67</v>
      </c>
      <c r="M47" s="34" t="str">
        <f t="shared" si="18"/>
        <v>02/2025</v>
      </c>
      <c r="N47" s="75" t="str">
        <f t="shared" si="19"/>
        <v>CXG-0225</v>
      </c>
      <c r="P47" s="8" t="s">
        <v>749</v>
      </c>
      <c r="Q47" s="8" t="s">
        <v>747</v>
      </c>
      <c r="S47" s="76">
        <f>SUMIFS(CarrinhoFretes!E:E,CarrinhoFretes!O:O,C:C,CarrinhoFretes!Y:Y,"Em Trânsito")</f>
        <v>0</v>
      </c>
      <c r="T47" s="76">
        <f t="shared" si="20"/>
        <v>1169.67</v>
      </c>
      <c r="U47" s="76">
        <f>SUMIFS(CarrinhoFretes!Q:Q,CarrinhoFretes!O:O,C:C,CarrinhoFretes!Y:Y,"Em Trânsito")</f>
        <v>0</v>
      </c>
    </row>
    <row r="48">
      <c r="A48" s="8" t="s">
        <v>9370</v>
      </c>
      <c r="B48" s="13">
        <v>45706.0</v>
      </c>
      <c r="C48" s="8" t="s">
        <v>6232</v>
      </c>
      <c r="D48" s="8" t="s">
        <v>86</v>
      </c>
      <c r="E48" s="73">
        <f>SUMIFS(CarrinhoFretes!Q:Q,CarrinhoFretes!O:O,C:C,CarrinhoFretes!Y:Y,"Descarregado")</f>
        <v>42280</v>
      </c>
      <c r="F48" s="73">
        <f>SUMIFS(RecebimentoVenda!E:E,RecebimentoVenda!C:C,C:C)</f>
        <v>42280</v>
      </c>
      <c r="G48" s="73">
        <f t="shared" si="16"/>
        <v>0</v>
      </c>
      <c r="H48" s="8">
        <v>80.0</v>
      </c>
      <c r="I48" s="8">
        <v>2000.0</v>
      </c>
      <c r="J48" s="11">
        <v>160000.0</v>
      </c>
      <c r="K48" s="34">
        <f>SUMIFS(CarrinhoFretes!W:W,CarrinhoFretes!O:O,C:C)</f>
        <v>528.5</v>
      </c>
      <c r="L48" s="74">
        <f t="shared" si="17"/>
        <v>1471.5</v>
      </c>
      <c r="M48" s="34" t="str">
        <f t="shared" si="18"/>
        <v>02/2025</v>
      </c>
      <c r="N48" s="75" t="str">
        <f t="shared" si="19"/>
        <v>CXG-0225</v>
      </c>
      <c r="P48" s="8" t="s">
        <v>749</v>
      </c>
      <c r="Q48" s="8" t="s">
        <v>747</v>
      </c>
      <c r="S48" s="76">
        <f>SUMIFS(CarrinhoFretes!E:E,CarrinhoFretes!O:O,C:C,CarrinhoFretes!Y:Y,"Em Trânsito")</f>
        <v>0</v>
      </c>
      <c r="T48" s="76">
        <f t="shared" si="20"/>
        <v>528.5</v>
      </c>
      <c r="U48" s="76">
        <f>SUMIFS(CarrinhoFretes!Q:Q,CarrinhoFretes!O:O,C:C,CarrinhoFretes!Y:Y,"Em Trânsito")</f>
        <v>0</v>
      </c>
    </row>
    <row r="49">
      <c r="A49" s="8" t="s">
        <v>9371</v>
      </c>
      <c r="B49" s="13">
        <v>45707.0</v>
      </c>
      <c r="C49" s="8" t="s">
        <v>6256</v>
      </c>
      <c r="D49" s="8" t="s">
        <v>27</v>
      </c>
      <c r="E49" s="73">
        <f>SUMIFS(CarrinhoFretes!Q:Q,CarrinhoFretes!O:O,C:C,CarrinhoFretes!Y:Y,"Descarregado")</f>
        <v>87020.73</v>
      </c>
      <c r="F49" s="73">
        <f>SUMIFS(RecebimentoVenda!E:E,RecebimentoVenda!C:C,C:C)</f>
        <v>87020.73</v>
      </c>
      <c r="G49" s="73">
        <f t="shared" si="16"/>
        <v>0</v>
      </c>
      <c r="H49" s="8">
        <v>81.0</v>
      </c>
      <c r="I49" s="8">
        <v>5000.0</v>
      </c>
      <c r="J49" s="11">
        <v>405000.0</v>
      </c>
      <c r="K49" s="34">
        <f>SUMIFS(CarrinhoFretes!W:W,CarrinhoFretes!O:O,C:C)</f>
        <v>1074.33</v>
      </c>
      <c r="L49" s="74">
        <f t="shared" si="17"/>
        <v>3925.67</v>
      </c>
      <c r="M49" s="34" t="str">
        <f t="shared" si="18"/>
        <v>02/2025</v>
      </c>
      <c r="N49" s="75" t="str">
        <f t="shared" si="19"/>
        <v>CXG-0225</v>
      </c>
      <c r="P49" s="8" t="s">
        <v>749</v>
      </c>
      <c r="Q49" s="8" t="s">
        <v>378</v>
      </c>
      <c r="R49" s="17">
        <v>45723.48645833333</v>
      </c>
      <c r="S49" s="76">
        <f>SUMIFS(CarrinhoFretes!E:E,CarrinhoFretes!O:O,C:C,CarrinhoFretes!Y:Y,"Em Trânsito")</f>
        <v>0</v>
      </c>
      <c r="T49" s="76">
        <f t="shared" si="20"/>
        <v>1074.33</v>
      </c>
      <c r="U49" s="76">
        <f>SUMIFS(CarrinhoFretes!Q:Q,CarrinhoFretes!O:O,C:C,CarrinhoFretes!Y:Y,"Em Trânsito")</f>
        <v>0</v>
      </c>
    </row>
    <row r="50">
      <c r="A50" s="8" t="s">
        <v>9372</v>
      </c>
      <c r="B50" s="13">
        <v>45707.0</v>
      </c>
      <c r="C50" s="8" t="s">
        <v>6221</v>
      </c>
      <c r="D50" s="8" t="s">
        <v>89</v>
      </c>
      <c r="E50" s="73">
        <f>SUMIFS(CarrinhoFretes!Q:Q,CarrinhoFretes!O:O,C:C,CarrinhoFretes!Y:Y,"Descarregado")</f>
        <v>96673.5</v>
      </c>
      <c r="F50" s="73">
        <f>SUMIFS(RecebimentoVenda!E:E,RecebimentoVenda!C:C,C:C)</f>
        <v>96673.5</v>
      </c>
      <c r="G50" s="73">
        <f t="shared" si="16"/>
        <v>0</v>
      </c>
      <c r="H50" s="8">
        <v>81.0</v>
      </c>
      <c r="I50" s="8">
        <v>1000.0</v>
      </c>
      <c r="J50" s="11">
        <v>81000.0</v>
      </c>
      <c r="K50" s="34">
        <f>SUMIFS(CarrinhoFretes!W:W,CarrinhoFretes!O:O,C:C)</f>
        <v>1193.5</v>
      </c>
      <c r="L50" s="74">
        <f t="shared" si="17"/>
        <v>-193.5</v>
      </c>
      <c r="M50" s="34" t="str">
        <f t="shared" si="18"/>
        <v>02/2025</v>
      </c>
      <c r="N50" s="75" t="str">
        <f t="shared" si="19"/>
        <v>CXG-0225</v>
      </c>
      <c r="P50" s="8" t="s">
        <v>749</v>
      </c>
      <c r="Q50" s="8" t="s">
        <v>378</v>
      </c>
      <c r="S50" s="76">
        <f>SUMIFS(CarrinhoFretes!E:E,CarrinhoFretes!O:O,C:C,CarrinhoFretes!Y:Y,"Em Trânsito")</f>
        <v>0</v>
      </c>
      <c r="T50" s="76">
        <f t="shared" si="20"/>
        <v>1193.5</v>
      </c>
      <c r="U50" s="76">
        <f>SUMIFS(CarrinhoFretes!Q:Q,CarrinhoFretes!O:O,C:C,CarrinhoFretes!Y:Y,"Em Trânsito")</f>
        <v>0</v>
      </c>
    </row>
    <row r="51">
      <c r="A51" s="8" t="s">
        <v>9373</v>
      </c>
      <c r="B51" s="13">
        <v>45707.0</v>
      </c>
      <c r="C51" s="8" t="s">
        <v>6217</v>
      </c>
      <c r="D51" s="8" t="s">
        <v>51</v>
      </c>
      <c r="E51" s="73">
        <f>SUMIFS(CarrinhoFretes!Q:Q,CarrinhoFretes!O:O,C:C,CarrinhoFretes!Y:Y,"Descarregado")</f>
        <v>148806.72</v>
      </c>
      <c r="F51" s="73">
        <f>SUMIFS(RecebimentoVenda!E:E,RecebimentoVenda!C:C,C:C)</f>
        <v>148806.72</v>
      </c>
      <c r="G51" s="73">
        <f t="shared" si="16"/>
        <v>0</v>
      </c>
      <c r="H51" s="8">
        <v>81.0</v>
      </c>
      <c r="I51" s="8">
        <v>1000.0</v>
      </c>
      <c r="J51" s="11">
        <v>81000.0</v>
      </c>
      <c r="K51" s="34">
        <f>SUMIFS(CarrinhoFretes!W:W,CarrinhoFretes!O:O,C:C)</f>
        <v>1791.33</v>
      </c>
      <c r="L51" s="74">
        <f t="shared" si="17"/>
        <v>-791.33</v>
      </c>
      <c r="M51" s="34" t="str">
        <f t="shared" si="18"/>
        <v>02/2025</v>
      </c>
      <c r="N51" s="75" t="str">
        <f t="shared" si="19"/>
        <v>CXG-0225</v>
      </c>
      <c r="P51" s="8" t="s">
        <v>749</v>
      </c>
      <c r="Q51" s="8" t="s">
        <v>378</v>
      </c>
      <c r="R51" s="17">
        <v>45723.48645833333</v>
      </c>
      <c r="S51" s="76">
        <f>SUMIFS(CarrinhoFretes!E:E,CarrinhoFretes!O:O,C:C,CarrinhoFretes!Y:Y,"Em Trânsito")</f>
        <v>0</v>
      </c>
      <c r="T51" s="76">
        <f t="shared" si="20"/>
        <v>1791.33</v>
      </c>
      <c r="U51" s="76">
        <f>SUMIFS(CarrinhoFretes!Q:Q,CarrinhoFretes!O:O,C:C,CarrinhoFretes!Y:Y,"Em Trânsito")</f>
        <v>0</v>
      </c>
    </row>
    <row r="52">
      <c r="A52" s="8" t="s">
        <v>9374</v>
      </c>
      <c r="B52" s="13">
        <v>45715.0</v>
      </c>
      <c r="C52" s="8" t="s">
        <v>6235</v>
      </c>
      <c r="D52" s="8" t="s">
        <v>23</v>
      </c>
      <c r="E52" s="73">
        <f>SUMIFS(CarrinhoFretes!Q:Q,CarrinhoFretes!O:O,C:C,CarrinhoFretes!Y:Y,"Descarregado")</f>
        <v>413251.8</v>
      </c>
      <c r="F52" s="73">
        <f>SUMIFS(RecebimentoVenda!E:E,RecebimentoVenda!C:C,C:C)</f>
        <v>413251.8</v>
      </c>
      <c r="G52" s="73">
        <f t="shared" si="16"/>
        <v>0</v>
      </c>
      <c r="H52" s="8">
        <v>82.0</v>
      </c>
      <c r="I52" s="8">
        <v>1000.0</v>
      </c>
      <c r="J52" s="11">
        <v>82000.0</v>
      </c>
      <c r="K52" s="34">
        <f>SUMIFS(CarrinhoFretes!W:W,CarrinhoFretes!O:O,C:C)</f>
        <v>4733.99</v>
      </c>
      <c r="L52" s="74">
        <f t="shared" si="17"/>
        <v>-3733.99</v>
      </c>
      <c r="M52" s="34" t="str">
        <f t="shared" si="18"/>
        <v>02/2025</v>
      </c>
      <c r="N52" s="75" t="str">
        <f t="shared" si="19"/>
        <v>CXG-0225</v>
      </c>
      <c r="P52" s="8" t="s">
        <v>749</v>
      </c>
      <c r="Q52" s="8" t="s">
        <v>378</v>
      </c>
      <c r="R52" s="17">
        <v>45777.560636574075</v>
      </c>
      <c r="S52" s="76">
        <f>SUMIFS(CarrinhoFretes!E:E,CarrinhoFretes!O:O,C:C,CarrinhoFretes!Y:Y,"Em Trânsito")</f>
        <v>0</v>
      </c>
      <c r="T52" s="76">
        <f t="shared" si="20"/>
        <v>4733.99</v>
      </c>
      <c r="U52" s="76">
        <f>SUMIFS(CarrinhoFretes!Q:Q,CarrinhoFretes!O:O,C:C,CarrinhoFretes!Y:Y,"Em Trânsito")</f>
        <v>0</v>
      </c>
    </row>
    <row r="53">
      <c r="A53" s="8" t="s">
        <v>9375</v>
      </c>
      <c r="B53" s="13">
        <v>45721.0</v>
      </c>
      <c r="C53" s="8" t="s">
        <v>6238</v>
      </c>
      <c r="D53" s="8" t="s">
        <v>166</v>
      </c>
      <c r="E53" s="73">
        <f>SUMIFS(CarrinhoFretes!Q:Q,CarrinhoFretes!O:O,C:C,CarrinhoFretes!Y:Y,"Descarregado")</f>
        <v>556864.28</v>
      </c>
      <c r="F53" s="73">
        <f>SUMIFS(RecebimentoVenda!E:E,RecebimentoVenda!C:C,C:C)</f>
        <v>556864.28</v>
      </c>
      <c r="G53" s="73">
        <f t="shared" si="16"/>
        <v>0</v>
      </c>
      <c r="H53" s="8">
        <v>86.0</v>
      </c>
      <c r="I53" s="8">
        <v>5000.0</v>
      </c>
      <c r="J53" s="11">
        <v>430000.0</v>
      </c>
      <c r="K53" s="34">
        <f>SUMIFS(CarrinhoFretes!W:W,CarrinhoFretes!O:O,C:C)</f>
        <v>6447.67</v>
      </c>
      <c r="L53" s="74">
        <f t="shared" si="17"/>
        <v>-1447.67</v>
      </c>
      <c r="M53" s="34" t="str">
        <f t="shared" si="18"/>
        <v>03/2025</v>
      </c>
      <c r="N53" s="75" t="str">
        <f t="shared" si="19"/>
        <v>CXG-0325</v>
      </c>
      <c r="P53" s="8" t="s">
        <v>749</v>
      </c>
      <c r="Q53" s="8" t="s">
        <v>378</v>
      </c>
      <c r="R53" s="17">
        <v>45734.51395833334</v>
      </c>
      <c r="S53" s="76">
        <f>SUMIFS(CarrinhoFretes!E:E,CarrinhoFretes!O:O,C:C,CarrinhoFretes!Y:Y,"Em Trânsito")</f>
        <v>0</v>
      </c>
      <c r="T53" s="76">
        <f t="shared" si="20"/>
        <v>6447.67</v>
      </c>
      <c r="U53" s="76">
        <f>SUMIFS(CarrinhoFretes!Q:Q,CarrinhoFretes!O:O,C:C,CarrinhoFretes!Y:Y,"Em Trânsito")</f>
        <v>0</v>
      </c>
    </row>
    <row r="54">
      <c r="A54" s="8" t="s">
        <v>9376</v>
      </c>
      <c r="B54" s="13">
        <v>45723.0</v>
      </c>
      <c r="C54" s="8" t="s">
        <v>6244</v>
      </c>
      <c r="D54" s="8" t="s">
        <v>135</v>
      </c>
      <c r="E54" s="73">
        <f>SUMIFS(CarrinhoFretes!Q:Q,CarrinhoFretes!O:O,C:C,CarrinhoFretes!Y:Y,"Descarregado")</f>
        <v>111099.04</v>
      </c>
      <c r="F54" s="73">
        <f>SUMIFS(RecebimentoVenda!E:E,RecebimentoVenda!C:C,C:C)</f>
        <v>111099.04</v>
      </c>
      <c r="G54" s="73">
        <f t="shared" si="16"/>
        <v>0</v>
      </c>
      <c r="H54" s="8">
        <v>89.5</v>
      </c>
      <c r="I54" s="8">
        <v>1000.0</v>
      </c>
      <c r="J54" s="11">
        <v>89500.0</v>
      </c>
      <c r="K54" s="34">
        <f>SUMIFS(CarrinhoFretes!W:W,CarrinhoFretes!O:O,C:C)</f>
        <v>1241.33</v>
      </c>
      <c r="L54" s="74">
        <f t="shared" si="17"/>
        <v>-241.33</v>
      </c>
      <c r="M54" s="34" t="str">
        <f t="shared" si="18"/>
        <v>03/2025</v>
      </c>
      <c r="N54" s="75" t="str">
        <f t="shared" si="19"/>
        <v>CXG-0325</v>
      </c>
      <c r="P54" s="8" t="s">
        <v>749</v>
      </c>
      <c r="Q54" s="8" t="s">
        <v>378</v>
      </c>
      <c r="S54" s="76">
        <f>SUMIFS(CarrinhoFretes!E:E,CarrinhoFretes!O:O,C:C,CarrinhoFretes!Y:Y,"Em Trânsito")</f>
        <v>0</v>
      </c>
      <c r="T54" s="76">
        <f t="shared" si="20"/>
        <v>1241.33</v>
      </c>
      <c r="U54" s="76">
        <f>SUMIFS(CarrinhoFretes!Q:Q,CarrinhoFretes!O:O,C:C,CarrinhoFretes!Y:Y,"Em Trânsito")</f>
        <v>0</v>
      </c>
    </row>
    <row r="55">
      <c r="A55" s="8" t="s">
        <v>9377</v>
      </c>
      <c r="B55" s="13">
        <v>45722.0</v>
      </c>
      <c r="C55" s="8" t="s">
        <v>6242</v>
      </c>
      <c r="D55" s="8" t="s">
        <v>27</v>
      </c>
      <c r="E55" s="73">
        <f>SUMIFS(CarrinhoFretes!Q:Q,CarrinhoFretes!O:O,C:C,CarrinhoFretes!Y:Y,"Descarregado")</f>
        <v>399425.22</v>
      </c>
      <c r="F55" s="73">
        <f>SUMIFS(RecebimentoVenda!E:E,RecebimentoVenda!C:C,C:C)</f>
        <v>399425.22</v>
      </c>
      <c r="G55" s="73">
        <f t="shared" si="16"/>
        <v>0</v>
      </c>
      <c r="H55" s="8">
        <v>88.0</v>
      </c>
      <c r="I55" s="8">
        <v>1000.0</v>
      </c>
      <c r="J55" s="11">
        <v>88000.0</v>
      </c>
      <c r="K55" s="34">
        <f>SUMIFS(CarrinhoFretes!W:W,CarrinhoFretes!O:O,C:C)</f>
        <v>4627</v>
      </c>
      <c r="L55" s="74">
        <f t="shared" si="17"/>
        <v>-3627</v>
      </c>
      <c r="M55" s="34" t="str">
        <f t="shared" si="18"/>
        <v>03/2025</v>
      </c>
      <c r="N55" s="75" t="str">
        <f t="shared" si="19"/>
        <v>CXG-0325</v>
      </c>
      <c r="P55" s="8" t="s">
        <v>749</v>
      </c>
      <c r="Q55" s="8" t="s">
        <v>378</v>
      </c>
      <c r="R55" s="17">
        <v>45771.78105324074</v>
      </c>
      <c r="S55" s="76">
        <f>SUMIFS(CarrinhoFretes!E:E,CarrinhoFretes!O:O,C:C,CarrinhoFretes!Y:Y,"Em Trânsito")</f>
        <v>0</v>
      </c>
      <c r="T55" s="76">
        <f t="shared" si="20"/>
        <v>4627</v>
      </c>
      <c r="U55" s="76">
        <f>SUMIFS(CarrinhoFretes!Q:Q,CarrinhoFretes!O:O,C:C,CarrinhoFretes!Y:Y,"Em Trânsito")</f>
        <v>0</v>
      </c>
    </row>
    <row r="56">
      <c r="A56" s="8" t="s">
        <v>9378</v>
      </c>
      <c r="B56" s="13">
        <v>45723.0</v>
      </c>
      <c r="C56" s="8" t="s">
        <v>6246</v>
      </c>
      <c r="D56" s="8" t="s">
        <v>79</v>
      </c>
      <c r="E56" s="73">
        <f>SUMIFS(CarrinhoFretes!Q:Q,CarrinhoFretes!O:O,C:C,CarrinhoFretes!Y:Y,"Descarregado")</f>
        <v>221595.78</v>
      </c>
      <c r="F56" s="73">
        <f>SUMIFS(RecebimentoVenda!E:E,RecebimentoVenda!C:C,C:C)</f>
        <v>221595.78</v>
      </c>
      <c r="G56" s="73">
        <f t="shared" si="16"/>
        <v>0</v>
      </c>
      <c r="H56" s="8">
        <v>86.5</v>
      </c>
      <c r="I56" s="8">
        <v>1000.0</v>
      </c>
      <c r="J56" s="11">
        <v>86500.0</v>
      </c>
      <c r="K56" s="34">
        <f>SUMIFS(CarrinhoFretes!W:W,CarrinhoFretes!O:O,C:C)</f>
        <v>2474.83</v>
      </c>
      <c r="L56" s="74">
        <f t="shared" si="17"/>
        <v>-1474.83</v>
      </c>
      <c r="M56" s="34" t="str">
        <f t="shared" si="18"/>
        <v>03/2025</v>
      </c>
      <c r="N56" s="75" t="str">
        <f t="shared" si="19"/>
        <v>CXG-0325</v>
      </c>
      <c r="P56" s="8" t="s">
        <v>749</v>
      </c>
      <c r="Q56" s="8" t="s">
        <v>378</v>
      </c>
      <c r="S56" s="76">
        <f>SUMIFS(CarrinhoFretes!E:E,CarrinhoFretes!O:O,C:C,CarrinhoFretes!Y:Y,"Em Trânsito")</f>
        <v>0</v>
      </c>
      <c r="T56" s="76">
        <f t="shared" si="20"/>
        <v>2474.83</v>
      </c>
      <c r="U56" s="76">
        <f>SUMIFS(CarrinhoFretes!Q:Q,CarrinhoFretes!O:O,C:C,CarrinhoFretes!Y:Y,"Em Trânsito")</f>
        <v>0</v>
      </c>
    </row>
    <row r="57">
      <c r="A57" s="8" t="s">
        <v>9379</v>
      </c>
      <c r="B57" s="13">
        <v>45723.0</v>
      </c>
      <c r="C57" s="8" t="s">
        <v>6248</v>
      </c>
      <c r="D57" s="8" t="s">
        <v>168</v>
      </c>
      <c r="E57" s="73">
        <f>SUMIFS(CarrinhoFretes!Q:Q,CarrinhoFretes!O:O,C:C,CarrinhoFretes!Y:Y,"Descarregado")</f>
        <v>226603.38</v>
      </c>
      <c r="F57" s="73">
        <f>SUMIFS(RecebimentoVenda!E:E,RecebimentoVenda!C:C,C:C)</f>
        <v>226603.38</v>
      </c>
      <c r="G57" s="73">
        <f t="shared" si="16"/>
        <v>0</v>
      </c>
      <c r="H57" s="8">
        <v>76.0</v>
      </c>
      <c r="I57" s="8">
        <v>1000.0</v>
      </c>
      <c r="J57" s="11">
        <v>76000.0</v>
      </c>
      <c r="K57" s="34">
        <f>SUMIFS(CarrinhoFretes!W:W,CarrinhoFretes!O:O,C:C)</f>
        <v>2850</v>
      </c>
      <c r="L57" s="74">
        <f t="shared" si="17"/>
        <v>-1850</v>
      </c>
      <c r="M57" s="34" t="str">
        <f t="shared" si="18"/>
        <v>03/2025</v>
      </c>
      <c r="N57" s="75" t="str">
        <f t="shared" si="19"/>
        <v>CXG-0325</v>
      </c>
      <c r="P57" s="8" t="s">
        <v>749</v>
      </c>
      <c r="Q57" s="8" t="s">
        <v>378</v>
      </c>
      <c r="S57" s="76">
        <f>SUMIFS(CarrinhoFretes!E:E,CarrinhoFretes!O:O,C:C,CarrinhoFretes!Y:Y,"Em Trânsito")</f>
        <v>0</v>
      </c>
      <c r="T57" s="76">
        <f t="shared" si="20"/>
        <v>2850</v>
      </c>
      <c r="U57" s="76">
        <f>SUMIFS(CarrinhoFretes!Q:Q,CarrinhoFretes!O:O,C:C,CarrinhoFretes!Y:Y,"Em Trânsito")</f>
        <v>0</v>
      </c>
    </row>
    <row r="58">
      <c r="A58" s="8" t="s">
        <v>9380</v>
      </c>
      <c r="B58" s="13">
        <v>45723.0</v>
      </c>
      <c r="C58" s="8" t="s">
        <v>6250</v>
      </c>
      <c r="D58" s="8" t="s">
        <v>171</v>
      </c>
      <c r="E58" s="73">
        <f>SUMIFS(CarrinhoFretes!Q:Q,CarrinhoFretes!O:O,C:C,CarrinhoFretes!Y:Y,"Descarregado")</f>
        <v>158812.51</v>
      </c>
      <c r="F58" s="73">
        <f>SUMIFS(RecebimentoVenda!E:E,RecebimentoVenda!C:C,C:C)</f>
        <v>158812.51</v>
      </c>
      <c r="G58" s="73">
        <f t="shared" si="16"/>
        <v>0</v>
      </c>
      <c r="H58" s="8">
        <v>87.5</v>
      </c>
      <c r="I58" s="8">
        <v>2000.0</v>
      </c>
      <c r="J58" s="11">
        <v>175000.0</v>
      </c>
      <c r="K58" s="34">
        <f>SUMIFS(CarrinhoFretes!W:W,CarrinhoFretes!O:O,C:C)</f>
        <v>1815</v>
      </c>
      <c r="L58" s="74">
        <f t="shared" si="17"/>
        <v>185</v>
      </c>
      <c r="M58" s="34" t="str">
        <f t="shared" si="18"/>
        <v>03/2025</v>
      </c>
      <c r="N58" s="75" t="str">
        <f t="shared" si="19"/>
        <v>CXG-0325</v>
      </c>
      <c r="P58" s="8" t="s">
        <v>749</v>
      </c>
      <c r="Q58" s="8" t="s">
        <v>378</v>
      </c>
      <c r="S58" s="76">
        <f>SUMIFS(CarrinhoFretes!E:E,CarrinhoFretes!O:O,C:C,CarrinhoFretes!Y:Y,"Em Trânsito")</f>
        <v>0</v>
      </c>
      <c r="T58" s="76">
        <f t="shared" si="20"/>
        <v>1815</v>
      </c>
      <c r="U58" s="76">
        <f>SUMIFS(CarrinhoFretes!Q:Q,CarrinhoFretes!O:O,C:C,CarrinhoFretes!Y:Y,"Em Trânsito")</f>
        <v>0</v>
      </c>
    </row>
    <row r="59">
      <c r="A59" s="8" t="s">
        <v>9381</v>
      </c>
      <c r="B59" s="13">
        <v>45723.0</v>
      </c>
      <c r="C59" s="8" t="s">
        <v>6253</v>
      </c>
      <c r="D59" s="8" t="s">
        <v>89</v>
      </c>
      <c r="E59" s="73">
        <f>SUMIFS(CarrinhoFretes!Q:Q,CarrinhoFretes!O:O,C:C,CarrinhoFretes!Y:Y,"Descarregado")</f>
        <v>439346.54</v>
      </c>
      <c r="F59" s="73">
        <f>SUMIFS(RecebimentoVenda!E:E,RecebimentoVenda!C:C,C:C)</f>
        <v>439346.54</v>
      </c>
      <c r="G59" s="73">
        <f t="shared" si="16"/>
        <v>0</v>
      </c>
      <c r="H59" s="8">
        <v>90.0</v>
      </c>
      <c r="I59" s="8">
        <v>1000.0</v>
      </c>
      <c r="J59" s="11">
        <v>90000.0</v>
      </c>
      <c r="K59" s="34">
        <f>SUMIFS(CarrinhoFretes!W:W,CarrinhoFretes!O:O,C:C)</f>
        <v>4639.99</v>
      </c>
      <c r="L59" s="74">
        <f t="shared" si="17"/>
        <v>-3639.99</v>
      </c>
      <c r="M59" s="34" t="str">
        <f t="shared" si="18"/>
        <v>03/2025</v>
      </c>
      <c r="N59" s="75" t="str">
        <f t="shared" si="19"/>
        <v>CXG-0325</v>
      </c>
      <c r="P59" s="8" t="s">
        <v>749</v>
      </c>
      <c r="Q59" s="8" t="s">
        <v>378</v>
      </c>
      <c r="R59" s="17">
        <v>45770.60835648148</v>
      </c>
      <c r="S59" s="76">
        <f>SUMIFS(CarrinhoFretes!E:E,CarrinhoFretes!O:O,C:C,CarrinhoFretes!Y:Y,"Em Trânsito")</f>
        <v>0</v>
      </c>
      <c r="T59" s="76">
        <f t="shared" si="20"/>
        <v>4639.99</v>
      </c>
      <c r="U59" s="76">
        <f>SUMIFS(CarrinhoFretes!Q:Q,CarrinhoFretes!O:O,C:C,CarrinhoFretes!Y:Y,"Em Trânsito")</f>
        <v>0</v>
      </c>
    </row>
    <row r="60">
      <c r="A60" s="8" t="s">
        <v>9382</v>
      </c>
      <c r="B60" s="13">
        <v>45724.0</v>
      </c>
      <c r="C60" s="8" t="s">
        <v>6262</v>
      </c>
      <c r="D60" s="8" t="s">
        <v>65</v>
      </c>
      <c r="E60" s="73">
        <f>SUMIFS(CarrinhoFretes!Q:Q,CarrinhoFretes!O:O,C:C,CarrinhoFretes!Y:Y,"Descarregado")</f>
        <v>768390.1</v>
      </c>
      <c r="F60" s="73">
        <f>SUMIFS(RecebimentoVenda!E:E,RecebimentoVenda!C:C,C:C)</f>
        <v>768390.1</v>
      </c>
      <c r="G60" s="73">
        <f t="shared" si="16"/>
        <v>0</v>
      </c>
      <c r="H60" s="8">
        <v>89.0</v>
      </c>
      <c r="I60" s="8">
        <v>3000.0</v>
      </c>
      <c r="J60" s="11">
        <v>267000.0</v>
      </c>
      <c r="K60" s="34">
        <f>SUMIFS(CarrinhoFretes!W:W,CarrinhoFretes!O:O,C:C)</f>
        <v>8562.99</v>
      </c>
      <c r="L60" s="74">
        <f t="shared" si="17"/>
        <v>-5562.99</v>
      </c>
      <c r="M60" s="34" t="str">
        <f t="shared" si="18"/>
        <v>03/2025</v>
      </c>
      <c r="N60" s="75" t="str">
        <f t="shared" si="19"/>
        <v>CXG-0325</v>
      </c>
      <c r="P60" s="8" t="s">
        <v>749</v>
      </c>
      <c r="Q60" s="8" t="s">
        <v>747</v>
      </c>
      <c r="R60" s="17">
        <v>45737.57570601852</v>
      </c>
      <c r="S60" s="76">
        <f>SUMIFS(CarrinhoFretes!E:E,CarrinhoFretes!O:O,C:C,CarrinhoFretes!Y:Y,"Em Trânsito")</f>
        <v>0</v>
      </c>
      <c r="T60" s="76">
        <f t="shared" si="20"/>
        <v>8562.99</v>
      </c>
      <c r="U60" s="76">
        <f>SUMIFS(CarrinhoFretes!Q:Q,CarrinhoFretes!O:O,C:C,CarrinhoFretes!Y:Y,"Em Trânsito")</f>
        <v>0</v>
      </c>
    </row>
    <row r="61">
      <c r="A61" s="8" t="s">
        <v>9383</v>
      </c>
      <c r="B61" s="13">
        <v>45724.0</v>
      </c>
      <c r="C61" s="8" t="s">
        <v>6258</v>
      </c>
      <c r="D61" s="8" t="s">
        <v>174</v>
      </c>
      <c r="E61" s="73">
        <f>SUMIFS(CarrinhoFretes!Q:Q,CarrinhoFretes!O:O,C:C,CarrinhoFretes!Y:Y,"Descarregado")</f>
        <v>104221.04</v>
      </c>
      <c r="F61" s="73">
        <f>SUMIFS(RecebimentoVenda!E:E,RecebimentoVenda!C:C,C:C)</f>
        <v>104221.04</v>
      </c>
      <c r="G61" s="73">
        <f t="shared" si="16"/>
        <v>0</v>
      </c>
      <c r="H61" s="8">
        <v>88.0</v>
      </c>
      <c r="I61" s="8">
        <v>1000.0</v>
      </c>
      <c r="J61" s="11">
        <v>88000.0</v>
      </c>
      <c r="K61" s="34">
        <f>SUMIFS(CarrinhoFretes!W:W,CarrinhoFretes!O:O,C:C)</f>
        <v>1184.33</v>
      </c>
      <c r="L61" s="74">
        <f t="shared" si="17"/>
        <v>-184.33</v>
      </c>
      <c r="M61" s="34" t="str">
        <f t="shared" si="18"/>
        <v>03/2025</v>
      </c>
      <c r="N61" s="75" t="str">
        <f t="shared" si="19"/>
        <v>CXG-0325</v>
      </c>
      <c r="P61" s="8" t="s">
        <v>749</v>
      </c>
      <c r="Q61" s="8" t="s">
        <v>378</v>
      </c>
      <c r="R61" s="17">
        <v>45770.613900462966</v>
      </c>
      <c r="S61" s="76">
        <f>SUMIFS(CarrinhoFretes!E:E,CarrinhoFretes!O:O,C:C,CarrinhoFretes!Y:Y,"Em Trânsito")</f>
        <v>0</v>
      </c>
      <c r="T61" s="76">
        <f t="shared" si="20"/>
        <v>1184.33</v>
      </c>
      <c r="U61" s="76">
        <f>SUMIFS(CarrinhoFretes!Q:Q,CarrinhoFretes!O:O,C:C,CarrinhoFretes!Y:Y,"Em Trânsito")</f>
        <v>0</v>
      </c>
    </row>
    <row r="62">
      <c r="A62" s="8" t="s">
        <v>9384</v>
      </c>
      <c r="B62" s="13">
        <v>45726.0</v>
      </c>
      <c r="C62" s="8" t="s">
        <v>6270</v>
      </c>
      <c r="D62" s="8" t="s">
        <v>124</v>
      </c>
      <c r="E62" s="73">
        <f>SUMIFS(CarrinhoFretes!Q:Q,CarrinhoFretes!O:O,C:C,CarrinhoFretes!Y:Y,"Descarregado")</f>
        <v>116090.42</v>
      </c>
      <c r="F62" s="73">
        <f>SUMIFS(RecebimentoVenda!E:E,RecebimentoVenda!C:C,C:C)</f>
        <v>116090.42</v>
      </c>
      <c r="G62" s="73">
        <f t="shared" si="16"/>
        <v>0</v>
      </c>
      <c r="H62" s="8">
        <v>94.5</v>
      </c>
      <c r="I62" s="8">
        <v>1000.0</v>
      </c>
      <c r="J62" s="11">
        <v>94500.0</v>
      </c>
      <c r="K62" s="34">
        <f>SUMIFS(CarrinhoFretes!W:W,CarrinhoFretes!O:O,C:C)</f>
        <v>1228.47</v>
      </c>
      <c r="L62" s="74">
        <f t="shared" si="17"/>
        <v>-228.47</v>
      </c>
      <c r="M62" s="34" t="str">
        <f t="shared" si="18"/>
        <v>03/2025</v>
      </c>
      <c r="N62" s="75" t="str">
        <f t="shared" si="19"/>
        <v>CXG-0325</v>
      </c>
      <c r="P62" s="8" t="s">
        <v>749</v>
      </c>
      <c r="Q62" s="8" t="s">
        <v>378</v>
      </c>
      <c r="S62" s="76">
        <f>SUMIFS(CarrinhoFretes!E:E,CarrinhoFretes!O:O,C:C,CarrinhoFretes!Y:Y,"Em Trânsito")</f>
        <v>0</v>
      </c>
      <c r="T62" s="76">
        <f t="shared" si="20"/>
        <v>1228.47</v>
      </c>
      <c r="U62" s="76">
        <f>SUMIFS(CarrinhoFretes!Q:Q,CarrinhoFretes!O:O,C:C,CarrinhoFretes!Y:Y,"Em Trânsito")</f>
        <v>0</v>
      </c>
    </row>
    <row r="63">
      <c r="A63" s="8" t="s">
        <v>9385</v>
      </c>
      <c r="B63" s="13">
        <v>45726.0</v>
      </c>
      <c r="C63" s="8" t="s">
        <v>6274</v>
      </c>
      <c r="D63" s="8" t="s">
        <v>102</v>
      </c>
      <c r="E63" s="73">
        <f>SUMIFS(CarrinhoFretes!Q:Q,CarrinhoFretes!O:O,C:C,CarrinhoFretes!Y:Y,"Descarregado")</f>
        <v>213400.07</v>
      </c>
      <c r="F63" s="73">
        <f>SUMIFS(RecebimentoVenda!E:E,RecebimentoVenda!C:C,C:C)</f>
        <v>213400.07</v>
      </c>
      <c r="G63" s="73">
        <f t="shared" si="16"/>
        <v>0</v>
      </c>
      <c r="H63" s="8">
        <v>94.5</v>
      </c>
      <c r="I63" s="8">
        <v>1000.0</v>
      </c>
      <c r="J63" s="11">
        <v>94500.0</v>
      </c>
      <c r="K63" s="34">
        <f>SUMIFS(CarrinhoFretes!W:W,CarrinhoFretes!O:O,C:C)</f>
        <v>2264.67</v>
      </c>
      <c r="L63" s="74">
        <f t="shared" si="17"/>
        <v>-1264.67</v>
      </c>
      <c r="M63" s="34" t="str">
        <f t="shared" si="18"/>
        <v>03/2025</v>
      </c>
      <c r="N63" s="75" t="str">
        <f t="shared" si="19"/>
        <v>CXG-0325</v>
      </c>
      <c r="P63" s="8" t="s">
        <v>749</v>
      </c>
      <c r="Q63" s="8" t="s">
        <v>378</v>
      </c>
      <c r="S63" s="76">
        <f>SUMIFS(CarrinhoFretes!E:E,CarrinhoFretes!O:O,C:C,CarrinhoFretes!Y:Y,"Em Trânsito")</f>
        <v>0</v>
      </c>
      <c r="T63" s="76">
        <f t="shared" si="20"/>
        <v>2264.67</v>
      </c>
      <c r="U63" s="76">
        <f>SUMIFS(CarrinhoFretes!Q:Q,CarrinhoFretes!O:O,C:C,CarrinhoFretes!Y:Y,"Em Trânsito")</f>
        <v>0</v>
      </c>
    </row>
    <row r="64">
      <c r="A64" s="8" t="s">
        <v>9386</v>
      </c>
      <c r="B64" s="13">
        <v>45727.0</v>
      </c>
      <c r="C64" s="8" t="s">
        <v>6269</v>
      </c>
      <c r="D64" s="8" t="s">
        <v>51</v>
      </c>
      <c r="E64" s="73">
        <f>SUMIFS(CarrinhoFretes!Q:Q,CarrinhoFretes!O:O,C:C,CarrinhoFretes!Y:Y,"Descarregado")</f>
        <v>294565.35</v>
      </c>
      <c r="F64" s="73">
        <f>SUMIFS(RecebimentoVenda!E:E,RecebimentoVenda!C:C,C:C)</f>
        <v>294565.35</v>
      </c>
      <c r="G64" s="73">
        <f t="shared" si="16"/>
        <v>0</v>
      </c>
      <c r="H64" s="8">
        <v>93.0</v>
      </c>
      <c r="I64" s="8">
        <v>1000.0</v>
      </c>
      <c r="J64" s="11">
        <v>93000.0</v>
      </c>
      <c r="K64" s="34">
        <f>SUMIFS(CarrinhoFretes!W:W,CarrinhoFretes!O:O,C:C)</f>
        <v>3150.33</v>
      </c>
      <c r="L64" s="74">
        <f t="shared" si="17"/>
        <v>-2150.33</v>
      </c>
      <c r="M64" s="34" t="str">
        <f t="shared" si="18"/>
        <v>03/2025</v>
      </c>
      <c r="N64" s="75" t="str">
        <f t="shared" si="19"/>
        <v>CXG-0325</v>
      </c>
      <c r="P64" s="8" t="s">
        <v>749</v>
      </c>
      <c r="Q64" s="8" t="s">
        <v>378</v>
      </c>
      <c r="R64" s="17">
        <v>45757.597025462965</v>
      </c>
      <c r="S64" s="76">
        <f>SUMIFS(CarrinhoFretes!E:E,CarrinhoFretes!O:O,C:C,CarrinhoFretes!Y:Y,"Em Trânsito")</f>
        <v>0</v>
      </c>
      <c r="T64" s="76">
        <f t="shared" si="20"/>
        <v>3150.33</v>
      </c>
      <c r="U64" s="76">
        <f>SUMIFS(CarrinhoFretes!Q:Q,CarrinhoFretes!O:O,C:C,CarrinhoFretes!Y:Y,"Em Trânsito")</f>
        <v>0</v>
      </c>
    </row>
    <row r="65">
      <c r="A65" s="8" t="s">
        <v>9387</v>
      </c>
      <c r="B65" s="13">
        <v>45727.0</v>
      </c>
      <c r="C65" s="8" t="s">
        <v>6284</v>
      </c>
      <c r="D65" s="8" t="s">
        <v>130</v>
      </c>
      <c r="E65" s="73">
        <f>SUMIFS(CarrinhoFretes!Q:Q,CarrinhoFretes!O:O,C:C,CarrinhoFretes!Y:Y,"Descarregado")</f>
        <v>954127.38</v>
      </c>
      <c r="F65" s="73">
        <f>SUMIFS(RecebimentoVenda!E:E,RecebimentoVenda!C:C,C:C)</f>
        <v>954127.38</v>
      </c>
      <c r="G65" s="73">
        <f t="shared" si="16"/>
        <v>-0.0000000001164153218</v>
      </c>
      <c r="H65" s="8">
        <v>96.5</v>
      </c>
      <c r="I65" s="8">
        <v>10000.0</v>
      </c>
      <c r="J65" s="11">
        <v>965000.0</v>
      </c>
      <c r="K65" s="34">
        <f>SUMIFS(CarrinhoFretes!W:W,CarrinhoFretes!O:O,C:C)</f>
        <v>9887.33</v>
      </c>
      <c r="L65" s="74">
        <f t="shared" si="17"/>
        <v>112.67</v>
      </c>
      <c r="M65" s="34" t="str">
        <f t="shared" si="18"/>
        <v>03/2025</v>
      </c>
      <c r="N65" s="75" t="str">
        <f t="shared" si="19"/>
        <v>CXG-0325</v>
      </c>
      <c r="P65" s="8" t="s">
        <v>749</v>
      </c>
      <c r="Q65" s="8" t="s">
        <v>378</v>
      </c>
      <c r="R65" s="17">
        <v>45751.400196759256</v>
      </c>
      <c r="S65" s="76">
        <f>SUMIFS(CarrinhoFretes!E:E,CarrinhoFretes!O:O,C:C,CarrinhoFretes!Y:Y,"Em Trânsito")</f>
        <v>0</v>
      </c>
      <c r="T65" s="76">
        <f t="shared" si="20"/>
        <v>9887.33</v>
      </c>
      <c r="U65" s="76">
        <f>SUMIFS(CarrinhoFretes!Q:Q,CarrinhoFretes!O:O,C:C,CarrinhoFretes!Y:Y,"Em Trânsito")</f>
        <v>0</v>
      </c>
    </row>
    <row r="66">
      <c r="A66" s="8" t="s">
        <v>9388</v>
      </c>
      <c r="B66" s="13">
        <v>45727.0</v>
      </c>
      <c r="C66" s="8" t="s">
        <v>6279</v>
      </c>
      <c r="D66" s="8" t="s">
        <v>176</v>
      </c>
      <c r="E66" s="73">
        <f>SUMIFS(CarrinhoFretes!Q:Q,CarrinhoFretes!O:O,C:C,CarrinhoFretes!Y:Y,"Descarregado")</f>
        <v>65967.69</v>
      </c>
      <c r="F66" s="73">
        <f>SUMIFS(RecebimentoVenda!E:E,RecebimentoVenda!C:C,C:C)</f>
        <v>65967.69</v>
      </c>
      <c r="G66" s="73">
        <f t="shared" si="16"/>
        <v>0</v>
      </c>
      <c r="H66" s="8">
        <v>93.0</v>
      </c>
      <c r="I66" s="8">
        <v>1000.0</v>
      </c>
      <c r="J66" s="11">
        <v>93000.0</v>
      </c>
      <c r="K66" s="34">
        <f>SUMIFS(CarrinhoFretes!W:W,CarrinhoFretes!O:O,C:C)</f>
        <v>709.33</v>
      </c>
      <c r="L66" s="74">
        <f t="shared" si="17"/>
        <v>290.67</v>
      </c>
      <c r="M66" s="34" t="str">
        <f t="shared" si="18"/>
        <v>03/2025</v>
      </c>
      <c r="N66" s="75" t="str">
        <f t="shared" si="19"/>
        <v>CXG-0325</v>
      </c>
      <c r="P66" s="8" t="s">
        <v>749</v>
      </c>
      <c r="Q66" s="8" t="s">
        <v>378</v>
      </c>
      <c r="S66" s="76">
        <f>SUMIFS(CarrinhoFretes!E:E,CarrinhoFretes!O:O,C:C,CarrinhoFretes!Y:Y,"Em Trânsito")</f>
        <v>0</v>
      </c>
      <c r="T66" s="76">
        <f t="shared" si="20"/>
        <v>709.33</v>
      </c>
      <c r="U66" s="76">
        <f>SUMIFS(CarrinhoFretes!Q:Q,CarrinhoFretes!O:O,C:C,CarrinhoFretes!Y:Y,"Em Trânsito")</f>
        <v>0</v>
      </c>
    </row>
    <row r="67">
      <c r="A67" s="8" t="s">
        <v>9389</v>
      </c>
      <c r="B67" s="13">
        <v>45728.0</v>
      </c>
      <c r="C67" s="8" t="s">
        <v>6273</v>
      </c>
      <c r="D67" s="8" t="s">
        <v>81</v>
      </c>
      <c r="E67" s="73">
        <f>SUMIFS(CarrinhoFretes!Q:Q,CarrinhoFretes!O:O,C:C,CarrinhoFretes!Y:Y,"Descarregado")</f>
        <v>102884</v>
      </c>
      <c r="F67" s="73">
        <f>SUMIFS(RecebimentoVenda!E:E,RecebimentoVenda!C:C,C:C)</f>
        <v>102884</v>
      </c>
      <c r="G67" s="73">
        <f t="shared" si="16"/>
        <v>0</v>
      </c>
      <c r="H67" s="8">
        <v>89.0</v>
      </c>
      <c r="I67" s="8">
        <v>1000.0</v>
      </c>
      <c r="J67" s="11">
        <v>89000.0</v>
      </c>
      <c r="K67" s="34">
        <f>SUMIFS(CarrinhoFretes!W:W,CarrinhoFretes!O:O,C:C)</f>
        <v>1156</v>
      </c>
      <c r="L67" s="74">
        <f t="shared" si="17"/>
        <v>-156</v>
      </c>
      <c r="M67" s="34" t="str">
        <f t="shared" si="18"/>
        <v>03/2025</v>
      </c>
      <c r="N67" s="75" t="str">
        <f t="shared" si="19"/>
        <v>CXG-0325</v>
      </c>
      <c r="P67" s="8" t="s">
        <v>749</v>
      </c>
      <c r="Q67" s="8" t="s">
        <v>378</v>
      </c>
      <c r="R67" s="17">
        <v>45770.55222222222</v>
      </c>
      <c r="S67" s="76">
        <f>SUMIFS(CarrinhoFretes!E:E,CarrinhoFretes!O:O,C:C,CarrinhoFretes!Y:Y,"Em Trânsito")</f>
        <v>0</v>
      </c>
      <c r="T67" s="76">
        <f t="shared" si="20"/>
        <v>1156</v>
      </c>
      <c r="U67" s="76">
        <f>SUMIFS(CarrinhoFretes!Q:Q,CarrinhoFretes!O:O,C:C,CarrinhoFretes!Y:Y,"Em Trânsito")</f>
        <v>0</v>
      </c>
    </row>
    <row r="68">
      <c r="A68" s="8" t="s">
        <v>9390</v>
      </c>
      <c r="B68" s="13">
        <v>45732.0</v>
      </c>
      <c r="C68" s="8" t="s">
        <v>6292</v>
      </c>
      <c r="D68" s="8" t="s">
        <v>86</v>
      </c>
      <c r="E68" s="73">
        <f>SUMIFS(CarrinhoFretes!Q:Q,CarrinhoFretes!O:O,C:C,CarrinhoFretes!Y:Y,"Descarregado")</f>
        <v>227848.19</v>
      </c>
      <c r="F68" s="73">
        <f>SUMIFS(RecebimentoVenda!E:E,RecebimentoVenda!C:C,C:C)</f>
        <v>227848.19</v>
      </c>
      <c r="G68" s="73">
        <f t="shared" si="16"/>
        <v>0</v>
      </c>
      <c r="H68" s="8">
        <v>93.0</v>
      </c>
      <c r="I68" s="8">
        <v>2000.0</v>
      </c>
      <c r="J68" s="11">
        <v>186000.0</v>
      </c>
      <c r="K68" s="34">
        <f>SUMIFS(CarrinhoFretes!W:W,CarrinhoFretes!O:O,C:C)</f>
        <v>2423.83</v>
      </c>
      <c r="L68" s="74">
        <f t="shared" si="17"/>
        <v>-423.83</v>
      </c>
      <c r="M68" s="34" t="str">
        <f t="shared" si="18"/>
        <v>03/2025</v>
      </c>
      <c r="N68" s="75" t="str">
        <f t="shared" si="19"/>
        <v>CXG-0325</v>
      </c>
      <c r="P68" s="8" t="s">
        <v>749</v>
      </c>
      <c r="Q68" s="8" t="s">
        <v>747</v>
      </c>
      <c r="S68" s="76">
        <f>SUMIFS(CarrinhoFretes!E:E,CarrinhoFretes!O:O,C:C,CarrinhoFretes!Y:Y,"Em Trânsito")</f>
        <v>0</v>
      </c>
      <c r="T68" s="76">
        <f t="shared" si="20"/>
        <v>2423.83</v>
      </c>
      <c r="U68" s="76">
        <f>SUMIFS(CarrinhoFretes!Q:Q,CarrinhoFretes!O:O,C:C,CarrinhoFretes!Y:Y,"Em Trânsito")</f>
        <v>0</v>
      </c>
    </row>
    <row r="69">
      <c r="A69" s="8" t="s">
        <v>9391</v>
      </c>
      <c r="B69" s="13">
        <v>45734.0</v>
      </c>
      <c r="C69" s="8" t="s">
        <v>6303</v>
      </c>
      <c r="D69" s="8" t="s">
        <v>102</v>
      </c>
      <c r="E69" s="73">
        <f>SUMIFS(CarrinhoFretes!Q:Q,CarrinhoFretes!O:O,C:C,CarrinhoFretes!Y:Y,"Descarregado")</f>
        <v>801305.98</v>
      </c>
      <c r="F69" s="73">
        <f>SUMIFS(RecebimentoVenda!E:E,RecebimentoVenda!C:C,C:C)</f>
        <v>801305.98</v>
      </c>
      <c r="G69" s="73">
        <f t="shared" si="16"/>
        <v>-0.0000000001164153218</v>
      </c>
      <c r="H69" s="8">
        <v>94.0</v>
      </c>
      <c r="I69" s="8">
        <v>1000.0</v>
      </c>
      <c r="J69" s="11">
        <v>94000.0</v>
      </c>
      <c r="K69" s="34">
        <f>SUMIFS(CarrinhoFretes!W:W,CarrinhoFretes!O:O,C:C)</f>
        <v>8088.34</v>
      </c>
      <c r="L69" s="74">
        <f t="shared" si="17"/>
        <v>-7088.34</v>
      </c>
      <c r="M69" s="34" t="str">
        <f t="shared" si="18"/>
        <v>03/2025</v>
      </c>
      <c r="N69" s="75" t="str">
        <f t="shared" si="19"/>
        <v>CXG-0325</v>
      </c>
      <c r="O69" s="8" t="s">
        <v>6277</v>
      </c>
      <c r="P69" s="8" t="s">
        <v>749</v>
      </c>
      <c r="Q69" s="8" t="s">
        <v>378</v>
      </c>
      <c r="R69" s="17">
        <v>45770.610659722224</v>
      </c>
      <c r="S69" s="76">
        <f>SUMIFS(CarrinhoFretes!E:E,CarrinhoFretes!O:O,C:C,CarrinhoFretes!Y:Y,"Em Trânsito")</f>
        <v>0</v>
      </c>
      <c r="T69" s="76">
        <f t="shared" si="20"/>
        <v>8088.34</v>
      </c>
      <c r="U69" s="76">
        <f>SUMIFS(CarrinhoFretes!Q:Q,CarrinhoFretes!O:O,C:C,CarrinhoFretes!Y:Y,"Em Trânsito")</f>
        <v>0</v>
      </c>
    </row>
    <row r="70">
      <c r="A70" s="8" t="s">
        <v>9392</v>
      </c>
      <c r="B70" s="13">
        <v>45736.0</v>
      </c>
      <c r="C70" s="8" t="s">
        <v>6353</v>
      </c>
      <c r="D70" s="8" t="s">
        <v>83</v>
      </c>
      <c r="E70" s="73">
        <f>SUMIFS(CarrinhoFretes!Q:Q,CarrinhoFretes!O:O,C:C,CarrinhoFretes!Y:Y,"Descarregado")</f>
        <v>121520</v>
      </c>
      <c r="F70" s="73">
        <f>SUMIFS(RecebimentoVenda!E:E,RecebimentoVenda!C:C,C:C)</f>
        <v>121520</v>
      </c>
      <c r="G70" s="73">
        <f t="shared" si="16"/>
        <v>0</v>
      </c>
      <c r="H70" s="8">
        <v>98.0</v>
      </c>
      <c r="I70" s="8">
        <v>5000.0</v>
      </c>
      <c r="J70" s="11">
        <v>490000.0</v>
      </c>
      <c r="K70" s="34">
        <f>SUMIFS(CarrinhoFretes!W:W,CarrinhoFretes!O:O,C:C)</f>
        <v>1240</v>
      </c>
      <c r="L70" s="74">
        <f t="shared" si="17"/>
        <v>3760</v>
      </c>
      <c r="M70" s="34" t="str">
        <f t="shared" si="18"/>
        <v>03/2025</v>
      </c>
      <c r="N70" s="75" t="str">
        <f t="shared" si="19"/>
        <v>CXG-0325</v>
      </c>
      <c r="P70" s="8" t="s">
        <v>749</v>
      </c>
      <c r="Q70" s="8" t="s">
        <v>378</v>
      </c>
      <c r="S70" s="76">
        <f>SUMIFS(CarrinhoFretes!E:E,CarrinhoFretes!O:O,C:C,CarrinhoFretes!Y:Y,"Em Trânsito")</f>
        <v>0</v>
      </c>
      <c r="T70" s="76">
        <f t="shared" si="20"/>
        <v>1240</v>
      </c>
      <c r="U70" s="76">
        <f>SUMIFS(CarrinhoFretes!Q:Q,CarrinhoFretes!O:O,C:C,CarrinhoFretes!Y:Y,"Em Trânsito")</f>
        <v>0</v>
      </c>
    </row>
    <row r="71">
      <c r="A71" s="8" t="s">
        <v>9393</v>
      </c>
      <c r="B71" s="13">
        <v>45737.0</v>
      </c>
      <c r="C71" s="8" t="s">
        <v>6310</v>
      </c>
      <c r="D71" s="8" t="s">
        <v>39</v>
      </c>
      <c r="E71" s="73">
        <f>SUMIFS(CarrinhoFretes!Q:Q,CarrinhoFretes!O:O,C:C,CarrinhoFretes!Y:Y,"Descarregado")</f>
        <v>296108.99</v>
      </c>
      <c r="F71" s="73">
        <f>SUMIFS(RecebimentoVenda!E:E,RecebimentoVenda!C:C,C:C)</f>
        <v>296108.99</v>
      </c>
      <c r="G71" s="73">
        <f t="shared" si="16"/>
        <v>0</v>
      </c>
      <c r="H71" s="8">
        <v>97.5</v>
      </c>
      <c r="I71" s="8">
        <v>3000.0</v>
      </c>
      <c r="J71" s="11">
        <v>292500.0</v>
      </c>
      <c r="K71" s="34">
        <f>SUMIFS(CarrinhoFretes!W:W,CarrinhoFretes!O:O,C:C)</f>
        <v>3052.67</v>
      </c>
      <c r="L71" s="74">
        <f t="shared" si="17"/>
        <v>-52.67</v>
      </c>
      <c r="M71" s="34" t="str">
        <f t="shared" si="18"/>
        <v>03/2025</v>
      </c>
      <c r="N71" s="75" t="str">
        <f t="shared" si="19"/>
        <v>CXG-0325</v>
      </c>
      <c r="O71" s="8" t="s">
        <v>9394</v>
      </c>
      <c r="P71" s="8" t="s">
        <v>749</v>
      </c>
      <c r="Q71" s="8" t="s">
        <v>378</v>
      </c>
      <c r="R71" s="17">
        <v>45772.80929398148</v>
      </c>
      <c r="S71" s="76">
        <f>SUMIFS(CarrinhoFretes!E:E,CarrinhoFretes!O:O,C:C,CarrinhoFretes!Y:Y,"Em Trânsito")</f>
        <v>0</v>
      </c>
      <c r="T71" s="76">
        <f t="shared" si="20"/>
        <v>3052.67</v>
      </c>
      <c r="U71" s="76">
        <f>SUMIFS(CarrinhoFretes!Q:Q,CarrinhoFretes!O:O,C:C,CarrinhoFretes!Y:Y,"Em Trânsito")</f>
        <v>0</v>
      </c>
    </row>
    <row r="72">
      <c r="A72" s="10" t="s">
        <v>9395</v>
      </c>
      <c r="B72" s="13">
        <v>45740.0</v>
      </c>
      <c r="C72" s="8" t="s">
        <v>6294</v>
      </c>
      <c r="D72" s="8" t="s">
        <v>178</v>
      </c>
      <c r="E72" s="73">
        <f>SUMIFS(CarrinhoFretes!Q:Q,CarrinhoFretes!O:O,C:C,CarrinhoFretes!Y:Y,"Descarregado")</f>
        <v>92688.65</v>
      </c>
      <c r="F72" s="73">
        <f>SUMIFS(RecebimentoVenda!E:E,RecebimentoVenda!C:C,C:C)</f>
        <v>92688.65</v>
      </c>
      <c r="G72" s="73">
        <f t="shared" si="16"/>
        <v>0</v>
      </c>
      <c r="H72" s="8">
        <v>95.0</v>
      </c>
      <c r="I72" s="8">
        <v>1000.0</v>
      </c>
      <c r="J72" s="11">
        <v>95000.0</v>
      </c>
      <c r="K72" s="34">
        <f>SUMIFS(CarrinhoFretes!W:W,CarrinhoFretes!O:O,C:C)</f>
        <v>975.67</v>
      </c>
      <c r="L72" s="74">
        <f t="shared" si="17"/>
        <v>24.33</v>
      </c>
      <c r="M72" s="34" t="str">
        <f t="shared" si="18"/>
        <v>03/2025</v>
      </c>
      <c r="N72" s="75" t="str">
        <f t="shared" si="19"/>
        <v>CXG-0325</v>
      </c>
      <c r="P72" s="8" t="s">
        <v>749</v>
      </c>
      <c r="Q72" s="8" t="s">
        <v>378</v>
      </c>
      <c r="S72" s="76">
        <f>SUMIFS(CarrinhoFretes!E:E,CarrinhoFretes!O:O,C:C,CarrinhoFretes!Y:Y,"Em Trânsito")</f>
        <v>0</v>
      </c>
      <c r="T72" s="76">
        <f t="shared" si="20"/>
        <v>975.67</v>
      </c>
      <c r="U72" s="76">
        <f>SUMIFS(CarrinhoFretes!Q:Q,CarrinhoFretes!O:O,C:C,CarrinhoFretes!Y:Y,"Em Trânsito")</f>
        <v>0</v>
      </c>
    </row>
    <row r="73">
      <c r="A73" s="8" t="s">
        <v>9396</v>
      </c>
      <c r="B73" s="13">
        <v>45741.0</v>
      </c>
      <c r="C73" s="8" t="s">
        <v>6321</v>
      </c>
      <c r="D73" s="8" t="s">
        <v>180</v>
      </c>
      <c r="E73" s="73">
        <f>SUMIFS(CarrinhoFretes!Q:Q,CarrinhoFretes!O:O,C:C,CarrinhoFretes!Y:Y,"Descarregado")</f>
        <v>338498.36</v>
      </c>
      <c r="F73" s="73">
        <f>SUMIFS(RecebimentoVenda!E:E,RecebimentoVenda!C:C,C:C)</f>
        <v>338498.36</v>
      </c>
      <c r="G73" s="73">
        <f t="shared" si="16"/>
        <v>0</v>
      </c>
      <c r="H73" s="8">
        <v>92.0</v>
      </c>
      <c r="I73" s="8">
        <v>3000.0</v>
      </c>
      <c r="J73" s="11">
        <v>276000.0</v>
      </c>
      <c r="K73" s="34">
        <f>SUMIFS(CarrinhoFretes!W:W,CarrinhoFretes!O:O,C:C)</f>
        <v>3679.33</v>
      </c>
      <c r="L73" s="74">
        <f t="shared" si="17"/>
        <v>-679.33</v>
      </c>
      <c r="M73" s="34" t="str">
        <f t="shared" si="18"/>
        <v>03/2025</v>
      </c>
      <c r="N73" s="75" t="str">
        <f t="shared" si="19"/>
        <v>CXG-0325</v>
      </c>
      <c r="P73" s="8" t="s">
        <v>749</v>
      </c>
      <c r="Q73" s="8" t="s">
        <v>378</v>
      </c>
      <c r="S73" s="76">
        <f>SUMIFS(CarrinhoFretes!E:E,CarrinhoFretes!O:O,C:C,CarrinhoFretes!Y:Y,"Em Trânsito")</f>
        <v>0</v>
      </c>
      <c r="T73" s="76">
        <f t="shared" si="20"/>
        <v>3679.33</v>
      </c>
      <c r="U73" s="76">
        <f>SUMIFS(CarrinhoFretes!Q:Q,CarrinhoFretes!O:O,C:C,CarrinhoFretes!Y:Y,"Em Trânsito")</f>
        <v>0</v>
      </c>
    </row>
    <row r="74">
      <c r="A74" s="8"/>
      <c r="B74" s="13"/>
      <c r="C74" s="8"/>
      <c r="D74" s="8"/>
      <c r="E74" s="73"/>
      <c r="F74" s="73"/>
      <c r="G74" s="73"/>
      <c r="H74" s="8"/>
      <c r="I74" s="8"/>
      <c r="J74" s="11"/>
      <c r="K74" s="34"/>
      <c r="L74" s="34"/>
      <c r="M74" s="34"/>
      <c r="N74" s="75"/>
      <c r="P74" s="8"/>
      <c r="Q74" s="8"/>
      <c r="S74" s="76"/>
      <c r="T74" s="76"/>
      <c r="U74" s="76"/>
    </row>
    <row r="75">
      <c r="A75" s="8" t="s">
        <v>9397</v>
      </c>
      <c r="B75" s="13">
        <v>45743.0</v>
      </c>
      <c r="C75" s="8" t="s">
        <v>9398</v>
      </c>
      <c r="D75" s="8" t="s">
        <v>186</v>
      </c>
      <c r="E75" s="73">
        <f>SUMIFS(CarrinhoFretes!Q:Q,CarrinhoFretes!O:O,C:C,CarrinhoFretes!Y:Y,"Descarregado")</f>
        <v>0</v>
      </c>
      <c r="F75" s="73">
        <f>SUMIFS(RecebimentoVenda!E:E,RecebimentoVenda!C:C,C:C)</f>
        <v>0</v>
      </c>
      <c r="G75" s="73">
        <f t="shared" ref="G75:G80" si="21">E75-F75</f>
        <v>0</v>
      </c>
      <c r="H75" s="8">
        <v>99.0</v>
      </c>
      <c r="I75" s="8">
        <v>5000.0</v>
      </c>
      <c r="J75" s="11">
        <v>495000.0</v>
      </c>
      <c r="K75" s="34">
        <f>SUMIFS(CarrinhoFretes!W:W,CarrinhoFretes!O:O,C:C)</f>
        <v>0</v>
      </c>
      <c r="L75" s="74">
        <f t="shared" ref="L75:L80" si="22">I75-T75</f>
        <v>5000</v>
      </c>
      <c r="M75" s="34" t="str">
        <f t="shared" ref="M75:M80" si="23">TEXT(B75,"MM/YYYY")</f>
        <v>03/2025</v>
      </c>
      <c r="N75" s="75" t="str">
        <f t="shared" ref="N75:N80" si="24">IF(B75="","",CONCATENATE("CXG-",TEXT(B75,"MMYY")))</f>
        <v>CXG-0325</v>
      </c>
      <c r="P75" s="8" t="s">
        <v>749</v>
      </c>
      <c r="Q75" s="8" t="s">
        <v>378</v>
      </c>
      <c r="S75" s="76">
        <f>SUMIFS(CarrinhoFretes!E:E,CarrinhoFretes!O:O,C:C,CarrinhoFretes!Y:Y,"Em Trânsito")</f>
        <v>0</v>
      </c>
      <c r="T75" s="76">
        <f t="shared" ref="T75:T80" si="25">K75+S75</f>
        <v>0</v>
      </c>
      <c r="U75" s="76">
        <f>SUMIFS(CarrinhoFretes!Q:Q,CarrinhoFretes!O:O,C:C,CarrinhoFretes!Y:Y,"Em Trânsito")</f>
        <v>0</v>
      </c>
    </row>
    <row r="76">
      <c r="A76" s="8" t="s">
        <v>9399</v>
      </c>
      <c r="B76" s="13">
        <v>45745.0</v>
      </c>
      <c r="C76" s="8" t="s">
        <v>6332</v>
      </c>
      <c r="D76" s="8" t="s">
        <v>188</v>
      </c>
      <c r="E76" s="73">
        <f>SUMIFS(CarrinhoFretes!Q:Q,CarrinhoFretes!O:O,C:C,CarrinhoFretes!Y:Y,"Descarregado")</f>
        <v>114474.75</v>
      </c>
      <c r="F76" s="73">
        <f>SUMIFS(RecebimentoVenda!E:E,RecebimentoVenda!C:C,C:C)</f>
        <v>114474.75</v>
      </c>
      <c r="G76" s="73">
        <f t="shared" si="21"/>
        <v>0</v>
      </c>
      <c r="H76" s="8">
        <v>99.5</v>
      </c>
      <c r="I76" s="8">
        <v>2000.0</v>
      </c>
      <c r="J76" s="11">
        <v>199000.0</v>
      </c>
      <c r="K76" s="34">
        <f>SUMIFS(CarrinhoFretes!W:W,CarrinhoFretes!O:O,C:C)</f>
        <v>1150.5</v>
      </c>
      <c r="L76" s="74">
        <f t="shared" si="22"/>
        <v>849.5</v>
      </c>
      <c r="M76" s="34" t="str">
        <f t="shared" si="23"/>
        <v>03/2025</v>
      </c>
      <c r="N76" s="75" t="str">
        <f t="shared" si="24"/>
        <v>CXG-0325</v>
      </c>
      <c r="P76" s="8" t="s">
        <v>749</v>
      </c>
      <c r="Q76" s="8" t="s">
        <v>747</v>
      </c>
      <c r="R76" s="17">
        <v>45770.613020833334</v>
      </c>
      <c r="S76" s="76">
        <f>SUMIFS(CarrinhoFretes!E:E,CarrinhoFretes!O:O,C:C,CarrinhoFretes!Y:Y,"Em Trânsito")</f>
        <v>0</v>
      </c>
      <c r="T76" s="76">
        <f t="shared" si="25"/>
        <v>1150.5</v>
      </c>
      <c r="U76" s="76">
        <f>SUMIFS(CarrinhoFretes!Q:Q,CarrinhoFretes!O:O,C:C,CarrinhoFretes!Y:Y,"Em Trânsito")</f>
        <v>0</v>
      </c>
    </row>
    <row r="77">
      <c r="A77" s="8" t="s">
        <v>9400</v>
      </c>
      <c r="B77" s="13">
        <v>45748.0</v>
      </c>
      <c r="C77" s="8" t="s">
        <v>9401</v>
      </c>
      <c r="D77" s="8" t="s">
        <v>183</v>
      </c>
      <c r="E77" s="73">
        <f>SUMIFS(CarrinhoFretes!Q:Q,CarrinhoFretes!O:O,C:C,CarrinhoFretes!Y:Y,"Descarregado")</f>
        <v>0</v>
      </c>
      <c r="F77" s="73">
        <f>SUMIFS(RecebimentoVenda!E:E,RecebimentoVenda!C:C,C:C)</f>
        <v>0</v>
      </c>
      <c r="G77" s="73">
        <f t="shared" si="21"/>
        <v>0</v>
      </c>
      <c r="H77" s="8">
        <v>99.0</v>
      </c>
      <c r="I77" s="8">
        <v>1000.0</v>
      </c>
      <c r="J77" s="11">
        <v>99000.0</v>
      </c>
      <c r="K77" s="34">
        <f>SUMIFS(CarrinhoFretes!W:W,CarrinhoFretes!O:O,C:C)</f>
        <v>0</v>
      </c>
      <c r="L77" s="74">
        <f t="shared" si="22"/>
        <v>1000</v>
      </c>
      <c r="M77" s="34" t="str">
        <f t="shared" si="23"/>
        <v>04/2025</v>
      </c>
      <c r="N77" s="75" t="str">
        <f t="shared" si="24"/>
        <v>CXG-0425</v>
      </c>
      <c r="P77" s="8" t="s">
        <v>749</v>
      </c>
      <c r="Q77" s="8" t="s">
        <v>747</v>
      </c>
      <c r="S77" s="76">
        <f>SUMIFS(CarrinhoFretes!E:E,CarrinhoFretes!O:O,C:C,CarrinhoFretes!Y:Y,"Em Trânsito")</f>
        <v>0</v>
      </c>
      <c r="T77" s="76">
        <f t="shared" si="25"/>
        <v>0</v>
      </c>
      <c r="U77" s="76">
        <f>SUMIFS(CarrinhoFretes!Q:Q,CarrinhoFretes!O:O,C:C,CarrinhoFretes!Y:Y,"Em Trânsito")</f>
        <v>0</v>
      </c>
    </row>
    <row r="78">
      <c r="A78" s="8" t="s">
        <v>9402</v>
      </c>
      <c r="B78" s="13">
        <v>45748.0</v>
      </c>
      <c r="C78" s="8" t="s">
        <v>6337</v>
      </c>
      <c r="D78" s="8" t="s">
        <v>99</v>
      </c>
      <c r="E78" s="73">
        <f>SUMIFS(CarrinhoFretes!Q:Q,CarrinhoFretes!O:O,C:C,CarrinhoFretes!Y:Y,"Descarregado")</f>
        <v>244442.66</v>
      </c>
      <c r="F78" s="73">
        <f>SUMIFS(RecebimentoVenda!E:E,RecebimentoVenda!C:C,C:C)</f>
        <v>244442.66</v>
      </c>
      <c r="G78" s="73">
        <f t="shared" si="21"/>
        <v>0</v>
      </c>
      <c r="H78" s="8">
        <v>100.0</v>
      </c>
      <c r="I78" s="8">
        <v>1000.0</v>
      </c>
      <c r="J78" s="11">
        <v>100000.0</v>
      </c>
      <c r="K78" s="34">
        <f>SUMIFS(CarrinhoFretes!W:W,CarrinhoFretes!O:O,C:C)</f>
        <v>2469</v>
      </c>
      <c r="L78" s="74">
        <f t="shared" si="22"/>
        <v>-1469</v>
      </c>
      <c r="M78" s="34" t="str">
        <f t="shared" si="23"/>
        <v>04/2025</v>
      </c>
      <c r="N78" s="75" t="str">
        <f t="shared" si="24"/>
        <v>CXG-0425</v>
      </c>
      <c r="P78" s="8" t="s">
        <v>749</v>
      </c>
      <c r="Q78" s="8" t="s">
        <v>747</v>
      </c>
      <c r="R78" s="17">
        <v>45770.611921296295</v>
      </c>
      <c r="S78" s="76">
        <f>SUMIFS(CarrinhoFretes!E:E,CarrinhoFretes!O:O,C:C,CarrinhoFretes!Y:Y,"Em Trânsito")</f>
        <v>0</v>
      </c>
      <c r="T78" s="76">
        <f t="shared" si="25"/>
        <v>2469</v>
      </c>
      <c r="U78" s="76">
        <f>SUMIFS(CarrinhoFretes!Q:Q,CarrinhoFretes!O:O,C:C,CarrinhoFretes!Y:Y,"Em Trânsito")</f>
        <v>0</v>
      </c>
    </row>
    <row r="79">
      <c r="A79" s="8" t="s">
        <v>9403</v>
      </c>
      <c r="B79" s="13">
        <v>45748.0</v>
      </c>
      <c r="C79" s="8" t="s">
        <v>6339</v>
      </c>
      <c r="D79" s="8" t="s">
        <v>27</v>
      </c>
      <c r="E79" s="73">
        <f>SUMIFS(CarrinhoFretes!Q:Q,CarrinhoFretes!O:O,C:C,CarrinhoFretes!Y:Y,"Descarregado")</f>
        <v>123600</v>
      </c>
      <c r="F79" s="73">
        <f>SUMIFS(RecebimentoVenda!E:E,RecebimentoVenda!C:C,C:C)</f>
        <v>123600</v>
      </c>
      <c r="G79" s="73">
        <f t="shared" si="21"/>
        <v>0</v>
      </c>
      <c r="H79" s="8">
        <v>100.0</v>
      </c>
      <c r="I79" s="8">
        <v>1000.0</v>
      </c>
      <c r="J79" s="11">
        <v>100000.0</v>
      </c>
      <c r="K79" s="34">
        <f>SUMIFS(CarrinhoFretes!W:W,CarrinhoFretes!O:O,C:C)</f>
        <v>1236</v>
      </c>
      <c r="L79" s="74">
        <f t="shared" si="22"/>
        <v>-236</v>
      </c>
      <c r="M79" s="34" t="str">
        <f t="shared" si="23"/>
        <v>04/2025</v>
      </c>
      <c r="N79" s="75" t="str">
        <f t="shared" si="24"/>
        <v>CXG-0425</v>
      </c>
      <c r="P79" s="8" t="s">
        <v>749</v>
      </c>
      <c r="Q79" s="8" t="s">
        <v>378</v>
      </c>
      <c r="R79" s="17">
        <v>45771.778229166666</v>
      </c>
      <c r="S79" s="76">
        <f>SUMIFS(CarrinhoFretes!E:E,CarrinhoFretes!O:O,C:C,CarrinhoFretes!Y:Y,"Em Trânsito")</f>
        <v>0</v>
      </c>
      <c r="T79" s="76">
        <f t="shared" si="25"/>
        <v>1236</v>
      </c>
      <c r="U79" s="76">
        <f>SUMIFS(CarrinhoFretes!Q:Q,CarrinhoFretes!O:O,C:C,CarrinhoFretes!Y:Y,"Em Trânsito")</f>
        <v>0</v>
      </c>
    </row>
    <row r="80">
      <c r="A80" s="8" t="s">
        <v>9404</v>
      </c>
      <c r="B80" s="13">
        <v>45748.0</v>
      </c>
      <c r="C80" s="8" t="s">
        <v>6342</v>
      </c>
      <c r="D80" s="8" t="s">
        <v>79</v>
      </c>
      <c r="E80" s="73">
        <f>SUMIFS(CarrinhoFretes!Q:Q,CarrinhoFretes!O:O,C:C,CarrinhoFretes!Y:Y,"Descarregado")</f>
        <v>167390</v>
      </c>
      <c r="F80" s="73">
        <f>SUMIFS(RecebimentoVenda!E:E,RecebimentoVenda!C:C,C:C)</f>
        <v>167390</v>
      </c>
      <c r="G80" s="73">
        <f t="shared" si="21"/>
        <v>0</v>
      </c>
      <c r="H80" s="8">
        <v>95.0</v>
      </c>
      <c r="I80" s="8">
        <v>1000.0</v>
      </c>
      <c r="J80" s="11">
        <v>95000.0</v>
      </c>
      <c r="K80" s="34">
        <f>SUMIFS(CarrinhoFretes!W:W,CarrinhoFretes!O:O,C:C)</f>
        <v>1762</v>
      </c>
      <c r="L80" s="74">
        <f t="shared" si="22"/>
        <v>-762</v>
      </c>
      <c r="M80" s="34" t="str">
        <f t="shared" si="23"/>
        <v>04/2025</v>
      </c>
      <c r="N80" s="75" t="str">
        <f t="shared" si="24"/>
        <v>CXG-0425</v>
      </c>
      <c r="P80" s="8" t="s">
        <v>749</v>
      </c>
      <c r="Q80" s="8" t="s">
        <v>747</v>
      </c>
      <c r="S80" s="76">
        <f>SUMIFS(CarrinhoFretes!E:E,CarrinhoFretes!O:O,C:C,CarrinhoFretes!Y:Y,"Em Trânsito")</f>
        <v>0</v>
      </c>
      <c r="T80" s="76">
        <f t="shared" si="25"/>
        <v>1762</v>
      </c>
      <c r="U80" s="76">
        <f>SUMIFS(CarrinhoFretes!Q:Q,CarrinhoFretes!O:O,C:C,CarrinhoFretes!Y:Y,"Em Trânsito")</f>
        <v>0</v>
      </c>
    </row>
    <row r="81">
      <c r="A81" s="8"/>
      <c r="B81" s="13"/>
      <c r="C81" s="8"/>
      <c r="D81" s="8"/>
      <c r="E81" s="73"/>
      <c r="F81" s="73"/>
      <c r="G81" s="73"/>
      <c r="H81" s="8"/>
      <c r="I81" s="8"/>
      <c r="J81" s="11"/>
      <c r="K81" s="34"/>
      <c r="L81" s="34"/>
      <c r="M81" s="34"/>
      <c r="N81" s="75"/>
      <c r="P81" s="8"/>
      <c r="Q81" s="8"/>
      <c r="S81" s="76"/>
      <c r="T81" s="76"/>
      <c r="U81" s="76"/>
    </row>
    <row r="82">
      <c r="A82" s="8" t="s">
        <v>9405</v>
      </c>
      <c r="B82" s="13">
        <v>45754.0</v>
      </c>
      <c r="C82" s="8" t="s">
        <v>6350</v>
      </c>
      <c r="D82" s="8" t="s">
        <v>192</v>
      </c>
      <c r="E82" s="73">
        <f>SUMIFS(CarrinhoFretes!Q:Q,CarrinhoFretes!O:O,C:C,CarrinhoFretes!Y:Y,"Descarregado")</f>
        <v>123664.32</v>
      </c>
      <c r="F82" s="73">
        <f>SUMIFS(RecebimentoVenda!E:E,RecebimentoVenda!C:C,C:C)</f>
        <v>123664.32</v>
      </c>
      <c r="G82" s="73">
        <f t="shared" ref="G82:G85" si="26">E82-F82</f>
        <v>0</v>
      </c>
      <c r="H82" s="8">
        <v>96.0</v>
      </c>
      <c r="I82" s="8">
        <v>1000.0</v>
      </c>
      <c r="J82" s="11">
        <v>96000.0</v>
      </c>
      <c r="K82" s="34">
        <f>SUMIFS(CarrinhoFretes!W:W,CarrinhoFretes!O:O,C:C)</f>
        <v>1288.17</v>
      </c>
      <c r="L82" s="74">
        <f t="shared" ref="L82:L85" si="27">I82-T82</f>
        <v>-288.17</v>
      </c>
      <c r="M82" s="34" t="str">
        <f t="shared" ref="M82:M85" si="28">TEXT(B82,"MM/YYYY")</f>
        <v>04/2025</v>
      </c>
      <c r="N82" s="75" t="str">
        <f t="shared" ref="N82:N85" si="29">IF(B82="","",CONCATENATE("CXG-",TEXT(B82,"MMYY")))</f>
        <v>CXG-0425</v>
      </c>
      <c r="P82" s="8" t="s">
        <v>749</v>
      </c>
      <c r="Q82" s="8" t="s">
        <v>747</v>
      </c>
      <c r="S82" s="76">
        <f>SUMIFS(CarrinhoFretes!E:E,CarrinhoFretes!O:O,C:C,CarrinhoFretes!Y:Y,"Em Trânsito")</f>
        <v>0</v>
      </c>
      <c r="T82" s="76">
        <f t="shared" ref="T82:T85" si="30">K82+S82</f>
        <v>1288.17</v>
      </c>
      <c r="U82" s="76">
        <f>SUMIFS(CarrinhoFretes!Q:Q,CarrinhoFretes!O:O,C:C,CarrinhoFretes!Y:Y,"Em Trânsito")</f>
        <v>0</v>
      </c>
    </row>
    <row r="83">
      <c r="A83" s="8" t="s">
        <v>9406</v>
      </c>
      <c r="B83" s="13">
        <v>45752.0</v>
      </c>
      <c r="C83" s="8" t="s">
        <v>6352</v>
      </c>
      <c r="D83" s="8" t="s">
        <v>201</v>
      </c>
      <c r="E83" s="73">
        <f>SUMIFS(CarrinhoFretes!Q:Q,CarrinhoFretes!O:O,C:C,CarrinhoFretes!Y:Y,"Descarregado")</f>
        <v>125433</v>
      </c>
      <c r="F83" s="73">
        <f>SUMIFS(RecebimentoVenda!E:E,RecebimentoVenda!C:C,C:C)</f>
        <v>125433</v>
      </c>
      <c r="G83" s="73">
        <f t="shared" si="26"/>
        <v>0</v>
      </c>
      <c r="H83" s="8">
        <v>100.0</v>
      </c>
      <c r="I83" s="8">
        <v>1000.0</v>
      </c>
      <c r="J83" s="11">
        <v>100000.0</v>
      </c>
      <c r="K83" s="34">
        <f>SUMIFS(CarrinhoFretes!W:W,CarrinhoFretes!O:O,C:C)</f>
        <v>1254.33</v>
      </c>
      <c r="L83" s="74">
        <f t="shared" si="27"/>
        <v>-254.33</v>
      </c>
      <c r="M83" s="34" t="str">
        <f t="shared" si="28"/>
        <v>04/2025</v>
      </c>
      <c r="N83" s="75" t="str">
        <f t="shared" si="29"/>
        <v>CXG-0425</v>
      </c>
      <c r="P83" s="8" t="s">
        <v>749</v>
      </c>
      <c r="Q83" s="8" t="s">
        <v>747</v>
      </c>
      <c r="R83" s="17">
        <v>45771.776284722226</v>
      </c>
      <c r="S83" s="76">
        <f>SUMIFS(CarrinhoFretes!E:E,CarrinhoFretes!O:O,C:C,CarrinhoFretes!Y:Y,"Em Trânsito")</f>
        <v>0</v>
      </c>
      <c r="T83" s="76">
        <f t="shared" si="30"/>
        <v>1254.33</v>
      </c>
      <c r="U83" s="76">
        <f>SUMIFS(CarrinhoFretes!Q:Q,CarrinhoFretes!O:O,C:C,CarrinhoFretes!Y:Y,"Em Trânsito")</f>
        <v>0</v>
      </c>
    </row>
    <row r="84">
      <c r="A84" s="8" t="s">
        <v>9407</v>
      </c>
      <c r="B84" s="13">
        <v>45752.0</v>
      </c>
      <c r="C84" s="8" t="s">
        <v>6346</v>
      </c>
      <c r="D84" s="8" t="s">
        <v>51</v>
      </c>
      <c r="E84" s="73">
        <f>SUMIFS(CarrinhoFretes!Q:Q,CarrinhoFretes!O:O,C:C,CarrinhoFretes!Y:Y,"Descarregado")</f>
        <v>630700.41</v>
      </c>
      <c r="F84" s="73">
        <f>SUMIFS(RecebimentoVenda!E:E,RecebimentoVenda!C:C,C:C)</f>
        <v>630700.41</v>
      </c>
      <c r="G84" s="73">
        <f t="shared" si="26"/>
        <v>0</v>
      </c>
      <c r="H84" s="8">
        <v>97.75</v>
      </c>
      <c r="I84" s="8">
        <v>1000.0</v>
      </c>
      <c r="J84" s="11">
        <v>97750.0</v>
      </c>
      <c r="K84" s="34">
        <f>SUMIFS(CarrinhoFretes!W:W,CarrinhoFretes!O:O,C:C)</f>
        <v>6488.67</v>
      </c>
      <c r="L84" s="74">
        <f t="shared" si="27"/>
        <v>-5488.67</v>
      </c>
      <c r="M84" s="34" t="str">
        <f t="shared" si="28"/>
        <v>04/2025</v>
      </c>
      <c r="N84" s="75" t="str">
        <f t="shared" si="29"/>
        <v>CXG-0425</v>
      </c>
      <c r="P84" s="8" t="s">
        <v>749</v>
      </c>
      <c r="Q84" s="8" t="s">
        <v>747</v>
      </c>
      <c r="R84" s="17">
        <v>45770.686319444445</v>
      </c>
      <c r="S84" s="76">
        <f>SUMIFS(CarrinhoFretes!E:E,CarrinhoFretes!O:O,C:C,CarrinhoFretes!Y:Y,"Em Trânsito")</f>
        <v>0</v>
      </c>
      <c r="T84" s="76">
        <f t="shared" si="30"/>
        <v>6488.67</v>
      </c>
      <c r="U84" s="76">
        <f>SUMIFS(CarrinhoFretes!Q:Q,CarrinhoFretes!O:O,C:C,CarrinhoFretes!Y:Y,"Em Trânsito")</f>
        <v>0</v>
      </c>
    </row>
    <row r="85">
      <c r="A85" s="8" t="s">
        <v>9408</v>
      </c>
      <c r="B85" s="13">
        <v>45753.0</v>
      </c>
      <c r="C85" s="8" t="s">
        <v>6335</v>
      </c>
      <c r="D85" s="8" t="s">
        <v>194</v>
      </c>
      <c r="E85" s="73">
        <f>SUMIFS(CarrinhoFretes!Q:Q,CarrinhoFretes!O:O,C:C,CarrinhoFretes!Y:Y,"Descarregado")</f>
        <v>129302.34</v>
      </c>
      <c r="F85" s="73">
        <f>SUMIFS(RecebimentoVenda!E:E,RecebimentoVenda!C:C,C:C)</f>
        <v>129302.34</v>
      </c>
      <c r="G85" s="73">
        <f t="shared" si="26"/>
        <v>0</v>
      </c>
      <c r="H85" s="8">
        <v>100.0</v>
      </c>
      <c r="I85" s="8">
        <v>1000.0</v>
      </c>
      <c r="J85" s="11">
        <v>100000.0</v>
      </c>
      <c r="K85" s="34">
        <f>SUMIFS(CarrinhoFretes!W:W,CarrinhoFretes!O:O,C:C)</f>
        <v>1267.67</v>
      </c>
      <c r="L85" s="74">
        <f t="shared" si="27"/>
        <v>-267.67</v>
      </c>
      <c r="M85" s="34" t="str">
        <f t="shared" si="28"/>
        <v>04/2025</v>
      </c>
      <c r="N85" s="75" t="str">
        <f t="shared" si="29"/>
        <v>CXG-0425</v>
      </c>
      <c r="P85" s="8" t="s">
        <v>749</v>
      </c>
      <c r="Q85" s="8" t="s">
        <v>747</v>
      </c>
      <c r="R85" s="17">
        <v>45771.78797453704</v>
      </c>
      <c r="S85" s="76">
        <f>SUMIFS(CarrinhoFretes!E:E,CarrinhoFretes!O:O,C:C,CarrinhoFretes!Y:Y,"Em Trânsito")</f>
        <v>0</v>
      </c>
      <c r="T85" s="76">
        <f t="shared" si="30"/>
        <v>1267.67</v>
      </c>
      <c r="U85" s="76">
        <f>SUMIFS(CarrinhoFretes!Q:Q,CarrinhoFretes!O:O,C:C,CarrinhoFretes!Y:Y,"Em Trânsito")</f>
        <v>0</v>
      </c>
    </row>
    <row r="86">
      <c r="A86" s="8"/>
      <c r="B86" s="13"/>
      <c r="C86" s="8"/>
      <c r="D86" s="8"/>
      <c r="E86" s="73"/>
      <c r="F86" s="73"/>
      <c r="G86" s="73"/>
      <c r="H86" s="8"/>
      <c r="I86" s="8"/>
      <c r="J86" s="11"/>
      <c r="K86" s="34"/>
      <c r="L86" s="34"/>
      <c r="M86" s="34"/>
      <c r="N86" s="75"/>
      <c r="P86" s="8"/>
      <c r="Q86" s="8"/>
      <c r="S86" s="76"/>
      <c r="T86" s="76"/>
      <c r="U86" s="76"/>
    </row>
    <row r="87">
      <c r="A87" s="8" t="s">
        <v>9409</v>
      </c>
      <c r="B87" s="13">
        <v>45757.0</v>
      </c>
      <c r="C87" s="8" t="s">
        <v>6357</v>
      </c>
      <c r="D87" s="8" t="s">
        <v>81</v>
      </c>
      <c r="E87" s="73">
        <f>SUMIFS(CarrinhoFretes!Q:Q,CarrinhoFretes!O:O,C:C,CarrinhoFretes!Y:Y,"Descarregado")</f>
        <v>116064.36</v>
      </c>
      <c r="F87" s="73">
        <f>SUMIFS(RecebimentoVenda!E:E,RecebimentoVenda!C:C,C:C)</f>
        <v>116064.36</v>
      </c>
      <c r="G87" s="73">
        <f t="shared" ref="G87:G229" si="31">E87-F87</f>
        <v>0</v>
      </c>
      <c r="H87" s="8">
        <v>93.5</v>
      </c>
      <c r="I87" s="8">
        <v>1000.0</v>
      </c>
      <c r="J87" s="11">
        <v>93500.0</v>
      </c>
      <c r="K87" s="34">
        <f>SUMIFS(CarrinhoFretes!W:W,CarrinhoFretes!O:O,C:C)</f>
        <v>1241.33</v>
      </c>
      <c r="L87" s="74">
        <f t="shared" ref="L87:L229" si="32">I87-T87</f>
        <v>-241.33</v>
      </c>
      <c r="M87" s="34" t="str">
        <f t="shared" ref="M87:M229" si="33">TEXT(B87,"MM/YYYY")</f>
        <v>04/2025</v>
      </c>
      <c r="N87" s="75" t="str">
        <f t="shared" ref="N87:N229" si="34">IF(B87="","",CONCATENATE("CXG-",TEXT(B87,"MMYY")))</f>
        <v>CXG-0425</v>
      </c>
      <c r="P87" s="8" t="s">
        <v>749</v>
      </c>
      <c r="Q87" s="8" t="s">
        <v>378</v>
      </c>
      <c r="R87" s="17">
        <v>45770.55248842593</v>
      </c>
      <c r="S87" s="76">
        <f>SUMIFS(CarrinhoFretes!E:E,CarrinhoFretes!O:O,C:C,CarrinhoFretes!Y:Y,"Em Trânsito")</f>
        <v>0</v>
      </c>
      <c r="T87" s="76">
        <f t="shared" ref="T87:T229" si="35">K87+S87</f>
        <v>1241.33</v>
      </c>
      <c r="U87" s="76">
        <f>SUMIFS(CarrinhoFretes!Q:Q,CarrinhoFretes!O:O,C:C,CarrinhoFretes!Y:Y,"Em Trânsito")</f>
        <v>0</v>
      </c>
    </row>
    <row r="88">
      <c r="A88" s="8" t="s">
        <v>9410</v>
      </c>
      <c r="B88" s="13">
        <v>45757.0</v>
      </c>
      <c r="C88" s="8" t="s">
        <v>6360</v>
      </c>
      <c r="D88" s="8" t="s">
        <v>97</v>
      </c>
      <c r="E88" s="73">
        <f>SUMIFS(CarrinhoFretes!Q:Q,CarrinhoFretes!O:O,C:C,CarrinhoFretes!Y:Y,"Descarregado")</f>
        <v>200134.28</v>
      </c>
      <c r="F88" s="73">
        <f>SUMIFS(RecebimentoVenda!E:E,RecebimentoVenda!C:C,C:C)</f>
        <v>200134.28</v>
      </c>
      <c r="G88" s="73">
        <f t="shared" si="31"/>
        <v>0</v>
      </c>
      <c r="H88" s="8">
        <v>92.0</v>
      </c>
      <c r="I88" s="8">
        <v>1000.0</v>
      </c>
      <c r="J88" s="11">
        <v>92000.0</v>
      </c>
      <c r="K88" s="34">
        <f>SUMIFS(CarrinhoFretes!W:W,CarrinhoFretes!O:O,C:C)</f>
        <v>2403</v>
      </c>
      <c r="L88" s="74">
        <f t="shared" si="32"/>
        <v>-1403</v>
      </c>
      <c r="M88" s="34" t="str">
        <f t="shared" si="33"/>
        <v>04/2025</v>
      </c>
      <c r="N88" s="75" t="str">
        <f t="shared" si="34"/>
        <v>CXG-0425</v>
      </c>
      <c r="P88" s="8" t="s">
        <v>749</v>
      </c>
      <c r="Q88" s="8" t="s">
        <v>747</v>
      </c>
      <c r="R88" s="17">
        <v>45772.579872685186</v>
      </c>
      <c r="S88" s="76">
        <f>SUMIFS(CarrinhoFretes!E:E,CarrinhoFretes!O:O,C:C,CarrinhoFretes!Y:Y,"Em Trânsito")</f>
        <v>0</v>
      </c>
      <c r="T88" s="76">
        <f t="shared" si="35"/>
        <v>2403</v>
      </c>
      <c r="U88" s="76">
        <f>SUMIFS(CarrinhoFretes!Q:Q,CarrinhoFretes!O:O,C:C,CarrinhoFretes!Y:Y,"Em Trânsito")</f>
        <v>0</v>
      </c>
    </row>
    <row r="89">
      <c r="A89" s="8" t="s">
        <v>9411</v>
      </c>
      <c r="B89" s="13">
        <v>45762.0</v>
      </c>
      <c r="C89" s="8" t="s">
        <v>6379</v>
      </c>
      <c r="D89" s="8" t="s">
        <v>23</v>
      </c>
      <c r="E89" s="73">
        <f>SUMIFS(CarrinhoFretes!Q:Q,CarrinhoFretes!O:O,C:C,CarrinhoFretes!Y:Y,"Descarregado")</f>
        <v>1047703.13</v>
      </c>
      <c r="F89" s="73">
        <f>SUMIFS(RecebimentoVenda!E:E,RecebimentoVenda!C:C,C:C)</f>
        <v>1047703.13</v>
      </c>
      <c r="G89" s="73">
        <f t="shared" si="31"/>
        <v>-0.0000000001164153218</v>
      </c>
      <c r="H89" s="8">
        <v>92.5</v>
      </c>
      <c r="I89" s="8">
        <v>1000.0</v>
      </c>
      <c r="J89" s="11">
        <v>92500.0</v>
      </c>
      <c r="K89" s="34">
        <f>SUMIFS(CarrinhoFretes!W:W,CarrinhoFretes!O:O,C:C)</f>
        <v>11326.52</v>
      </c>
      <c r="L89" s="74">
        <f t="shared" si="32"/>
        <v>-10326.52</v>
      </c>
      <c r="M89" s="34" t="str">
        <f t="shared" si="33"/>
        <v>04/2025</v>
      </c>
      <c r="N89" s="75" t="str">
        <f t="shared" si="34"/>
        <v>CXG-0425</v>
      </c>
      <c r="P89" s="8" t="s">
        <v>749</v>
      </c>
      <c r="Q89" s="8" t="s">
        <v>378</v>
      </c>
      <c r="R89" s="17">
        <v>45799.42444444444</v>
      </c>
      <c r="S89" s="76">
        <f>SUMIFS(CarrinhoFretes!E:E,CarrinhoFretes!O:O,C:C,CarrinhoFretes!Y:Y,"Em Trânsito")</f>
        <v>0</v>
      </c>
      <c r="T89" s="76">
        <f t="shared" si="35"/>
        <v>11326.52</v>
      </c>
      <c r="U89" s="76">
        <f>SUMIFS(CarrinhoFretes!Q:Q,CarrinhoFretes!O:O,C:C,CarrinhoFretes!Y:Y,"Em Trânsito")</f>
        <v>0</v>
      </c>
    </row>
    <row r="90">
      <c r="A90" s="8" t="s">
        <v>9412</v>
      </c>
      <c r="B90" s="13">
        <v>45762.0</v>
      </c>
      <c r="C90" s="8" t="s">
        <v>6365</v>
      </c>
      <c r="D90" s="8" t="s">
        <v>121</v>
      </c>
      <c r="E90" s="73">
        <f>SUMIFS(CarrinhoFretes!Q:Q,CarrinhoFretes!O:O,C:C,CarrinhoFretes!Y:Y,"Descarregado")</f>
        <v>121373.24</v>
      </c>
      <c r="F90" s="73">
        <f>SUMIFS(RecebimentoVenda!E:E,RecebimentoVenda!C:C,C:C)</f>
        <v>121373.24</v>
      </c>
      <c r="G90" s="73">
        <f t="shared" si="31"/>
        <v>0</v>
      </c>
      <c r="H90" s="8">
        <v>97.75</v>
      </c>
      <c r="I90" s="8">
        <v>1000.0</v>
      </c>
      <c r="J90" s="11">
        <v>97750.0</v>
      </c>
      <c r="K90" s="34">
        <f>SUMIFS(CarrinhoFretes!W:W,CarrinhoFretes!O:O,C:C)</f>
        <v>1241.67</v>
      </c>
      <c r="L90" s="74">
        <f t="shared" si="32"/>
        <v>-241.67</v>
      </c>
      <c r="M90" s="34" t="str">
        <f t="shared" si="33"/>
        <v>04/2025</v>
      </c>
      <c r="N90" s="75" t="str">
        <f t="shared" si="34"/>
        <v>CXG-0425</v>
      </c>
      <c r="P90" s="8" t="s">
        <v>749</v>
      </c>
      <c r="Q90" s="8" t="s">
        <v>378</v>
      </c>
      <c r="R90" s="17">
        <v>45770.6124537037</v>
      </c>
      <c r="S90" s="76">
        <f>SUMIFS(CarrinhoFretes!E:E,CarrinhoFretes!O:O,C:C,CarrinhoFretes!Y:Y,"Em Trânsito")</f>
        <v>0</v>
      </c>
      <c r="T90" s="76">
        <f t="shared" si="35"/>
        <v>1241.67</v>
      </c>
      <c r="U90" s="76">
        <f>SUMIFS(CarrinhoFretes!Q:Q,CarrinhoFretes!O:O,C:C,CarrinhoFretes!Y:Y,"Em Trânsito")</f>
        <v>0</v>
      </c>
    </row>
    <row r="91">
      <c r="A91" s="8" t="s">
        <v>9413</v>
      </c>
      <c r="B91" s="13">
        <v>45762.0</v>
      </c>
      <c r="C91" s="8" t="s">
        <v>6367</v>
      </c>
      <c r="D91" s="8" t="s">
        <v>57</v>
      </c>
      <c r="E91" s="73">
        <f>SUMIFS(CarrinhoFretes!Q:Q,CarrinhoFretes!O:O,C:C,CarrinhoFretes!Y:Y,"Descarregado")</f>
        <v>301183.68</v>
      </c>
      <c r="F91" s="73">
        <f>SUMIFS(RecebimentoVenda!E:E,RecebimentoVenda!C:C,C:C)</f>
        <v>301183.68</v>
      </c>
      <c r="G91" s="73">
        <f t="shared" si="31"/>
        <v>0</v>
      </c>
      <c r="H91" s="8">
        <v>96.0</v>
      </c>
      <c r="I91" s="8">
        <v>1000.0</v>
      </c>
      <c r="J91" s="11">
        <v>96000.0</v>
      </c>
      <c r="K91" s="34">
        <f>SUMIFS(CarrinhoFretes!W:W,CarrinhoFretes!O:O,C:C)</f>
        <v>3137.33</v>
      </c>
      <c r="L91" s="74">
        <f t="shared" si="32"/>
        <v>-2137.33</v>
      </c>
      <c r="M91" s="34" t="str">
        <f t="shared" si="33"/>
        <v>04/2025</v>
      </c>
      <c r="N91" s="75" t="str">
        <f t="shared" si="34"/>
        <v>CXG-0425</v>
      </c>
      <c r="P91" s="8" t="s">
        <v>749</v>
      </c>
      <c r="Q91" s="8" t="s">
        <v>378</v>
      </c>
      <c r="R91" s="17">
        <v>45784.7728587963</v>
      </c>
      <c r="S91" s="76">
        <f>SUMIFS(CarrinhoFretes!E:E,CarrinhoFretes!O:O,C:C,CarrinhoFretes!Y:Y,"Em Trânsito")</f>
        <v>0</v>
      </c>
      <c r="T91" s="76">
        <f t="shared" si="35"/>
        <v>3137.33</v>
      </c>
      <c r="U91" s="76">
        <f>SUMIFS(CarrinhoFretes!Q:Q,CarrinhoFretes!O:O,C:C,CarrinhoFretes!Y:Y,"Em Trânsito")</f>
        <v>0</v>
      </c>
    </row>
    <row r="92">
      <c r="A92" s="8" t="s">
        <v>9414</v>
      </c>
      <c r="B92" s="13">
        <v>45763.0</v>
      </c>
      <c r="C92" s="8" t="s">
        <v>6369</v>
      </c>
      <c r="D92" s="8" t="s">
        <v>198</v>
      </c>
      <c r="E92" s="73">
        <f>SUMIFS(CarrinhoFretes!Q:Q,CarrinhoFretes!O:O,C:C,CarrinhoFretes!Y:Y,"Descarregado")</f>
        <v>209241.95</v>
      </c>
      <c r="F92" s="73">
        <f>SUMIFS(RecebimentoVenda!E:E,RecebimentoVenda!C:C,C:C)</f>
        <v>209241.95</v>
      </c>
      <c r="G92" s="73">
        <f t="shared" si="31"/>
        <v>0</v>
      </c>
      <c r="H92" s="8">
        <v>85.0</v>
      </c>
      <c r="I92" s="8">
        <v>1000.0</v>
      </c>
      <c r="J92" s="11">
        <v>85000.0</v>
      </c>
      <c r="K92" s="34">
        <f>SUMIFS(CarrinhoFretes!W:W,CarrinhoFretes!O:O,C:C)</f>
        <v>2461.67</v>
      </c>
      <c r="L92" s="74">
        <f t="shared" si="32"/>
        <v>-1461.67</v>
      </c>
      <c r="M92" s="34" t="str">
        <f t="shared" si="33"/>
        <v>04/2025</v>
      </c>
      <c r="N92" s="75" t="str">
        <f t="shared" si="34"/>
        <v>CXG-0425</v>
      </c>
      <c r="P92" s="8" t="s">
        <v>749</v>
      </c>
      <c r="Q92" s="8" t="s">
        <v>747</v>
      </c>
      <c r="R92" s="17">
        <v>45764.553449074076</v>
      </c>
      <c r="S92" s="76">
        <f>SUMIFS(CarrinhoFretes!E:E,CarrinhoFretes!O:O,C:C,CarrinhoFretes!Y:Y,"Em Trânsito")</f>
        <v>0</v>
      </c>
      <c r="T92" s="76">
        <f t="shared" si="35"/>
        <v>2461.67</v>
      </c>
      <c r="U92" s="76">
        <f>SUMIFS(CarrinhoFretes!Q:Q,CarrinhoFretes!O:O,C:C,CarrinhoFretes!Y:Y,"Em Trânsito")</f>
        <v>0</v>
      </c>
    </row>
    <row r="93">
      <c r="A93" s="8" t="s">
        <v>9415</v>
      </c>
      <c r="B93" s="13">
        <v>45764.0</v>
      </c>
      <c r="C93" s="8" t="s">
        <v>6373</v>
      </c>
      <c r="D93" s="8" t="s">
        <v>63</v>
      </c>
      <c r="E93" s="73">
        <f>SUMIFS(CarrinhoFretes!Q:Q,CarrinhoFretes!O:O,C:C,CarrinhoFretes!Y:Y,"Descarregado")</f>
        <v>89461.22</v>
      </c>
      <c r="F93" s="73">
        <f>SUMIFS(RecebimentoVenda!E:E,RecebimentoVenda!C:C,C:C)</f>
        <v>89461.22</v>
      </c>
      <c r="G93" s="73">
        <f t="shared" si="31"/>
        <v>0</v>
      </c>
      <c r="H93" s="8">
        <v>85.5</v>
      </c>
      <c r="I93" s="8">
        <v>1000.0</v>
      </c>
      <c r="J93" s="11">
        <v>85500.0</v>
      </c>
      <c r="K93" s="34">
        <f>SUMIFS(CarrinhoFretes!W:W,CarrinhoFretes!O:O,C:C)</f>
        <v>1046.33</v>
      </c>
      <c r="L93" s="74">
        <f t="shared" si="32"/>
        <v>-46.33</v>
      </c>
      <c r="M93" s="34" t="str">
        <f t="shared" si="33"/>
        <v>04/2025</v>
      </c>
      <c r="N93" s="75" t="str">
        <f t="shared" si="34"/>
        <v>CXG-0425</v>
      </c>
      <c r="P93" s="8" t="s">
        <v>749</v>
      </c>
      <c r="Q93" s="8" t="s">
        <v>747</v>
      </c>
      <c r="R93" s="17">
        <v>45766.459375</v>
      </c>
      <c r="S93" s="76">
        <f>SUMIFS(CarrinhoFretes!E:E,CarrinhoFretes!O:O,C:C,CarrinhoFretes!Y:Y,"Em Trânsito")</f>
        <v>0</v>
      </c>
      <c r="T93" s="76">
        <f t="shared" si="35"/>
        <v>1046.33</v>
      </c>
      <c r="U93" s="76">
        <f>SUMIFS(CarrinhoFretes!Q:Q,CarrinhoFretes!O:O,C:C,CarrinhoFretes!Y:Y,"Em Trânsito")</f>
        <v>0</v>
      </c>
    </row>
    <row r="94">
      <c r="A94" s="8" t="s">
        <v>9416</v>
      </c>
      <c r="B94" s="13">
        <v>45770.0</v>
      </c>
      <c r="C94" s="8" t="s">
        <v>6376</v>
      </c>
      <c r="D94" s="8" t="s">
        <v>81</v>
      </c>
      <c r="E94" s="73">
        <f>SUMIFS(CarrinhoFretes!Q:Q,CarrinhoFretes!O:O,C:C,CarrinhoFretes!Y:Y,"Descarregado")</f>
        <v>114824.31</v>
      </c>
      <c r="F94" s="73">
        <f>SUMIFS(RecebimentoVenda!E:E,RecebimentoVenda!C:C,C:C)</f>
        <v>114824.31</v>
      </c>
      <c r="G94" s="73">
        <f t="shared" si="31"/>
        <v>0</v>
      </c>
      <c r="H94" s="8">
        <v>93.0</v>
      </c>
      <c r="I94" s="8">
        <v>1000.0</v>
      </c>
      <c r="J94" s="11">
        <v>93000.0</v>
      </c>
      <c r="K94" s="34">
        <f>SUMIFS(CarrinhoFretes!W:W,CarrinhoFretes!O:O,C:C)</f>
        <v>1234.67</v>
      </c>
      <c r="L94" s="74">
        <f t="shared" si="32"/>
        <v>-234.67</v>
      </c>
      <c r="M94" s="34" t="str">
        <f t="shared" si="33"/>
        <v>04/2025</v>
      </c>
      <c r="N94" s="75" t="str">
        <f t="shared" si="34"/>
        <v>CXG-0425</v>
      </c>
      <c r="P94" s="8" t="s">
        <v>749</v>
      </c>
      <c r="Q94" s="8" t="s">
        <v>747</v>
      </c>
      <c r="S94" s="76">
        <f>SUMIFS(CarrinhoFretes!E:E,CarrinhoFretes!O:O,C:C,CarrinhoFretes!Y:Y,"Em Trânsito")</f>
        <v>0</v>
      </c>
      <c r="T94" s="76">
        <f t="shared" si="35"/>
        <v>1234.67</v>
      </c>
      <c r="U94" s="76">
        <f>SUMIFS(CarrinhoFretes!Q:Q,CarrinhoFretes!O:O,C:C,CarrinhoFretes!Y:Y,"Em Trânsito")</f>
        <v>0</v>
      </c>
    </row>
    <row r="95">
      <c r="A95" s="8" t="s">
        <v>9417</v>
      </c>
      <c r="B95" s="13">
        <v>45770.0</v>
      </c>
      <c r="C95" s="8" t="s">
        <v>6381</v>
      </c>
      <c r="D95" s="8" t="s">
        <v>27</v>
      </c>
      <c r="E95" s="73">
        <f>SUMIFS(CarrinhoFretes!Q:Q,CarrinhoFretes!O:O,C:C,CarrinhoFretes!Y:Y,"Descarregado")</f>
        <v>446473.33</v>
      </c>
      <c r="F95" s="73">
        <f>SUMIFS(RecebimentoVenda!E:E,RecebimentoVenda!C:C,C:C)</f>
        <v>446473.33</v>
      </c>
      <c r="G95" s="73">
        <f t="shared" si="31"/>
        <v>0</v>
      </c>
      <c r="H95" s="8">
        <v>98.0</v>
      </c>
      <c r="I95" s="8">
        <v>1000.0</v>
      </c>
      <c r="J95" s="11">
        <v>98000.0</v>
      </c>
      <c r="K95" s="34">
        <f>SUMIFS(CarrinhoFretes!W:W,CarrinhoFretes!O:O,C:C)</f>
        <v>4845</v>
      </c>
      <c r="L95" s="74">
        <f t="shared" si="32"/>
        <v>-3845</v>
      </c>
      <c r="M95" s="34" t="str">
        <f t="shared" si="33"/>
        <v>04/2025</v>
      </c>
      <c r="N95" s="75" t="str">
        <f t="shared" si="34"/>
        <v>CXG-0425</v>
      </c>
      <c r="P95" s="8" t="s">
        <v>749</v>
      </c>
      <c r="Q95" s="8" t="s">
        <v>747</v>
      </c>
      <c r="R95" s="17">
        <v>45775.342199074075</v>
      </c>
      <c r="S95" s="76">
        <f>SUMIFS(CarrinhoFretes!E:E,CarrinhoFretes!O:O,C:C,CarrinhoFretes!Y:Y,"Em Trânsito")</f>
        <v>0</v>
      </c>
      <c r="T95" s="76">
        <f t="shared" si="35"/>
        <v>4845</v>
      </c>
      <c r="U95" s="76">
        <f>SUMIFS(CarrinhoFretes!Q:Q,CarrinhoFretes!O:O,C:C,CarrinhoFretes!Y:Y,"Em Trânsito")</f>
        <v>0</v>
      </c>
    </row>
    <row r="96">
      <c r="A96" s="8" t="s">
        <v>9418</v>
      </c>
      <c r="B96" s="13">
        <v>45770.0</v>
      </c>
      <c r="C96" s="8" t="s">
        <v>6385</v>
      </c>
      <c r="D96" s="8" t="s">
        <v>204</v>
      </c>
      <c r="E96" s="73">
        <f>SUMIFS(CarrinhoFretes!Q:Q,CarrinhoFretes!O:O,C:C,CarrinhoFretes!Y:Y,"Descarregado")</f>
        <v>105173.05</v>
      </c>
      <c r="F96" s="73">
        <f>SUMIFS(RecebimentoVenda!E:E,RecebimentoVenda!C:C,C:C)</f>
        <v>105173.05</v>
      </c>
      <c r="G96" s="73">
        <f t="shared" si="31"/>
        <v>0</v>
      </c>
      <c r="H96" s="8">
        <v>85.0</v>
      </c>
      <c r="I96" s="8">
        <v>1000.0</v>
      </c>
      <c r="J96" s="11">
        <v>85000.0</v>
      </c>
      <c r="K96" s="34">
        <f>SUMIFS(CarrinhoFretes!W:W,CarrinhoFretes!O:O,C:C)</f>
        <v>1237.33</v>
      </c>
      <c r="L96" s="74">
        <f t="shared" si="32"/>
        <v>-237.33</v>
      </c>
      <c r="M96" s="34" t="str">
        <f t="shared" si="33"/>
        <v>04/2025</v>
      </c>
      <c r="N96" s="75" t="str">
        <f t="shared" si="34"/>
        <v>CXG-0425</v>
      </c>
      <c r="P96" s="8" t="s">
        <v>749</v>
      </c>
      <c r="Q96" s="8" t="s">
        <v>747</v>
      </c>
      <c r="S96" s="76">
        <f>SUMIFS(CarrinhoFretes!E:E,CarrinhoFretes!O:O,C:C,CarrinhoFretes!Y:Y,"Em Trânsito")</f>
        <v>0</v>
      </c>
      <c r="T96" s="76">
        <f t="shared" si="35"/>
        <v>1237.33</v>
      </c>
      <c r="U96" s="76">
        <f>SUMIFS(CarrinhoFretes!Q:Q,CarrinhoFretes!O:O,C:C,CarrinhoFretes!Y:Y,"Em Trânsito")</f>
        <v>0</v>
      </c>
    </row>
    <row r="97">
      <c r="A97" s="8" t="s">
        <v>9419</v>
      </c>
      <c r="B97" s="13">
        <v>45771.0</v>
      </c>
      <c r="C97" s="8" t="s">
        <v>6389</v>
      </c>
      <c r="D97" s="8" t="s">
        <v>206</v>
      </c>
      <c r="E97" s="73">
        <f>SUMIFS(CarrinhoFretes!Q:Q,CarrinhoFretes!O:O,C:C,CarrinhoFretes!Y:Y,"Descarregado")</f>
        <v>109792.34</v>
      </c>
      <c r="F97" s="73">
        <f>SUMIFS(RecebimentoVenda!E:E,RecebimentoVenda!C:C,C:C)</f>
        <v>109792.34</v>
      </c>
      <c r="G97" s="73">
        <f t="shared" si="31"/>
        <v>0</v>
      </c>
      <c r="H97" s="8">
        <v>97.0</v>
      </c>
      <c r="I97" s="8">
        <v>1000.0</v>
      </c>
      <c r="J97" s="11">
        <v>97000.0</v>
      </c>
      <c r="K97" s="34">
        <f>SUMIFS(CarrinhoFretes!W:W,CarrinhoFretes!O:O,C:C)</f>
        <v>1120.33</v>
      </c>
      <c r="L97" s="74">
        <f t="shared" si="32"/>
        <v>-120.33</v>
      </c>
      <c r="M97" s="34" t="str">
        <f t="shared" si="33"/>
        <v>04/2025</v>
      </c>
      <c r="N97" s="75" t="str">
        <f t="shared" si="34"/>
        <v>CXG-0425</v>
      </c>
      <c r="P97" s="8" t="s">
        <v>749</v>
      </c>
      <c r="Q97" s="8" t="s">
        <v>747</v>
      </c>
      <c r="S97" s="76">
        <f>SUMIFS(CarrinhoFretes!E:E,CarrinhoFretes!O:O,C:C,CarrinhoFretes!Y:Y,"Em Trânsito")</f>
        <v>0</v>
      </c>
      <c r="T97" s="76">
        <f t="shared" si="35"/>
        <v>1120.33</v>
      </c>
      <c r="U97" s="76">
        <f>SUMIFS(CarrinhoFretes!Q:Q,CarrinhoFretes!O:O,C:C,CarrinhoFretes!Y:Y,"Em Trânsito")</f>
        <v>0</v>
      </c>
    </row>
    <row r="98">
      <c r="A98" s="8" t="s">
        <v>9420</v>
      </c>
      <c r="B98" s="13">
        <v>45771.0</v>
      </c>
      <c r="C98" s="8" t="s">
        <v>6391</v>
      </c>
      <c r="D98" s="8" t="s">
        <v>135</v>
      </c>
      <c r="E98" s="73">
        <f>SUMIFS(CarrinhoFretes!Q:Q,CarrinhoFretes!O:O,C:C,CarrinhoFretes!Y:Y,"Descarregado")</f>
        <v>86370.34</v>
      </c>
      <c r="F98" s="73">
        <f>SUMIFS(RecebimentoVenda!E:E,RecebimentoVenda!C:C,C:C)</f>
        <v>86370.34</v>
      </c>
      <c r="G98" s="73">
        <f t="shared" si="31"/>
        <v>0</v>
      </c>
      <c r="H98" s="8">
        <v>98.0</v>
      </c>
      <c r="I98" s="8">
        <v>1000.0</v>
      </c>
      <c r="J98" s="11">
        <v>98000.0</v>
      </c>
      <c r="K98" s="34">
        <f>SUMIFS(CarrinhoFretes!W:W,CarrinhoFretes!O:O,C:C)</f>
        <v>881.33</v>
      </c>
      <c r="L98" s="74">
        <f t="shared" si="32"/>
        <v>118.67</v>
      </c>
      <c r="M98" s="34" t="str">
        <f t="shared" si="33"/>
        <v>04/2025</v>
      </c>
      <c r="N98" s="75" t="str">
        <f t="shared" si="34"/>
        <v>CXG-0425</v>
      </c>
      <c r="P98" s="8" t="s">
        <v>749</v>
      </c>
      <c r="Q98" s="8" t="s">
        <v>747</v>
      </c>
      <c r="S98" s="76">
        <f>SUMIFS(CarrinhoFretes!E:E,CarrinhoFretes!O:O,C:C,CarrinhoFretes!Y:Y,"Em Trânsito")</f>
        <v>0</v>
      </c>
      <c r="T98" s="76">
        <f t="shared" si="35"/>
        <v>881.33</v>
      </c>
      <c r="U98" s="76">
        <f>SUMIFS(CarrinhoFretes!Q:Q,CarrinhoFretes!O:O,C:C,CarrinhoFretes!Y:Y,"Em Trânsito")</f>
        <v>0</v>
      </c>
    </row>
    <row r="99">
      <c r="A99" s="8" t="s">
        <v>9421</v>
      </c>
      <c r="B99" s="13">
        <v>45782.0</v>
      </c>
      <c r="C99" s="8" t="s">
        <v>6393</v>
      </c>
      <c r="D99" s="8" t="s">
        <v>206</v>
      </c>
      <c r="E99" s="73">
        <f>SUMIFS(CarrinhoFretes!Q:Q,CarrinhoFretes!O:O,C:C,CarrinhoFretes!Y:Y,"Descarregado")</f>
        <v>108015</v>
      </c>
      <c r="F99" s="73">
        <f>SUMIFS(RecebimentoVenda!E:E,RecebimentoVenda!C:C,C:C)</f>
        <v>108015</v>
      </c>
      <c r="G99" s="73">
        <f t="shared" si="31"/>
        <v>0</v>
      </c>
      <c r="H99" s="8">
        <v>95.0</v>
      </c>
      <c r="I99" s="8">
        <v>1000.0</v>
      </c>
      <c r="J99" s="11">
        <v>95000.0</v>
      </c>
      <c r="K99" s="34">
        <f>SUMIFS(CarrinhoFretes!W:W,CarrinhoFretes!O:O,C:C)</f>
        <v>1137</v>
      </c>
      <c r="L99" s="74">
        <f t="shared" si="32"/>
        <v>-137</v>
      </c>
      <c r="M99" s="34" t="str">
        <f t="shared" si="33"/>
        <v>05/2025</v>
      </c>
      <c r="N99" s="75" t="str">
        <f t="shared" si="34"/>
        <v>CXG-0525</v>
      </c>
      <c r="O99" s="8" t="s">
        <v>9422</v>
      </c>
      <c r="P99" s="8" t="s">
        <v>749</v>
      </c>
      <c r="Q99" s="8" t="s">
        <v>378</v>
      </c>
      <c r="S99" s="76">
        <f>SUMIFS(CarrinhoFretes!E:E,CarrinhoFretes!O:O,C:C,CarrinhoFretes!Y:Y,"Em Trânsito")</f>
        <v>0</v>
      </c>
      <c r="T99" s="76">
        <f t="shared" si="35"/>
        <v>1137</v>
      </c>
      <c r="U99" s="76">
        <f>SUMIFS(CarrinhoFretes!Q:Q,CarrinhoFretes!O:O,C:C,CarrinhoFretes!Y:Y,"Em Trânsito")</f>
        <v>0</v>
      </c>
    </row>
    <row r="100">
      <c r="A100" s="8" t="s">
        <v>9423</v>
      </c>
      <c r="B100" s="13">
        <v>45782.0</v>
      </c>
      <c r="C100" s="8" t="s">
        <v>6397</v>
      </c>
      <c r="D100" s="8" t="s">
        <v>81</v>
      </c>
      <c r="E100" s="73">
        <f>SUMIFS(CarrinhoFretes!Q:Q,CarrinhoFretes!O:O,C:C,CarrinhoFretes!Y:Y,"Descarregado")</f>
        <v>297873.84</v>
      </c>
      <c r="F100" s="73">
        <f>SUMIFS(RecebimentoVenda!E:E,RecebimentoVenda!C:C,C:C)</f>
        <v>297873.84</v>
      </c>
      <c r="G100" s="73">
        <f t="shared" si="31"/>
        <v>0</v>
      </c>
      <c r="H100" s="8">
        <v>93.0</v>
      </c>
      <c r="I100" s="8">
        <v>1000.0</v>
      </c>
      <c r="J100" s="11">
        <v>93000.0</v>
      </c>
      <c r="K100" s="34">
        <f>SUMIFS(CarrinhoFretes!W:W,CarrinhoFretes!O:O,C:C)</f>
        <v>3646</v>
      </c>
      <c r="L100" s="74">
        <f t="shared" si="32"/>
        <v>-2646</v>
      </c>
      <c r="M100" s="34" t="str">
        <f t="shared" si="33"/>
        <v>05/2025</v>
      </c>
      <c r="N100" s="75" t="str">
        <f t="shared" si="34"/>
        <v>CXG-0525</v>
      </c>
      <c r="P100" s="8" t="s">
        <v>749</v>
      </c>
      <c r="Q100" s="8" t="s">
        <v>378</v>
      </c>
      <c r="R100" s="17">
        <v>46063.37363425926</v>
      </c>
      <c r="S100" s="76">
        <f>SUMIFS(CarrinhoFretes!E:E,CarrinhoFretes!O:O,C:C,CarrinhoFretes!Y:Y,"Em Trânsito")</f>
        <v>0</v>
      </c>
      <c r="T100" s="76">
        <f t="shared" si="35"/>
        <v>3646</v>
      </c>
      <c r="U100" s="76">
        <f>SUMIFS(CarrinhoFretes!Q:Q,CarrinhoFretes!O:O,C:C,CarrinhoFretes!Y:Y,"Em Trânsito")</f>
        <v>0</v>
      </c>
    </row>
    <row r="101">
      <c r="A101" s="8" t="s">
        <v>9424</v>
      </c>
      <c r="B101" s="13">
        <v>45783.0</v>
      </c>
      <c r="C101" s="8" t="s">
        <v>6415</v>
      </c>
      <c r="D101" s="8" t="s">
        <v>135</v>
      </c>
      <c r="E101" s="73">
        <f>SUMIFS(CarrinhoFretes!Q:Q,CarrinhoFretes!O:O,C:C,CarrinhoFretes!Y:Y,"Descarregado")</f>
        <v>367866.91</v>
      </c>
      <c r="F101" s="73">
        <f>SUMIFS(RecebimentoVenda!E:E,RecebimentoVenda!C:C,C:C)</f>
        <v>367866.91</v>
      </c>
      <c r="G101" s="73">
        <f t="shared" si="31"/>
        <v>0</v>
      </c>
      <c r="H101" s="8">
        <v>96.0</v>
      </c>
      <c r="I101" s="8">
        <v>1000.0</v>
      </c>
      <c r="J101" s="11">
        <v>96000.0</v>
      </c>
      <c r="K101" s="34">
        <f>SUMIFS(CarrinhoFretes!W:W,CarrinhoFretes!O:O,C:C)</f>
        <v>4422.17</v>
      </c>
      <c r="L101" s="74">
        <f t="shared" si="32"/>
        <v>-3422.17</v>
      </c>
      <c r="M101" s="34" t="str">
        <f t="shared" si="33"/>
        <v>05/2025</v>
      </c>
      <c r="N101" s="75" t="str">
        <f t="shared" si="34"/>
        <v>CXG-0525</v>
      </c>
      <c r="O101" s="8" t="s">
        <v>9422</v>
      </c>
      <c r="P101" s="8" t="s">
        <v>749</v>
      </c>
      <c r="Q101" s="8" t="s">
        <v>378</v>
      </c>
      <c r="S101" s="76">
        <f>SUMIFS(CarrinhoFretes!E:E,CarrinhoFretes!O:O,C:C,CarrinhoFretes!Y:Y,"Em Trânsito")</f>
        <v>0</v>
      </c>
      <c r="T101" s="76">
        <f t="shared" si="35"/>
        <v>4422.17</v>
      </c>
      <c r="U101" s="76">
        <f>SUMIFS(CarrinhoFretes!Q:Q,CarrinhoFretes!O:O,C:C,CarrinhoFretes!Y:Y,"Em Trânsito")</f>
        <v>0</v>
      </c>
    </row>
    <row r="102">
      <c r="A102" s="8" t="s">
        <v>9425</v>
      </c>
      <c r="B102" s="13">
        <v>45785.0</v>
      </c>
      <c r="C102" s="8" t="s">
        <v>6401</v>
      </c>
      <c r="D102" s="8" t="s">
        <v>51</v>
      </c>
      <c r="E102" s="73">
        <f>SUMIFS(CarrinhoFretes!Q:Q,CarrinhoFretes!O:O,C:C,CarrinhoFretes!Y:Y,"Descarregado")</f>
        <v>170807</v>
      </c>
      <c r="F102" s="73">
        <f>SUMIFS(RecebimentoVenda!E:E,RecebimentoVenda!C:C,C:C)</f>
        <v>170807</v>
      </c>
      <c r="G102" s="73">
        <f t="shared" si="31"/>
        <v>0</v>
      </c>
      <c r="H102" s="8">
        <v>91.0</v>
      </c>
      <c r="I102" s="8">
        <v>1000.0</v>
      </c>
      <c r="J102" s="11">
        <v>91000.0</v>
      </c>
      <c r="K102" s="34">
        <f>SUMIFS(CarrinhoFretes!W:W,CarrinhoFretes!O:O,C:C)</f>
        <v>1877</v>
      </c>
      <c r="L102" s="74">
        <f t="shared" si="32"/>
        <v>-877</v>
      </c>
      <c r="M102" s="34" t="str">
        <f t="shared" si="33"/>
        <v>05/2025</v>
      </c>
      <c r="N102" s="75" t="str">
        <f t="shared" si="34"/>
        <v>CXG-0525</v>
      </c>
      <c r="P102" s="8" t="s">
        <v>749</v>
      </c>
      <c r="Q102" s="8" t="s">
        <v>378</v>
      </c>
      <c r="S102" s="76">
        <f>SUMIFS(CarrinhoFretes!E:E,CarrinhoFretes!O:O,C:C,CarrinhoFretes!Y:Y,"Em Trânsito")</f>
        <v>0</v>
      </c>
      <c r="T102" s="76">
        <f t="shared" si="35"/>
        <v>1877</v>
      </c>
      <c r="U102" s="76">
        <f>SUMIFS(CarrinhoFretes!Q:Q,CarrinhoFretes!O:O,C:C,CarrinhoFretes!Y:Y,"Em Trânsito")</f>
        <v>0</v>
      </c>
    </row>
    <row r="103">
      <c r="A103" s="8" t="s">
        <v>9426</v>
      </c>
      <c r="B103" s="13">
        <v>45788.0</v>
      </c>
      <c r="C103" s="8" t="s">
        <v>6403</v>
      </c>
      <c r="D103" s="8" t="s">
        <v>73</v>
      </c>
      <c r="E103" s="73">
        <f>SUMIFS(CarrinhoFretes!Q:Q,CarrinhoFretes!O:O,C:C,CarrinhoFretes!Y:Y,"Descarregado")</f>
        <v>666317.47</v>
      </c>
      <c r="F103" s="73">
        <f>SUMIFS(RecebimentoVenda!E:E,RecebimentoVenda!C:C,C:C)</f>
        <v>666317.47</v>
      </c>
      <c r="G103" s="73">
        <f t="shared" si="31"/>
        <v>0</v>
      </c>
      <c r="H103" s="8">
        <v>91.0</v>
      </c>
      <c r="I103" s="8">
        <v>10000.0</v>
      </c>
      <c r="J103" s="11">
        <v>910000.0</v>
      </c>
      <c r="K103" s="34">
        <f>SUMIFS(CarrinhoFretes!W:W,CarrinhoFretes!O:O,C:C)</f>
        <v>7322.17</v>
      </c>
      <c r="L103" s="74">
        <f t="shared" si="32"/>
        <v>2677.83</v>
      </c>
      <c r="M103" s="34" t="str">
        <f t="shared" si="33"/>
        <v>05/2025</v>
      </c>
      <c r="N103" s="75" t="str">
        <f t="shared" si="34"/>
        <v>CXG-0525</v>
      </c>
      <c r="P103" s="8" t="s">
        <v>749</v>
      </c>
      <c r="Q103" s="8" t="s">
        <v>747</v>
      </c>
      <c r="R103" s="17">
        <v>45800.66193287037</v>
      </c>
      <c r="S103" s="76">
        <f>SUMIFS(CarrinhoFretes!E:E,CarrinhoFretes!O:O,C:C,CarrinhoFretes!Y:Y,"Em Trânsito")</f>
        <v>0</v>
      </c>
      <c r="T103" s="76">
        <f t="shared" si="35"/>
        <v>7322.17</v>
      </c>
      <c r="U103" s="76">
        <f>SUMIFS(CarrinhoFretes!Q:Q,CarrinhoFretes!O:O,C:C,CarrinhoFretes!Y:Y,"Em Trânsito")</f>
        <v>0</v>
      </c>
    </row>
    <row r="104">
      <c r="A104" s="8" t="s">
        <v>9427</v>
      </c>
      <c r="B104" s="13">
        <v>45789.0</v>
      </c>
      <c r="C104" s="8" t="s">
        <v>6406</v>
      </c>
      <c r="D104" s="8" t="s">
        <v>86</v>
      </c>
      <c r="E104" s="73">
        <f>SUMIFS(CarrinhoFretes!Q:Q,CarrinhoFretes!O:O,C:C,CarrinhoFretes!Y:Y,"Descarregado")</f>
        <v>396533.24</v>
      </c>
      <c r="F104" s="73">
        <f>SUMIFS(RecebimentoVenda!E:E,RecebimentoVenda!C:C,C:C)</f>
        <v>396533.24</v>
      </c>
      <c r="G104" s="73">
        <f t="shared" si="31"/>
        <v>0</v>
      </c>
      <c r="H104" s="8">
        <v>91.0</v>
      </c>
      <c r="I104" s="8">
        <v>1000.0</v>
      </c>
      <c r="J104" s="11">
        <v>91000.0</v>
      </c>
      <c r="K104" s="34">
        <f>SUMIFS(CarrinhoFretes!W:W,CarrinhoFretes!O:O,C:C)</f>
        <v>4464.34</v>
      </c>
      <c r="L104" s="74">
        <f t="shared" si="32"/>
        <v>-3464.34</v>
      </c>
      <c r="M104" s="34" t="str">
        <f t="shared" si="33"/>
        <v>05/2025</v>
      </c>
      <c r="N104" s="75" t="str">
        <f t="shared" si="34"/>
        <v>CXG-0525</v>
      </c>
      <c r="P104" s="8" t="s">
        <v>749</v>
      </c>
      <c r="Q104" s="8" t="s">
        <v>378</v>
      </c>
      <c r="R104" s="17">
        <v>45943.264756944445</v>
      </c>
      <c r="S104" s="76">
        <f>SUMIFS(CarrinhoFretes!E:E,CarrinhoFretes!O:O,C:C,CarrinhoFretes!Y:Y,"Em Trânsito")</f>
        <v>0</v>
      </c>
      <c r="T104" s="76">
        <f t="shared" si="35"/>
        <v>4464.34</v>
      </c>
      <c r="U104" s="76">
        <f>SUMIFS(CarrinhoFretes!Q:Q,CarrinhoFretes!O:O,C:C,CarrinhoFretes!Y:Y,"Em Trânsito")</f>
        <v>0</v>
      </c>
    </row>
    <row r="105">
      <c r="A105" s="8" t="s">
        <v>9428</v>
      </c>
      <c r="B105" s="13">
        <v>45789.0</v>
      </c>
      <c r="C105" s="8" t="s">
        <v>6408</v>
      </c>
      <c r="D105" s="8" t="s">
        <v>208</v>
      </c>
      <c r="E105" s="73">
        <f>SUMIFS(CarrinhoFretes!Q:Q,CarrinhoFretes!O:O,C:C,CarrinhoFretes!Y:Y,"Descarregado")</f>
        <v>362950.95</v>
      </c>
      <c r="F105" s="73">
        <f>SUMIFS(RecebimentoVenda!E:E,RecebimentoVenda!C:C,C:C)</f>
        <v>362950.95</v>
      </c>
      <c r="G105" s="73">
        <f t="shared" si="31"/>
        <v>0</v>
      </c>
      <c r="H105" s="8">
        <v>91.0</v>
      </c>
      <c r="I105" s="8">
        <v>1000.0</v>
      </c>
      <c r="J105" s="11">
        <v>91000.0</v>
      </c>
      <c r="K105" s="34">
        <f>SUMIFS(CarrinhoFretes!W:W,CarrinhoFretes!O:O,C:C)</f>
        <v>4272.36</v>
      </c>
      <c r="L105" s="74">
        <f t="shared" si="32"/>
        <v>-3272.36</v>
      </c>
      <c r="M105" s="34" t="str">
        <f t="shared" si="33"/>
        <v>05/2025</v>
      </c>
      <c r="N105" s="75" t="str">
        <f t="shared" si="34"/>
        <v>CXG-0525</v>
      </c>
      <c r="P105" s="8" t="s">
        <v>749</v>
      </c>
      <c r="Q105" s="8" t="s">
        <v>378</v>
      </c>
      <c r="R105" s="17">
        <v>45986.63146990741</v>
      </c>
      <c r="S105" s="76">
        <f>SUMIFS(CarrinhoFretes!E:E,CarrinhoFretes!O:O,C:C,CarrinhoFretes!Y:Y,"Em Trânsito")</f>
        <v>0</v>
      </c>
      <c r="T105" s="76">
        <f t="shared" si="35"/>
        <v>4272.36</v>
      </c>
      <c r="U105" s="76">
        <f>SUMIFS(CarrinhoFretes!Q:Q,CarrinhoFretes!O:O,C:C,CarrinhoFretes!Y:Y,"Em Trânsito")</f>
        <v>0</v>
      </c>
    </row>
    <row r="106">
      <c r="A106" s="8" t="s">
        <v>9429</v>
      </c>
      <c r="B106" s="13">
        <v>45790.0</v>
      </c>
      <c r="C106" s="8" t="s">
        <v>6412</v>
      </c>
      <c r="D106" s="8" t="s">
        <v>23</v>
      </c>
      <c r="E106" s="73">
        <f>SUMIFS(CarrinhoFretes!Q:Q,CarrinhoFretes!O:O,C:C,CarrinhoFretes!Y:Y,"Descarregado")</f>
        <v>832334.47</v>
      </c>
      <c r="F106" s="73">
        <f>SUMIFS(RecebimentoVenda!E:E,RecebimentoVenda!C:C,C:C)</f>
        <v>832334.47</v>
      </c>
      <c r="G106" s="73">
        <f t="shared" si="31"/>
        <v>-0.0000000001164153218</v>
      </c>
      <c r="H106" s="8">
        <v>88.5</v>
      </c>
      <c r="I106" s="8">
        <v>1000.0</v>
      </c>
      <c r="J106" s="11">
        <v>88500.0</v>
      </c>
      <c r="K106" s="34">
        <f>SUMIFS(CarrinhoFretes!W:W,CarrinhoFretes!O:O,C:C)</f>
        <v>9438.83</v>
      </c>
      <c r="L106" s="74">
        <f t="shared" si="32"/>
        <v>-8438.83</v>
      </c>
      <c r="M106" s="34" t="str">
        <f t="shared" si="33"/>
        <v>05/2025</v>
      </c>
      <c r="N106" s="75" t="str">
        <f t="shared" si="34"/>
        <v>CXG-0525</v>
      </c>
      <c r="P106" s="8" t="s">
        <v>749</v>
      </c>
      <c r="Q106" s="8" t="s">
        <v>378</v>
      </c>
      <c r="R106" s="17">
        <v>45799.42150462963</v>
      </c>
      <c r="S106" s="76">
        <f>SUMIFS(CarrinhoFretes!E:E,CarrinhoFretes!O:O,C:C,CarrinhoFretes!Y:Y,"Em Trânsito")</f>
        <v>0</v>
      </c>
      <c r="T106" s="76">
        <f t="shared" si="35"/>
        <v>9438.83</v>
      </c>
      <c r="U106" s="76">
        <f>SUMIFS(CarrinhoFretes!Q:Q,CarrinhoFretes!O:O,C:C,CarrinhoFretes!Y:Y,"Em Trânsito")</f>
        <v>0</v>
      </c>
    </row>
    <row r="107">
      <c r="A107" s="8" t="s">
        <v>9430</v>
      </c>
      <c r="B107" s="13">
        <v>45795.0</v>
      </c>
      <c r="C107" s="8" t="s">
        <v>6434</v>
      </c>
      <c r="D107" s="8" t="s">
        <v>176</v>
      </c>
      <c r="E107" s="73">
        <f>SUMIFS(CarrinhoFretes!Q:Q,CarrinhoFretes!O:O,C:C,CarrinhoFretes!Y:Y,"Descarregado")</f>
        <v>71431.3</v>
      </c>
      <c r="F107" s="73">
        <f>SUMIFS(RecebimentoVenda!E:E,RecebimentoVenda!C:C,C:C)</f>
        <v>71431.3</v>
      </c>
      <c r="G107" s="73">
        <f t="shared" si="31"/>
        <v>0</v>
      </c>
      <c r="H107" s="8">
        <v>91.5</v>
      </c>
      <c r="I107" s="8">
        <v>1000.0</v>
      </c>
      <c r="J107" s="11">
        <v>91500.0</v>
      </c>
      <c r="K107" s="34">
        <f>SUMIFS(CarrinhoFretes!W:W,CarrinhoFretes!O:O,C:C)</f>
        <v>780.67</v>
      </c>
      <c r="L107" s="74">
        <f t="shared" si="32"/>
        <v>219.33</v>
      </c>
      <c r="M107" s="34" t="str">
        <f t="shared" si="33"/>
        <v>05/2025</v>
      </c>
      <c r="N107" s="75" t="str">
        <f t="shared" si="34"/>
        <v>CXG-0525</v>
      </c>
      <c r="O107" s="8" t="s">
        <v>9431</v>
      </c>
      <c r="P107" s="8" t="s">
        <v>749</v>
      </c>
      <c r="Q107" s="8" t="s">
        <v>378</v>
      </c>
      <c r="S107" s="76">
        <f>SUMIFS(CarrinhoFretes!E:E,CarrinhoFretes!O:O,C:C,CarrinhoFretes!Y:Y,"Em Trânsito")</f>
        <v>0</v>
      </c>
      <c r="T107" s="76">
        <f t="shared" si="35"/>
        <v>780.67</v>
      </c>
      <c r="U107" s="76">
        <f>SUMIFS(CarrinhoFretes!Q:Q,CarrinhoFretes!O:O,C:C,CarrinhoFretes!Y:Y,"Em Trânsito")</f>
        <v>0</v>
      </c>
    </row>
    <row r="108">
      <c r="A108" s="8" t="s">
        <v>9432</v>
      </c>
      <c r="B108" s="13">
        <v>45794.0</v>
      </c>
      <c r="C108" s="8" t="s">
        <v>6426</v>
      </c>
      <c r="D108" s="8" t="s">
        <v>27</v>
      </c>
      <c r="E108" s="73">
        <f>SUMIFS(CarrinhoFretes!Q:Q,CarrinhoFretes!O:O,C:C,CarrinhoFretes!Y:Y,"Descarregado")</f>
        <v>583879.73</v>
      </c>
      <c r="F108" s="73">
        <f>SUMIFS(RecebimentoVenda!E:E,RecebimentoVenda!C:C,C:C)</f>
        <v>583879.73</v>
      </c>
      <c r="G108" s="73">
        <f t="shared" si="31"/>
        <v>0</v>
      </c>
      <c r="H108" s="8">
        <v>89.0</v>
      </c>
      <c r="I108" s="8">
        <v>1000.0</v>
      </c>
      <c r="J108" s="11">
        <v>89000.0</v>
      </c>
      <c r="K108" s="34">
        <f>SUMIFS(CarrinhoFretes!W:W,CarrinhoFretes!O:O,C:C)</f>
        <v>7149.33</v>
      </c>
      <c r="L108" s="74">
        <f t="shared" si="32"/>
        <v>-6149.33</v>
      </c>
      <c r="M108" s="34" t="str">
        <f t="shared" si="33"/>
        <v>05/2025</v>
      </c>
      <c r="N108" s="75" t="str">
        <f t="shared" si="34"/>
        <v>CXG-0525</v>
      </c>
      <c r="P108" s="8" t="s">
        <v>749</v>
      </c>
      <c r="Q108" s="8" t="s">
        <v>747</v>
      </c>
      <c r="R108" s="17">
        <v>45833.55590277778</v>
      </c>
      <c r="S108" s="76">
        <f>SUMIFS(CarrinhoFretes!E:E,CarrinhoFretes!O:O,C:C,CarrinhoFretes!Y:Y,"Em Trânsito")</f>
        <v>0</v>
      </c>
      <c r="T108" s="76">
        <f t="shared" si="35"/>
        <v>7149.33</v>
      </c>
      <c r="U108" s="76">
        <f>SUMIFS(CarrinhoFretes!Q:Q,CarrinhoFretes!O:O,C:C,CarrinhoFretes!Y:Y,"Em Trânsito")</f>
        <v>0</v>
      </c>
    </row>
    <row r="109">
      <c r="A109" s="8" t="s">
        <v>9433</v>
      </c>
      <c r="B109" s="13">
        <v>45800.0</v>
      </c>
      <c r="C109" s="8" t="s">
        <v>6418</v>
      </c>
      <c r="D109" s="8" t="s">
        <v>176</v>
      </c>
      <c r="E109" s="73">
        <f>SUMIFS(CarrinhoFretes!Q:Q,CarrinhoFretes!O:O,C:C,CarrinhoFretes!Y:Y,"Descarregado")</f>
        <v>99828</v>
      </c>
      <c r="F109" s="73">
        <f>SUMIFS(RecebimentoVenda!E:E,RecebimentoVenda!C:C,C:C)</f>
        <v>99828</v>
      </c>
      <c r="G109" s="73">
        <f t="shared" si="31"/>
        <v>0</v>
      </c>
      <c r="H109" s="8">
        <v>88.5</v>
      </c>
      <c r="I109" s="8">
        <v>1000.0</v>
      </c>
      <c r="J109" s="11">
        <v>88500.0</v>
      </c>
      <c r="K109" s="34">
        <f>SUMIFS(CarrinhoFretes!W:W,CarrinhoFretes!O:O,C:C)</f>
        <v>1128</v>
      </c>
      <c r="L109" s="74">
        <f t="shared" si="32"/>
        <v>-128</v>
      </c>
      <c r="M109" s="34" t="str">
        <f t="shared" si="33"/>
        <v>05/2025</v>
      </c>
      <c r="N109" s="75" t="str">
        <f t="shared" si="34"/>
        <v>CXG-0525</v>
      </c>
      <c r="O109" s="8" t="s">
        <v>9434</v>
      </c>
      <c r="P109" s="8" t="s">
        <v>749</v>
      </c>
      <c r="Q109" s="8" t="s">
        <v>378</v>
      </c>
      <c r="S109" s="76">
        <f>SUMIFS(CarrinhoFretes!E:E,CarrinhoFretes!O:O,C:C,CarrinhoFretes!Y:Y,"Em Trânsito")</f>
        <v>0</v>
      </c>
      <c r="T109" s="76">
        <f t="shared" si="35"/>
        <v>1128</v>
      </c>
      <c r="U109" s="76">
        <f>SUMIFS(CarrinhoFretes!Q:Q,CarrinhoFretes!O:O,C:C,CarrinhoFretes!Y:Y,"Em Trânsito")</f>
        <v>0</v>
      </c>
    </row>
    <row r="110">
      <c r="A110" s="8" t="s">
        <v>9435</v>
      </c>
      <c r="B110" s="13">
        <v>45803.0</v>
      </c>
      <c r="C110" s="8" t="s">
        <v>6432</v>
      </c>
      <c r="D110" s="8" t="s">
        <v>73</v>
      </c>
      <c r="E110" s="73">
        <f>SUMIFS(CarrinhoFretes!Q:Q,CarrinhoFretes!O:O,C:C,CarrinhoFretes!Y:Y,"Descarregado")</f>
        <v>629581.5</v>
      </c>
      <c r="F110" s="73">
        <f>SUMIFS(RecebimentoVenda!E:E,RecebimentoVenda!C:C,C:C)</f>
        <v>629581.5</v>
      </c>
      <c r="G110" s="73">
        <f t="shared" si="31"/>
        <v>0</v>
      </c>
      <c r="H110" s="8">
        <v>90.0</v>
      </c>
      <c r="I110" s="8">
        <v>10000.0</v>
      </c>
      <c r="J110" s="11">
        <v>900000.0</v>
      </c>
      <c r="K110" s="34">
        <f>SUMIFS(CarrinhoFretes!W:W,CarrinhoFretes!O:O,C:C)</f>
        <v>6995.35</v>
      </c>
      <c r="L110" s="74">
        <f t="shared" si="32"/>
        <v>3004.65</v>
      </c>
      <c r="M110" s="34" t="str">
        <f t="shared" si="33"/>
        <v>05/2025</v>
      </c>
      <c r="N110" s="75" t="str">
        <f t="shared" si="34"/>
        <v>CXG-0525</v>
      </c>
      <c r="P110" s="8" t="s">
        <v>749</v>
      </c>
      <c r="Q110" s="8" t="s">
        <v>378</v>
      </c>
      <c r="S110" s="76">
        <f>SUMIFS(CarrinhoFretes!E:E,CarrinhoFretes!O:O,C:C,CarrinhoFretes!Y:Y,"Em Trânsito")</f>
        <v>0</v>
      </c>
      <c r="T110" s="76">
        <f t="shared" si="35"/>
        <v>6995.35</v>
      </c>
      <c r="U110" s="76">
        <f>SUMIFS(CarrinhoFretes!Q:Q,CarrinhoFretes!O:O,C:C,CarrinhoFretes!Y:Y,"Em Trânsito")</f>
        <v>0</v>
      </c>
    </row>
    <row r="111">
      <c r="A111" s="8" t="s">
        <v>9436</v>
      </c>
      <c r="B111" s="13">
        <v>45812.0</v>
      </c>
      <c r="C111" s="8" t="s">
        <v>6440</v>
      </c>
      <c r="D111" s="8" t="s">
        <v>23</v>
      </c>
      <c r="E111" s="73">
        <f>SUMIFS(CarrinhoFretes!Q:Q,CarrinhoFretes!O:O,C:C,CarrinhoFretes!Y:Y,"Descarregado")</f>
        <v>1150776.45</v>
      </c>
      <c r="F111" s="73">
        <f>SUMIFS(RecebimentoVenda!E:E,RecebimentoVenda!C:C,C:C)</f>
        <v>1150776.45</v>
      </c>
      <c r="G111" s="73">
        <f t="shared" si="31"/>
        <v>0</v>
      </c>
      <c r="H111" s="8">
        <v>81.0</v>
      </c>
      <c r="I111" s="8">
        <v>4000.0</v>
      </c>
      <c r="J111" s="11">
        <v>324000.0</v>
      </c>
      <c r="K111" s="34">
        <f>SUMIFS(CarrinhoFretes!W:W,CarrinhoFretes!O:O,C:C)</f>
        <v>14131.16</v>
      </c>
      <c r="L111" s="74">
        <f t="shared" si="32"/>
        <v>-10131.16</v>
      </c>
      <c r="M111" s="34" t="str">
        <f t="shared" si="33"/>
        <v>06/2025</v>
      </c>
      <c r="N111" s="75" t="str">
        <f t="shared" si="34"/>
        <v>CXG-0625</v>
      </c>
      <c r="P111" s="8" t="s">
        <v>749</v>
      </c>
      <c r="Q111" s="8" t="s">
        <v>378</v>
      </c>
      <c r="R111" s="17">
        <v>45847.51878472222</v>
      </c>
      <c r="S111" s="76">
        <f>SUMIFS(CarrinhoFretes!E:E,CarrinhoFretes!O:O,C:C,CarrinhoFretes!Y:Y,"Em Trânsito")</f>
        <v>0</v>
      </c>
      <c r="T111" s="76">
        <f t="shared" si="35"/>
        <v>14131.16</v>
      </c>
      <c r="U111" s="76">
        <f>SUMIFS(CarrinhoFretes!Q:Q,CarrinhoFretes!O:O,C:C,CarrinhoFretes!Y:Y,"Em Trânsito")</f>
        <v>0</v>
      </c>
    </row>
    <row r="112">
      <c r="A112" s="8" t="s">
        <v>9437</v>
      </c>
      <c r="B112" s="13">
        <v>45812.0</v>
      </c>
      <c r="C112" s="8" t="s">
        <v>6437</v>
      </c>
      <c r="D112" s="8" t="s">
        <v>121</v>
      </c>
      <c r="E112" s="73">
        <f>SUMIFS(CarrinhoFretes!Q:Q,CarrinhoFretes!O:O,C:C,CarrinhoFretes!Y:Y,"Descarregado")</f>
        <v>152852.8</v>
      </c>
      <c r="F112" s="73">
        <f>SUMIFS(RecebimentoVenda!E:E,RecebimentoVenda!C:C,C:C)</f>
        <v>152852.8</v>
      </c>
      <c r="G112" s="73">
        <f t="shared" si="31"/>
        <v>0</v>
      </c>
      <c r="H112" s="8">
        <v>80.0</v>
      </c>
      <c r="I112" s="8">
        <v>1000.0</v>
      </c>
      <c r="J112" s="11">
        <v>80000.0</v>
      </c>
      <c r="K112" s="34">
        <f>SUMIFS(CarrinhoFretes!W:W,CarrinhoFretes!O:O,C:C)</f>
        <v>1910.66</v>
      </c>
      <c r="L112" s="74">
        <f t="shared" si="32"/>
        <v>-910.66</v>
      </c>
      <c r="M112" s="34" t="str">
        <f t="shared" si="33"/>
        <v>06/2025</v>
      </c>
      <c r="N112" s="75" t="str">
        <f t="shared" si="34"/>
        <v>CXG-0625</v>
      </c>
      <c r="P112" s="8" t="s">
        <v>749</v>
      </c>
      <c r="Q112" s="8" t="s">
        <v>378</v>
      </c>
      <c r="S112" s="76">
        <f>SUMIFS(CarrinhoFretes!E:E,CarrinhoFretes!O:O,C:C,CarrinhoFretes!Y:Y,"Em Trânsito")</f>
        <v>0</v>
      </c>
      <c r="T112" s="76">
        <f t="shared" si="35"/>
        <v>1910.66</v>
      </c>
      <c r="U112" s="76">
        <f>SUMIFS(CarrinhoFretes!Q:Q,CarrinhoFretes!O:O,C:C,CarrinhoFretes!Y:Y,"Em Trânsito")</f>
        <v>0</v>
      </c>
    </row>
    <row r="113">
      <c r="A113" s="8" t="s">
        <v>9438</v>
      </c>
      <c r="B113" s="13">
        <v>45813.0</v>
      </c>
      <c r="C113" s="8" t="s">
        <v>6445</v>
      </c>
      <c r="D113" s="8" t="s">
        <v>73</v>
      </c>
      <c r="E113" s="73">
        <f>SUMIFS(CarrinhoFretes!Q:Q,CarrinhoFretes!O:O,C:C,CarrinhoFretes!Y:Y,"Descarregado")</f>
        <v>428050.56</v>
      </c>
      <c r="F113" s="73">
        <f>SUMIFS(RecebimentoVenda!E:E,RecebimentoVenda!C:C,C:C)</f>
        <v>428050.56</v>
      </c>
      <c r="G113" s="73">
        <f t="shared" si="31"/>
        <v>0</v>
      </c>
      <c r="H113" s="8">
        <v>84.0</v>
      </c>
      <c r="I113" s="8">
        <v>1000.0</v>
      </c>
      <c r="J113" s="11">
        <v>84000.0</v>
      </c>
      <c r="K113" s="34">
        <f>SUMIFS(CarrinhoFretes!W:W,CarrinhoFretes!O:O,C:C)</f>
        <v>5095.84</v>
      </c>
      <c r="L113" s="74">
        <f t="shared" si="32"/>
        <v>-4095.84</v>
      </c>
      <c r="M113" s="34" t="str">
        <f t="shared" si="33"/>
        <v>06/2025</v>
      </c>
      <c r="N113" s="75" t="str">
        <f t="shared" si="34"/>
        <v>CXG-0625</v>
      </c>
      <c r="P113" s="8" t="s">
        <v>749</v>
      </c>
      <c r="Q113" s="8" t="s">
        <v>378</v>
      </c>
      <c r="S113" s="76">
        <f>SUMIFS(CarrinhoFretes!E:E,CarrinhoFretes!O:O,C:C,CarrinhoFretes!Y:Y,"Em Trânsito")</f>
        <v>0</v>
      </c>
      <c r="T113" s="76">
        <f t="shared" si="35"/>
        <v>5095.84</v>
      </c>
      <c r="U113" s="76">
        <f>SUMIFS(CarrinhoFretes!Q:Q,CarrinhoFretes!O:O,C:C,CarrinhoFretes!Y:Y,"Em Trânsito")</f>
        <v>0</v>
      </c>
    </row>
    <row r="114">
      <c r="A114" s="8" t="s">
        <v>9439</v>
      </c>
      <c r="B114" s="13">
        <v>45814.0</v>
      </c>
      <c r="C114" s="8" t="s">
        <v>6208</v>
      </c>
      <c r="D114" s="8" t="s">
        <v>105</v>
      </c>
      <c r="E114" s="73">
        <f>SUMIFS(CarrinhoFretes!Q:Q,CarrinhoFretes!O:O,C:C,CarrinhoFretes!Y:Y,"Descarregado")</f>
        <v>377117.94</v>
      </c>
      <c r="F114" s="73">
        <f>SUMIFS(RecebimentoVenda!E:E,RecebimentoVenda!C:C,C:C)</f>
        <v>377117.94</v>
      </c>
      <c r="G114" s="73">
        <f t="shared" si="31"/>
        <v>0</v>
      </c>
      <c r="H114" s="8">
        <v>81.0</v>
      </c>
      <c r="I114" s="8">
        <v>1000.0</v>
      </c>
      <c r="J114" s="11">
        <v>81000.0</v>
      </c>
      <c r="K114" s="34">
        <f>SUMIFS(CarrinhoFretes!W:W,CarrinhoFretes!O:O,C:C)</f>
        <v>4619.17</v>
      </c>
      <c r="L114" s="74">
        <f t="shared" si="32"/>
        <v>-3619.17</v>
      </c>
      <c r="M114" s="34" t="str">
        <f t="shared" si="33"/>
        <v>06/2025</v>
      </c>
      <c r="N114" s="75" t="str">
        <f t="shared" si="34"/>
        <v>CXG-0625</v>
      </c>
      <c r="P114" s="8" t="s">
        <v>749</v>
      </c>
      <c r="Q114" s="8" t="s">
        <v>378</v>
      </c>
      <c r="S114" s="76">
        <f>SUMIFS(CarrinhoFretes!E:E,CarrinhoFretes!O:O,C:C,CarrinhoFretes!Y:Y,"Em Trânsito")</f>
        <v>0</v>
      </c>
      <c r="T114" s="76">
        <f t="shared" si="35"/>
        <v>4619.17</v>
      </c>
      <c r="U114" s="76">
        <f>SUMIFS(CarrinhoFretes!Q:Q,CarrinhoFretes!O:O,C:C,CarrinhoFretes!Y:Y,"Em Trânsito")</f>
        <v>0</v>
      </c>
    </row>
    <row r="115">
      <c r="A115" s="8" t="s">
        <v>9440</v>
      </c>
      <c r="B115" s="13">
        <v>45814.0</v>
      </c>
      <c r="C115" s="8" t="s">
        <v>6455</v>
      </c>
      <c r="D115" s="8" t="s">
        <v>51</v>
      </c>
      <c r="E115" s="73">
        <f>SUMIFS(CarrinhoFretes!Q:Q,CarrinhoFretes!O:O,C:C,CarrinhoFretes!Y:Y,"Descarregado")</f>
        <v>354889.43</v>
      </c>
      <c r="F115" s="73">
        <f>SUMIFS(RecebimentoVenda!E:E,RecebimentoVenda!C:C,C:C)</f>
        <v>354889.43</v>
      </c>
      <c r="G115" s="73">
        <f t="shared" si="31"/>
        <v>0</v>
      </c>
      <c r="H115" s="8">
        <v>81.0</v>
      </c>
      <c r="I115" s="8">
        <v>1000.0</v>
      </c>
      <c r="J115" s="11">
        <v>81000.0</v>
      </c>
      <c r="K115" s="34">
        <f>SUMIFS(CarrinhoFretes!W:W,CarrinhoFretes!O:O,C:C)</f>
        <v>4467.17</v>
      </c>
      <c r="L115" s="74">
        <f t="shared" si="32"/>
        <v>-3467.17</v>
      </c>
      <c r="M115" s="34" t="str">
        <f t="shared" si="33"/>
        <v>06/2025</v>
      </c>
      <c r="N115" s="75" t="str">
        <f t="shared" si="34"/>
        <v>CXG-0625</v>
      </c>
      <c r="P115" s="8" t="s">
        <v>749</v>
      </c>
      <c r="Q115" s="8" t="s">
        <v>378</v>
      </c>
      <c r="S115" s="76">
        <f>SUMIFS(CarrinhoFretes!E:E,CarrinhoFretes!O:O,C:C,CarrinhoFretes!Y:Y,"Em Trânsito")</f>
        <v>0</v>
      </c>
      <c r="T115" s="76">
        <f t="shared" si="35"/>
        <v>4467.17</v>
      </c>
      <c r="U115" s="76">
        <f>SUMIFS(CarrinhoFretes!Q:Q,CarrinhoFretes!O:O,C:C,CarrinhoFretes!Y:Y,"Em Trânsito")</f>
        <v>0</v>
      </c>
    </row>
    <row r="116">
      <c r="A116" s="8" t="s">
        <v>9441</v>
      </c>
      <c r="B116" s="13">
        <v>45814.0</v>
      </c>
      <c r="C116" s="8" t="s">
        <v>6447</v>
      </c>
      <c r="D116" s="8" t="s">
        <v>138</v>
      </c>
      <c r="E116" s="73">
        <f>SUMIFS(CarrinhoFretes!Q:Q,CarrinhoFretes!O:O,C:C,CarrinhoFretes!Y:Y,"Descarregado")</f>
        <v>2518932</v>
      </c>
      <c r="F116" s="73">
        <f>SUMIFS(RecebimentoVenda!E:E,RecebimentoVenda!C:C,C:C)</f>
        <v>2518932</v>
      </c>
      <c r="G116" s="73">
        <f t="shared" si="31"/>
        <v>0</v>
      </c>
      <c r="H116" s="8">
        <v>80.0</v>
      </c>
      <c r="I116" s="8">
        <v>20000.0</v>
      </c>
      <c r="J116" s="11">
        <v>1600000.0</v>
      </c>
      <c r="K116" s="34">
        <f>SUMIFS(CarrinhoFretes!W:W,CarrinhoFretes!O:O,C:C)</f>
        <v>31486.65</v>
      </c>
      <c r="L116" s="74">
        <f t="shared" si="32"/>
        <v>-11486.65</v>
      </c>
      <c r="M116" s="34" t="str">
        <f t="shared" si="33"/>
        <v>06/2025</v>
      </c>
      <c r="N116" s="75" t="str">
        <f t="shared" si="34"/>
        <v>CXG-0625</v>
      </c>
      <c r="P116" s="8" t="s">
        <v>749</v>
      </c>
      <c r="Q116" s="8" t="s">
        <v>378</v>
      </c>
      <c r="R116" s="17">
        <v>45841.499189814815</v>
      </c>
      <c r="S116" s="76">
        <f>SUMIFS(CarrinhoFretes!E:E,CarrinhoFretes!O:O,C:C,CarrinhoFretes!Y:Y,"Em Trânsito")</f>
        <v>0</v>
      </c>
      <c r="T116" s="76">
        <f t="shared" si="35"/>
        <v>31486.65</v>
      </c>
      <c r="U116" s="76">
        <f>SUMIFS(CarrinhoFretes!Q:Q,CarrinhoFretes!O:O,C:C,CarrinhoFretes!Y:Y,"Em Trânsito")</f>
        <v>0</v>
      </c>
    </row>
    <row r="117">
      <c r="A117" s="8" t="s">
        <v>9442</v>
      </c>
      <c r="B117" s="13">
        <v>45817.0</v>
      </c>
      <c r="C117" s="8" t="s">
        <v>6453</v>
      </c>
      <c r="D117" s="8" t="s">
        <v>130</v>
      </c>
      <c r="E117" s="73">
        <f>SUMIFS(CarrinhoFretes!Q:Q,CarrinhoFretes!O:O,C:C,CarrinhoFretes!Y:Y,"Descarregado")</f>
        <v>277925.5</v>
      </c>
      <c r="F117" s="73">
        <f>SUMIFS(RecebimentoVenda!E:E,RecebimentoVenda!C:C,C:C)</f>
        <v>277925.5</v>
      </c>
      <c r="G117" s="73">
        <f t="shared" si="31"/>
        <v>0</v>
      </c>
      <c r="H117" s="8">
        <v>83.0</v>
      </c>
      <c r="I117" s="8">
        <v>3000.0</v>
      </c>
      <c r="J117" s="11">
        <v>249000.0</v>
      </c>
      <c r="K117" s="34">
        <f>SUMIFS(CarrinhoFretes!W:W,CarrinhoFretes!O:O,C:C)</f>
        <v>3348.5</v>
      </c>
      <c r="L117" s="74">
        <f t="shared" si="32"/>
        <v>-348.5</v>
      </c>
      <c r="M117" s="34" t="str">
        <f t="shared" si="33"/>
        <v>06/2025</v>
      </c>
      <c r="N117" s="75" t="str">
        <f t="shared" si="34"/>
        <v>CXG-0625</v>
      </c>
      <c r="P117" s="8" t="s">
        <v>749</v>
      </c>
      <c r="Q117" s="8" t="s">
        <v>378</v>
      </c>
      <c r="S117" s="76">
        <f>SUMIFS(CarrinhoFretes!E:E,CarrinhoFretes!O:O,C:C,CarrinhoFretes!Y:Y,"Em Trânsito")</f>
        <v>0</v>
      </c>
      <c r="T117" s="76">
        <f t="shared" si="35"/>
        <v>3348.5</v>
      </c>
      <c r="U117" s="76">
        <f>SUMIFS(CarrinhoFretes!Q:Q,CarrinhoFretes!O:O,C:C,CarrinhoFretes!Y:Y,"Em Trânsito")</f>
        <v>0</v>
      </c>
    </row>
    <row r="118">
      <c r="A118" s="8" t="s">
        <v>9443</v>
      </c>
      <c r="B118" s="13">
        <v>45819.0</v>
      </c>
      <c r="C118" s="8" t="s">
        <v>6443</v>
      </c>
      <c r="D118" s="8" t="s">
        <v>211</v>
      </c>
      <c r="E118" s="73">
        <f>SUMIFS(CarrinhoFretes!Q:Q,CarrinhoFretes!O:O,C:C,CarrinhoFretes!Y:Y,"Descarregado")</f>
        <v>85617</v>
      </c>
      <c r="F118" s="73">
        <f>SUMIFS(RecebimentoVenda!E:E,RecebimentoVenda!C:C,C:C)</f>
        <v>85617</v>
      </c>
      <c r="G118" s="73">
        <f t="shared" si="31"/>
        <v>0</v>
      </c>
      <c r="H118" s="8">
        <v>81.0</v>
      </c>
      <c r="I118" s="8">
        <v>1000.0</v>
      </c>
      <c r="J118" s="11">
        <v>81000.0</v>
      </c>
      <c r="K118" s="34">
        <f>SUMIFS(CarrinhoFretes!W:W,CarrinhoFretes!O:O,C:C)</f>
        <v>1057</v>
      </c>
      <c r="L118" s="74">
        <f t="shared" si="32"/>
        <v>-57</v>
      </c>
      <c r="M118" s="34" t="str">
        <f t="shared" si="33"/>
        <v>06/2025</v>
      </c>
      <c r="N118" s="75" t="str">
        <f t="shared" si="34"/>
        <v>CXG-0625</v>
      </c>
      <c r="P118" s="8" t="s">
        <v>749</v>
      </c>
      <c r="Q118" s="8" t="s">
        <v>378</v>
      </c>
      <c r="S118" s="76">
        <f>SUMIFS(CarrinhoFretes!E:E,CarrinhoFretes!O:O,C:C,CarrinhoFretes!Y:Y,"Em Trânsito")</f>
        <v>0</v>
      </c>
      <c r="T118" s="76">
        <f t="shared" si="35"/>
        <v>1057</v>
      </c>
      <c r="U118" s="76">
        <f>SUMIFS(CarrinhoFretes!Q:Q,CarrinhoFretes!O:O,C:C,CarrinhoFretes!Y:Y,"Em Trânsito")</f>
        <v>0</v>
      </c>
    </row>
    <row r="119">
      <c r="A119" s="8" t="s">
        <v>9444</v>
      </c>
      <c r="B119" s="13">
        <v>45824.0</v>
      </c>
      <c r="C119" s="8" t="s">
        <v>6442</v>
      </c>
      <c r="D119" s="8" t="s">
        <v>206</v>
      </c>
      <c r="E119" s="73">
        <f>SUMIFS(CarrinhoFretes!Q:Q,CarrinhoFretes!O:O,C:C,CarrinhoFretes!Y:Y,"Descarregado")</f>
        <v>88020.27</v>
      </c>
      <c r="F119" s="73">
        <f>SUMIFS(RecebimentoVenda!E:E,RecebimentoVenda!C:C,C:C)</f>
        <v>88020.27</v>
      </c>
      <c r="G119" s="73">
        <f t="shared" si="31"/>
        <v>0</v>
      </c>
      <c r="H119" s="8">
        <v>81.0</v>
      </c>
      <c r="I119" s="8">
        <v>1000.0</v>
      </c>
      <c r="J119" s="11">
        <v>81000.0</v>
      </c>
      <c r="K119" s="34">
        <f>SUMIFS(CarrinhoFretes!W:W,CarrinhoFretes!O:O,C:C)</f>
        <v>1086.67</v>
      </c>
      <c r="L119" s="74">
        <f t="shared" si="32"/>
        <v>-86.67</v>
      </c>
      <c r="M119" s="34" t="str">
        <f t="shared" si="33"/>
        <v>06/2025</v>
      </c>
      <c r="N119" s="75" t="str">
        <f t="shared" si="34"/>
        <v>CXG-0625</v>
      </c>
      <c r="P119" s="8" t="s">
        <v>749</v>
      </c>
      <c r="Q119" s="8" t="s">
        <v>378</v>
      </c>
      <c r="S119" s="76">
        <f>SUMIFS(CarrinhoFretes!E:E,CarrinhoFretes!O:O,C:C,CarrinhoFretes!Y:Y,"Em Trânsito")</f>
        <v>0</v>
      </c>
      <c r="T119" s="76">
        <f t="shared" si="35"/>
        <v>1086.67</v>
      </c>
      <c r="U119" s="76">
        <f>SUMIFS(CarrinhoFretes!Q:Q,CarrinhoFretes!O:O,C:C,CarrinhoFretes!Y:Y,"Em Trânsito")</f>
        <v>0</v>
      </c>
    </row>
    <row r="120">
      <c r="A120" s="8" t="s">
        <v>9445</v>
      </c>
      <c r="B120" s="13">
        <v>45830.0</v>
      </c>
      <c r="C120" s="8" t="s">
        <v>6505</v>
      </c>
      <c r="D120" s="8" t="s">
        <v>213</v>
      </c>
      <c r="E120" s="73">
        <f>SUMIFS(CarrinhoFretes!Q:Q,CarrinhoFretes!O:O,C:C,CarrinhoFretes!Y:Y,"Descarregado")</f>
        <v>330100.93</v>
      </c>
      <c r="F120" s="73">
        <f>SUMIFS(RecebimentoVenda!E:E,RecebimentoVenda!C:C,C:C)</f>
        <v>330100.93</v>
      </c>
      <c r="G120" s="73">
        <f t="shared" si="31"/>
        <v>0</v>
      </c>
      <c r="H120" s="8">
        <v>79.0</v>
      </c>
      <c r="I120" s="8">
        <v>1000.0</v>
      </c>
      <c r="J120" s="11">
        <v>79000.0</v>
      </c>
      <c r="K120" s="34">
        <f>SUMIFS(CarrinhoFretes!W:W,CarrinhoFretes!O:O,C:C)</f>
        <v>4161.67</v>
      </c>
      <c r="L120" s="74">
        <f t="shared" si="32"/>
        <v>-3161.67</v>
      </c>
      <c r="M120" s="34" t="str">
        <f t="shared" si="33"/>
        <v>06/2025</v>
      </c>
      <c r="N120" s="75" t="str">
        <f t="shared" si="34"/>
        <v>CXG-0625</v>
      </c>
      <c r="P120" s="8" t="s">
        <v>749</v>
      </c>
      <c r="Q120" s="8" t="s">
        <v>378</v>
      </c>
      <c r="S120" s="76">
        <f>SUMIFS(CarrinhoFretes!E:E,CarrinhoFretes!O:O,C:C,CarrinhoFretes!Y:Y,"Em Trânsito")</f>
        <v>0</v>
      </c>
      <c r="T120" s="76">
        <f t="shared" si="35"/>
        <v>4161.67</v>
      </c>
      <c r="U120" s="76">
        <f>SUMIFS(CarrinhoFretes!Q:Q,CarrinhoFretes!O:O,C:C,CarrinhoFretes!Y:Y,"Em Trânsito")</f>
        <v>0</v>
      </c>
    </row>
    <row r="121">
      <c r="A121" s="8" t="s">
        <v>9446</v>
      </c>
      <c r="B121" s="13">
        <v>45835.0</v>
      </c>
      <c r="C121" s="8" t="s">
        <v>6494</v>
      </c>
      <c r="D121" s="8" t="s">
        <v>27</v>
      </c>
      <c r="E121" s="73">
        <f>SUMIFS(CarrinhoFretes!Q:Q,CarrinhoFretes!O:O,C:C,CarrinhoFretes!Y:Y,"Descarregado")</f>
        <v>165220.33</v>
      </c>
      <c r="F121" s="73">
        <f>SUMIFS(RecebimentoVenda!E:E,RecebimentoVenda!C:C,C:C)</f>
        <v>165220.33</v>
      </c>
      <c r="G121" s="73">
        <f t="shared" si="31"/>
        <v>0</v>
      </c>
      <c r="H121" s="8">
        <v>81.0</v>
      </c>
      <c r="I121" s="8">
        <v>10000.0</v>
      </c>
      <c r="J121" s="11">
        <v>810000.0</v>
      </c>
      <c r="K121" s="34">
        <f>SUMIFS(CarrinhoFretes!W:W,CarrinhoFretes!O:O,C:C)</f>
        <v>2050</v>
      </c>
      <c r="L121" s="74">
        <f t="shared" si="32"/>
        <v>7950</v>
      </c>
      <c r="M121" s="34" t="str">
        <f t="shared" si="33"/>
        <v>06/2025</v>
      </c>
      <c r="N121" s="75" t="str">
        <f t="shared" si="34"/>
        <v>CXG-0625</v>
      </c>
      <c r="P121" s="8" t="s">
        <v>749</v>
      </c>
      <c r="Q121" s="8" t="s">
        <v>378</v>
      </c>
      <c r="R121" s="17">
        <v>45847.65482638889</v>
      </c>
      <c r="S121" s="76">
        <f>SUMIFS(CarrinhoFretes!E:E,CarrinhoFretes!O:O,C:C,CarrinhoFretes!Y:Y,"Em Trânsito")</f>
        <v>0</v>
      </c>
      <c r="T121" s="76">
        <f t="shared" si="35"/>
        <v>2050</v>
      </c>
      <c r="U121" s="76">
        <f>SUMIFS(CarrinhoFretes!Q:Q,CarrinhoFretes!O:O,C:C,CarrinhoFretes!Y:Y,"Em Trânsito")</f>
        <v>0</v>
      </c>
    </row>
    <row r="122">
      <c r="A122" s="8" t="s">
        <v>9447</v>
      </c>
      <c r="B122" s="13">
        <v>45838.0</v>
      </c>
      <c r="C122" s="8" t="s">
        <v>6499</v>
      </c>
      <c r="D122" s="8" t="s">
        <v>73</v>
      </c>
      <c r="E122" s="73">
        <f>SUMIFS(CarrinhoFretes!Q:Q,CarrinhoFretes!O:O,C:C,CarrinhoFretes!Y:Y,"Descarregado")</f>
        <v>826275.56</v>
      </c>
      <c r="F122" s="73">
        <f>SUMIFS(RecebimentoVenda!E:E,RecebimentoVenda!C:C,C:C)</f>
        <v>826275.56</v>
      </c>
      <c r="G122" s="73">
        <f t="shared" si="31"/>
        <v>0</v>
      </c>
      <c r="H122" s="8">
        <v>81.5</v>
      </c>
      <c r="I122" s="8">
        <v>1000.0</v>
      </c>
      <c r="J122" s="11">
        <v>81500.0</v>
      </c>
      <c r="K122" s="34">
        <f>SUMIFS(CarrinhoFretes!W:W,CarrinhoFretes!O:O,C:C)</f>
        <v>10138.35</v>
      </c>
      <c r="L122" s="74">
        <f t="shared" si="32"/>
        <v>-9138.35</v>
      </c>
      <c r="M122" s="34" t="str">
        <f t="shared" si="33"/>
        <v>06/2025</v>
      </c>
      <c r="N122" s="75" t="str">
        <f t="shared" si="34"/>
        <v>CXG-0625</v>
      </c>
      <c r="P122" s="8" t="s">
        <v>749</v>
      </c>
      <c r="Q122" s="8" t="s">
        <v>378</v>
      </c>
      <c r="R122" s="17">
        <v>45848.721400462964</v>
      </c>
      <c r="S122" s="76">
        <f>SUMIFS(CarrinhoFretes!E:E,CarrinhoFretes!O:O,C:C,CarrinhoFretes!Y:Y,"Em Trânsito")</f>
        <v>0</v>
      </c>
      <c r="T122" s="76">
        <f t="shared" si="35"/>
        <v>10138.35</v>
      </c>
      <c r="U122" s="76">
        <f>SUMIFS(CarrinhoFretes!Q:Q,CarrinhoFretes!O:O,C:C,CarrinhoFretes!Y:Y,"Em Trânsito")</f>
        <v>0</v>
      </c>
    </row>
    <row r="123">
      <c r="A123" s="8" t="s">
        <v>9448</v>
      </c>
      <c r="B123" s="13">
        <v>45838.0</v>
      </c>
      <c r="C123" s="8" t="s">
        <v>6502</v>
      </c>
      <c r="D123" s="8" t="s">
        <v>83</v>
      </c>
      <c r="E123" s="73">
        <f>SUMIFS(CarrinhoFretes!Q:Q,CarrinhoFretes!O:O,C:C,CarrinhoFretes!Y:Y,"Descarregado")</f>
        <v>1037408.24</v>
      </c>
      <c r="F123" s="73">
        <f>SUMIFS(RecebimentoVenda!E:E,RecebimentoVenda!C:C,C:C)</f>
        <v>1037408.24</v>
      </c>
      <c r="G123" s="73">
        <f t="shared" si="31"/>
        <v>0.0000000002328306437</v>
      </c>
      <c r="H123" s="8">
        <v>82.0</v>
      </c>
      <c r="I123" s="8">
        <v>10000.0</v>
      </c>
      <c r="J123" s="11">
        <v>820000.0</v>
      </c>
      <c r="K123" s="34">
        <f>SUMIFS(CarrinhoFretes!W:W,CarrinhoFretes!O:O,C:C)</f>
        <v>12651.32</v>
      </c>
      <c r="L123" s="74">
        <f t="shared" si="32"/>
        <v>-2651.32</v>
      </c>
      <c r="M123" s="34" t="str">
        <f t="shared" si="33"/>
        <v>06/2025</v>
      </c>
      <c r="N123" s="75" t="str">
        <f t="shared" si="34"/>
        <v>CXG-0625</v>
      </c>
      <c r="P123" s="8" t="s">
        <v>749</v>
      </c>
      <c r="Q123" s="8" t="s">
        <v>378</v>
      </c>
      <c r="R123" s="17">
        <v>45859.76771990741</v>
      </c>
      <c r="S123" s="76">
        <f>SUMIFS(CarrinhoFretes!E:E,CarrinhoFretes!O:O,C:C,CarrinhoFretes!Y:Y,"Em Trânsito")</f>
        <v>0</v>
      </c>
      <c r="T123" s="76">
        <f t="shared" si="35"/>
        <v>12651.32</v>
      </c>
      <c r="U123" s="76">
        <f>SUMIFS(CarrinhoFretes!Q:Q,CarrinhoFretes!O:O,C:C,CarrinhoFretes!Y:Y,"Em Trânsito")</f>
        <v>0</v>
      </c>
    </row>
    <row r="124">
      <c r="A124" s="8" t="s">
        <v>9449</v>
      </c>
      <c r="B124" s="13">
        <v>45841.0</v>
      </c>
      <c r="C124" s="8" t="s">
        <v>6516</v>
      </c>
      <c r="D124" s="8" t="s">
        <v>73</v>
      </c>
      <c r="E124" s="73">
        <f>SUMIFS(CarrinhoFretes!Q:Q,CarrinhoFretes!O:O,C:C,CarrinhoFretes!Y:Y,"Descarregado")</f>
        <v>4059414.4</v>
      </c>
      <c r="F124" s="73">
        <f>SUMIFS(RecebimentoVenda!E:E,RecebimentoVenda!C:C,C:C)</f>
        <v>4059414.4</v>
      </c>
      <c r="G124" s="73">
        <f t="shared" si="31"/>
        <v>-0.0000000004656612873</v>
      </c>
      <c r="H124" s="8">
        <v>80.0</v>
      </c>
      <c r="I124" s="8">
        <v>50000.0</v>
      </c>
      <c r="J124" s="11">
        <v>4000000.0</v>
      </c>
      <c r="K124" s="34">
        <f>SUMIFS(CarrinhoFretes!W:W,CarrinhoFretes!O:O,C:C)</f>
        <v>50742.68</v>
      </c>
      <c r="L124" s="74">
        <f t="shared" si="32"/>
        <v>-742.68</v>
      </c>
      <c r="M124" s="34" t="str">
        <f t="shared" si="33"/>
        <v>07/2025</v>
      </c>
      <c r="N124" s="75" t="str">
        <f t="shared" si="34"/>
        <v>CXG-0725</v>
      </c>
      <c r="P124" s="8" t="s">
        <v>749</v>
      </c>
      <c r="Q124" s="8" t="s">
        <v>378</v>
      </c>
      <c r="S124" s="76">
        <f>SUMIFS(CarrinhoFretes!E:E,CarrinhoFretes!O:O,C:C,CarrinhoFretes!Y:Y,"Em Trânsito")</f>
        <v>0</v>
      </c>
      <c r="T124" s="76">
        <f t="shared" si="35"/>
        <v>50742.68</v>
      </c>
      <c r="U124" s="76">
        <f>SUMIFS(CarrinhoFretes!Q:Q,CarrinhoFretes!O:O,C:C,CarrinhoFretes!Y:Y,"Em Trânsito")</f>
        <v>0</v>
      </c>
    </row>
    <row r="125">
      <c r="A125" s="8" t="s">
        <v>9450</v>
      </c>
      <c r="B125" s="13">
        <v>45844.0</v>
      </c>
      <c r="C125" s="8" t="s">
        <v>6513</v>
      </c>
      <c r="D125" s="8" t="s">
        <v>23</v>
      </c>
      <c r="E125" s="73">
        <f>SUMIFS(CarrinhoFretes!Q:Q,CarrinhoFretes!O:O,C:C,CarrinhoFretes!Y:Y,"Descarregado")</f>
        <v>763601.75</v>
      </c>
      <c r="F125" s="73">
        <f>SUMIFS(RecebimentoVenda!E:E,RecebimentoVenda!C:C,C:C)</f>
        <v>763601.75</v>
      </c>
      <c r="G125" s="73">
        <f t="shared" si="31"/>
        <v>0.0000000001164153218</v>
      </c>
      <c r="H125" s="8">
        <v>78.5</v>
      </c>
      <c r="I125" s="8">
        <v>2000.0</v>
      </c>
      <c r="J125" s="11">
        <v>157000.0</v>
      </c>
      <c r="K125" s="34">
        <f>SUMIFS(CarrinhoFretes!W:W,CarrinhoFretes!O:O,C:C)</f>
        <v>9694.16</v>
      </c>
      <c r="L125" s="74">
        <f t="shared" si="32"/>
        <v>-7694.16</v>
      </c>
      <c r="M125" s="34" t="str">
        <f t="shared" si="33"/>
        <v>07/2025</v>
      </c>
      <c r="N125" s="75" t="str">
        <f t="shared" si="34"/>
        <v>CXG-0725</v>
      </c>
      <c r="P125" s="8" t="s">
        <v>749</v>
      </c>
      <c r="Q125" s="8" t="s">
        <v>378</v>
      </c>
      <c r="R125" s="17">
        <v>45861.37751157407</v>
      </c>
      <c r="S125" s="76">
        <f>SUMIFS(CarrinhoFretes!E:E,CarrinhoFretes!O:O,C:C,CarrinhoFretes!Y:Y,"Em Trânsito")</f>
        <v>0</v>
      </c>
      <c r="T125" s="76">
        <f t="shared" si="35"/>
        <v>9694.16</v>
      </c>
      <c r="U125" s="76">
        <f>SUMIFS(CarrinhoFretes!Q:Q,CarrinhoFretes!O:O,C:C,CarrinhoFretes!Y:Y,"Em Trânsito")</f>
        <v>0</v>
      </c>
    </row>
    <row r="126">
      <c r="A126" s="8" t="s">
        <v>9451</v>
      </c>
      <c r="B126" s="13">
        <v>45845.0</v>
      </c>
      <c r="C126" s="8" t="s">
        <v>6515</v>
      </c>
      <c r="D126" s="8" t="s">
        <v>61</v>
      </c>
      <c r="E126" s="73">
        <f>SUMIFS(CarrinhoFretes!Q:Q,CarrinhoFretes!O:O,C:C,CarrinhoFretes!Y:Y,"Descarregado")</f>
        <v>513986.31</v>
      </c>
      <c r="F126" s="73">
        <f>SUMIFS(RecebimentoVenda!E:E,RecebimentoVenda!C:C,C:C)</f>
        <v>513986.31</v>
      </c>
      <c r="G126" s="73">
        <f t="shared" si="31"/>
        <v>0</v>
      </c>
      <c r="H126" s="8">
        <v>81.0</v>
      </c>
      <c r="I126" s="8">
        <v>10000.0</v>
      </c>
      <c r="J126" s="11">
        <v>810000.0</v>
      </c>
      <c r="K126" s="34">
        <f>SUMIFS(CarrinhoFretes!W:W,CarrinhoFretes!O:O,C:C)</f>
        <v>6345.51</v>
      </c>
      <c r="L126" s="74">
        <f t="shared" si="32"/>
        <v>3654.49</v>
      </c>
      <c r="M126" s="34" t="str">
        <f t="shared" si="33"/>
        <v>07/2025</v>
      </c>
      <c r="N126" s="75" t="str">
        <f t="shared" si="34"/>
        <v>CXG-0725</v>
      </c>
      <c r="P126" s="8" t="s">
        <v>749</v>
      </c>
      <c r="Q126" s="8" t="s">
        <v>378</v>
      </c>
      <c r="R126" s="17">
        <v>45859.77079861111</v>
      </c>
      <c r="S126" s="76">
        <f>SUMIFS(CarrinhoFretes!E:E,CarrinhoFretes!O:O,C:C,CarrinhoFretes!Y:Y,"Em Trânsito")</f>
        <v>0</v>
      </c>
      <c r="T126" s="76">
        <f t="shared" si="35"/>
        <v>6345.51</v>
      </c>
      <c r="U126" s="76">
        <f>SUMIFS(CarrinhoFretes!Q:Q,CarrinhoFretes!O:O,C:C,CarrinhoFretes!Y:Y,"Em Trânsito")</f>
        <v>0</v>
      </c>
    </row>
    <row r="127">
      <c r="A127" s="8" t="s">
        <v>9452</v>
      </c>
      <c r="B127" s="13">
        <v>45847.0</v>
      </c>
      <c r="C127" s="8" t="s">
        <v>6524</v>
      </c>
      <c r="D127" s="8" t="s">
        <v>86</v>
      </c>
      <c r="E127" s="73">
        <f>SUMIFS(CarrinhoFretes!Q:Q,CarrinhoFretes!O:O,C:C,CarrinhoFretes!Y:Y,"Descarregado")</f>
        <v>748153.58</v>
      </c>
      <c r="F127" s="73">
        <f>SUMIFS(RecebimentoVenda!E:E,RecebimentoVenda!C:C,C:C)</f>
        <v>748153.58</v>
      </c>
      <c r="G127" s="73">
        <f t="shared" si="31"/>
        <v>0</v>
      </c>
      <c r="H127" s="8">
        <v>80.0</v>
      </c>
      <c r="I127" s="8">
        <v>1000.0</v>
      </c>
      <c r="J127" s="11">
        <v>80000.0</v>
      </c>
      <c r="K127" s="34">
        <f>SUMIFS(CarrinhoFretes!W:W,CarrinhoFretes!O:O,C:C)</f>
        <v>9176.17</v>
      </c>
      <c r="L127" s="74">
        <f t="shared" si="32"/>
        <v>-8176.17</v>
      </c>
      <c r="M127" s="34" t="str">
        <f t="shared" si="33"/>
        <v>07/2025</v>
      </c>
      <c r="N127" s="75" t="str">
        <f t="shared" si="34"/>
        <v>CXG-0725</v>
      </c>
      <c r="P127" s="8" t="s">
        <v>749</v>
      </c>
      <c r="Q127" s="8" t="s">
        <v>378</v>
      </c>
      <c r="R127" s="17">
        <v>45964.670266203706</v>
      </c>
      <c r="S127" s="76">
        <f>SUMIFS(CarrinhoFretes!E:E,CarrinhoFretes!O:O,C:C,CarrinhoFretes!Y:Y,"Em Trânsito")</f>
        <v>0</v>
      </c>
      <c r="T127" s="76">
        <f t="shared" si="35"/>
        <v>9176.17</v>
      </c>
      <c r="U127" s="76">
        <f>SUMIFS(CarrinhoFretes!Q:Q,CarrinhoFretes!O:O,C:C,CarrinhoFretes!Y:Y,"Em Trânsito")</f>
        <v>0</v>
      </c>
    </row>
    <row r="128">
      <c r="A128" s="8" t="s">
        <v>9453</v>
      </c>
      <c r="B128" s="13">
        <v>45852.0</v>
      </c>
      <c r="C128" s="8" t="s">
        <v>6530</v>
      </c>
      <c r="D128" s="8" t="s">
        <v>37</v>
      </c>
      <c r="E128" s="73">
        <f>SUMIFS(CarrinhoFretes!Q:Q,CarrinhoFretes!O:O,C:C,CarrinhoFretes!Y:Y,"Descarregado")</f>
        <v>1228287.43</v>
      </c>
      <c r="F128" s="73">
        <f>SUMIFS(RecebimentoVenda!E:E,RecebimentoVenda!C:C,C:C)</f>
        <v>1228287.43</v>
      </c>
      <c r="G128" s="73">
        <f t="shared" si="31"/>
        <v>-0.0000000004656612873</v>
      </c>
      <c r="H128" s="8">
        <v>76.0</v>
      </c>
      <c r="I128" s="8">
        <v>1000.0</v>
      </c>
      <c r="J128" s="11">
        <v>76000.0</v>
      </c>
      <c r="K128" s="34">
        <f>SUMIFS(CarrinhoFretes!W:W,CarrinhoFretes!O:O,C:C)</f>
        <v>16145.51</v>
      </c>
      <c r="L128" s="74">
        <f t="shared" si="32"/>
        <v>-15145.51</v>
      </c>
      <c r="M128" s="34" t="str">
        <f t="shared" si="33"/>
        <v>07/2025</v>
      </c>
      <c r="N128" s="75" t="str">
        <f t="shared" si="34"/>
        <v>CXG-0725</v>
      </c>
      <c r="P128" s="8" t="s">
        <v>749</v>
      </c>
      <c r="Q128" s="8" t="s">
        <v>378</v>
      </c>
      <c r="R128" s="17">
        <v>46091.442245370374</v>
      </c>
      <c r="S128" s="76">
        <f>SUMIFS(CarrinhoFretes!E:E,CarrinhoFretes!O:O,C:C,CarrinhoFretes!Y:Y,"Em Trânsito")</f>
        <v>0</v>
      </c>
      <c r="T128" s="76">
        <f t="shared" si="35"/>
        <v>16145.51</v>
      </c>
      <c r="U128" s="76">
        <f>SUMIFS(CarrinhoFretes!Q:Q,CarrinhoFretes!O:O,C:C,CarrinhoFretes!Y:Y,"Em Trânsito")</f>
        <v>0</v>
      </c>
    </row>
    <row r="129">
      <c r="A129" s="8" t="s">
        <v>9454</v>
      </c>
      <c r="B129" s="13">
        <v>45854.0</v>
      </c>
      <c r="C129" s="8" t="s">
        <v>6551</v>
      </c>
      <c r="D129" s="8" t="s">
        <v>63</v>
      </c>
      <c r="E129" s="73">
        <f>SUMIFS(CarrinhoFretes!Q:Q,CarrinhoFretes!O:O,C:C,CarrinhoFretes!Y:Y,"Descarregado")</f>
        <v>186981.41</v>
      </c>
      <c r="F129" s="73">
        <f>SUMIFS(RecebimentoVenda!E:E,RecebimentoVenda!C:C,C:C)</f>
        <v>186981.41</v>
      </c>
      <c r="G129" s="73">
        <f t="shared" si="31"/>
        <v>0</v>
      </c>
      <c r="H129" s="8">
        <v>77.0</v>
      </c>
      <c r="I129" s="8">
        <v>1000.0</v>
      </c>
      <c r="J129" s="11">
        <v>77000.0</v>
      </c>
      <c r="K129" s="34">
        <f>SUMIFS(CarrinhoFretes!W:W,CarrinhoFretes!O:O,C:C)</f>
        <v>2428.33</v>
      </c>
      <c r="L129" s="74">
        <f t="shared" si="32"/>
        <v>-1428.33</v>
      </c>
      <c r="M129" s="34" t="str">
        <f t="shared" si="33"/>
        <v>07/2025</v>
      </c>
      <c r="N129" s="75" t="str">
        <f t="shared" si="34"/>
        <v>CXG-0725</v>
      </c>
      <c r="P129" s="8" t="s">
        <v>749</v>
      </c>
      <c r="Q129" s="8" t="s">
        <v>378</v>
      </c>
      <c r="R129" s="17">
        <v>45868.548854166664</v>
      </c>
      <c r="S129" s="76">
        <f>SUMIFS(CarrinhoFretes!E:E,CarrinhoFretes!O:O,C:C,CarrinhoFretes!Y:Y,"Em Trânsito")</f>
        <v>0</v>
      </c>
      <c r="T129" s="76">
        <f t="shared" si="35"/>
        <v>2428.33</v>
      </c>
      <c r="U129" s="76">
        <f>SUMIFS(CarrinhoFretes!Q:Q,CarrinhoFretes!O:O,C:C,CarrinhoFretes!Y:Y,"Em Trânsito")</f>
        <v>0</v>
      </c>
    </row>
    <row r="130">
      <c r="A130" s="8" t="s">
        <v>9455</v>
      </c>
      <c r="B130" s="13">
        <v>45855.0</v>
      </c>
      <c r="C130" s="8" t="s">
        <v>6532</v>
      </c>
      <c r="D130" s="8" t="s">
        <v>51</v>
      </c>
      <c r="E130" s="73">
        <f>SUMIFS(CarrinhoFretes!Q:Q,CarrinhoFretes!O:O,C:C,CarrinhoFretes!Y:Y,"Descarregado")</f>
        <v>172616.15</v>
      </c>
      <c r="F130" s="73">
        <f>SUMIFS(RecebimentoVenda!E:E,RecebimentoVenda!C:C,C:C)</f>
        <v>172616.15</v>
      </c>
      <c r="G130" s="73">
        <f t="shared" si="31"/>
        <v>0</v>
      </c>
      <c r="H130" s="8">
        <v>77.0</v>
      </c>
      <c r="I130" s="8">
        <v>1000.0</v>
      </c>
      <c r="J130" s="11">
        <v>77000.0</v>
      </c>
      <c r="K130" s="34">
        <f>SUMIFS(CarrinhoFretes!W:W,CarrinhoFretes!O:O,C:C)</f>
        <v>2225.66</v>
      </c>
      <c r="L130" s="74">
        <f t="shared" si="32"/>
        <v>-1225.66</v>
      </c>
      <c r="M130" s="34" t="str">
        <f t="shared" si="33"/>
        <v>07/2025</v>
      </c>
      <c r="N130" s="75" t="str">
        <f t="shared" si="34"/>
        <v>CXG-0725</v>
      </c>
      <c r="P130" s="8" t="s">
        <v>749</v>
      </c>
      <c r="Q130" s="8" t="s">
        <v>378</v>
      </c>
      <c r="S130" s="76">
        <f>SUMIFS(CarrinhoFretes!E:E,CarrinhoFretes!O:O,C:C,CarrinhoFretes!Y:Y,"Em Trânsito")</f>
        <v>0</v>
      </c>
      <c r="T130" s="76">
        <f t="shared" si="35"/>
        <v>2225.66</v>
      </c>
      <c r="U130" s="76">
        <f>SUMIFS(CarrinhoFretes!Q:Q,CarrinhoFretes!O:O,C:C,CarrinhoFretes!Y:Y,"Em Trânsito")</f>
        <v>0</v>
      </c>
    </row>
    <row r="131">
      <c r="A131" s="8" t="s">
        <v>9456</v>
      </c>
      <c r="B131" s="13">
        <v>45856.0</v>
      </c>
      <c r="C131" s="8" t="s">
        <v>6558</v>
      </c>
      <c r="D131" s="8" t="s">
        <v>95</v>
      </c>
      <c r="E131" s="73">
        <f>SUMIFS(CarrinhoFretes!Q:Q,CarrinhoFretes!O:O,C:C,CarrinhoFretes!Y:Y,"Descarregado")</f>
        <v>98697.07</v>
      </c>
      <c r="F131" s="73">
        <f>SUMIFS(RecebimentoVenda!E:E,RecebimentoVenda!C:C,C:C)</f>
        <v>98697.07</v>
      </c>
      <c r="G131" s="73">
        <f t="shared" si="31"/>
        <v>0</v>
      </c>
      <c r="H131" s="8">
        <v>79.0</v>
      </c>
      <c r="I131" s="8">
        <v>1000.0</v>
      </c>
      <c r="J131" s="11">
        <v>79000.0</v>
      </c>
      <c r="K131" s="34">
        <f>SUMIFS(CarrinhoFretes!W:W,CarrinhoFretes!O:O,C:C)</f>
        <v>1249.33</v>
      </c>
      <c r="L131" s="74">
        <f t="shared" si="32"/>
        <v>-249.33</v>
      </c>
      <c r="M131" s="34" t="str">
        <f t="shared" si="33"/>
        <v>07/2025</v>
      </c>
      <c r="N131" s="75" t="str">
        <f t="shared" si="34"/>
        <v>CXG-0725</v>
      </c>
      <c r="P131" s="8" t="s">
        <v>749</v>
      </c>
      <c r="Q131" s="8" t="s">
        <v>378</v>
      </c>
      <c r="S131" s="76">
        <f>SUMIFS(CarrinhoFretes!E:E,CarrinhoFretes!O:O,C:C,CarrinhoFretes!Y:Y,"Em Trânsito")</f>
        <v>0</v>
      </c>
      <c r="T131" s="76">
        <f t="shared" si="35"/>
        <v>1249.33</v>
      </c>
      <c r="U131" s="76">
        <f>SUMIFS(CarrinhoFretes!Q:Q,CarrinhoFretes!O:O,C:C,CarrinhoFretes!Y:Y,"Em Trânsito")</f>
        <v>0</v>
      </c>
    </row>
    <row r="132">
      <c r="A132" s="8" t="s">
        <v>9457</v>
      </c>
      <c r="B132" s="13">
        <v>45862.0</v>
      </c>
      <c r="C132" s="8" t="s">
        <v>6573</v>
      </c>
      <c r="D132" s="8" t="s">
        <v>27</v>
      </c>
      <c r="E132" s="73">
        <f>SUMIFS(CarrinhoFretes!Q:Q,CarrinhoFretes!O:O,C:C,CarrinhoFretes!Y:Y,"Descarregado")</f>
        <v>97188</v>
      </c>
      <c r="F132" s="73">
        <f>SUMIFS(RecebimentoVenda!E:E,RecebimentoVenda!C:C,C:C)</f>
        <v>97188</v>
      </c>
      <c r="G132" s="73">
        <f t="shared" si="31"/>
        <v>0</v>
      </c>
      <c r="H132" s="8">
        <v>78.0</v>
      </c>
      <c r="I132" s="8">
        <v>1000.0</v>
      </c>
      <c r="J132" s="11">
        <v>78000.0</v>
      </c>
      <c r="K132" s="34">
        <f>SUMIFS(CarrinhoFretes!W:W,CarrinhoFretes!O:O,C:C)</f>
        <v>1246</v>
      </c>
      <c r="L132" s="74">
        <f t="shared" si="32"/>
        <v>-246</v>
      </c>
      <c r="M132" s="34" t="str">
        <f t="shared" si="33"/>
        <v>07/2025</v>
      </c>
      <c r="N132" s="75" t="str">
        <f t="shared" si="34"/>
        <v>CXG-0725</v>
      </c>
      <c r="P132" s="8" t="s">
        <v>749</v>
      </c>
      <c r="Q132" s="8" t="s">
        <v>378</v>
      </c>
      <c r="S132" s="76">
        <f>SUMIFS(CarrinhoFretes!E:E,CarrinhoFretes!O:O,C:C,CarrinhoFretes!Y:Y,"Em Trânsito")</f>
        <v>0</v>
      </c>
      <c r="T132" s="76">
        <f t="shared" si="35"/>
        <v>1246</v>
      </c>
      <c r="U132" s="76">
        <f>SUMIFS(CarrinhoFretes!Q:Q,CarrinhoFretes!O:O,C:C,CarrinhoFretes!Y:Y,"Em Trânsito")</f>
        <v>0</v>
      </c>
    </row>
    <row r="133">
      <c r="A133" s="8" t="s">
        <v>9458</v>
      </c>
      <c r="B133" s="13">
        <v>45867.0</v>
      </c>
      <c r="C133" s="8" t="s">
        <v>6580</v>
      </c>
      <c r="D133" s="8" t="s">
        <v>73</v>
      </c>
      <c r="E133" s="73">
        <f>SUMIFS(CarrinhoFretes!Q:Q,CarrinhoFretes!O:O,C:C,CarrinhoFretes!Y:Y,"Descarregado")</f>
        <v>1570480</v>
      </c>
      <c r="F133" s="73">
        <f>SUMIFS(RecebimentoVenda!E:E,RecebimentoVenda!C:C,C:C)</f>
        <v>1570480</v>
      </c>
      <c r="G133" s="73">
        <f t="shared" si="31"/>
        <v>-0.0000000002328306437</v>
      </c>
      <c r="H133" s="8">
        <v>80.0</v>
      </c>
      <c r="I133" s="8">
        <v>20000.0</v>
      </c>
      <c r="J133" s="11">
        <v>1600000.0</v>
      </c>
      <c r="K133" s="34">
        <f>SUMIFS(CarrinhoFretes!W:W,CarrinhoFretes!O:O,C:C)</f>
        <v>19631</v>
      </c>
      <c r="L133" s="74">
        <f t="shared" si="32"/>
        <v>369</v>
      </c>
      <c r="M133" s="34" t="str">
        <f t="shared" si="33"/>
        <v>07/2025</v>
      </c>
      <c r="N133" s="75" t="str">
        <f t="shared" si="34"/>
        <v>CXG-0725</v>
      </c>
      <c r="P133" s="8" t="s">
        <v>749</v>
      </c>
      <c r="Q133" s="8" t="s">
        <v>378</v>
      </c>
      <c r="S133" s="76">
        <f>SUMIFS(CarrinhoFretes!E:E,CarrinhoFretes!O:O,C:C,CarrinhoFretes!Y:Y,"Em Trânsito")</f>
        <v>0</v>
      </c>
      <c r="T133" s="76">
        <f t="shared" si="35"/>
        <v>19631</v>
      </c>
      <c r="U133" s="76">
        <f>SUMIFS(CarrinhoFretes!Q:Q,CarrinhoFretes!O:O,C:C,CarrinhoFretes!Y:Y,"Em Trânsito")</f>
        <v>0</v>
      </c>
    </row>
    <row r="134">
      <c r="A134" s="8" t="s">
        <v>9459</v>
      </c>
      <c r="B134" s="13">
        <v>45871.0</v>
      </c>
      <c r="C134" s="8" t="s">
        <v>6592</v>
      </c>
      <c r="D134" s="8" t="s">
        <v>17</v>
      </c>
      <c r="E134" s="73">
        <f>SUMIFS(CarrinhoFretes!Q:Q,CarrinhoFretes!O:O,C:C,CarrinhoFretes!Y:Y,"Descarregado")</f>
        <v>54131.19</v>
      </c>
      <c r="F134" s="73">
        <f>SUMIFS(RecebimentoVenda!E:E,RecebimentoVenda!C:C,C:C)</f>
        <v>54131.19</v>
      </c>
      <c r="G134" s="73">
        <f t="shared" si="31"/>
        <v>0</v>
      </c>
      <c r="H134" s="8">
        <v>57.0</v>
      </c>
      <c r="I134" s="8">
        <v>1000.0</v>
      </c>
      <c r="J134" s="11">
        <v>57000.0</v>
      </c>
      <c r="K134" s="34">
        <f>SUMIFS(CarrinhoFretes!W:W,CarrinhoFretes!O:O,C:C)</f>
        <v>949.67</v>
      </c>
      <c r="L134" s="74">
        <f t="shared" si="32"/>
        <v>50.33</v>
      </c>
      <c r="M134" s="34" t="str">
        <f t="shared" si="33"/>
        <v>08/2025</v>
      </c>
      <c r="N134" s="75" t="str">
        <f t="shared" si="34"/>
        <v>CXG-0825</v>
      </c>
      <c r="P134" s="8" t="s">
        <v>749</v>
      </c>
      <c r="Q134" s="8" t="s">
        <v>378</v>
      </c>
      <c r="S134" s="76">
        <f>SUMIFS(CarrinhoFretes!E:E,CarrinhoFretes!O:O,C:C,CarrinhoFretes!Y:Y,"Em Trânsito")</f>
        <v>0</v>
      </c>
      <c r="T134" s="76">
        <f t="shared" si="35"/>
        <v>949.67</v>
      </c>
      <c r="U134" s="76">
        <f>SUMIFS(CarrinhoFretes!Q:Q,CarrinhoFretes!O:O,C:C,CarrinhoFretes!Y:Y,"Em Trânsito")</f>
        <v>0</v>
      </c>
    </row>
    <row r="135">
      <c r="A135" s="8" t="s">
        <v>9460</v>
      </c>
      <c r="B135" s="13">
        <v>45873.0</v>
      </c>
      <c r="C135" s="8" t="s">
        <v>6594</v>
      </c>
      <c r="D135" s="8" t="s">
        <v>27</v>
      </c>
      <c r="E135" s="73">
        <f>SUMIFS(CarrinhoFretes!Q:Q,CarrinhoFretes!O:O,C:C,CarrinhoFretes!Y:Y,"Descarregado")</f>
        <v>1533648.79</v>
      </c>
      <c r="F135" s="73">
        <f>SUMIFS(RecebimentoVenda!E:E,RecebimentoVenda!C:C,C:C)</f>
        <v>1533648.79</v>
      </c>
      <c r="G135" s="73">
        <f t="shared" si="31"/>
        <v>0</v>
      </c>
      <c r="H135" s="8">
        <v>80.0</v>
      </c>
      <c r="I135" s="8">
        <v>1000.0</v>
      </c>
      <c r="J135" s="11">
        <v>80000.0</v>
      </c>
      <c r="K135" s="34">
        <f>SUMIFS(CarrinhoFretes!W:W,CarrinhoFretes!O:O,C:C)</f>
        <v>19344.01</v>
      </c>
      <c r="L135" s="74">
        <f t="shared" si="32"/>
        <v>-18344.01</v>
      </c>
      <c r="M135" s="34" t="str">
        <f t="shared" si="33"/>
        <v>08/2025</v>
      </c>
      <c r="N135" s="75" t="str">
        <f t="shared" si="34"/>
        <v>CXG-0825</v>
      </c>
      <c r="P135" s="8" t="s">
        <v>749</v>
      </c>
      <c r="Q135" s="8" t="s">
        <v>378</v>
      </c>
      <c r="S135" s="76">
        <f>SUMIFS(CarrinhoFretes!E:E,CarrinhoFretes!O:O,C:C,CarrinhoFretes!Y:Y,"Em Trânsito")</f>
        <v>0</v>
      </c>
      <c r="T135" s="76">
        <f t="shared" si="35"/>
        <v>19344.01</v>
      </c>
      <c r="U135" s="76">
        <f>SUMIFS(CarrinhoFretes!Q:Q,CarrinhoFretes!O:O,C:C,CarrinhoFretes!Y:Y,"Em Trânsito")</f>
        <v>0</v>
      </c>
    </row>
    <row r="136">
      <c r="A136" s="8" t="s">
        <v>9461</v>
      </c>
      <c r="B136" s="13">
        <v>45880.0</v>
      </c>
      <c r="C136" s="8" t="s">
        <v>6604</v>
      </c>
      <c r="D136" s="8" t="s">
        <v>23</v>
      </c>
      <c r="E136" s="73">
        <f>SUMIFS(CarrinhoFretes!Q:Q,CarrinhoFretes!O:O,C:C,CarrinhoFretes!Y:Y,"Descarregado")</f>
        <v>721554.84</v>
      </c>
      <c r="F136" s="73">
        <f>SUMIFS(RecebimentoVenda!E:E,RecebimentoVenda!C:C,C:C)</f>
        <v>721554.84</v>
      </c>
      <c r="G136" s="73">
        <f t="shared" si="31"/>
        <v>0</v>
      </c>
      <c r="H136" s="8">
        <v>80.0</v>
      </c>
      <c r="I136" s="8">
        <v>1000.0</v>
      </c>
      <c r="J136" s="11">
        <v>80000.0</v>
      </c>
      <c r="K136" s="34">
        <f>SUMIFS(CarrinhoFretes!W:W,CarrinhoFretes!O:O,C:C)</f>
        <v>9178.5</v>
      </c>
      <c r="L136" s="74">
        <f t="shared" si="32"/>
        <v>-8178.5</v>
      </c>
      <c r="M136" s="34" t="str">
        <f t="shared" si="33"/>
        <v>08/2025</v>
      </c>
      <c r="N136" s="75" t="str">
        <f t="shared" si="34"/>
        <v>CXG-0825</v>
      </c>
      <c r="P136" s="8" t="s">
        <v>749</v>
      </c>
      <c r="Q136" s="8" t="s">
        <v>378</v>
      </c>
      <c r="S136" s="76">
        <f>SUMIFS(CarrinhoFretes!E:E,CarrinhoFretes!O:O,C:C,CarrinhoFretes!Y:Y,"Em Trânsito")</f>
        <v>0</v>
      </c>
      <c r="T136" s="76">
        <f t="shared" si="35"/>
        <v>9178.5</v>
      </c>
      <c r="U136" s="76">
        <f>SUMIFS(CarrinhoFretes!Q:Q,CarrinhoFretes!O:O,C:C,CarrinhoFretes!Y:Y,"Em Trânsito")</f>
        <v>0</v>
      </c>
    </row>
    <row r="137">
      <c r="A137" s="8" t="s">
        <v>9462</v>
      </c>
      <c r="B137" s="13">
        <v>45883.0</v>
      </c>
      <c r="C137" s="8" t="s">
        <v>6615</v>
      </c>
      <c r="D137" s="8" t="s">
        <v>51</v>
      </c>
      <c r="E137" s="73">
        <f>SUMIFS(CarrinhoFretes!Q:Q,CarrinhoFretes!O:O,C:C,CarrinhoFretes!Y:Y,"Descarregado")</f>
        <v>254065.61</v>
      </c>
      <c r="F137" s="73">
        <f>SUMIFS(RecebimentoVenda!E:E,RecebimentoVenda!C:C,C:C)</f>
        <v>254065.61</v>
      </c>
      <c r="G137" s="73">
        <f t="shared" si="31"/>
        <v>0</v>
      </c>
      <c r="H137" s="8">
        <v>82.0</v>
      </c>
      <c r="I137" s="8">
        <v>2000.0</v>
      </c>
      <c r="J137" s="11">
        <v>164000.0</v>
      </c>
      <c r="K137" s="34">
        <f>SUMIFS(CarrinhoFretes!W:W,CarrinhoFretes!O:O,C:C)</f>
        <v>3082.67</v>
      </c>
      <c r="L137" s="74">
        <f t="shared" si="32"/>
        <v>-1082.67</v>
      </c>
      <c r="M137" s="34" t="str">
        <f t="shared" si="33"/>
        <v>08/2025</v>
      </c>
      <c r="N137" s="75" t="str">
        <f t="shared" si="34"/>
        <v>CXG-0825</v>
      </c>
      <c r="P137" s="8" t="s">
        <v>749</v>
      </c>
      <c r="Q137" s="8" t="s">
        <v>378</v>
      </c>
      <c r="R137" s="17">
        <v>45929.560381944444</v>
      </c>
      <c r="S137" s="76">
        <f>SUMIFS(CarrinhoFretes!E:E,CarrinhoFretes!O:O,C:C,CarrinhoFretes!Y:Y,"Em Trânsito")</f>
        <v>0</v>
      </c>
      <c r="T137" s="76">
        <f t="shared" si="35"/>
        <v>3082.67</v>
      </c>
      <c r="U137" s="76">
        <f>SUMIFS(CarrinhoFretes!Q:Q,CarrinhoFretes!O:O,C:C,CarrinhoFretes!Y:Y,"Em Trânsito")</f>
        <v>0</v>
      </c>
    </row>
    <row r="138">
      <c r="A138" s="8" t="s">
        <v>9463</v>
      </c>
      <c r="B138" s="13">
        <v>45883.0</v>
      </c>
      <c r="C138" s="8" t="s">
        <v>6610</v>
      </c>
      <c r="D138" s="8" t="s">
        <v>73</v>
      </c>
      <c r="E138" s="73">
        <f>SUMIFS(CarrinhoFretes!Q:Q,CarrinhoFretes!O:O,C:C,CarrinhoFretes!Y:Y,"Descarregado")</f>
        <v>795474.27</v>
      </c>
      <c r="F138" s="73">
        <f>SUMIFS(RecebimentoVenda!E:E,RecebimentoVenda!C:C,C:C)</f>
        <v>795474.27</v>
      </c>
      <c r="G138" s="73">
        <f t="shared" si="31"/>
        <v>0</v>
      </c>
      <c r="H138" s="8">
        <v>81.0</v>
      </c>
      <c r="I138" s="8">
        <v>10000.0</v>
      </c>
      <c r="J138" s="11">
        <v>810000.0</v>
      </c>
      <c r="K138" s="34">
        <f>SUMIFS(CarrinhoFretes!W:W,CarrinhoFretes!O:O,C:C)</f>
        <v>9820.67</v>
      </c>
      <c r="L138" s="74">
        <f t="shared" si="32"/>
        <v>179.33</v>
      </c>
      <c r="M138" s="34" t="str">
        <f t="shared" si="33"/>
        <v>08/2025</v>
      </c>
      <c r="N138" s="75" t="str">
        <f t="shared" si="34"/>
        <v>CXG-0825</v>
      </c>
      <c r="P138" s="8" t="s">
        <v>749</v>
      </c>
      <c r="Q138" s="8" t="s">
        <v>378</v>
      </c>
      <c r="S138" s="76">
        <f>SUMIFS(CarrinhoFretes!E:E,CarrinhoFretes!O:O,C:C,CarrinhoFretes!Y:Y,"Em Trânsito")</f>
        <v>0</v>
      </c>
      <c r="T138" s="76">
        <f t="shared" si="35"/>
        <v>9820.67</v>
      </c>
      <c r="U138" s="76">
        <f>SUMIFS(CarrinhoFretes!Q:Q,CarrinhoFretes!O:O,C:C,CarrinhoFretes!Y:Y,"Em Trânsito")</f>
        <v>0</v>
      </c>
    </row>
    <row r="139">
      <c r="A139" s="8" t="s">
        <v>9464</v>
      </c>
      <c r="B139" s="13">
        <v>45887.0</v>
      </c>
      <c r="C139" s="8" t="s">
        <v>6621</v>
      </c>
      <c r="D139" s="8" t="s">
        <v>73</v>
      </c>
      <c r="E139" s="73">
        <f>SUMIFS(CarrinhoFretes!Q:Q,CarrinhoFretes!O:O,C:C,CarrinhoFretes!Y:Y,"Descarregado")</f>
        <v>2514804.55</v>
      </c>
      <c r="F139" s="73">
        <f>SUMIFS(RecebimentoVenda!E:E,RecebimentoVenda!C:C,C:C)</f>
        <v>2514804.55</v>
      </c>
      <c r="G139" s="73">
        <f t="shared" si="31"/>
        <v>0.0000000004656612873</v>
      </c>
      <c r="H139" s="8">
        <v>83.0</v>
      </c>
      <c r="I139" s="8">
        <v>30000.0</v>
      </c>
      <c r="J139" s="11">
        <v>2490000.0</v>
      </c>
      <c r="K139" s="34">
        <f>SUMIFS(CarrinhoFretes!W:W,CarrinhoFretes!O:O,C:C)</f>
        <v>30298.85</v>
      </c>
      <c r="L139" s="74">
        <f t="shared" si="32"/>
        <v>-298.85</v>
      </c>
      <c r="M139" s="34" t="str">
        <f t="shared" si="33"/>
        <v>08/2025</v>
      </c>
      <c r="N139" s="75" t="str">
        <f t="shared" si="34"/>
        <v>CXG-0825</v>
      </c>
      <c r="P139" s="8" t="s">
        <v>749</v>
      </c>
      <c r="Q139" s="8" t="s">
        <v>378</v>
      </c>
      <c r="S139" s="76">
        <f>SUMIFS(CarrinhoFretes!E:E,CarrinhoFretes!O:O,C:C,CarrinhoFretes!Y:Y,"Em Trânsito")</f>
        <v>0</v>
      </c>
      <c r="T139" s="76">
        <f t="shared" si="35"/>
        <v>30298.85</v>
      </c>
      <c r="U139" s="76">
        <f>SUMIFS(CarrinhoFretes!Q:Q,CarrinhoFretes!O:O,C:C,CarrinhoFretes!Y:Y,"Em Trânsito")</f>
        <v>0</v>
      </c>
    </row>
    <row r="140">
      <c r="A140" s="8" t="s">
        <v>9465</v>
      </c>
      <c r="B140" s="13">
        <v>45890.0</v>
      </c>
      <c r="C140" s="8" t="s">
        <v>6625</v>
      </c>
      <c r="D140" s="8" t="s">
        <v>218</v>
      </c>
      <c r="E140" s="73">
        <f>SUMIFS(CarrinhoFretes!Q:Q,CarrinhoFretes!O:O,C:C,CarrinhoFretes!Y:Y,"Descarregado")</f>
        <v>374931.88</v>
      </c>
      <c r="F140" s="73">
        <f>SUMIFS(RecebimentoVenda!E:E,RecebimentoVenda!C:C,C:C)</f>
        <v>374931.88</v>
      </c>
      <c r="G140" s="73">
        <f t="shared" si="31"/>
        <v>0</v>
      </c>
      <c r="H140" s="8">
        <v>82.0</v>
      </c>
      <c r="I140" s="8">
        <v>2000.0</v>
      </c>
      <c r="J140" s="11">
        <v>164000.0</v>
      </c>
      <c r="K140" s="34">
        <f>SUMIFS(CarrinhoFretes!W:W,CarrinhoFretes!O:O,C:C)</f>
        <v>4572.34</v>
      </c>
      <c r="L140" s="74">
        <f t="shared" si="32"/>
        <v>-2572.34</v>
      </c>
      <c r="M140" s="34" t="str">
        <f t="shared" si="33"/>
        <v>08/2025</v>
      </c>
      <c r="N140" s="75" t="str">
        <f t="shared" si="34"/>
        <v>CXG-0825</v>
      </c>
      <c r="P140" s="8" t="s">
        <v>749</v>
      </c>
      <c r="Q140" s="8" t="s">
        <v>747</v>
      </c>
      <c r="R140" s="17">
        <v>45902.3674537037</v>
      </c>
      <c r="S140" s="76">
        <f>SUMIFS(CarrinhoFretes!E:E,CarrinhoFretes!O:O,C:C,CarrinhoFretes!Y:Y,"Em Trânsito")</f>
        <v>0</v>
      </c>
      <c r="T140" s="76">
        <f t="shared" si="35"/>
        <v>4572.34</v>
      </c>
      <c r="U140" s="76">
        <f>SUMIFS(CarrinhoFretes!Q:Q,CarrinhoFretes!O:O,C:C,CarrinhoFretes!Y:Y,"Em Trânsito")</f>
        <v>0</v>
      </c>
    </row>
    <row r="141">
      <c r="A141" s="8" t="s">
        <v>9466</v>
      </c>
      <c r="B141" s="13">
        <v>45890.0</v>
      </c>
      <c r="C141" s="8" t="s">
        <v>6644</v>
      </c>
      <c r="D141" s="8" t="s">
        <v>102</v>
      </c>
      <c r="E141" s="73">
        <f>SUMIFS(CarrinhoFretes!Q:Q,CarrinhoFretes!O:O,C:C,CarrinhoFretes!Y:Y,"Descarregado")</f>
        <v>70848</v>
      </c>
      <c r="F141" s="73">
        <f>SUMIFS(RecebimentoVenda!E:E,RecebimentoVenda!C:C,C:C)</f>
        <v>70848</v>
      </c>
      <c r="G141" s="73">
        <f t="shared" si="31"/>
        <v>0</v>
      </c>
      <c r="H141" s="8">
        <v>82.0</v>
      </c>
      <c r="I141" s="8">
        <v>1000.0</v>
      </c>
      <c r="J141" s="11">
        <v>82000.0</v>
      </c>
      <c r="K141" s="34">
        <f>SUMIFS(CarrinhoFretes!W:W,CarrinhoFretes!O:O,C:C)</f>
        <v>864</v>
      </c>
      <c r="L141" s="74">
        <f t="shared" si="32"/>
        <v>136</v>
      </c>
      <c r="M141" s="34" t="str">
        <f t="shared" si="33"/>
        <v>08/2025</v>
      </c>
      <c r="N141" s="75" t="str">
        <f t="shared" si="34"/>
        <v>CXG-0825</v>
      </c>
      <c r="P141" s="8" t="s">
        <v>749</v>
      </c>
      <c r="Q141" s="8" t="s">
        <v>747</v>
      </c>
      <c r="S141" s="76">
        <f>SUMIFS(CarrinhoFretes!E:E,CarrinhoFretes!O:O,C:C,CarrinhoFretes!Y:Y,"Em Trânsito")</f>
        <v>0</v>
      </c>
      <c r="T141" s="76">
        <f t="shared" si="35"/>
        <v>864</v>
      </c>
      <c r="U141" s="76">
        <f>SUMIFS(CarrinhoFretes!Q:Q,CarrinhoFretes!O:O,C:C,CarrinhoFretes!Y:Y,"Em Trânsito")</f>
        <v>0</v>
      </c>
    </row>
    <row r="142">
      <c r="A142" s="8" t="s">
        <v>9467</v>
      </c>
      <c r="B142" s="13">
        <v>45897.0</v>
      </c>
      <c r="C142" s="8" t="s">
        <v>6639</v>
      </c>
      <c r="D142" s="8" t="s">
        <v>61</v>
      </c>
      <c r="E142" s="73">
        <f>SUMIFS(CarrinhoFretes!Q:Q,CarrinhoFretes!O:O,C:C,CarrinhoFretes!Y:Y,"Descarregado")</f>
        <v>406199.43</v>
      </c>
      <c r="F142" s="73">
        <f>SUMIFS(RecebimentoVenda!E:E,RecebimentoVenda!C:C,C:C)</f>
        <v>406199.43</v>
      </c>
      <c r="G142" s="73">
        <f t="shared" si="31"/>
        <v>0</v>
      </c>
      <c r="H142" s="8">
        <v>85.0</v>
      </c>
      <c r="I142" s="8">
        <v>1000.0</v>
      </c>
      <c r="J142" s="11">
        <v>85000.0</v>
      </c>
      <c r="K142" s="34">
        <f>SUMIFS(CarrinhoFretes!W:W,CarrinhoFretes!O:O,C:C)</f>
        <v>4806.84</v>
      </c>
      <c r="L142" s="74">
        <f t="shared" si="32"/>
        <v>-3806.84</v>
      </c>
      <c r="M142" s="34" t="str">
        <f t="shared" si="33"/>
        <v>08/2025</v>
      </c>
      <c r="N142" s="75" t="str">
        <f t="shared" si="34"/>
        <v>CXG-0825</v>
      </c>
      <c r="P142" s="8" t="s">
        <v>749</v>
      </c>
      <c r="Q142" s="8" t="s">
        <v>378</v>
      </c>
      <c r="S142" s="76">
        <f>SUMIFS(CarrinhoFretes!E:E,CarrinhoFretes!O:O,C:C,CarrinhoFretes!Y:Y,"Em Trânsito")</f>
        <v>0</v>
      </c>
      <c r="T142" s="76">
        <f t="shared" si="35"/>
        <v>4806.84</v>
      </c>
      <c r="U142" s="76">
        <f>SUMIFS(CarrinhoFretes!Q:Q,CarrinhoFretes!O:O,C:C,CarrinhoFretes!Y:Y,"Em Trânsito")</f>
        <v>0</v>
      </c>
    </row>
    <row r="143">
      <c r="A143" s="8" t="s">
        <v>9468</v>
      </c>
      <c r="B143" s="13">
        <v>45901.0</v>
      </c>
      <c r="C143" s="8" t="s">
        <v>6736</v>
      </c>
      <c r="D143" s="8" t="s">
        <v>79</v>
      </c>
      <c r="E143" s="73">
        <f>SUMIFS(CarrinhoFretes!Q:Q,CarrinhoFretes!O:O,C:C,CarrinhoFretes!Y:Y,"Descarregado")</f>
        <v>430850.04</v>
      </c>
      <c r="F143" s="73">
        <f>SUMIFS(RecebimentoVenda!E:E,RecebimentoVenda!C:C,C:C)</f>
        <v>430850.04</v>
      </c>
      <c r="G143" s="73">
        <f t="shared" si="31"/>
        <v>0</v>
      </c>
      <c r="H143" s="8">
        <v>82.0</v>
      </c>
      <c r="I143" s="8">
        <v>1000.0</v>
      </c>
      <c r="J143" s="11">
        <v>82000.0</v>
      </c>
      <c r="K143" s="34">
        <f>SUMIFS(CarrinhoFretes!W:W,CarrinhoFretes!O:O,C:C)</f>
        <v>5444.17</v>
      </c>
      <c r="L143" s="74">
        <f t="shared" si="32"/>
        <v>-4444.17</v>
      </c>
      <c r="M143" s="34" t="str">
        <f t="shared" si="33"/>
        <v>09/2025</v>
      </c>
      <c r="N143" s="75" t="str">
        <f t="shared" si="34"/>
        <v>CXG-0925</v>
      </c>
      <c r="P143" s="8" t="s">
        <v>749</v>
      </c>
      <c r="Q143" s="8" t="s">
        <v>747</v>
      </c>
      <c r="S143" s="76">
        <f>SUMIFS(CarrinhoFretes!E:E,CarrinhoFretes!O:O,C:C,CarrinhoFretes!Y:Y,"Em Trânsito")</f>
        <v>0</v>
      </c>
      <c r="T143" s="76">
        <f t="shared" si="35"/>
        <v>5444.17</v>
      </c>
      <c r="U143" s="76">
        <f>SUMIFS(CarrinhoFretes!Q:Q,CarrinhoFretes!O:O,C:C,CarrinhoFretes!Y:Y,"Em Trânsito")</f>
        <v>0</v>
      </c>
    </row>
    <row r="144">
      <c r="A144" s="8" t="s">
        <v>9469</v>
      </c>
      <c r="B144" s="13">
        <v>45901.0</v>
      </c>
      <c r="C144" s="8" t="s">
        <v>6663</v>
      </c>
      <c r="D144" s="8" t="s">
        <v>201</v>
      </c>
      <c r="E144" s="73">
        <f>SUMIFS(CarrinhoFretes!Q:Q,CarrinhoFretes!O:O,C:C,CarrinhoFretes!Y:Y,"Descarregado")</f>
        <v>97653.6</v>
      </c>
      <c r="F144" s="73">
        <f>SUMIFS(RecebimentoVenda!E:E,RecebimentoVenda!C:C,C:C)</f>
        <v>97653.6</v>
      </c>
      <c r="G144" s="73">
        <f t="shared" si="31"/>
        <v>0</v>
      </c>
      <c r="H144" s="8">
        <v>80.0</v>
      </c>
      <c r="I144" s="8">
        <v>1000.0</v>
      </c>
      <c r="J144" s="11">
        <v>80000.0</v>
      </c>
      <c r="K144" s="34">
        <f>SUMIFS(CarrinhoFretes!W:W,CarrinhoFretes!O:O,C:C)</f>
        <v>1220.67</v>
      </c>
      <c r="L144" s="74">
        <f t="shared" si="32"/>
        <v>-220.67</v>
      </c>
      <c r="M144" s="34" t="str">
        <f t="shared" si="33"/>
        <v>09/2025</v>
      </c>
      <c r="N144" s="75" t="str">
        <f t="shared" si="34"/>
        <v>CXG-0925</v>
      </c>
      <c r="P144" s="8" t="s">
        <v>749</v>
      </c>
      <c r="Q144" s="8" t="s">
        <v>747</v>
      </c>
      <c r="R144" s="17">
        <v>45908.39429398148</v>
      </c>
      <c r="S144" s="76">
        <f>SUMIFS(CarrinhoFretes!E:E,CarrinhoFretes!O:O,C:C,CarrinhoFretes!Y:Y,"Em Trânsito")</f>
        <v>0</v>
      </c>
      <c r="T144" s="76">
        <f t="shared" si="35"/>
        <v>1220.67</v>
      </c>
      <c r="U144" s="76">
        <f>SUMIFS(CarrinhoFretes!Q:Q,CarrinhoFretes!O:O,C:C,CarrinhoFretes!Y:Y,"Em Trânsito")</f>
        <v>0</v>
      </c>
    </row>
    <row r="145">
      <c r="A145" s="8" t="s">
        <v>9470</v>
      </c>
      <c r="B145" s="13">
        <v>45901.0</v>
      </c>
      <c r="C145" s="8" t="s">
        <v>6653</v>
      </c>
      <c r="D145" s="8" t="s">
        <v>220</v>
      </c>
      <c r="E145" s="73">
        <f>SUMIFS(CarrinhoFretes!Q:Q,CarrinhoFretes!O:O,C:C,CarrinhoFretes!Y:Y,"Descarregado")</f>
        <v>1570263.72</v>
      </c>
      <c r="F145" s="73">
        <f>SUMIFS(RecebimentoVenda!E:E,RecebimentoVenda!C:C,C:C)</f>
        <v>1570263.72</v>
      </c>
      <c r="G145" s="73">
        <f t="shared" si="31"/>
        <v>0</v>
      </c>
      <c r="H145" s="8">
        <v>83.0</v>
      </c>
      <c r="I145" s="8">
        <v>20000.0</v>
      </c>
      <c r="J145" s="11">
        <v>1660000.0</v>
      </c>
      <c r="K145" s="34">
        <f>SUMIFS(CarrinhoFretes!W:W,CarrinhoFretes!O:O,C:C)</f>
        <v>18918.84</v>
      </c>
      <c r="L145" s="74">
        <f t="shared" si="32"/>
        <v>1081.16</v>
      </c>
      <c r="M145" s="34" t="str">
        <f t="shared" si="33"/>
        <v>09/2025</v>
      </c>
      <c r="N145" s="75" t="str">
        <f t="shared" si="34"/>
        <v>CXG-0925</v>
      </c>
      <c r="P145" s="8" t="s">
        <v>749</v>
      </c>
      <c r="Q145" s="8" t="s">
        <v>747</v>
      </c>
      <c r="S145" s="76">
        <f>SUMIFS(CarrinhoFretes!E:E,CarrinhoFretes!O:O,C:C,CarrinhoFretes!Y:Y,"Em Trânsito")</f>
        <v>0</v>
      </c>
      <c r="T145" s="76">
        <f t="shared" si="35"/>
        <v>18918.84</v>
      </c>
      <c r="U145" s="76">
        <f>SUMIFS(CarrinhoFretes!Q:Q,CarrinhoFretes!O:O,C:C,CarrinhoFretes!Y:Y,"Em Trânsito")</f>
        <v>0</v>
      </c>
    </row>
    <row r="146">
      <c r="A146" s="10" t="s">
        <v>9471</v>
      </c>
      <c r="B146" s="13">
        <v>45904.0</v>
      </c>
      <c r="C146" s="8" t="s">
        <v>9472</v>
      </c>
      <c r="D146" s="8" t="s">
        <v>127</v>
      </c>
      <c r="E146" s="73">
        <f>SUMIFS(CarrinhoFretes!Q:Q,CarrinhoFretes!O:O,C:C,CarrinhoFretes!Y:Y,"Descarregado")</f>
        <v>0</v>
      </c>
      <c r="F146" s="73">
        <f>SUMIFS(RecebimentoVenda!E:E,RecebimentoVenda!C:C,C:C)</f>
        <v>0</v>
      </c>
      <c r="G146" s="73">
        <f t="shared" si="31"/>
        <v>0</v>
      </c>
      <c r="H146" s="8">
        <v>89.0</v>
      </c>
      <c r="I146" s="8">
        <v>1000.0</v>
      </c>
      <c r="J146" s="11">
        <v>89000.0</v>
      </c>
      <c r="K146" s="34">
        <f>SUMIFS(CarrinhoFretes!W:W,CarrinhoFretes!O:O,C:C)</f>
        <v>0</v>
      </c>
      <c r="L146" s="74">
        <f t="shared" si="32"/>
        <v>1000</v>
      </c>
      <c r="M146" s="34" t="str">
        <f t="shared" si="33"/>
        <v>09/2025</v>
      </c>
      <c r="N146" s="75" t="str">
        <f t="shared" si="34"/>
        <v>CXG-0925</v>
      </c>
      <c r="P146" s="8" t="s">
        <v>749</v>
      </c>
      <c r="Q146" s="8" t="s">
        <v>747</v>
      </c>
      <c r="S146" s="76">
        <f>SUMIFS(CarrinhoFretes!E:E,CarrinhoFretes!O:O,C:C,CarrinhoFretes!Y:Y,"Em Trânsito")</f>
        <v>0</v>
      </c>
      <c r="T146" s="76">
        <f t="shared" si="35"/>
        <v>0</v>
      </c>
      <c r="U146" s="76">
        <f>SUMIFS(CarrinhoFretes!Q:Q,CarrinhoFretes!O:O,C:C,CarrinhoFretes!Y:Y,"Em Trânsito")</f>
        <v>0</v>
      </c>
    </row>
    <row r="147">
      <c r="A147" s="8" t="s">
        <v>9473</v>
      </c>
      <c r="B147" s="13">
        <v>45907.0</v>
      </c>
      <c r="C147" s="8" t="s">
        <v>6677</v>
      </c>
      <c r="D147" s="8" t="s">
        <v>83</v>
      </c>
      <c r="E147" s="73">
        <f>SUMIFS(CarrinhoFretes!Q:Q,CarrinhoFretes!O:O,C:C,CarrinhoFretes!Y:Y,"Descarregado")</f>
        <v>747942</v>
      </c>
      <c r="F147" s="73">
        <f>SUMIFS(RecebimentoVenda!E:E,RecebimentoVenda!C:C,C:C)</f>
        <v>747942</v>
      </c>
      <c r="G147" s="73">
        <f t="shared" si="31"/>
        <v>0</v>
      </c>
      <c r="H147" s="8">
        <v>86.0</v>
      </c>
      <c r="I147" s="8">
        <v>10000.0</v>
      </c>
      <c r="J147" s="11">
        <v>860000.0</v>
      </c>
      <c r="K147" s="34">
        <f>SUMIFS(CarrinhoFretes!W:W,CarrinhoFretes!O:O,C:C)</f>
        <v>8697</v>
      </c>
      <c r="L147" s="74">
        <f t="shared" si="32"/>
        <v>1303</v>
      </c>
      <c r="M147" s="34" t="str">
        <f t="shared" si="33"/>
        <v>09/2025</v>
      </c>
      <c r="N147" s="75" t="str">
        <f t="shared" si="34"/>
        <v>CXG-0925</v>
      </c>
      <c r="P147" s="8" t="s">
        <v>749</v>
      </c>
      <c r="Q147" s="8" t="s">
        <v>378</v>
      </c>
      <c r="R147" s="17">
        <v>45982.50913194445</v>
      </c>
      <c r="S147" s="76">
        <f>SUMIFS(CarrinhoFretes!E:E,CarrinhoFretes!O:O,C:C,CarrinhoFretes!Y:Y,"Em Trânsito")</f>
        <v>0</v>
      </c>
      <c r="T147" s="76">
        <f t="shared" si="35"/>
        <v>8697</v>
      </c>
      <c r="U147" s="76">
        <f>SUMIFS(CarrinhoFretes!Q:Q,CarrinhoFretes!O:O,C:C,CarrinhoFretes!Y:Y,"Em Trânsito")</f>
        <v>0</v>
      </c>
    </row>
    <row r="148">
      <c r="A148" s="8" t="s">
        <v>9474</v>
      </c>
      <c r="B148" s="13">
        <v>45908.0</v>
      </c>
      <c r="C148" s="8" t="s">
        <v>6683</v>
      </c>
      <c r="D148" s="8" t="s">
        <v>73</v>
      </c>
      <c r="E148" s="73">
        <f>SUMIFS(CarrinhoFretes!Q:Q,CarrinhoFretes!O:O,C:C,CarrinhoFretes!Y:Y,"Descarregado")</f>
        <v>4027442.8</v>
      </c>
      <c r="F148" s="73">
        <f>SUMIFS(RecebimentoVenda!E:E,RecebimentoVenda!C:C,C:C)</f>
        <v>4027442.8</v>
      </c>
      <c r="G148" s="73">
        <f t="shared" si="31"/>
        <v>0</v>
      </c>
      <c r="H148" s="8">
        <v>85.0</v>
      </c>
      <c r="I148" s="8">
        <v>50000.0</v>
      </c>
      <c r="J148" s="11">
        <v>4250000.0</v>
      </c>
      <c r="K148" s="34">
        <f>SUMIFS(CarrinhoFretes!W:W,CarrinhoFretes!O:O,C:C)</f>
        <v>47381.68</v>
      </c>
      <c r="L148" s="74">
        <f t="shared" si="32"/>
        <v>2618.32</v>
      </c>
      <c r="M148" s="34" t="str">
        <f t="shared" si="33"/>
        <v>09/2025</v>
      </c>
      <c r="N148" s="75" t="str">
        <f t="shared" si="34"/>
        <v>CXG-0925</v>
      </c>
      <c r="P148" s="8" t="s">
        <v>749</v>
      </c>
      <c r="Q148" s="8" t="s">
        <v>378</v>
      </c>
      <c r="R148" s="17">
        <v>45915.34780092593</v>
      </c>
      <c r="S148" s="76">
        <f>SUMIFS(CarrinhoFretes!E:E,CarrinhoFretes!O:O,C:C,CarrinhoFretes!Y:Y,"Em Trânsito")</f>
        <v>0</v>
      </c>
      <c r="T148" s="76">
        <f t="shared" si="35"/>
        <v>47381.68</v>
      </c>
      <c r="U148" s="76">
        <f>SUMIFS(CarrinhoFretes!Q:Q,CarrinhoFretes!O:O,C:C,CarrinhoFretes!Y:Y,"Em Trânsito")</f>
        <v>0</v>
      </c>
    </row>
    <row r="149">
      <c r="A149" s="8" t="s">
        <v>9475</v>
      </c>
      <c r="B149" s="13">
        <v>45909.0</v>
      </c>
      <c r="C149" s="8" t="s">
        <v>6662</v>
      </c>
      <c r="D149" s="8" t="s">
        <v>89</v>
      </c>
      <c r="E149" s="73">
        <f>SUMIFS(CarrinhoFretes!Q:Q,CarrinhoFretes!O:O,C:C,CarrinhoFretes!Y:Y,"Descarregado")</f>
        <v>105520.39</v>
      </c>
      <c r="F149" s="73">
        <f>SUMIFS(RecebimentoVenda!E:E,RecebimentoVenda!C:C,C:C)</f>
        <v>105520.39</v>
      </c>
      <c r="G149" s="73">
        <f t="shared" si="31"/>
        <v>0</v>
      </c>
      <c r="H149" s="8">
        <v>83.0</v>
      </c>
      <c r="I149" s="8">
        <v>1000.0</v>
      </c>
      <c r="J149" s="11">
        <v>83000.0</v>
      </c>
      <c r="K149" s="34">
        <f>SUMIFS(CarrinhoFretes!W:W,CarrinhoFretes!O:O,C:C)</f>
        <v>1271.33</v>
      </c>
      <c r="L149" s="74">
        <f t="shared" si="32"/>
        <v>-271.33</v>
      </c>
      <c r="M149" s="34" t="str">
        <f t="shared" si="33"/>
        <v>09/2025</v>
      </c>
      <c r="N149" s="75" t="str">
        <f t="shared" si="34"/>
        <v>CXG-0925</v>
      </c>
      <c r="P149" s="8" t="s">
        <v>749</v>
      </c>
      <c r="Q149" s="8" t="s">
        <v>378</v>
      </c>
      <c r="S149" s="76">
        <f>SUMIFS(CarrinhoFretes!E:E,CarrinhoFretes!O:O,C:C,CarrinhoFretes!Y:Y,"Em Trânsito")</f>
        <v>0</v>
      </c>
      <c r="T149" s="76">
        <f t="shared" si="35"/>
        <v>1271.33</v>
      </c>
      <c r="U149" s="76">
        <f>SUMIFS(CarrinhoFretes!Q:Q,CarrinhoFretes!O:O,C:C,CarrinhoFretes!Y:Y,"Em Trânsito")</f>
        <v>0</v>
      </c>
    </row>
    <row r="150">
      <c r="A150" s="8" t="s">
        <v>9476</v>
      </c>
      <c r="B150" s="13">
        <v>45910.0</v>
      </c>
      <c r="C150" s="8" t="s">
        <v>6659</v>
      </c>
      <c r="D150" s="8" t="s">
        <v>135</v>
      </c>
      <c r="E150" s="73">
        <f>SUMIFS(CarrinhoFretes!Q:Q,CarrinhoFretes!O:O,C:C,CarrinhoFretes!Y:Y,"Descarregado")</f>
        <v>204668.56</v>
      </c>
      <c r="F150" s="73">
        <f>SUMIFS(RecebimentoVenda!E:E,RecebimentoVenda!C:C,C:C)</f>
        <v>204668.56</v>
      </c>
      <c r="G150" s="73">
        <f t="shared" si="31"/>
        <v>0</v>
      </c>
      <c r="H150" s="8">
        <v>84.0</v>
      </c>
      <c r="I150" s="8">
        <v>1000.0</v>
      </c>
      <c r="J150" s="11">
        <v>84000.0</v>
      </c>
      <c r="K150" s="34">
        <f>SUMIFS(CarrinhoFretes!W:W,CarrinhoFretes!O:O,C:C)</f>
        <v>2474.33</v>
      </c>
      <c r="L150" s="74">
        <f t="shared" si="32"/>
        <v>-1474.33</v>
      </c>
      <c r="M150" s="34" t="str">
        <f t="shared" si="33"/>
        <v>09/2025</v>
      </c>
      <c r="N150" s="75" t="str">
        <f t="shared" si="34"/>
        <v>CXG-0925</v>
      </c>
      <c r="P150" s="8" t="s">
        <v>749</v>
      </c>
      <c r="Q150" s="8" t="s">
        <v>378</v>
      </c>
      <c r="S150" s="76">
        <f>SUMIFS(CarrinhoFretes!E:E,CarrinhoFretes!O:O,C:C,CarrinhoFretes!Y:Y,"Em Trânsito")</f>
        <v>0</v>
      </c>
      <c r="T150" s="76">
        <f t="shared" si="35"/>
        <v>2474.33</v>
      </c>
      <c r="U150" s="76">
        <f>SUMIFS(CarrinhoFretes!Q:Q,CarrinhoFretes!O:O,C:C,CarrinhoFretes!Y:Y,"Em Trânsito")</f>
        <v>0</v>
      </c>
    </row>
    <row r="151">
      <c r="A151" s="8" t="s">
        <v>9477</v>
      </c>
      <c r="B151" s="13">
        <v>45910.0</v>
      </c>
      <c r="C151" s="8" t="s">
        <v>6666</v>
      </c>
      <c r="D151" s="8" t="s">
        <v>206</v>
      </c>
      <c r="E151" s="73">
        <f>SUMIFS(CarrinhoFretes!Q:Q,CarrinhoFretes!O:O,C:C,CarrinhoFretes!Y:Y,"Descarregado")</f>
        <v>97829.61</v>
      </c>
      <c r="F151" s="73">
        <f>SUMIFS(RecebimentoVenda!E:E,RecebimentoVenda!C:C,C:C)</f>
        <v>97829.61</v>
      </c>
      <c r="G151" s="73">
        <f t="shared" si="31"/>
        <v>0</v>
      </c>
      <c r="H151" s="8">
        <v>83.0</v>
      </c>
      <c r="I151" s="8">
        <v>1000.0</v>
      </c>
      <c r="J151" s="11">
        <v>83000.0</v>
      </c>
      <c r="K151" s="34">
        <f>SUMIFS(CarrinhoFretes!W:W,CarrinhoFretes!O:O,C:C)</f>
        <v>1178.67</v>
      </c>
      <c r="L151" s="74">
        <f t="shared" si="32"/>
        <v>-178.67</v>
      </c>
      <c r="M151" s="34" t="str">
        <f t="shared" si="33"/>
        <v>09/2025</v>
      </c>
      <c r="N151" s="75" t="str">
        <f t="shared" si="34"/>
        <v>CXG-0925</v>
      </c>
      <c r="P151" s="8" t="s">
        <v>749</v>
      </c>
      <c r="Q151" s="8" t="s">
        <v>378</v>
      </c>
      <c r="S151" s="76">
        <f>SUMIFS(CarrinhoFretes!E:E,CarrinhoFretes!O:O,C:C,CarrinhoFretes!Y:Y,"Em Trânsito")</f>
        <v>0</v>
      </c>
      <c r="T151" s="76">
        <f t="shared" si="35"/>
        <v>1178.67</v>
      </c>
      <c r="U151" s="76">
        <f>SUMIFS(CarrinhoFretes!Q:Q,CarrinhoFretes!O:O,C:C,CarrinhoFretes!Y:Y,"Em Trânsito")</f>
        <v>0</v>
      </c>
    </row>
    <row r="152">
      <c r="A152" s="8" t="s">
        <v>9478</v>
      </c>
      <c r="B152" s="13">
        <v>45934.0</v>
      </c>
      <c r="C152" s="8" t="s">
        <v>6127</v>
      </c>
      <c r="D152" s="8" t="s">
        <v>73</v>
      </c>
      <c r="E152" s="73">
        <f>SUMIFS(CarrinhoFretes!Q:Q,CarrinhoFretes!O:O,C:C,CarrinhoFretes!Y:Y,"Descarregado")</f>
        <v>2798731.78</v>
      </c>
      <c r="F152" s="73">
        <f>SUMIFS(RecebimentoVenda!E:E,RecebimentoVenda!C:C,C:C)</f>
        <v>2798731.78</v>
      </c>
      <c r="G152" s="73">
        <f t="shared" si="31"/>
        <v>0</v>
      </c>
      <c r="H152" s="8">
        <v>83.0</v>
      </c>
      <c r="I152" s="8">
        <v>33000.0</v>
      </c>
      <c r="J152" s="11">
        <v>2739000.0</v>
      </c>
      <c r="K152" s="34">
        <f>SUMIFS(CarrinhoFretes!W:W,CarrinhoFretes!O:O,C:C)</f>
        <v>33719.66</v>
      </c>
      <c r="L152" s="74">
        <f t="shared" si="32"/>
        <v>-719.66</v>
      </c>
      <c r="M152" s="34" t="str">
        <f t="shared" si="33"/>
        <v>10/2025</v>
      </c>
      <c r="N152" s="75" t="str">
        <f t="shared" si="34"/>
        <v>CXG-1025</v>
      </c>
      <c r="P152" s="8" t="s">
        <v>749</v>
      </c>
      <c r="Q152" s="8" t="s">
        <v>378</v>
      </c>
      <c r="R152" s="18">
        <v>45940.65886574074</v>
      </c>
      <c r="S152" s="76">
        <f>SUMIFS(CarrinhoFretes!E:E,CarrinhoFretes!O:O,C:C,CarrinhoFretes!Y:Y,"Em Trânsito")</f>
        <v>0</v>
      </c>
      <c r="T152" s="76">
        <f t="shared" si="35"/>
        <v>33719.66</v>
      </c>
      <c r="U152" s="76">
        <f>SUMIFS(CarrinhoFretes!Q:Q,CarrinhoFretes!O:O,C:C,CarrinhoFretes!Y:Y,"Em Trânsito")</f>
        <v>0</v>
      </c>
    </row>
    <row r="153">
      <c r="A153" s="8" t="s">
        <v>9479</v>
      </c>
      <c r="B153" s="13">
        <v>45935.0</v>
      </c>
      <c r="C153" s="8" t="s">
        <v>6738</v>
      </c>
      <c r="D153" s="8" t="s">
        <v>222</v>
      </c>
      <c r="E153" s="73">
        <f>SUMIFS(CarrinhoFretes!Q:Q,CarrinhoFretes!O:O,C:C,CarrinhoFretes!Y:Y,"Descarregado")</f>
        <v>27289.8</v>
      </c>
      <c r="F153" s="73">
        <f>SUMIFS(RecebimentoVenda!E:E,RecebimentoVenda!C:C,C:C)</f>
        <v>27289.8</v>
      </c>
      <c r="G153" s="73">
        <f t="shared" si="31"/>
        <v>0</v>
      </c>
      <c r="H153" s="8">
        <v>60.0</v>
      </c>
      <c r="I153" s="8">
        <v>1000.0</v>
      </c>
      <c r="J153" s="11">
        <v>60000.0</v>
      </c>
      <c r="K153" s="34">
        <f>SUMIFS(CarrinhoFretes!W:W,CarrinhoFretes!O:O,C:C)</f>
        <v>454.83</v>
      </c>
      <c r="L153" s="74">
        <f t="shared" si="32"/>
        <v>545.17</v>
      </c>
      <c r="M153" s="34" t="str">
        <f t="shared" si="33"/>
        <v>10/2025</v>
      </c>
      <c r="N153" s="75" t="str">
        <f t="shared" si="34"/>
        <v>CXG-1025</v>
      </c>
      <c r="P153" s="8" t="s">
        <v>749</v>
      </c>
      <c r="Q153" s="8" t="s">
        <v>378</v>
      </c>
      <c r="S153" s="76">
        <f>SUMIFS(CarrinhoFretes!E:E,CarrinhoFretes!O:O,C:C,CarrinhoFretes!Y:Y,"Em Trânsito")</f>
        <v>0</v>
      </c>
      <c r="T153" s="76">
        <f t="shared" si="35"/>
        <v>454.83</v>
      </c>
      <c r="U153" s="76">
        <f>SUMIFS(CarrinhoFretes!Q:Q,CarrinhoFretes!O:O,C:C,CarrinhoFretes!Y:Y,"Em Trânsito")</f>
        <v>0</v>
      </c>
    </row>
    <row r="154">
      <c r="A154" s="8" t="s">
        <v>9480</v>
      </c>
      <c r="B154" s="19">
        <v>45942.0</v>
      </c>
      <c r="C154" s="8" t="s">
        <v>6758</v>
      </c>
      <c r="D154" s="8" t="s">
        <v>65</v>
      </c>
      <c r="E154" s="73">
        <f>SUMIFS(CarrinhoFretes!Q:Q,CarrinhoFretes!O:O,C:C,CarrinhoFretes!Y:Y,"Descarregado")</f>
        <v>188201.08</v>
      </c>
      <c r="F154" s="73">
        <f>SUMIFS(RecebimentoVenda!E:E,RecebimentoVenda!C:C,C:C)</f>
        <v>188201.08</v>
      </c>
      <c r="G154" s="73">
        <f t="shared" si="31"/>
        <v>0</v>
      </c>
      <c r="H154" s="8">
        <v>76.0</v>
      </c>
      <c r="I154" s="8">
        <v>1000.0</v>
      </c>
      <c r="J154" s="11">
        <v>76000.0</v>
      </c>
      <c r="K154" s="34">
        <f>SUMIFS(CarrinhoFretes!W:W,CarrinhoFretes!O:O,C:C)</f>
        <v>2476.33</v>
      </c>
      <c r="L154" s="74">
        <f t="shared" si="32"/>
        <v>-1476.33</v>
      </c>
      <c r="M154" s="34" t="str">
        <f t="shared" si="33"/>
        <v>10/2025</v>
      </c>
      <c r="N154" s="75" t="str">
        <f t="shared" si="34"/>
        <v>CXG-1025</v>
      </c>
      <c r="P154" s="8" t="s">
        <v>749</v>
      </c>
      <c r="Q154" s="8" t="s">
        <v>378</v>
      </c>
      <c r="R154" s="18">
        <v>45959.42537037037</v>
      </c>
      <c r="S154" s="76">
        <f>SUMIFS(CarrinhoFretes!E:E,CarrinhoFretes!O:O,C:C,CarrinhoFretes!Y:Y,"Em Trânsito")</f>
        <v>0</v>
      </c>
      <c r="T154" s="76">
        <f t="shared" si="35"/>
        <v>2476.33</v>
      </c>
      <c r="U154" s="76">
        <f>SUMIFS(CarrinhoFretes!Q:Q,CarrinhoFretes!O:O,C:C,CarrinhoFretes!Y:Y,"Em Trânsito")</f>
        <v>0</v>
      </c>
    </row>
    <row r="155">
      <c r="A155" s="8" t="s">
        <v>9481</v>
      </c>
      <c r="B155" s="19">
        <v>45943.0</v>
      </c>
      <c r="C155" s="8" t="s">
        <v>6727</v>
      </c>
      <c r="D155" s="8" t="s">
        <v>224</v>
      </c>
      <c r="E155" s="73">
        <f>SUMIFS(CarrinhoFretes!Q:Q,CarrinhoFretes!O:O,C:C,CarrinhoFretes!Y:Y,"Descarregado")</f>
        <v>884852.93</v>
      </c>
      <c r="F155" s="73">
        <f>SUMIFS(RecebimentoVenda!E:E,RecebimentoVenda!C:C,C:C)</f>
        <v>884852.93</v>
      </c>
      <c r="G155" s="73">
        <f t="shared" si="31"/>
        <v>-0.0000000003492459655</v>
      </c>
      <c r="H155" s="8">
        <v>79.0</v>
      </c>
      <c r="I155" s="8">
        <v>1000.0</v>
      </c>
      <c r="J155" s="11">
        <v>79000.0</v>
      </c>
      <c r="K155" s="34">
        <f>SUMIFS(CarrinhoFretes!W:W,CarrinhoFretes!O:O,C:C)</f>
        <v>11200.67</v>
      </c>
      <c r="L155" s="74">
        <f t="shared" si="32"/>
        <v>-10200.67</v>
      </c>
      <c r="M155" s="34" t="str">
        <f t="shared" si="33"/>
        <v>10/2025</v>
      </c>
      <c r="N155" s="75" t="str">
        <f t="shared" si="34"/>
        <v>CXG-1025</v>
      </c>
      <c r="P155" s="8" t="s">
        <v>749</v>
      </c>
      <c r="Q155" s="8" t="s">
        <v>378</v>
      </c>
      <c r="R155" s="18">
        <v>45995.39394675926</v>
      </c>
      <c r="S155" s="76">
        <f>SUMIFS(CarrinhoFretes!E:E,CarrinhoFretes!O:O,C:C,CarrinhoFretes!Y:Y,"Em Trânsito")</f>
        <v>0</v>
      </c>
      <c r="T155" s="76">
        <f t="shared" si="35"/>
        <v>11200.67</v>
      </c>
      <c r="U155" s="76">
        <f>SUMIFS(CarrinhoFretes!Q:Q,CarrinhoFretes!O:O,C:C,CarrinhoFretes!Y:Y,"Em Trânsito")</f>
        <v>0</v>
      </c>
    </row>
    <row r="156">
      <c r="A156" s="8" t="s">
        <v>9482</v>
      </c>
      <c r="B156" s="19">
        <v>45944.0</v>
      </c>
      <c r="C156" s="8" t="s">
        <v>9483</v>
      </c>
      <c r="D156" s="8" t="s">
        <v>33</v>
      </c>
      <c r="E156" s="73">
        <f>SUMIFS(CarrinhoFretes!Q:Q,CarrinhoFretes!O:O,C:C,CarrinhoFretes!Y:Y,"Descarregado")</f>
        <v>0</v>
      </c>
      <c r="F156" s="73">
        <f>SUMIFS(RecebimentoVenda!E:E,RecebimentoVenda!C:C,C:C)</f>
        <v>0</v>
      </c>
      <c r="G156" s="73">
        <f t="shared" si="31"/>
        <v>0</v>
      </c>
      <c r="H156" s="8">
        <v>76.0</v>
      </c>
      <c r="I156" s="8">
        <v>1000.0</v>
      </c>
      <c r="J156" s="11">
        <v>76000.0</v>
      </c>
      <c r="K156" s="34">
        <f>SUMIFS(CarrinhoFretes!W:W,CarrinhoFretes!O:O,C:C)</f>
        <v>0</v>
      </c>
      <c r="L156" s="74">
        <f t="shared" si="32"/>
        <v>1000</v>
      </c>
      <c r="M156" s="34" t="str">
        <f t="shared" si="33"/>
        <v>10/2025</v>
      </c>
      <c r="N156" s="75" t="str">
        <f t="shared" si="34"/>
        <v>CXG-1025</v>
      </c>
      <c r="P156" s="8" t="s">
        <v>749</v>
      </c>
      <c r="Q156" s="8" t="s">
        <v>378</v>
      </c>
      <c r="S156" s="76">
        <f>SUMIFS(CarrinhoFretes!E:E,CarrinhoFretes!O:O,C:C,CarrinhoFretes!Y:Y,"Em Trânsito")</f>
        <v>0</v>
      </c>
      <c r="T156" s="76">
        <f t="shared" si="35"/>
        <v>0</v>
      </c>
      <c r="U156" s="76">
        <f>SUMIFS(CarrinhoFretes!Q:Q,CarrinhoFretes!O:O,C:C,CarrinhoFretes!Y:Y,"Em Trânsito")</f>
        <v>0</v>
      </c>
    </row>
    <row r="157">
      <c r="A157" s="8" t="s">
        <v>9484</v>
      </c>
      <c r="B157" s="19">
        <v>45945.0</v>
      </c>
      <c r="C157" s="8" t="s">
        <v>6745</v>
      </c>
      <c r="D157" s="8" t="s">
        <v>226</v>
      </c>
      <c r="E157" s="73">
        <f>SUMIFS(CarrinhoFretes!Q:Q,CarrinhoFretes!O:O,C:C,CarrinhoFretes!Y:Y,"Descarregado")</f>
        <v>139308.82</v>
      </c>
      <c r="F157" s="73">
        <f>SUMIFS(RecebimentoVenda!E:E,RecebimentoVenda!C:C,C:C)</f>
        <v>139308.82</v>
      </c>
      <c r="G157" s="73">
        <f t="shared" si="31"/>
        <v>0</v>
      </c>
      <c r="H157" s="8">
        <v>73.0</v>
      </c>
      <c r="I157" s="8">
        <v>1000.0</v>
      </c>
      <c r="J157" s="11">
        <v>73000.0</v>
      </c>
      <c r="K157" s="34">
        <f>SUMIFS(CarrinhoFretes!W:W,CarrinhoFretes!O:O,C:C)</f>
        <v>1908.34</v>
      </c>
      <c r="L157" s="74">
        <f t="shared" si="32"/>
        <v>-908.34</v>
      </c>
      <c r="M157" s="34" t="str">
        <f t="shared" si="33"/>
        <v>10/2025</v>
      </c>
      <c r="N157" s="75" t="str">
        <f t="shared" si="34"/>
        <v>CXG-1025</v>
      </c>
      <c r="P157" s="8" t="s">
        <v>749</v>
      </c>
      <c r="Q157" s="8" t="s">
        <v>378</v>
      </c>
      <c r="S157" s="76">
        <f>SUMIFS(CarrinhoFretes!E:E,CarrinhoFretes!O:O,C:C,CarrinhoFretes!Y:Y,"Em Trânsito")</f>
        <v>0</v>
      </c>
      <c r="T157" s="76">
        <f t="shared" si="35"/>
        <v>1908.34</v>
      </c>
      <c r="U157" s="76">
        <f>SUMIFS(CarrinhoFretes!Q:Q,CarrinhoFretes!O:O,C:C,CarrinhoFretes!Y:Y,"Em Trânsito")</f>
        <v>0</v>
      </c>
    </row>
    <row r="158">
      <c r="A158" s="8" t="s">
        <v>9485</v>
      </c>
      <c r="B158" s="19">
        <v>45946.0</v>
      </c>
      <c r="C158" s="8" t="s">
        <v>6755</v>
      </c>
      <c r="D158" s="8" t="s">
        <v>135</v>
      </c>
      <c r="E158" s="73">
        <f>SUMIFS(CarrinhoFretes!Q:Q,CarrinhoFretes!O:O,C:C,CarrinhoFretes!Y:Y,"Descarregado")</f>
        <v>174180.59</v>
      </c>
      <c r="F158" s="73">
        <f>SUMIFS(RecebimentoVenda!E:E,RecebimentoVenda!C:C,C:C)</f>
        <v>174180.59</v>
      </c>
      <c r="G158" s="73">
        <f t="shared" si="31"/>
        <v>0</v>
      </c>
      <c r="H158" s="8">
        <v>78.0</v>
      </c>
      <c r="I158" s="8">
        <v>1000.0</v>
      </c>
      <c r="J158" s="11">
        <v>78000.0</v>
      </c>
      <c r="K158" s="34">
        <f>SUMIFS(CarrinhoFretes!W:W,CarrinhoFretes!O:O,C:C)</f>
        <v>2246.17</v>
      </c>
      <c r="L158" s="74">
        <f t="shared" si="32"/>
        <v>-1246.17</v>
      </c>
      <c r="M158" s="34" t="str">
        <f t="shared" si="33"/>
        <v>10/2025</v>
      </c>
      <c r="N158" s="75" t="str">
        <f t="shared" si="34"/>
        <v>CXG-1025</v>
      </c>
      <c r="P158" s="8" t="s">
        <v>749</v>
      </c>
      <c r="Q158" s="8" t="s">
        <v>378</v>
      </c>
      <c r="S158" s="76">
        <f>SUMIFS(CarrinhoFretes!E:E,CarrinhoFretes!O:O,C:C,CarrinhoFretes!Y:Y,"Em Trânsito")</f>
        <v>0</v>
      </c>
      <c r="T158" s="76">
        <f t="shared" si="35"/>
        <v>2246.17</v>
      </c>
      <c r="U158" s="76">
        <f>SUMIFS(CarrinhoFretes!Q:Q,CarrinhoFretes!O:O,C:C,CarrinhoFretes!Y:Y,"Em Trânsito")</f>
        <v>0</v>
      </c>
    </row>
    <row r="159">
      <c r="A159" s="8" t="s">
        <v>9486</v>
      </c>
      <c r="B159" s="19">
        <v>45947.0</v>
      </c>
      <c r="C159" s="8" t="s">
        <v>6749</v>
      </c>
      <c r="D159" s="8" t="s">
        <v>51</v>
      </c>
      <c r="E159" s="73">
        <f>SUMIFS(CarrinhoFretes!Q:Q,CarrinhoFretes!O:O,C:C,CarrinhoFretes!Y:Y,"Descarregado")</f>
        <v>442898.5</v>
      </c>
      <c r="F159" s="73">
        <f>SUMIFS(RecebimentoVenda!E:E,RecebimentoVenda!C:C,C:C)</f>
        <v>442898.5</v>
      </c>
      <c r="G159" s="73">
        <f t="shared" si="31"/>
        <v>0</v>
      </c>
      <c r="H159" s="8">
        <v>77.0</v>
      </c>
      <c r="I159" s="8">
        <v>1000.0</v>
      </c>
      <c r="J159" s="11">
        <v>77000.0</v>
      </c>
      <c r="K159" s="34">
        <f>SUMIFS(CarrinhoFretes!W:W,CarrinhoFretes!O:O,C:C)</f>
        <v>5864.5</v>
      </c>
      <c r="L159" s="74">
        <f t="shared" si="32"/>
        <v>-4864.5</v>
      </c>
      <c r="M159" s="34" t="str">
        <f t="shared" si="33"/>
        <v>10/2025</v>
      </c>
      <c r="N159" s="75" t="str">
        <f t="shared" si="34"/>
        <v>CXG-1025</v>
      </c>
      <c r="P159" s="8" t="s">
        <v>749</v>
      </c>
      <c r="Q159" s="8" t="s">
        <v>378</v>
      </c>
      <c r="S159" s="76">
        <f>SUMIFS(CarrinhoFretes!E:E,CarrinhoFretes!O:O,C:C,CarrinhoFretes!Y:Y,"Em Trânsito")</f>
        <v>0</v>
      </c>
      <c r="T159" s="76">
        <f t="shared" si="35"/>
        <v>5864.5</v>
      </c>
      <c r="U159" s="76">
        <f>SUMIFS(CarrinhoFretes!Q:Q,CarrinhoFretes!O:O,C:C,CarrinhoFretes!Y:Y,"Em Trânsito")</f>
        <v>0</v>
      </c>
    </row>
    <row r="160">
      <c r="A160" s="8" t="s">
        <v>9487</v>
      </c>
      <c r="B160" s="19">
        <v>45947.0</v>
      </c>
      <c r="C160" s="8" t="s">
        <v>6765</v>
      </c>
      <c r="D160" s="8" t="s">
        <v>53</v>
      </c>
      <c r="E160" s="73">
        <f>SUMIFS(CarrinhoFretes!Q:Q,CarrinhoFretes!O:O,C:C,CarrinhoFretes!Y:Y,"Descarregado")</f>
        <v>2469954.27</v>
      </c>
      <c r="F160" s="73">
        <f>SUMIFS(RecebimentoVenda!E:E,RecebimentoVenda!C:C,C:C)</f>
        <v>2469954.27</v>
      </c>
      <c r="G160" s="73">
        <f t="shared" si="31"/>
        <v>0</v>
      </c>
      <c r="H160" s="8">
        <v>73.0</v>
      </c>
      <c r="I160" s="8">
        <v>20000.0</v>
      </c>
      <c r="J160" s="11">
        <v>1460000.0</v>
      </c>
      <c r="K160" s="34">
        <f>SUMIFS(CarrinhoFretes!W:W,CarrinhoFretes!O:O,C:C)</f>
        <v>33834.99</v>
      </c>
      <c r="L160" s="74">
        <f t="shared" si="32"/>
        <v>-13834.99</v>
      </c>
      <c r="M160" s="34" t="str">
        <f t="shared" si="33"/>
        <v>10/2025</v>
      </c>
      <c r="N160" s="75" t="str">
        <f t="shared" si="34"/>
        <v>CXG-1025</v>
      </c>
      <c r="P160" s="8" t="s">
        <v>749</v>
      </c>
      <c r="Q160" s="8" t="s">
        <v>378</v>
      </c>
      <c r="R160" s="18">
        <v>45974.61790509259</v>
      </c>
      <c r="S160" s="76">
        <f>SUMIFS(CarrinhoFretes!E:E,CarrinhoFretes!O:O,C:C,CarrinhoFretes!Y:Y,"Em Trânsito")</f>
        <v>0</v>
      </c>
      <c r="T160" s="76">
        <f t="shared" si="35"/>
        <v>33834.99</v>
      </c>
      <c r="U160" s="76">
        <f>SUMIFS(CarrinhoFretes!Q:Q,CarrinhoFretes!O:O,C:C,CarrinhoFretes!Y:Y,"Em Trânsito")</f>
        <v>0</v>
      </c>
    </row>
    <row r="161">
      <c r="A161" s="8" t="s">
        <v>9488</v>
      </c>
      <c r="B161" s="19">
        <v>45950.0</v>
      </c>
      <c r="C161" s="8" t="s">
        <v>6711</v>
      </c>
      <c r="D161" s="8" t="s">
        <v>41</v>
      </c>
      <c r="E161" s="73">
        <f>SUMIFS(CarrinhoFretes!Q:Q,CarrinhoFretes!O:O,C:C,CarrinhoFretes!Y:Y,"Descarregado")</f>
        <v>389987.25</v>
      </c>
      <c r="F161" s="73">
        <f>SUMIFS(RecebimentoVenda!E:E,RecebimentoVenda!C:C,C:C)</f>
        <v>389987.25</v>
      </c>
      <c r="G161" s="73">
        <f t="shared" si="31"/>
        <v>0</v>
      </c>
      <c r="H161" s="8">
        <v>75.0</v>
      </c>
      <c r="I161" s="8">
        <v>10000.0</v>
      </c>
      <c r="J161" s="11">
        <v>750000.0</v>
      </c>
      <c r="K161" s="34">
        <f>SUMIFS(CarrinhoFretes!W:W,CarrinhoFretes!O:O,C:C)</f>
        <v>5199.83</v>
      </c>
      <c r="L161" s="74">
        <f t="shared" si="32"/>
        <v>4800.17</v>
      </c>
      <c r="M161" s="34" t="str">
        <f t="shared" si="33"/>
        <v>10/2025</v>
      </c>
      <c r="N161" s="75" t="str">
        <f t="shared" si="34"/>
        <v>CXG-1025</v>
      </c>
      <c r="P161" s="8" t="s">
        <v>749</v>
      </c>
      <c r="Q161" s="8" t="s">
        <v>378</v>
      </c>
      <c r="R161" s="18">
        <v>45961.51424768518</v>
      </c>
      <c r="S161" s="76">
        <f>SUMIFS(CarrinhoFretes!E:E,CarrinhoFretes!O:O,C:C,CarrinhoFretes!Y:Y,"Em Trânsito")</f>
        <v>0</v>
      </c>
      <c r="T161" s="76">
        <f t="shared" si="35"/>
        <v>5199.83</v>
      </c>
      <c r="U161" s="76">
        <f>SUMIFS(CarrinhoFretes!Q:Q,CarrinhoFretes!O:O,C:C,CarrinhoFretes!Y:Y,"Em Trânsito")</f>
        <v>0</v>
      </c>
    </row>
    <row r="162">
      <c r="A162" s="8" t="s">
        <v>9489</v>
      </c>
      <c r="B162" s="19">
        <v>45950.0</v>
      </c>
      <c r="C162" s="8" t="s">
        <v>6798</v>
      </c>
      <c r="D162" s="8" t="s">
        <v>73</v>
      </c>
      <c r="E162" s="73">
        <f>SUMIFS(CarrinhoFretes!Q:Q,CarrinhoFretes!O:O,C:C,CarrinhoFretes!Y:Y,"Descarregado")</f>
        <v>680655.24</v>
      </c>
      <c r="F162" s="73">
        <f>SUMIFS(RecebimentoVenda!E:E,RecebimentoVenda!C:C,C:C)</f>
        <v>680655.24</v>
      </c>
      <c r="G162" s="73">
        <f t="shared" si="31"/>
        <v>-0.0000000001164153218</v>
      </c>
      <c r="H162" s="8">
        <v>76.0</v>
      </c>
      <c r="I162" s="8">
        <v>10000.0</v>
      </c>
      <c r="J162" s="11">
        <v>760000.0</v>
      </c>
      <c r="K162" s="34">
        <f>SUMIFS(CarrinhoFretes!W:W,CarrinhoFretes!O:O,C:C)</f>
        <v>8955.99</v>
      </c>
      <c r="L162" s="74">
        <f t="shared" si="32"/>
        <v>1044.01</v>
      </c>
      <c r="M162" s="34" t="str">
        <f t="shared" si="33"/>
        <v>10/2025</v>
      </c>
      <c r="N162" s="75" t="str">
        <f t="shared" si="34"/>
        <v>CXG-1025</v>
      </c>
      <c r="P162" s="8" t="s">
        <v>749</v>
      </c>
      <c r="Q162" s="8" t="s">
        <v>378</v>
      </c>
      <c r="R162" s="17">
        <v>45971.37739583333</v>
      </c>
      <c r="S162" s="76">
        <f>SUMIFS(CarrinhoFretes!E:E,CarrinhoFretes!O:O,C:C,CarrinhoFretes!Y:Y,"Em Trânsito")</f>
        <v>0</v>
      </c>
      <c r="T162" s="76">
        <f t="shared" si="35"/>
        <v>8955.99</v>
      </c>
      <c r="U162" s="76">
        <f>SUMIFS(CarrinhoFretes!Q:Q,CarrinhoFretes!O:O,C:C,CarrinhoFretes!Y:Y,"Em Trânsito")</f>
        <v>0</v>
      </c>
    </row>
    <row r="163">
      <c r="A163" s="8" t="s">
        <v>9490</v>
      </c>
      <c r="B163" s="19">
        <v>45952.0</v>
      </c>
      <c r="C163" s="8" t="s">
        <v>6774</v>
      </c>
      <c r="D163" s="8" t="s">
        <v>206</v>
      </c>
      <c r="E163" s="73">
        <f>SUMIFS(CarrinhoFretes!Q:Q,CarrinhoFretes!O:O,C:C,CarrinhoFretes!Y:Y,"Descarregado")</f>
        <v>85667.59</v>
      </c>
      <c r="F163" s="73">
        <f>SUMIFS(RecebimentoVenda!E:E,RecebimentoVenda!C:C,C:C)</f>
        <v>85667.59</v>
      </c>
      <c r="G163" s="73">
        <f t="shared" si="31"/>
        <v>0</v>
      </c>
      <c r="H163" s="8">
        <v>77.0</v>
      </c>
      <c r="I163" s="8">
        <v>1000.0</v>
      </c>
      <c r="J163" s="11">
        <v>77000.0</v>
      </c>
      <c r="K163" s="34">
        <f>SUMIFS(CarrinhoFretes!W:W,CarrinhoFretes!O:O,C:C)</f>
        <v>1134.67</v>
      </c>
      <c r="L163" s="74">
        <f t="shared" si="32"/>
        <v>-134.67</v>
      </c>
      <c r="M163" s="34" t="str">
        <f t="shared" si="33"/>
        <v>10/2025</v>
      </c>
      <c r="N163" s="75" t="str">
        <f t="shared" si="34"/>
        <v>CXG-1025</v>
      </c>
      <c r="P163" s="8" t="s">
        <v>749</v>
      </c>
      <c r="Q163" s="8" t="s">
        <v>378</v>
      </c>
      <c r="S163" s="76">
        <f>SUMIFS(CarrinhoFretes!E:E,CarrinhoFretes!O:O,C:C,CarrinhoFretes!Y:Y,"Em Trânsito")</f>
        <v>0</v>
      </c>
      <c r="T163" s="76">
        <f t="shared" si="35"/>
        <v>1134.67</v>
      </c>
      <c r="U163" s="76">
        <f>SUMIFS(CarrinhoFretes!Q:Q,CarrinhoFretes!O:O,C:C,CarrinhoFretes!Y:Y,"Em Trânsito")</f>
        <v>0</v>
      </c>
    </row>
    <row r="164">
      <c r="A164" s="8" t="s">
        <v>9491</v>
      </c>
      <c r="B164" s="13">
        <v>45961.0</v>
      </c>
      <c r="C164" s="8" t="s">
        <v>6803</v>
      </c>
      <c r="D164" s="8" t="s">
        <v>99</v>
      </c>
      <c r="E164" s="73">
        <f>SUMIFS(CarrinhoFretes!Q:Q,CarrinhoFretes!O:O,C:C,CarrinhoFretes!Y:Y,"Descarregado")</f>
        <v>72050.25</v>
      </c>
      <c r="F164" s="73">
        <f>SUMIFS(RecebimentoVenda!E:E,RecebimentoVenda!C:C,C:C)</f>
        <v>72050.25</v>
      </c>
      <c r="G164" s="73">
        <f t="shared" si="31"/>
        <v>0</v>
      </c>
      <c r="H164" s="8">
        <v>75.0</v>
      </c>
      <c r="I164" s="8">
        <v>10000.0</v>
      </c>
      <c r="J164" s="11">
        <v>750000.0</v>
      </c>
      <c r="K164" s="34">
        <f>SUMIFS(CarrinhoFretes!W:W,CarrinhoFretes!O:O,C:C)</f>
        <v>960.67</v>
      </c>
      <c r="L164" s="74">
        <f t="shared" si="32"/>
        <v>9039.33</v>
      </c>
      <c r="M164" s="34" t="str">
        <f t="shared" si="33"/>
        <v>10/2025</v>
      </c>
      <c r="N164" s="75" t="str">
        <f t="shared" si="34"/>
        <v>CXG-1025</v>
      </c>
      <c r="P164" s="8" t="s">
        <v>749</v>
      </c>
      <c r="Q164" s="8" t="s">
        <v>747</v>
      </c>
      <c r="S164" s="76">
        <f>SUMIFS(CarrinhoFretes!E:E,CarrinhoFretes!O:O,C:C,CarrinhoFretes!Y:Y,"Em Trânsito")</f>
        <v>0</v>
      </c>
      <c r="T164" s="76">
        <f t="shared" si="35"/>
        <v>960.67</v>
      </c>
      <c r="U164" s="76">
        <f>SUMIFS(CarrinhoFretes!Q:Q,CarrinhoFretes!O:O,C:C,CarrinhoFretes!Y:Y,"Em Trânsito")</f>
        <v>0</v>
      </c>
    </row>
    <row r="165">
      <c r="A165" s="8" t="s">
        <v>9492</v>
      </c>
      <c r="B165" s="13">
        <v>45968.0</v>
      </c>
      <c r="C165" s="8" t="s">
        <v>6209</v>
      </c>
      <c r="D165" s="8" t="s">
        <v>53</v>
      </c>
      <c r="E165" s="73">
        <f>SUMIFS(CarrinhoFretes!Q:Q,CarrinhoFretes!O:O,C:C,CarrinhoFretes!Y:Y,"Descarregado")</f>
        <v>501859.82</v>
      </c>
      <c r="F165" s="73">
        <f>SUMIFS(RecebimentoVenda!E:E,RecebimentoVenda!C:C,C:C)</f>
        <v>501859.82</v>
      </c>
      <c r="G165" s="73">
        <f t="shared" si="31"/>
        <v>0</v>
      </c>
      <c r="H165" s="8">
        <v>77.0</v>
      </c>
      <c r="I165" s="8">
        <v>5000.0</v>
      </c>
      <c r="J165" s="11">
        <v>385000.0</v>
      </c>
      <c r="K165" s="34">
        <f>SUMIFS(CarrinhoFretes!W:W,CarrinhoFretes!O:O,C:C)</f>
        <v>6517.66</v>
      </c>
      <c r="L165" s="74">
        <f t="shared" si="32"/>
        <v>-1517.66</v>
      </c>
      <c r="M165" s="34" t="str">
        <f t="shared" si="33"/>
        <v>11/2025</v>
      </c>
      <c r="N165" s="75" t="str">
        <f t="shared" si="34"/>
        <v>CXG-1125</v>
      </c>
      <c r="P165" s="8" t="s">
        <v>749</v>
      </c>
      <c r="Q165" s="8" t="s">
        <v>378</v>
      </c>
      <c r="R165" s="18">
        <v>45985.416817129626</v>
      </c>
      <c r="S165" s="76">
        <f>SUMIFS(CarrinhoFretes!E:E,CarrinhoFretes!O:O,C:C,CarrinhoFretes!Y:Y,"Em Trânsito")</f>
        <v>0</v>
      </c>
      <c r="T165" s="76">
        <f t="shared" si="35"/>
        <v>6517.66</v>
      </c>
      <c r="U165" s="76">
        <f>SUMIFS(CarrinhoFretes!Q:Q,CarrinhoFretes!O:O,C:C,CarrinhoFretes!Y:Y,"Em Trânsito")</f>
        <v>0</v>
      </c>
    </row>
    <row r="166">
      <c r="A166" s="8" t="s">
        <v>9493</v>
      </c>
      <c r="B166" s="13">
        <v>45968.0</v>
      </c>
      <c r="C166" s="8" t="s">
        <v>6809</v>
      </c>
      <c r="D166" s="8" t="s">
        <v>97</v>
      </c>
      <c r="E166" s="73">
        <f>SUMIFS(CarrinhoFretes!Q:Q,CarrinhoFretes!O:O,C:C,CarrinhoFretes!Y:Y,"Descarregado")</f>
        <v>88200</v>
      </c>
      <c r="F166" s="73">
        <f>SUMIFS(RecebimentoVenda!E:E,RecebimentoVenda!C:C,C:C)</f>
        <v>88200</v>
      </c>
      <c r="G166" s="73">
        <f t="shared" si="31"/>
        <v>0</v>
      </c>
      <c r="H166" s="8">
        <v>72.0</v>
      </c>
      <c r="I166" s="8">
        <v>1000.0</v>
      </c>
      <c r="J166" s="11">
        <v>72000.0</v>
      </c>
      <c r="K166" s="34">
        <f>SUMIFS(CarrinhoFretes!W:W,CarrinhoFretes!O:O,C:C)</f>
        <v>1225</v>
      </c>
      <c r="L166" s="74">
        <f t="shared" si="32"/>
        <v>-225</v>
      </c>
      <c r="M166" s="34" t="str">
        <f t="shared" si="33"/>
        <v>11/2025</v>
      </c>
      <c r="N166" s="75" t="str">
        <f t="shared" si="34"/>
        <v>CXG-1125</v>
      </c>
      <c r="P166" s="8" t="s">
        <v>749</v>
      </c>
      <c r="Q166" s="8" t="s">
        <v>378</v>
      </c>
      <c r="S166" s="76">
        <f>SUMIFS(CarrinhoFretes!E:E,CarrinhoFretes!O:O,C:C,CarrinhoFretes!Y:Y,"Em Trânsito")</f>
        <v>0</v>
      </c>
      <c r="T166" s="76">
        <f t="shared" si="35"/>
        <v>1225</v>
      </c>
      <c r="U166" s="76">
        <f>SUMIFS(CarrinhoFretes!Q:Q,CarrinhoFretes!O:O,C:C,CarrinhoFretes!Y:Y,"Em Trânsito")</f>
        <v>0</v>
      </c>
    </row>
    <row r="167">
      <c r="A167" s="8" t="s">
        <v>9494</v>
      </c>
      <c r="B167" s="19">
        <v>45971.0</v>
      </c>
      <c r="C167" s="8" t="s">
        <v>6811</v>
      </c>
      <c r="D167" s="8" t="s">
        <v>23</v>
      </c>
      <c r="E167" s="73">
        <f>SUMIFS(CarrinhoFretes!Q:Q,CarrinhoFretes!O:O,C:C,CarrinhoFretes!Y:Y,"Descarregado")</f>
        <v>2472840.9</v>
      </c>
      <c r="F167" s="73">
        <f>SUMIFS(RecebimentoVenda!E:E,RecebimentoVenda!C:C,C:C)</f>
        <v>2472840.9</v>
      </c>
      <c r="G167" s="73">
        <f t="shared" si="31"/>
        <v>-0.0000000004656612873</v>
      </c>
      <c r="H167" s="8">
        <v>76.5</v>
      </c>
      <c r="I167" s="8">
        <v>1000.0</v>
      </c>
      <c r="J167" s="11">
        <v>76500.0</v>
      </c>
      <c r="K167" s="34">
        <f>SUMIFS(CarrinhoFretes!W:W,CarrinhoFretes!O:O,C:C)</f>
        <v>31936.97</v>
      </c>
      <c r="L167" s="74">
        <f t="shared" si="32"/>
        <v>-30936.97</v>
      </c>
      <c r="M167" s="34" t="str">
        <f t="shared" si="33"/>
        <v>11/2025</v>
      </c>
      <c r="N167" s="75" t="str">
        <f t="shared" si="34"/>
        <v>CXG-1125</v>
      </c>
      <c r="P167" s="8" t="s">
        <v>749</v>
      </c>
      <c r="Q167" s="8" t="s">
        <v>747</v>
      </c>
      <c r="R167" s="17">
        <v>46106.32270833333</v>
      </c>
      <c r="S167" s="76">
        <f>SUMIFS(CarrinhoFretes!E:E,CarrinhoFretes!O:O,C:C,CarrinhoFretes!Y:Y,"Em Trânsito")</f>
        <v>0</v>
      </c>
      <c r="T167" s="76">
        <f t="shared" si="35"/>
        <v>31936.97</v>
      </c>
      <c r="U167" s="76">
        <f>SUMIFS(CarrinhoFretes!Q:Q,CarrinhoFretes!O:O,C:C,CarrinhoFretes!Y:Y,"Em Trânsito")</f>
        <v>0</v>
      </c>
    </row>
    <row r="168">
      <c r="A168" s="8" t="s">
        <v>9495</v>
      </c>
      <c r="B168" s="19">
        <v>45972.0</v>
      </c>
      <c r="C168" s="8" t="s">
        <v>6814</v>
      </c>
      <c r="D168" s="8" t="s">
        <v>83</v>
      </c>
      <c r="E168" s="73">
        <f>SUMIFS(CarrinhoFretes!Q:Q,CarrinhoFretes!O:O,C:C,CarrinhoFretes!Y:Y,"Descarregado")</f>
        <v>141231.06</v>
      </c>
      <c r="F168" s="73">
        <f>SUMIFS(RecebimentoVenda!E:E,RecebimentoVenda!C:C,C:C)</f>
        <v>141231.06</v>
      </c>
      <c r="G168" s="73">
        <f t="shared" si="31"/>
        <v>0</v>
      </c>
      <c r="H168" s="8">
        <v>82.0</v>
      </c>
      <c r="I168" s="8">
        <v>10000.0</v>
      </c>
      <c r="J168" s="11">
        <v>820000.0</v>
      </c>
      <c r="K168" s="34">
        <f>SUMIFS(CarrinhoFretes!W:W,CarrinhoFretes!O:O,C:C)</f>
        <v>1722.33</v>
      </c>
      <c r="L168" s="74">
        <f t="shared" si="32"/>
        <v>8277.67</v>
      </c>
      <c r="M168" s="34" t="str">
        <f t="shared" si="33"/>
        <v>11/2025</v>
      </c>
      <c r="N168" s="75" t="str">
        <f t="shared" si="34"/>
        <v>CXG-1125</v>
      </c>
      <c r="P168" s="8" t="s">
        <v>749</v>
      </c>
      <c r="Q168" s="8" t="s">
        <v>378</v>
      </c>
      <c r="R168" s="18">
        <v>45982.509108796294</v>
      </c>
      <c r="S168" s="76">
        <f>SUMIFS(CarrinhoFretes!E:E,CarrinhoFretes!O:O,C:C,CarrinhoFretes!Y:Y,"Em Trânsito")</f>
        <v>0</v>
      </c>
      <c r="T168" s="76">
        <f t="shared" si="35"/>
        <v>1722.33</v>
      </c>
      <c r="U168" s="76">
        <f>SUMIFS(CarrinhoFretes!Q:Q,CarrinhoFretes!O:O,C:C,CarrinhoFretes!Y:Y,"Em Trânsito")</f>
        <v>0</v>
      </c>
    </row>
    <row r="169">
      <c r="A169" s="8" t="s">
        <v>9496</v>
      </c>
      <c r="B169" s="19">
        <v>45973.0</v>
      </c>
      <c r="C169" s="8" t="s">
        <v>6815</v>
      </c>
      <c r="D169" s="8" t="s">
        <v>73</v>
      </c>
      <c r="E169" s="73">
        <f>SUMIFS(CarrinhoFretes!Q:Q,CarrinhoFretes!O:O,C:C,CarrinhoFretes!Y:Y,"Descarregado")</f>
        <v>1596708</v>
      </c>
      <c r="F169" s="73">
        <f>SUMIFS(RecebimentoVenda!E:E,RecebimentoVenda!C:C,C:C)</f>
        <v>1596708</v>
      </c>
      <c r="G169" s="73">
        <f t="shared" si="31"/>
        <v>-0.0000000004656612873</v>
      </c>
      <c r="H169" s="8">
        <v>80.0</v>
      </c>
      <c r="I169" s="8">
        <v>20000.0</v>
      </c>
      <c r="J169" s="11">
        <v>1600000.0</v>
      </c>
      <c r="K169" s="34">
        <f>SUMIFS(CarrinhoFretes!W:W,CarrinhoFretes!O:O,C:C)</f>
        <v>19958.85</v>
      </c>
      <c r="L169" s="74">
        <f t="shared" si="32"/>
        <v>41.15</v>
      </c>
      <c r="M169" s="34" t="str">
        <f t="shared" si="33"/>
        <v>11/2025</v>
      </c>
      <c r="N169" s="75" t="str">
        <f t="shared" si="34"/>
        <v>CXG-1125</v>
      </c>
      <c r="P169" s="8" t="s">
        <v>749</v>
      </c>
      <c r="Q169" s="8" t="s">
        <v>378</v>
      </c>
      <c r="R169" s="18">
        <v>45976.49456018519</v>
      </c>
      <c r="S169" s="76">
        <f>SUMIFS(CarrinhoFretes!E:E,CarrinhoFretes!O:O,C:C,CarrinhoFretes!Y:Y,"Em Trânsito")</f>
        <v>0</v>
      </c>
      <c r="T169" s="76">
        <f t="shared" si="35"/>
        <v>19958.85</v>
      </c>
      <c r="U169" s="76">
        <f>SUMIFS(CarrinhoFretes!Q:Q,CarrinhoFretes!O:O,C:C,CarrinhoFretes!Y:Y,"Em Trânsito")</f>
        <v>0</v>
      </c>
    </row>
    <row r="170">
      <c r="A170" s="8" t="s">
        <v>9497</v>
      </c>
      <c r="B170" s="19">
        <v>45976.0</v>
      </c>
      <c r="C170" s="8" t="s">
        <v>6819</v>
      </c>
      <c r="D170" s="8" t="s">
        <v>53</v>
      </c>
      <c r="E170" s="73">
        <f>SUMIFS(CarrinhoFretes!Q:Q,CarrinhoFretes!O:O,C:C,CarrinhoFretes!Y:Y,"Descarregado")</f>
        <v>769813.6</v>
      </c>
      <c r="F170" s="73">
        <f>SUMIFS(RecebimentoVenda!E:E,RecebimentoVenda!C:C,C:C)</f>
        <v>769813.6</v>
      </c>
      <c r="G170" s="73">
        <f t="shared" si="31"/>
        <v>0.0000000001164153218</v>
      </c>
      <c r="H170" s="8">
        <v>80.0</v>
      </c>
      <c r="I170" s="8">
        <v>10000.0</v>
      </c>
      <c r="J170" s="11">
        <v>800000.0</v>
      </c>
      <c r="K170" s="34">
        <f>SUMIFS(CarrinhoFretes!W:W,CarrinhoFretes!O:O,C:C)</f>
        <v>9622.67</v>
      </c>
      <c r="L170" s="74">
        <f t="shared" si="32"/>
        <v>377.33</v>
      </c>
      <c r="M170" s="34" t="str">
        <f t="shared" si="33"/>
        <v>11/2025</v>
      </c>
      <c r="N170" s="75" t="str">
        <f t="shared" si="34"/>
        <v>CXG-1125</v>
      </c>
      <c r="P170" s="8" t="s">
        <v>749</v>
      </c>
      <c r="Q170" s="8" t="s">
        <v>378</v>
      </c>
      <c r="R170" s="18">
        <v>45982.510196759256</v>
      </c>
      <c r="S170" s="76">
        <f>SUMIFS(CarrinhoFretes!E:E,CarrinhoFretes!O:O,C:C,CarrinhoFretes!Y:Y,"Em Trânsito")</f>
        <v>0</v>
      </c>
      <c r="T170" s="76">
        <f t="shared" si="35"/>
        <v>9622.67</v>
      </c>
      <c r="U170" s="76">
        <f>SUMIFS(CarrinhoFretes!Q:Q,CarrinhoFretes!O:O,C:C,CarrinhoFretes!Y:Y,"Em Trânsito")</f>
        <v>0</v>
      </c>
    </row>
    <row r="171">
      <c r="A171" s="8" t="s">
        <v>9498</v>
      </c>
      <c r="B171" s="19">
        <v>45976.0</v>
      </c>
      <c r="C171" s="8" t="s">
        <v>6824</v>
      </c>
      <c r="D171" s="8" t="s">
        <v>53</v>
      </c>
      <c r="E171" s="73">
        <f>SUMIFS(CarrinhoFretes!Q:Q,CarrinhoFretes!O:O,C:C,CarrinhoFretes!Y:Y,"Descarregado")</f>
        <v>461915.22</v>
      </c>
      <c r="F171" s="73">
        <f>SUMIFS(RecebimentoVenda!E:E,RecebimentoVenda!C:C,C:C)</f>
        <v>461915.22</v>
      </c>
      <c r="G171" s="73">
        <f t="shared" si="31"/>
        <v>0</v>
      </c>
      <c r="H171" s="8">
        <v>78.0</v>
      </c>
      <c r="I171" s="8">
        <v>5000.0</v>
      </c>
      <c r="J171" s="11">
        <v>390000.0</v>
      </c>
      <c r="K171" s="34">
        <f>SUMIFS(CarrinhoFretes!W:W,CarrinhoFretes!O:O,C:C)</f>
        <v>5921.99</v>
      </c>
      <c r="L171" s="74">
        <f t="shared" si="32"/>
        <v>-921.99</v>
      </c>
      <c r="M171" s="34" t="str">
        <f t="shared" si="33"/>
        <v>11/2025</v>
      </c>
      <c r="N171" s="75" t="str">
        <f t="shared" si="34"/>
        <v>CXG-1125</v>
      </c>
      <c r="P171" s="8" t="s">
        <v>749</v>
      </c>
      <c r="Q171" s="8" t="s">
        <v>378</v>
      </c>
      <c r="R171" s="18">
        <v>45986.62873842593</v>
      </c>
      <c r="S171" s="76">
        <f>SUMIFS(CarrinhoFretes!E:E,CarrinhoFretes!O:O,C:C,CarrinhoFretes!Y:Y,"Em Trânsito")</f>
        <v>0</v>
      </c>
      <c r="T171" s="76">
        <f t="shared" si="35"/>
        <v>5921.99</v>
      </c>
      <c r="U171" s="76">
        <f>SUMIFS(CarrinhoFretes!Q:Q,CarrinhoFretes!O:O,C:C,CarrinhoFretes!Y:Y,"Em Trânsito")</f>
        <v>0</v>
      </c>
    </row>
    <row r="172">
      <c r="A172" s="8" t="s">
        <v>9499</v>
      </c>
      <c r="B172" s="19">
        <v>45978.0</v>
      </c>
      <c r="C172" s="8" t="s">
        <v>9500</v>
      </c>
      <c r="D172" s="8" t="s">
        <v>228</v>
      </c>
      <c r="E172" s="73">
        <f>SUMIFS(CarrinhoFretes!Q:Q,CarrinhoFretes!O:O,C:C,CarrinhoFretes!Y:Y,"Descarregado")</f>
        <v>0</v>
      </c>
      <c r="F172" s="73">
        <f>SUMIFS(RecebimentoVenda!E:E,RecebimentoVenda!C:C,C:C)</f>
        <v>0</v>
      </c>
      <c r="G172" s="73">
        <f t="shared" si="31"/>
        <v>0</v>
      </c>
      <c r="H172" s="8">
        <v>78.0</v>
      </c>
      <c r="I172" s="8">
        <v>1000.0</v>
      </c>
      <c r="J172" s="11">
        <v>78000.0</v>
      </c>
      <c r="K172" s="34">
        <f>SUMIFS(CarrinhoFretes!W:W,CarrinhoFretes!O:O,C:C)</f>
        <v>0</v>
      </c>
      <c r="L172" s="74">
        <f t="shared" si="32"/>
        <v>1000</v>
      </c>
      <c r="M172" s="34" t="str">
        <f t="shared" si="33"/>
        <v>11/2025</v>
      </c>
      <c r="N172" s="75" t="str">
        <f t="shared" si="34"/>
        <v>CXG-1125</v>
      </c>
      <c r="P172" s="8" t="s">
        <v>3323</v>
      </c>
      <c r="Q172" s="8" t="s">
        <v>378</v>
      </c>
      <c r="S172" s="76">
        <f>SUMIFS(CarrinhoFretes!E:E,CarrinhoFretes!O:O,C:C,CarrinhoFretes!Y:Y,"Em Trânsito")</f>
        <v>0</v>
      </c>
      <c r="T172" s="76">
        <f t="shared" si="35"/>
        <v>0</v>
      </c>
      <c r="U172" s="76">
        <f>SUMIFS(CarrinhoFretes!Q:Q,CarrinhoFretes!O:O,C:C,CarrinhoFretes!Y:Y,"Em Trânsito")</f>
        <v>0</v>
      </c>
    </row>
    <row r="173">
      <c r="A173" s="8" t="s">
        <v>9501</v>
      </c>
      <c r="B173" s="19">
        <v>45979.0</v>
      </c>
      <c r="C173" s="8" t="s">
        <v>6817</v>
      </c>
      <c r="D173" s="8" t="s">
        <v>51</v>
      </c>
      <c r="E173" s="73">
        <f>SUMIFS(CarrinhoFretes!Q:Q,CarrinhoFretes!O:O,C:C,CarrinhoFretes!Y:Y,"Descarregado")</f>
        <v>638057.1</v>
      </c>
      <c r="F173" s="73">
        <f>SUMIFS(RecebimentoVenda!E:E,RecebimentoVenda!C:C,C:C)</f>
        <v>638057.1</v>
      </c>
      <c r="G173" s="73">
        <f t="shared" si="31"/>
        <v>0</v>
      </c>
      <c r="H173" s="8">
        <v>80.0</v>
      </c>
      <c r="I173" s="8">
        <v>1000.0</v>
      </c>
      <c r="J173" s="11">
        <v>80000.0</v>
      </c>
      <c r="K173" s="34">
        <f>SUMIFS(CarrinhoFretes!W:W,CarrinhoFretes!O:O,C:C)</f>
        <v>7929.17</v>
      </c>
      <c r="L173" s="74">
        <f t="shared" si="32"/>
        <v>-6929.17</v>
      </c>
      <c r="M173" s="34" t="str">
        <f t="shared" si="33"/>
        <v>11/2025</v>
      </c>
      <c r="N173" s="75" t="str">
        <f t="shared" si="34"/>
        <v>CXG-1125</v>
      </c>
      <c r="P173" s="8" t="s">
        <v>749</v>
      </c>
      <c r="Q173" s="8" t="s">
        <v>378</v>
      </c>
      <c r="S173" s="76">
        <f>SUMIFS(CarrinhoFretes!E:E,CarrinhoFretes!O:O,C:C,CarrinhoFretes!Y:Y,"Em Trânsito")</f>
        <v>0</v>
      </c>
      <c r="T173" s="76">
        <f t="shared" si="35"/>
        <v>7929.17</v>
      </c>
      <c r="U173" s="76">
        <f>SUMIFS(CarrinhoFretes!Q:Q,CarrinhoFretes!O:O,C:C,CarrinhoFretes!Y:Y,"Em Trânsito")</f>
        <v>0</v>
      </c>
    </row>
    <row r="174">
      <c r="A174" s="8" t="s">
        <v>9502</v>
      </c>
      <c r="B174" s="19">
        <v>45980.0</v>
      </c>
      <c r="C174" s="8" t="s">
        <v>6846</v>
      </c>
      <c r="D174" s="8" t="s">
        <v>73</v>
      </c>
      <c r="E174" s="73">
        <f>SUMIFS(CarrinhoFretes!Q:Q,CarrinhoFretes!O:O,C:C,CarrinhoFretes!Y:Y,"Descarregado")</f>
        <v>1417519.24</v>
      </c>
      <c r="F174" s="73">
        <f>SUMIFS(RecebimentoVenda!E:E,RecebimentoVenda!C:C,C:C)</f>
        <v>1417519.24</v>
      </c>
      <c r="G174" s="73">
        <f t="shared" si="31"/>
        <v>0.0000000002328306437</v>
      </c>
      <c r="H174" s="8">
        <v>82.0</v>
      </c>
      <c r="I174" s="8">
        <v>20000.0</v>
      </c>
      <c r="J174" s="11">
        <v>1640000.0</v>
      </c>
      <c r="K174" s="34">
        <f>SUMIFS(CarrinhoFretes!W:W,CarrinhoFretes!O:O,C:C)</f>
        <v>17286.82</v>
      </c>
      <c r="L174" s="74">
        <f t="shared" si="32"/>
        <v>2713.18</v>
      </c>
      <c r="M174" s="34" t="str">
        <f t="shared" si="33"/>
        <v>11/2025</v>
      </c>
      <c r="N174" s="75" t="str">
        <f t="shared" si="34"/>
        <v>CXG-1125</v>
      </c>
      <c r="P174" s="8" t="s">
        <v>749</v>
      </c>
      <c r="Q174" s="8" t="s">
        <v>378</v>
      </c>
      <c r="R174" s="18">
        <v>45999.62872685185</v>
      </c>
      <c r="S174" s="76">
        <f>SUMIFS(CarrinhoFretes!E:E,CarrinhoFretes!O:O,C:C,CarrinhoFretes!Y:Y,"Em Trânsito")</f>
        <v>0</v>
      </c>
      <c r="T174" s="76">
        <f t="shared" si="35"/>
        <v>17286.82</v>
      </c>
      <c r="U174" s="76">
        <f>SUMIFS(CarrinhoFretes!Q:Q,CarrinhoFretes!O:O,C:C,CarrinhoFretes!Y:Y,"Em Trânsito")</f>
        <v>0</v>
      </c>
    </row>
    <row r="175">
      <c r="A175" s="8" t="s">
        <v>9503</v>
      </c>
      <c r="B175" s="19">
        <v>45982.0</v>
      </c>
      <c r="C175" s="8" t="s">
        <v>6137</v>
      </c>
      <c r="D175" s="8" t="s">
        <v>65</v>
      </c>
      <c r="E175" s="73">
        <f>SUMIFS(CarrinhoFretes!Q:Q,CarrinhoFretes!O:O,C:C,CarrinhoFretes!Y:Y,"Descarregado")</f>
        <v>327481</v>
      </c>
      <c r="F175" s="73">
        <f>SUMIFS(RecebimentoVenda!E:E,RecebimentoVenda!C:C,C:C)</f>
        <v>327481</v>
      </c>
      <c r="G175" s="73">
        <f t="shared" si="31"/>
        <v>0</v>
      </c>
      <c r="H175" s="8">
        <v>77.0</v>
      </c>
      <c r="I175" s="8">
        <v>1000.0</v>
      </c>
      <c r="J175" s="11">
        <v>77000.0</v>
      </c>
      <c r="K175" s="34">
        <f>SUMIFS(CarrinhoFretes!W:W,CarrinhoFretes!O:O,C:C)</f>
        <v>4253</v>
      </c>
      <c r="L175" s="74">
        <f t="shared" si="32"/>
        <v>-3253</v>
      </c>
      <c r="M175" s="34" t="str">
        <f t="shared" si="33"/>
        <v>11/2025</v>
      </c>
      <c r="N175" s="75" t="str">
        <f t="shared" si="34"/>
        <v>CXG-1125</v>
      </c>
      <c r="P175" s="8" t="s">
        <v>749</v>
      </c>
      <c r="Q175" s="8" t="s">
        <v>747</v>
      </c>
      <c r="R175" s="18">
        <v>45994.39320601852</v>
      </c>
      <c r="S175" s="76">
        <f>SUMIFS(CarrinhoFretes!E:E,CarrinhoFretes!O:O,C:C,CarrinhoFretes!Y:Y,"Em Trânsito")</f>
        <v>0</v>
      </c>
      <c r="T175" s="76">
        <f t="shared" si="35"/>
        <v>4253</v>
      </c>
      <c r="U175" s="76">
        <f>SUMIFS(CarrinhoFretes!Q:Q,CarrinhoFretes!O:O,C:C,CarrinhoFretes!Y:Y,"Em Trânsito")</f>
        <v>0</v>
      </c>
    </row>
    <row r="176">
      <c r="A176" s="8" t="s">
        <v>9504</v>
      </c>
      <c r="B176" s="19">
        <v>45982.0</v>
      </c>
      <c r="C176" s="8" t="s">
        <v>6838</v>
      </c>
      <c r="D176" s="8" t="s">
        <v>105</v>
      </c>
      <c r="E176" s="73">
        <f>SUMIFS(CarrinhoFretes!Q:Q,CarrinhoFretes!O:O,C:C,CarrinhoFretes!Y:Y,"Descarregado")</f>
        <v>290893.6</v>
      </c>
      <c r="F176" s="73">
        <f>SUMIFS(RecebimentoVenda!E:E,RecebimentoVenda!C:C,C:C)</f>
        <v>290893.6</v>
      </c>
      <c r="G176" s="73">
        <f t="shared" si="31"/>
        <v>0</v>
      </c>
      <c r="H176" s="8">
        <v>80.0</v>
      </c>
      <c r="I176" s="8">
        <v>1000.0</v>
      </c>
      <c r="J176" s="11">
        <v>80000.0</v>
      </c>
      <c r="K176" s="34">
        <f>SUMIFS(CarrinhoFretes!W:W,CarrinhoFretes!O:O,C:C)</f>
        <v>3636.17</v>
      </c>
      <c r="L176" s="74">
        <f t="shared" si="32"/>
        <v>-2636.17</v>
      </c>
      <c r="M176" s="34" t="str">
        <f t="shared" si="33"/>
        <v>11/2025</v>
      </c>
      <c r="N176" s="75" t="str">
        <f t="shared" si="34"/>
        <v>CXG-1125</v>
      </c>
      <c r="P176" s="8" t="s">
        <v>749</v>
      </c>
      <c r="Q176" s="8" t="s">
        <v>747</v>
      </c>
      <c r="R176" s="18">
        <v>46007.35304398148</v>
      </c>
      <c r="S176" s="76">
        <f>SUMIFS(CarrinhoFretes!E:E,CarrinhoFretes!O:O,C:C,CarrinhoFretes!Y:Y,"Em Trânsito")</f>
        <v>0</v>
      </c>
      <c r="T176" s="76">
        <f t="shared" si="35"/>
        <v>3636.17</v>
      </c>
      <c r="U176" s="76">
        <f>SUMIFS(CarrinhoFretes!Q:Q,CarrinhoFretes!O:O,C:C,CarrinhoFretes!Y:Y,"Em Trânsito")</f>
        <v>0</v>
      </c>
    </row>
    <row r="177">
      <c r="A177" s="8" t="s">
        <v>9505</v>
      </c>
      <c r="B177" s="19">
        <v>45985.0</v>
      </c>
      <c r="C177" s="8" t="s">
        <v>6850</v>
      </c>
      <c r="D177" s="8" t="s">
        <v>53</v>
      </c>
      <c r="E177" s="73">
        <f>SUMIFS(CarrinhoFretes!Q:Q,CarrinhoFretes!O:O,C:C,CarrinhoFretes!Y:Y,"Descarregado")</f>
        <v>3078039.12</v>
      </c>
      <c r="F177" s="73">
        <f>SUMIFS(RecebimentoVenda!E:E,RecebimentoVenda!C:C,C:C)</f>
        <v>3078039.12</v>
      </c>
      <c r="G177" s="73">
        <f t="shared" si="31"/>
        <v>0</v>
      </c>
      <c r="H177" s="8">
        <v>78.0</v>
      </c>
      <c r="I177" s="8">
        <v>30000.0</v>
      </c>
      <c r="J177" s="11">
        <v>2340000.0</v>
      </c>
      <c r="K177" s="34">
        <f>SUMIFS(CarrinhoFretes!W:W,CarrinhoFretes!O:O,C:C)</f>
        <v>39462.04</v>
      </c>
      <c r="L177" s="74">
        <f t="shared" si="32"/>
        <v>-9462.04</v>
      </c>
      <c r="M177" s="34" t="str">
        <f t="shared" si="33"/>
        <v>11/2025</v>
      </c>
      <c r="N177" s="75" t="str">
        <f t="shared" si="34"/>
        <v>CXG-1125</v>
      </c>
      <c r="P177" s="8" t="s">
        <v>749</v>
      </c>
      <c r="Q177" s="8" t="s">
        <v>378</v>
      </c>
      <c r="R177" s="18">
        <v>46014.698587962965</v>
      </c>
      <c r="S177" s="76">
        <f>SUMIFS(CarrinhoFretes!E:E,CarrinhoFretes!O:O,C:C,CarrinhoFretes!Y:Y,"Em Trânsito")</f>
        <v>0</v>
      </c>
      <c r="T177" s="76">
        <f t="shared" si="35"/>
        <v>39462.04</v>
      </c>
      <c r="U177" s="76">
        <f>SUMIFS(CarrinhoFretes!Q:Q,CarrinhoFretes!O:O,C:C,CarrinhoFretes!Y:Y,"Em Trânsito")</f>
        <v>0</v>
      </c>
    </row>
    <row r="178">
      <c r="A178" s="8" t="s">
        <v>9506</v>
      </c>
      <c r="B178" s="19">
        <v>45987.0</v>
      </c>
      <c r="C178" s="8" t="s">
        <v>6849</v>
      </c>
      <c r="D178" s="8" t="s">
        <v>86</v>
      </c>
      <c r="E178" s="73">
        <f>SUMIFS(CarrinhoFretes!Q:Q,CarrinhoFretes!O:O,C:C,CarrinhoFretes!Y:Y,"Descarregado")</f>
        <v>66733.6</v>
      </c>
      <c r="F178" s="73">
        <f>SUMIFS(RecebimentoVenda!E:E,RecebimentoVenda!C:C,C:C)</f>
        <v>66733.6</v>
      </c>
      <c r="G178" s="73">
        <f t="shared" si="31"/>
        <v>0</v>
      </c>
      <c r="H178" s="8">
        <v>80.0</v>
      </c>
      <c r="I178" s="8">
        <v>1000.0</v>
      </c>
      <c r="J178" s="11">
        <v>80000.0</v>
      </c>
      <c r="K178" s="34">
        <f>SUMIFS(CarrinhoFretes!W:W,CarrinhoFretes!O:O,C:C)</f>
        <v>834.17</v>
      </c>
      <c r="L178" s="74">
        <f t="shared" si="32"/>
        <v>165.83</v>
      </c>
      <c r="M178" s="34" t="str">
        <f t="shared" si="33"/>
        <v>11/2025</v>
      </c>
      <c r="N178" s="75" t="str">
        <f t="shared" si="34"/>
        <v>CXG-1125</v>
      </c>
      <c r="P178" s="8" t="s">
        <v>749</v>
      </c>
      <c r="Q178" s="8" t="s">
        <v>378</v>
      </c>
      <c r="S178" s="76">
        <f>SUMIFS(CarrinhoFretes!E:E,CarrinhoFretes!O:O,C:C,CarrinhoFretes!Y:Y,"Em Trânsito")</f>
        <v>0</v>
      </c>
      <c r="T178" s="76">
        <f t="shared" si="35"/>
        <v>834.17</v>
      </c>
      <c r="U178" s="76">
        <f>SUMIFS(CarrinhoFretes!Q:Q,CarrinhoFretes!O:O,C:C,CarrinhoFretes!Y:Y,"Em Trânsito")</f>
        <v>0</v>
      </c>
    </row>
    <row r="179">
      <c r="A179" s="8" t="s">
        <v>9507</v>
      </c>
      <c r="B179" s="19">
        <v>45987.0</v>
      </c>
      <c r="C179" s="8" t="s">
        <v>6858</v>
      </c>
      <c r="D179" s="8" t="s">
        <v>97</v>
      </c>
      <c r="E179" s="73">
        <f>SUMIFS(CarrinhoFretes!Q:Q,CarrinhoFretes!O:O,C:C,CarrinhoFretes!Y:Y,"Descarregado")</f>
        <v>87431</v>
      </c>
      <c r="F179" s="73">
        <f>SUMIFS(RecebimentoVenda!E:E,RecebimentoVenda!C:C,C:C)</f>
        <v>87431</v>
      </c>
      <c r="G179" s="73">
        <f t="shared" si="31"/>
        <v>0</v>
      </c>
      <c r="H179" s="8">
        <v>74.0</v>
      </c>
      <c r="I179" s="8">
        <v>1000.0</v>
      </c>
      <c r="J179" s="11">
        <v>74000.0</v>
      </c>
      <c r="K179" s="34">
        <f>SUMIFS(CarrinhoFretes!W:W,CarrinhoFretes!O:O,C:C)</f>
        <v>1181.5</v>
      </c>
      <c r="L179" s="74">
        <f t="shared" si="32"/>
        <v>-181.5</v>
      </c>
      <c r="M179" s="34" t="str">
        <f t="shared" si="33"/>
        <v>11/2025</v>
      </c>
      <c r="N179" s="75" t="str">
        <f t="shared" si="34"/>
        <v>CXG-1125</v>
      </c>
      <c r="P179" s="8" t="s">
        <v>749</v>
      </c>
      <c r="Q179" s="8" t="s">
        <v>747</v>
      </c>
      <c r="S179" s="76">
        <f>SUMIFS(CarrinhoFretes!E:E,CarrinhoFretes!O:O,C:C,CarrinhoFretes!Y:Y,"Em Trânsito")</f>
        <v>0</v>
      </c>
      <c r="T179" s="76">
        <f t="shared" si="35"/>
        <v>1181.5</v>
      </c>
      <c r="U179" s="76">
        <f>SUMIFS(CarrinhoFretes!Q:Q,CarrinhoFretes!O:O,C:C,CarrinhoFretes!Y:Y,"Em Trânsito")</f>
        <v>0</v>
      </c>
    </row>
    <row r="180">
      <c r="A180" s="8" t="s">
        <v>9508</v>
      </c>
      <c r="B180" s="19">
        <v>45987.0</v>
      </c>
      <c r="C180" s="8" t="s">
        <v>6965</v>
      </c>
      <c r="D180" s="8" t="s">
        <v>230</v>
      </c>
      <c r="E180" s="73">
        <f>SUMIFS(CarrinhoFretes!Q:Q,CarrinhoFretes!O:O,C:C,CarrinhoFretes!Y:Y,"Descarregado")</f>
        <v>18501.78</v>
      </c>
      <c r="F180" s="73">
        <f>SUMIFS(RecebimentoVenda!E:E,RecebimentoVenda!C:C,C:C)</f>
        <v>18501.78</v>
      </c>
      <c r="G180" s="73">
        <f t="shared" si="31"/>
        <v>0</v>
      </c>
      <c r="H180" s="8">
        <v>66.0</v>
      </c>
      <c r="I180" s="8">
        <v>1000.0</v>
      </c>
      <c r="J180" s="11">
        <v>66000.0</v>
      </c>
      <c r="K180" s="34">
        <f>SUMIFS(CarrinhoFretes!W:W,CarrinhoFretes!O:O,C:C)</f>
        <v>280.33</v>
      </c>
      <c r="L180" s="74">
        <f t="shared" si="32"/>
        <v>719.67</v>
      </c>
      <c r="M180" s="34" t="str">
        <f t="shared" si="33"/>
        <v>11/2025</v>
      </c>
      <c r="N180" s="75" t="str">
        <f t="shared" si="34"/>
        <v>CXG-1125</v>
      </c>
      <c r="P180" s="8" t="s">
        <v>749</v>
      </c>
      <c r="Q180" s="8" t="s">
        <v>378</v>
      </c>
      <c r="R180" s="18">
        <v>45989.57425925926</v>
      </c>
      <c r="S180" s="76">
        <f>SUMIFS(CarrinhoFretes!E:E,CarrinhoFretes!O:O,C:C,CarrinhoFretes!Y:Y,"Em Trânsito")</f>
        <v>0</v>
      </c>
      <c r="T180" s="76">
        <f t="shared" si="35"/>
        <v>280.33</v>
      </c>
      <c r="U180" s="76">
        <f>SUMIFS(CarrinhoFretes!Q:Q,CarrinhoFretes!O:O,C:C,CarrinhoFretes!Y:Y,"Em Trânsito")</f>
        <v>0</v>
      </c>
    </row>
    <row r="181">
      <c r="A181" s="8" t="s">
        <v>9509</v>
      </c>
      <c r="B181" s="19">
        <v>45988.0</v>
      </c>
      <c r="C181" s="8" t="s">
        <v>6860</v>
      </c>
      <c r="D181" s="8" t="s">
        <v>232</v>
      </c>
      <c r="E181" s="73">
        <f>SUMIFS(CarrinhoFretes!Q:Q,CarrinhoFretes!O:O,C:C,CarrinhoFretes!Y:Y,"Descarregado")</f>
        <v>100805.06</v>
      </c>
      <c r="F181" s="73">
        <f>SUMIFS(RecebimentoVenda!E:E,RecebimentoVenda!C:C,C:C)</f>
        <v>100805.06</v>
      </c>
      <c r="G181" s="73">
        <f t="shared" si="31"/>
        <v>0</v>
      </c>
      <c r="H181" s="8">
        <v>82.0</v>
      </c>
      <c r="I181" s="8">
        <v>1000.0</v>
      </c>
      <c r="J181" s="11">
        <v>82000.0</v>
      </c>
      <c r="K181" s="34">
        <f>SUMIFS(CarrinhoFretes!W:W,CarrinhoFretes!O:O,C:C)</f>
        <v>1229.33</v>
      </c>
      <c r="L181" s="74">
        <f t="shared" si="32"/>
        <v>-229.33</v>
      </c>
      <c r="M181" s="34" t="str">
        <f t="shared" si="33"/>
        <v>11/2025</v>
      </c>
      <c r="N181" s="75" t="str">
        <f t="shared" si="34"/>
        <v>CXG-1125</v>
      </c>
      <c r="P181" s="8" t="s">
        <v>749</v>
      </c>
      <c r="Q181" s="8" t="s">
        <v>378</v>
      </c>
      <c r="R181" s="17">
        <v>46007.35306712963</v>
      </c>
      <c r="S181" s="76">
        <f>SUMIFS(CarrinhoFretes!E:E,CarrinhoFretes!O:O,C:C,CarrinhoFretes!Y:Y,"Em Trânsito")</f>
        <v>0</v>
      </c>
      <c r="T181" s="76">
        <f t="shared" si="35"/>
        <v>1229.33</v>
      </c>
      <c r="U181" s="76">
        <f>SUMIFS(CarrinhoFretes!Q:Q,CarrinhoFretes!O:O,C:C,CarrinhoFretes!Y:Y,"Em Trânsito")</f>
        <v>0</v>
      </c>
    </row>
    <row r="182">
      <c r="A182" s="8" t="s">
        <v>9510</v>
      </c>
      <c r="B182" s="19">
        <v>45990.0</v>
      </c>
      <c r="C182" s="8" t="s">
        <v>6861</v>
      </c>
      <c r="D182" s="8" t="s">
        <v>53</v>
      </c>
      <c r="E182" s="73">
        <f>SUMIFS(CarrinhoFretes!Q:Q,CarrinhoFretes!O:O,C:C,CarrinhoFretes!Y:Y,"Descarregado")</f>
        <v>503867.2</v>
      </c>
      <c r="F182" s="73">
        <f>SUMIFS(RecebimentoVenda!E:E,RecebimentoVenda!C:C,C:C)</f>
        <v>503867.2</v>
      </c>
      <c r="G182" s="73">
        <f t="shared" si="31"/>
        <v>0.0000000001164153218</v>
      </c>
      <c r="H182" s="8">
        <v>80.0</v>
      </c>
      <c r="I182" s="8">
        <v>10000.0</v>
      </c>
      <c r="J182" s="11">
        <v>800000.0</v>
      </c>
      <c r="K182" s="34">
        <f>SUMIFS(CarrinhoFretes!W:W,CarrinhoFretes!O:O,C:C)</f>
        <v>6298.34</v>
      </c>
      <c r="L182" s="74">
        <f t="shared" si="32"/>
        <v>3701.66</v>
      </c>
      <c r="M182" s="34" t="str">
        <f t="shared" si="33"/>
        <v>11/2025</v>
      </c>
      <c r="N182" s="75" t="str">
        <f t="shared" si="34"/>
        <v>CXG-1125</v>
      </c>
      <c r="P182" s="8" t="s">
        <v>749</v>
      </c>
      <c r="Q182" s="8" t="s">
        <v>378</v>
      </c>
      <c r="R182" s="17">
        <v>45995.661886574075</v>
      </c>
      <c r="S182" s="76">
        <f>SUMIFS(CarrinhoFretes!E:E,CarrinhoFretes!O:O,C:C,CarrinhoFretes!Y:Y,"Em Trânsito")</f>
        <v>0</v>
      </c>
      <c r="T182" s="76">
        <f t="shared" si="35"/>
        <v>6298.34</v>
      </c>
      <c r="U182" s="76">
        <f>SUMIFS(CarrinhoFretes!Q:Q,CarrinhoFretes!O:O,C:C,CarrinhoFretes!Y:Y,"Em Trânsito")</f>
        <v>0</v>
      </c>
    </row>
    <row r="183">
      <c r="A183" s="8" t="s">
        <v>9511</v>
      </c>
      <c r="B183" s="13">
        <v>45992.0</v>
      </c>
      <c r="C183" s="8" t="s">
        <v>6865</v>
      </c>
      <c r="D183" s="8" t="s">
        <v>61</v>
      </c>
      <c r="E183" s="73">
        <f>SUMIFS(CarrinhoFretes!Q:Q,CarrinhoFretes!O:O,C:C,CarrinhoFretes!Y:Y,"Descarregado")</f>
        <v>750802.24</v>
      </c>
      <c r="F183" s="73">
        <f>SUMIFS(RecebimentoVenda!E:E,RecebimentoVenda!C:C,C:C)</f>
        <v>750802.24</v>
      </c>
      <c r="G183" s="73">
        <f t="shared" si="31"/>
        <v>-0.0000000001164153218</v>
      </c>
      <c r="H183" s="8">
        <v>82.8</v>
      </c>
      <c r="I183" s="8">
        <v>2000.0</v>
      </c>
      <c r="J183" s="11">
        <v>165600.0</v>
      </c>
      <c r="K183" s="34">
        <f>SUMIFS(CarrinhoFretes!W:W,CarrinhoFretes!O:O,C:C)</f>
        <v>9067.66</v>
      </c>
      <c r="L183" s="74">
        <f t="shared" si="32"/>
        <v>-7067.66</v>
      </c>
      <c r="M183" s="34" t="str">
        <f t="shared" si="33"/>
        <v>12/2025</v>
      </c>
      <c r="N183" s="75" t="str">
        <f t="shared" si="34"/>
        <v>CXG-1225</v>
      </c>
      <c r="P183" s="8" t="s">
        <v>749</v>
      </c>
      <c r="Q183" s="8" t="s">
        <v>378</v>
      </c>
      <c r="S183" s="76">
        <f>SUMIFS(CarrinhoFretes!E:E,CarrinhoFretes!O:O,C:C,CarrinhoFretes!Y:Y,"Em Trânsito")</f>
        <v>0</v>
      </c>
      <c r="T183" s="76">
        <f t="shared" si="35"/>
        <v>9067.66</v>
      </c>
      <c r="U183" s="76">
        <f>SUMIFS(CarrinhoFretes!Q:Q,CarrinhoFretes!O:O,C:C,CarrinhoFretes!Y:Y,"Em Trânsito")</f>
        <v>0</v>
      </c>
    </row>
    <row r="184">
      <c r="A184" s="8" t="s">
        <v>9512</v>
      </c>
      <c r="B184" s="13">
        <v>45994.0</v>
      </c>
      <c r="C184" s="8" t="s">
        <v>6877</v>
      </c>
      <c r="D184" s="8" t="s">
        <v>73</v>
      </c>
      <c r="E184" s="73">
        <f>SUMIFS(CarrinhoFretes!Q:Q,CarrinhoFretes!O:O,C:C,CarrinhoFretes!Y:Y,"Descarregado")</f>
        <v>1626715.18</v>
      </c>
      <c r="F184" s="73">
        <f>SUMIFS(RecebimentoVenda!E:E,RecebimentoVenda!C:C,C:C)</f>
        <v>1626715.18</v>
      </c>
      <c r="G184" s="73">
        <f t="shared" si="31"/>
        <v>0</v>
      </c>
      <c r="H184" s="8">
        <v>82.0</v>
      </c>
      <c r="I184" s="8">
        <v>20000.0</v>
      </c>
      <c r="J184" s="11">
        <v>1640000.0</v>
      </c>
      <c r="K184" s="34">
        <f>SUMIFS(CarrinhoFretes!W:W,CarrinhoFretes!O:O,C:C)</f>
        <v>19837.99</v>
      </c>
      <c r="L184" s="74">
        <f t="shared" si="32"/>
        <v>162.01</v>
      </c>
      <c r="M184" s="34" t="str">
        <f t="shared" si="33"/>
        <v>12/2025</v>
      </c>
      <c r="N184" s="75" t="str">
        <f t="shared" si="34"/>
        <v>CXG-1225</v>
      </c>
      <c r="P184" s="8" t="s">
        <v>749</v>
      </c>
      <c r="Q184" s="8" t="s">
        <v>378</v>
      </c>
      <c r="R184" s="17">
        <v>45999.63</v>
      </c>
      <c r="S184" s="76">
        <f>SUMIFS(CarrinhoFretes!E:E,CarrinhoFretes!O:O,C:C,CarrinhoFretes!Y:Y,"Em Trânsito")</f>
        <v>0</v>
      </c>
      <c r="T184" s="76">
        <f t="shared" si="35"/>
        <v>19837.99</v>
      </c>
      <c r="U184" s="76">
        <f>SUMIFS(CarrinhoFretes!Q:Q,CarrinhoFretes!O:O,C:C,CarrinhoFretes!Y:Y,"Em Trânsito")</f>
        <v>0</v>
      </c>
    </row>
    <row r="185">
      <c r="A185" s="8" t="s">
        <v>9513</v>
      </c>
      <c r="B185" s="13">
        <v>45996.0</v>
      </c>
      <c r="C185" s="8" t="s">
        <v>6867</v>
      </c>
      <c r="D185" s="8" t="s">
        <v>121</v>
      </c>
      <c r="E185" s="73">
        <f>SUMIFS(CarrinhoFretes!Q:Q,CarrinhoFretes!O:O,C:C,CarrinhoFretes!Y:Y,"Descarregado")</f>
        <v>67966.07</v>
      </c>
      <c r="F185" s="73">
        <f>SUMIFS(RecebimentoVenda!E:E,RecebimentoVenda!C:C,C:C)</f>
        <v>67966.07</v>
      </c>
      <c r="G185" s="73">
        <f t="shared" si="31"/>
        <v>0</v>
      </c>
      <c r="H185" s="8">
        <v>79.0</v>
      </c>
      <c r="I185" s="8">
        <v>1000.0</v>
      </c>
      <c r="J185" s="11">
        <v>79000.0</v>
      </c>
      <c r="K185" s="34">
        <f>SUMIFS(CarrinhoFretes!W:W,CarrinhoFretes!O:O,C:C)</f>
        <v>860.33</v>
      </c>
      <c r="L185" s="74">
        <f t="shared" si="32"/>
        <v>139.67</v>
      </c>
      <c r="M185" s="34" t="str">
        <f t="shared" si="33"/>
        <v>12/2025</v>
      </c>
      <c r="N185" s="75" t="str">
        <f t="shared" si="34"/>
        <v>CXG-1225</v>
      </c>
      <c r="P185" s="8" t="s">
        <v>749</v>
      </c>
      <c r="Q185" s="8" t="s">
        <v>378</v>
      </c>
      <c r="S185" s="76">
        <f>SUMIFS(CarrinhoFretes!E:E,CarrinhoFretes!O:O,C:C,CarrinhoFretes!Y:Y,"Em Trânsito")</f>
        <v>0</v>
      </c>
      <c r="T185" s="76">
        <f t="shared" si="35"/>
        <v>860.33</v>
      </c>
      <c r="U185" s="76">
        <f>SUMIFS(CarrinhoFretes!Q:Q,CarrinhoFretes!O:O,C:C,CarrinhoFretes!Y:Y,"Em Trânsito")</f>
        <v>0</v>
      </c>
    </row>
    <row r="186">
      <c r="A186" s="8" t="s">
        <v>9514</v>
      </c>
      <c r="B186" s="13">
        <v>45997.0</v>
      </c>
      <c r="C186" s="8" t="s">
        <v>6872</v>
      </c>
      <c r="D186" s="8" t="s">
        <v>99</v>
      </c>
      <c r="E186" s="73">
        <f>SUMIFS(CarrinhoFretes!Q:Q,CarrinhoFretes!O:O,C:C,CarrinhoFretes!Y:Y,"Descarregado")</f>
        <v>80211.07</v>
      </c>
      <c r="F186" s="73">
        <f>SUMIFS(RecebimentoVenda!E:E,RecebimentoVenda!C:C,C:C)</f>
        <v>80211.07</v>
      </c>
      <c r="G186" s="73">
        <f t="shared" si="31"/>
        <v>0</v>
      </c>
      <c r="H186" s="8">
        <v>79.0</v>
      </c>
      <c r="I186" s="8">
        <v>1000.0</v>
      </c>
      <c r="J186" s="11">
        <v>79000.0</v>
      </c>
      <c r="K186" s="34">
        <f>SUMIFS(CarrinhoFretes!W:W,CarrinhoFretes!O:O,C:C)</f>
        <v>1015.33</v>
      </c>
      <c r="L186" s="74">
        <f t="shared" si="32"/>
        <v>-15.33</v>
      </c>
      <c r="M186" s="34" t="str">
        <f t="shared" si="33"/>
        <v>12/2025</v>
      </c>
      <c r="N186" s="75" t="str">
        <f t="shared" si="34"/>
        <v>CXG-1225</v>
      </c>
      <c r="P186" s="8" t="s">
        <v>749</v>
      </c>
      <c r="Q186" s="8" t="s">
        <v>747</v>
      </c>
      <c r="S186" s="76">
        <f>SUMIFS(CarrinhoFretes!E:E,CarrinhoFretes!O:O,C:C,CarrinhoFretes!Y:Y,"Em Trânsito")</f>
        <v>0</v>
      </c>
      <c r="T186" s="76">
        <f t="shared" si="35"/>
        <v>1015.33</v>
      </c>
      <c r="U186" s="76">
        <f>SUMIFS(CarrinhoFretes!Q:Q,CarrinhoFretes!O:O,C:C,CarrinhoFretes!Y:Y,"Em Trânsito")</f>
        <v>0</v>
      </c>
    </row>
    <row r="187">
      <c r="A187" s="8" t="s">
        <v>9515</v>
      </c>
      <c r="B187" s="13">
        <v>45999.0</v>
      </c>
      <c r="C187" s="8" t="s">
        <v>6880</v>
      </c>
      <c r="D187" s="8" t="s">
        <v>234</v>
      </c>
      <c r="E187" s="73">
        <f>SUMIFS(CarrinhoFretes!Q:Q,CarrinhoFretes!O:O,C:C,CarrinhoFretes!Y:Y,"Descarregado")</f>
        <v>206036.06</v>
      </c>
      <c r="F187" s="73">
        <f>SUMIFS(RecebimentoVenda!E:E,RecebimentoVenda!C:C,C:C)</f>
        <v>206036.06</v>
      </c>
      <c r="G187" s="73">
        <f t="shared" si="31"/>
        <v>0</v>
      </c>
      <c r="H187" s="8">
        <v>80.0</v>
      </c>
      <c r="I187" s="8">
        <v>1000.0</v>
      </c>
      <c r="J187" s="11">
        <v>80000.0</v>
      </c>
      <c r="K187" s="34">
        <f>SUMIFS(CarrinhoFretes!W:W,CarrinhoFretes!O:O,C:C)</f>
        <v>2543.33</v>
      </c>
      <c r="L187" s="74">
        <f t="shared" si="32"/>
        <v>-1543.33</v>
      </c>
      <c r="M187" s="34" t="str">
        <f t="shared" si="33"/>
        <v>12/2025</v>
      </c>
      <c r="N187" s="75" t="str">
        <f t="shared" si="34"/>
        <v>CXG-1225</v>
      </c>
      <c r="P187" s="8" t="s">
        <v>749</v>
      </c>
      <c r="Q187" s="8" t="s">
        <v>378</v>
      </c>
      <c r="S187" s="76">
        <f>SUMIFS(CarrinhoFretes!E:E,CarrinhoFretes!O:O,C:C,CarrinhoFretes!Y:Y,"Em Trânsito")</f>
        <v>0</v>
      </c>
      <c r="T187" s="76">
        <f t="shared" si="35"/>
        <v>2543.33</v>
      </c>
      <c r="U187" s="76">
        <f>SUMIFS(CarrinhoFretes!Q:Q,CarrinhoFretes!O:O,C:C,CarrinhoFretes!Y:Y,"Em Trânsito")</f>
        <v>0</v>
      </c>
    </row>
    <row r="188">
      <c r="A188" s="8" t="s">
        <v>9516</v>
      </c>
      <c r="B188" s="19">
        <v>46001.0</v>
      </c>
      <c r="C188" s="8" t="s">
        <v>6900</v>
      </c>
      <c r="D188" s="8" t="s">
        <v>41</v>
      </c>
      <c r="E188" s="73">
        <f>SUMIFS(CarrinhoFretes!Q:Q,CarrinhoFretes!O:O,C:C,CarrinhoFretes!Y:Y,"Descarregado")</f>
        <v>792240</v>
      </c>
      <c r="F188" s="73">
        <f>SUMIFS(RecebimentoVenda!E:E,RecebimentoVenda!C:C,C:C)</f>
        <v>792240</v>
      </c>
      <c r="G188" s="73">
        <f t="shared" si="31"/>
        <v>0</v>
      </c>
      <c r="H188" s="8">
        <v>80.0</v>
      </c>
      <c r="I188" s="8">
        <v>10000.0</v>
      </c>
      <c r="J188" s="11">
        <v>800000.0</v>
      </c>
      <c r="K188" s="34">
        <f>SUMIFS(CarrinhoFretes!W:W,CarrinhoFretes!O:O,C:C)</f>
        <v>9903</v>
      </c>
      <c r="L188" s="74">
        <f t="shared" si="32"/>
        <v>97</v>
      </c>
      <c r="M188" s="34" t="str">
        <f t="shared" si="33"/>
        <v>12/2025</v>
      </c>
      <c r="N188" s="75" t="str">
        <f t="shared" si="34"/>
        <v>CXG-1225</v>
      </c>
      <c r="P188" s="8" t="s">
        <v>749</v>
      </c>
      <c r="Q188" s="8" t="s">
        <v>378</v>
      </c>
      <c r="R188" s="18">
        <v>46003.65939814815</v>
      </c>
      <c r="S188" s="76">
        <f>SUMIFS(CarrinhoFretes!E:E,CarrinhoFretes!O:O,C:C,CarrinhoFretes!Y:Y,"Em Trânsito")</f>
        <v>0</v>
      </c>
      <c r="T188" s="76">
        <f t="shared" si="35"/>
        <v>9903</v>
      </c>
      <c r="U188" s="76">
        <f>SUMIFS(CarrinhoFretes!Q:Q,CarrinhoFretes!O:O,C:C,CarrinhoFretes!Y:Y,"Em Trânsito")</f>
        <v>0</v>
      </c>
    </row>
    <row r="189">
      <c r="A189" s="8" t="s">
        <v>9517</v>
      </c>
      <c r="B189" s="19">
        <v>46002.0</v>
      </c>
      <c r="C189" s="8" t="s">
        <v>6927</v>
      </c>
      <c r="D189" s="8" t="s">
        <v>180</v>
      </c>
      <c r="E189" s="73">
        <f>SUMIFS(CarrinhoFretes!Q:Q,CarrinhoFretes!O:O,C:C,CarrinhoFretes!Y:Y,"Descarregado")</f>
        <v>830051.2</v>
      </c>
      <c r="F189" s="73">
        <f>SUMIFS(RecebimentoVenda!E:E,RecebimentoVenda!C:C,C:C)</f>
        <v>830051.2</v>
      </c>
      <c r="G189" s="73">
        <f t="shared" si="31"/>
        <v>0.0000000001164153218</v>
      </c>
      <c r="H189" s="8">
        <v>80.0</v>
      </c>
      <c r="I189" s="8">
        <v>10000.0</v>
      </c>
      <c r="J189" s="11">
        <v>800000.0</v>
      </c>
      <c r="K189" s="34">
        <f>SUMIFS(CarrinhoFretes!W:W,CarrinhoFretes!O:O,C:C)</f>
        <v>10375.64</v>
      </c>
      <c r="L189" s="74">
        <f t="shared" si="32"/>
        <v>-375.64</v>
      </c>
      <c r="M189" s="34" t="str">
        <f t="shared" si="33"/>
        <v>12/2025</v>
      </c>
      <c r="N189" s="75" t="str">
        <f t="shared" si="34"/>
        <v>CXG-1225</v>
      </c>
      <c r="P189" s="8" t="s">
        <v>749</v>
      </c>
      <c r="Q189" s="8" t="s">
        <v>378</v>
      </c>
      <c r="S189" s="76">
        <f>SUMIFS(CarrinhoFretes!E:E,CarrinhoFretes!O:O,C:C,CarrinhoFretes!Y:Y,"Em Trânsito")</f>
        <v>0</v>
      </c>
      <c r="T189" s="76">
        <f t="shared" si="35"/>
        <v>10375.64</v>
      </c>
      <c r="U189" s="76">
        <f>SUMIFS(CarrinhoFretes!Q:Q,CarrinhoFretes!O:O,C:C,CarrinhoFretes!Y:Y,"Em Trânsito")</f>
        <v>0</v>
      </c>
    </row>
    <row r="190">
      <c r="A190" s="8" t="s">
        <v>9518</v>
      </c>
      <c r="B190" s="19">
        <v>46007.0</v>
      </c>
      <c r="C190" s="8" t="s">
        <v>6120</v>
      </c>
      <c r="D190" s="8" t="s">
        <v>236</v>
      </c>
      <c r="E190" s="73">
        <f>SUMIFS(CarrinhoFretes!Q:Q,CarrinhoFretes!O:O,C:C,CarrinhoFretes!Y:Y,"Descarregado")</f>
        <v>92100</v>
      </c>
      <c r="F190" s="73">
        <f>SUMIFS(RecebimentoVenda!E:E,RecebimentoVenda!C:C,C:C)</f>
        <v>92100</v>
      </c>
      <c r="G190" s="73">
        <f t="shared" si="31"/>
        <v>0</v>
      </c>
      <c r="H190" s="8">
        <v>75.0</v>
      </c>
      <c r="I190" s="8">
        <v>1000.0</v>
      </c>
      <c r="J190" s="11">
        <v>75000.0</v>
      </c>
      <c r="K190" s="34">
        <f>SUMIFS(CarrinhoFretes!W:W,CarrinhoFretes!O:O,C:C)</f>
        <v>1228</v>
      </c>
      <c r="L190" s="74">
        <f t="shared" si="32"/>
        <v>-228</v>
      </c>
      <c r="M190" s="34" t="str">
        <f t="shared" si="33"/>
        <v>12/2025</v>
      </c>
      <c r="N190" s="75" t="str">
        <f t="shared" si="34"/>
        <v>CXG-1225</v>
      </c>
      <c r="P190" s="8" t="s">
        <v>749</v>
      </c>
      <c r="Q190" s="8" t="s">
        <v>378</v>
      </c>
      <c r="R190" s="18">
        <v>46008.730532407404</v>
      </c>
      <c r="S190" s="76">
        <f>SUMIFS(CarrinhoFretes!E:E,CarrinhoFretes!O:O,C:C,CarrinhoFretes!Y:Y,"Em Trânsito")</f>
        <v>0</v>
      </c>
      <c r="T190" s="76">
        <f t="shared" si="35"/>
        <v>1228</v>
      </c>
      <c r="U190" s="76">
        <f>SUMIFS(CarrinhoFretes!Q:Q,CarrinhoFretes!O:O,C:C,CarrinhoFretes!Y:Y,"Em Trânsito")</f>
        <v>0</v>
      </c>
    </row>
    <row r="191">
      <c r="A191" s="8" t="s">
        <v>9519</v>
      </c>
      <c r="B191" s="19">
        <v>46020.0</v>
      </c>
      <c r="C191" s="8" t="s">
        <v>6955</v>
      </c>
      <c r="D191" s="8" t="s">
        <v>73</v>
      </c>
      <c r="E191" s="73">
        <f>SUMIFS(CarrinhoFretes!Q:Q,CarrinhoFretes!O:O,C:C,CarrinhoFretes!Y:Y,"Descarregado")</f>
        <v>953930.62</v>
      </c>
      <c r="F191" s="73">
        <f>SUMIFS(RecebimentoVenda!E:E,RecebimentoVenda!C:C,C:C)</f>
        <v>953930.62</v>
      </c>
      <c r="G191" s="73">
        <f t="shared" si="31"/>
        <v>-0.0000000001164153218</v>
      </c>
      <c r="H191" s="8">
        <v>83.0</v>
      </c>
      <c r="I191" s="8">
        <v>10000.0</v>
      </c>
      <c r="J191" s="11">
        <v>830000.0</v>
      </c>
      <c r="K191" s="34">
        <f>SUMIFS(CarrinhoFretes!W:W,CarrinhoFretes!O:O,C:C)</f>
        <v>11493.14</v>
      </c>
      <c r="L191" s="74">
        <f t="shared" si="32"/>
        <v>-1493.14</v>
      </c>
      <c r="M191" s="34" t="str">
        <f t="shared" si="33"/>
        <v>12/2025</v>
      </c>
      <c r="N191" s="75" t="str">
        <f t="shared" si="34"/>
        <v>CXG-1225</v>
      </c>
      <c r="P191" s="8" t="s">
        <v>749</v>
      </c>
      <c r="Q191" s="8" t="s">
        <v>378</v>
      </c>
      <c r="S191" s="76">
        <f>SUMIFS(CarrinhoFretes!E:E,CarrinhoFretes!O:O,C:C,CarrinhoFretes!Y:Y,"Em Trânsito")</f>
        <v>0</v>
      </c>
      <c r="T191" s="76">
        <f t="shared" si="35"/>
        <v>11493.14</v>
      </c>
      <c r="U191" s="76">
        <f>SUMIFS(CarrinhoFretes!Q:Q,CarrinhoFretes!O:O,C:C,CarrinhoFretes!Y:Y,"Em Trânsito")</f>
        <v>0</v>
      </c>
    </row>
    <row r="192">
      <c r="A192" s="8" t="s">
        <v>9520</v>
      </c>
      <c r="B192" s="13">
        <v>46028.0</v>
      </c>
      <c r="C192" s="8" t="s">
        <v>6973</v>
      </c>
      <c r="D192" s="8" t="s">
        <v>105</v>
      </c>
      <c r="E192" s="73">
        <f>SUMIFS(CarrinhoFretes!Q:Q,CarrinhoFretes!O:O,C:C,CarrinhoFretes!Y:Y,"Descarregado")</f>
        <v>395234.77</v>
      </c>
      <c r="F192" s="73">
        <f>SUMIFS(RecebimentoVenda!E:E,RecebimentoVenda!C:C,C:C)</f>
        <v>395234.77</v>
      </c>
      <c r="G192" s="73">
        <f t="shared" si="31"/>
        <v>0</v>
      </c>
      <c r="H192" s="8">
        <v>82.0</v>
      </c>
      <c r="I192" s="8">
        <v>1000.0</v>
      </c>
      <c r="J192" s="11">
        <v>82000.0</v>
      </c>
      <c r="K192" s="34">
        <f>SUMIFS(CarrinhoFretes!W:W,CarrinhoFretes!O:O,C:C)</f>
        <v>4789.67</v>
      </c>
      <c r="L192" s="74">
        <f t="shared" si="32"/>
        <v>-3789.67</v>
      </c>
      <c r="M192" s="34" t="str">
        <f t="shared" si="33"/>
        <v>01/2026</v>
      </c>
      <c r="N192" s="75" t="str">
        <f t="shared" si="34"/>
        <v>CXG-0126</v>
      </c>
      <c r="P192" s="8" t="s">
        <v>749</v>
      </c>
      <c r="Q192" s="8" t="s">
        <v>378</v>
      </c>
      <c r="R192" s="17">
        <v>46108.443553240744</v>
      </c>
      <c r="S192" s="76">
        <f>SUMIFS(CarrinhoFretes!E:E,CarrinhoFretes!O:O,C:C,CarrinhoFretes!Y:Y,"Em Trânsito")</f>
        <v>0</v>
      </c>
      <c r="T192" s="76">
        <f t="shared" si="35"/>
        <v>4789.67</v>
      </c>
      <c r="U192" s="76">
        <f>SUMIFS(CarrinhoFretes!Q:Q,CarrinhoFretes!O:O,C:C,CarrinhoFretes!Y:Y,"Em Trânsito")</f>
        <v>0</v>
      </c>
    </row>
    <row r="193">
      <c r="A193" s="8" t="s">
        <v>9521</v>
      </c>
      <c r="B193" s="13">
        <v>46029.0</v>
      </c>
      <c r="C193" s="8" t="s">
        <v>7015</v>
      </c>
      <c r="D193" s="8" t="s">
        <v>97</v>
      </c>
      <c r="E193" s="73">
        <f>SUMIFS(CarrinhoFretes!Q:Q,CarrinhoFretes!O:O,C:C,CarrinhoFretes!Y:Y,"Descarregado")</f>
        <v>377998.16</v>
      </c>
      <c r="F193" s="73">
        <f>SUMIFS(RecebimentoVenda!E:E,RecebimentoVenda!C:C,C:C)</f>
        <v>377998.16</v>
      </c>
      <c r="G193" s="73">
        <f t="shared" si="31"/>
        <v>0</v>
      </c>
      <c r="H193" s="8">
        <v>76.0</v>
      </c>
      <c r="I193" s="8">
        <v>1000.0</v>
      </c>
      <c r="J193" s="11">
        <v>76000.0</v>
      </c>
      <c r="K193" s="34">
        <f>SUMIFS(CarrinhoFretes!W:W,CarrinhoFretes!O:O,C:C)</f>
        <v>4973.66</v>
      </c>
      <c r="L193" s="74">
        <f t="shared" si="32"/>
        <v>-3973.66</v>
      </c>
      <c r="M193" s="34" t="str">
        <f t="shared" si="33"/>
        <v>01/2026</v>
      </c>
      <c r="N193" s="75" t="str">
        <f t="shared" si="34"/>
        <v>CXG-0126</v>
      </c>
      <c r="P193" s="8" t="s">
        <v>749</v>
      </c>
      <c r="Q193" s="8" t="s">
        <v>378</v>
      </c>
      <c r="R193" s="17">
        <v>46050.690613425926</v>
      </c>
      <c r="S193" s="76">
        <f>SUMIFS(CarrinhoFretes!E:E,CarrinhoFretes!O:O,C:C,CarrinhoFretes!Y:Y,"Em Trânsito")</f>
        <v>0</v>
      </c>
      <c r="T193" s="76">
        <f t="shared" si="35"/>
        <v>4973.66</v>
      </c>
      <c r="U193" s="76">
        <f>SUMIFS(CarrinhoFretes!Q:Q,CarrinhoFretes!O:O,C:C,CarrinhoFretes!Y:Y,"Em Trânsito")</f>
        <v>0</v>
      </c>
    </row>
    <row r="194">
      <c r="A194" s="8" t="s">
        <v>9522</v>
      </c>
      <c r="B194" s="13">
        <v>46029.0</v>
      </c>
      <c r="C194" s="8" t="s">
        <v>6999</v>
      </c>
      <c r="D194" s="8" t="s">
        <v>83</v>
      </c>
      <c r="E194" s="73">
        <f>SUMIFS(CarrinhoFretes!Q:Q,CarrinhoFretes!O:O,C:C,CarrinhoFretes!Y:Y,"Descarregado")</f>
        <v>225288</v>
      </c>
      <c r="F194" s="73">
        <f>SUMIFS(RecebimentoVenda!E:E,RecebimentoVenda!C:C,C:C)</f>
        <v>225288</v>
      </c>
      <c r="G194" s="73">
        <f t="shared" si="31"/>
        <v>0</v>
      </c>
      <c r="H194" s="8">
        <v>84.0</v>
      </c>
      <c r="I194" s="8">
        <v>10000.0</v>
      </c>
      <c r="J194" s="11">
        <v>840000.0</v>
      </c>
      <c r="K194" s="34">
        <f>SUMIFS(CarrinhoFretes!W:W,CarrinhoFretes!O:O,C:C)</f>
        <v>2682</v>
      </c>
      <c r="L194" s="74">
        <f t="shared" si="32"/>
        <v>7318</v>
      </c>
      <c r="M194" s="34" t="str">
        <f t="shared" si="33"/>
        <v>01/2026</v>
      </c>
      <c r="N194" s="75" t="str">
        <f t="shared" si="34"/>
        <v>CXG-0126</v>
      </c>
      <c r="P194" s="8" t="s">
        <v>749</v>
      </c>
      <c r="Q194" s="8" t="s">
        <v>378</v>
      </c>
      <c r="S194" s="76">
        <f>SUMIFS(CarrinhoFretes!E:E,CarrinhoFretes!O:O,C:C,CarrinhoFretes!Y:Y,"Em Trânsito")</f>
        <v>0</v>
      </c>
      <c r="T194" s="76">
        <f t="shared" si="35"/>
        <v>2682</v>
      </c>
      <c r="U194" s="76">
        <f>SUMIFS(CarrinhoFretes!Q:Q,CarrinhoFretes!O:O,C:C,CarrinhoFretes!Y:Y,"Em Trânsito")</f>
        <v>0</v>
      </c>
    </row>
    <row r="195">
      <c r="A195" s="8" t="s">
        <v>9523</v>
      </c>
      <c r="B195" s="13">
        <v>46031.0</v>
      </c>
      <c r="C195" s="8" t="s">
        <v>6980</v>
      </c>
      <c r="D195" s="8" t="s">
        <v>27</v>
      </c>
      <c r="E195" s="73">
        <f>SUMIFS(CarrinhoFretes!Q:Q,CarrinhoFretes!O:O,C:C,CarrinhoFretes!Y:Y,"Descarregado")</f>
        <v>625675.05</v>
      </c>
      <c r="F195" s="73">
        <f>SUMIFS(RecebimentoVenda!E:E,RecebimentoVenda!C:C,C:C)</f>
        <v>625675.05</v>
      </c>
      <c r="G195" s="73">
        <f t="shared" si="31"/>
        <v>0</v>
      </c>
      <c r="H195" s="8">
        <v>84.0</v>
      </c>
      <c r="I195" s="8">
        <v>1000.0</v>
      </c>
      <c r="J195" s="11">
        <v>84000.0</v>
      </c>
      <c r="K195" s="34">
        <f>SUMIFS(CarrinhoFretes!W:W,CarrinhoFretes!O:O,C:C)</f>
        <v>7507.34</v>
      </c>
      <c r="L195" s="74">
        <f t="shared" si="32"/>
        <v>-6507.34</v>
      </c>
      <c r="M195" s="34" t="str">
        <f t="shared" si="33"/>
        <v>01/2026</v>
      </c>
      <c r="N195" s="75" t="str">
        <f t="shared" si="34"/>
        <v>CXG-0126</v>
      </c>
      <c r="P195" s="8" t="s">
        <v>3323</v>
      </c>
      <c r="Q195" s="8" t="s">
        <v>378</v>
      </c>
      <c r="R195" s="17">
        <v>46172.02479166666</v>
      </c>
      <c r="S195" s="76">
        <f>SUMIFS(CarrinhoFretes!E:E,CarrinhoFretes!O:O,C:C,CarrinhoFretes!Y:Y,"Em Trânsito")</f>
        <v>0</v>
      </c>
      <c r="T195" s="76">
        <f t="shared" si="35"/>
        <v>7507.34</v>
      </c>
      <c r="U195" s="76">
        <f>SUMIFS(CarrinhoFretes!Q:Q,CarrinhoFretes!O:O,C:C,CarrinhoFretes!Y:Y,"Em Trânsito")</f>
        <v>0</v>
      </c>
    </row>
    <row r="196">
      <c r="A196" s="8" t="s">
        <v>9524</v>
      </c>
      <c r="B196" s="13">
        <v>46031.0</v>
      </c>
      <c r="C196" s="8" t="s">
        <v>6987</v>
      </c>
      <c r="D196" s="8" t="s">
        <v>73</v>
      </c>
      <c r="E196" s="73">
        <f>SUMIFS(CarrinhoFretes!Q:Q,CarrinhoFretes!O:O,C:C,CarrinhoFretes!Y:Y,"Descarregado")</f>
        <v>824605.94</v>
      </c>
      <c r="F196" s="73">
        <f>SUMIFS(RecebimentoVenda!E:E,RecebimentoVenda!C:C,C:C)</f>
        <v>824605.94</v>
      </c>
      <c r="G196" s="73">
        <f t="shared" si="31"/>
        <v>0.0000000001164153218</v>
      </c>
      <c r="H196" s="8">
        <v>82.0</v>
      </c>
      <c r="I196" s="8">
        <v>10000.0</v>
      </c>
      <c r="J196" s="11">
        <v>820000.0</v>
      </c>
      <c r="K196" s="34">
        <f>SUMIFS(CarrinhoFretes!W:W,CarrinhoFretes!O:O,C:C)</f>
        <v>10056.17</v>
      </c>
      <c r="L196" s="74">
        <f t="shared" si="32"/>
        <v>-56.17</v>
      </c>
      <c r="M196" s="34" t="str">
        <f t="shared" si="33"/>
        <v>01/2026</v>
      </c>
      <c r="N196" s="75" t="str">
        <f t="shared" si="34"/>
        <v>CXG-0126</v>
      </c>
      <c r="P196" s="8" t="s">
        <v>749</v>
      </c>
      <c r="Q196" s="8" t="s">
        <v>378</v>
      </c>
      <c r="S196" s="76">
        <f>SUMIFS(CarrinhoFretes!E:E,CarrinhoFretes!O:O,C:C,CarrinhoFretes!Y:Y,"Em Trânsito")</f>
        <v>0</v>
      </c>
      <c r="T196" s="76">
        <f t="shared" si="35"/>
        <v>10056.17</v>
      </c>
      <c r="U196" s="76">
        <f>SUMIFS(CarrinhoFretes!Q:Q,CarrinhoFretes!O:O,C:C,CarrinhoFretes!Y:Y,"Em Trânsito")</f>
        <v>0</v>
      </c>
    </row>
    <row r="197">
      <c r="A197" s="8" t="s">
        <v>9525</v>
      </c>
      <c r="B197" s="13">
        <v>46035.0</v>
      </c>
      <c r="C197" s="8" t="s">
        <v>7005</v>
      </c>
      <c r="D197" s="8" t="s">
        <v>240</v>
      </c>
      <c r="E197" s="73">
        <f>SUMIFS(CarrinhoFretes!Q:Q,CarrinhoFretes!O:O,C:C,CarrinhoFretes!Y:Y,"Descarregado")</f>
        <v>389873.63</v>
      </c>
      <c r="F197" s="73">
        <f>SUMIFS(RecebimentoVenda!E:E,RecebimentoVenda!C:C,C:C)</f>
        <v>389873.63</v>
      </c>
      <c r="G197" s="73">
        <f t="shared" si="31"/>
        <v>0</v>
      </c>
      <c r="H197" s="8">
        <v>81.0</v>
      </c>
      <c r="I197" s="8">
        <v>1000.0</v>
      </c>
      <c r="J197" s="11">
        <v>81000.0</v>
      </c>
      <c r="K197" s="34">
        <f>SUMIFS(CarrinhoFretes!W:W,CarrinhoFretes!O:O,C:C)</f>
        <v>4826.66</v>
      </c>
      <c r="L197" s="74">
        <f t="shared" si="32"/>
        <v>-3826.66</v>
      </c>
      <c r="M197" s="34" t="str">
        <f t="shared" si="33"/>
        <v>01/2026</v>
      </c>
      <c r="N197" s="75" t="str">
        <f t="shared" si="34"/>
        <v>CXG-0126</v>
      </c>
      <c r="P197" s="8" t="s">
        <v>3323</v>
      </c>
      <c r="Q197" s="8" t="s">
        <v>747</v>
      </c>
      <c r="S197" s="76">
        <f>SUMIFS(CarrinhoFretes!E:E,CarrinhoFretes!O:O,C:C,CarrinhoFretes!Y:Y,"Em Trânsito")</f>
        <v>0</v>
      </c>
      <c r="T197" s="76">
        <f t="shared" si="35"/>
        <v>4826.66</v>
      </c>
      <c r="U197" s="76">
        <f>SUMIFS(CarrinhoFretes!Q:Q,CarrinhoFretes!O:O,C:C,CarrinhoFretes!Y:Y,"Em Trânsito")</f>
        <v>0</v>
      </c>
    </row>
    <row r="198">
      <c r="A198" s="8" t="s">
        <v>9526</v>
      </c>
      <c r="B198" s="13">
        <v>46037.0</v>
      </c>
      <c r="C198" s="8" t="s">
        <v>7007</v>
      </c>
      <c r="D198" s="8" t="s">
        <v>41</v>
      </c>
      <c r="E198" s="73">
        <f>SUMIFS(CarrinhoFretes!Q:Q,CarrinhoFretes!O:O,C:C,CarrinhoFretes!Y:Y,"Descarregado")</f>
        <v>910932</v>
      </c>
      <c r="F198" s="73">
        <f>SUMIFS(RecebimentoVenda!E:E,RecebimentoVenda!C:C,C:C)</f>
        <v>910932</v>
      </c>
      <c r="G198" s="73">
        <f t="shared" si="31"/>
        <v>0.0000000001164153218</v>
      </c>
      <c r="H198" s="8">
        <v>80.0</v>
      </c>
      <c r="I198" s="8">
        <v>10000.0</v>
      </c>
      <c r="J198" s="11">
        <v>800000.0</v>
      </c>
      <c r="K198" s="34">
        <f>SUMIFS(CarrinhoFretes!W:W,CarrinhoFretes!O:O,C:C)</f>
        <v>11386.65</v>
      </c>
      <c r="L198" s="74">
        <f t="shared" si="32"/>
        <v>-1386.65</v>
      </c>
      <c r="M198" s="34" t="str">
        <f t="shared" si="33"/>
        <v>01/2026</v>
      </c>
      <c r="N198" s="75" t="str">
        <f t="shared" si="34"/>
        <v>CXG-0126</v>
      </c>
      <c r="P198" s="8" t="s">
        <v>749</v>
      </c>
      <c r="Q198" s="8" t="s">
        <v>378</v>
      </c>
      <c r="R198" s="17">
        <v>46049.50493055556</v>
      </c>
      <c r="S198" s="76">
        <f>SUMIFS(CarrinhoFretes!E:E,CarrinhoFretes!O:O,C:C,CarrinhoFretes!Y:Y,"Em Trânsito")</f>
        <v>0</v>
      </c>
      <c r="T198" s="76">
        <f t="shared" si="35"/>
        <v>11386.65</v>
      </c>
      <c r="U198" s="76">
        <f>SUMIFS(CarrinhoFretes!Q:Q,CarrinhoFretes!O:O,C:C,CarrinhoFretes!Y:Y,"Em Trânsito")</f>
        <v>0</v>
      </c>
    </row>
    <row r="199">
      <c r="A199" s="8" t="s">
        <v>9527</v>
      </c>
      <c r="B199" s="13">
        <v>46038.0</v>
      </c>
      <c r="C199" s="8" t="s">
        <v>7017</v>
      </c>
      <c r="D199" s="8" t="s">
        <v>242</v>
      </c>
      <c r="E199" s="73">
        <f>SUMIFS(CarrinhoFretes!Q:Q,CarrinhoFretes!O:O,C:C,CarrinhoFretes!Y:Y,"Descarregado")</f>
        <v>93986.73</v>
      </c>
      <c r="F199" s="73">
        <f>SUMIFS(RecebimentoVenda!E:E,RecebimentoVenda!C:C,C:C)</f>
        <v>93986.73</v>
      </c>
      <c r="G199" s="73">
        <f t="shared" si="31"/>
        <v>0</v>
      </c>
      <c r="H199" s="8">
        <v>81.0</v>
      </c>
      <c r="I199" s="8">
        <v>1000.0</v>
      </c>
      <c r="J199" s="11">
        <v>81000.0</v>
      </c>
      <c r="K199" s="34">
        <f>SUMIFS(CarrinhoFretes!W:W,CarrinhoFretes!O:O,C:C)</f>
        <v>1160.33</v>
      </c>
      <c r="L199" s="74">
        <f t="shared" si="32"/>
        <v>-160.33</v>
      </c>
      <c r="M199" s="34" t="str">
        <f t="shared" si="33"/>
        <v>01/2026</v>
      </c>
      <c r="N199" s="75" t="str">
        <f t="shared" si="34"/>
        <v>CXG-0126</v>
      </c>
      <c r="P199" s="8" t="s">
        <v>749</v>
      </c>
      <c r="Q199" s="8" t="s">
        <v>747</v>
      </c>
      <c r="S199" s="76">
        <f>SUMIFS(CarrinhoFretes!E:E,CarrinhoFretes!O:O,C:C,CarrinhoFretes!Y:Y,"Em Trânsito")</f>
        <v>0</v>
      </c>
      <c r="T199" s="76">
        <f t="shared" si="35"/>
        <v>1160.33</v>
      </c>
      <c r="U199" s="76">
        <f>SUMIFS(CarrinhoFretes!Q:Q,CarrinhoFretes!O:O,C:C,CarrinhoFretes!Y:Y,"Em Trânsito")</f>
        <v>0</v>
      </c>
    </row>
    <row r="200">
      <c r="A200" s="8" t="s">
        <v>9528</v>
      </c>
      <c r="B200" s="13">
        <v>46038.0</v>
      </c>
      <c r="C200" s="8" t="s">
        <v>7041</v>
      </c>
      <c r="D200" s="8" t="s">
        <v>73</v>
      </c>
      <c r="E200" s="73">
        <f>SUMIFS(CarrinhoFretes!Q:Q,CarrinhoFretes!O:O,C:C,CarrinhoFretes!Y:Y,"Descarregado")</f>
        <v>1229132</v>
      </c>
      <c r="F200" s="73">
        <f>SUMIFS(RecebimentoVenda!E:E,RecebimentoVenda!C:C,C:C)</f>
        <v>1229132</v>
      </c>
      <c r="G200" s="73">
        <f t="shared" si="31"/>
        <v>-0.0000000002328306437</v>
      </c>
      <c r="H200" s="8">
        <v>80.0</v>
      </c>
      <c r="I200" s="8">
        <v>20000.0</v>
      </c>
      <c r="J200" s="11">
        <v>1600000.0</v>
      </c>
      <c r="K200" s="34">
        <f>SUMIFS(CarrinhoFretes!W:W,CarrinhoFretes!O:O,C:C)</f>
        <v>15364.15</v>
      </c>
      <c r="L200" s="74">
        <f t="shared" si="32"/>
        <v>4635.85</v>
      </c>
      <c r="M200" s="34" t="str">
        <f t="shared" si="33"/>
        <v>01/2026</v>
      </c>
      <c r="N200" s="75" t="str">
        <f t="shared" si="34"/>
        <v>CXG-0126</v>
      </c>
      <c r="P200" s="8" t="s">
        <v>749</v>
      </c>
      <c r="Q200" s="8" t="s">
        <v>378</v>
      </c>
      <c r="S200" s="76">
        <f>SUMIFS(CarrinhoFretes!E:E,CarrinhoFretes!O:O,C:C,CarrinhoFretes!Y:Y,"Em Trânsito")</f>
        <v>0</v>
      </c>
      <c r="T200" s="76">
        <f t="shared" si="35"/>
        <v>15364.15</v>
      </c>
      <c r="U200" s="76">
        <f>SUMIFS(CarrinhoFretes!Q:Q,CarrinhoFretes!O:O,C:C,CarrinhoFretes!Y:Y,"Em Trânsito")</f>
        <v>0</v>
      </c>
    </row>
    <row r="201">
      <c r="A201" s="8" t="s">
        <v>9529</v>
      </c>
      <c r="B201" s="13">
        <v>46038.0</v>
      </c>
      <c r="C201" s="8" t="s">
        <v>6993</v>
      </c>
      <c r="D201" s="8" t="s">
        <v>102</v>
      </c>
      <c r="E201" s="73">
        <f>SUMIFS(CarrinhoFretes!Q:Q,CarrinhoFretes!O:O,C:C,CarrinhoFretes!Y:Y,"Descarregado")</f>
        <v>171144.05</v>
      </c>
      <c r="F201" s="73">
        <f>SUMIFS(RecebimentoVenda!E:E,RecebimentoVenda!C:C,C:C)</f>
        <v>171144.05</v>
      </c>
      <c r="G201" s="73">
        <f t="shared" si="31"/>
        <v>0</v>
      </c>
      <c r="H201" s="8">
        <v>83.0</v>
      </c>
      <c r="I201" s="8">
        <v>1000.0</v>
      </c>
      <c r="J201" s="11">
        <v>83000.0</v>
      </c>
      <c r="K201" s="34">
        <f>SUMIFS(CarrinhoFretes!W:W,CarrinhoFretes!O:O,C:C)</f>
        <v>2077.34</v>
      </c>
      <c r="L201" s="74">
        <f t="shared" si="32"/>
        <v>-1077.34</v>
      </c>
      <c r="M201" s="34" t="str">
        <f t="shared" si="33"/>
        <v>01/2026</v>
      </c>
      <c r="N201" s="75" t="str">
        <f t="shared" si="34"/>
        <v>CXG-0126</v>
      </c>
      <c r="P201" s="8" t="s">
        <v>3323</v>
      </c>
      <c r="Q201" s="8" t="s">
        <v>378</v>
      </c>
      <c r="S201" s="76">
        <f>SUMIFS(CarrinhoFretes!E:E,CarrinhoFretes!O:O,C:C,CarrinhoFretes!Y:Y,"Em Trânsito")</f>
        <v>0</v>
      </c>
      <c r="T201" s="76">
        <f t="shared" si="35"/>
        <v>2077.34</v>
      </c>
      <c r="U201" s="76">
        <f>SUMIFS(CarrinhoFretes!Q:Q,CarrinhoFretes!O:O,C:C,CarrinhoFretes!Y:Y,"Em Trânsito")</f>
        <v>0</v>
      </c>
    </row>
    <row r="202">
      <c r="A202" s="8" t="s">
        <v>9530</v>
      </c>
      <c r="B202" s="13">
        <v>46041.0</v>
      </c>
      <c r="C202" s="8" t="s">
        <v>7028</v>
      </c>
      <c r="D202" s="8" t="s">
        <v>244</v>
      </c>
      <c r="E202" s="73">
        <f>SUMIFS(CarrinhoFretes!Q:Q,CarrinhoFretes!O:O,C:C,CarrinhoFretes!Y:Y,"Descarregado")</f>
        <v>589576.63</v>
      </c>
      <c r="F202" s="73">
        <f>SUMIFS(RecebimentoVenda!E:E,RecebimentoVenda!C:C,C:C)</f>
        <v>589576.63</v>
      </c>
      <c r="G202" s="73">
        <f t="shared" si="31"/>
        <v>0</v>
      </c>
      <c r="H202" s="8">
        <v>77.0</v>
      </c>
      <c r="I202" s="8">
        <v>1000.0</v>
      </c>
      <c r="J202" s="11">
        <v>77000.0</v>
      </c>
      <c r="K202" s="34">
        <f>SUMIFS(CarrinhoFretes!W:W,CarrinhoFretes!O:O,C:C)</f>
        <v>7482.51</v>
      </c>
      <c r="L202" s="74">
        <f t="shared" si="32"/>
        <v>-6482.51</v>
      </c>
      <c r="M202" s="34" t="str">
        <f t="shared" si="33"/>
        <v>01/2026</v>
      </c>
      <c r="N202" s="75" t="str">
        <f t="shared" si="34"/>
        <v>CXG-0126</v>
      </c>
      <c r="P202" s="8" t="s">
        <v>749</v>
      </c>
      <c r="Q202" s="8" t="s">
        <v>378</v>
      </c>
      <c r="R202" s="17">
        <v>46091.53675925926</v>
      </c>
      <c r="S202" s="76">
        <f>SUMIFS(CarrinhoFretes!E:E,CarrinhoFretes!O:O,C:C,CarrinhoFretes!Y:Y,"Em Trânsito")</f>
        <v>0</v>
      </c>
      <c r="T202" s="76">
        <f t="shared" si="35"/>
        <v>7482.51</v>
      </c>
      <c r="U202" s="76">
        <f>SUMIFS(CarrinhoFretes!Q:Q,CarrinhoFretes!O:O,C:C,CarrinhoFretes!Y:Y,"Em Trânsito")</f>
        <v>0</v>
      </c>
    </row>
    <row r="203">
      <c r="A203" s="8" t="s">
        <v>9531</v>
      </c>
      <c r="B203" s="13">
        <v>46041.0</v>
      </c>
      <c r="C203" s="8" t="s">
        <v>7032</v>
      </c>
      <c r="D203" s="8" t="s">
        <v>246</v>
      </c>
      <c r="E203" s="73">
        <f>SUMIFS(CarrinhoFretes!Q:Q,CarrinhoFretes!O:O,C:C,CarrinhoFretes!Y:Y,"Descarregado")</f>
        <v>381163.09</v>
      </c>
      <c r="F203" s="73">
        <f>SUMIFS(RecebimentoVenda!E:E,RecebimentoVenda!C:C,C:C)</f>
        <v>381163.09</v>
      </c>
      <c r="G203" s="73">
        <f t="shared" si="31"/>
        <v>0</v>
      </c>
      <c r="H203" s="8">
        <v>77.0</v>
      </c>
      <c r="I203" s="8">
        <v>5000.0</v>
      </c>
      <c r="J203" s="11">
        <v>385000.0</v>
      </c>
      <c r="K203" s="34">
        <f>SUMIFS(CarrinhoFretes!W:W,CarrinhoFretes!O:O,C:C)</f>
        <v>4950.17</v>
      </c>
      <c r="L203" s="74">
        <f t="shared" si="32"/>
        <v>49.83</v>
      </c>
      <c r="M203" s="34" t="str">
        <f t="shared" si="33"/>
        <v>01/2026</v>
      </c>
      <c r="N203" s="75" t="str">
        <f t="shared" si="34"/>
        <v>CXG-0126</v>
      </c>
      <c r="P203" s="8" t="s">
        <v>749</v>
      </c>
      <c r="Q203" s="8" t="s">
        <v>378</v>
      </c>
      <c r="S203" s="76">
        <f>SUMIFS(CarrinhoFretes!E:E,CarrinhoFretes!O:O,C:C,CarrinhoFretes!Y:Y,"Em Trânsito")</f>
        <v>0</v>
      </c>
      <c r="T203" s="76">
        <f t="shared" si="35"/>
        <v>4950.17</v>
      </c>
      <c r="U203" s="76">
        <f>SUMIFS(CarrinhoFretes!Q:Q,CarrinhoFretes!O:O,C:C,CarrinhoFretes!Y:Y,"Em Trânsito")</f>
        <v>0</v>
      </c>
    </row>
    <row r="204">
      <c r="A204" s="8" t="s">
        <v>9532</v>
      </c>
      <c r="B204" s="13">
        <v>46042.0</v>
      </c>
      <c r="C204" s="8" t="s">
        <v>7034</v>
      </c>
      <c r="D204" s="8" t="s">
        <v>65</v>
      </c>
      <c r="E204" s="73">
        <f>SUMIFS(CarrinhoFretes!Q:Q,CarrinhoFretes!O:O,C:C,CarrinhoFretes!Y:Y,"Descarregado")</f>
        <v>80388</v>
      </c>
      <c r="F204" s="73">
        <f>SUMIFS(RecebimentoVenda!E:E,RecebimentoVenda!C:C,C:C)</f>
        <v>80388</v>
      </c>
      <c r="G204" s="73">
        <f t="shared" si="31"/>
        <v>0</v>
      </c>
      <c r="H204" s="8">
        <v>63.0</v>
      </c>
      <c r="I204" s="8">
        <v>1000.0</v>
      </c>
      <c r="J204" s="11">
        <v>63000.0</v>
      </c>
      <c r="K204" s="34">
        <f>SUMIFS(CarrinhoFretes!W:W,CarrinhoFretes!O:O,C:C)</f>
        <v>1276</v>
      </c>
      <c r="L204" s="74">
        <f t="shared" si="32"/>
        <v>-276</v>
      </c>
      <c r="M204" s="34" t="str">
        <f t="shared" si="33"/>
        <v>01/2026</v>
      </c>
      <c r="N204" s="75" t="str">
        <f t="shared" si="34"/>
        <v>CXG-0126</v>
      </c>
      <c r="P204" s="8" t="s">
        <v>749</v>
      </c>
      <c r="Q204" s="8" t="s">
        <v>378</v>
      </c>
      <c r="S204" s="76">
        <f>SUMIFS(CarrinhoFretes!E:E,CarrinhoFretes!O:O,C:C,CarrinhoFretes!Y:Y,"Em Trânsito")</f>
        <v>0</v>
      </c>
      <c r="T204" s="76">
        <f t="shared" si="35"/>
        <v>1276</v>
      </c>
      <c r="U204" s="76">
        <f>SUMIFS(CarrinhoFretes!Q:Q,CarrinhoFretes!O:O,C:C,CarrinhoFretes!Y:Y,"Em Trânsito")</f>
        <v>0</v>
      </c>
    </row>
    <row r="205">
      <c r="A205" s="8" t="s">
        <v>9533</v>
      </c>
      <c r="B205" s="13">
        <v>46042.0</v>
      </c>
      <c r="C205" s="8" t="s">
        <v>7023</v>
      </c>
      <c r="D205" s="8" t="s">
        <v>57</v>
      </c>
      <c r="E205" s="73">
        <f>SUMIFS(CarrinhoFretes!Q:Q,CarrinhoFretes!O:O,C:C,CarrinhoFretes!Y:Y,"Descarregado")</f>
        <v>500601.6</v>
      </c>
      <c r="F205" s="73">
        <f>SUMIFS(RecebimentoVenda!E:E,RecebimentoVenda!C:C,C:C)</f>
        <v>500601.6</v>
      </c>
      <c r="G205" s="73">
        <f t="shared" si="31"/>
        <v>0</v>
      </c>
      <c r="H205" s="8">
        <v>80.5</v>
      </c>
      <c r="I205" s="8">
        <v>1000.0</v>
      </c>
      <c r="J205" s="11">
        <v>80500.0</v>
      </c>
      <c r="K205" s="34">
        <f>SUMIFS(CarrinhoFretes!W:W,CarrinhoFretes!O:O,C:C)</f>
        <v>6212.17</v>
      </c>
      <c r="L205" s="74">
        <f t="shared" si="32"/>
        <v>-5212.17</v>
      </c>
      <c r="M205" s="34" t="str">
        <f t="shared" si="33"/>
        <v>01/2026</v>
      </c>
      <c r="N205" s="75" t="str">
        <f t="shared" si="34"/>
        <v>CXG-0126</v>
      </c>
      <c r="P205" s="8" t="s">
        <v>749</v>
      </c>
      <c r="Q205" s="8" t="s">
        <v>747</v>
      </c>
      <c r="R205" s="17">
        <v>46097.58341435185</v>
      </c>
      <c r="S205" s="76">
        <f>SUMIFS(CarrinhoFretes!E:E,CarrinhoFretes!O:O,C:C,CarrinhoFretes!Y:Y,"Em Trânsito")</f>
        <v>0</v>
      </c>
      <c r="T205" s="76">
        <f t="shared" si="35"/>
        <v>6212.17</v>
      </c>
      <c r="U205" s="76">
        <f>SUMIFS(CarrinhoFretes!Q:Q,CarrinhoFretes!O:O,C:C,CarrinhoFretes!Y:Y,"Em Trânsito")</f>
        <v>0</v>
      </c>
    </row>
    <row r="206">
      <c r="A206" s="8" t="s">
        <v>9534</v>
      </c>
      <c r="B206" s="13">
        <v>46044.0</v>
      </c>
      <c r="C206" s="8" t="s">
        <v>7046</v>
      </c>
      <c r="D206" s="8" t="s">
        <v>86</v>
      </c>
      <c r="E206" s="73">
        <f>SUMIFS(CarrinhoFretes!Q:Q,CarrinhoFretes!O:O,C:C,CarrinhoFretes!Y:Y,"Descarregado")</f>
        <v>104571</v>
      </c>
      <c r="F206" s="73">
        <f>SUMIFS(RecebimentoVenda!E:E,RecebimentoVenda!C:C,C:C)</f>
        <v>104571</v>
      </c>
      <c r="G206" s="73">
        <f t="shared" si="31"/>
        <v>0</v>
      </c>
      <c r="H206" s="8">
        <v>81.0</v>
      </c>
      <c r="I206" s="8">
        <v>1000.0</v>
      </c>
      <c r="J206" s="11">
        <v>81000.0</v>
      </c>
      <c r="K206" s="34">
        <f>SUMIFS(CarrinhoFretes!W:W,CarrinhoFretes!O:O,C:C)</f>
        <v>1291</v>
      </c>
      <c r="L206" s="74">
        <f t="shared" si="32"/>
        <v>-291</v>
      </c>
      <c r="M206" s="34" t="str">
        <f t="shared" si="33"/>
        <v>01/2026</v>
      </c>
      <c r="N206" s="75" t="str">
        <f t="shared" si="34"/>
        <v>CXG-0126</v>
      </c>
      <c r="P206" s="8" t="s">
        <v>749</v>
      </c>
      <c r="Q206" s="8" t="s">
        <v>747</v>
      </c>
      <c r="S206" s="76">
        <f>SUMIFS(CarrinhoFretes!E:E,CarrinhoFretes!O:O,C:C,CarrinhoFretes!Y:Y,"Em Trânsito")</f>
        <v>0</v>
      </c>
      <c r="T206" s="76">
        <f t="shared" si="35"/>
        <v>1291</v>
      </c>
      <c r="U206" s="76">
        <f>SUMIFS(CarrinhoFretes!Q:Q,CarrinhoFretes!O:O,C:C,CarrinhoFretes!Y:Y,"Em Trânsito")</f>
        <v>0</v>
      </c>
    </row>
    <row r="207">
      <c r="A207" s="8" t="s">
        <v>9535</v>
      </c>
      <c r="B207" s="13">
        <v>46045.0</v>
      </c>
      <c r="C207" s="8" t="s">
        <v>7049</v>
      </c>
      <c r="D207" s="8" t="s">
        <v>95</v>
      </c>
      <c r="E207" s="73">
        <f>SUMIFS(CarrinhoFretes!Q:Q,CarrinhoFretes!O:O,C:C,CarrinhoFretes!Y:Y,"Descarregado")</f>
        <v>614048.06</v>
      </c>
      <c r="F207" s="73">
        <f>SUMIFS(RecebimentoVenda!E:E,RecebimentoVenda!C:C,C:C)</f>
        <v>614048.06</v>
      </c>
      <c r="G207" s="73">
        <f t="shared" si="31"/>
        <v>0</v>
      </c>
      <c r="H207" s="8">
        <v>82.0</v>
      </c>
      <c r="I207" s="8">
        <v>1000.0</v>
      </c>
      <c r="J207" s="11">
        <v>82000.0</v>
      </c>
      <c r="K207" s="34">
        <f>SUMIFS(CarrinhoFretes!W:W,CarrinhoFretes!O:O,C:C)</f>
        <v>7407.35</v>
      </c>
      <c r="L207" s="74">
        <f t="shared" si="32"/>
        <v>-6407.35</v>
      </c>
      <c r="M207" s="34" t="str">
        <f t="shared" si="33"/>
        <v>01/2026</v>
      </c>
      <c r="N207" s="75" t="str">
        <f t="shared" si="34"/>
        <v>CXG-0126</v>
      </c>
      <c r="P207" s="8" t="s">
        <v>749</v>
      </c>
      <c r="Q207" s="8" t="s">
        <v>378</v>
      </c>
      <c r="R207" s="17">
        <v>46078.565</v>
      </c>
      <c r="S207" s="76">
        <f>SUMIFS(CarrinhoFretes!E:E,CarrinhoFretes!O:O,C:C,CarrinhoFretes!Y:Y,"Em Trânsito")</f>
        <v>0</v>
      </c>
      <c r="T207" s="76">
        <f t="shared" si="35"/>
        <v>7407.35</v>
      </c>
      <c r="U207" s="76">
        <f>SUMIFS(CarrinhoFretes!Q:Q,CarrinhoFretes!O:O,C:C,CarrinhoFretes!Y:Y,"Em Trânsito")</f>
        <v>0</v>
      </c>
    </row>
    <row r="208">
      <c r="A208" s="8" t="s">
        <v>9536</v>
      </c>
      <c r="B208" s="13">
        <v>46046.0</v>
      </c>
      <c r="C208" s="8" t="s">
        <v>7060</v>
      </c>
      <c r="D208" s="8" t="s">
        <v>248</v>
      </c>
      <c r="E208" s="73">
        <f>SUMIFS(CarrinhoFretes!Q:Q,CarrinhoFretes!O:O,C:C,CarrinhoFretes!Y:Y,"Descarregado")</f>
        <v>94003.75</v>
      </c>
      <c r="F208" s="73">
        <f>SUMIFS(RecebimentoVenda!E:E,RecebimentoVenda!C:C,C:C)</f>
        <v>94003.75</v>
      </c>
      <c r="G208" s="73">
        <f t="shared" si="31"/>
        <v>0</v>
      </c>
      <c r="H208" s="8">
        <v>78.5</v>
      </c>
      <c r="I208" s="8">
        <v>1000.0</v>
      </c>
      <c r="J208" s="11">
        <v>78500.0</v>
      </c>
      <c r="K208" s="34">
        <f>SUMIFS(CarrinhoFretes!W:W,CarrinhoFretes!O:O,C:C)</f>
        <v>1197.5</v>
      </c>
      <c r="L208" s="74">
        <f t="shared" si="32"/>
        <v>-197.5</v>
      </c>
      <c r="M208" s="34" t="str">
        <f t="shared" si="33"/>
        <v>01/2026</v>
      </c>
      <c r="N208" s="75" t="str">
        <f t="shared" si="34"/>
        <v>CXG-0126</v>
      </c>
      <c r="P208" s="8" t="s">
        <v>749</v>
      </c>
      <c r="Q208" s="8" t="s">
        <v>747</v>
      </c>
      <c r="S208" s="76">
        <f>SUMIFS(CarrinhoFretes!E:E,CarrinhoFretes!O:O,C:C,CarrinhoFretes!Y:Y,"Em Trânsito")</f>
        <v>0</v>
      </c>
      <c r="T208" s="76">
        <f t="shared" si="35"/>
        <v>1197.5</v>
      </c>
      <c r="U208" s="76">
        <f>SUMIFS(CarrinhoFretes!Q:Q,CarrinhoFretes!O:O,C:C,CarrinhoFretes!Y:Y,"Em Trânsito")</f>
        <v>0</v>
      </c>
    </row>
    <row r="209">
      <c r="A209" s="8" t="s">
        <v>9537</v>
      </c>
      <c r="B209" s="13">
        <v>46048.0</v>
      </c>
      <c r="C209" s="8" t="s">
        <v>7062</v>
      </c>
      <c r="D209" s="8" t="s">
        <v>251</v>
      </c>
      <c r="E209" s="73">
        <f>SUMIFS(CarrinhoFretes!Q:Q,CarrinhoFretes!O:O,C:C,CarrinhoFretes!Y:Y,"Descarregado")</f>
        <v>94579.25</v>
      </c>
      <c r="F209" s="73">
        <f>SUMIFS(RecebimentoVenda!E:E,RecebimentoVenda!C:C,C:C)</f>
        <v>94579.25</v>
      </c>
      <c r="G209" s="73">
        <f t="shared" si="31"/>
        <v>0</v>
      </c>
      <c r="H209" s="8">
        <v>76.5</v>
      </c>
      <c r="I209" s="8">
        <v>1000.0</v>
      </c>
      <c r="J209" s="11">
        <v>76500.0</v>
      </c>
      <c r="K209" s="34">
        <f>SUMIFS(CarrinhoFretes!W:W,CarrinhoFretes!O:O,C:C)</f>
        <v>1236.33</v>
      </c>
      <c r="L209" s="74">
        <f t="shared" si="32"/>
        <v>-236.33</v>
      </c>
      <c r="M209" s="34" t="str">
        <f t="shared" si="33"/>
        <v>01/2026</v>
      </c>
      <c r="N209" s="75" t="str">
        <f t="shared" si="34"/>
        <v>CXG-0126</v>
      </c>
      <c r="P209" s="8" t="s">
        <v>749</v>
      </c>
      <c r="Q209" s="8" t="s">
        <v>747</v>
      </c>
      <c r="S209" s="76">
        <f>SUMIFS(CarrinhoFretes!E:E,CarrinhoFretes!O:O,C:C,CarrinhoFretes!Y:Y,"Em Trânsito")</f>
        <v>0</v>
      </c>
      <c r="T209" s="76">
        <f t="shared" si="35"/>
        <v>1236.33</v>
      </c>
      <c r="U209" s="76">
        <f>SUMIFS(CarrinhoFretes!Q:Q,CarrinhoFretes!O:O,C:C,CarrinhoFretes!Y:Y,"Em Trânsito")</f>
        <v>0</v>
      </c>
    </row>
    <row r="210">
      <c r="A210" s="8" t="s">
        <v>9538</v>
      </c>
      <c r="B210" s="13">
        <v>46048.0</v>
      </c>
      <c r="C210" s="8" t="s">
        <v>7066</v>
      </c>
      <c r="D210" s="8" t="s">
        <v>180</v>
      </c>
      <c r="E210" s="73">
        <f>SUMIFS(CarrinhoFretes!Q:Q,CarrinhoFretes!O:O,C:C,CarrinhoFretes!Y:Y,"Descarregado")</f>
        <v>789173</v>
      </c>
      <c r="F210" s="73">
        <f>SUMIFS(RecebimentoVenda!E:E,RecebimentoVenda!C:C,C:C)</f>
        <v>789173</v>
      </c>
      <c r="G210" s="73">
        <f t="shared" si="31"/>
        <v>0</v>
      </c>
      <c r="H210" s="8">
        <v>77.0</v>
      </c>
      <c r="I210" s="8">
        <v>10000.0</v>
      </c>
      <c r="J210" s="11">
        <v>770000.0</v>
      </c>
      <c r="K210" s="34">
        <f>SUMIFS(CarrinhoFretes!W:W,CarrinhoFretes!O:O,C:C)</f>
        <v>10249</v>
      </c>
      <c r="L210" s="74">
        <f t="shared" si="32"/>
        <v>-249</v>
      </c>
      <c r="M210" s="34" t="str">
        <f t="shared" si="33"/>
        <v>01/2026</v>
      </c>
      <c r="N210" s="75" t="str">
        <f t="shared" si="34"/>
        <v>CXG-0126</v>
      </c>
      <c r="P210" s="8" t="s">
        <v>749</v>
      </c>
      <c r="Q210" s="8" t="s">
        <v>378</v>
      </c>
      <c r="S210" s="76">
        <f>SUMIFS(CarrinhoFretes!E:E,CarrinhoFretes!O:O,C:C,CarrinhoFretes!Y:Y,"Em Trânsito")</f>
        <v>0</v>
      </c>
      <c r="T210" s="76">
        <f t="shared" si="35"/>
        <v>10249</v>
      </c>
      <c r="U210" s="76">
        <f>SUMIFS(CarrinhoFretes!Q:Q,CarrinhoFretes!O:O,C:C,CarrinhoFretes!Y:Y,"Em Trânsito")</f>
        <v>0</v>
      </c>
    </row>
    <row r="211">
      <c r="A211" s="8" t="s">
        <v>9539</v>
      </c>
      <c r="B211" s="13">
        <v>46049.0</v>
      </c>
      <c r="C211" s="8" t="s">
        <v>7071</v>
      </c>
      <c r="D211" s="8" t="s">
        <v>253</v>
      </c>
      <c r="E211" s="73">
        <f>SUMIFS(CarrinhoFretes!Q:Q,CarrinhoFretes!O:O,C:C,CarrinhoFretes!Y:Y,"Descarregado")</f>
        <v>81634.62</v>
      </c>
      <c r="F211" s="73">
        <f>SUMIFS(RecebimentoVenda!E:E,RecebimentoVenda!C:C,C:C)</f>
        <v>78750</v>
      </c>
      <c r="G211" s="73">
        <f t="shared" si="31"/>
        <v>2884.62</v>
      </c>
      <c r="H211" s="8">
        <v>65.5</v>
      </c>
      <c r="I211" s="8">
        <v>1000.0</v>
      </c>
      <c r="J211" s="11">
        <v>65500.0</v>
      </c>
      <c r="K211" s="34">
        <f>SUMIFS(CarrinhoFretes!W:W,CarrinhoFretes!O:O,C:C)</f>
        <v>1246.33</v>
      </c>
      <c r="L211" s="74">
        <f t="shared" si="32"/>
        <v>-246.33</v>
      </c>
      <c r="M211" s="34" t="str">
        <f t="shared" si="33"/>
        <v>01/2026</v>
      </c>
      <c r="N211" s="75" t="str">
        <f t="shared" si="34"/>
        <v>CXG-0126</v>
      </c>
      <c r="P211" s="8" t="s">
        <v>3323</v>
      </c>
      <c r="Q211" s="8" t="s">
        <v>378</v>
      </c>
      <c r="R211" s="17">
        <v>46171.006585648145</v>
      </c>
      <c r="S211" s="76">
        <f>SUMIFS(CarrinhoFretes!E:E,CarrinhoFretes!O:O,C:C,CarrinhoFretes!Y:Y,"Em Trânsito")</f>
        <v>0</v>
      </c>
      <c r="T211" s="76">
        <f t="shared" si="35"/>
        <v>1246.33</v>
      </c>
      <c r="U211" s="76">
        <f>SUMIFS(CarrinhoFretes!Q:Q,CarrinhoFretes!O:O,C:C,CarrinhoFretes!Y:Y,"Em Trânsito")</f>
        <v>0</v>
      </c>
    </row>
    <row r="212">
      <c r="A212" s="8" t="s">
        <v>9540</v>
      </c>
      <c r="B212" s="13">
        <v>46055.0</v>
      </c>
      <c r="C212" s="8" t="s">
        <v>7087</v>
      </c>
      <c r="D212" s="8" t="s">
        <v>255</v>
      </c>
      <c r="E212" s="73">
        <f>SUMIFS(CarrinhoFretes!Q:Q,CarrinhoFretes!O:O,C:C,CarrinhoFretes!Y:Y,"Descarregado")</f>
        <v>507626.4</v>
      </c>
      <c r="F212" s="73">
        <f>SUMIFS(RecebimentoVenda!E:E,RecebimentoVenda!C:C,C:C)</f>
        <v>507626.4</v>
      </c>
      <c r="G212" s="73">
        <f t="shared" si="31"/>
        <v>-0.0000000001164153218</v>
      </c>
      <c r="H212" s="8">
        <v>80.0</v>
      </c>
      <c r="I212" s="8">
        <v>1000.0</v>
      </c>
      <c r="J212" s="11">
        <v>80000.0</v>
      </c>
      <c r="K212" s="34">
        <f>SUMIFS(CarrinhoFretes!W:W,CarrinhoFretes!O:O,C:C)</f>
        <v>6345.33</v>
      </c>
      <c r="L212" s="74">
        <f t="shared" si="32"/>
        <v>-5345.33</v>
      </c>
      <c r="M212" s="34" t="str">
        <f t="shared" si="33"/>
        <v>02/2026</v>
      </c>
      <c r="N212" s="75" t="str">
        <f t="shared" si="34"/>
        <v>CXG-0226</v>
      </c>
      <c r="P212" s="8" t="s">
        <v>749</v>
      </c>
      <c r="Q212" s="8" t="s">
        <v>378</v>
      </c>
      <c r="R212" s="17">
        <v>46073.601168981484</v>
      </c>
      <c r="S212" s="76">
        <f>SUMIFS(CarrinhoFretes!E:E,CarrinhoFretes!O:O,C:C,CarrinhoFretes!Y:Y,"Em Trânsito")</f>
        <v>0</v>
      </c>
      <c r="T212" s="76">
        <f t="shared" si="35"/>
        <v>6345.33</v>
      </c>
      <c r="U212" s="76">
        <f>SUMIFS(CarrinhoFretes!Q:Q,CarrinhoFretes!O:O,C:C,CarrinhoFretes!Y:Y,"Em Trânsito")</f>
        <v>0</v>
      </c>
    </row>
    <row r="213">
      <c r="A213" s="8" t="s">
        <v>9541</v>
      </c>
      <c r="B213" s="13">
        <v>46055.0</v>
      </c>
      <c r="C213" s="8" t="s">
        <v>7092</v>
      </c>
      <c r="D213" s="8" t="s">
        <v>73</v>
      </c>
      <c r="E213" s="73">
        <f>SUMIFS(CarrinhoFretes!Q:Q,CarrinhoFretes!O:O,C:C,CarrinhoFretes!Y:Y,"Descarregado")</f>
        <v>925075.08</v>
      </c>
      <c r="F213" s="73">
        <f>SUMIFS(RecebimentoVenda!E:E,RecebimentoVenda!C:C,C:C)</f>
        <v>925075.08</v>
      </c>
      <c r="G213" s="73">
        <f t="shared" si="31"/>
        <v>0.0000000001164153218</v>
      </c>
      <c r="H213" s="8">
        <v>81.0</v>
      </c>
      <c r="I213" s="8">
        <v>10000.0</v>
      </c>
      <c r="J213" s="11">
        <v>810000.0</v>
      </c>
      <c r="K213" s="34">
        <f>SUMIFS(CarrinhoFretes!W:W,CarrinhoFretes!O:O,C:C)</f>
        <v>11420.68</v>
      </c>
      <c r="L213" s="74">
        <f t="shared" si="32"/>
        <v>-1420.68</v>
      </c>
      <c r="M213" s="34" t="str">
        <f t="shared" si="33"/>
        <v>02/2026</v>
      </c>
      <c r="N213" s="75" t="str">
        <f t="shared" si="34"/>
        <v>CXG-0226</v>
      </c>
      <c r="P213" s="8" t="s">
        <v>749</v>
      </c>
      <c r="Q213" s="8" t="s">
        <v>378</v>
      </c>
      <c r="S213" s="76">
        <f>SUMIFS(CarrinhoFretes!E:E,CarrinhoFretes!O:O,C:C,CarrinhoFretes!Y:Y,"Em Trânsito")</f>
        <v>0</v>
      </c>
      <c r="T213" s="76">
        <f t="shared" si="35"/>
        <v>11420.68</v>
      </c>
      <c r="U213" s="76">
        <f>SUMIFS(CarrinhoFretes!Q:Q,CarrinhoFretes!O:O,C:C,CarrinhoFretes!Y:Y,"Em Trânsito")</f>
        <v>0</v>
      </c>
    </row>
    <row r="214">
      <c r="A214" s="8" t="s">
        <v>9542</v>
      </c>
      <c r="B214" s="13">
        <v>46056.0</v>
      </c>
      <c r="C214" s="8" t="s">
        <v>7063</v>
      </c>
      <c r="D214" s="8" t="s">
        <v>257</v>
      </c>
      <c r="E214" s="73">
        <f>SUMIFS(CarrinhoFretes!Q:Q,CarrinhoFretes!O:O,C:C,CarrinhoFretes!Y:Y,"Descarregado")</f>
        <v>248497.25</v>
      </c>
      <c r="F214" s="73">
        <f>SUMIFS(RecebimentoVenda!E:E,RecebimentoVenda!C:C,C:C)</f>
        <v>248497.25</v>
      </c>
      <c r="G214" s="73">
        <f t="shared" si="31"/>
        <v>0</v>
      </c>
      <c r="H214" s="8">
        <v>61.0</v>
      </c>
      <c r="I214" s="8">
        <v>1000.0</v>
      </c>
      <c r="J214" s="11">
        <v>61000.0</v>
      </c>
      <c r="K214" s="34">
        <f>SUMIFS(CarrinhoFretes!W:W,CarrinhoFretes!O:O,C:C)</f>
        <v>3667.66</v>
      </c>
      <c r="L214" s="74">
        <f t="shared" si="32"/>
        <v>-2667.66</v>
      </c>
      <c r="M214" s="34" t="str">
        <f t="shared" si="33"/>
        <v>02/2026</v>
      </c>
      <c r="N214" s="75" t="str">
        <f t="shared" si="34"/>
        <v>CXG-0226</v>
      </c>
      <c r="P214" s="8" t="s">
        <v>749</v>
      </c>
      <c r="Q214" s="8" t="s">
        <v>378</v>
      </c>
      <c r="S214" s="76">
        <f>SUMIFS(CarrinhoFretes!E:E,CarrinhoFretes!O:O,C:C,CarrinhoFretes!Y:Y,"Em Trânsito")</f>
        <v>0</v>
      </c>
      <c r="T214" s="76">
        <f t="shared" si="35"/>
        <v>3667.66</v>
      </c>
      <c r="U214" s="76">
        <f>SUMIFS(CarrinhoFretes!Q:Q,CarrinhoFretes!O:O,C:C,CarrinhoFretes!Y:Y,"Em Trânsito")</f>
        <v>0</v>
      </c>
    </row>
    <row r="215">
      <c r="A215" s="8" t="s">
        <v>9543</v>
      </c>
      <c r="B215" s="13">
        <v>46056.0</v>
      </c>
      <c r="C215" s="8" t="s">
        <v>7094</v>
      </c>
      <c r="D215" s="8" t="s">
        <v>180</v>
      </c>
      <c r="E215" s="73">
        <f>SUMIFS(CarrinhoFretes!Q:Q,CarrinhoFretes!O:O,C:C,CarrinhoFretes!Y:Y,"Descarregado")</f>
        <v>759315.24</v>
      </c>
      <c r="F215" s="73">
        <f>SUMIFS(RecebimentoVenda!E:E,RecebimentoVenda!C:C,C:C)</f>
        <v>759315.24</v>
      </c>
      <c r="G215" s="73">
        <f t="shared" si="31"/>
        <v>-0.0000000001164153218</v>
      </c>
      <c r="H215" s="8">
        <v>76.0</v>
      </c>
      <c r="I215" s="8">
        <v>10000.0</v>
      </c>
      <c r="J215" s="11">
        <v>760000.0</v>
      </c>
      <c r="K215" s="34">
        <f>SUMIFS(CarrinhoFretes!W:W,CarrinhoFretes!O:O,C:C)</f>
        <v>9990.99</v>
      </c>
      <c r="L215" s="74">
        <f t="shared" si="32"/>
        <v>9.01</v>
      </c>
      <c r="M215" s="34" t="str">
        <f t="shared" si="33"/>
        <v>02/2026</v>
      </c>
      <c r="N215" s="75" t="str">
        <f t="shared" si="34"/>
        <v>CXG-0226</v>
      </c>
      <c r="P215" s="8" t="s">
        <v>749</v>
      </c>
      <c r="Q215" s="8" t="s">
        <v>378</v>
      </c>
      <c r="S215" s="76">
        <f>SUMIFS(CarrinhoFretes!E:E,CarrinhoFretes!O:O,C:C,CarrinhoFretes!Y:Y,"Em Trânsito")</f>
        <v>0</v>
      </c>
      <c r="T215" s="76">
        <f t="shared" si="35"/>
        <v>9990.99</v>
      </c>
      <c r="U215" s="76">
        <f>SUMIFS(CarrinhoFretes!Q:Q,CarrinhoFretes!O:O,C:C,CarrinhoFretes!Y:Y,"Em Trânsito")</f>
        <v>0</v>
      </c>
    </row>
    <row r="216">
      <c r="A216" s="8" t="s">
        <v>9544</v>
      </c>
      <c r="B216" s="13">
        <v>46059.0</v>
      </c>
      <c r="C216" s="8" t="s">
        <v>7106</v>
      </c>
      <c r="D216" s="8" t="s">
        <v>83</v>
      </c>
      <c r="E216" s="73">
        <f>SUMIFS(CarrinhoFretes!Q:Q,CarrinhoFretes!O:O,C:C,CarrinhoFretes!Y:Y,"Descarregado")</f>
        <v>302258.61</v>
      </c>
      <c r="F216" s="73">
        <f>SUMIFS(RecebimentoVenda!E:E,RecebimentoVenda!C:C,C:C)</f>
        <v>302258.61</v>
      </c>
      <c r="G216" s="73">
        <f t="shared" si="31"/>
        <v>0</v>
      </c>
      <c r="H216" s="8">
        <v>83.0</v>
      </c>
      <c r="I216" s="8">
        <v>20000.0</v>
      </c>
      <c r="J216" s="11">
        <v>1660000.0</v>
      </c>
      <c r="K216" s="34">
        <f>SUMIFS(CarrinhoFretes!W:W,CarrinhoFretes!O:O,C:C)</f>
        <v>3641.67</v>
      </c>
      <c r="L216" s="74">
        <f t="shared" si="32"/>
        <v>16358.33</v>
      </c>
      <c r="M216" s="34" t="str">
        <f t="shared" si="33"/>
        <v>02/2026</v>
      </c>
      <c r="N216" s="75" t="str">
        <f t="shared" si="34"/>
        <v>CXG-0226</v>
      </c>
      <c r="P216" s="8" t="s">
        <v>749</v>
      </c>
      <c r="Q216" s="8" t="s">
        <v>378</v>
      </c>
      <c r="S216" s="76">
        <f>SUMIFS(CarrinhoFretes!E:E,CarrinhoFretes!O:O,C:C,CarrinhoFretes!Y:Y,"Em Trânsito")</f>
        <v>0</v>
      </c>
      <c r="T216" s="76">
        <f t="shared" si="35"/>
        <v>3641.67</v>
      </c>
      <c r="U216" s="76">
        <f>SUMIFS(CarrinhoFretes!Q:Q,CarrinhoFretes!O:O,C:C,CarrinhoFretes!Y:Y,"Em Trânsito")</f>
        <v>0</v>
      </c>
    </row>
    <row r="217">
      <c r="A217" s="8" t="s">
        <v>9545</v>
      </c>
      <c r="B217" s="13">
        <v>46059.0</v>
      </c>
      <c r="C217" s="8" t="s">
        <v>7109</v>
      </c>
      <c r="D217" s="8" t="s">
        <v>259</v>
      </c>
      <c r="E217" s="73">
        <f>SUMIFS(CarrinhoFretes!Q:Q,CarrinhoFretes!O:O,C:C,CarrinhoFretes!Y:Y,"Descarregado")</f>
        <v>103386.4</v>
      </c>
      <c r="F217" s="73">
        <f>SUMIFS(RecebimentoVenda!E:E,RecebimentoVenda!C:C,C:C)</f>
        <v>103386.4</v>
      </c>
      <c r="G217" s="73">
        <f t="shared" si="31"/>
        <v>0</v>
      </c>
      <c r="H217" s="8">
        <v>80.0</v>
      </c>
      <c r="I217" s="8">
        <v>1000.0</v>
      </c>
      <c r="J217" s="11">
        <v>80000.0</v>
      </c>
      <c r="K217" s="34">
        <f>SUMIFS(CarrinhoFretes!W:W,CarrinhoFretes!O:O,C:C)</f>
        <v>1292.33</v>
      </c>
      <c r="L217" s="74">
        <f t="shared" si="32"/>
        <v>-292.33</v>
      </c>
      <c r="M217" s="34" t="str">
        <f t="shared" si="33"/>
        <v>02/2026</v>
      </c>
      <c r="N217" s="75" t="str">
        <f t="shared" si="34"/>
        <v>CXG-0226</v>
      </c>
      <c r="P217" s="8" t="s">
        <v>749</v>
      </c>
      <c r="Q217" s="8" t="s">
        <v>747</v>
      </c>
      <c r="S217" s="76">
        <f>SUMIFS(CarrinhoFretes!E:E,CarrinhoFretes!O:O,C:C,CarrinhoFretes!Y:Y,"Em Trânsito")</f>
        <v>0</v>
      </c>
      <c r="T217" s="76">
        <f t="shared" si="35"/>
        <v>1292.33</v>
      </c>
      <c r="U217" s="76">
        <f>SUMIFS(CarrinhoFretes!Q:Q,CarrinhoFretes!O:O,C:C,CarrinhoFretes!Y:Y,"Em Trânsito")</f>
        <v>0</v>
      </c>
    </row>
    <row r="218">
      <c r="A218" s="8" t="s">
        <v>9546</v>
      </c>
      <c r="B218" s="13">
        <v>46064.0</v>
      </c>
      <c r="C218" s="8" t="s">
        <v>7122</v>
      </c>
      <c r="D218" s="8" t="s">
        <v>261</v>
      </c>
      <c r="E218" s="73">
        <f>SUMIFS(CarrinhoFretes!Q:Q,CarrinhoFretes!O:O,C:C,CarrinhoFretes!Y:Y,"Descarregado")</f>
        <v>95848.74</v>
      </c>
      <c r="F218" s="73">
        <f>SUMIFS(RecebimentoVenda!E:E,RecebimentoVenda!C:C,C:C)</f>
        <v>95848.74</v>
      </c>
      <c r="G218" s="73">
        <f t="shared" si="31"/>
        <v>0</v>
      </c>
      <c r="H218" s="8">
        <v>78.0</v>
      </c>
      <c r="I218" s="8">
        <v>1000.0</v>
      </c>
      <c r="J218" s="11">
        <v>78000.0</v>
      </c>
      <c r="K218" s="34">
        <f>SUMIFS(CarrinhoFretes!W:W,CarrinhoFretes!O:O,C:C)</f>
        <v>1228.83</v>
      </c>
      <c r="L218" s="74">
        <f t="shared" si="32"/>
        <v>-228.83</v>
      </c>
      <c r="M218" s="34" t="str">
        <f t="shared" si="33"/>
        <v>02/2026</v>
      </c>
      <c r="N218" s="75" t="str">
        <f t="shared" si="34"/>
        <v>CXG-0226</v>
      </c>
      <c r="P218" s="8" t="s">
        <v>749</v>
      </c>
      <c r="Q218" s="8" t="s">
        <v>747</v>
      </c>
      <c r="S218" s="76">
        <f>SUMIFS(CarrinhoFretes!E:E,CarrinhoFretes!O:O,C:C,CarrinhoFretes!Y:Y,"Em Trânsito")</f>
        <v>0</v>
      </c>
      <c r="T218" s="76">
        <f t="shared" si="35"/>
        <v>1228.83</v>
      </c>
      <c r="U218" s="76">
        <f>SUMIFS(CarrinhoFretes!Q:Q,CarrinhoFretes!O:O,C:C,CarrinhoFretes!Y:Y,"Em Trânsito")</f>
        <v>0</v>
      </c>
    </row>
    <row r="219">
      <c r="A219" s="8" t="s">
        <v>9547</v>
      </c>
      <c r="B219" s="13">
        <v>46064.0</v>
      </c>
      <c r="C219" s="8" t="s">
        <v>7124</v>
      </c>
      <c r="D219" s="8" t="s">
        <v>263</v>
      </c>
      <c r="E219" s="73">
        <f>SUMIFS(CarrinhoFretes!Q:Q,CarrinhoFretes!O:O,C:C,CarrinhoFretes!Y:Y,"Descarregado")</f>
        <v>97013.6</v>
      </c>
      <c r="F219" s="73">
        <f>SUMIFS(RecebimentoVenda!E:E,RecebimentoVenda!C:C,C:C)</f>
        <v>97013.6</v>
      </c>
      <c r="G219" s="73">
        <f t="shared" si="31"/>
        <v>0</v>
      </c>
      <c r="H219" s="8">
        <v>80.0</v>
      </c>
      <c r="I219" s="8">
        <v>1000.0</v>
      </c>
      <c r="J219" s="11">
        <v>80000.0</v>
      </c>
      <c r="K219" s="34">
        <f>SUMIFS(CarrinhoFretes!W:W,CarrinhoFretes!O:O,C:C)</f>
        <v>1212.67</v>
      </c>
      <c r="L219" s="74">
        <f t="shared" si="32"/>
        <v>-212.67</v>
      </c>
      <c r="M219" s="34" t="str">
        <f t="shared" si="33"/>
        <v>02/2026</v>
      </c>
      <c r="N219" s="75" t="str">
        <f t="shared" si="34"/>
        <v>CXG-0226</v>
      </c>
      <c r="P219" s="8" t="s">
        <v>749</v>
      </c>
      <c r="Q219" s="8" t="s">
        <v>747</v>
      </c>
      <c r="S219" s="76">
        <f>SUMIFS(CarrinhoFretes!E:E,CarrinhoFretes!O:O,C:C,CarrinhoFretes!Y:Y,"Em Trânsito")</f>
        <v>0</v>
      </c>
      <c r="T219" s="76">
        <f t="shared" si="35"/>
        <v>1212.67</v>
      </c>
      <c r="U219" s="76">
        <f>SUMIFS(CarrinhoFretes!Q:Q,CarrinhoFretes!O:O,C:C,CarrinhoFretes!Y:Y,"Em Trânsito")</f>
        <v>0</v>
      </c>
    </row>
    <row r="220">
      <c r="A220" s="8" t="s">
        <v>9548</v>
      </c>
      <c r="B220" s="13">
        <v>46073.0</v>
      </c>
      <c r="C220" s="8" t="s">
        <v>7132</v>
      </c>
      <c r="D220" s="8" t="s">
        <v>147</v>
      </c>
      <c r="E220" s="73">
        <f>SUMIFS(CarrinhoFretes!Q:Q,CarrinhoFretes!O:O,C:C,CarrinhoFretes!Y:Y,"Descarregado")</f>
        <v>594342</v>
      </c>
      <c r="F220" s="73">
        <f>SUMIFS(RecebimentoVenda!E:E,RecebimentoVenda!C:C,C:C)</f>
        <v>594342</v>
      </c>
      <c r="G220" s="73">
        <f t="shared" si="31"/>
        <v>0</v>
      </c>
      <c r="H220" s="8">
        <v>63.0</v>
      </c>
      <c r="I220" s="8">
        <v>1000.0</v>
      </c>
      <c r="J220" s="11">
        <v>63000.0</v>
      </c>
      <c r="K220" s="34">
        <f>SUMIFS(CarrinhoFretes!W:W,CarrinhoFretes!O:O,C:C)</f>
        <v>9434</v>
      </c>
      <c r="L220" s="74">
        <f t="shared" si="32"/>
        <v>-8434</v>
      </c>
      <c r="M220" s="34" t="str">
        <f t="shared" si="33"/>
        <v>02/2026</v>
      </c>
      <c r="N220" s="75" t="str">
        <f t="shared" si="34"/>
        <v>CXG-0226</v>
      </c>
      <c r="P220" s="8" t="s">
        <v>749</v>
      </c>
      <c r="Q220" s="8" t="s">
        <v>378</v>
      </c>
      <c r="R220" s="17">
        <v>46099.48836805556</v>
      </c>
      <c r="S220" s="76">
        <f>SUMIFS(CarrinhoFretes!E:E,CarrinhoFretes!O:O,C:C,CarrinhoFretes!Y:Y,"Em Trânsito")</f>
        <v>0</v>
      </c>
      <c r="T220" s="76">
        <f t="shared" si="35"/>
        <v>9434</v>
      </c>
      <c r="U220" s="76">
        <f>SUMIFS(CarrinhoFretes!Q:Q,CarrinhoFretes!O:O,C:C,CarrinhoFretes!Y:Y,"Em Trânsito")</f>
        <v>0</v>
      </c>
    </row>
    <row r="221">
      <c r="A221" s="8" t="s">
        <v>9549</v>
      </c>
      <c r="B221" s="13">
        <v>46073.0</v>
      </c>
      <c r="C221" s="8" t="s">
        <v>7135</v>
      </c>
      <c r="D221" s="8" t="s">
        <v>224</v>
      </c>
      <c r="E221" s="73">
        <f>SUMIFS(CarrinhoFretes!Q:Q,CarrinhoFretes!O:O,C:C,CarrinhoFretes!Y:Y,"Descarregado")</f>
        <v>1272655.52</v>
      </c>
      <c r="F221" s="73">
        <f>SUMIFS(RecebimentoVenda!E:E,RecebimentoVenda!C:C,C:C)</f>
        <v>1272655.52</v>
      </c>
      <c r="G221" s="73">
        <f t="shared" si="31"/>
        <v>0</v>
      </c>
      <c r="H221" s="8">
        <v>64.0</v>
      </c>
      <c r="I221" s="8">
        <v>1000.0</v>
      </c>
      <c r="J221" s="11">
        <v>64000.0</v>
      </c>
      <c r="K221" s="34">
        <f>SUMIFS(CarrinhoFretes!W:W,CarrinhoFretes!O:O,C:C)</f>
        <v>17348.68</v>
      </c>
      <c r="L221" s="74">
        <f t="shared" si="32"/>
        <v>-16348.68</v>
      </c>
      <c r="M221" s="34" t="str">
        <f t="shared" si="33"/>
        <v>02/2026</v>
      </c>
      <c r="N221" s="75" t="str">
        <f t="shared" si="34"/>
        <v>CXG-0226</v>
      </c>
      <c r="P221" s="8" t="s">
        <v>749</v>
      </c>
      <c r="Q221" s="8" t="s">
        <v>378</v>
      </c>
      <c r="R221" s="17">
        <v>46119.625231481485</v>
      </c>
      <c r="S221" s="76">
        <f>SUMIFS(CarrinhoFretes!E:E,CarrinhoFretes!O:O,C:C,CarrinhoFretes!Y:Y,"Em Trânsito")</f>
        <v>0</v>
      </c>
      <c r="T221" s="76">
        <f t="shared" si="35"/>
        <v>17348.68</v>
      </c>
      <c r="U221" s="76">
        <f>SUMIFS(CarrinhoFretes!Q:Q,CarrinhoFretes!O:O,C:C,CarrinhoFretes!Y:Y,"Em Trânsito")</f>
        <v>0</v>
      </c>
    </row>
    <row r="222">
      <c r="A222" s="8" t="s">
        <v>9550</v>
      </c>
      <c r="B222" s="13">
        <v>46073.0</v>
      </c>
      <c r="C222" s="8" t="s">
        <v>9551</v>
      </c>
      <c r="D222" s="8" t="s">
        <v>201</v>
      </c>
      <c r="E222" s="73">
        <f>SUMIFS(CarrinhoFretes!Q:Q,CarrinhoFretes!O:O,C:C,CarrinhoFretes!Y:Y,"Descarregado")</f>
        <v>0</v>
      </c>
      <c r="F222" s="73">
        <f>SUMIFS(RecebimentoVenda!E:E,RecebimentoVenda!C:C,C:C)</f>
        <v>0</v>
      </c>
      <c r="G222" s="73">
        <f t="shared" si="31"/>
        <v>0</v>
      </c>
      <c r="H222" s="8">
        <v>83.0</v>
      </c>
      <c r="I222" s="8">
        <v>1000.0</v>
      </c>
      <c r="J222" s="11">
        <v>83000.0</v>
      </c>
      <c r="K222" s="34">
        <f>SUMIFS(CarrinhoFretes!W:W,CarrinhoFretes!O:O,C:C)</f>
        <v>0</v>
      </c>
      <c r="L222" s="74">
        <f t="shared" si="32"/>
        <v>1000</v>
      </c>
      <c r="M222" s="34" t="str">
        <f t="shared" si="33"/>
        <v>02/2026</v>
      </c>
      <c r="N222" s="75" t="str">
        <f t="shared" si="34"/>
        <v>CXG-0226</v>
      </c>
      <c r="P222" s="8" t="s">
        <v>749</v>
      </c>
      <c r="Q222" s="8" t="s">
        <v>378</v>
      </c>
      <c r="S222" s="76">
        <f>SUMIFS(CarrinhoFretes!E:E,CarrinhoFretes!O:O,C:C,CarrinhoFretes!Y:Y,"Em Trânsito")</f>
        <v>0</v>
      </c>
      <c r="T222" s="76">
        <f t="shared" si="35"/>
        <v>0</v>
      </c>
      <c r="U222" s="76">
        <f>SUMIFS(CarrinhoFretes!Q:Q,CarrinhoFretes!O:O,C:C,CarrinhoFretes!Y:Y,"Em Trânsito")</f>
        <v>0</v>
      </c>
    </row>
    <row r="223">
      <c r="A223" s="8" t="s">
        <v>9552</v>
      </c>
      <c r="B223" s="13">
        <v>46073.0</v>
      </c>
      <c r="C223" s="8" t="s">
        <v>7146</v>
      </c>
      <c r="D223" s="8" t="s">
        <v>53</v>
      </c>
      <c r="E223" s="73">
        <f>SUMIFS(CarrinhoFretes!Q:Q,CarrinhoFretes!O:O,C:C,CarrinhoFretes!Y:Y,"Descarregado")</f>
        <v>395445.82</v>
      </c>
      <c r="F223" s="73">
        <f>SUMIFS(RecebimentoVenda!E:E,RecebimentoVenda!C:C,C:C)</f>
        <v>395445.82</v>
      </c>
      <c r="G223" s="73">
        <f t="shared" si="31"/>
        <v>0</v>
      </c>
      <c r="H223" s="8">
        <v>77.0</v>
      </c>
      <c r="I223" s="8">
        <v>10000.0</v>
      </c>
      <c r="J223" s="11">
        <v>770000.0</v>
      </c>
      <c r="K223" s="34">
        <f>SUMIFS(CarrinhoFretes!W:W,CarrinhoFretes!O:O,C:C)</f>
        <v>5135.66</v>
      </c>
      <c r="L223" s="74">
        <f t="shared" si="32"/>
        <v>4864.34</v>
      </c>
      <c r="M223" s="34" t="str">
        <f t="shared" si="33"/>
        <v>02/2026</v>
      </c>
      <c r="N223" s="75" t="str">
        <f t="shared" si="34"/>
        <v>CXG-0226</v>
      </c>
      <c r="P223" s="8" t="s">
        <v>749</v>
      </c>
      <c r="Q223" s="8" t="s">
        <v>378</v>
      </c>
      <c r="R223" s="17">
        <v>46121.7602662037</v>
      </c>
      <c r="S223" s="76">
        <f>SUMIFS(CarrinhoFretes!E:E,CarrinhoFretes!O:O,C:C,CarrinhoFretes!Y:Y,"Em Trânsito")</f>
        <v>0</v>
      </c>
      <c r="T223" s="76">
        <f t="shared" si="35"/>
        <v>5135.66</v>
      </c>
      <c r="U223" s="76">
        <f>SUMIFS(CarrinhoFretes!Q:Q,CarrinhoFretes!O:O,C:C,CarrinhoFretes!Y:Y,"Em Trânsito")</f>
        <v>0</v>
      </c>
    </row>
    <row r="224">
      <c r="A224" s="8" t="s">
        <v>9553</v>
      </c>
      <c r="B224" s="13">
        <v>46076.0</v>
      </c>
      <c r="C224" s="8" t="s">
        <v>7145</v>
      </c>
      <c r="D224" s="8" t="s">
        <v>51</v>
      </c>
      <c r="E224" s="73">
        <f>SUMIFS(CarrinhoFretes!Q:Q,CarrinhoFretes!O:O,C:C,CarrinhoFretes!Y:Y,"Descarregado")</f>
        <v>83208.13</v>
      </c>
      <c r="F224" s="73">
        <f>SUMIFS(RecebimentoVenda!E:E,RecebimentoVenda!C:C,C:C)</f>
        <v>83208.13</v>
      </c>
      <c r="G224" s="73">
        <f t="shared" si="31"/>
        <v>0</v>
      </c>
      <c r="H224" s="8">
        <v>62.5</v>
      </c>
      <c r="I224" s="8">
        <v>1000.0</v>
      </c>
      <c r="J224" s="11">
        <v>62500.0</v>
      </c>
      <c r="K224" s="34">
        <f>SUMIFS(CarrinhoFretes!W:W,CarrinhoFretes!O:O,C:C)</f>
        <v>1331.33</v>
      </c>
      <c r="L224" s="74">
        <f t="shared" si="32"/>
        <v>-331.33</v>
      </c>
      <c r="M224" s="34" t="str">
        <f t="shared" si="33"/>
        <v>02/2026</v>
      </c>
      <c r="N224" s="75" t="str">
        <f t="shared" si="34"/>
        <v>CXG-0226</v>
      </c>
      <c r="P224" s="8" t="s">
        <v>749</v>
      </c>
      <c r="Q224" s="8" t="s">
        <v>378</v>
      </c>
      <c r="S224" s="76">
        <f>SUMIFS(CarrinhoFretes!E:E,CarrinhoFretes!O:O,C:C,CarrinhoFretes!Y:Y,"Em Trânsito")</f>
        <v>0</v>
      </c>
      <c r="T224" s="76">
        <f t="shared" si="35"/>
        <v>1331.33</v>
      </c>
      <c r="U224" s="76">
        <f>SUMIFS(CarrinhoFretes!Q:Q,CarrinhoFretes!O:O,C:C,CarrinhoFretes!Y:Y,"Em Trânsito")</f>
        <v>0</v>
      </c>
    </row>
    <row r="225">
      <c r="A225" s="8" t="s">
        <v>9554</v>
      </c>
      <c r="B225" s="13">
        <v>46077.0</v>
      </c>
      <c r="C225" s="8" t="s">
        <v>7154</v>
      </c>
      <c r="D225" s="8" t="s">
        <v>265</v>
      </c>
      <c r="E225" s="73">
        <f>SUMIFS(CarrinhoFretes!Q:Q,CarrinhoFretes!O:O,C:C,CarrinhoFretes!Y:Y,"Descarregado")</f>
        <v>376553.5</v>
      </c>
      <c r="F225" s="73">
        <f>SUMIFS(RecebimentoVenda!E:E,RecebimentoVenda!C:C,C:C)</f>
        <v>376553.5</v>
      </c>
      <c r="G225" s="73">
        <f t="shared" si="31"/>
        <v>0</v>
      </c>
      <c r="H225" s="8">
        <v>79.0</v>
      </c>
      <c r="I225" s="8">
        <v>5000.0</v>
      </c>
      <c r="J225" s="11">
        <v>395000.0</v>
      </c>
      <c r="K225" s="34">
        <f>SUMIFS(CarrinhoFretes!W:W,CarrinhoFretes!O:O,C:C)</f>
        <v>4766.5</v>
      </c>
      <c r="L225" s="74">
        <f t="shared" si="32"/>
        <v>233.5</v>
      </c>
      <c r="M225" s="34" t="str">
        <f t="shared" si="33"/>
        <v>02/2026</v>
      </c>
      <c r="N225" s="75" t="str">
        <f t="shared" si="34"/>
        <v>CXG-0226</v>
      </c>
      <c r="P225" s="8" t="s">
        <v>749</v>
      </c>
      <c r="Q225" s="8" t="s">
        <v>378</v>
      </c>
      <c r="R225" s="17">
        <v>46107.41396990741</v>
      </c>
      <c r="S225" s="76">
        <f>SUMIFS(CarrinhoFretes!E:E,CarrinhoFretes!O:O,C:C,CarrinhoFretes!Y:Y,"Em Trânsito")</f>
        <v>0</v>
      </c>
      <c r="T225" s="76">
        <f t="shared" si="35"/>
        <v>4766.5</v>
      </c>
      <c r="U225" s="76">
        <f>SUMIFS(CarrinhoFretes!Q:Q,CarrinhoFretes!O:O,C:C,CarrinhoFretes!Y:Y,"Em Trânsito")</f>
        <v>0</v>
      </c>
    </row>
    <row r="226">
      <c r="A226" s="8" t="s">
        <v>9555</v>
      </c>
      <c r="B226" s="13">
        <v>46078.0</v>
      </c>
      <c r="C226" s="8" t="s">
        <v>7159</v>
      </c>
      <c r="D226" s="8" t="s">
        <v>242</v>
      </c>
      <c r="E226" s="73">
        <f>SUMIFS(CarrinhoFretes!Q:Q,CarrinhoFretes!O:O,C:C,CarrinhoFretes!Y:Y,"Descarregado")</f>
        <v>311025</v>
      </c>
      <c r="F226" s="73">
        <f>SUMIFS(RecebimentoVenda!E:E,RecebimentoVenda!C:C,C:C)</f>
        <v>311025</v>
      </c>
      <c r="G226" s="73">
        <f t="shared" si="31"/>
        <v>0</v>
      </c>
      <c r="H226" s="8">
        <v>82.5</v>
      </c>
      <c r="I226" s="8">
        <v>1000.0</v>
      </c>
      <c r="J226" s="11">
        <v>82500.0</v>
      </c>
      <c r="K226" s="34">
        <f>SUMIFS(CarrinhoFretes!W:W,CarrinhoFretes!O:O,C:C)</f>
        <v>3770</v>
      </c>
      <c r="L226" s="74">
        <f t="shared" si="32"/>
        <v>-2770</v>
      </c>
      <c r="M226" s="34" t="str">
        <f t="shared" si="33"/>
        <v>02/2026</v>
      </c>
      <c r="N226" s="75" t="str">
        <f t="shared" si="34"/>
        <v>CXG-0226</v>
      </c>
      <c r="P226" s="8" t="s">
        <v>749</v>
      </c>
      <c r="Q226" s="8" t="s">
        <v>747</v>
      </c>
      <c r="S226" s="76">
        <f>SUMIFS(CarrinhoFretes!E:E,CarrinhoFretes!O:O,C:C,CarrinhoFretes!Y:Y,"Em Trânsito")</f>
        <v>0</v>
      </c>
      <c r="T226" s="76">
        <f t="shared" si="35"/>
        <v>3770</v>
      </c>
      <c r="U226" s="76">
        <f>SUMIFS(CarrinhoFretes!Q:Q,CarrinhoFretes!O:O,C:C,CarrinhoFretes!Y:Y,"Em Trânsito")</f>
        <v>0</v>
      </c>
    </row>
    <row r="227">
      <c r="A227" s="8" t="s">
        <v>9556</v>
      </c>
      <c r="B227" s="13">
        <v>46080.0</v>
      </c>
      <c r="C227" s="8" t="s">
        <v>7166</v>
      </c>
      <c r="D227" s="8" t="s">
        <v>267</v>
      </c>
      <c r="E227" s="73">
        <f>SUMIFS(CarrinhoFretes!Q:Q,CarrinhoFretes!O:O,C:C,CarrinhoFretes!Y:Y,"Descarregado")</f>
        <v>93153.39</v>
      </c>
      <c r="F227" s="73">
        <f>SUMIFS(RecebimentoVenda!E:E,RecebimentoVenda!C:C,C:C)</f>
        <v>93153.39</v>
      </c>
      <c r="G227" s="73">
        <f t="shared" si="31"/>
        <v>0</v>
      </c>
      <c r="H227" s="8">
        <v>83.0</v>
      </c>
      <c r="I227" s="8">
        <v>1000.0</v>
      </c>
      <c r="J227" s="11">
        <v>83000.0</v>
      </c>
      <c r="K227" s="34">
        <f>SUMIFS(CarrinhoFretes!W:W,CarrinhoFretes!O:O,C:C)</f>
        <v>1122.33</v>
      </c>
      <c r="L227" s="74">
        <f t="shared" si="32"/>
        <v>-122.33</v>
      </c>
      <c r="M227" s="34" t="str">
        <f t="shared" si="33"/>
        <v>02/2026</v>
      </c>
      <c r="N227" s="75" t="str">
        <f t="shared" si="34"/>
        <v>CXG-0226</v>
      </c>
      <c r="P227" s="8" t="s">
        <v>3323</v>
      </c>
      <c r="Q227" s="8" t="s">
        <v>378</v>
      </c>
      <c r="S227" s="76">
        <f>SUMIFS(CarrinhoFretes!E:E,CarrinhoFretes!O:O,C:C,CarrinhoFretes!Y:Y,"Em Trânsito")</f>
        <v>0</v>
      </c>
      <c r="T227" s="76">
        <f t="shared" si="35"/>
        <v>1122.33</v>
      </c>
      <c r="U227" s="76">
        <f>SUMIFS(CarrinhoFretes!Q:Q,CarrinhoFretes!O:O,C:C,CarrinhoFretes!Y:Y,"Em Trânsito")</f>
        <v>0</v>
      </c>
    </row>
    <row r="228">
      <c r="A228" s="8" t="s">
        <v>9557</v>
      </c>
      <c r="B228" s="13">
        <v>46084.0</v>
      </c>
      <c r="C228" s="8" t="s">
        <v>7161</v>
      </c>
      <c r="D228" s="8" t="s">
        <v>63</v>
      </c>
      <c r="E228" s="73">
        <f>SUMIFS(CarrinhoFretes!Q:Q,CarrinhoFretes!O:O,C:C,CarrinhoFretes!Y:Y,"Descarregado")</f>
        <v>212839.39</v>
      </c>
      <c r="F228" s="73">
        <f>SUMIFS(RecebimentoVenda!E:E,RecebimentoVenda!C:C,C:C)</f>
        <v>212839.39</v>
      </c>
      <c r="G228" s="73">
        <f t="shared" si="31"/>
        <v>0</v>
      </c>
      <c r="H228" s="8">
        <v>83.0</v>
      </c>
      <c r="I228" s="8">
        <v>1000.0</v>
      </c>
      <c r="J228" s="11">
        <v>83000.0</v>
      </c>
      <c r="K228" s="34">
        <f>SUMIFS(CarrinhoFretes!W:W,CarrinhoFretes!O:O,C:C)</f>
        <v>2564.33</v>
      </c>
      <c r="L228" s="74">
        <f t="shared" si="32"/>
        <v>-1564.33</v>
      </c>
      <c r="M228" s="34" t="str">
        <f t="shared" si="33"/>
        <v>03/2026</v>
      </c>
      <c r="N228" s="75" t="str">
        <f t="shared" si="34"/>
        <v>CXG-0326</v>
      </c>
      <c r="P228" s="8" t="s">
        <v>749</v>
      </c>
      <c r="Q228" s="8" t="s">
        <v>747</v>
      </c>
      <c r="S228" s="76">
        <f>SUMIFS(CarrinhoFretes!E:E,CarrinhoFretes!O:O,C:C,CarrinhoFretes!Y:Y,"Em Trânsito")</f>
        <v>0</v>
      </c>
      <c r="T228" s="76">
        <f t="shared" si="35"/>
        <v>2564.33</v>
      </c>
      <c r="U228" s="76">
        <f>SUMIFS(CarrinhoFretes!Q:Q,CarrinhoFretes!O:O,C:C,CarrinhoFretes!Y:Y,"Em Trânsito")</f>
        <v>0</v>
      </c>
    </row>
    <row r="229">
      <c r="A229" s="8" t="s">
        <v>9558</v>
      </c>
      <c r="B229" s="13">
        <v>46084.0</v>
      </c>
      <c r="C229" s="8" t="s">
        <v>7171</v>
      </c>
      <c r="D229" s="8" t="s">
        <v>86</v>
      </c>
      <c r="E229" s="73">
        <f>SUMIFS(CarrinhoFretes!Q:Q,CarrinhoFretes!O:O,C:C,CarrinhoFretes!Y:Y,"Descarregado")</f>
        <v>167773</v>
      </c>
      <c r="F229" s="73">
        <f>SUMIFS(RecebimentoVenda!E:E,RecebimentoVenda!C:C,C:C)</f>
        <v>167773</v>
      </c>
      <c r="G229" s="73">
        <f t="shared" si="31"/>
        <v>0</v>
      </c>
      <c r="H229" s="8">
        <v>71.0</v>
      </c>
      <c r="I229" s="8">
        <v>1000.0</v>
      </c>
      <c r="J229" s="11">
        <v>71000.0</v>
      </c>
      <c r="K229" s="34">
        <f>SUMIFS(CarrinhoFretes!W:W,CarrinhoFretes!O:O,C:C)</f>
        <v>2363</v>
      </c>
      <c r="L229" s="74">
        <f t="shared" si="32"/>
        <v>-1363</v>
      </c>
      <c r="M229" s="34" t="str">
        <f t="shared" si="33"/>
        <v>03/2026</v>
      </c>
      <c r="N229" s="75" t="str">
        <f t="shared" si="34"/>
        <v>CXG-0326</v>
      </c>
      <c r="P229" s="8" t="s">
        <v>749</v>
      </c>
      <c r="Q229" s="8" t="s">
        <v>378</v>
      </c>
      <c r="S229" s="76">
        <f>SUMIFS(CarrinhoFretes!E:E,CarrinhoFretes!O:O,C:C,CarrinhoFretes!Y:Y,"Em Trânsito")</f>
        <v>0</v>
      </c>
      <c r="T229" s="76">
        <f t="shared" si="35"/>
        <v>2363</v>
      </c>
      <c r="U229" s="76">
        <f>SUMIFS(CarrinhoFretes!Q:Q,CarrinhoFretes!O:O,C:C,CarrinhoFretes!Y:Y,"Em Trânsito")</f>
        <v>0</v>
      </c>
    </row>
    <row r="230">
      <c r="A230" s="8"/>
      <c r="B230" s="13"/>
      <c r="C230" s="8"/>
      <c r="D230" s="8"/>
      <c r="E230" s="73"/>
      <c r="F230" s="73"/>
      <c r="G230" s="73"/>
      <c r="H230" s="8"/>
      <c r="I230" s="8"/>
      <c r="J230" s="11"/>
      <c r="K230" s="34"/>
      <c r="L230" s="34"/>
      <c r="M230" s="34"/>
      <c r="N230" s="75"/>
      <c r="P230" s="8"/>
      <c r="Q230" s="8"/>
      <c r="S230" s="76"/>
      <c r="T230" s="76"/>
      <c r="U230" s="76"/>
    </row>
    <row r="231">
      <c r="A231" s="8" t="s">
        <v>9559</v>
      </c>
      <c r="B231" s="13">
        <v>46088.0</v>
      </c>
      <c r="C231" s="8" t="s">
        <v>7194</v>
      </c>
      <c r="D231" s="8" t="s">
        <v>271</v>
      </c>
      <c r="E231" s="73">
        <f>SUMIFS(CarrinhoFretes!Q:Q,CarrinhoFretes!O:O,C:C,CarrinhoFretes!Y:Y,"Descarregado")</f>
        <v>109956</v>
      </c>
      <c r="F231" s="73">
        <f>SUMIFS(RecebimentoVenda!E:E,RecebimentoVenda!C:C,C:C)</f>
        <v>109956</v>
      </c>
      <c r="G231" s="73">
        <f t="shared" ref="G231:G274" si="36">E231-F231</f>
        <v>0</v>
      </c>
      <c r="H231" s="8">
        <v>84.0</v>
      </c>
      <c r="I231" s="8">
        <v>1000.0</v>
      </c>
      <c r="J231" s="11">
        <v>84000.0</v>
      </c>
      <c r="K231" s="34">
        <f>SUMIFS(CarrinhoFretes!W:W,CarrinhoFretes!O:O,C:C)</f>
        <v>1309</v>
      </c>
      <c r="L231" s="74">
        <f t="shared" ref="L231:L274" si="37">I231-T231</f>
        <v>-309</v>
      </c>
      <c r="M231" s="34" t="str">
        <f t="shared" ref="M231:M274" si="38">TEXT(B231,"MM/YYYY")</f>
        <v>03/2026</v>
      </c>
      <c r="N231" s="75" t="str">
        <f t="shared" ref="N231:N274" si="39">IF(B231="","",CONCATENATE("CXG-",TEXT(B231,"MMYY")))</f>
        <v>CXG-0326</v>
      </c>
      <c r="P231" s="8" t="s">
        <v>3323</v>
      </c>
      <c r="Q231" s="8" t="s">
        <v>378</v>
      </c>
      <c r="R231" s="17">
        <v>46092.70303240741</v>
      </c>
      <c r="S231" s="76">
        <f>SUMIFS(CarrinhoFretes!E:E,CarrinhoFretes!O:O,C:C,CarrinhoFretes!Y:Y,"Em Trânsito")</f>
        <v>0</v>
      </c>
      <c r="T231" s="76">
        <f t="shared" ref="T231:T274" si="40">K231+S231</f>
        <v>1309</v>
      </c>
      <c r="U231" s="76">
        <f>SUMIFS(CarrinhoFretes!Q:Q,CarrinhoFretes!O:O,C:C,CarrinhoFretes!Y:Y,"Em Trânsito")</f>
        <v>0</v>
      </c>
    </row>
    <row r="232">
      <c r="A232" s="8" t="s">
        <v>9560</v>
      </c>
      <c r="B232" s="13">
        <v>46092.0</v>
      </c>
      <c r="C232" s="8" t="s">
        <v>7199</v>
      </c>
      <c r="D232" s="8" t="s">
        <v>273</v>
      </c>
      <c r="E232" s="73">
        <f>SUMIFS(CarrinhoFretes!Q:Q,CarrinhoFretes!O:O,C:C,CarrinhoFretes!Y:Y,"Descarregado")</f>
        <v>353146.46</v>
      </c>
      <c r="F232" s="73">
        <f>SUMIFS(RecebimentoVenda!E:E,RecebimentoVenda!C:C,C:C)</f>
        <v>353146.46</v>
      </c>
      <c r="G232" s="73">
        <f t="shared" si="36"/>
        <v>0</v>
      </c>
      <c r="H232" s="8">
        <v>81.0</v>
      </c>
      <c r="I232" s="8">
        <v>1000.0</v>
      </c>
      <c r="J232" s="11">
        <v>81000.0</v>
      </c>
      <c r="K232" s="34">
        <f>SUMIFS(CarrinhoFretes!W:W,CarrinhoFretes!O:O,C:C)</f>
        <v>4341.16</v>
      </c>
      <c r="L232" s="74">
        <f t="shared" si="37"/>
        <v>-3341.16</v>
      </c>
      <c r="M232" s="34" t="str">
        <f t="shared" si="38"/>
        <v>03/2026</v>
      </c>
      <c r="N232" s="75" t="str">
        <f t="shared" si="39"/>
        <v>CXG-0326</v>
      </c>
      <c r="P232" s="8" t="s">
        <v>3323</v>
      </c>
      <c r="Q232" s="8" t="s">
        <v>378</v>
      </c>
      <c r="S232" s="76">
        <f>SUMIFS(CarrinhoFretes!E:E,CarrinhoFretes!O:O,C:C,CarrinhoFretes!Y:Y,"Em Trânsito")</f>
        <v>0</v>
      </c>
      <c r="T232" s="76">
        <f t="shared" si="40"/>
        <v>4341.16</v>
      </c>
      <c r="U232" s="76">
        <f>SUMIFS(CarrinhoFretes!Q:Q,CarrinhoFretes!O:O,C:C,CarrinhoFretes!Y:Y,"Em Trânsito")</f>
        <v>0</v>
      </c>
    </row>
    <row r="233">
      <c r="A233" s="8" t="s">
        <v>9561</v>
      </c>
      <c r="B233" s="13">
        <v>46092.0</v>
      </c>
      <c r="C233" s="8" t="s">
        <v>7200</v>
      </c>
      <c r="D233" s="8" t="s">
        <v>86</v>
      </c>
      <c r="E233" s="73">
        <f>SUMIFS(CarrinhoFretes!Q:Q,CarrinhoFretes!O:O,C:C,CarrinhoFretes!Y:Y,"Descarregado")</f>
        <v>300106.55</v>
      </c>
      <c r="F233" s="73">
        <f>SUMIFS(RecebimentoVenda!E:E,RecebimentoVenda!C:C,C:C)</f>
        <v>300106.55</v>
      </c>
      <c r="G233" s="73">
        <f t="shared" si="36"/>
        <v>0</v>
      </c>
      <c r="H233" s="8">
        <v>85.0</v>
      </c>
      <c r="I233" s="8">
        <v>1000.0</v>
      </c>
      <c r="J233" s="11">
        <v>85000.0</v>
      </c>
      <c r="K233" s="34">
        <f>SUMIFS(CarrinhoFretes!W:W,CarrinhoFretes!O:O,C:C)</f>
        <v>3516.83</v>
      </c>
      <c r="L233" s="74">
        <f t="shared" si="37"/>
        <v>-2516.83</v>
      </c>
      <c r="M233" s="34" t="str">
        <f t="shared" si="38"/>
        <v>03/2026</v>
      </c>
      <c r="N233" s="75" t="str">
        <f t="shared" si="39"/>
        <v>CXG-0326</v>
      </c>
      <c r="P233" s="8" t="s">
        <v>3323</v>
      </c>
      <c r="Q233" s="8" t="s">
        <v>747</v>
      </c>
      <c r="R233" s="17">
        <v>46163.576828703706</v>
      </c>
      <c r="S233" s="76">
        <f>SUMIFS(CarrinhoFretes!E:E,CarrinhoFretes!O:O,C:C,CarrinhoFretes!Y:Y,"Em Trânsito")</f>
        <v>0</v>
      </c>
      <c r="T233" s="76">
        <f t="shared" si="40"/>
        <v>3516.83</v>
      </c>
      <c r="U233" s="76">
        <f>SUMIFS(CarrinhoFretes!Q:Q,CarrinhoFretes!O:O,C:C,CarrinhoFretes!Y:Y,"Em Trânsito")</f>
        <v>0</v>
      </c>
    </row>
    <row r="234">
      <c r="A234" s="8" t="s">
        <v>9562</v>
      </c>
      <c r="B234" s="13">
        <v>46098.0</v>
      </c>
      <c r="C234" s="8" t="s">
        <v>7214</v>
      </c>
      <c r="D234" s="8" t="s">
        <v>23</v>
      </c>
      <c r="E234" s="73">
        <f>SUMIFS(CarrinhoFretes!Q:Q,CarrinhoFretes!O:O,C:C,CarrinhoFretes!Y:Y,"Descarregado")</f>
        <v>954808.15</v>
      </c>
      <c r="F234" s="73">
        <f>SUMIFS(RecebimentoVenda!E:E,RecebimentoVenda!C:C,C:C)</f>
        <v>954808.15</v>
      </c>
      <c r="G234" s="73">
        <f t="shared" si="36"/>
        <v>0</v>
      </c>
      <c r="H234" s="8">
        <v>80.5</v>
      </c>
      <c r="I234" s="8">
        <v>1000.0</v>
      </c>
      <c r="J234" s="11">
        <v>80500.0</v>
      </c>
      <c r="K234" s="34">
        <f>SUMIFS(CarrinhoFretes!W:W,CarrinhoFretes!O:O,C:C)</f>
        <v>11809.01</v>
      </c>
      <c r="L234" s="74">
        <f t="shared" si="37"/>
        <v>-10809.01</v>
      </c>
      <c r="M234" s="34" t="str">
        <f t="shared" si="38"/>
        <v>03/2026</v>
      </c>
      <c r="N234" s="75" t="str">
        <f t="shared" si="39"/>
        <v>CXG-0326</v>
      </c>
      <c r="P234" s="8" t="s">
        <v>749</v>
      </c>
      <c r="Q234" s="8" t="s">
        <v>747</v>
      </c>
      <c r="R234" s="17">
        <v>46108.53474537037</v>
      </c>
      <c r="S234" s="76">
        <f>SUMIFS(CarrinhoFretes!E:E,CarrinhoFretes!O:O,C:C,CarrinhoFretes!Y:Y,"Em Trânsito")</f>
        <v>0</v>
      </c>
      <c r="T234" s="76">
        <f t="shared" si="40"/>
        <v>11809.01</v>
      </c>
      <c r="U234" s="76">
        <f>SUMIFS(CarrinhoFretes!Q:Q,CarrinhoFretes!O:O,C:C,CarrinhoFretes!Y:Y,"Em Trânsito")</f>
        <v>0</v>
      </c>
    </row>
    <row r="235">
      <c r="A235" s="8" t="s">
        <v>9563</v>
      </c>
      <c r="B235" s="13">
        <v>46098.0</v>
      </c>
      <c r="C235" s="8" t="s">
        <v>7212</v>
      </c>
      <c r="D235" s="8" t="s">
        <v>226</v>
      </c>
      <c r="E235" s="73">
        <f>SUMIFS(CarrinhoFretes!Q:Q,CarrinhoFretes!O:O,C:C,CarrinhoFretes!Y:Y,"Descarregado")</f>
        <v>103413.6</v>
      </c>
      <c r="F235" s="73">
        <f>SUMIFS(RecebimentoVenda!E:E,RecebimentoVenda!C:C,C:C)</f>
        <v>103413.6</v>
      </c>
      <c r="G235" s="73">
        <f t="shared" si="36"/>
        <v>0</v>
      </c>
      <c r="H235" s="8">
        <v>80.0</v>
      </c>
      <c r="I235" s="8">
        <v>1000.0</v>
      </c>
      <c r="J235" s="11">
        <v>80000.0</v>
      </c>
      <c r="K235" s="34">
        <f>SUMIFS(CarrinhoFretes!W:W,CarrinhoFretes!O:O,C:C)</f>
        <v>1292.67</v>
      </c>
      <c r="L235" s="74">
        <f t="shared" si="37"/>
        <v>-292.67</v>
      </c>
      <c r="M235" s="34" t="str">
        <f t="shared" si="38"/>
        <v>03/2026</v>
      </c>
      <c r="N235" s="75" t="str">
        <f t="shared" si="39"/>
        <v>CXG-0326</v>
      </c>
      <c r="P235" s="8" t="s">
        <v>749</v>
      </c>
      <c r="Q235" s="8" t="s">
        <v>747</v>
      </c>
      <c r="S235" s="76">
        <f>SUMIFS(CarrinhoFretes!E:E,CarrinhoFretes!O:O,C:C,CarrinhoFretes!Y:Y,"Em Trânsito")</f>
        <v>0</v>
      </c>
      <c r="T235" s="76">
        <f t="shared" si="40"/>
        <v>1292.67</v>
      </c>
      <c r="U235" s="76">
        <f>SUMIFS(CarrinhoFretes!Q:Q,CarrinhoFretes!O:O,C:C,CarrinhoFretes!Y:Y,"Em Trânsito")</f>
        <v>0</v>
      </c>
    </row>
    <row r="236">
      <c r="A236" s="8" t="s">
        <v>9564</v>
      </c>
      <c r="B236" s="13">
        <v>46099.0</v>
      </c>
      <c r="C236" s="8" t="s">
        <v>7215</v>
      </c>
      <c r="D236" s="8" t="s">
        <v>244</v>
      </c>
      <c r="E236" s="73">
        <f>SUMIFS(CarrinhoFretes!Q:Q,CarrinhoFretes!O:O,C:C,CarrinhoFretes!Y:Y,"Descarregado")</f>
        <v>92400.06</v>
      </c>
      <c r="F236" s="73">
        <f>SUMIFS(RecebimentoVenda!E:E,RecebimentoVenda!C:C,C:C)</f>
        <v>92400.06</v>
      </c>
      <c r="G236" s="73">
        <f t="shared" si="36"/>
        <v>0</v>
      </c>
      <c r="H236" s="8">
        <v>82.0</v>
      </c>
      <c r="I236" s="8">
        <v>1000.0</v>
      </c>
      <c r="J236" s="11">
        <v>82000.0</v>
      </c>
      <c r="K236" s="34">
        <f>SUMIFS(CarrinhoFretes!W:W,CarrinhoFretes!O:O,C:C)</f>
        <v>1126.83</v>
      </c>
      <c r="L236" s="74">
        <f t="shared" si="37"/>
        <v>-126.83</v>
      </c>
      <c r="M236" s="34" t="str">
        <f t="shared" si="38"/>
        <v>03/2026</v>
      </c>
      <c r="N236" s="75" t="str">
        <f t="shared" si="39"/>
        <v>CXG-0326</v>
      </c>
      <c r="P236" s="8" t="s">
        <v>3323</v>
      </c>
      <c r="Q236" s="8" t="s">
        <v>747</v>
      </c>
      <c r="S236" s="76">
        <f>SUMIFS(CarrinhoFretes!E:E,CarrinhoFretes!O:O,C:C,CarrinhoFretes!Y:Y,"Em Trânsito")</f>
        <v>0</v>
      </c>
      <c r="T236" s="76">
        <f t="shared" si="40"/>
        <v>1126.83</v>
      </c>
      <c r="U236" s="76">
        <f>SUMIFS(CarrinhoFretes!Q:Q,CarrinhoFretes!O:O,C:C,CarrinhoFretes!Y:Y,"Em Trânsito")</f>
        <v>0</v>
      </c>
    </row>
    <row r="237">
      <c r="A237" s="8" t="s">
        <v>9565</v>
      </c>
      <c r="B237" s="13">
        <v>46099.0</v>
      </c>
      <c r="C237" s="8" t="s">
        <v>7216</v>
      </c>
      <c r="D237" s="8" t="s">
        <v>57</v>
      </c>
      <c r="E237" s="73">
        <f>SUMIFS(CarrinhoFretes!Q:Q,CarrinhoFretes!O:O,C:C,CarrinhoFretes!Y:Y,"Descarregado")</f>
        <v>386403.67</v>
      </c>
      <c r="F237" s="73">
        <f>SUMIFS(RecebimentoVenda!E:E,RecebimentoVenda!C:C,C:C)</f>
        <v>386403.67</v>
      </c>
      <c r="G237" s="73">
        <f t="shared" si="36"/>
        <v>0</v>
      </c>
      <c r="H237" s="8">
        <v>85.0</v>
      </c>
      <c r="I237" s="8">
        <v>1000.0</v>
      </c>
      <c r="J237" s="11">
        <v>85000.0</v>
      </c>
      <c r="K237" s="34">
        <f>SUMIFS(CarrinhoFretes!W:W,CarrinhoFretes!O:O,C:C)</f>
        <v>4447</v>
      </c>
      <c r="L237" s="74">
        <f t="shared" si="37"/>
        <v>-3447</v>
      </c>
      <c r="M237" s="34" t="str">
        <f t="shared" si="38"/>
        <v>03/2026</v>
      </c>
      <c r="N237" s="75" t="str">
        <f t="shared" si="39"/>
        <v>CXG-0326</v>
      </c>
      <c r="P237" s="8" t="s">
        <v>749</v>
      </c>
      <c r="Q237" s="8" t="s">
        <v>747</v>
      </c>
      <c r="R237" s="17">
        <v>46150.547627314816</v>
      </c>
      <c r="S237" s="76">
        <f>SUMIFS(CarrinhoFretes!E:E,CarrinhoFretes!O:O,C:C,CarrinhoFretes!Y:Y,"Em Trânsito")</f>
        <v>0</v>
      </c>
      <c r="T237" s="76">
        <f t="shared" si="40"/>
        <v>4447</v>
      </c>
      <c r="U237" s="76">
        <f>SUMIFS(CarrinhoFretes!Q:Q,CarrinhoFretes!O:O,C:C,CarrinhoFretes!Y:Y,"Em Trânsito")</f>
        <v>0</v>
      </c>
    </row>
    <row r="238">
      <c r="A238" s="8" t="s">
        <v>9566</v>
      </c>
      <c r="B238" s="13">
        <v>46099.0</v>
      </c>
      <c r="C238" s="8" t="s">
        <v>7219</v>
      </c>
      <c r="D238" s="8" t="s">
        <v>41</v>
      </c>
      <c r="E238" s="73">
        <f>SUMIFS(CarrinhoFretes!Q:Q,CarrinhoFretes!O:O,C:C,CarrinhoFretes!Y:Y,"Descarregado")</f>
        <v>402723.72</v>
      </c>
      <c r="F238" s="73">
        <f>SUMIFS(RecebimentoVenda!E:E,RecebimentoVenda!C:C,C:C)</f>
        <v>402723.72</v>
      </c>
      <c r="G238" s="73">
        <f t="shared" si="36"/>
        <v>0</v>
      </c>
      <c r="H238" s="8">
        <v>84.0</v>
      </c>
      <c r="I238" s="8">
        <v>5000.0</v>
      </c>
      <c r="J238" s="11">
        <v>420000.0</v>
      </c>
      <c r="K238" s="34">
        <f>SUMIFS(CarrinhoFretes!W:W,CarrinhoFretes!O:O,C:C)</f>
        <v>4794.33</v>
      </c>
      <c r="L238" s="74">
        <f t="shared" si="37"/>
        <v>205.67</v>
      </c>
      <c r="M238" s="34" t="str">
        <f t="shared" si="38"/>
        <v>03/2026</v>
      </c>
      <c r="N238" s="75" t="str">
        <f t="shared" si="39"/>
        <v>CXG-0326</v>
      </c>
      <c r="P238" s="8" t="s">
        <v>3323</v>
      </c>
      <c r="Q238" s="8" t="s">
        <v>378</v>
      </c>
      <c r="S238" s="76">
        <f>SUMIFS(CarrinhoFretes!E:E,CarrinhoFretes!O:O,C:C,CarrinhoFretes!Y:Y,"Em Trânsito")</f>
        <v>0</v>
      </c>
      <c r="T238" s="76">
        <f t="shared" si="40"/>
        <v>4794.33</v>
      </c>
      <c r="U238" s="76">
        <f>SUMIFS(CarrinhoFretes!Q:Q,CarrinhoFretes!O:O,C:C,CarrinhoFretes!Y:Y,"Em Trânsito")</f>
        <v>0</v>
      </c>
    </row>
    <row r="239">
      <c r="A239" s="8" t="s">
        <v>9567</v>
      </c>
      <c r="B239" s="13">
        <v>46101.0</v>
      </c>
      <c r="C239" s="8" t="s">
        <v>7228</v>
      </c>
      <c r="D239" s="8" t="s">
        <v>83</v>
      </c>
      <c r="E239" s="73">
        <f>SUMIFS(CarrinhoFretes!Q:Q,CarrinhoFretes!O:O,C:C,CarrinhoFretes!Y:Y,"Descarregado")</f>
        <v>1010639.7</v>
      </c>
      <c r="F239" s="73">
        <f>SUMIFS(RecebimentoVenda!E:E,RecebimentoVenda!C:C,C:C)</f>
        <v>1010639.7</v>
      </c>
      <c r="G239" s="73">
        <f t="shared" si="36"/>
        <v>0</v>
      </c>
      <c r="H239" s="8">
        <v>90.0</v>
      </c>
      <c r="I239" s="8">
        <v>20000.0</v>
      </c>
      <c r="J239" s="11">
        <v>1800000.0</v>
      </c>
      <c r="K239" s="34">
        <f>SUMIFS(CarrinhoFretes!W:W,CarrinhoFretes!O:O,C:C)</f>
        <v>11229.33</v>
      </c>
      <c r="L239" s="74">
        <f t="shared" si="37"/>
        <v>8770.67</v>
      </c>
      <c r="M239" s="34" t="str">
        <f t="shared" si="38"/>
        <v>03/2026</v>
      </c>
      <c r="N239" s="75" t="str">
        <f t="shared" si="39"/>
        <v>CXG-0326</v>
      </c>
      <c r="P239" s="8" t="s">
        <v>3323</v>
      </c>
      <c r="Q239" s="8" t="s">
        <v>378</v>
      </c>
      <c r="R239" s="17">
        <v>46153.50634259259</v>
      </c>
      <c r="S239" s="76">
        <f>SUMIFS(CarrinhoFretes!E:E,CarrinhoFretes!O:O,C:C,CarrinhoFretes!Y:Y,"Em Trânsito")</f>
        <v>0</v>
      </c>
      <c r="T239" s="76">
        <f t="shared" si="40"/>
        <v>11229.33</v>
      </c>
      <c r="U239" s="76">
        <f>SUMIFS(CarrinhoFretes!Q:Q,CarrinhoFretes!O:O,C:C,CarrinhoFretes!Y:Y,"Em Trânsito")</f>
        <v>0</v>
      </c>
    </row>
    <row r="240">
      <c r="A240" s="8" t="s">
        <v>9568</v>
      </c>
      <c r="B240" s="13">
        <v>46101.0</v>
      </c>
      <c r="C240" s="8" t="s">
        <v>7221</v>
      </c>
      <c r="D240" s="8" t="s">
        <v>147</v>
      </c>
      <c r="E240" s="73">
        <f>SUMIFS(CarrinhoFretes!Q:Q,CarrinhoFretes!O:O,C:C,CarrinhoFretes!Y:Y,"Descarregado")</f>
        <v>999868.74</v>
      </c>
      <c r="F240" s="73">
        <f>SUMIFS(RecebimentoVenda!E:E,RecebimentoVenda!C:C,C:C)</f>
        <v>990658.46</v>
      </c>
      <c r="G240" s="73">
        <f t="shared" si="36"/>
        <v>9210.28</v>
      </c>
      <c r="H240" s="8">
        <v>78.0</v>
      </c>
      <c r="I240" s="8">
        <v>10000.0</v>
      </c>
      <c r="J240" s="11">
        <v>780000.0</v>
      </c>
      <c r="K240" s="34">
        <f>SUMIFS(CarrinhoFretes!W:W,CarrinhoFretes!O:O,C:C)</f>
        <v>12818.83</v>
      </c>
      <c r="L240" s="74">
        <f t="shared" si="37"/>
        <v>-2818.83</v>
      </c>
      <c r="M240" s="34" t="str">
        <f t="shared" si="38"/>
        <v>03/2026</v>
      </c>
      <c r="N240" s="75" t="str">
        <f t="shared" si="39"/>
        <v>CXG-0326</v>
      </c>
      <c r="P240" s="8" t="s">
        <v>3323</v>
      </c>
      <c r="Q240" s="8" t="s">
        <v>747</v>
      </c>
      <c r="R240" s="17">
        <v>46168.6280787037</v>
      </c>
      <c r="S240" s="76">
        <f>SUMIFS(CarrinhoFretes!E:E,CarrinhoFretes!O:O,C:C,CarrinhoFretes!Y:Y,"Em Trânsito")</f>
        <v>0</v>
      </c>
      <c r="T240" s="76">
        <f t="shared" si="40"/>
        <v>12818.83</v>
      </c>
      <c r="U240" s="76">
        <f>SUMIFS(CarrinhoFretes!Q:Q,CarrinhoFretes!O:O,C:C,CarrinhoFretes!Y:Y,"Em Trânsito")</f>
        <v>0</v>
      </c>
    </row>
    <row r="241">
      <c r="A241" s="8" t="s">
        <v>9569</v>
      </c>
      <c r="B241" s="13">
        <v>46102.0</v>
      </c>
      <c r="C241" s="8" t="s">
        <v>7226</v>
      </c>
      <c r="D241" s="8" t="s">
        <v>65</v>
      </c>
      <c r="E241" s="73">
        <f>SUMIFS(CarrinhoFretes!Q:Q,CarrinhoFretes!O:O,C:C,CarrinhoFretes!Y:Y,"Descarregado")</f>
        <v>377391.88</v>
      </c>
      <c r="F241" s="73">
        <f>SUMIFS(RecebimentoVenda!E:E,RecebimentoVenda!C:C,C:C)</f>
        <v>377391.88</v>
      </c>
      <c r="G241" s="73">
        <f t="shared" si="36"/>
        <v>0</v>
      </c>
      <c r="H241" s="8">
        <v>82.0</v>
      </c>
      <c r="I241" s="8">
        <v>1000.0</v>
      </c>
      <c r="J241" s="11">
        <v>82000.0</v>
      </c>
      <c r="K241" s="34">
        <f>SUMIFS(CarrinhoFretes!W:W,CarrinhoFretes!O:O,C:C)</f>
        <v>4602.34</v>
      </c>
      <c r="L241" s="74">
        <f t="shared" si="37"/>
        <v>-3602.34</v>
      </c>
      <c r="M241" s="34" t="str">
        <f t="shared" si="38"/>
        <v>03/2026</v>
      </c>
      <c r="N241" s="75" t="str">
        <f t="shared" si="39"/>
        <v>CXG-0326</v>
      </c>
      <c r="P241" s="8" t="s">
        <v>3323</v>
      </c>
      <c r="Q241" s="8" t="s">
        <v>378</v>
      </c>
      <c r="R241" s="17">
        <v>46112.431296296294</v>
      </c>
      <c r="S241" s="76">
        <f>SUMIFS(CarrinhoFretes!E:E,CarrinhoFretes!O:O,C:C,CarrinhoFretes!Y:Y,"Em Trânsito")</f>
        <v>0</v>
      </c>
      <c r="T241" s="76">
        <f t="shared" si="40"/>
        <v>4602.34</v>
      </c>
      <c r="U241" s="76">
        <f>SUMIFS(CarrinhoFretes!Q:Q,CarrinhoFretes!O:O,C:C,CarrinhoFretes!Y:Y,"Em Trânsito")</f>
        <v>0</v>
      </c>
    </row>
    <row r="242">
      <c r="A242" s="8" t="s">
        <v>9570</v>
      </c>
      <c r="B242" s="13">
        <v>46102.0</v>
      </c>
      <c r="C242" s="8" t="s">
        <v>7234</v>
      </c>
      <c r="D242" s="8" t="s">
        <v>265</v>
      </c>
      <c r="E242" s="73">
        <f>SUMIFS(CarrinhoFretes!Q:Q,CarrinhoFretes!O:O,C:C,CarrinhoFretes!Y:Y,"Descarregado")</f>
        <v>102147</v>
      </c>
      <c r="F242" s="73">
        <f>SUMIFS(RecebimentoVenda!E:E,RecebimentoVenda!C:C,C:C)</f>
        <v>102147</v>
      </c>
      <c r="G242" s="73">
        <f t="shared" si="36"/>
        <v>0</v>
      </c>
      <c r="H242" s="8">
        <v>79.0</v>
      </c>
      <c r="I242" s="8">
        <v>5000.0</v>
      </c>
      <c r="J242" s="11">
        <v>395000.0</v>
      </c>
      <c r="K242" s="34">
        <f>SUMIFS(CarrinhoFretes!W:W,CarrinhoFretes!O:O,C:C)</f>
        <v>1293</v>
      </c>
      <c r="L242" s="74">
        <f t="shared" si="37"/>
        <v>3707</v>
      </c>
      <c r="M242" s="34" t="str">
        <f t="shared" si="38"/>
        <v>03/2026</v>
      </c>
      <c r="N242" s="75" t="str">
        <f t="shared" si="39"/>
        <v>CXG-0326</v>
      </c>
      <c r="P242" s="8" t="s">
        <v>749</v>
      </c>
      <c r="Q242" s="8" t="s">
        <v>378</v>
      </c>
      <c r="R242" s="17">
        <v>46107.41521990741</v>
      </c>
      <c r="S242" s="76">
        <f>SUMIFS(CarrinhoFretes!E:E,CarrinhoFretes!O:O,C:C,CarrinhoFretes!Y:Y,"Em Trânsito")</f>
        <v>0</v>
      </c>
      <c r="T242" s="76">
        <f t="shared" si="40"/>
        <v>1293</v>
      </c>
      <c r="U242" s="76">
        <f>SUMIFS(CarrinhoFretes!Q:Q,CarrinhoFretes!O:O,C:C,CarrinhoFretes!Y:Y,"Em Trânsito")</f>
        <v>0</v>
      </c>
    </row>
    <row r="243">
      <c r="A243" s="8" t="s">
        <v>9571</v>
      </c>
      <c r="B243" s="13">
        <v>46109.0</v>
      </c>
      <c r="C243" s="8" t="s">
        <v>7255</v>
      </c>
      <c r="D243" s="8" t="s">
        <v>224</v>
      </c>
      <c r="E243" s="73">
        <f>SUMIFS(CarrinhoFretes!Q:Q,CarrinhoFretes!O:O,C:C,CarrinhoFretes!Y:Y,"Descarregado")</f>
        <v>703468.71</v>
      </c>
      <c r="F243" s="73">
        <f>SUMIFS(RecebimentoVenda!E:E,RecebimentoVenda!C:C,C:C)</f>
        <v>703468.71</v>
      </c>
      <c r="G243" s="73">
        <f t="shared" si="36"/>
        <v>-0.0000000001164153218</v>
      </c>
      <c r="H243" s="8">
        <v>71.0</v>
      </c>
      <c r="I243" s="8">
        <v>1000.0</v>
      </c>
      <c r="J243" s="11">
        <v>71000.0</v>
      </c>
      <c r="K243" s="34">
        <f>SUMIFS(CarrinhoFretes!W:W,CarrinhoFretes!O:O,C:C)</f>
        <v>9908.01</v>
      </c>
      <c r="L243" s="74">
        <f t="shared" si="37"/>
        <v>-8908.01</v>
      </c>
      <c r="M243" s="34" t="str">
        <f t="shared" si="38"/>
        <v>03/2026</v>
      </c>
      <c r="N243" s="75" t="str">
        <f t="shared" si="39"/>
        <v>CXG-0326</v>
      </c>
      <c r="P243" s="8" t="s">
        <v>749</v>
      </c>
      <c r="Q243" s="8" t="s">
        <v>378</v>
      </c>
      <c r="R243" s="17">
        <v>46126.375613425924</v>
      </c>
      <c r="S243" s="76">
        <f>SUMIFS(CarrinhoFretes!E:E,CarrinhoFretes!O:O,C:C,CarrinhoFretes!Y:Y,"Em Trânsito")</f>
        <v>0</v>
      </c>
      <c r="T243" s="76">
        <f t="shared" si="40"/>
        <v>9908.01</v>
      </c>
      <c r="U243" s="76">
        <f>SUMIFS(CarrinhoFretes!Q:Q,CarrinhoFretes!O:O,C:C,CarrinhoFretes!Y:Y,"Em Trânsito")</f>
        <v>0</v>
      </c>
    </row>
    <row r="244">
      <c r="A244" s="8" t="s">
        <v>9572</v>
      </c>
      <c r="B244" s="13">
        <v>46109.0</v>
      </c>
      <c r="C244" s="8" t="s">
        <v>7258</v>
      </c>
      <c r="D244" s="8" t="s">
        <v>275</v>
      </c>
      <c r="E244" s="73">
        <f>SUMIFS(CarrinhoFretes!Q:Q,CarrinhoFretes!O:O,C:C,CarrinhoFretes!Y:Y,"Descarregado")</f>
        <v>407455.44</v>
      </c>
      <c r="F244" s="73">
        <f>SUMIFS(RecebimentoVenda!E:E,RecebimentoVenda!C:C,C:C)</f>
        <v>407455.44</v>
      </c>
      <c r="G244" s="73">
        <f t="shared" si="36"/>
        <v>0</v>
      </c>
      <c r="H244" s="8">
        <v>84.0</v>
      </c>
      <c r="I244" s="8">
        <v>5000.0</v>
      </c>
      <c r="J244" s="11">
        <v>420000.0</v>
      </c>
      <c r="K244" s="34">
        <f>SUMIFS(CarrinhoFretes!W:W,CarrinhoFretes!O:O,C:C)</f>
        <v>4850.66</v>
      </c>
      <c r="L244" s="74">
        <f t="shared" si="37"/>
        <v>149.34</v>
      </c>
      <c r="M244" s="34" t="str">
        <f t="shared" si="38"/>
        <v>03/2026</v>
      </c>
      <c r="N244" s="75" t="str">
        <f t="shared" si="39"/>
        <v>CXG-0326</v>
      </c>
      <c r="P244" s="8" t="s">
        <v>3323</v>
      </c>
      <c r="Q244" s="8" t="s">
        <v>378</v>
      </c>
      <c r="S244" s="76">
        <f>SUMIFS(CarrinhoFretes!E:E,CarrinhoFretes!O:O,C:C,CarrinhoFretes!Y:Y,"Em Trânsito")</f>
        <v>0</v>
      </c>
      <c r="T244" s="76">
        <f t="shared" si="40"/>
        <v>4850.66</v>
      </c>
      <c r="U244" s="76">
        <f>SUMIFS(CarrinhoFretes!Q:Q,CarrinhoFretes!O:O,C:C,CarrinhoFretes!Y:Y,"Em Trânsito")</f>
        <v>0</v>
      </c>
    </row>
    <row r="245">
      <c r="A245" s="8" t="s">
        <v>9573</v>
      </c>
      <c r="B245" s="13">
        <v>46110.0</v>
      </c>
      <c r="C245" s="8" t="s">
        <v>7244</v>
      </c>
      <c r="D245" s="8" t="s">
        <v>97</v>
      </c>
      <c r="E245" s="73">
        <f>SUMIFS(CarrinhoFretes!Q:Q,CarrinhoFretes!O:O,C:C,CarrinhoFretes!Y:Y,"Descarregado")</f>
        <v>598536.54</v>
      </c>
      <c r="F245" s="73">
        <f>SUMIFS(RecebimentoVenda!E:E,RecebimentoVenda!C:C,C:C)</f>
        <v>598536.54</v>
      </c>
      <c r="G245" s="73">
        <f t="shared" si="36"/>
        <v>0</v>
      </c>
      <c r="H245" s="8">
        <v>81.0</v>
      </c>
      <c r="I245" s="8">
        <v>1000.0</v>
      </c>
      <c r="J245" s="11">
        <v>81000.0</v>
      </c>
      <c r="K245" s="34">
        <f>SUMIFS(CarrinhoFretes!W:W,CarrinhoFretes!O:O,C:C)</f>
        <v>7389.34</v>
      </c>
      <c r="L245" s="74">
        <f t="shared" si="37"/>
        <v>-6389.34</v>
      </c>
      <c r="M245" s="34" t="str">
        <f t="shared" si="38"/>
        <v>03/2026</v>
      </c>
      <c r="N245" s="75" t="str">
        <f t="shared" si="39"/>
        <v>CXG-0326</v>
      </c>
      <c r="P245" s="8" t="s">
        <v>3323</v>
      </c>
      <c r="Q245" s="8" t="s">
        <v>378</v>
      </c>
      <c r="R245" s="17">
        <v>46150.66947916667</v>
      </c>
      <c r="S245" s="76">
        <f>SUMIFS(CarrinhoFretes!E:E,CarrinhoFretes!O:O,C:C,CarrinhoFretes!Y:Y,"Em Trânsito")</f>
        <v>0</v>
      </c>
      <c r="T245" s="76">
        <f t="shared" si="40"/>
        <v>7389.34</v>
      </c>
      <c r="U245" s="76">
        <f>SUMIFS(CarrinhoFretes!Q:Q,CarrinhoFretes!O:O,C:C,CarrinhoFretes!Y:Y,"Em Trânsito")</f>
        <v>0</v>
      </c>
    </row>
    <row r="246">
      <c r="A246" s="8" t="s">
        <v>9574</v>
      </c>
      <c r="B246" s="13">
        <v>46111.0</v>
      </c>
      <c r="C246" s="8" t="s">
        <v>7260</v>
      </c>
      <c r="D246" s="8" t="s">
        <v>277</v>
      </c>
      <c r="E246" s="73">
        <f>SUMIFS(CarrinhoFretes!Q:Q,CarrinhoFretes!O:O,C:C,CarrinhoFretes!Y:Y,"Descarregado")</f>
        <v>8956.74</v>
      </c>
      <c r="F246" s="73">
        <f>SUMIFS(RecebimentoVenda!E:E,RecebimentoVenda!C:C,C:C)</f>
        <v>8956.74</v>
      </c>
      <c r="G246" s="73">
        <f t="shared" si="36"/>
        <v>0</v>
      </c>
      <c r="H246" s="8">
        <v>78.0</v>
      </c>
      <c r="I246" s="8">
        <v>115.0</v>
      </c>
      <c r="J246" s="11">
        <v>8970.0</v>
      </c>
      <c r="K246" s="34">
        <f>SUMIFS(CarrinhoFretes!W:W,CarrinhoFretes!O:O,C:C)</f>
        <v>114.83</v>
      </c>
      <c r="L246" s="74">
        <f t="shared" si="37"/>
        <v>0.17</v>
      </c>
      <c r="M246" s="34" t="str">
        <f t="shared" si="38"/>
        <v>03/2026</v>
      </c>
      <c r="N246" s="75" t="str">
        <f t="shared" si="39"/>
        <v>CXG-0326</v>
      </c>
      <c r="P246" s="8" t="s">
        <v>3323</v>
      </c>
      <c r="Q246" s="8" t="s">
        <v>378</v>
      </c>
      <c r="S246" s="76">
        <f>SUMIFS(CarrinhoFretes!E:E,CarrinhoFretes!O:O,C:C,CarrinhoFretes!Y:Y,"Em Trânsito")</f>
        <v>0</v>
      </c>
      <c r="T246" s="76">
        <f t="shared" si="40"/>
        <v>114.83</v>
      </c>
      <c r="U246" s="76">
        <f>SUMIFS(CarrinhoFretes!Q:Q,CarrinhoFretes!O:O,C:C,CarrinhoFretes!Y:Y,"Em Trânsito")</f>
        <v>0</v>
      </c>
    </row>
    <row r="247">
      <c r="A247" s="8" t="s">
        <v>9575</v>
      </c>
      <c r="B247" s="13">
        <v>46111.0</v>
      </c>
      <c r="C247" s="8" t="s">
        <v>7262</v>
      </c>
      <c r="D247" s="8" t="s">
        <v>147</v>
      </c>
      <c r="E247" s="73">
        <f>SUMIFS(CarrinhoFretes!Q:Q,CarrinhoFretes!O:O,C:C,CarrinhoFretes!Y:Y,"Descarregado")</f>
        <v>799843.8</v>
      </c>
      <c r="F247" s="73">
        <f>SUMIFS(RecebimentoVenda!E:E,RecebimentoVenda!C:C,C:C)</f>
        <v>683597.76</v>
      </c>
      <c r="G247" s="73">
        <f t="shared" si="36"/>
        <v>116246.04</v>
      </c>
      <c r="H247" s="8">
        <v>70.0</v>
      </c>
      <c r="I247" s="8">
        <v>5000.0</v>
      </c>
      <c r="J247" s="11">
        <v>350000.0</v>
      </c>
      <c r="K247" s="34">
        <f>SUMIFS(CarrinhoFretes!W:W,CarrinhoFretes!O:O,C:C)</f>
        <v>11426.34</v>
      </c>
      <c r="L247" s="74">
        <f t="shared" si="37"/>
        <v>-6426.34</v>
      </c>
      <c r="M247" s="34" t="str">
        <f t="shared" si="38"/>
        <v>03/2026</v>
      </c>
      <c r="N247" s="75" t="str">
        <f t="shared" si="39"/>
        <v>CXG-0326</v>
      </c>
      <c r="P247" s="8" t="s">
        <v>3323</v>
      </c>
      <c r="Q247" s="8" t="s">
        <v>378</v>
      </c>
      <c r="R247" s="17">
        <v>46168.628067129626</v>
      </c>
      <c r="S247" s="76">
        <f>SUMIFS(CarrinhoFretes!E:E,CarrinhoFretes!O:O,C:C,CarrinhoFretes!Y:Y,"Em Trânsito")</f>
        <v>0</v>
      </c>
      <c r="T247" s="76">
        <f t="shared" si="40"/>
        <v>11426.34</v>
      </c>
      <c r="U247" s="76">
        <f>SUMIFS(CarrinhoFretes!Q:Q,CarrinhoFretes!O:O,C:C,CarrinhoFretes!Y:Y,"Em Trânsito")</f>
        <v>0</v>
      </c>
    </row>
    <row r="248">
      <c r="A248" s="8" t="s">
        <v>9576</v>
      </c>
      <c r="B248" s="13">
        <v>46112.0</v>
      </c>
      <c r="C248" s="8" t="s">
        <v>7266</v>
      </c>
      <c r="D248" s="8" t="s">
        <v>41</v>
      </c>
      <c r="E248" s="73">
        <f>SUMIFS(CarrinhoFretes!Q:Q,CarrinhoFretes!O:O,C:C,CarrinhoFretes!Y:Y,"Descarregado")</f>
        <v>431715.85</v>
      </c>
      <c r="F248" s="73">
        <f>SUMIFS(RecebimentoVenda!E:E,RecebimentoVenda!C:C,C:C)</f>
        <v>431715.85</v>
      </c>
      <c r="G248" s="73">
        <f t="shared" si="36"/>
        <v>0</v>
      </c>
      <c r="H248" s="8">
        <v>85.0</v>
      </c>
      <c r="I248" s="8">
        <v>5000.0</v>
      </c>
      <c r="J248" s="11">
        <v>425000.0</v>
      </c>
      <c r="K248" s="34">
        <f>SUMIFS(CarrinhoFretes!W:W,CarrinhoFretes!O:O,C:C)</f>
        <v>5079.01</v>
      </c>
      <c r="L248" s="74">
        <f t="shared" si="37"/>
        <v>-79.01</v>
      </c>
      <c r="M248" s="34" t="str">
        <f t="shared" si="38"/>
        <v>03/2026</v>
      </c>
      <c r="N248" s="75" t="str">
        <f t="shared" si="39"/>
        <v>CXG-0326</v>
      </c>
      <c r="P248" s="8" t="s">
        <v>3323</v>
      </c>
      <c r="Q248" s="8" t="s">
        <v>747</v>
      </c>
      <c r="S248" s="76">
        <f>SUMIFS(CarrinhoFretes!E:E,CarrinhoFretes!O:O,C:C,CarrinhoFretes!Y:Y,"Em Trânsito")</f>
        <v>0</v>
      </c>
      <c r="T248" s="76">
        <f t="shared" si="40"/>
        <v>5079.01</v>
      </c>
      <c r="U248" s="76">
        <f>SUMIFS(CarrinhoFretes!Q:Q,CarrinhoFretes!O:O,C:C,CarrinhoFretes!Y:Y,"Em Trânsito")</f>
        <v>0</v>
      </c>
    </row>
    <row r="249">
      <c r="A249" s="8" t="s">
        <v>9577</v>
      </c>
      <c r="B249" s="13">
        <v>46116.0</v>
      </c>
      <c r="C249" s="8" t="s">
        <v>7282</v>
      </c>
      <c r="D249" s="8" t="s">
        <v>105</v>
      </c>
      <c r="E249" s="73">
        <f>SUMIFS(CarrinhoFretes!Q:Q,CarrinhoFretes!O:O,C:C,CarrinhoFretes!Y:Y,"Descarregado")</f>
        <v>280500</v>
      </c>
      <c r="F249" s="73">
        <f>SUMIFS(RecebimentoVenda!E:E,RecebimentoVenda!C:C,C:C)</f>
        <v>280500</v>
      </c>
      <c r="G249" s="73">
        <f t="shared" si="36"/>
        <v>0</v>
      </c>
      <c r="H249" s="8">
        <v>88.0</v>
      </c>
      <c r="I249" s="8">
        <v>1000.0</v>
      </c>
      <c r="J249" s="11">
        <v>88000.0</v>
      </c>
      <c r="K249" s="34">
        <f>SUMIFS(CarrinhoFretes!W:W,CarrinhoFretes!O:O,C:C)</f>
        <v>3187.5</v>
      </c>
      <c r="L249" s="74">
        <f t="shared" si="37"/>
        <v>-2187.5</v>
      </c>
      <c r="M249" s="34" t="str">
        <f t="shared" si="38"/>
        <v>04/2026</v>
      </c>
      <c r="N249" s="75" t="str">
        <f t="shared" si="39"/>
        <v>CXG-0426</v>
      </c>
      <c r="P249" s="8" t="s">
        <v>3323</v>
      </c>
      <c r="Q249" s="8" t="s">
        <v>378</v>
      </c>
      <c r="R249" s="17">
        <v>46127.49568287037</v>
      </c>
      <c r="S249" s="76">
        <f>SUMIFS(CarrinhoFretes!E:E,CarrinhoFretes!O:O,C:C,CarrinhoFretes!Y:Y,"Em Trânsito")</f>
        <v>0</v>
      </c>
      <c r="T249" s="76">
        <f t="shared" si="40"/>
        <v>3187.5</v>
      </c>
      <c r="U249" s="76">
        <f>SUMIFS(CarrinhoFretes!Q:Q,CarrinhoFretes!O:O,C:C,CarrinhoFretes!Y:Y,"Em Trânsito")</f>
        <v>0</v>
      </c>
    </row>
    <row r="250">
      <c r="A250" s="8" t="s">
        <v>9578</v>
      </c>
      <c r="B250" s="13">
        <v>46118.0</v>
      </c>
      <c r="C250" s="8" t="s">
        <v>7285</v>
      </c>
      <c r="D250" s="8" t="s">
        <v>79</v>
      </c>
      <c r="E250" s="73">
        <f>SUMIFS(CarrinhoFretes!Q:Q,CarrinhoFretes!O:O,C:C,CarrinhoFretes!Y:Y,"Descarregado")</f>
        <v>176918.28</v>
      </c>
      <c r="F250" s="73">
        <f>SUMIFS(RecebimentoVenda!E:E,RecebimentoVenda!C:C,C:C)</f>
        <v>176918.28</v>
      </c>
      <c r="G250" s="73">
        <f t="shared" si="36"/>
        <v>0</v>
      </c>
      <c r="H250" s="8">
        <v>84.0</v>
      </c>
      <c r="I250" s="8">
        <v>1000.0</v>
      </c>
      <c r="J250" s="11">
        <v>84000.0</v>
      </c>
      <c r="K250" s="34">
        <f>SUMIFS(CarrinhoFretes!W:W,CarrinhoFretes!O:O,C:C)</f>
        <v>2106.17</v>
      </c>
      <c r="L250" s="74">
        <f t="shared" si="37"/>
        <v>-1106.17</v>
      </c>
      <c r="M250" s="34" t="str">
        <f t="shared" si="38"/>
        <v>04/2026</v>
      </c>
      <c r="N250" s="75" t="str">
        <f t="shared" si="39"/>
        <v>CXG-0426</v>
      </c>
      <c r="P250" s="8" t="s">
        <v>3323</v>
      </c>
      <c r="Q250" s="8" t="s">
        <v>378</v>
      </c>
      <c r="S250" s="76">
        <f>SUMIFS(CarrinhoFretes!E:E,CarrinhoFretes!O:O,C:C,CarrinhoFretes!Y:Y,"Em Trânsito")</f>
        <v>0</v>
      </c>
      <c r="T250" s="76">
        <f t="shared" si="40"/>
        <v>2106.17</v>
      </c>
      <c r="U250" s="76">
        <f>SUMIFS(CarrinhoFretes!Q:Q,CarrinhoFretes!O:O,C:C,CarrinhoFretes!Y:Y,"Em Trânsito")</f>
        <v>0</v>
      </c>
    </row>
    <row r="251">
      <c r="A251" s="8" t="s">
        <v>9579</v>
      </c>
      <c r="B251" s="13">
        <v>46118.0</v>
      </c>
      <c r="C251" s="8" t="s">
        <v>7286</v>
      </c>
      <c r="D251" s="8" t="s">
        <v>65</v>
      </c>
      <c r="E251" s="73">
        <f>SUMIFS(CarrinhoFretes!Q:Q,CarrinhoFretes!O:O,C:C,CarrinhoFretes!Y:Y,"Descarregado")</f>
        <v>497281.22</v>
      </c>
      <c r="F251" s="73">
        <f>SUMIFS(RecebimentoVenda!E:E,RecebimentoVenda!C:C,C:C)</f>
        <v>495149.39</v>
      </c>
      <c r="G251" s="73">
        <f t="shared" si="36"/>
        <v>2131.83</v>
      </c>
      <c r="H251" s="8">
        <v>83.0</v>
      </c>
      <c r="I251" s="8">
        <v>1000.0</v>
      </c>
      <c r="J251" s="11">
        <v>83000.0</v>
      </c>
      <c r="K251" s="34">
        <f>SUMIFS(CarrinhoFretes!W:W,CarrinhoFretes!O:O,C:C)</f>
        <v>5991.34</v>
      </c>
      <c r="L251" s="74">
        <f t="shared" si="37"/>
        <v>-4991.34</v>
      </c>
      <c r="M251" s="34" t="str">
        <f t="shared" si="38"/>
        <v>04/2026</v>
      </c>
      <c r="N251" s="75" t="str">
        <f t="shared" si="39"/>
        <v>CXG-0426</v>
      </c>
      <c r="P251" s="8" t="s">
        <v>3323</v>
      </c>
      <c r="Q251" s="8" t="s">
        <v>747</v>
      </c>
      <c r="R251" s="17">
        <v>46128.586006944446</v>
      </c>
      <c r="S251" s="76">
        <f>SUMIFS(CarrinhoFretes!E:E,CarrinhoFretes!O:O,C:C,CarrinhoFretes!Y:Y,"Em Trânsito")</f>
        <v>0</v>
      </c>
      <c r="T251" s="76">
        <f t="shared" si="40"/>
        <v>5991.34</v>
      </c>
      <c r="U251" s="76">
        <f>SUMIFS(CarrinhoFretes!Q:Q,CarrinhoFretes!O:O,C:C,CarrinhoFretes!Y:Y,"Em Trânsito")</f>
        <v>0</v>
      </c>
    </row>
    <row r="252">
      <c r="A252" s="8" t="s">
        <v>9580</v>
      </c>
      <c r="B252" s="13">
        <v>46122.0</v>
      </c>
      <c r="C252" s="8" t="s">
        <v>7298</v>
      </c>
      <c r="D252" s="8" t="s">
        <v>65</v>
      </c>
      <c r="E252" s="73">
        <f>SUMIFS(CarrinhoFretes!Q:Q,CarrinhoFretes!O:O,C:C,CarrinhoFretes!Y:Y,"Descarregado")</f>
        <v>82270.77</v>
      </c>
      <c r="F252" s="73">
        <f>SUMIFS(RecebimentoVenda!E:E,RecebimentoVenda!C:C,C:C)</f>
        <v>82270.77</v>
      </c>
      <c r="G252" s="73">
        <f t="shared" si="36"/>
        <v>0</v>
      </c>
      <c r="H252" s="8">
        <v>69.0</v>
      </c>
      <c r="I252" s="8">
        <v>5000.0</v>
      </c>
      <c r="J252" s="11">
        <v>345000.0</v>
      </c>
      <c r="K252" s="34">
        <f>SUMIFS(CarrinhoFretes!W:W,CarrinhoFretes!O:O,C:C)</f>
        <v>1192.33</v>
      </c>
      <c r="L252" s="74">
        <f t="shared" si="37"/>
        <v>3807.67</v>
      </c>
      <c r="M252" s="34" t="str">
        <f t="shared" si="38"/>
        <v>04/2026</v>
      </c>
      <c r="N252" s="75" t="str">
        <f t="shared" si="39"/>
        <v>CXG-0426</v>
      </c>
      <c r="P252" s="8" t="s">
        <v>3323</v>
      </c>
      <c r="Q252" s="8" t="s">
        <v>378</v>
      </c>
      <c r="S252" s="76">
        <f>SUMIFS(CarrinhoFretes!E:E,CarrinhoFretes!O:O,C:C,CarrinhoFretes!Y:Y,"Em Trânsito")</f>
        <v>0</v>
      </c>
      <c r="T252" s="76">
        <f t="shared" si="40"/>
        <v>1192.33</v>
      </c>
      <c r="U252" s="76">
        <f>SUMIFS(CarrinhoFretes!Q:Q,CarrinhoFretes!O:O,C:C,CarrinhoFretes!Y:Y,"Em Trânsito")</f>
        <v>0</v>
      </c>
    </row>
    <row r="253">
      <c r="A253" s="8" t="s">
        <v>9581</v>
      </c>
      <c r="B253" s="13">
        <v>46122.0</v>
      </c>
      <c r="C253" s="8" t="s">
        <v>7299</v>
      </c>
      <c r="D253" s="8" t="s">
        <v>273</v>
      </c>
      <c r="E253" s="73">
        <f>SUMIFS(CarrinhoFretes!Q:Q,CarrinhoFretes!O:O,C:C,CarrinhoFretes!Y:Y,"Descarregado")</f>
        <v>399904.74</v>
      </c>
      <c r="F253" s="73">
        <f>SUMIFS(RecebimentoVenda!E:E,RecebimentoVenda!C:C,C:C)</f>
        <v>399904.74</v>
      </c>
      <c r="G253" s="73">
        <f t="shared" si="36"/>
        <v>0</v>
      </c>
      <c r="H253" s="8">
        <v>82.5</v>
      </c>
      <c r="I253" s="8">
        <v>1000.0</v>
      </c>
      <c r="J253" s="11">
        <v>82500.0</v>
      </c>
      <c r="K253" s="34">
        <f>SUMIFS(CarrinhoFretes!W:W,CarrinhoFretes!O:O,C:C)</f>
        <v>4847.33</v>
      </c>
      <c r="L253" s="74">
        <f t="shared" si="37"/>
        <v>-3847.33</v>
      </c>
      <c r="M253" s="34" t="str">
        <f t="shared" si="38"/>
        <v>04/2026</v>
      </c>
      <c r="N253" s="75" t="str">
        <f t="shared" si="39"/>
        <v>CXG-0426</v>
      </c>
      <c r="P253" s="8" t="s">
        <v>3323</v>
      </c>
      <c r="Q253" s="8" t="s">
        <v>747</v>
      </c>
      <c r="R253" s="17">
        <v>46128.5865625</v>
      </c>
      <c r="S253" s="76">
        <f>SUMIFS(CarrinhoFretes!E:E,CarrinhoFretes!O:O,C:C,CarrinhoFretes!Y:Y,"Em Trânsito")</f>
        <v>0</v>
      </c>
      <c r="T253" s="76">
        <f t="shared" si="40"/>
        <v>4847.33</v>
      </c>
      <c r="U253" s="76">
        <f>SUMIFS(CarrinhoFretes!Q:Q,CarrinhoFretes!O:O,C:C,CarrinhoFretes!Y:Y,"Em Trânsito")</f>
        <v>0</v>
      </c>
    </row>
    <row r="254">
      <c r="A254" s="8" t="s">
        <v>9582</v>
      </c>
      <c r="B254" s="13">
        <v>46128.0</v>
      </c>
      <c r="C254" s="8" t="s">
        <v>7311</v>
      </c>
      <c r="D254" s="8" t="s">
        <v>269</v>
      </c>
      <c r="E254" s="73">
        <f>SUMIFS(CarrinhoFretes!Q:Q,CarrinhoFretes!O:O,C:C,CarrinhoFretes!Y:Y,"Descarregado")</f>
        <v>106518.07</v>
      </c>
      <c r="F254" s="73">
        <f>SUMIFS(RecebimentoVenda!E:E,RecebimentoVenda!C:C,C:C)</f>
        <v>106518.07</v>
      </c>
      <c r="G254" s="73">
        <f t="shared" si="36"/>
        <v>0</v>
      </c>
      <c r="H254" s="8">
        <v>79.0</v>
      </c>
      <c r="I254" s="8">
        <v>5000.0</v>
      </c>
      <c r="J254" s="11">
        <v>395000.0</v>
      </c>
      <c r="K254" s="34">
        <f>SUMIFS(CarrinhoFretes!W:W,CarrinhoFretes!O:O,C:C)</f>
        <v>1348.33</v>
      </c>
      <c r="L254" s="74">
        <f t="shared" si="37"/>
        <v>3651.67</v>
      </c>
      <c r="M254" s="34" t="str">
        <f t="shared" si="38"/>
        <v>04/2026</v>
      </c>
      <c r="N254" s="75" t="str">
        <f t="shared" si="39"/>
        <v>CXG-0426</v>
      </c>
      <c r="P254" s="8" t="s">
        <v>3323</v>
      </c>
      <c r="Q254" s="8" t="s">
        <v>378</v>
      </c>
      <c r="S254" s="76">
        <f>SUMIFS(CarrinhoFretes!E:E,CarrinhoFretes!O:O,C:C,CarrinhoFretes!Y:Y,"Em Trânsito")</f>
        <v>0</v>
      </c>
      <c r="T254" s="76">
        <f t="shared" si="40"/>
        <v>1348.33</v>
      </c>
      <c r="U254" s="76">
        <f>SUMIFS(CarrinhoFretes!Q:Q,CarrinhoFretes!O:O,C:C,CarrinhoFretes!Y:Y,"Em Trânsito")</f>
        <v>0</v>
      </c>
    </row>
    <row r="255">
      <c r="A255" s="8" t="s">
        <v>9583</v>
      </c>
      <c r="B255" s="13">
        <v>46130.0</v>
      </c>
      <c r="C255" s="8" t="s">
        <v>7323</v>
      </c>
      <c r="D255" s="8" t="s">
        <v>73</v>
      </c>
      <c r="E255" s="73">
        <f>SUMIFS(CarrinhoFretes!Q:Q,CarrinhoFretes!O:O,C:C,CarrinhoFretes!Y:Y,"Descarregado")</f>
        <v>1555805.34</v>
      </c>
      <c r="F255" s="73">
        <f>SUMIFS(RecebimentoVenda!E:E,RecebimentoVenda!C:C,C:C)</f>
        <v>1555805.34</v>
      </c>
      <c r="G255" s="73">
        <f t="shared" si="36"/>
        <v>-0.0000000002328306437</v>
      </c>
      <c r="H255" s="8">
        <v>87.0</v>
      </c>
      <c r="I255" s="8">
        <v>20000.0</v>
      </c>
      <c r="J255" s="11">
        <v>1740000.0</v>
      </c>
      <c r="K255" s="34">
        <f>SUMIFS(CarrinhoFretes!W:W,CarrinhoFretes!O:O,C:C)</f>
        <v>17882.82</v>
      </c>
      <c r="L255" s="74">
        <f t="shared" si="37"/>
        <v>2117.18</v>
      </c>
      <c r="M255" s="34" t="str">
        <f t="shared" si="38"/>
        <v>04/2026</v>
      </c>
      <c r="N255" s="75" t="str">
        <f t="shared" si="39"/>
        <v>CXG-0426</v>
      </c>
      <c r="P255" s="8" t="s">
        <v>749</v>
      </c>
      <c r="Q255" s="8" t="s">
        <v>378</v>
      </c>
      <c r="S255" s="76">
        <f>SUMIFS(CarrinhoFretes!E:E,CarrinhoFretes!O:O,C:C,CarrinhoFretes!Y:Y,"Em Trânsito")</f>
        <v>0</v>
      </c>
      <c r="T255" s="76">
        <f t="shared" si="40"/>
        <v>17882.82</v>
      </c>
      <c r="U255" s="76">
        <f>SUMIFS(CarrinhoFretes!Q:Q,CarrinhoFretes!O:O,C:C,CarrinhoFretes!Y:Y,"Em Trânsito")</f>
        <v>0</v>
      </c>
    </row>
    <row r="256">
      <c r="A256" s="8" t="s">
        <v>9584</v>
      </c>
      <c r="B256" s="13">
        <v>46131.0</v>
      </c>
      <c r="C256" s="8" t="s">
        <v>7327</v>
      </c>
      <c r="D256" s="8" t="s">
        <v>224</v>
      </c>
      <c r="E256" s="73">
        <f>SUMIFS(CarrinhoFretes!Q:Q,CarrinhoFretes!O:O,C:C,CarrinhoFretes!Y:Y,"Descarregado")</f>
        <v>109899.72</v>
      </c>
      <c r="F256" s="73">
        <f>SUMIFS(RecebimentoVenda!E:E,RecebimentoVenda!C:C,C:C)</f>
        <v>109899.72</v>
      </c>
      <c r="G256" s="73">
        <f t="shared" si="36"/>
        <v>0</v>
      </c>
      <c r="H256" s="8">
        <v>84.0</v>
      </c>
      <c r="I256" s="8">
        <v>1000.0</v>
      </c>
      <c r="J256" s="11">
        <v>84000.0</v>
      </c>
      <c r="K256" s="34">
        <f>SUMIFS(CarrinhoFretes!W:W,CarrinhoFretes!O:O,C:C)</f>
        <v>1308.33</v>
      </c>
      <c r="L256" s="74">
        <f t="shared" si="37"/>
        <v>-308.33</v>
      </c>
      <c r="M256" s="34" t="str">
        <f t="shared" si="38"/>
        <v>04/2026</v>
      </c>
      <c r="N256" s="75" t="str">
        <f t="shared" si="39"/>
        <v>CXG-0426</v>
      </c>
      <c r="P256" s="8" t="s">
        <v>749</v>
      </c>
      <c r="Q256" s="8" t="s">
        <v>378</v>
      </c>
      <c r="S256" s="76">
        <f>SUMIFS(CarrinhoFretes!E:E,CarrinhoFretes!O:O,C:C,CarrinhoFretes!Y:Y,"Em Trânsito")</f>
        <v>0</v>
      </c>
      <c r="T256" s="76">
        <f t="shared" si="40"/>
        <v>1308.33</v>
      </c>
      <c r="U256" s="76">
        <f>SUMIFS(CarrinhoFretes!Q:Q,CarrinhoFretes!O:O,C:C,CarrinhoFretes!Y:Y,"Em Trânsito")</f>
        <v>0</v>
      </c>
    </row>
    <row r="257">
      <c r="A257" s="8" t="s">
        <v>9585</v>
      </c>
      <c r="B257" s="13">
        <v>46139.0</v>
      </c>
      <c r="C257" s="8" t="s">
        <v>7342</v>
      </c>
      <c r="D257" s="8" t="s">
        <v>269</v>
      </c>
      <c r="E257" s="73">
        <f>SUMIFS(CarrinhoFretes!Q:Q,CarrinhoFretes!O:O,C:C,CarrinhoFretes!Y:Y,"Descarregado")</f>
        <v>417801.78</v>
      </c>
      <c r="F257" s="73">
        <f>SUMIFS(RecebimentoVenda!E:E,RecebimentoVenda!C:C,C:C)</f>
        <v>417801.78</v>
      </c>
      <c r="G257" s="73">
        <f t="shared" si="36"/>
        <v>0</v>
      </c>
      <c r="H257" s="8">
        <v>66.0</v>
      </c>
      <c r="I257" s="8">
        <v>1000.0</v>
      </c>
      <c r="J257" s="11">
        <v>66000.0</v>
      </c>
      <c r="K257" s="34">
        <f>SUMIFS(CarrinhoFretes!W:W,CarrinhoFretes!O:O,C:C)</f>
        <v>6330.33</v>
      </c>
      <c r="L257" s="74">
        <f t="shared" si="37"/>
        <v>-5330.33</v>
      </c>
      <c r="M257" s="34" t="str">
        <f t="shared" si="38"/>
        <v>04/2026</v>
      </c>
      <c r="N257" s="75" t="str">
        <f t="shared" si="39"/>
        <v>CXG-0426</v>
      </c>
      <c r="P257" s="8" t="s">
        <v>3323</v>
      </c>
      <c r="Q257" s="8" t="s">
        <v>378</v>
      </c>
      <c r="S257" s="76">
        <f>SUMIFS(CarrinhoFretes!E:E,CarrinhoFretes!O:O,C:C,CarrinhoFretes!Y:Y,"Em Trânsito")</f>
        <v>0</v>
      </c>
      <c r="T257" s="76">
        <f t="shared" si="40"/>
        <v>6330.33</v>
      </c>
      <c r="U257" s="76">
        <f>SUMIFS(CarrinhoFretes!Q:Q,CarrinhoFretes!O:O,C:C,CarrinhoFretes!Y:Y,"Em Trânsito")</f>
        <v>0</v>
      </c>
    </row>
    <row r="258">
      <c r="A258" s="8" t="s">
        <v>9586</v>
      </c>
      <c r="B258" s="13">
        <v>46141.0</v>
      </c>
      <c r="C258" s="8" t="s">
        <v>7335</v>
      </c>
      <c r="D258" s="8" t="s">
        <v>121</v>
      </c>
      <c r="E258" s="73">
        <f>SUMIFS(CarrinhoFretes!Q:Q,CarrinhoFretes!O:O,C:C,CarrinhoFretes!Y:Y,"Descarregado")</f>
        <v>294339.11</v>
      </c>
      <c r="F258" s="73">
        <f>SUMIFS(RecebimentoVenda!E:E,RecebimentoVenda!C:C,C:C)</f>
        <v>144354.35</v>
      </c>
      <c r="G258" s="73">
        <f t="shared" si="36"/>
        <v>149984.76</v>
      </c>
      <c r="H258" s="8">
        <v>83.0</v>
      </c>
      <c r="I258" s="8">
        <v>1000.0</v>
      </c>
      <c r="J258" s="11">
        <v>83000.0</v>
      </c>
      <c r="K258" s="34">
        <f>SUMIFS(CarrinhoFretes!W:W,CarrinhoFretes!O:O,C:C)</f>
        <v>3707.17</v>
      </c>
      <c r="L258" s="74">
        <f t="shared" si="37"/>
        <v>-2707.17</v>
      </c>
      <c r="M258" s="34" t="str">
        <f t="shared" si="38"/>
        <v>04/2026</v>
      </c>
      <c r="N258" s="75" t="str">
        <f t="shared" si="39"/>
        <v>CXG-0426</v>
      </c>
      <c r="P258" s="8" t="s">
        <v>3323</v>
      </c>
      <c r="Q258" s="8" t="s">
        <v>747</v>
      </c>
      <c r="S258" s="76">
        <f>SUMIFS(CarrinhoFretes!E:E,CarrinhoFretes!O:O,C:C,CarrinhoFretes!Y:Y,"Em Trânsito")</f>
        <v>0</v>
      </c>
      <c r="T258" s="76">
        <f t="shared" si="40"/>
        <v>3707.17</v>
      </c>
      <c r="U258" s="76">
        <f>SUMIFS(CarrinhoFretes!Q:Q,CarrinhoFretes!O:O,C:C,CarrinhoFretes!Y:Y,"Em Trânsito")</f>
        <v>0</v>
      </c>
    </row>
    <row r="259">
      <c r="A259" s="8" t="s">
        <v>9587</v>
      </c>
      <c r="B259" s="13">
        <v>46141.0</v>
      </c>
      <c r="C259" s="8" t="s">
        <v>7336</v>
      </c>
      <c r="D259" s="8" t="s">
        <v>51</v>
      </c>
      <c r="E259" s="73">
        <f>SUMIFS(CarrinhoFretes!Q:Q,CarrinhoFretes!O:O,C:C,CarrinhoFretes!Y:Y,"Descarregado")</f>
        <v>68323.5</v>
      </c>
      <c r="F259" s="73">
        <f>SUMIFS(RecebimentoVenda!E:E,RecebimentoVenda!C:C,C:C)</f>
        <v>68323.5</v>
      </c>
      <c r="G259" s="73">
        <f t="shared" si="36"/>
        <v>0</v>
      </c>
      <c r="H259" s="8">
        <v>81.0</v>
      </c>
      <c r="I259" s="8">
        <v>1000.0</v>
      </c>
      <c r="J259" s="11">
        <v>81000.0</v>
      </c>
      <c r="K259" s="34">
        <f>SUMIFS(CarrinhoFretes!W:W,CarrinhoFretes!O:O,C:C)</f>
        <v>843.5</v>
      </c>
      <c r="L259" s="74">
        <f t="shared" si="37"/>
        <v>156.5</v>
      </c>
      <c r="M259" s="34" t="str">
        <f t="shared" si="38"/>
        <v>04/2026</v>
      </c>
      <c r="N259" s="75" t="str">
        <f t="shared" si="39"/>
        <v>CXG-0426</v>
      </c>
      <c r="P259" s="8" t="s">
        <v>3323</v>
      </c>
      <c r="Q259" s="8" t="s">
        <v>747</v>
      </c>
      <c r="S259" s="76">
        <f>SUMIFS(CarrinhoFretes!E:E,CarrinhoFretes!O:O,C:C,CarrinhoFretes!Y:Y,"Em Trânsito")</f>
        <v>0</v>
      </c>
      <c r="T259" s="76">
        <f t="shared" si="40"/>
        <v>843.5</v>
      </c>
      <c r="U259" s="76">
        <f>SUMIFS(CarrinhoFretes!Q:Q,CarrinhoFretes!O:O,C:C,CarrinhoFretes!Y:Y,"Em Trânsito")</f>
        <v>0</v>
      </c>
    </row>
    <row r="260">
      <c r="A260" s="8" t="s">
        <v>9588</v>
      </c>
      <c r="B260" s="13">
        <v>46141.0</v>
      </c>
      <c r="C260" s="8" t="s">
        <v>7352</v>
      </c>
      <c r="D260" s="8" t="s">
        <v>37</v>
      </c>
      <c r="E260" s="73">
        <f>SUMIFS(CarrinhoFretes!Q:Q,CarrinhoFretes!O:O,C:C,CarrinhoFretes!Y:Y,"Descarregado")</f>
        <v>946413.78</v>
      </c>
      <c r="F260" s="73">
        <f>SUMIFS(RecebimentoVenda!E:E,RecebimentoVenda!C:C,C:C)</f>
        <v>946413.78</v>
      </c>
      <c r="G260" s="73">
        <f t="shared" si="36"/>
        <v>0</v>
      </c>
      <c r="H260" s="8">
        <v>78.0</v>
      </c>
      <c r="I260" s="8">
        <v>1000.0</v>
      </c>
      <c r="J260" s="11">
        <v>78000.0</v>
      </c>
      <c r="K260" s="34">
        <f>SUMIFS(CarrinhoFretes!W:W,CarrinhoFretes!O:O,C:C)</f>
        <v>12133.51</v>
      </c>
      <c r="L260" s="74">
        <f t="shared" si="37"/>
        <v>-11133.51</v>
      </c>
      <c r="M260" s="34" t="str">
        <f t="shared" si="38"/>
        <v>04/2026</v>
      </c>
      <c r="N260" s="75" t="str">
        <f t="shared" si="39"/>
        <v>CXG-0426</v>
      </c>
      <c r="P260" s="8" t="s">
        <v>749</v>
      </c>
      <c r="Q260" s="8" t="s">
        <v>747</v>
      </c>
      <c r="R260" s="17">
        <v>46153.81306712963</v>
      </c>
      <c r="S260" s="76">
        <f>SUMIFS(CarrinhoFretes!E:E,CarrinhoFretes!O:O,C:C,CarrinhoFretes!Y:Y,"Em Trânsito")</f>
        <v>0</v>
      </c>
      <c r="T260" s="76">
        <f t="shared" si="40"/>
        <v>12133.51</v>
      </c>
      <c r="U260" s="76">
        <f>SUMIFS(CarrinhoFretes!Q:Q,CarrinhoFretes!O:O,C:C,CarrinhoFretes!Y:Y,"Em Trânsito")</f>
        <v>0</v>
      </c>
    </row>
    <row r="261">
      <c r="A261" s="8" t="s">
        <v>9589</v>
      </c>
      <c r="B261" s="13">
        <v>46143.0</v>
      </c>
      <c r="C261" s="8" t="s">
        <v>7364</v>
      </c>
      <c r="D261" s="8" t="s">
        <v>279</v>
      </c>
      <c r="E261" s="73">
        <f>SUMIFS(CarrinhoFretes!Q:Q,CarrinhoFretes!O:O,C:C,CarrinhoFretes!Y:Y,"Descarregado")</f>
        <v>96345.41</v>
      </c>
      <c r="F261" s="73">
        <f>SUMIFS(RecebimentoVenda!E:E,RecebimentoVenda!C:C,C:C)</f>
        <v>96345.41</v>
      </c>
      <c r="G261" s="73">
        <f t="shared" si="36"/>
        <v>0</v>
      </c>
      <c r="H261" s="8">
        <v>78.5</v>
      </c>
      <c r="I261" s="8">
        <v>1000.0</v>
      </c>
      <c r="J261" s="11">
        <v>78500.0</v>
      </c>
      <c r="K261" s="34">
        <f>SUMIFS(CarrinhoFretes!W:W,CarrinhoFretes!O:O,C:C)</f>
        <v>1227.33</v>
      </c>
      <c r="L261" s="74">
        <f t="shared" si="37"/>
        <v>-227.33</v>
      </c>
      <c r="M261" s="34" t="str">
        <f t="shared" si="38"/>
        <v>05/2026</v>
      </c>
      <c r="N261" s="75" t="str">
        <f t="shared" si="39"/>
        <v>CXG-0526</v>
      </c>
      <c r="P261" s="8" t="s">
        <v>3323</v>
      </c>
      <c r="Q261" s="8" t="s">
        <v>378</v>
      </c>
      <c r="S261" s="76">
        <f>SUMIFS(CarrinhoFretes!E:E,CarrinhoFretes!O:O,C:C,CarrinhoFretes!Y:Y,"Em Trânsito")</f>
        <v>0</v>
      </c>
      <c r="T261" s="76">
        <f t="shared" si="40"/>
        <v>1227.33</v>
      </c>
      <c r="U261" s="76">
        <f>SUMIFS(CarrinhoFretes!Q:Q,CarrinhoFretes!O:O,C:C,CarrinhoFretes!Y:Y,"Em Trânsito")</f>
        <v>0</v>
      </c>
    </row>
    <row r="262">
      <c r="A262" s="8" t="s">
        <v>9590</v>
      </c>
      <c r="B262" s="13">
        <v>46147.0</v>
      </c>
      <c r="C262" s="8" t="s">
        <v>7365</v>
      </c>
      <c r="D262" s="8" t="s">
        <v>73</v>
      </c>
      <c r="E262" s="73">
        <f>SUMIFS(CarrinhoFretes!Q:Q,CarrinhoFretes!O:O,C:C,CarrinhoFretes!Y:Y,"Descarregado")</f>
        <v>1458345.6</v>
      </c>
      <c r="F262" s="73">
        <f>SUMIFS(RecebimentoVenda!E:E,RecebimentoVenda!C:C,C:C)</f>
        <v>1462443.22</v>
      </c>
      <c r="G262" s="73">
        <f t="shared" si="36"/>
        <v>-4097.62</v>
      </c>
      <c r="H262" s="8">
        <v>80.0</v>
      </c>
      <c r="I262" s="8">
        <v>20000.0</v>
      </c>
      <c r="J262" s="11">
        <v>1600000.0</v>
      </c>
      <c r="K262" s="34">
        <f>SUMIFS(CarrinhoFretes!W:W,CarrinhoFretes!O:O,C:C)</f>
        <v>18229.32</v>
      </c>
      <c r="L262" s="74">
        <f t="shared" si="37"/>
        <v>1770.68</v>
      </c>
      <c r="M262" s="34" t="str">
        <f t="shared" si="38"/>
        <v>05/2026</v>
      </c>
      <c r="N262" s="75" t="str">
        <f t="shared" si="39"/>
        <v>CXG-0526</v>
      </c>
      <c r="P262" s="8" t="s">
        <v>749</v>
      </c>
      <c r="Q262" s="8" t="s">
        <v>378</v>
      </c>
      <c r="S262" s="76">
        <f>SUMIFS(CarrinhoFretes!E:E,CarrinhoFretes!O:O,C:C,CarrinhoFretes!Y:Y,"Em Trânsito")</f>
        <v>0</v>
      </c>
      <c r="T262" s="76">
        <f t="shared" si="40"/>
        <v>18229.32</v>
      </c>
      <c r="U262" s="76">
        <f>SUMIFS(CarrinhoFretes!Q:Q,CarrinhoFretes!O:O,C:C,CarrinhoFretes!Y:Y,"Em Trânsito")</f>
        <v>0</v>
      </c>
    </row>
    <row r="263">
      <c r="A263" s="8" t="s">
        <v>9591</v>
      </c>
      <c r="B263" s="13">
        <v>46148.0</v>
      </c>
      <c r="C263" s="8" t="s">
        <v>7400</v>
      </c>
      <c r="D263" s="8" t="s">
        <v>97</v>
      </c>
      <c r="E263" s="73">
        <f>SUMIFS(CarrinhoFretes!Q:Q,CarrinhoFretes!O:O,C:C,CarrinhoFretes!Y:Y,"Descarregado")</f>
        <v>195412.4</v>
      </c>
      <c r="F263" s="73">
        <f>SUMIFS(RecebimentoVenda!E:E,RecebimentoVenda!C:C,C:C)</f>
        <v>194386</v>
      </c>
      <c r="G263" s="73">
        <f t="shared" si="36"/>
        <v>1026.4</v>
      </c>
      <c r="H263" s="8">
        <v>77.0</v>
      </c>
      <c r="I263" s="8">
        <v>1000.0</v>
      </c>
      <c r="J263" s="11">
        <v>77000.0</v>
      </c>
      <c r="K263" s="34">
        <f>SUMIFS(CarrinhoFretes!W:W,CarrinhoFretes!O:O,C:C)</f>
        <v>2578</v>
      </c>
      <c r="L263" s="74">
        <f t="shared" si="37"/>
        <v>-1578</v>
      </c>
      <c r="M263" s="34" t="str">
        <f t="shared" si="38"/>
        <v>05/2026</v>
      </c>
      <c r="N263" s="75" t="str">
        <f t="shared" si="39"/>
        <v>CXG-0526</v>
      </c>
      <c r="P263" s="8" t="s">
        <v>3323</v>
      </c>
      <c r="Q263" s="8" t="s">
        <v>378</v>
      </c>
      <c r="S263" s="76">
        <f>SUMIFS(CarrinhoFretes!E:E,CarrinhoFretes!O:O,C:C,CarrinhoFretes!Y:Y,"Em Trânsito")</f>
        <v>0</v>
      </c>
      <c r="T263" s="76">
        <f t="shared" si="40"/>
        <v>2578</v>
      </c>
      <c r="U263" s="76">
        <f>SUMIFS(CarrinhoFretes!Q:Q,CarrinhoFretes!O:O,C:C,CarrinhoFretes!Y:Y,"Em Trânsito")</f>
        <v>0</v>
      </c>
    </row>
    <row r="264">
      <c r="A264" s="8" t="s">
        <v>9592</v>
      </c>
      <c r="B264" s="13">
        <v>46149.0</v>
      </c>
      <c r="C264" s="8" t="s">
        <v>7340</v>
      </c>
      <c r="D264" s="8" t="s">
        <v>255</v>
      </c>
      <c r="E264" s="73">
        <f>SUMIFS(CarrinhoFretes!Q:Q,CarrinhoFretes!O:O,C:C,CarrinhoFretes!Y:Y,"Descarregado")</f>
        <v>499863.96</v>
      </c>
      <c r="F264" s="73">
        <f>SUMIFS(RecebimentoVenda!E:E,RecebimentoVenda!C:C,C:C)</f>
        <v>499863.96</v>
      </c>
      <c r="G264" s="73">
        <f t="shared" si="36"/>
        <v>0</v>
      </c>
      <c r="H264" s="8">
        <v>81.0</v>
      </c>
      <c r="I264" s="8">
        <v>1000.0</v>
      </c>
      <c r="J264" s="11">
        <v>81000.0</v>
      </c>
      <c r="K264" s="34">
        <f>SUMIFS(CarrinhoFretes!W:W,CarrinhoFretes!O:O,C:C)</f>
        <v>6171.16</v>
      </c>
      <c r="L264" s="74">
        <f t="shared" si="37"/>
        <v>-5171.16</v>
      </c>
      <c r="M264" s="34" t="str">
        <f t="shared" si="38"/>
        <v>05/2026</v>
      </c>
      <c r="N264" s="75" t="str">
        <f t="shared" si="39"/>
        <v>CXG-0526</v>
      </c>
      <c r="P264" s="8" t="s">
        <v>749</v>
      </c>
      <c r="Q264" s="8" t="s">
        <v>378</v>
      </c>
      <c r="R264" s="17">
        <v>46163.57471064815</v>
      </c>
      <c r="S264" s="76">
        <f>SUMIFS(CarrinhoFretes!E:E,CarrinhoFretes!O:O,C:C,CarrinhoFretes!Y:Y,"Em Trânsito")</f>
        <v>0</v>
      </c>
      <c r="T264" s="76">
        <f t="shared" si="40"/>
        <v>6171.16</v>
      </c>
      <c r="U264" s="76">
        <f>SUMIFS(CarrinhoFretes!Q:Q,CarrinhoFretes!O:O,C:C,CarrinhoFretes!Y:Y,"Em Trânsito")</f>
        <v>0</v>
      </c>
    </row>
    <row r="265">
      <c r="A265" s="8" t="s">
        <v>9593</v>
      </c>
      <c r="B265" s="13">
        <v>46148.0</v>
      </c>
      <c r="C265" s="8" t="s">
        <v>7370</v>
      </c>
      <c r="D265" s="8" t="s">
        <v>281</v>
      </c>
      <c r="E265" s="73">
        <f>SUMIFS(CarrinhoFretes!Q:Q,CarrinhoFretes!O:O,C:C,CarrinhoFretes!Y:Y,"Descarregado")</f>
        <v>102720</v>
      </c>
      <c r="F265" s="73">
        <f>SUMIFS(RecebimentoVenda!E:E,RecebimentoVenda!C:C,C:C)</f>
        <v>102720</v>
      </c>
      <c r="G265" s="73">
        <f t="shared" si="36"/>
        <v>0</v>
      </c>
      <c r="H265" s="8">
        <v>80.0</v>
      </c>
      <c r="I265" s="8">
        <v>1000.0</v>
      </c>
      <c r="J265" s="11">
        <v>80000.0</v>
      </c>
      <c r="K265" s="34">
        <f>SUMIFS(CarrinhoFretes!W:W,CarrinhoFretes!O:O,C:C)</f>
        <v>1284</v>
      </c>
      <c r="L265" s="74">
        <f t="shared" si="37"/>
        <v>-284</v>
      </c>
      <c r="M265" s="34" t="str">
        <f t="shared" si="38"/>
        <v>05/2026</v>
      </c>
      <c r="N265" s="75" t="str">
        <f t="shared" si="39"/>
        <v>CXG-0526</v>
      </c>
      <c r="P265" s="8" t="s">
        <v>3323</v>
      </c>
      <c r="Q265" s="8" t="s">
        <v>378</v>
      </c>
      <c r="S265" s="76">
        <f>SUMIFS(CarrinhoFretes!E:E,CarrinhoFretes!O:O,C:C,CarrinhoFretes!Y:Y,"Em Trânsito")</f>
        <v>0</v>
      </c>
      <c r="T265" s="76">
        <f t="shared" si="40"/>
        <v>1284</v>
      </c>
      <c r="U265" s="76">
        <f>SUMIFS(CarrinhoFretes!Q:Q,CarrinhoFretes!O:O,C:C,CarrinhoFretes!Y:Y,"Em Trânsito")</f>
        <v>0</v>
      </c>
    </row>
    <row r="266">
      <c r="A266" s="8" t="s">
        <v>9594</v>
      </c>
      <c r="B266" s="13">
        <v>46150.0</v>
      </c>
      <c r="C266" s="8" t="s">
        <v>7373</v>
      </c>
      <c r="D266" s="8" t="s">
        <v>37</v>
      </c>
      <c r="E266" s="73">
        <f>SUMIFS(CarrinhoFretes!Q:Q,CarrinhoFretes!O:O,C:C,CarrinhoFretes!Y:Y,"Descarregado")</f>
        <v>266200.5</v>
      </c>
      <c r="F266" s="73">
        <f>SUMIFS(RecebimentoVenda!E:E,RecebimentoVenda!C:C,C:C)</f>
        <v>266200.5</v>
      </c>
      <c r="G266" s="73">
        <f t="shared" si="36"/>
        <v>0</v>
      </c>
      <c r="H266" s="8">
        <v>75.0</v>
      </c>
      <c r="I266" s="8">
        <v>1000.0</v>
      </c>
      <c r="J266" s="11">
        <v>75000.0</v>
      </c>
      <c r="K266" s="34">
        <f>SUMIFS(CarrinhoFretes!W:W,CarrinhoFretes!O:O,C:C)</f>
        <v>3549.34</v>
      </c>
      <c r="L266" s="74">
        <f t="shared" si="37"/>
        <v>-2549.34</v>
      </c>
      <c r="M266" s="34" t="str">
        <f t="shared" si="38"/>
        <v>05/2026</v>
      </c>
      <c r="N266" s="75" t="str">
        <f t="shared" si="39"/>
        <v>CXG-0526</v>
      </c>
      <c r="P266" s="8" t="s">
        <v>749</v>
      </c>
      <c r="Q266" s="8" t="s">
        <v>747</v>
      </c>
      <c r="R266" s="17">
        <v>46153.814305555556</v>
      </c>
      <c r="S266" s="76">
        <f>SUMIFS(CarrinhoFretes!E:E,CarrinhoFretes!O:O,C:C,CarrinhoFretes!Y:Y,"Em Trânsito")</f>
        <v>0</v>
      </c>
      <c r="T266" s="76">
        <f t="shared" si="40"/>
        <v>3549.34</v>
      </c>
      <c r="U266" s="76">
        <f>SUMIFS(CarrinhoFretes!Q:Q,CarrinhoFretes!O:O,C:C,CarrinhoFretes!Y:Y,"Em Trânsito")</f>
        <v>0</v>
      </c>
    </row>
    <row r="267">
      <c r="A267" s="8" t="s">
        <v>9595</v>
      </c>
      <c r="B267" s="13">
        <v>46153.0</v>
      </c>
      <c r="C267" s="8" t="s">
        <v>7389</v>
      </c>
      <c r="D267" s="8" t="s">
        <v>265</v>
      </c>
      <c r="E267" s="73">
        <f>SUMIFS(CarrinhoFretes!Q:Q,CarrinhoFretes!O:O,C:C,CarrinhoFretes!Y:Y,"Descarregado")</f>
        <v>196657.07</v>
      </c>
      <c r="F267" s="73">
        <f>SUMIFS(RecebimentoVenda!E:E,RecebimentoVenda!C:C,C:C)</f>
        <v>98039</v>
      </c>
      <c r="G267" s="73">
        <f t="shared" si="36"/>
        <v>98618.07</v>
      </c>
      <c r="H267" s="8">
        <v>79.0</v>
      </c>
      <c r="I267" s="8">
        <v>1000.0</v>
      </c>
      <c r="J267" s="11">
        <v>79000.0</v>
      </c>
      <c r="K267" s="34">
        <f>SUMIFS(CarrinhoFretes!W:W,CarrinhoFretes!O:O,C:C)</f>
        <v>2489.33</v>
      </c>
      <c r="L267" s="74">
        <f t="shared" si="37"/>
        <v>-1489.33</v>
      </c>
      <c r="M267" s="34" t="str">
        <f t="shared" si="38"/>
        <v>05/2026</v>
      </c>
      <c r="N267" s="75" t="str">
        <f t="shared" si="39"/>
        <v>CXG-0526</v>
      </c>
      <c r="P267" s="8" t="s">
        <v>3323</v>
      </c>
      <c r="Q267" s="8" t="s">
        <v>378</v>
      </c>
      <c r="S267" s="76">
        <f>SUMIFS(CarrinhoFretes!E:E,CarrinhoFretes!O:O,C:C,CarrinhoFretes!Y:Y,"Em Trânsito")</f>
        <v>0</v>
      </c>
      <c r="T267" s="76">
        <f t="shared" si="40"/>
        <v>2489.33</v>
      </c>
      <c r="U267" s="76">
        <f>SUMIFS(CarrinhoFretes!Q:Q,CarrinhoFretes!O:O,C:C,CarrinhoFretes!Y:Y,"Em Trânsito")</f>
        <v>0</v>
      </c>
    </row>
    <row r="268">
      <c r="A268" s="8" t="s">
        <v>9596</v>
      </c>
      <c r="B268" s="13">
        <v>46153.0</v>
      </c>
      <c r="C268" s="8" t="s">
        <v>7381</v>
      </c>
      <c r="D268" s="8" t="s">
        <v>23</v>
      </c>
      <c r="E268" s="73">
        <f>SUMIFS(CarrinhoFretes!Q:Q,CarrinhoFretes!O:O,C:C,CarrinhoFretes!Y:Y,"Descarregado")</f>
        <v>540629.34</v>
      </c>
      <c r="F268" s="73">
        <f>SUMIFS(RecebimentoVenda!E:E,RecebimentoVenda!C:C,C:C)</f>
        <v>509958</v>
      </c>
      <c r="G268" s="73">
        <f t="shared" si="36"/>
        <v>30671.34</v>
      </c>
      <c r="H268" s="8">
        <v>77.0</v>
      </c>
      <c r="I268" s="8">
        <v>1000.0</v>
      </c>
      <c r="J268" s="11">
        <v>77000.0</v>
      </c>
      <c r="K268" s="34">
        <f>SUMIFS(CarrinhoFretes!W:W,CarrinhoFretes!O:O,C:C)</f>
        <v>7082.67</v>
      </c>
      <c r="L268" s="74">
        <f t="shared" si="37"/>
        <v>-7198.67</v>
      </c>
      <c r="M268" s="34" t="str">
        <f t="shared" si="38"/>
        <v>05/2026</v>
      </c>
      <c r="N268" s="75" t="str">
        <f t="shared" si="39"/>
        <v>CXG-0526</v>
      </c>
      <c r="P268" s="8" t="s">
        <v>3323</v>
      </c>
      <c r="Q268" s="8" t="s">
        <v>378</v>
      </c>
      <c r="R268" s="17">
        <v>46161.46171296296</v>
      </c>
      <c r="S268" s="76">
        <f>SUMIFS(CarrinhoFretes!E:E,CarrinhoFretes!O:O,C:C,CarrinhoFretes!Y:Y,"Em Trânsito")</f>
        <v>1116</v>
      </c>
      <c r="T268" s="76">
        <f t="shared" si="40"/>
        <v>8198.67</v>
      </c>
      <c r="U268" s="76">
        <f>SUMIFS(CarrinhoFretes!Q:Q,CarrinhoFretes!O:O,C:C,CarrinhoFretes!Y:Y,"Em Trânsito")</f>
        <v>84258</v>
      </c>
    </row>
    <row r="269">
      <c r="A269" s="8" t="s">
        <v>9597</v>
      </c>
      <c r="B269" s="13">
        <v>46155.0</v>
      </c>
      <c r="C269" s="8" t="s">
        <v>7390</v>
      </c>
      <c r="D269" s="8" t="s">
        <v>53</v>
      </c>
      <c r="E269" s="73">
        <f>SUMIFS(CarrinhoFretes!Q:Q,CarrinhoFretes!O:O,C:C,CarrinhoFretes!Y:Y,"Descarregado")</f>
        <v>357588.77</v>
      </c>
      <c r="F269" s="73">
        <f>SUMIFS(RecebimentoVenda!E:E,RecebimentoVenda!C:C,C:C)</f>
        <v>356924.65</v>
      </c>
      <c r="G269" s="73">
        <f t="shared" si="36"/>
        <v>664.12</v>
      </c>
      <c r="H269" s="8">
        <v>77.0</v>
      </c>
      <c r="I269" s="8">
        <v>5000.0</v>
      </c>
      <c r="J269" s="11">
        <v>385000.0</v>
      </c>
      <c r="K269" s="34">
        <f>SUMIFS(CarrinhoFretes!W:W,CarrinhoFretes!O:O,C:C)</f>
        <v>4644.01</v>
      </c>
      <c r="L269" s="74">
        <f t="shared" si="37"/>
        <v>355.99</v>
      </c>
      <c r="M269" s="34" t="str">
        <f t="shared" si="38"/>
        <v>05/2026</v>
      </c>
      <c r="N269" s="75" t="str">
        <f t="shared" si="39"/>
        <v>CXG-0526</v>
      </c>
      <c r="P269" s="8" t="s">
        <v>3323</v>
      </c>
      <c r="Q269" s="8" t="s">
        <v>378</v>
      </c>
      <c r="S269" s="76">
        <f>SUMIFS(CarrinhoFretes!E:E,CarrinhoFretes!O:O,C:C,CarrinhoFretes!Y:Y,"Em Trânsito")</f>
        <v>0</v>
      </c>
      <c r="T269" s="76">
        <f t="shared" si="40"/>
        <v>4644.01</v>
      </c>
      <c r="U269" s="76">
        <f>SUMIFS(CarrinhoFretes!Q:Q,CarrinhoFretes!O:O,C:C,CarrinhoFretes!Y:Y,"Em Trânsito")</f>
        <v>0</v>
      </c>
    </row>
    <row r="270">
      <c r="A270" s="8" t="s">
        <v>9598</v>
      </c>
      <c r="B270" s="13">
        <v>46155.0</v>
      </c>
      <c r="C270" s="8" t="s">
        <v>7393</v>
      </c>
      <c r="D270" s="8" t="s">
        <v>138</v>
      </c>
      <c r="E270" s="73">
        <f>SUMIFS(CarrinhoFretes!Q:Q,CarrinhoFretes!O:O,C:C,CarrinhoFretes!Y:Y,"Descarregado")</f>
        <v>531949.08</v>
      </c>
      <c r="F270" s="73">
        <f>SUMIFS(RecebimentoVenda!E:E,RecebimentoVenda!C:C,C:C)</f>
        <v>531949.08</v>
      </c>
      <c r="G270" s="73">
        <f t="shared" si="36"/>
        <v>0</v>
      </c>
      <c r="H270" s="8">
        <v>76.0</v>
      </c>
      <c r="I270" s="8">
        <v>1000.0</v>
      </c>
      <c r="J270" s="11">
        <v>76000.0</v>
      </c>
      <c r="K270" s="34">
        <f>SUMIFS(CarrinhoFretes!W:W,CarrinhoFretes!O:O,C:C)</f>
        <v>6999.33</v>
      </c>
      <c r="L270" s="74">
        <f t="shared" si="37"/>
        <v>-8509.66</v>
      </c>
      <c r="M270" s="34" t="str">
        <f t="shared" si="38"/>
        <v>05/2026</v>
      </c>
      <c r="N270" s="75" t="str">
        <f t="shared" si="39"/>
        <v>CXG-0526</v>
      </c>
      <c r="P270" s="8" t="s">
        <v>3323</v>
      </c>
      <c r="Q270" s="8" t="s">
        <v>747</v>
      </c>
      <c r="R270" s="17">
        <v>46169.74804398148</v>
      </c>
      <c r="S270" s="76">
        <f>SUMIFS(CarrinhoFretes!E:E,CarrinhoFretes!O:O,C:C,CarrinhoFretes!Y:Y,"Em Trânsito")</f>
        <v>2510.33</v>
      </c>
      <c r="T270" s="76">
        <f t="shared" si="40"/>
        <v>9509.66</v>
      </c>
      <c r="U270" s="76">
        <f>SUMIFS(CarrinhoFretes!Q:Q,CarrinhoFretes!O:O,C:C,CarrinhoFretes!Y:Y,"Em Trânsito")</f>
        <v>190785.08</v>
      </c>
    </row>
    <row r="271">
      <c r="A271" s="8" t="s">
        <v>9599</v>
      </c>
      <c r="B271" s="13">
        <v>46156.0</v>
      </c>
      <c r="C271" s="8" t="s">
        <v>7397</v>
      </c>
      <c r="D271" s="8" t="s">
        <v>73</v>
      </c>
      <c r="E271" s="73">
        <f>SUMIFS(CarrinhoFretes!Q:Q,CarrinhoFretes!O:O,C:C,CarrinhoFretes!Y:Y,"Descarregado")</f>
        <v>1164436.26</v>
      </c>
      <c r="F271" s="73">
        <f>SUMIFS(RecebimentoVenda!E:E,RecebimentoVenda!C:C,C:C)</f>
        <v>786305</v>
      </c>
      <c r="G271" s="73">
        <f t="shared" si="36"/>
        <v>378131.26</v>
      </c>
      <c r="H271" s="8">
        <v>78.0</v>
      </c>
      <c r="I271" s="8">
        <v>20000.0</v>
      </c>
      <c r="J271" s="11">
        <v>1560000.0</v>
      </c>
      <c r="K271" s="34">
        <f>SUMIFS(CarrinhoFretes!W:W,CarrinhoFretes!O:O,C:C)</f>
        <v>14928.67</v>
      </c>
      <c r="L271" s="74">
        <f t="shared" si="37"/>
        <v>2019.16</v>
      </c>
      <c r="M271" s="34" t="str">
        <f t="shared" si="38"/>
        <v>05/2026</v>
      </c>
      <c r="N271" s="75" t="str">
        <f t="shared" si="39"/>
        <v>CXG-0526</v>
      </c>
      <c r="P271" s="8" t="s">
        <v>3323</v>
      </c>
      <c r="Q271" s="8" t="s">
        <v>378</v>
      </c>
      <c r="S271" s="76">
        <f>SUMIFS(CarrinhoFretes!E:E,CarrinhoFretes!O:O,C:C,CarrinhoFretes!Y:Y,"Em Trânsito")</f>
        <v>3052.17</v>
      </c>
      <c r="T271" s="76">
        <f t="shared" si="40"/>
        <v>17980.84</v>
      </c>
      <c r="U271" s="76">
        <f>SUMIFS(CarrinhoFretes!Q:Q,CarrinhoFretes!O:O,C:C,CarrinhoFretes!Y:Y,"Em Trânsito")</f>
        <v>238069.26</v>
      </c>
    </row>
    <row r="272">
      <c r="A272" s="8" t="s">
        <v>9600</v>
      </c>
      <c r="B272" s="13">
        <v>46163.0</v>
      </c>
      <c r="C272" s="8" t="s">
        <v>7394</v>
      </c>
      <c r="D272" s="8" t="s">
        <v>57</v>
      </c>
      <c r="E272" s="73">
        <f>SUMIFS(CarrinhoFretes!Q:Q,CarrinhoFretes!O:O,C:C,CarrinhoFretes!Y:Y,"Descarregado")</f>
        <v>106165</v>
      </c>
      <c r="F272" s="73">
        <f>SUMIFS(RecebimentoVenda!E:E,RecebimentoVenda!C:C,C:C)</f>
        <v>0</v>
      </c>
      <c r="G272" s="73">
        <f t="shared" si="36"/>
        <v>106165</v>
      </c>
      <c r="H272" s="8">
        <v>85.0</v>
      </c>
      <c r="I272" s="8">
        <v>1000.0</v>
      </c>
      <c r="J272" s="11">
        <v>85000.0</v>
      </c>
      <c r="K272" s="34">
        <f>SUMIFS(CarrinhoFretes!W:W,CarrinhoFretes!O:O,C:C)</f>
        <v>1249</v>
      </c>
      <c r="L272" s="74">
        <f t="shared" si="37"/>
        <v>-249</v>
      </c>
      <c r="M272" s="34" t="str">
        <f t="shared" si="38"/>
        <v>05/2026</v>
      </c>
      <c r="N272" s="75" t="str">
        <f t="shared" si="39"/>
        <v>CXG-0526</v>
      </c>
      <c r="P272" s="8" t="s">
        <v>3323</v>
      </c>
      <c r="Q272" s="8" t="s">
        <v>747</v>
      </c>
      <c r="R272" s="17">
        <v>46168.84465277778</v>
      </c>
      <c r="S272" s="76">
        <f>SUMIFS(CarrinhoFretes!E:E,CarrinhoFretes!O:O,C:C,CarrinhoFretes!Y:Y,"Em Trânsito")</f>
        <v>0</v>
      </c>
      <c r="T272" s="76">
        <f t="shared" si="40"/>
        <v>1249</v>
      </c>
      <c r="U272" s="76">
        <f>SUMIFS(CarrinhoFretes!Q:Q,CarrinhoFretes!O:O,C:C,CarrinhoFretes!Y:Y,"Em Trânsito")</f>
        <v>0</v>
      </c>
    </row>
    <row r="273">
      <c r="A273" s="8" t="s">
        <v>9601</v>
      </c>
      <c r="B273" s="13">
        <v>46163.0</v>
      </c>
      <c r="C273" s="8" t="s">
        <v>7402</v>
      </c>
      <c r="D273" s="8" t="s">
        <v>180</v>
      </c>
      <c r="E273" s="73">
        <f>SUMIFS(CarrinhoFretes!Q:Q,CarrinhoFretes!O:O,C:C,CarrinhoFretes!Y:Y,"Descarregado")</f>
        <v>247470</v>
      </c>
      <c r="F273" s="73">
        <f>SUMIFS(RecebimentoVenda!E:E,RecebimentoVenda!C:C,C:C)</f>
        <v>247821.41</v>
      </c>
      <c r="G273" s="73">
        <f t="shared" si="36"/>
        <v>-351.41</v>
      </c>
      <c r="H273" s="8">
        <v>73.0</v>
      </c>
      <c r="I273" s="8">
        <v>20000.0</v>
      </c>
      <c r="J273" s="11">
        <v>1460000.0</v>
      </c>
      <c r="K273" s="34">
        <f>SUMIFS(CarrinhoFretes!W:W,CarrinhoFretes!O:O,C:C)</f>
        <v>3390</v>
      </c>
      <c r="L273" s="74">
        <f t="shared" si="37"/>
        <v>12826.67</v>
      </c>
      <c r="M273" s="34" t="str">
        <f t="shared" si="38"/>
        <v>05/2026</v>
      </c>
      <c r="N273" s="75" t="str">
        <f t="shared" si="39"/>
        <v>CXG-0526</v>
      </c>
      <c r="P273" s="8" t="s">
        <v>3323</v>
      </c>
      <c r="Q273" s="8" t="s">
        <v>378</v>
      </c>
      <c r="S273" s="76">
        <f>SUMIFS(CarrinhoFretes!E:E,CarrinhoFretes!O:O,C:C,CarrinhoFretes!Y:Y,"Em Trânsito")</f>
        <v>3783.33</v>
      </c>
      <c r="T273" s="76">
        <f t="shared" si="40"/>
        <v>7173.33</v>
      </c>
      <c r="U273" s="76">
        <f>SUMIFS(CarrinhoFretes!Q:Q,CarrinhoFretes!O:O,C:C,CarrinhoFretes!Y:Y,"Em Trânsito")</f>
        <v>276183.09</v>
      </c>
    </row>
    <row r="274">
      <c r="A274" s="8" t="s">
        <v>9602</v>
      </c>
      <c r="B274" s="13">
        <v>46168.0</v>
      </c>
      <c r="C274" s="8" t="s">
        <v>7388</v>
      </c>
      <c r="D274" s="8" t="s">
        <v>51</v>
      </c>
      <c r="E274" s="73">
        <f>SUMIFS(CarrinhoFretes!Q:Q,CarrinhoFretes!O:O,C:C,CarrinhoFretes!Y:Y,"Descarregado")</f>
        <v>99484</v>
      </c>
      <c r="F274" s="73">
        <f>SUMIFS(RecebimentoVenda!E:E,RecebimentoVenda!C:C,C:C)</f>
        <v>99484</v>
      </c>
      <c r="G274" s="73">
        <f t="shared" si="36"/>
        <v>0</v>
      </c>
      <c r="H274" s="8">
        <v>77.0</v>
      </c>
      <c r="I274" s="8">
        <v>1000.0</v>
      </c>
      <c r="J274" s="11">
        <v>77000.0</v>
      </c>
      <c r="K274" s="34">
        <f>SUMIFS(CarrinhoFretes!W:W,CarrinhoFretes!O:O,C:C)</f>
        <v>1292</v>
      </c>
      <c r="L274" s="74">
        <f t="shared" si="37"/>
        <v>-292</v>
      </c>
      <c r="M274" s="34" t="str">
        <f t="shared" si="38"/>
        <v>05/2026</v>
      </c>
      <c r="N274" s="75" t="str">
        <f t="shared" si="39"/>
        <v>CXG-0526</v>
      </c>
      <c r="P274" s="8" t="s">
        <v>3323</v>
      </c>
      <c r="Q274" s="8" t="s">
        <v>378</v>
      </c>
      <c r="R274" s="17">
        <v>46171.69883101852</v>
      </c>
      <c r="S274" s="76">
        <f>SUMIFS(CarrinhoFretes!E:E,CarrinhoFretes!O:O,C:C,CarrinhoFretes!Y:Y,"Em Trânsito")</f>
        <v>0</v>
      </c>
      <c r="T274" s="76">
        <f t="shared" si="40"/>
        <v>1292</v>
      </c>
      <c r="U274" s="76">
        <f>SUMIFS(CarrinhoFretes!Q:Q,CarrinhoFretes!O:O,C:C,CarrinhoFretes!Y:Y,"Em Trânsito")</f>
        <v>0</v>
      </c>
    </row>
    <row r="275">
      <c r="A275" s="8"/>
      <c r="B275" s="13"/>
      <c r="C275" s="8"/>
      <c r="D275" s="8"/>
      <c r="E275" s="73"/>
      <c r="F275" s="73"/>
      <c r="G275" s="73"/>
      <c r="H275" s="8"/>
      <c r="I275" s="8"/>
      <c r="J275" s="11"/>
      <c r="K275" s="34"/>
      <c r="L275" s="34"/>
      <c r="M275" s="34"/>
      <c r="N275" s="75"/>
      <c r="P275" s="8"/>
      <c r="Q275" s="8"/>
      <c r="S275" s="76"/>
      <c r="T275" s="76"/>
      <c r="U275" s="76"/>
    </row>
    <row r="276">
      <c r="A276" s="8" t="s">
        <v>9603</v>
      </c>
      <c r="B276" s="13">
        <v>46170.0</v>
      </c>
      <c r="C276" s="8" t="s">
        <v>7413</v>
      </c>
      <c r="D276" s="8" t="s">
        <v>224</v>
      </c>
      <c r="E276" s="73">
        <f>SUMIFS(CarrinhoFretes!Q:Q,CarrinhoFretes!O:O,C:C,CarrinhoFretes!Y:Y,"Descarregado")</f>
        <v>76142.5</v>
      </c>
      <c r="F276" s="73">
        <f>SUMIFS(RecebimentoVenda!E:E,RecebimentoVenda!C:C,C:C)</f>
        <v>0</v>
      </c>
      <c r="G276" s="73">
        <f t="shared" ref="G276:G280" si="41">E276-F276</f>
        <v>76142.5</v>
      </c>
      <c r="H276" s="8">
        <v>66.5</v>
      </c>
      <c r="I276" s="8">
        <v>10000.0</v>
      </c>
      <c r="J276" s="11">
        <v>665000.0</v>
      </c>
      <c r="K276" s="34">
        <f>SUMIFS(CarrinhoFretes!W:W,CarrinhoFretes!O:O,C:C)</f>
        <v>1145</v>
      </c>
      <c r="L276" s="74">
        <f t="shared" ref="L276:L280" si="42">I276-T276</f>
        <v>5219.33</v>
      </c>
      <c r="M276" s="34" t="str">
        <f t="shared" ref="M276:M280" si="43">TEXT(B276,"MM/YYYY")</f>
        <v>05/2026</v>
      </c>
      <c r="N276" s="75" t="str">
        <f t="shared" ref="N276:N280" si="44">IF(B276="","",CONCATENATE("CXG-",TEXT(B276,"MMYY")))</f>
        <v>CXG-0526</v>
      </c>
      <c r="P276" s="8" t="s">
        <v>3323</v>
      </c>
      <c r="Q276" s="8" t="s">
        <v>378</v>
      </c>
      <c r="S276" s="76">
        <f>SUMIFS(CarrinhoFretes!E:E,CarrinhoFretes!O:O,C:C,CarrinhoFretes!Y:Y,"Em Trânsito")</f>
        <v>3635.67</v>
      </c>
      <c r="T276" s="76">
        <f t="shared" ref="T276:T280" si="45">K276+S276</f>
        <v>4780.67</v>
      </c>
      <c r="U276" s="76">
        <f>SUMIFS(CarrinhoFretes!Q:Q,CarrinhoFretes!O:O,C:C,CarrinhoFretes!Y:Y,"Em Trânsito")</f>
        <v>241772.05</v>
      </c>
    </row>
    <row r="277">
      <c r="A277" s="8" t="s">
        <v>9604</v>
      </c>
      <c r="B277" s="13">
        <v>46171.0</v>
      </c>
      <c r="C277" s="8" t="s">
        <v>7403</v>
      </c>
      <c r="D277" s="8" t="s">
        <v>86</v>
      </c>
      <c r="E277" s="73">
        <f>SUMIFS(CarrinhoFretes!Q:Q,CarrinhoFretes!O:O,C:C,CarrinhoFretes!Y:Y,"Descarregado")</f>
        <v>101304.07</v>
      </c>
      <c r="F277" s="73">
        <f>SUMIFS(RecebimentoVenda!E:E,RecebimentoVenda!C:C,C:C)</f>
        <v>0</v>
      </c>
      <c r="G277" s="73">
        <f t="shared" si="41"/>
        <v>101304.07</v>
      </c>
      <c r="H277" s="8">
        <v>79.0</v>
      </c>
      <c r="I277" s="8">
        <v>1000.0</v>
      </c>
      <c r="J277" s="11">
        <v>79000.0</v>
      </c>
      <c r="K277" s="34">
        <f>SUMIFS(CarrinhoFretes!W:W,CarrinhoFretes!O:O,C:C)</f>
        <v>1282.33</v>
      </c>
      <c r="L277" s="74">
        <f t="shared" si="42"/>
        <v>-282.33</v>
      </c>
      <c r="M277" s="34" t="str">
        <f t="shared" si="43"/>
        <v>05/2026</v>
      </c>
      <c r="N277" s="75" t="str">
        <f t="shared" si="44"/>
        <v>CXG-0526</v>
      </c>
      <c r="P277" s="8" t="s">
        <v>3323</v>
      </c>
      <c r="Q277" s="8" t="s">
        <v>747</v>
      </c>
      <c r="S277" s="76">
        <f>SUMIFS(CarrinhoFretes!E:E,CarrinhoFretes!O:O,C:C,CarrinhoFretes!Y:Y,"Em Trânsito")</f>
        <v>0</v>
      </c>
      <c r="T277" s="76">
        <f t="shared" si="45"/>
        <v>1282.33</v>
      </c>
      <c r="U277" s="76">
        <f>SUMIFS(CarrinhoFretes!Q:Q,CarrinhoFretes!O:O,C:C,CarrinhoFretes!Y:Y,"Em Trânsito")</f>
        <v>0</v>
      </c>
    </row>
    <row r="278">
      <c r="A278" s="8" t="s">
        <v>9605</v>
      </c>
      <c r="B278" s="13">
        <v>46174.0</v>
      </c>
      <c r="C278" s="8" t="s">
        <v>7416</v>
      </c>
      <c r="D278" s="8" t="s">
        <v>95</v>
      </c>
      <c r="E278" s="73">
        <f>SUMIFS(CarrinhoFretes!Q:Q,CarrinhoFretes!O:O,C:C,CarrinhoFretes!Y:Y,"Descarregado")</f>
        <v>0</v>
      </c>
      <c r="F278" s="73">
        <f>SUMIFS(RecebimentoVenda!E:E,RecebimentoVenda!C:C,C:C)</f>
        <v>0</v>
      </c>
      <c r="G278" s="73">
        <f t="shared" si="41"/>
        <v>0</v>
      </c>
      <c r="H278" s="8">
        <v>77.0</v>
      </c>
      <c r="I278" s="8">
        <v>1000.0</v>
      </c>
      <c r="J278" s="11">
        <v>77000.0</v>
      </c>
      <c r="K278" s="34">
        <f>SUMIFS(CarrinhoFretes!W:W,CarrinhoFretes!O:O,C:C)</f>
        <v>0</v>
      </c>
      <c r="L278" s="74">
        <f t="shared" si="42"/>
        <v>-392.67</v>
      </c>
      <c r="M278" s="34" t="str">
        <f t="shared" si="43"/>
        <v>06/2026</v>
      </c>
      <c r="N278" s="75" t="str">
        <f t="shared" si="44"/>
        <v>CXG-0626</v>
      </c>
      <c r="P278" s="8" t="s">
        <v>3323</v>
      </c>
      <c r="Q278" s="8" t="s">
        <v>378</v>
      </c>
      <c r="S278" s="76">
        <f>SUMIFS(CarrinhoFretes!E:E,CarrinhoFretes!O:O,C:C,CarrinhoFretes!Y:Y,"Em Trânsito")</f>
        <v>1392.67</v>
      </c>
      <c r="T278" s="76">
        <f t="shared" si="45"/>
        <v>1392.67</v>
      </c>
      <c r="U278" s="76">
        <f>SUMIFS(CarrinhoFretes!Q:Q,CarrinhoFretes!O:O,C:C,CarrinhoFretes!Y:Y,"Em Trânsito")</f>
        <v>107235.59</v>
      </c>
    </row>
    <row r="279">
      <c r="A279" s="8" t="s">
        <v>9606</v>
      </c>
      <c r="B279" s="13">
        <v>46174.0</v>
      </c>
      <c r="C279" s="8" t="s">
        <v>7420</v>
      </c>
      <c r="D279" s="8" t="s">
        <v>198</v>
      </c>
      <c r="E279" s="73">
        <f>SUMIFS(CarrinhoFretes!Q:Q,CarrinhoFretes!O:O,C:C,CarrinhoFretes!Y:Y,"Descarregado")</f>
        <v>70106.85</v>
      </c>
      <c r="F279" s="73">
        <f>SUMIFS(RecebimentoVenda!E:E,RecebimentoVenda!C:C,C:C)</f>
        <v>70106.85</v>
      </c>
      <c r="G279" s="73">
        <f t="shared" si="41"/>
        <v>0</v>
      </c>
      <c r="H279" s="8">
        <v>55.0</v>
      </c>
      <c r="I279" s="8">
        <v>1000.0</v>
      </c>
      <c r="J279" s="11">
        <v>55000.0</v>
      </c>
      <c r="K279" s="34">
        <f>SUMIFS(CarrinhoFretes!W:W,CarrinhoFretes!O:O,C:C)</f>
        <v>1274.67</v>
      </c>
      <c r="L279" s="74">
        <f t="shared" si="42"/>
        <v>-274.67</v>
      </c>
      <c r="M279" s="34" t="str">
        <f t="shared" si="43"/>
        <v>06/2026</v>
      </c>
      <c r="N279" s="75" t="str">
        <f t="shared" si="44"/>
        <v>CXG-0626</v>
      </c>
      <c r="P279" s="8" t="s">
        <v>3323</v>
      </c>
      <c r="Q279" s="8" t="s">
        <v>378</v>
      </c>
      <c r="S279" s="76">
        <f>SUMIFS(CarrinhoFretes!E:E,CarrinhoFretes!O:O,C:C,CarrinhoFretes!Y:Y,"Em Trânsito")</f>
        <v>0</v>
      </c>
      <c r="T279" s="76">
        <f t="shared" si="45"/>
        <v>1274.67</v>
      </c>
      <c r="U279" s="76">
        <f>SUMIFS(CarrinhoFretes!Q:Q,CarrinhoFretes!O:O,C:C,CarrinhoFretes!Y:Y,"Em Trânsito")</f>
        <v>0</v>
      </c>
    </row>
    <row r="280">
      <c r="A280" s="8" t="s">
        <v>9607</v>
      </c>
      <c r="B280" s="13">
        <v>46174.0</v>
      </c>
      <c r="C280" s="8" t="s">
        <v>7418</v>
      </c>
      <c r="D280" s="8" t="s">
        <v>73</v>
      </c>
      <c r="E280" s="73">
        <f>SUMIFS(CarrinhoFretes!Q:Q,CarrinhoFretes!O:O,C:C,CarrinhoFretes!Y:Y,"Descarregado")</f>
        <v>105228</v>
      </c>
      <c r="F280" s="73">
        <f>SUMIFS(RecebimentoVenda!E:E,RecebimentoVenda!C:C,C:C)</f>
        <v>0</v>
      </c>
      <c r="G280" s="73">
        <f t="shared" si="41"/>
        <v>105228</v>
      </c>
      <c r="H280" s="8">
        <v>79.0</v>
      </c>
      <c r="I280" s="8">
        <v>10000.0</v>
      </c>
      <c r="J280" s="11">
        <v>790000.0</v>
      </c>
      <c r="K280" s="34">
        <f>SUMIFS(CarrinhoFretes!W:W,CarrinhoFretes!O:O,C:C)</f>
        <v>1332</v>
      </c>
      <c r="L280" s="74">
        <f t="shared" si="42"/>
        <v>8668</v>
      </c>
      <c r="M280" s="34" t="str">
        <f t="shared" si="43"/>
        <v>06/2026</v>
      </c>
      <c r="N280" s="75" t="str">
        <f t="shared" si="44"/>
        <v>CXG-0626</v>
      </c>
      <c r="P280" s="8" t="s">
        <v>3323</v>
      </c>
      <c r="Q280" s="8" t="s">
        <v>747</v>
      </c>
      <c r="S280" s="76">
        <f>SUMIFS(CarrinhoFretes!E:E,CarrinhoFretes!O:O,C:C,CarrinhoFretes!Y:Y,"Em Trânsito")</f>
        <v>0</v>
      </c>
      <c r="T280" s="76">
        <f t="shared" si="45"/>
        <v>1332</v>
      </c>
      <c r="U280" s="76">
        <f>SUMIFS(CarrinhoFretes!Q:Q,CarrinhoFretes!O:O,C:C,CarrinhoFretes!Y:Y,"Em Trânsito")</f>
        <v>0</v>
      </c>
    </row>
    <row r="281">
      <c r="E281" s="73"/>
      <c r="F281" s="73"/>
      <c r="G281" s="73"/>
      <c r="J281" s="9"/>
      <c r="K281" s="34"/>
      <c r="L281" s="34"/>
      <c r="M281" s="34"/>
      <c r="N281" s="75"/>
      <c r="S281" s="76"/>
      <c r="T281" s="76"/>
      <c r="U281" s="76"/>
    </row>
    <row r="282">
      <c r="E282" s="73"/>
      <c r="F282" s="73"/>
      <c r="G282" s="73"/>
      <c r="J282" s="9"/>
      <c r="K282" s="34"/>
      <c r="L282" s="34"/>
      <c r="M282" s="34"/>
      <c r="N282" s="75"/>
      <c r="S282" s="76"/>
      <c r="T282" s="76"/>
      <c r="U282" s="76"/>
    </row>
    <row r="283">
      <c r="E283" s="73"/>
      <c r="F283" s="73"/>
      <c r="G283" s="73"/>
      <c r="J283" s="9"/>
      <c r="K283" s="34"/>
      <c r="L283" s="34"/>
      <c r="M283" s="34"/>
      <c r="N283" s="75"/>
      <c r="S283" s="76"/>
      <c r="T283" s="76"/>
      <c r="U283" s="76"/>
    </row>
    <row r="284">
      <c r="E284" s="73"/>
      <c r="F284" s="73"/>
      <c r="G284" s="73"/>
      <c r="J284" s="9"/>
      <c r="K284" s="34"/>
      <c r="L284" s="34"/>
      <c r="M284" s="34"/>
      <c r="N284" s="75"/>
      <c r="S284" s="76"/>
      <c r="T284" s="76"/>
      <c r="U284" s="76"/>
    </row>
    <row r="285">
      <c r="E285" s="73"/>
      <c r="F285" s="73"/>
      <c r="G285" s="73"/>
      <c r="J285" s="9"/>
      <c r="K285" s="34"/>
      <c r="L285" s="34"/>
      <c r="M285" s="34"/>
      <c r="N285" s="75"/>
      <c r="S285" s="76"/>
      <c r="T285" s="76"/>
      <c r="U285" s="76"/>
    </row>
    <row r="286">
      <c r="E286" s="73"/>
      <c r="F286" s="73"/>
      <c r="G286" s="73"/>
      <c r="J286" s="9"/>
      <c r="K286" s="34"/>
      <c r="L286" s="34"/>
      <c r="M286" s="34"/>
      <c r="N286" s="75"/>
      <c r="S286" s="76"/>
      <c r="T286" s="76"/>
      <c r="U286" s="76"/>
    </row>
    <row r="287">
      <c r="E287" s="73"/>
      <c r="F287" s="73"/>
      <c r="G287" s="73"/>
      <c r="J287" s="9"/>
      <c r="K287" s="34"/>
      <c r="L287" s="34"/>
      <c r="M287" s="34"/>
      <c r="N287" s="75"/>
      <c r="S287" s="76"/>
      <c r="T287" s="76"/>
      <c r="U287" s="76"/>
    </row>
    <row r="288">
      <c r="E288" s="73"/>
      <c r="F288" s="73"/>
      <c r="G288" s="73"/>
      <c r="J288" s="9"/>
      <c r="K288" s="34"/>
      <c r="L288" s="34"/>
      <c r="M288" s="34"/>
      <c r="N288" s="75"/>
      <c r="S288" s="76"/>
      <c r="T288" s="76"/>
      <c r="U288" s="76"/>
    </row>
    <row r="289">
      <c r="E289" s="73"/>
      <c r="F289" s="73"/>
      <c r="G289" s="73"/>
      <c r="J289" s="9"/>
      <c r="K289" s="34"/>
      <c r="L289" s="34"/>
      <c r="M289" s="34"/>
      <c r="N289" s="75"/>
      <c r="S289" s="76"/>
      <c r="T289" s="76"/>
      <c r="U289" s="76"/>
    </row>
    <row r="290">
      <c r="E290" s="73"/>
      <c r="F290" s="73"/>
      <c r="G290" s="73"/>
      <c r="J290" s="9"/>
      <c r="K290" s="34"/>
      <c r="L290" s="34"/>
      <c r="M290" s="34"/>
      <c r="N290" s="75"/>
      <c r="S290" s="76"/>
      <c r="T290" s="76"/>
      <c r="U290" s="76"/>
    </row>
    <row r="291">
      <c r="E291" s="73"/>
      <c r="F291" s="73"/>
      <c r="G291" s="73"/>
      <c r="J291" s="9"/>
      <c r="K291" s="34"/>
      <c r="L291" s="34"/>
      <c r="M291" s="34"/>
      <c r="N291" s="75"/>
      <c r="S291" s="76"/>
      <c r="T291" s="76"/>
      <c r="U291" s="76"/>
    </row>
    <row r="292">
      <c r="E292" s="73"/>
      <c r="F292" s="73"/>
      <c r="G292" s="73"/>
      <c r="J292" s="9"/>
      <c r="K292" s="34"/>
      <c r="L292" s="34"/>
      <c r="M292" s="34"/>
      <c r="N292" s="75"/>
      <c r="S292" s="76"/>
      <c r="T292" s="76"/>
      <c r="U292" s="76"/>
    </row>
    <row r="293">
      <c r="E293" s="73"/>
      <c r="F293" s="73"/>
      <c r="G293" s="73"/>
      <c r="J293" s="9"/>
      <c r="K293" s="34"/>
      <c r="L293" s="34"/>
      <c r="M293" s="34"/>
      <c r="N293" s="75"/>
      <c r="S293" s="76"/>
      <c r="T293" s="76"/>
      <c r="U293" s="76"/>
    </row>
    <row r="294">
      <c r="E294" s="73"/>
      <c r="F294" s="73"/>
      <c r="G294" s="73"/>
      <c r="J294" s="9"/>
      <c r="K294" s="34"/>
      <c r="L294" s="34"/>
      <c r="M294" s="34"/>
      <c r="N294" s="75"/>
      <c r="S294" s="76"/>
      <c r="T294" s="76"/>
      <c r="U294" s="76"/>
    </row>
    <row r="295">
      <c r="E295" s="73"/>
      <c r="F295" s="73"/>
      <c r="G295" s="73"/>
      <c r="J295" s="9"/>
      <c r="K295" s="34"/>
      <c r="L295" s="34"/>
      <c r="M295" s="34"/>
      <c r="N295" s="75"/>
      <c r="S295" s="76"/>
      <c r="T295" s="76"/>
      <c r="U295" s="76"/>
    </row>
    <row r="296">
      <c r="E296" s="73"/>
      <c r="F296" s="73"/>
      <c r="G296" s="73"/>
      <c r="J296" s="9"/>
      <c r="K296" s="34"/>
      <c r="L296" s="34"/>
      <c r="M296" s="34"/>
      <c r="N296" s="75"/>
      <c r="S296" s="76"/>
      <c r="T296" s="76"/>
      <c r="U296" s="76"/>
    </row>
    <row r="297">
      <c r="E297" s="73"/>
      <c r="F297" s="73"/>
      <c r="G297" s="73"/>
      <c r="J297" s="9"/>
      <c r="K297" s="34"/>
      <c r="L297" s="34"/>
      <c r="M297" s="34"/>
      <c r="N297" s="75"/>
      <c r="S297" s="76"/>
      <c r="T297" s="76"/>
      <c r="U297" s="76"/>
    </row>
    <row r="298">
      <c r="E298" s="73"/>
      <c r="F298" s="73"/>
      <c r="G298" s="73"/>
      <c r="J298" s="9"/>
      <c r="K298" s="34"/>
      <c r="L298" s="34"/>
      <c r="M298" s="34"/>
      <c r="N298" s="75"/>
      <c r="S298" s="76"/>
      <c r="T298" s="76"/>
      <c r="U298" s="76"/>
    </row>
    <row r="299">
      <c r="E299" s="73"/>
      <c r="F299" s="73"/>
      <c r="G299" s="73"/>
      <c r="J299" s="9"/>
      <c r="K299" s="34"/>
      <c r="L299" s="34"/>
      <c r="M299" s="34"/>
      <c r="N299" s="75"/>
      <c r="S299" s="76"/>
      <c r="T299" s="76"/>
      <c r="U299" s="76"/>
    </row>
    <row r="300">
      <c r="E300" s="73"/>
      <c r="F300" s="73"/>
      <c r="G300" s="73"/>
      <c r="J300" s="9"/>
      <c r="K300" s="34"/>
      <c r="L300" s="34"/>
      <c r="M300" s="34"/>
      <c r="N300" s="75"/>
      <c r="S300" s="76"/>
      <c r="T300" s="76"/>
      <c r="U300" s="76"/>
    </row>
    <row r="301">
      <c r="E301" s="73"/>
      <c r="F301" s="73"/>
      <c r="G301" s="73"/>
      <c r="J301" s="9"/>
      <c r="K301" s="34"/>
      <c r="L301" s="34"/>
      <c r="M301" s="34"/>
      <c r="N301" s="75"/>
      <c r="S301" s="76"/>
      <c r="T301" s="76"/>
      <c r="U301" s="76"/>
    </row>
    <row r="302">
      <c r="E302" s="73"/>
      <c r="F302" s="73"/>
      <c r="G302" s="73"/>
      <c r="J302" s="9"/>
      <c r="K302" s="34"/>
      <c r="L302" s="34"/>
      <c r="M302" s="34"/>
      <c r="N302" s="75"/>
      <c r="S302" s="76"/>
      <c r="T302" s="76"/>
      <c r="U302" s="76"/>
    </row>
    <row r="303">
      <c r="E303" s="73"/>
      <c r="F303" s="73"/>
      <c r="G303" s="73"/>
      <c r="J303" s="9"/>
      <c r="K303" s="34"/>
      <c r="L303" s="34"/>
      <c r="M303" s="34"/>
      <c r="N303" s="75"/>
      <c r="S303" s="76"/>
      <c r="T303" s="76"/>
      <c r="U303" s="76"/>
    </row>
    <row r="304">
      <c r="E304" s="73"/>
      <c r="F304" s="73"/>
      <c r="G304" s="73"/>
      <c r="J304" s="9"/>
      <c r="K304" s="34"/>
      <c r="L304" s="34"/>
      <c r="M304" s="34"/>
      <c r="N304" s="75"/>
      <c r="S304" s="76"/>
      <c r="T304" s="76"/>
      <c r="U304" s="76"/>
    </row>
    <row r="305">
      <c r="E305" s="73"/>
      <c r="F305" s="73"/>
      <c r="G305" s="73"/>
      <c r="J305" s="9"/>
      <c r="K305" s="34"/>
      <c r="L305" s="34"/>
      <c r="M305" s="34"/>
      <c r="N305" s="75"/>
      <c r="S305" s="76"/>
      <c r="T305" s="76"/>
      <c r="U305" s="76"/>
    </row>
    <row r="306">
      <c r="E306" s="73"/>
      <c r="F306" s="73"/>
      <c r="G306" s="73"/>
      <c r="J306" s="9"/>
      <c r="K306" s="34"/>
      <c r="L306" s="34"/>
      <c r="M306" s="34"/>
      <c r="N306" s="75"/>
      <c r="S306" s="76"/>
      <c r="T306" s="76"/>
      <c r="U306" s="76"/>
    </row>
    <row r="307">
      <c r="E307" s="73"/>
      <c r="F307" s="73"/>
      <c r="G307" s="73"/>
      <c r="J307" s="9"/>
      <c r="K307" s="34"/>
      <c r="L307" s="34"/>
      <c r="M307" s="34"/>
      <c r="N307" s="75"/>
      <c r="S307" s="76"/>
      <c r="T307" s="76"/>
      <c r="U307" s="76"/>
    </row>
    <row r="308">
      <c r="E308" s="73"/>
      <c r="F308" s="73"/>
      <c r="G308" s="73"/>
      <c r="J308" s="9"/>
      <c r="K308" s="34"/>
      <c r="L308" s="34"/>
      <c r="M308" s="34"/>
      <c r="N308" s="75"/>
      <c r="S308" s="76"/>
      <c r="T308" s="76"/>
      <c r="U308" s="76"/>
    </row>
    <row r="309">
      <c r="E309" s="73"/>
      <c r="F309" s="73"/>
      <c r="G309" s="73"/>
      <c r="J309" s="9"/>
      <c r="K309" s="34"/>
      <c r="L309" s="34"/>
      <c r="M309" s="34"/>
      <c r="N309" s="75"/>
      <c r="S309" s="76"/>
      <c r="T309" s="76"/>
      <c r="U309" s="76"/>
    </row>
    <row r="310">
      <c r="E310" s="73"/>
      <c r="F310" s="73"/>
      <c r="G310" s="73"/>
      <c r="J310" s="9"/>
      <c r="K310" s="34"/>
      <c r="L310" s="34"/>
      <c r="M310" s="34"/>
      <c r="N310" s="75"/>
      <c r="S310" s="76"/>
      <c r="T310" s="76"/>
      <c r="U310" s="76"/>
    </row>
    <row r="311">
      <c r="E311" s="73"/>
      <c r="F311" s="73"/>
      <c r="G311" s="73"/>
      <c r="J311" s="9"/>
      <c r="K311" s="34"/>
      <c r="L311" s="34"/>
      <c r="M311" s="34"/>
      <c r="N311" s="75"/>
      <c r="S311" s="76"/>
      <c r="T311" s="76"/>
      <c r="U311" s="76"/>
    </row>
    <row r="312">
      <c r="E312" s="73"/>
      <c r="F312" s="73"/>
      <c r="G312" s="73"/>
      <c r="J312" s="9"/>
      <c r="K312" s="34"/>
      <c r="L312" s="34"/>
      <c r="M312" s="34"/>
      <c r="N312" s="75"/>
      <c r="S312" s="76"/>
      <c r="T312" s="76"/>
      <c r="U312" s="76"/>
    </row>
    <row r="313">
      <c r="E313" s="73"/>
      <c r="F313" s="73"/>
      <c r="G313" s="73"/>
      <c r="J313" s="9"/>
      <c r="K313" s="34"/>
      <c r="L313" s="34"/>
      <c r="M313" s="34"/>
      <c r="N313" s="75"/>
      <c r="S313" s="76"/>
      <c r="T313" s="76"/>
      <c r="U313" s="76"/>
    </row>
    <row r="314">
      <c r="E314" s="73"/>
      <c r="F314" s="73"/>
      <c r="G314" s="73"/>
      <c r="J314" s="9"/>
      <c r="K314" s="34"/>
      <c r="L314" s="34"/>
      <c r="M314" s="34"/>
      <c r="N314" s="75"/>
      <c r="S314" s="76"/>
      <c r="T314" s="76"/>
      <c r="U314" s="76"/>
    </row>
    <row r="315">
      <c r="E315" s="73"/>
      <c r="F315" s="73"/>
      <c r="G315" s="73"/>
      <c r="J315" s="9"/>
      <c r="K315" s="34"/>
      <c r="L315" s="34"/>
      <c r="M315" s="34"/>
      <c r="N315" s="75"/>
      <c r="S315" s="76"/>
      <c r="T315" s="76"/>
      <c r="U315" s="76"/>
    </row>
    <row r="316">
      <c r="E316" s="73"/>
      <c r="F316" s="73"/>
      <c r="G316" s="73"/>
      <c r="J316" s="9"/>
      <c r="K316" s="34"/>
      <c r="L316" s="34"/>
      <c r="M316" s="34"/>
      <c r="N316" s="75"/>
      <c r="S316" s="76"/>
      <c r="T316" s="76"/>
      <c r="U316" s="76"/>
    </row>
    <row r="317">
      <c r="E317" s="73"/>
      <c r="F317" s="73"/>
      <c r="G317" s="73"/>
      <c r="J317" s="9"/>
      <c r="K317" s="34"/>
      <c r="L317" s="34"/>
      <c r="M317" s="34"/>
      <c r="N317" s="75"/>
      <c r="S317" s="76"/>
      <c r="T317" s="76"/>
      <c r="U317" s="76"/>
    </row>
    <row r="318">
      <c r="E318" s="73"/>
      <c r="F318" s="73"/>
      <c r="G318" s="73"/>
      <c r="J318" s="9"/>
      <c r="K318" s="34"/>
      <c r="L318" s="34"/>
      <c r="M318" s="34"/>
      <c r="N318" s="75"/>
      <c r="S318" s="76"/>
      <c r="T318" s="76"/>
      <c r="U318" s="76"/>
    </row>
    <row r="319">
      <c r="E319" s="73"/>
      <c r="F319" s="73"/>
      <c r="G319" s="73"/>
      <c r="J319" s="9"/>
      <c r="K319" s="34"/>
      <c r="L319" s="34"/>
      <c r="M319" s="34"/>
      <c r="N319" s="75"/>
      <c r="S319" s="76"/>
      <c r="T319" s="76"/>
      <c r="U319" s="76"/>
    </row>
    <row r="320">
      <c r="E320" s="73"/>
      <c r="F320" s="73"/>
      <c r="G320" s="73"/>
      <c r="J320" s="9"/>
      <c r="K320" s="34"/>
      <c r="L320" s="34"/>
      <c r="M320" s="34"/>
      <c r="N320" s="75"/>
      <c r="S320" s="76"/>
      <c r="T320" s="76"/>
      <c r="U320" s="76"/>
    </row>
    <row r="321">
      <c r="E321" s="73"/>
      <c r="F321" s="73"/>
      <c r="G321" s="73"/>
      <c r="J321" s="9"/>
      <c r="K321" s="34"/>
      <c r="L321" s="34"/>
      <c r="M321" s="34"/>
      <c r="N321" s="75"/>
      <c r="S321" s="76"/>
      <c r="T321" s="76"/>
      <c r="U321" s="76"/>
    </row>
    <row r="322">
      <c r="E322" s="73"/>
      <c r="F322" s="73"/>
      <c r="G322" s="73"/>
      <c r="J322" s="9"/>
      <c r="K322" s="34"/>
      <c r="L322" s="34"/>
      <c r="M322" s="34"/>
      <c r="N322" s="75"/>
      <c r="S322" s="76"/>
      <c r="T322" s="76"/>
      <c r="U322" s="76"/>
    </row>
    <row r="323">
      <c r="E323" s="73"/>
      <c r="F323" s="73"/>
      <c r="G323" s="73"/>
      <c r="J323" s="9"/>
      <c r="K323" s="34"/>
      <c r="L323" s="34"/>
      <c r="M323" s="34"/>
      <c r="N323" s="75"/>
      <c r="S323" s="76"/>
      <c r="T323" s="76"/>
      <c r="U323" s="76"/>
    </row>
    <row r="324">
      <c r="E324" s="73"/>
      <c r="F324" s="73"/>
      <c r="G324" s="73"/>
      <c r="J324" s="9"/>
      <c r="K324" s="34"/>
      <c r="L324" s="34"/>
      <c r="M324" s="34"/>
      <c r="N324" s="75"/>
      <c r="S324" s="76"/>
      <c r="T324" s="76"/>
      <c r="U324" s="76"/>
    </row>
    <row r="325">
      <c r="E325" s="73"/>
      <c r="F325" s="73"/>
      <c r="G325" s="73"/>
      <c r="J325" s="9"/>
      <c r="K325" s="34"/>
      <c r="L325" s="34"/>
      <c r="M325" s="34"/>
      <c r="N325" s="75"/>
      <c r="S325" s="76"/>
      <c r="T325" s="76"/>
      <c r="U325" s="76"/>
    </row>
    <row r="326">
      <c r="E326" s="73"/>
      <c r="F326" s="73"/>
      <c r="G326" s="73"/>
      <c r="J326" s="9"/>
      <c r="K326" s="34"/>
      <c r="L326" s="34"/>
      <c r="M326" s="34"/>
      <c r="N326" s="75"/>
      <c r="S326" s="76"/>
      <c r="T326" s="76"/>
      <c r="U326" s="76"/>
    </row>
    <row r="327">
      <c r="E327" s="73"/>
      <c r="F327" s="73"/>
      <c r="G327" s="73"/>
      <c r="J327" s="9"/>
      <c r="K327" s="34"/>
      <c r="L327" s="34"/>
      <c r="M327" s="34"/>
      <c r="N327" s="75"/>
      <c r="S327" s="76"/>
      <c r="T327" s="76"/>
      <c r="U327" s="76"/>
    </row>
    <row r="328">
      <c r="E328" s="73"/>
      <c r="F328" s="73"/>
      <c r="G328" s="73"/>
      <c r="J328" s="9"/>
      <c r="K328" s="34"/>
      <c r="L328" s="34"/>
      <c r="M328" s="34"/>
      <c r="N328" s="75"/>
      <c r="S328" s="76"/>
      <c r="T328" s="76"/>
      <c r="U328" s="76"/>
    </row>
    <row r="329">
      <c r="E329" s="73"/>
      <c r="F329" s="73"/>
      <c r="G329" s="73"/>
      <c r="J329" s="9"/>
      <c r="K329" s="34"/>
      <c r="L329" s="34"/>
      <c r="M329" s="34"/>
      <c r="N329" s="75"/>
      <c r="S329" s="76"/>
      <c r="T329" s="76"/>
      <c r="U329" s="76"/>
    </row>
    <row r="330">
      <c r="E330" s="73"/>
      <c r="F330" s="73"/>
      <c r="G330" s="73"/>
      <c r="J330" s="9"/>
      <c r="K330" s="34"/>
      <c r="L330" s="34"/>
      <c r="M330" s="34"/>
      <c r="N330" s="75"/>
      <c r="S330" s="76"/>
      <c r="T330" s="76"/>
      <c r="U330" s="76"/>
    </row>
    <row r="331">
      <c r="E331" s="73"/>
      <c r="F331" s="73"/>
      <c r="G331" s="73"/>
      <c r="J331" s="9"/>
      <c r="K331" s="34"/>
      <c r="L331" s="34"/>
      <c r="M331" s="34"/>
      <c r="N331" s="75"/>
      <c r="S331" s="76"/>
      <c r="T331" s="76"/>
      <c r="U331" s="76"/>
    </row>
    <row r="332">
      <c r="E332" s="73"/>
      <c r="F332" s="73"/>
      <c r="G332" s="73"/>
      <c r="J332" s="9"/>
      <c r="K332" s="34"/>
      <c r="L332" s="34"/>
      <c r="M332" s="34"/>
      <c r="N332" s="75"/>
      <c r="S332" s="76"/>
      <c r="T332" s="76"/>
      <c r="U332" s="76"/>
    </row>
    <row r="333">
      <c r="E333" s="73"/>
      <c r="F333" s="73"/>
      <c r="G333" s="73"/>
      <c r="J333" s="9"/>
      <c r="K333" s="34"/>
      <c r="L333" s="34"/>
      <c r="M333" s="34"/>
      <c r="N333" s="75"/>
      <c r="S333" s="76"/>
      <c r="T333" s="76"/>
      <c r="U333" s="76"/>
    </row>
    <row r="334">
      <c r="E334" s="73"/>
      <c r="F334" s="73"/>
      <c r="G334" s="73"/>
      <c r="J334" s="9"/>
      <c r="K334" s="34"/>
      <c r="L334" s="34"/>
      <c r="M334" s="34"/>
      <c r="N334" s="75"/>
      <c r="S334" s="76"/>
      <c r="T334" s="76"/>
      <c r="U334" s="76"/>
    </row>
    <row r="335">
      <c r="E335" s="73"/>
      <c r="F335" s="73"/>
      <c r="G335" s="73"/>
      <c r="J335" s="9"/>
      <c r="K335" s="34"/>
      <c r="L335" s="34"/>
      <c r="M335" s="34"/>
      <c r="N335" s="75"/>
      <c r="S335" s="76"/>
      <c r="T335" s="76"/>
      <c r="U335" s="76"/>
    </row>
    <row r="336">
      <c r="E336" s="73"/>
      <c r="F336" s="73"/>
      <c r="G336" s="73"/>
      <c r="J336" s="9"/>
      <c r="K336" s="34"/>
      <c r="L336" s="34"/>
      <c r="M336" s="34"/>
      <c r="N336" s="75"/>
      <c r="S336" s="76"/>
      <c r="T336" s="76"/>
      <c r="U336" s="76"/>
    </row>
    <row r="337">
      <c r="E337" s="73"/>
      <c r="F337" s="73"/>
      <c r="G337" s="73"/>
      <c r="J337" s="9"/>
      <c r="K337" s="34"/>
      <c r="L337" s="34"/>
      <c r="M337" s="34"/>
      <c r="N337" s="75"/>
      <c r="S337" s="76"/>
      <c r="T337" s="76"/>
      <c r="U337" s="76"/>
    </row>
    <row r="338">
      <c r="E338" s="73"/>
      <c r="F338" s="73"/>
      <c r="G338" s="73"/>
      <c r="J338" s="9"/>
      <c r="K338" s="34"/>
      <c r="L338" s="34"/>
      <c r="M338" s="34"/>
      <c r="N338" s="75"/>
      <c r="S338" s="76"/>
      <c r="T338" s="76"/>
      <c r="U338" s="76"/>
    </row>
    <row r="339">
      <c r="E339" s="73"/>
      <c r="F339" s="73"/>
      <c r="G339" s="73"/>
      <c r="J339" s="9"/>
      <c r="K339" s="34"/>
      <c r="L339" s="34"/>
      <c r="M339" s="34"/>
      <c r="N339" s="75"/>
      <c r="S339" s="76"/>
      <c r="T339" s="76"/>
      <c r="U339" s="76"/>
    </row>
    <row r="340">
      <c r="E340" s="73"/>
      <c r="F340" s="73"/>
      <c r="G340" s="73"/>
      <c r="J340" s="9"/>
      <c r="K340" s="34"/>
      <c r="L340" s="34"/>
      <c r="M340" s="34"/>
      <c r="N340" s="75"/>
      <c r="S340" s="76"/>
      <c r="T340" s="76"/>
      <c r="U340" s="76"/>
    </row>
    <row r="341">
      <c r="E341" s="73"/>
      <c r="F341" s="73"/>
      <c r="G341" s="73"/>
      <c r="J341" s="9"/>
      <c r="K341" s="34"/>
      <c r="L341" s="34"/>
      <c r="M341" s="34"/>
      <c r="N341" s="75"/>
      <c r="S341" s="76"/>
      <c r="T341" s="76"/>
      <c r="U341" s="76"/>
    </row>
    <row r="342">
      <c r="E342" s="73"/>
      <c r="F342" s="73"/>
      <c r="G342" s="73"/>
      <c r="J342" s="9"/>
      <c r="K342" s="34"/>
      <c r="L342" s="34"/>
      <c r="M342" s="34"/>
      <c r="N342" s="75"/>
      <c r="S342" s="76"/>
      <c r="T342" s="76"/>
      <c r="U342" s="76"/>
    </row>
    <row r="343">
      <c r="E343" s="73"/>
      <c r="F343" s="73"/>
      <c r="G343" s="73"/>
      <c r="J343" s="9"/>
      <c r="K343" s="34"/>
      <c r="L343" s="34"/>
      <c r="M343" s="34"/>
      <c r="N343" s="75"/>
      <c r="S343" s="76"/>
      <c r="T343" s="76"/>
      <c r="U343" s="76"/>
    </row>
    <row r="344">
      <c r="E344" s="73"/>
      <c r="F344" s="73"/>
      <c r="G344" s="73"/>
      <c r="J344" s="9"/>
      <c r="K344" s="34"/>
      <c r="L344" s="34"/>
      <c r="M344" s="34"/>
      <c r="N344" s="75"/>
      <c r="S344" s="76"/>
      <c r="T344" s="76"/>
      <c r="U344" s="76"/>
    </row>
    <row r="345">
      <c r="E345" s="73"/>
      <c r="F345" s="73"/>
      <c r="G345" s="73"/>
      <c r="J345" s="9"/>
      <c r="K345" s="34"/>
      <c r="L345" s="34"/>
      <c r="M345" s="34"/>
      <c r="N345" s="75"/>
      <c r="S345" s="76"/>
      <c r="T345" s="76"/>
      <c r="U345" s="76"/>
    </row>
    <row r="346">
      <c r="E346" s="73"/>
      <c r="F346" s="73"/>
      <c r="G346" s="73"/>
      <c r="J346" s="9"/>
      <c r="K346" s="34"/>
      <c r="L346" s="34"/>
      <c r="M346" s="34"/>
      <c r="N346" s="75"/>
      <c r="S346" s="76"/>
      <c r="T346" s="76"/>
      <c r="U346" s="76"/>
    </row>
    <row r="347">
      <c r="E347" s="73"/>
      <c r="F347" s="73"/>
      <c r="G347" s="73"/>
      <c r="J347" s="9"/>
      <c r="K347" s="34"/>
      <c r="L347" s="34"/>
      <c r="M347" s="34"/>
      <c r="N347" s="75"/>
      <c r="S347" s="76"/>
      <c r="T347" s="76"/>
      <c r="U347" s="76"/>
    </row>
    <row r="348">
      <c r="E348" s="73"/>
      <c r="F348" s="73"/>
      <c r="G348" s="73"/>
      <c r="J348" s="9"/>
      <c r="K348" s="34"/>
      <c r="L348" s="34"/>
      <c r="M348" s="34"/>
      <c r="N348" s="75"/>
      <c r="S348" s="76"/>
      <c r="T348" s="76"/>
      <c r="U348" s="76"/>
    </row>
    <row r="349">
      <c r="E349" s="73"/>
      <c r="F349" s="73"/>
      <c r="G349" s="73"/>
      <c r="J349" s="9"/>
      <c r="K349" s="34"/>
      <c r="L349" s="34"/>
      <c r="M349" s="34"/>
      <c r="N349" s="75"/>
      <c r="S349" s="76"/>
      <c r="T349" s="76"/>
      <c r="U349" s="76"/>
    </row>
    <row r="350">
      <c r="E350" s="73"/>
      <c r="F350" s="73"/>
      <c r="G350" s="73"/>
      <c r="J350" s="9"/>
      <c r="K350" s="34"/>
      <c r="L350" s="34"/>
      <c r="M350" s="34"/>
      <c r="N350" s="75"/>
      <c r="S350" s="76"/>
      <c r="T350" s="76"/>
      <c r="U350" s="76"/>
    </row>
    <row r="351">
      <c r="E351" s="73"/>
      <c r="F351" s="73"/>
      <c r="G351" s="73"/>
      <c r="J351" s="9"/>
      <c r="K351" s="34"/>
      <c r="L351" s="34"/>
      <c r="M351" s="34"/>
      <c r="N351" s="75"/>
      <c r="S351" s="76"/>
      <c r="T351" s="76"/>
      <c r="U351" s="76"/>
    </row>
    <row r="352">
      <c r="E352" s="73"/>
      <c r="F352" s="73"/>
      <c r="G352" s="73"/>
      <c r="J352" s="9"/>
      <c r="K352" s="34"/>
      <c r="L352" s="34"/>
      <c r="M352" s="34"/>
      <c r="N352" s="75"/>
      <c r="S352" s="76"/>
      <c r="T352" s="76"/>
      <c r="U352" s="76"/>
    </row>
    <row r="353">
      <c r="E353" s="73"/>
      <c r="F353" s="73"/>
      <c r="G353" s="73"/>
      <c r="J353" s="9"/>
      <c r="K353" s="34"/>
      <c r="L353" s="34"/>
      <c r="M353" s="34"/>
      <c r="N353" s="75"/>
      <c r="S353" s="76"/>
      <c r="T353" s="76"/>
      <c r="U353" s="76"/>
    </row>
    <row r="354">
      <c r="E354" s="73"/>
      <c r="F354" s="73"/>
      <c r="G354" s="73"/>
      <c r="J354" s="9"/>
      <c r="K354" s="34"/>
      <c r="L354" s="34"/>
      <c r="M354" s="34"/>
      <c r="N354" s="75"/>
      <c r="S354" s="76"/>
      <c r="T354" s="76"/>
      <c r="U354" s="76"/>
    </row>
    <row r="355">
      <c r="E355" s="73"/>
      <c r="F355" s="73"/>
      <c r="G355" s="73"/>
      <c r="J355" s="9"/>
      <c r="K355" s="34"/>
      <c r="L355" s="34"/>
      <c r="M355" s="34"/>
      <c r="N355" s="75"/>
      <c r="S355" s="76"/>
      <c r="T355" s="76"/>
      <c r="U355" s="76"/>
    </row>
    <row r="356">
      <c r="E356" s="73"/>
      <c r="F356" s="73"/>
      <c r="G356" s="73"/>
      <c r="J356" s="9"/>
      <c r="K356" s="34"/>
      <c r="L356" s="34"/>
      <c r="M356" s="34"/>
      <c r="N356" s="75"/>
      <c r="S356" s="76"/>
      <c r="T356" s="76"/>
      <c r="U356" s="76"/>
    </row>
    <row r="357">
      <c r="E357" s="73"/>
      <c r="F357" s="73"/>
      <c r="G357" s="73"/>
      <c r="J357" s="9"/>
      <c r="K357" s="34"/>
      <c r="L357" s="34"/>
      <c r="M357" s="34"/>
      <c r="N357" s="75"/>
      <c r="S357" s="76"/>
      <c r="T357" s="76"/>
      <c r="U357" s="76"/>
    </row>
    <row r="358">
      <c r="E358" s="73"/>
      <c r="F358" s="73"/>
      <c r="G358" s="73"/>
      <c r="J358" s="9"/>
      <c r="K358" s="34"/>
      <c r="L358" s="34"/>
      <c r="M358" s="34"/>
      <c r="N358" s="75"/>
      <c r="S358" s="76"/>
      <c r="T358" s="76"/>
      <c r="U358" s="76"/>
    </row>
    <row r="359">
      <c r="E359" s="73"/>
      <c r="F359" s="73"/>
      <c r="G359" s="73"/>
      <c r="J359" s="9"/>
      <c r="K359" s="34"/>
      <c r="L359" s="34"/>
      <c r="M359" s="34"/>
      <c r="N359" s="75"/>
      <c r="S359" s="76"/>
      <c r="T359" s="76"/>
      <c r="U359" s="76"/>
    </row>
    <row r="360">
      <c r="E360" s="73"/>
      <c r="F360" s="73"/>
      <c r="G360" s="73"/>
      <c r="J360" s="9"/>
      <c r="K360" s="34"/>
      <c r="L360" s="34"/>
      <c r="M360" s="34"/>
      <c r="N360" s="75"/>
      <c r="S360" s="76"/>
      <c r="T360" s="76"/>
      <c r="U360" s="76"/>
    </row>
    <row r="361">
      <c r="E361" s="73"/>
      <c r="F361" s="73"/>
      <c r="G361" s="73"/>
      <c r="J361" s="9"/>
      <c r="K361" s="34"/>
      <c r="L361" s="34"/>
      <c r="M361" s="34"/>
      <c r="N361" s="75"/>
      <c r="S361" s="76"/>
      <c r="T361" s="76"/>
      <c r="U361" s="76"/>
    </row>
    <row r="362">
      <c r="E362" s="73"/>
      <c r="F362" s="73"/>
      <c r="G362" s="73"/>
      <c r="J362" s="9"/>
      <c r="K362" s="34"/>
      <c r="L362" s="34"/>
      <c r="M362" s="34"/>
      <c r="N362" s="75"/>
      <c r="S362" s="76"/>
      <c r="T362" s="76"/>
      <c r="U362" s="76"/>
    </row>
    <row r="363">
      <c r="E363" s="73"/>
      <c r="F363" s="73"/>
      <c r="G363" s="73"/>
      <c r="J363" s="9"/>
      <c r="K363" s="34"/>
      <c r="L363" s="34"/>
      <c r="M363" s="34"/>
      <c r="N363" s="75"/>
      <c r="S363" s="76"/>
      <c r="T363" s="76"/>
      <c r="U363" s="76"/>
    </row>
    <row r="364">
      <c r="E364" s="73"/>
      <c r="F364" s="73"/>
      <c r="G364" s="73"/>
      <c r="J364" s="9"/>
      <c r="K364" s="34"/>
      <c r="L364" s="34"/>
      <c r="M364" s="34"/>
      <c r="N364" s="75"/>
      <c r="S364" s="76"/>
      <c r="T364" s="76"/>
      <c r="U364" s="76"/>
    </row>
    <row r="365">
      <c r="E365" s="73"/>
      <c r="F365" s="73"/>
      <c r="G365" s="73"/>
      <c r="J365" s="9"/>
      <c r="K365" s="34"/>
      <c r="L365" s="34"/>
      <c r="M365" s="34"/>
      <c r="N365" s="75"/>
      <c r="S365" s="76"/>
      <c r="T365" s="76"/>
      <c r="U365" s="76"/>
    </row>
    <row r="366">
      <c r="E366" s="73"/>
      <c r="F366" s="73"/>
      <c r="G366" s="73"/>
      <c r="J366" s="9"/>
      <c r="K366" s="34"/>
      <c r="L366" s="34"/>
      <c r="M366" s="34"/>
      <c r="N366" s="75"/>
      <c r="S366" s="76"/>
      <c r="T366" s="76"/>
      <c r="U366" s="76"/>
    </row>
    <row r="367">
      <c r="E367" s="73"/>
      <c r="F367" s="73"/>
      <c r="G367" s="73"/>
      <c r="J367" s="9"/>
      <c r="K367" s="34"/>
      <c r="L367" s="34"/>
      <c r="M367" s="34"/>
      <c r="N367" s="75"/>
      <c r="S367" s="76"/>
      <c r="T367" s="76"/>
      <c r="U367" s="76"/>
    </row>
    <row r="368">
      <c r="E368" s="73"/>
      <c r="F368" s="73"/>
      <c r="G368" s="73"/>
      <c r="J368" s="9"/>
      <c r="K368" s="34"/>
      <c r="L368" s="34"/>
      <c r="M368" s="34"/>
      <c r="N368" s="75"/>
      <c r="S368" s="76"/>
      <c r="T368" s="76"/>
      <c r="U368" s="76"/>
    </row>
    <row r="369">
      <c r="E369" s="73"/>
      <c r="F369" s="73"/>
      <c r="G369" s="73"/>
      <c r="J369" s="9"/>
      <c r="K369" s="34"/>
      <c r="L369" s="34"/>
      <c r="M369" s="34"/>
      <c r="N369" s="75"/>
      <c r="S369" s="76"/>
      <c r="T369" s="76"/>
      <c r="U369" s="76"/>
    </row>
    <row r="370">
      <c r="E370" s="73"/>
      <c r="F370" s="73"/>
      <c r="G370" s="73"/>
      <c r="J370" s="9"/>
      <c r="K370" s="34"/>
      <c r="L370" s="34"/>
      <c r="M370" s="34"/>
      <c r="N370" s="75"/>
      <c r="S370" s="76"/>
      <c r="T370" s="76"/>
      <c r="U370" s="76"/>
    </row>
    <row r="371">
      <c r="E371" s="73"/>
      <c r="F371" s="73"/>
      <c r="G371" s="73"/>
      <c r="J371" s="9"/>
      <c r="K371" s="34"/>
      <c r="L371" s="34"/>
      <c r="M371" s="34"/>
      <c r="N371" s="75"/>
      <c r="S371" s="76"/>
      <c r="T371" s="76"/>
      <c r="U371" s="76"/>
    </row>
    <row r="372">
      <c r="E372" s="73"/>
      <c r="F372" s="73"/>
      <c r="G372" s="73"/>
      <c r="J372" s="9"/>
      <c r="K372" s="34"/>
      <c r="L372" s="34"/>
      <c r="M372" s="34"/>
      <c r="N372" s="75"/>
      <c r="S372" s="76"/>
      <c r="T372" s="76"/>
      <c r="U372" s="76"/>
    </row>
    <row r="373">
      <c r="E373" s="73"/>
      <c r="F373" s="73"/>
      <c r="G373" s="73"/>
      <c r="J373" s="9"/>
      <c r="K373" s="34"/>
      <c r="L373" s="34"/>
      <c r="M373" s="34"/>
      <c r="N373" s="75"/>
      <c r="S373" s="76"/>
      <c r="T373" s="76"/>
      <c r="U373" s="76"/>
    </row>
    <row r="374">
      <c r="E374" s="73"/>
      <c r="F374" s="73"/>
      <c r="G374" s="73"/>
      <c r="J374" s="9"/>
      <c r="K374" s="34"/>
      <c r="L374" s="34"/>
      <c r="M374" s="34"/>
      <c r="N374" s="75"/>
      <c r="S374" s="76"/>
      <c r="T374" s="76"/>
      <c r="U374" s="76"/>
    </row>
    <row r="375">
      <c r="E375" s="73"/>
      <c r="F375" s="73"/>
      <c r="G375" s="73"/>
      <c r="J375" s="9"/>
      <c r="K375" s="34"/>
      <c r="L375" s="34"/>
      <c r="M375" s="34"/>
      <c r="N375" s="75"/>
      <c r="S375" s="76"/>
      <c r="T375" s="76"/>
      <c r="U375" s="76"/>
    </row>
    <row r="376">
      <c r="E376" s="73"/>
      <c r="F376" s="73"/>
      <c r="G376" s="73"/>
      <c r="J376" s="9"/>
      <c r="K376" s="34"/>
      <c r="L376" s="34"/>
      <c r="M376" s="34"/>
      <c r="N376" s="75"/>
      <c r="S376" s="76"/>
      <c r="T376" s="76"/>
      <c r="U376" s="76"/>
    </row>
    <row r="377">
      <c r="E377" s="73"/>
      <c r="F377" s="73"/>
      <c r="G377" s="73"/>
      <c r="J377" s="9"/>
      <c r="K377" s="34"/>
      <c r="L377" s="34"/>
      <c r="M377" s="34"/>
      <c r="N377" s="75"/>
      <c r="S377" s="76"/>
      <c r="T377" s="76"/>
      <c r="U377" s="76"/>
    </row>
    <row r="378">
      <c r="E378" s="73"/>
      <c r="F378" s="73"/>
      <c r="G378" s="73"/>
      <c r="J378" s="9"/>
      <c r="K378" s="34"/>
      <c r="L378" s="34"/>
      <c r="M378" s="34"/>
      <c r="N378" s="75"/>
      <c r="S378" s="76"/>
      <c r="T378" s="76"/>
      <c r="U378" s="76"/>
    </row>
    <row r="379">
      <c r="E379" s="73"/>
      <c r="F379" s="73"/>
      <c r="G379" s="73"/>
      <c r="J379" s="9"/>
      <c r="K379" s="34"/>
      <c r="L379" s="34"/>
      <c r="M379" s="34"/>
      <c r="N379" s="75"/>
      <c r="S379" s="76"/>
      <c r="T379" s="76"/>
      <c r="U379" s="76"/>
    </row>
    <row r="380">
      <c r="E380" s="73"/>
      <c r="F380" s="73"/>
      <c r="G380" s="73"/>
      <c r="J380" s="9"/>
      <c r="K380" s="34"/>
      <c r="L380" s="34"/>
      <c r="M380" s="34"/>
      <c r="N380" s="75"/>
      <c r="S380" s="76"/>
      <c r="T380" s="76"/>
      <c r="U380" s="76"/>
    </row>
    <row r="381">
      <c r="E381" s="73"/>
      <c r="F381" s="73"/>
      <c r="G381" s="73"/>
      <c r="J381" s="9"/>
      <c r="K381" s="34"/>
      <c r="L381" s="34"/>
      <c r="M381" s="34"/>
      <c r="N381" s="75"/>
      <c r="S381" s="76"/>
      <c r="T381" s="76"/>
      <c r="U381" s="76"/>
    </row>
    <row r="382">
      <c r="E382" s="73"/>
      <c r="F382" s="73"/>
      <c r="G382" s="73"/>
      <c r="J382" s="9"/>
      <c r="K382" s="34"/>
      <c r="L382" s="34"/>
      <c r="M382" s="34"/>
      <c r="N382" s="75"/>
      <c r="S382" s="76"/>
      <c r="T382" s="76"/>
      <c r="U382" s="76"/>
    </row>
    <row r="383">
      <c r="E383" s="73"/>
      <c r="F383" s="73"/>
      <c r="G383" s="73"/>
      <c r="J383" s="9"/>
      <c r="K383" s="34"/>
      <c r="L383" s="34"/>
      <c r="M383" s="34"/>
      <c r="N383" s="75"/>
      <c r="S383" s="76"/>
      <c r="T383" s="76"/>
      <c r="U383" s="76"/>
    </row>
    <row r="384">
      <c r="E384" s="73"/>
      <c r="F384" s="73"/>
      <c r="G384" s="73"/>
      <c r="J384" s="9"/>
      <c r="K384" s="34"/>
      <c r="L384" s="34"/>
      <c r="M384" s="34"/>
      <c r="N384" s="75"/>
      <c r="S384" s="76"/>
      <c r="T384" s="76"/>
      <c r="U384" s="76"/>
    </row>
    <row r="385">
      <c r="E385" s="73"/>
      <c r="F385" s="73"/>
      <c r="G385" s="73"/>
      <c r="J385" s="9"/>
      <c r="K385" s="34"/>
      <c r="L385" s="34"/>
      <c r="M385" s="34"/>
      <c r="N385" s="75"/>
      <c r="S385" s="76"/>
      <c r="T385" s="76"/>
      <c r="U385" s="76"/>
    </row>
    <row r="386">
      <c r="E386" s="73"/>
      <c r="F386" s="73"/>
      <c r="G386" s="73"/>
      <c r="J386" s="9"/>
      <c r="K386" s="34"/>
      <c r="L386" s="34"/>
      <c r="M386" s="34"/>
      <c r="N386" s="75"/>
      <c r="S386" s="76"/>
      <c r="T386" s="76"/>
      <c r="U386" s="76"/>
    </row>
    <row r="387">
      <c r="E387" s="73"/>
      <c r="F387" s="73"/>
      <c r="G387" s="73"/>
      <c r="J387" s="9"/>
      <c r="K387" s="34"/>
      <c r="L387" s="34"/>
      <c r="M387" s="34"/>
      <c r="N387" s="75"/>
      <c r="S387" s="76"/>
      <c r="T387" s="76"/>
      <c r="U387" s="76"/>
    </row>
    <row r="388">
      <c r="E388" s="73"/>
      <c r="F388" s="73"/>
      <c r="G388" s="73"/>
      <c r="J388" s="9"/>
      <c r="K388" s="34"/>
      <c r="L388" s="34"/>
      <c r="M388" s="34"/>
      <c r="N388" s="75"/>
      <c r="S388" s="76"/>
      <c r="T388" s="76"/>
      <c r="U388" s="76"/>
    </row>
    <row r="389">
      <c r="E389" s="73"/>
      <c r="F389" s="73"/>
      <c r="G389" s="73"/>
      <c r="J389" s="9"/>
      <c r="K389" s="34"/>
      <c r="L389" s="34"/>
      <c r="M389" s="34"/>
      <c r="N389" s="75"/>
      <c r="S389" s="76"/>
      <c r="T389" s="76"/>
      <c r="U389" s="76"/>
    </row>
    <row r="390">
      <c r="E390" s="73"/>
      <c r="F390" s="73"/>
      <c r="G390" s="73"/>
      <c r="J390" s="9"/>
      <c r="K390" s="34"/>
      <c r="L390" s="34"/>
      <c r="M390" s="34"/>
      <c r="N390" s="75"/>
      <c r="S390" s="76"/>
      <c r="T390" s="76"/>
      <c r="U390" s="76"/>
    </row>
    <row r="391">
      <c r="E391" s="73"/>
      <c r="F391" s="73"/>
      <c r="G391" s="73"/>
      <c r="J391" s="9"/>
      <c r="K391" s="34"/>
      <c r="L391" s="34"/>
      <c r="M391" s="34"/>
      <c r="N391" s="75"/>
      <c r="S391" s="76"/>
      <c r="T391" s="76"/>
      <c r="U391" s="76"/>
    </row>
    <row r="392">
      <c r="E392" s="73"/>
      <c r="F392" s="73"/>
      <c r="G392" s="73"/>
      <c r="J392" s="9"/>
      <c r="K392" s="34"/>
      <c r="L392" s="34"/>
      <c r="M392" s="34"/>
      <c r="N392" s="75"/>
      <c r="S392" s="76"/>
      <c r="T392" s="76"/>
      <c r="U392" s="76"/>
    </row>
    <row r="393">
      <c r="E393" s="73"/>
      <c r="F393" s="73"/>
      <c r="G393" s="73"/>
      <c r="J393" s="9"/>
      <c r="K393" s="34"/>
      <c r="L393" s="34"/>
      <c r="M393" s="34"/>
      <c r="N393" s="75"/>
      <c r="S393" s="76"/>
      <c r="T393" s="76"/>
      <c r="U393" s="76"/>
    </row>
    <row r="394">
      <c r="E394" s="73"/>
      <c r="F394" s="73"/>
      <c r="G394" s="73"/>
      <c r="J394" s="9"/>
      <c r="K394" s="34"/>
      <c r="L394" s="34"/>
      <c r="M394" s="34"/>
      <c r="N394" s="75"/>
      <c r="S394" s="76"/>
      <c r="T394" s="76"/>
      <c r="U394" s="76"/>
    </row>
    <row r="395">
      <c r="E395" s="73"/>
      <c r="F395" s="73"/>
      <c r="G395" s="73"/>
      <c r="J395" s="9"/>
      <c r="K395" s="34"/>
      <c r="L395" s="34"/>
      <c r="M395" s="34"/>
      <c r="N395" s="75"/>
      <c r="S395" s="76"/>
      <c r="T395" s="76"/>
      <c r="U395" s="76"/>
    </row>
    <row r="396">
      <c r="E396" s="73"/>
      <c r="F396" s="73"/>
      <c r="G396" s="73"/>
      <c r="J396" s="9"/>
      <c r="K396" s="34"/>
      <c r="L396" s="34"/>
      <c r="M396" s="34"/>
      <c r="N396" s="75"/>
      <c r="S396" s="76"/>
      <c r="T396" s="76"/>
      <c r="U396" s="76"/>
    </row>
    <row r="397">
      <c r="E397" s="73"/>
      <c r="F397" s="73"/>
      <c r="G397" s="73"/>
      <c r="J397" s="9"/>
      <c r="K397" s="34"/>
      <c r="L397" s="34"/>
      <c r="M397" s="34"/>
      <c r="N397" s="75"/>
      <c r="S397" s="76"/>
      <c r="T397" s="76"/>
      <c r="U397" s="76"/>
    </row>
    <row r="398">
      <c r="E398" s="73"/>
      <c r="F398" s="73"/>
      <c r="G398" s="73"/>
      <c r="J398" s="9"/>
      <c r="K398" s="34"/>
      <c r="L398" s="34"/>
      <c r="M398" s="34"/>
      <c r="N398" s="75"/>
      <c r="S398" s="76"/>
      <c r="T398" s="76"/>
      <c r="U398" s="76"/>
    </row>
    <row r="399">
      <c r="E399" s="73"/>
      <c r="F399" s="73"/>
      <c r="G399" s="73"/>
      <c r="J399" s="9"/>
      <c r="K399" s="34"/>
      <c r="L399" s="34"/>
      <c r="M399" s="34"/>
      <c r="N399" s="75"/>
      <c r="S399" s="76"/>
      <c r="T399" s="76"/>
      <c r="U399" s="76"/>
    </row>
    <row r="400">
      <c r="E400" s="73"/>
      <c r="F400" s="73"/>
      <c r="G400" s="73"/>
      <c r="J400" s="9"/>
      <c r="K400" s="34"/>
      <c r="L400" s="34"/>
      <c r="M400" s="34"/>
      <c r="N400" s="75"/>
      <c r="S400" s="76"/>
      <c r="T400" s="76"/>
      <c r="U400" s="76"/>
    </row>
    <row r="401">
      <c r="E401" s="73"/>
      <c r="F401" s="73"/>
      <c r="G401" s="73"/>
      <c r="J401" s="9"/>
      <c r="K401" s="34"/>
      <c r="L401" s="34"/>
      <c r="M401" s="34"/>
      <c r="N401" s="75"/>
      <c r="S401" s="76"/>
      <c r="T401" s="76"/>
      <c r="U401" s="76"/>
    </row>
    <row r="402">
      <c r="E402" s="73"/>
      <c r="F402" s="73"/>
      <c r="G402" s="73"/>
      <c r="J402" s="9"/>
      <c r="K402" s="34"/>
      <c r="L402" s="34"/>
      <c r="M402" s="34"/>
      <c r="N402" s="75"/>
      <c r="S402" s="76"/>
      <c r="T402" s="76"/>
      <c r="U402" s="76"/>
    </row>
    <row r="403">
      <c r="E403" s="73"/>
      <c r="F403" s="73"/>
      <c r="G403" s="73"/>
      <c r="J403" s="9"/>
      <c r="K403" s="34"/>
      <c r="L403" s="34"/>
      <c r="M403" s="34"/>
      <c r="N403" s="75"/>
      <c r="S403" s="76"/>
      <c r="T403" s="76"/>
      <c r="U403" s="76"/>
    </row>
    <row r="404">
      <c r="E404" s="73"/>
      <c r="F404" s="73"/>
      <c r="G404" s="73"/>
      <c r="J404" s="9"/>
      <c r="K404" s="34"/>
      <c r="L404" s="34"/>
      <c r="M404" s="34"/>
      <c r="N404" s="75"/>
      <c r="S404" s="76"/>
      <c r="T404" s="76"/>
      <c r="U404" s="76"/>
    </row>
    <row r="405">
      <c r="E405" s="73"/>
      <c r="F405" s="73"/>
      <c r="G405" s="73"/>
      <c r="J405" s="9"/>
      <c r="K405" s="34"/>
      <c r="L405" s="34"/>
      <c r="M405" s="34"/>
      <c r="N405" s="75"/>
      <c r="S405" s="76"/>
      <c r="T405" s="76"/>
      <c r="U405" s="76"/>
    </row>
    <row r="406">
      <c r="E406" s="73"/>
      <c r="F406" s="73"/>
      <c r="G406" s="73"/>
      <c r="J406" s="9"/>
      <c r="K406" s="34"/>
      <c r="L406" s="34"/>
      <c r="M406" s="34"/>
      <c r="N406" s="75"/>
      <c r="S406" s="76"/>
      <c r="T406" s="76"/>
      <c r="U406" s="76"/>
    </row>
    <row r="407">
      <c r="E407" s="73"/>
      <c r="F407" s="73"/>
      <c r="G407" s="73"/>
      <c r="J407" s="9"/>
      <c r="K407" s="34"/>
      <c r="L407" s="34"/>
      <c r="M407" s="34"/>
      <c r="N407" s="75"/>
      <c r="S407" s="76"/>
      <c r="T407" s="76"/>
      <c r="U407" s="76"/>
    </row>
    <row r="408">
      <c r="E408" s="73"/>
      <c r="F408" s="73"/>
      <c r="G408" s="73"/>
      <c r="J408" s="9"/>
      <c r="K408" s="34"/>
      <c r="L408" s="34"/>
      <c r="M408" s="34"/>
      <c r="N408" s="75"/>
      <c r="S408" s="76"/>
      <c r="T408" s="76"/>
      <c r="U408" s="76"/>
    </row>
    <row r="409">
      <c r="E409" s="73"/>
      <c r="F409" s="73"/>
      <c r="G409" s="73"/>
      <c r="J409" s="9"/>
      <c r="K409" s="34"/>
      <c r="L409" s="34"/>
      <c r="M409" s="34"/>
      <c r="N409" s="75"/>
      <c r="S409" s="76"/>
      <c r="T409" s="76"/>
      <c r="U409" s="76"/>
    </row>
    <row r="410">
      <c r="E410" s="73"/>
      <c r="F410" s="73"/>
      <c r="G410" s="73"/>
      <c r="J410" s="9"/>
      <c r="K410" s="34"/>
      <c r="L410" s="34"/>
      <c r="M410" s="34"/>
      <c r="N410" s="75"/>
      <c r="S410" s="76"/>
      <c r="T410" s="76"/>
      <c r="U410" s="76"/>
    </row>
    <row r="411">
      <c r="E411" s="73"/>
      <c r="F411" s="73"/>
      <c r="G411" s="73"/>
      <c r="J411" s="9"/>
      <c r="K411" s="34"/>
      <c r="L411" s="34"/>
      <c r="M411" s="34"/>
      <c r="N411" s="75"/>
      <c r="S411" s="76"/>
      <c r="T411" s="76"/>
      <c r="U411" s="76"/>
    </row>
    <row r="412">
      <c r="E412" s="73"/>
      <c r="F412" s="73"/>
      <c r="G412" s="73"/>
      <c r="J412" s="9"/>
      <c r="K412" s="34"/>
      <c r="L412" s="34"/>
      <c r="M412" s="34"/>
      <c r="N412" s="75"/>
      <c r="S412" s="76"/>
      <c r="T412" s="76"/>
      <c r="U412" s="76"/>
    </row>
    <row r="413">
      <c r="E413" s="73"/>
      <c r="F413" s="73"/>
      <c r="G413" s="73"/>
      <c r="J413" s="9"/>
      <c r="K413" s="34"/>
      <c r="L413" s="34"/>
      <c r="M413" s="34"/>
      <c r="N413" s="75"/>
      <c r="S413" s="76"/>
      <c r="T413" s="76"/>
      <c r="U413" s="76"/>
    </row>
    <row r="414">
      <c r="E414" s="73"/>
      <c r="F414" s="73"/>
      <c r="G414" s="73"/>
      <c r="J414" s="9"/>
      <c r="K414" s="34"/>
      <c r="L414" s="34"/>
      <c r="M414" s="34"/>
      <c r="N414" s="75"/>
      <c r="S414" s="76"/>
      <c r="T414" s="76"/>
      <c r="U414" s="76"/>
    </row>
    <row r="415">
      <c r="E415" s="73"/>
      <c r="F415" s="73"/>
      <c r="G415" s="73"/>
      <c r="J415" s="9"/>
      <c r="K415" s="34"/>
      <c r="L415" s="34"/>
      <c r="M415" s="34"/>
      <c r="N415" s="75"/>
      <c r="S415" s="76"/>
      <c r="T415" s="76"/>
      <c r="U415" s="76"/>
    </row>
    <row r="416">
      <c r="E416" s="73"/>
      <c r="F416" s="73"/>
      <c r="G416" s="73"/>
      <c r="J416" s="9"/>
      <c r="K416" s="34"/>
      <c r="L416" s="34"/>
      <c r="M416" s="34"/>
      <c r="N416" s="75"/>
      <c r="S416" s="76"/>
      <c r="T416" s="76"/>
      <c r="U416" s="76"/>
    </row>
    <row r="417">
      <c r="E417" s="73"/>
      <c r="F417" s="73"/>
      <c r="G417" s="73"/>
      <c r="J417" s="9"/>
      <c r="K417" s="34"/>
      <c r="L417" s="34"/>
      <c r="M417" s="34"/>
      <c r="N417" s="75"/>
      <c r="S417" s="76"/>
      <c r="T417" s="76"/>
      <c r="U417" s="76"/>
    </row>
    <row r="418">
      <c r="E418" s="73"/>
      <c r="F418" s="73"/>
      <c r="G418" s="73"/>
      <c r="J418" s="9"/>
      <c r="K418" s="34"/>
      <c r="L418" s="34"/>
      <c r="M418" s="34"/>
      <c r="N418" s="75"/>
      <c r="S418" s="76"/>
      <c r="T418" s="76"/>
      <c r="U418" s="76"/>
    </row>
    <row r="419">
      <c r="E419" s="73"/>
      <c r="F419" s="73"/>
      <c r="G419" s="73"/>
      <c r="J419" s="9"/>
      <c r="K419" s="34"/>
      <c r="L419" s="34"/>
      <c r="M419" s="34"/>
      <c r="N419" s="75"/>
      <c r="S419" s="76"/>
      <c r="T419" s="76"/>
      <c r="U419" s="76"/>
    </row>
    <row r="420">
      <c r="E420" s="73"/>
      <c r="F420" s="73"/>
      <c r="G420" s="73"/>
      <c r="J420" s="9"/>
      <c r="K420" s="34"/>
      <c r="L420" s="34"/>
      <c r="M420" s="34"/>
      <c r="N420" s="75"/>
      <c r="S420" s="76"/>
      <c r="T420" s="76"/>
      <c r="U420" s="76"/>
    </row>
    <row r="421">
      <c r="E421" s="73"/>
      <c r="F421" s="73"/>
      <c r="G421" s="73"/>
      <c r="J421" s="9"/>
      <c r="K421" s="34"/>
      <c r="L421" s="34"/>
      <c r="M421" s="34"/>
      <c r="N421" s="75"/>
      <c r="S421" s="76"/>
      <c r="T421" s="76"/>
      <c r="U421" s="76"/>
    </row>
    <row r="422">
      <c r="E422" s="73"/>
      <c r="F422" s="73"/>
      <c r="G422" s="73"/>
      <c r="J422" s="9"/>
      <c r="K422" s="34"/>
      <c r="L422" s="34"/>
      <c r="M422" s="34"/>
      <c r="N422" s="75"/>
      <c r="S422" s="76"/>
      <c r="T422" s="76"/>
      <c r="U422" s="76"/>
    </row>
    <row r="423">
      <c r="E423" s="73"/>
      <c r="F423" s="73"/>
      <c r="G423" s="73"/>
      <c r="J423" s="9"/>
      <c r="K423" s="34"/>
      <c r="L423" s="34"/>
      <c r="M423" s="34"/>
      <c r="N423" s="75"/>
      <c r="S423" s="76"/>
      <c r="T423" s="76"/>
      <c r="U423" s="76"/>
    </row>
    <row r="424">
      <c r="E424" s="73"/>
      <c r="F424" s="73"/>
      <c r="G424" s="73"/>
      <c r="J424" s="9"/>
      <c r="K424" s="34"/>
      <c r="L424" s="34"/>
      <c r="M424" s="34"/>
      <c r="N424" s="75"/>
      <c r="S424" s="76"/>
      <c r="T424" s="76"/>
      <c r="U424" s="76"/>
    </row>
    <row r="425">
      <c r="E425" s="73"/>
      <c r="F425" s="73"/>
      <c r="G425" s="73"/>
      <c r="J425" s="9"/>
      <c r="K425" s="34"/>
      <c r="L425" s="34"/>
      <c r="M425" s="34"/>
      <c r="N425" s="75"/>
      <c r="S425" s="76"/>
      <c r="T425" s="76"/>
      <c r="U425" s="76"/>
    </row>
    <row r="426">
      <c r="E426" s="73"/>
      <c r="F426" s="73"/>
      <c r="G426" s="73"/>
      <c r="J426" s="9"/>
      <c r="K426" s="34"/>
      <c r="L426" s="34"/>
      <c r="M426" s="34"/>
      <c r="N426" s="75"/>
      <c r="S426" s="76"/>
      <c r="T426" s="76"/>
      <c r="U426" s="76"/>
    </row>
    <row r="427">
      <c r="E427" s="73"/>
      <c r="F427" s="73"/>
      <c r="G427" s="73"/>
      <c r="J427" s="9"/>
      <c r="K427" s="34"/>
      <c r="L427" s="34"/>
      <c r="M427" s="34"/>
      <c r="N427" s="75"/>
      <c r="S427" s="76"/>
      <c r="T427" s="76"/>
      <c r="U427" s="76"/>
    </row>
    <row r="428">
      <c r="E428" s="73"/>
      <c r="F428" s="73"/>
      <c r="G428" s="73"/>
      <c r="J428" s="9"/>
      <c r="K428" s="34"/>
      <c r="L428" s="34"/>
      <c r="M428" s="34"/>
      <c r="N428" s="75"/>
      <c r="S428" s="76"/>
      <c r="T428" s="76"/>
      <c r="U428" s="76"/>
    </row>
    <row r="429">
      <c r="E429" s="73"/>
      <c r="F429" s="73"/>
      <c r="G429" s="73"/>
      <c r="J429" s="9"/>
      <c r="K429" s="34"/>
      <c r="L429" s="34"/>
      <c r="M429" s="34"/>
      <c r="N429" s="75"/>
      <c r="S429" s="76"/>
      <c r="T429" s="76"/>
      <c r="U429" s="76"/>
    </row>
    <row r="430">
      <c r="E430" s="73"/>
      <c r="F430" s="73"/>
      <c r="G430" s="73"/>
      <c r="J430" s="9"/>
      <c r="K430" s="34"/>
      <c r="L430" s="34"/>
      <c r="M430" s="34"/>
      <c r="N430" s="75"/>
      <c r="S430" s="76"/>
      <c r="T430" s="76"/>
      <c r="U430" s="76"/>
    </row>
    <row r="431">
      <c r="E431" s="73"/>
      <c r="F431" s="73"/>
      <c r="G431" s="73"/>
      <c r="J431" s="9"/>
      <c r="K431" s="34"/>
      <c r="L431" s="34"/>
      <c r="M431" s="34"/>
      <c r="N431" s="75"/>
      <c r="S431" s="76"/>
      <c r="T431" s="76"/>
      <c r="U431" s="76"/>
    </row>
    <row r="432">
      <c r="E432" s="73"/>
      <c r="F432" s="73"/>
      <c r="G432" s="73"/>
      <c r="J432" s="9"/>
      <c r="K432" s="34"/>
      <c r="L432" s="34"/>
      <c r="M432" s="34"/>
      <c r="N432" s="75"/>
      <c r="S432" s="76"/>
      <c r="T432" s="76"/>
      <c r="U432" s="76"/>
    </row>
    <row r="433">
      <c r="E433" s="73"/>
      <c r="F433" s="73"/>
      <c r="G433" s="73"/>
      <c r="J433" s="9"/>
      <c r="K433" s="34"/>
      <c r="L433" s="34"/>
      <c r="M433" s="34"/>
      <c r="N433" s="75"/>
      <c r="S433" s="76"/>
      <c r="T433" s="76"/>
      <c r="U433" s="76"/>
    </row>
    <row r="434">
      <c r="E434" s="73"/>
      <c r="F434" s="73"/>
      <c r="G434" s="73"/>
      <c r="J434" s="9"/>
      <c r="K434" s="34"/>
      <c r="L434" s="34"/>
      <c r="M434" s="34"/>
      <c r="N434" s="75"/>
      <c r="S434" s="76"/>
      <c r="T434" s="76"/>
      <c r="U434" s="76"/>
    </row>
    <row r="435">
      <c r="E435" s="73"/>
      <c r="F435" s="73"/>
      <c r="G435" s="73"/>
      <c r="J435" s="9"/>
      <c r="K435" s="34"/>
      <c r="L435" s="34"/>
      <c r="M435" s="34"/>
      <c r="N435" s="75"/>
      <c r="S435" s="76"/>
      <c r="T435" s="76"/>
      <c r="U435" s="76"/>
    </row>
    <row r="436">
      <c r="E436" s="73"/>
      <c r="F436" s="73"/>
      <c r="G436" s="73"/>
      <c r="J436" s="9"/>
      <c r="K436" s="34"/>
      <c r="L436" s="34"/>
      <c r="M436" s="34"/>
      <c r="N436" s="75"/>
      <c r="S436" s="76"/>
      <c r="T436" s="76"/>
      <c r="U436" s="76"/>
    </row>
    <row r="437">
      <c r="E437" s="73"/>
      <c r="F437" s="73"/>
      <c r="G437" s="73"/>
      <c r="J437" s="9"/>
      <c r="K437" s="34"/>
      <c r="L437" s="34"/>
      <c r="M437" s="34"/>
      <c r="N437" s="75"/>
      <c r="S437" s="76"/>
      <c r="T437" s="76"/>
      <c r="U437" s="76"/>
    </row>
    <row r="438">
      <c r="E438" s="73"/>
      <c r="F438" s="73"/>
      <c r="G438" s="73"/>
      <c r="J438" s="9"/>
      <c r="K438" s="34"/>
      <c r="L438" s="34"/>
      <c r="M438" s="34"/>
      <c r="N438" s="75"/>
      <c r="S438" s="76"/>
      <c r="T438" s="76"/>
      <c r="U438" s="76"/>
    </row>
    <row r="439">
      <c r="E439" s="73"/>
      <c r="F439" s="73"/>
      <c r="G439" s="73"/>
      <c r="J439" s="9"/>
      <c r="K439" s="34"/>
      <c r="L439" s="34"/>
      <c r="M439" s="34"/>
      <c r="N439" s="75"/>
      <c r="S439" s="76"/>
      <c r="T439" s="76"/>
      <c r="U439" s="76"/>
    </row>
    <row r="440">
      <c r="E440" s="73"/>
      <c r="F440" s="73"/>
      <c r="G440" s="73"/>
      <c r="J440" s="9"/>
      <c r="K440" s="34"/>
      <c r="L440" s="34"/>
      <c r="M440" s="34"/>
      <c r="N440" s="75"/>
      <c r="S440" s="76"/>
      <c r="T440" s="76"/>
      <c r="U440" s="76"/>
    </row>
    <row r="441">
      <c r="E441" s="73"/>
      <c r="F441" s="73"/>
      <c r="G441" s="73"/>
      <c r="J441" s="9"/>
      <c r="K441" s="34"/>
      <c r="L441" s="34"/>
      <c r="M441" s="34"/>
      <c r="N441" s="75"/>
      <c r="S441" s="76"/>
      <c r="T441" s="76"/>
      <c r="U441" s="76"/>
    </row>
    <row r="442">
      <c r="E442" s="73"/>
      <c r="F442" s="73"/>
      <c r="G442" s="73"/>
      <c r="J442" s="9"/>
      <c r="K442" s="34"/>
      <c r="L442" s="34"/>
      <c r="M442" s="34"/>
      <c r="N442" s="75"/>
      <c r="S442" s="76"/>
      <c r="T442" s="76"/>
      <c r="U442" s="76"/>
    </row>
    <row r="443">
      <c r="E443" s="73"/>
      <c r="F443" s="73"/>
      <c r="G443" s="73"/>
      <c r="J443" s="9"/>
      <c r="K443" s="34"/>
      <c r="L443" s="34"/>
      <c r="M443" s="34"/>
      <c r="N443" s="75"/>
      <c r="S443" s="76"/>
      <c r="T443" s="76"/>
      <c r="U443" s="76"/>
    </row>
    <row r="444">
      <c r="E444" s="73"/>
      <c r="F444" s="73"/>
      <c r="G444" s="73"/>
      <c r="J444" s="9"/>
      <c r="K444" s="34"/>
      <c r="L444" s="34"/>
      <c r="M444" s="34"/>
      <c r="N444" s="75"/>
      <c r="S444" s="76"/>
      <c r="T444" s="76"/>
      <c r="U444" s="76"/>
    </row>
    <row r="445">
      <c r="E445" s="73"/>
      <c r="F445" s="73"/>
      <c r="G445" s="73"/>
      <c r="J445" s="9"/>
      <c r="K445" s="34"/>
      <c r="L445" s="34"/>
      <c r="M445" s="34"/>
      <c r="N445" s="75"/>
      <c r="S445" s="76"/>
      <c r="T445" s="76"/>
      <c r="U445" s="76"/>
    </row>
    <row r="446">
      <c r="E446" s="73"/>
      <c r="F446" s="73"/>
      <c r="G446" s="73"/>
      <c r="J446" s="9"/>
      <c r="K446" s="34"/>
      <c r="L446" s="34"/>
      <c r="M446" s="34"/>
      <c r="N446" s="75"/>
      <c r="S446" s="76"/>
      <c r="T446" s="76"/>
      <c r="U446" s="76"/>
    </row>
    <row r="447">
      <c r="E447" s="73"/>
      <c r="F447" s="73"/>
      <c r="G447" s="73"/>
      <c r="J447" s="9"/>
      <c r="K447" s="34"/>
      <c r="L447" s="34"/>
      <c r="M447" s="34"/>
      <c r="N447" s="75"/>
      <c r="S447" s="76"/>
      <c r="T447" s="76"/>
      <c r="U447" s="76"/>
    </row>
    <row r="448">
      <c r="E448" s="73"/>
      <c r="F448" s="73"/>
      <c r="G448" s="73"/>
      <c r="J448" s="9"/>
      <c r="K448" s="34"/>
      <c r="L448" s="34"/>
      <c r="M448" s="34"/>
      <c r="N448" s="75"/>
      <c r="S448" s="76"/>
      <c r="T448" s="76"/>
      <c r="U448" s="76"/>
    </row>
    <row r="449">
      <c r="E449" s="73"/>
      <c r="F449" s="73"/>
      <c r="G449" s="73"/>
      <c r="J449" s="9"/>
      <c r="K449" s="34"/>
      <c r="L449" s="34"/>
      <c r="M449" s="34"/>
      <c r="N449" s="75"/>
      <c r="S449" s="76"/>
      <c r="T449" s="76"/>
      <c r="U449" s="76"/>
    </row>
    <row r="450">
      <c r="E450" s="73"/>
      <c r="F450" s="73"/>
      <c r="G450" s="73"/>
      <c r="J450" s="9"/>
      <c r="K450" s="34"/>
      <c r="L450" s="34"/>
      <c r="M450" s="34"/>
      <c r="N450" s="75"/>
      <c r="S450" s="76"/>
      <c r="T450" s="76"/>
      <c r="U450" s="76"/>
    </row>
    <row r="451">
      <c r="E451" s="73"/>
      <c r="F451" s="73"/>
      <c r="G451" s="73"/>
      <c r="J451" s="9"/>
      <c r="K451" s="34"/>
      <c r="L451" s="34"/>
      <c r="M451" s="34"/>
      <c r="N451" s="75"/>
      <c r="S451" s="76"/>
      <c r="T451" s="76"/>
      <c r="U451" s="76"/>
    </row>
    <row r="452">
      <c r="E452" s="73"/>
      <c r="F452" s="73"/>
      <c r="G452" s="73"/>
      <c r="J452" s="9"/>
      <c r="K452" s="34"/>
      <c r="L452" s="34"/>
      <c r="M452" s="34"/>
      <c r="N452" s="75"/>
      <c r="S452" s="76"/>
      <c r="T452" s="76"/>
      <c r="U452" s="76"/>
    </row>
    <row r="453">
      <c r="E453" s="73"/>
      <c r="F453" s="73"/>
      <c r="G453" s="73"/>
      <c r="J453" s="9"/>
      <c r="K453" s="34"/>
      <c r="L453" s="34"/>
      <c r="M453" s="34"/>
      <c r="N453" s="75"/>
      <c r="S453" s="76"/>
      <c r="T453" s="76"/>
      <c r="U453" s="76"/>
    </row>
    <row r="454">
      <c r="E454" s="73"/>
      <c r="F454" s="73"/>
      <c r="G454" s="73"/>
      <c r="J454" s="9"/>
      <c r="K454" s="34"/>
      <c r="L454" s="34"/>
      <c r="M454" s="34"/>
      <c r="N454" s="75"/>
      <c r="S454" s="76"/>
      <c r="T454" s="76"/>
      <c r="U454" s="76"/>
    </row>
    <row r="455">
      <c r="E455" s="73"/>
      <c r="F455" s="73"/>
      <c r="G455" s="73"/>
      <c r="J455" s="9"/>
      <c r="K455" s="34"/>
      <c r="L455" s="34"/>
      <c r="M455" s="34"/>
      <c r="N455" s="75"/>
      <c r="S455" s="76"/>
      <c r="T455" s="76"/>
      <c r="U455" s="76"/>
    </row>
    <row r="456">
      <c r="E456" s="73"/>
      <c r="F456" s="73"/>
      <c r="G456" s="73"/>
      <c r="J456" s="9"/>
      <c r="K456" s="34"/>
      <c r="L456" s="34"/>
      <c r="M456" s="34"/>
      <c r="N456" s="75"/>
      <c r="S456" s="76"/>
      <c r="T456" s="76"/>
      <c r="U456" s="76"/>
    </row>
    <row r="457">
      <c r="E457" s="73"/>
      <c r="F457" s="73"/>
      <c r="G457" s="73"/>
      <c r="J457" s="9"/>
      <c r="K457" s="34"/>
      <c r="L457" s="34"/>
      <c r="M457" s="34"/>
      <c r="N457" s="75"/>
      <c r="S457" s="76"/>
      <c r="T457" s="76"/>
      <c r="U457" s="76"/>
    </row>
    <row r="458">
      <c r="E458" s="73"/>
      <c r="F458" s="73"/>
      <c r="G458" s="73"/>
      <c r="J458" s="9"/>
      <c r="K458" s="34"/>
      <c r="L458" s="34"/>
      <c r="M458" s="34"/>
      <c r="N458" s="75"/>
      <c r="S458" s="76"/>
      <c r="T458" s="76"/>
      <c r="U458" s="76"/>
    </row>
    <row r="459">
      <c r="E459" s="73"/>
      <c r="F459" s="73"/>
      <c r="G459" s="73"/>
      <c r="J459" s="9"/>
      <c r="K459" s="34"/>
      <c r="L459" s="34"/>
      <c r="M459" s="34"/>
      <c r="N459" s="75"/>
      <c r="S459" s="76"/>
      <c r="T459" s="76"/>
      <c r="U459" s="76"/>
    </row>
    <row r="460">
      <c r="E460" s="73"/>
      <c r="F460" s="73"/>
      <c r="G460" s="73"/>
      <c r="J460" s="9"/>
      <c r="K460" s="34"/>
      <c r="L460" s="34"/>
      <c r="M460" s="34"/>
      <c r="N460" s="75"/>
      <c r="S460" s="76"/>
      <c r="T460" s="76"/>
      <c r="U460" s="76"/>
    </row>
    <row r="461">
      <c r="E461" s="73"/>
      <c r="F461" s="73"/>
      <c r="G461" s="73"/>
      <c r="J461" s="9"/>
      <c r="K461" s="34"/>
      <c r="L461" s="34"/>
      <c r="M461" s="34"/>
      <c r="N461" s="75"/>
      <c r="S461" s="76"/>
      <c r="T461" s="76"/>
      <c r="U461" s="76"/>
    </row>
    <row r="462">
      <c r="E462" s="73"/>
      <c r="F462" s="73"/>
      <c r="G462" s="73"/>
      <c r="J462" s="9"/>
      <c r="K462" s="34"/>
      <c r="L462" s="34"/>
      <c r="M462" s="34"/>
      <c r="N462" s="75"/>
      <c r="S462" s="76"/>
      <c r="T462" s="76"/>
      <c r="U462" s="76"/>
    </row>
    <row r="463">
      <c r="E463" s="73"/>
      <c r="F463" s="73"/>
      <c r="G463" s="73"/>
      <c r="J463" s="9"/>
      <c r="K463" s="34"/>
      <c r="L463" s="34"/>
      <c r="M463" s="34"/>
      <c r="N463" s="75"/>
      <c r="S463" s="76"/>
      <c r="T463" s="76"/>
      <c r="U463" s="76"/>
    </row>
    <row r="464">
      <c r="E464" s="73"/>
      <c r="F464" s="73"/>
      <c r="G464" s="73"/>
      <c r="J464" s="9"/>
      <c r="K464" s="34"/>
      <c r="L464" s="34"/>
      <c r="M464" s="34"/>
      <c r="N464" s="75"/>
      <c r="S464" s="76"/>
      <c r="T464" s="76"/>
      <c r="U464" s="76"/>
    </row>
    <row r="465">
      <c r="E465" s="73"/>
      <c r="F465" s="73"/>
      <c r="G465" s="73"/>
      <c r="J465" s="9"/>
      <c r="K465" s="34"/>
      <c r="L465" s="34"/>
      <c r="M465" s="34"/>
      <c r="N465" s="75"/>
      <c r="S465" s="76"/>
      <c r="T465" s="76"/>
      <c r="U465" s="76"/>
    </row>
    <row r="466">
      <c r="E466" s="73"/>
      <c r="F466" s="73"/>
      <c r="G466" s="73"/>
      <c r="J466" s="9"/>
      <c r="K466" s="34"/>
      <c r="L466" s="34"/>
      <c r="M466" s="34"/>
      <c r="N466" s="75"/>
      <c r="S466" s="76"/>
      <c r="T466" s="76"/>
      <c r="U466" s="76"/>
    </row>
    <row r="467">
      <c r="E467" s="73"/>
      <c r="F467" s="73"/>
      <c r="G467" s="73"/>
      <c r="J467" s="9"/>
      <c r="K467" s="34"/>
      <c r="L467" s="34"/>
      <c r="M467" s="34"/>
      <c r="N467" s="75"/>
      <c r="S467" s="76"/>
      <c r="T467" s="76"/>
      <c r="U467" s="76"/>
    </row>
    <row r="468">
      <c r="E468" s="73"/>
      <c r="F468" s="73"/>
      <c r="G468" s="73"/>
      <c r="J468" s="9"/>
      <c r="K468" s="34"/>
      <c r="L468" s="34"/>
      <c r="M468" s="34"/>
      <c r="N468" s="75"/>
      <c r="S468" s="76"/>
      <c r="T468" s="76"/>
      <c r="U468" s="76"/>
    </row>
    <row r="469">
      <c r="E469" s="73"/>
      <c r="F469" s="73"/>
      <c r="G469" s="73"/>
      <c r="J469" s="9"/>
      <c r="K469" s="34"/>
      <c r="L469" s="34"/>
      <c r="M469" s="34"/>
      <c r="N469" s="75"/>
      <c r="S469" s="76"/>
      <c r="T469" s="76"/>
      <c r="U469" s="76"/>
    </row>
    <row r="470">
      <c r="E470" s="73"/>
      <c r="F470" s="73"/>
      <c r="G470" s="73"/>
      <c r="J470" s="9"/>
      <c r="K470" s="34"/>
      <c r="L470" s="34"/>
      <c r="M470" s="34"/>
      <c r="N470" s="75"/>
      <c r="S470" s="76"/>
      <c r="T470" s="76"/>
      <c r="U470" s="76"/>
    </row>
    <row r="471">
      <c r="E471" s="73"/>
      <c r="F471" s="73"/>
      <c r="G471" s="73"/>
      <c r="J471" s="9"/>
      <c r="K471" s="34"/>
      <c r="L471" s="34"/>
      <c r="M471" s="34"/>
      <c r="N471" s="75"/>
      <c r="S471" s="76"/>
      <c r="T471" s="76"/>
      <c r="U471" s="76"/>
    </row>
    <row r="472">
      <c r="E472" s="73"/>
      <c r="F472" s="73"/>
      <c r="G472" s="73"/>
      <c r="J472" s="9"/>
      <c r="K472" s="34"/>
      <c r="L472" s="34"/>
      <c r="M472" s="34"/>
      <c r="N472" s="75"/>
      <c r="S472" s="76"/>
      <c r="T472" s="76"/>
      <c r="U472" s="76"/>
    </row>
    <row r="473">
      <c r="E473" s="73"/>
      <c r="F473" s="73"/>
      <c r="G473" s="73"/>
      <c r="J473" s="9"/>
      <c r="K473" s="34"/>
      <c r="L473" s="34"/>
      <c r="M473" s="34"/>
      <c r="N473" s="75"/>
      <c r="S473" s="76"/>
      <c r="T473" s="76"/>
      <c r="U473" s="76"/>
    </row>
    <row r="474">
      <c r="E474" s="73"/>
      <c r="F474" s="73"/>
      <c r="G474" s="73"/>
      <c r="J474" s="9"/>
      <c r="K474" s="34"/>
      <c r="L474" s="34"/>
      <c r="M474" s="34"/>
      <c r="N474" s="75"/>
      <c r="S474" s="76"/>
      <c r="T474" s="76"/>
      <c r="U474" s="76"/>
    </row>
    <row r="475">
      <c r="E475" s="73"/>
      <c r="F475" s="73"/>
      <c r="G475" s="73"/>
      <c r="J475" s="9"/>
      <c r="K475" s="34"/>
      <c r="L475" s="34"/>
      <c r="M475" s="34"/>
      <c r="N475" s="75"/>
      <c r="S475" s="76"/>
      <c r="T475" s="76"/>
      <c r="U475" s="76"/>
    </row>
    <row r="476">
      <c r="E476" s="73"/>
      <c r="F476" s="73"/>
      <c r="G476" s="73"/>
      <c r="J476" s="9"/>
      <c r="K476" s="34"/>
      <c r="L476" s="34"/>
      <c r="M476" s="34"/>
      <c r="N476" s="75"/>
      <c r="S476" s="76"/>
      <c r="T476" s="76"/>
      <c r="U476" s="76"/>
    </row>
    <row r="477">
      <c r="E477" s="73"/>
      <c r="F477" s="73"/>
      <c r="G477" s="73"/>
      <c r="J477" s="9"/>
      <c r="K477" s="34"/>
      <c r="L477" s="34"/>
      <c r="M477" s="34"/>
      <c r="N477" s="75"/>
      <c r="S477" s="76"/>
      <c r="T477" s="76"/>
      <c r="U477" s="76"/>
    </row>
    <row r="478">
      <c r="E478" s="73"/>
      <c r="F478" s="73"/>
      <c r="G478" s="73"/>
      <c r="J478" s="9"/>
      <c r="K478" s="34"/>
      <c r="L478" s="34"/>
      <c r="M478" s="34"/>
      <c r="N478" s="75"/>
      <c r="S478" s="76"/>
      <c r="T478" s="76"/>
      <c r="U478" s="76"/>
    </row>
    <row r="479">
      <c r="E479" s="73"/>
      <c r="F479" s="73"/>
      <c r="G479" s="73"/>
      <c r="J479" s="9"/>
      <c r="K479" s="34"/>
      <c r="L479" s="34"/>
      <c r="M479" s="34"/>
      <c r="N479" s="75"/>
      <c r="S479" s="76"/>
      <c r="T479" s="76"/>
      <c r="U479" s="76"/>
    </row>
    <row r="480">
      <c r="E480" s="73"/>
      <c r="F480" s="73"/>
      <c r="G480" s="73"/>
      <c r="J480" s="9"/>
      <c r="K480" s="34"/>
      <c r="L480" s="34"/>
      <c r="M480" s="34"/>
      <c r="N480" s="75"/>
      <c r="S480" s="76"/>
      <c r="T480" s="76"/>
      <c r="U480" s="76"/>
    </row>
    <row r="481">
      <c r="E481" s="73"/>
      <c r="F481" s="73"/>
      <c r="G481" s="73"/>
      <c r="J481" s="9"/>
      <c r="K481" s="34"/>
      <c r="L481" s="34"/>
      <c r="M481" s="34"/>
      <c r="N481" s="75"/>
      <c r="S481" s="76"/>
      <c r="T481" s="76"/>
      <c r="U481" s="76"/>
    </row>
    <row r="482">
      <c r="E482" s="73"/>
      <c r="F482" s="73"/>
      <c r="G482" s="73"/>
      <c r="J482" s="9"/>
      <c r="K482" s="34"/>
      <c r="L482" s="34"/>
      <c r="M482" s="34"/>
      <c r="N482" s="75"/>
      <c r="S482" s="76"/>
      <c r="T482" s="76"/>
      <c r="U482" s="76"/>
    </row>
    <row r="483">
      <c r="E483" s="73"/>
      <c r="F483" s="73"/>
      <c r="G483" s="73"/>
      <c r="J483" s="9"/>
      <c r="K483" s="34"/>
      <c r="L483" s="34"/>
      <c r="M483" s="34"/>
      <c r="N483" s="75"/>
      <c r="S483" s="76"/>
      <c r="T483" s="76"/>
      <c r="U483" s="76"/>
    </row>
    <row r="484">
      <c r="E484" s="73"/>
      <c r="F484" s="73"/>
      <c r="G484" s="73"/>
      <c r="J484" s="9"/>
      <c r="K484" s="34"/>
      <c r="L484" s="34"/>
      <c r="M484" s="34"/>
      <c r="N484" s="75"/>
      <c r="S484" s="76"/>
      <c r="T484" s="76"/>
      <c r="U484" s="76"/>
    </row>
    <row r="485">
      <c r="E485" s="73"/>
      <c r="F485" s="73"/>
      <c r="G485" s="73"/>
      <c r="J485" s="9"/>
      <c r="K485" s="34"/>
      <c r="L485" s="34"/>
      <c r="M485" s="34"/>
      <c r="N485" s="75"/>
      <c r="S485" s="76"/>
      <c r="T485" s="76"/>
      <c r="U485" s="76"/>
    </row>
    <row r="486">
      <c r="E486" s="73"/>
      <c r="F486" s="73"/>
      <c r="G486" s="73"/>
      <c r="J486" s="9"/>
      <c r="K486" s="34"/>
      <c r="L486" s="34"/>
      <c r="M486" s="34"/>
      <c r="N486" s="75"/>
      <c r="S486" s="76"/>
      <c r="T486" s="76"/>
      <c r="U486" s="76"/>
    </row>
    <row r="487">
      <c r="E487" s="73"/>
      <c r="F487" s="73"/>
      <c r="G487" s="73"/>
      <c r="J487" s="9"/>
      <c r="K487" s="34"/>
      <c r="L487" s="34"/>
      <c r="M487" s="34"/>
      <c r="N487" s="75"/>
      <c r="S487" s="76"/>
      <c r="T487" s="76"/>
      <c r="U487" s="76"/>
    </row>
    <row r="488">
      <c r="E488" s="73"/>
      <c r="F488" s="73"/>
      <c r="G488" s="73"/>
      <c r="J488" s="9"/>
      <c r="K488" s="34"/>
      <c r="L488" s="34"/>
      <c r="M488" s="34"/>
      <c r="N488" s="75"/>
      <c r="S488" s="76"/>
      <c r="T488" s="76"/>
      <c r="U488" s="76"/>
    </row>
    <row r="489">
      <c r="E489" s="73"/>
      <c r="F489" s="73"/>
      <c r="G489" s="73"/>
      <c r="J489" s="9"/>
      <c r="K489" s="34"/>
      <c r="L489" s="34"/>
      <c r="M489" s="34"/>
      <c r="N489" s="75"/>
      <c r="S489" s="76"/>
      <c r="T489" s="76"/>
      <c r="U489" s="76"/>
    </row>
    <row r="490">
      <c r="E490" s="73"/>
      <c r="F490" s="73"/>
      <c r="G490" s="73"/>
      <c r="J490" s="9"/>
      <c r="K490" s="34"/>
      <c r="L490" s="34"/>
      <c r="M490" s="34"/>
      <c r="N490" s="75"/>
      <c r="S490" s="76"/>
      <c r="T490" s="76"/>
      <c r="U490" s="76"/>
    </row>
    <row r="491">
      <c r="E491" s="73"/>
      <c r="F491" s="73"/>
      <c r="G491" s="73"/>
      <c r="J491" s="9"/>
      <c r="K491" s="34"/>
      <c r="L491" s="34"/>
      <c r="M491" s="34"/>
      <c r="N491" s="75"/>
      <c r="S491" s="76"/>
      <c r="T491" s="76"/>
      <c r="U491" s="76"/>
    </row>
    <row r="492">
      <c r="E492" s="73"/>
      <c r="F492" s="73"/>
      <c r="G492" s="73"/>
      <c r="J492" s="9"/>
      <c r="K492" s="34"/>
      <c r="L492" s="34"/>
      <c r="M492" s="34"/>
      <c r="N492" s="75"/>
      <c r="S492" s="76"/>
      <c r="T492" s="76"/>
      <c r="U492" s="76"/>
    </row>
    <row r="493">
      <c r="E493" s="73"/>
      <c r="F493" s="73"/>
      <c r="G493" s="73"/>
      <c r="J493" s="9"/>
      <c r="K493" s="34"/>
      <c r="L493" s="34"/>
      <c r="M493" s="34"/>
      <c r="N493" s="75"/>
      <c r="S493" s="76"/>
      <c r="T493" s="76"/>
      <c r="U493" s="76"/>
    </row>
    <row r="494">
      <c r="E494" s="73"/>
      <c r="F494" s="73"/>
      <c r="G494" s="73"/>
      <c r="J494" s="9"/>
      <c r="K494" s="34"/>
      <c r="L494" s="34"/>
      <c r="M494" s="34"/>
      <c r="N494" s="75"/>
      <c r="S494" s="76"/>
      <c r="T494" s="76"/>
      <c r="U494" s="76"/>
    </row>
    <row r="495">
      <c r="E495" s="73"/>
      <c r="F495" s="73"/>
      <c r="G495" s="73"/>
      <c r="J495" s="9"/>
      <c r="K495" s="34"/>
      <c r="L495" s="34"/>
      <c r="M495" s="34"/>
      <c r="N495" s="75"/>
      <c r="S495" s="76"/>
      <c r="T495" s="76"/>
      <c r="U495" s="76"/>
    </row>
    <row r="496">
      <c r="E496" s="73"/>
      <c r="F496" s="73"/>
      <c r="G496" s="73"/>
      <c r="J496" s="9"/>
      <c r="K496" s="34"/>
      <c r="L496" s="34"/>
      <c r="M496" s="34"/>
      <c r="N496" s="75"/>
      <c r="S496" s="76"/>
      <c r="T496" s="76"/>
      <c r="U496" s="76"/>
    </row>
    <row r="497">
      <c r="E497" s="73"/>
      <c r="F497" s="73"/>
      <c r="G497" s="73"/>
      <c r="J497" s="9"/>
      <c r="K497" s="34"/>
      <c r="L497" s="34"/>
      <c r="M497" s="34"/>
      <c r="N497" s="75"/>
      <c r="S497" s="76"/>
      <c r="T497" s="76"/>
      <c r="U497" s="76"/>
    </row>
    <row r="498">
      <c r="E498" s="73"/>
      <c r="F498" s="73"/>
      <c r="G498" s="73"/>
      <c r="J498" s="9"/>
      <c r="K498" s="34"/>
      <c r="L498" s="34"/>
      <c r="M498" s="34"/>
      <c r="N498" s="75"/>
      <c r="S498" s="76"/>
      <c r="T498" s="76"/>
      <c r="U498" s="76"/>
    </row>
    <row r="499">
      <c r="E499" s="73"/>
      <c r="F499" s="73"/>
      <c r="G499" s="73"/>
      <c r="J499" s="9"/>
      <c r="K499" s="34"/>
      <c r="L499" s="34"/>
      <c r="M499" s="34"/>
      <c r="N499" s="75"/>
      <c r="S499" s="76"/>
      <c r="T499" s="76"/>
      <c r="U499" s="76"/>
    </row>
    <row r="500">
      <c r="E500" s="73"/>
      <c r="F500" s="73"/>
      <c r="G500" s="73"/>
      <c r="J500" s="9"/>
      <c r="K500" s="34"/>
      <c r="L500" s="34"/>
      <c r="M500" s="34"/>
      <c r="N500" s="75"/>
      <c r="S500" s="76"/>
      <c r="T500" s="76"/>
      <c r="U500" s="76"/>
    </row>
    <row r="501">
      <c r="E501" s="73"/>
      <c r="F501" s="73"/>
      <c r="G501" s="73"/>
      <c r="J501" s="9"/>
      <c r="K501" s="34"/>
      <c r="L501" s="34"/>
      <c r="M501" s="34"/>
      <c r="N501" s="75"/>
      <c r="S501" s="76"/>
      <c r="T501" s="76"/>
      <c r="U501" s="76"/>
    </row>
    <row r="502">
      <c r="E502" s="73"/>
      <c r="F502" s="73"/>
      <c r="G502" s="73"/>
      <c r="J502" s="9"/>
      <c r="K502" s="34"/>
      <c r="L502" s="34"/>
      <c r="M502" s="34"/>
      <c r="N502" s="75"/>
      <c r="S502" s="76"/>
      <c r="T502" s="76"/>
      <c r="U502" s="76"/>
    </row>
    <row r="503">
      <c r="E503" s="73"/>
      <c r="F503" s="73"/>
      <c r="G503" s="73"/>
      <c r="J503" s="9"/>
      <c r="K503" s="34"/>
      <c r="L503" s="34"/>
      <c r="M503" s="34"/>
      <c r="N503" s="75"/>
      <c r="S503" s="76"/>
      <c r="T503" s="76"/>
      <c r="U503" s="76"/>
    </row>
    <row r="504">
      <c r="E504" s="73"/>
      <c r="F504" s="73"/>
      <c r="G504" s="73"/>
      <c r="J504" s="9"/>
      <c r="K504" s="34"/>
      <c r="L504" s="34"/>
      <c r="M504" s="34"/>
      <c r="N504" s="75"/>
      <c r="S504" s="76"/>
      <c r="T504" s="76"/>
      <c r="U504" s="76"/>
    </row>
    <row r="505">
      <c r="E505" s="73"/>
      <c r="F505" s="73"/>
      <c r="G505" s="73"/>
      <c r="J505" s="9"/>
      <c r="K505" s="34"/>
      <c r="L505" s="34"/>
      <c r="M505" s="34"/>
      <c r="N505" s="75"/>
      <c r="S505" s="76"/>
      <c r="T505" s="76"/>
      <c r="U505" s="76"/>
    </row>
    <row r="506">
      <c r="E506" s="73"/>
      <c r="F506" s="73"/>
      <c r="G506" s="73"/>
      <c r="J506" s="9"/>
      <c r="K506" s="34"/>
      <c r="L506" s="34"/>
      <c r="M506" s="34"/>
      <c r="N506" s="75"/>
      <c r="S506" s="76"/>
      <c r="T506" s="76"/>
      <c r="U506" s="76"/>
    </row>
    <row r="507">
      <c r="E507" s="73"/>
      <c r="F507" s="73"/>
      <c r="G507" s="73"/>
      <c r="J507" s="9"/>
      <c r="K507" s="34"/>
      <c r="L507" s="34"/>
      <c r="M507" s="34"/>
      <c r="N507" s="75"/>
      <c r="S507" s="76"/>
      <c r="T507" s="76"/>
      <c r="U507" s="76"/>
    </row>
    <row r="508">
      <c r="E508" s="73"/>
      <c r="F508" s="73"/>
      <c r="G508" s="73"/>
      <c r="J508" s="9"/>
      <c r="K508" s="34"/>
      <c r="L508" s="34"/>
      <c r="M508" s="34"/>
      <c r="N508" s="75"/>
      <c r="S508" s="76"/>
      <c r="T508" s="76"/>
      <c r="U508" s="76"/>
    </row>
    <row r="509">
      <c r="E509" s="73"/>
      <c r="F509" s="73"/>
      <c r="G509" s="73"/>
      <c r="J509" s="9"/>
      <c r="K509" s="34"/>
      <c r="L509" s="34"/>
      <c r="M509" s="34"/>
      <c r="N509" s="75"/>
      <c r="S509" s="76"/>
      <c r="T509" s="76"/>
      <c r="U509" s="76"/>
    </row>
    <row r="510">
      <c r="E510" s="73"/>
      <c r="F510" s="73"/>
      <c r="G510" s="73"/>
      <c r="J510" s="9"/>
      <c r="K510" s="34"/>
      <c r="L510" s="34"/>
      <c r="M510" s="34"/>
      <c r="N510" s="75"/>
      <c r="S510" s="76"/>
      <c r="T510" s="76"/>
      <c r="U510" s="76"/>
    </row>
    <row r="511">
      <c r="E511" s="73"/>
      <c r="F511" s="73"/>
      <c r="G511" s="73"/>
      <c r="J511" s="9"/>
      <c r="K511" s="34"/>
      <c r="L511" s="34"/>
      <c r="M511" s="34"/>
      <c r="N511" s="75"/>
      <c r="S511" s="76"/>
      <c r="T511" s="76"/>
      <c r="U511" s="76"/>
    </row>
    <row r="512">
      <c r="E512" s="73"/>
      <c r="F512" s="73"/>
      <c r="G512" s="73"/>
      <c r="J512" s="9"/>
      <c r="K512" s="34"/>
      <c r="L512" s="34"/>
      <c r="M512" s="34"/>
      <c r="N512" s="75"/>
      <c r="S512" s="76"/>
      <c r="T512" s="76"/>
      <c r="U512" s="76"/>
    </row>
    <row r="513">
      <c r="E513" s="73"/>
      <c r="F513" s="73"/>
      <c r="G513" s="73"/>
      <c r="J513" s="9"/>
      <c r="K513" s="34"/>
      <c r="L513" s="34"/>
      <c r="M513" s="34"/>
      <c r="N513" s="75"/>
      <c r="S513" s="76"/>
      <c r="T513" s="76"/>
      <c r="U513" s="76"/>
    </row>
    <row r="514">
      <c r="E514" s="73"/>
      <c r="F514" s="73"/>
      <c r="G514" s="73"/>
      <c r="J514" s="9"/>
      <c r="K514" s="34"/>
      <c r="L514" s="34"/>
      <c r="M514" s="34"/>
      <c r="N514" s="75"/>
      <c r="S514" s="76"/>
      <c r="T514" s="76"/>
      <c r="U514" s="76"/>
    </row>
    <row r="515">
      <c r="E515" s="73"/>
      <c r="F515" s="73"/>
      <c r="G515" s="73"/>
      <c r="J515" s="9"/>
      <c r="K515" s="34"/>
      <c r="L515" s="34"/>
      <c r="M515" s="34"/>
      <c r="N515" s="75"/>
      <c r="S515" s="76"/>
      <c r="T515" s="76"/>
      <c r="U515" s="76"/>
    </row>
    <row r="516">
      <c r="E516" s="73"/>
      <c r="F516" s="73"/>
      <c r="G516" s="73"/>
      <c r="J516" s="9"/>
      <c r="K516" s="34"/>
      <c r="L516" s="34"/>
      <c r="M516" s="34"/>
      <c r="N516" s="75"/>
      <c r="S516" s="76"/>
      <c r="T516" s="76"/>
      <c r="U516" s="76"/>
    </row>
    <row r="517">
      <c r="E517" s="73"/>
      <c r="F517" s="73"/>
      <c r="G517" s="73"/>
      <c r="J517" s="9"/>
      <c r="K517" s="34"/>
      <c r="L517" s="34"/>
      <c r="M517" s="34"/>
      <c r="N517" s="75"/>
      <c r="S517" s="76"/>
      <c r="T517" s="76"/>
      <c r="U517" s="76"/>
    </row>
    <row r="518">
      <c r="E518" s="73"/>
      <c r="F518" s="73"/>
      <c r="G518" s="73"/>
      <c r="J518" s="9"/>
      <c r="K518" s="34"/>
      <c r="L518" s="34"/>
      <c r="M518" s="34"/>
      <c r="N518" s="75"/>
      <c r="S518" s="76"/>
      <c r="T518" s="76"/>
      <c r="U518" s="76"/>
    </row>
    <row r="519">
      <c r="E519" s="73"/>
      <c r="F519" s="73"/>
      <c r="G519" s="73"/>
      <c r="J519" s="9"/>
      <c r="K519" s="34"/>
      <c r="L519" s="34"/>
      <c r="M519" s="34"/>
      <c r="N519" s="75"/>
      <c r="S519" s="76"/>
      <c r="T519" s="76"/>
      <c r="U519" s="76"/>
    </row>
    <row r="520">
      <c r="E520" s="73"/>
      <c r="F520" s="73"/>
      <c r="G520" s="73"/>
      <c r="J520" s="9"/>
      <c r="K520" s="34"/>
      <c r="L520" s="34"/>
      <c r="M520" s="34"/>
      <c r="N520" s="75"/>
      <c r="S520" s="76"/>
      <c r="T520" s="76"/>
      <c r="U520" s="76"/>
    </row>
    <row r="521">
      <c r="E521" s="73"/>
      <c r="F521" s="73"/>
      <c r="G521" s="73"/>
      <c r="J521" s="9"/>
      <c r="K521" s="34"/>
      <c r="L521" s="34"/>
      <c r="M521" s="34"/>
      <c r="N521" s="75"/>
      <c r="S521" s="76"/>
      <c r="T521" s="76"/>
      <c r="U521" s="76"/>
    </row>
    <row r="522">
      <c r="E522" s="73"/>
      <c r="F522" s="73"/>
      <c r="G522" s="73"/>
      <c r="J522" s="9"/>
      <c r="K522" s="34"/>
      <c r="L522" s="34"/>
      <c r="M522" s="34"/>
      <c r="N522" s="75"/>
      <c r="S522" s="76"/>
      <c r="T522" s="76"/>
      <c r="U522" s="76"/>
    </row>
    <row r="523">
      <c r="E523" s="73"/>
      <c r="F523" s="73"/>
      <c r="G523" s="73"/>
      <c r="J523" s="9"/>
      <c r="K523" s="34"/>
      <c r="L523" s="34"/>
      <c r="M523" s="34"/>
      <c r="N523" s="75"/>
      <c r="S523" s="76"/>
      <c r="T523" s="76"/>
      <c r="U523" s="76"/>
    </row>
    <row r="524">
      <c r="E524" s="73"/>
      <c r="F524" s="73"/>
      <c r="G524" s="73"/>
      <c r="J524" s="9"/>
      <c r="K524" s="34"/>
      <c r="L524" s="34"/>
      <c r="M524" s="34"/>
      <c r="N524" s="75"/>
      <c r="S524" s="76"/>
      <c r="T524" s="76"/>
      <c r="U524" s="76"/>
    </row>
    <row r="525">
      <c r="E525" s="73"/>
      <c r="F525" s="73"/>
      <c r="G525" s="73"/>
      <c r="J525" s="9"/>
      <c r="K525" s="34"/>
      <c r="L525" s="34"/>
      <c r="M525" s="34"/>
      <c r="N525" s="75"/>
      <c r="S525" s="76"/>
      <c r="T525" s="76"/>
      <c r="U525" s="76"/>
    </row>
    <row r="526">
      <c r="E526" s="73"/>
      <c r="F526" s="73"/>
      <c r="G526" s="73"/>
      <c r="J526" s="9"/>
      <c r="K526" s="34"/>
      <c r="L526" s="34"/>
      <c r="M526" s="34"/>
      <c r="N526" s="75"/>
      <c r="S526" s="76"/>
      <c r="T526" s="76"/>
      <c r="U526" s="76"/>
    </row>
    <row r="527">
      <c r="E527" s="73"/>
      <c r="F527" s="73"/>
      <c r="G527" s="73"/>
      <c r="J527" s="9"/>
      <c r="K527" s="34"/>
      <c r="L527" s="34"/>
      <c r="M527" s="34"/>
      <c r="N527" s="75"/>
      <c r="S527" s="76"/>
      <c r="T527" s="76"/>
      <c r="U527" s="76"/>
    </row>
    <row r="528">
      <c r="E528" s="73"/>
      <c r="F528" s="73"/>
      <c r="G528" s="73"/>
      <c r="J528" s="9"/>
      <c r="K528" s="34"/>
      <c r="L528" s="34"/>
      <c r="M528" s="34"/>
      <c r="N528" s="75"/>
      <c r="S528" s="76"/>
      <c r="T528" s="76"/>
      <c r="U528" s="76"/>
    </row>
    <row r="529">
      <c r="E529" s="73"/>
      <c r="F529" s="73"/>
      <c r="G529" s="73"/>
      <c r="J529" s="9"/>
      <c r="K529" s="34"/>
      <c r="L529" s="34"/>
      <c r="M529" s="34"/>
      <c r="N529" s="75"/>
      <c r="S529" s="76"/>
      <c r="T529" s="76"/>
      <c r="U529" s="76"/>
    </row>
    <row r="530">
      <c r="E530" s="73"/>
      <c r="F530" s="73"/>
      <c r="G530" s="73"/>
      <c r="J530" s="9"/>
      <c r="K530" s="34"/>
      <c r="L530" s="34"/>
      <c r="M530" s="34"/>
      <c r="N530" s="75"/>
      <c r="S530" s="76"/>
      <c r="T530" s="76"/>
      <c r="U530" s="76"/>
    </row>
    <row r="531">
      <c r="E531" s="73"/>
      <c r="F531" s="73"/>
      <c r="G531" s="73"/>
      <c r="J531" s="9"/>
      <c r="K531" s="34"/>
      <c r="L531" s="34"/>
      <c r="M531" s="34"/>
      <c r="N531" s="75"/>
      <c r="S531" s="76"/>
      <c r="T531" s="76"/>
      <c r="U531" s="76"/>
    </row>
    <row r="532">
      <c r="E532" s="73"/>
      <c r="F532" s="73"/>
      <c r="G532" s="73"/>
      <c r="J532" s="9"/>
      <c r="K532" s="34"/>
      <c r="L532" s="34"/>
      <c r="M532" s="34"/>
      <c r="N532" s="75"/>
      <c r="S532" s="76"/>
      <c r="T532" s="76"/>
      <c r="U532" s="76"/>
    </row>
    <row r="533">
      <c r="E533" s="73"/>
      <c r="F533" s="73"/>
      <c r="G533" s="73"/>
      <c r="J533" s="9"/>
      <c r="K533" s="34"/>
      <c r="L533" s="34"/>
      <c r="M533" s="34"/>
      <c r="N533" s="75"/>
      <c r="S533" s="76"/>
      <c r="T533" s="76"/>
      <c r="U533" s="76"/>
    </row>
    <row r="534">
      <c r="E534" s="73"/>
      <c r="F534" s="73"/>
      <c r="G534" s="73"/>
      <c r="J534" s="9"/>
      <c r="K534" s="34"/>
      <c r="L534" s="34"/>
      <c r="M534" s="34"/>
      <c r="N534" s="75"/>
      <c r="S534" s="76"/>
      <c r="T534" s="76"/>
      <c r="U534" s="76"/>
    </row>
    <row r="535">
      <c r="E535" s="73"/>
      <c r="F535" s="73"/>
      <c r="G535" s="73"/>
      <c r="J535" s="9"/>
      <c r="K535" s="34"/>
      <c r="L535" s="34"/>
      <c r="M535" s="34"/>
      <c r="N535" s="75"/>
      <c r="S535" s="76"/>
      <c r="T535" s="76"/>
      <c r="U535" s="76"/>
    </row>
    <row r="536">
      <c r="E536" s="73"/>
      <c r="F536" s="73"/>
      <c r="G536" s="73"/>
      <c r="J536" s="9"/>
      <c r="K536" s="34"/>
      <c r="L536" s="34"/>
      <c r="M536" s="34"/>
      <c r="N536" s="75"/>
      <c r="S536" s="76"/>
      <c r="T536" s="76"/>
      <c r="U536" s="76"/>
    </row>
    <row r="537">
      <c r="E537" s="73"/>
      <c r="F537" s="73"/>
      <c r="G537" s="73"/>
      <c r="J537" s="9"/>
      <c r="K537" s="34"/>
      <c r="L537" s="34"/>
      <c r="M537" s="34"/>
      <c r="N537" s="75"/>
      <c r="S537" s="76"/>
      <c r="T537" s="76"/>
      <c r="U537" s="76"/>
    </row>
    <row r="538">
      <c r="E538" s="73"/>
      <c r="F538" s="73"/>
      <c r="G538" s="73"/>
      <c r="J538" s="9"/>
      <c r="K538" s="34"/>
      <c r="L538" s="34"/>
      <c r="M538" s="34"/>
      <c r="N538" s="75"/>
      <c r="S538" s="76"/>
      <c r="T538" s="76"/>
      <c r="U538" s="76"/>
    </row>
    <row r="539">
      <c r="E539" s="73"/>
      <c r="F539" s="73"/>
      <c r="G539" s="73"/>
      <c r="J539" s="9"/>
      <c r="K539" s="34"/>
      <c r="L539" s="34"/>
      <c r="M539" s="34"/>
      <c r="N539" s="75"/>
      <c r="S539" s="76"/>
      <c r="T539" s="76"/>
      <c r="U539" s="76"/>
    </row>
    <row r="540">
      <c r="E540" s="73"/>
      <c r="F540" s="73"/>
      <c r="G540" s="73"/>
      <c r="J540" s="9"/>
      <c r="K540" s="34"/>
      <c r="L540" s="34"/>
      <c r="M540" s="34"/>
      <c r="N540" s="75"/>
      <c r="S540" s="76"/>
      <c r="T540" s="76"/>
      <c r="U540" s="76"/>
    </row>
    <row r="541">
      <c r="E541" s="73"/>
      <c r="F541" s="73"/>
      <c r="G541" s="73"/>
      <c r="J541" s="9"/>
      <c r="K541" s="34"/>
      <c r="L541" s="34"/>
      <c r="M541" s="34"/>
      <c r="N541" s="75"/>
      <c r="S541" s="76"/>
      <c r="T541" s="76"/>
      <c r="U541" s="76"/>
    </row>
    <row r="542">
      <c r="E542" s="73"/>
      <c r="F542" s="73"/>
      <c r="G542" s="73"/>
      <c r="J542" s="9"/>
      <c r="K542" s="34"/>
      <c r="L542" s="34"/>
      <c r="M542" s="34"/>
      <c r="N542" s="75"/>
      <c r="S542" s="76"/>
      <c r="T542" s="76"/>
      <c r="U542" s="76"/>
    </row>
    <row r="543">
      <c r="E543" s="73"/>
      <c r="F543" s="73"/>
      <c r="G543" s="73"/>
      <c r="J543" s="9"/>
      <c r="K543" s="34"/>
      <c r="L543" s="34"/>
      <c r="M543" s="34"/>
      <c r="N543" s="75"/>
      <c r="S543" s="76"/>
      <c r="T543" s="76"/>
      <c r="U543" s="76"/>
    </row>
    <row r="544">
      <c r="E544" s="73"/>
      <c r="F544" s="73"/>
      <c r="G544" s="73"/>
      <c r="J544" s="9"/>
      <c r="K544" s="34"/>
      <c r="L544" s="34"/>
      <c r="M544" s="34"/>
      <c r="N544" s="75"/>
      <c r="S544" s="76"/>
      <c r="T544" s="76"/>
      <c r="U544" s="76"/>
    </row>
    <row r="545">
      <c r="E545" s="73"/>
      <c r="F545" s="73"/>
      <c r="G545" s="73"/>
      <c r="J545" s="9"/>
      <c r="K545" s="34"/>
      <c r="L545" s="34"/>
      <c r="M545" s="34"/>
      <c r="N545" s="75"/>
      <c r="S545" s="76"/>
      <c r="T545" s="76"/>
      <c r="U545" s="76"/>
    </row>
    <row r="546">
      <c r="E546" s="73"/>
      <c r="F546" s="73"/>
      <c r="G546" s="73"/>
      <c r="J546" s="9"/>
      <c r="K546" s="34"/>
      <c r="L546" s="34"/>
      <c r="M546" s="34"/>
      <c r="N546" s="75"/>
      <c r="S546" s="76"/>
      <c r="T546" s="76"/>
      <c r="U546" s="76"/>
    </row>
    <row r="547">
      <c r="E547" s="73"/>
      <c r="F547" s="73"/>
      <c r="G547" s="73"/>
      <c r="J547" s="9"/>
      <c r="K547" s="34"/>
      <c r="L547" s="34"/>
      <c r="M547" s="34"/>
      <c r="N547" s="75"/>
      <c r="S547" s="76"/>
      <c r="T547" s="76"/>
      <c r="U547" s="76"/>
    </row>
    <row r="548">
      <c r="E548" s="73"/>
      <c r="F548" s="73"/>
      <c r="G548" s="73"/>
      <c r="J548" s="9"/>
      <c r="K548" s="34"/>
      <c r="L548" s="34"/>
      <c r="M548" s="34"/>
      <c r="N548" s="75"/>
      <c r="S548" s="76"/>
      <c r="T548" s="76"/>
      <c r="U548" s="76"/>
    </row>
    <row r="549">
      <c r="E549" s="73"/>
      <c r="F549" s="73"/>
      <c r="G549" s="73"/>
      <c r="J549" s="9"/>
      <c r="K549" s="34"/>
      <c r="L549" s="34"/>
      <c r="M549" s="34"/>
      <c r="N549" s="75"/>
      <c r="S549" s="76"/>
      <c r="T549" s="76"/>
      <c r="U549" s="76"/>
    </row>
    <row r="550">
      <c r="E550" s="73"/>
      <c r="F550" s="73"/>
      <c r="G550" s="73"/>
      <c r="J550" s="9"/>
      <c r="K550" s="34"/>
      <c r="L550" s="34"/>
      <c r="M550" s="34"/>
      <c r="N550" s="75"/>
      <c r="S550" s="76"/>
      <c r="T550" s="76"/>
      <c r="U550" s="76"/>
    </row>
    <row r="551">
      <c r="E551" s="73"/>
      <c r="F551" s="73"/>
      <c r="G551" s="73"/>
      <c r="J551" s="9"/>
      <c r="K551" s="34"/>
      <c r="L551" s="34"/>
      <c r="M551" s="34"/>
      <c r="N551" s="75"/>
      <c r="S551" s="76"/>
      <c r="T551" s="76"/>
      <c r="U551" s="76"/>
    </row>
    <row r="552">
      <c r="E552" s="73"/>
      <c r="F552" s="73"/>
      <c r="G552" s="73"/>
      <c r="J552" s="9"/>
      <c r="K552" s="34"/>
      <c r="L552" s="34"/>
      <c r="M552" s="34"/>
      <c r="N552" s="75"/>
      <c r="S552" s="76"/>
      <c r="T552" s="76"/>
      <c r="U552" s="76"/>
    </row>
    <row r="553">
      <c r="E553" s="73"/>
      <c r="F553" s="73"/>
      <c r="G553" s="73"/>
      <c r="J553" s="9"/>
      <c r="K553" s="34"/>
      <c r="L553" s="34"/>
      <c r="M553" s="34"/>
      <c r="N553" s="75"/>
      <c r="S553" s="76"/>
      <c r="T553" s="76"/>
      <c r="U553" s="76"/>
    </row>
    <row r="554">
      <c r="E554" s="73"/>
      <c r="F554" s="73"/>
      <c r="G554" s="73"/>
      <c r="J554" s="9"/>
      <c r="K554" s="34"/>
      <c r="L554" s="34"/>
      <c r="M554" s="34"/>
      <c r="N554" s="75"/>
      <c r="S554" s="76"/>
      <c r="T554" s="76"/>
      <c r="U554" s="76"/>
    </row>
    <row r="555">
      <c r="E555" s="73"/>
      <c r="F555" s="73"/>
      <c r="G555" s="73"/>
      <c r="J555" s="9"/>
      <c r="K555" s="34"/>
      <c r="L555" s="34"/>
      <c r="M555" s="34"/>
      <c r="N555" s="75"/>
      <c r="S555" s="76"/>
      <c r="T555" s="76"/>
      <c r="U555" s="76"/>
    </row>
    <row r="556">
      <c r="E556" s="73"/>
      <c r="F556" s="73"/>
      <c r="G556" s="73"/>
      <c r="J556" s="9"/>
      <c r="K556" s="34"/>
      <c r="L556" s="34"/>
      <c r="M556" s="34"/>
      <c r="N556" s="75"/>
      <c r="S556" s="76"/>
      <c r="T556" s="76"/>
      <c r="U556" s="76"/>
    </row>
    <row r="557">
      <c r="E557" s="73"/>
      <c r="F557" s="73"/>
      <c r="G557" s="73"/>
      <c r="J557" s="9"/>
      <c r="K557" s="34"/>
      <c r="L557" s="34"/>
      <c r="M557" s="34"/>
      <c r="N557" s="75"/>
      <c r="S557" s="76"/>
      <c r="T557" s="76"/>
      <c r="U557" s="76"/>
    </row>
    <row r="558">
      <c r="E558" s="73"/>
      <c r="F558" s="73"/>
      <c r="G558" s="73"/>
      <c r="J558" s="9"/>
      <c r="K558" s="34"/>
      <c r="L558" s="34"/>
      <c r="M558" s="34"/>
      <c r="N558" s="75"/>
      <c r="S558" s="76"/>
      <c r="T558" s="76"/>
      <c r="U558" s="76"/>
    </row>
    <row r="559">
      <c r="E559" s="73"/>
      <c r="F559" s="73"/>
      <c r="G559" s="73"/>
      <c r="J559" s="9"/>
      <c r="K559" s="34"/>
      <c r="L559" s="34"/>
      <c r="M559" s="34"/>
      <c r="N559" s="75"/>
      <c r="S559" s="76"/>
      <c r="T559" s="76"/>
      <c r="U559" s="76"/>
    </row>
    <row r="560">
      <c r="E560" s="73"/>
      <c r="F560" s="73"/>
      <c r="G560" s="73"/>
      <c r="J560" s="9"/>
      <c r="K560" s="34"/>
      <c r="L560" s="34"/>
      <c r="M560" s="34"/>
      <c r="N560" s="75"/>
      <c r="S560" s="76"/>
      <c r="T560" s="76"/>
      <c r="U560" s="76"/>
    </row>
    <row r="561">
      <c r="E561" s="73"/>
      <c r="F561" s="73"/>
      <c r="G561" s="73"/>
      <c r="J561" s="9"/>
      <c r="K561" s="34"/>
      <c r="L561" s="34"/>
      <c r="M561" s="34"/>
      <c r="N561" s="75"/>
      <c r="S561" s="76"/>
      <c r="T561" s="76"/>
      <c r="U561" s="76"/>
    </row>
    <row r="562">
      <c r="E562" s="73"/>
      <c r="F562" s="73"/>
      <c r="G562" s="73"/>
      <c r="J562" s="9"/>
      <c r="K562" s="34"/>
      <c r="L562" s="34"/>
      <c r="M562" s="34"/>
      <c r="N562" s="75"/>
      <c r="S562" s="76"/>
      <c r="T562" s="76"/>
      <c r="U562" s="76"/>
    </row>
    <row r="563">
      <c r="E563" s="73"/>
      <c r="F563" s="73"/>
      <c r="G563" s="73"/>
      <c r="J563" s="9"/>
      <c r="K563" s="34"/>
      <c r="L563" s="34"/>
      <c r="M563" s="34"/>
      <c r="N563" s="75"/>
      <c r="S563" s="76"/>
      <c r="T563" s="76"/>
      <c r="U563" s="76"/>
    </row>
    <row r="564">
      <c r="E564" s="73"/>
      <c r="F564" s="73"/>
      <c r="G564" s="73"/>
      <c r="J564" s="9"/>
      <c r="K564" s="34"/>
      <c r="L564" s="34"/>
      <c r="M564" s="34"/>
      <c r="N564" s="75"/>
      <c r="S564" s="76"/>
      <c r="T564" s="76"/>
      <c r="U564" s="76"/>
    </row>
    <row r="565">
      <c r="E565" s="73"/>
      <c r="F565" s="73"/>
      <c r="G565" s="73"/>
      <c r="J565" s="9"/>
      <c r="K565" s="34"/>
      <c r="L565" s="34"/>
      <c r="M565" s="34"/>
      <c r="N565" s="75"/>
      <c r="S565" s="76"/>
      <c r="T565" s="76"/>
      <c r="U565" s="76"/>
    </row>
    <row r="566">
      <c r="E566" s="73"/>
      <c r="F566" s="73"/>
      <c r="G566" s="73"/>
      <c r="J566" s="9"/>
      <c r="K566" s="34"/>
      <c r="L566" s="34"/>
      <c r="M566" s="34"/>
      <c r="N566" s="75"/>
      <c r="S566" s="76"/>
      <c r="T566" s="76"/>
      <c r="U566" s="76"/>
    </row>
    <row r="567">
      <c r="E567" s="73"/>
      <c r="F567" s="73"/>
      <c r="G567" s="73"/>
      <c r="J567" s="9"/>
      <c r="K567" s="34"/>
      <c r="L567" s="34"/>
      <c r="M567" s="34"/>
      <c r="N567" s="75"/>
      <c r="S567" s="76"/>
      <c r="T567" s="76"/>
      <c r="U567" s="76"/>
    </row>
    <row r="568">
      <c r="E568" s="73"/>
      <c r="F568" s="73"/>
      <c r="G568" s="73"/>
      <c r="J568" s="9"/>
      <c r="K568" s="34"/>
      <c r="L568" s="34"/>
      <c r="M568" s="34"/>
      <c r="N568" s="75"/>
      <c r="S568" s="76"/>
      <c r="T568" s="76"/>
      <c r="U568" s="76"/>
    </row>
    <row r="569">
      <c r="E569" s="73"/>
      <c r="F569" s="73"/>
      <c r="G569" s="73"/>
      <c r="J569" s="9"/>
      <c r="K569" s="34"/>
      <c r="L569" s="34"/>
      <c r="M569" s="34"/>
      <c r="N569" s="75"/>
      <c r="S569" s="76"/>
      <c r="T569" s="76"/>
      <c r="U569" s="76"/>
    </row>
    <row r="570">
      <c r="E570" s="73"/>
      <c r="F570" s="73"/>
      <c r="G570" s="73"/>
      <c r="J570" s="9"/>
      <c r="K570" s="34"/>
      <c r="L570" s="34"/>
      <c r="M570" s="34"/>
      <c r="N570" s="75"/>
      <c r="S570" s="76"/>
      <c r="T570" s="76"/>
      <c r="U570" s="76"/>
    </row>
    <row r="571">
      <c r="E571" s="73"/>
      <c r="F571" s="73"/>
      <c r="G571" s="73"/>
      <c r="J571" s="9"/>
      <c r="K571" s="34"/>
      <c r="L571" s="34"/>
      <c r="M571" s="34"/>
      <c r="N571" s="75"/>
      <c r="S571" s="76"/>
      <c r="T571" s="76"/>
      <c r="U571" s="76"/>
    </row>
    <row r="572">
      <c r="E572" s="73"/>
      <c r="F572" s="73"/>
      <c r="G572" s="73"/>
      <c r="J572" s="9"/>
      <c r="K572" s="34"/>
      <c r="L572" s="34"/>
      <c r="M572" s="34"/>
      <c r="N572" s="75"/>
      <c r="S572" s="76"/>
      <c r="T572" s="76"/>
      <c r="U572" s="76"/>
    </row>
    <row r="573">
      <c r="E573" s="73"/>
      <c r="F573" s="73"/>
      <c r="G573" s="73"/>
      <c r="J573" s="9"/>
      <c r="K573" s="34"/>
      <c r="L573" s="34"/>
      <c r="M573" s="34"/>
      <c r="N573" s="75"/>
      <c r="S573" s="76"/>
      <c r="T573" s="76"/>
      <c r="U573" s="76"/>
    </row>
    <row r="574">
      <c r="E574" s="73"/>
      <c r="F574" s="73"/>
      <c r="G574" s="73"/>
      <c r="J574" s="9"/>
      <c r="K574" s="34"/>
      <c r="L574" s="34"/>
      <c r="M574" s="34"/>
      <c r="N574" s="75"/>
      <c r="S574" s="76"/>
      <c r="T574" s="76"/>
      <c r="U574" s="76"/>
    </row>
    <row r="575">
      <c r="E575" s="73"/>
      <c r="F575" s="73"/>
      <c r="G575" s="73"/>
      <c r="J575" s="9"/>
      <c r="K575" s="34"/>
      <c r="L575" s="34"/>
      <c r="M575" s="34"/>
      <c r="N575" s="75"/>
      <c r="S575" s="76"/>
      <c r="T575" s="76"/>
      <c r="U575" s="76"/>
    </row>
    <row r="576">
      <c r="E576" s="73"/>
      <c r="F576" s="73"/>
      <c r="G576" s="73"/>
      <c r="J576" s="9"/>
      <c r="K576" s="34"/>
      <c r="L576" s="34"/>
      <c r="M576" s="34"/>
      <c r="N576" s="75"/>
      <c r="S576" s="76"/>
      <c r="T576" s="76"/>
      <c r="U576" s="76"/>
    </row>
    <row r="577">
      <c r="E577" s="73"/>
      <c r="F577" s="73"/>
      <c r="G577" s="73"/>
      <c r="J577" s="9"/>
      <c r="K577" s="34"/>
      <c r="L577" s="34"/>
      <c r="M577" s="34"/>
      <c r="N577" s="75"/>
      <c r="S577" s="76"/>
      <c r="T577" s="76"/>
      <c r="U577" s="76"/>
    </row>
    <row r="578">
      <c r="E578" s="73"/>
      <c r="F578" s="73"/>
      <c r="G578" s="73"/>
      <c r="J578" s="9"/>
      <c r="K578" s="34"/>
      <c r="L578" s="34"/>
      <c r="M578" s="34"/>
      <c r="N578" s="75"/>
      <c r="S578" s="76"/>
      <c r="T578" s="76"/>
      <c r="U578" s="76"/>
    </row>
    <row r="579">
      <c r="E579" s="73"/>
      <c r="F579" s="73"/>
      <c r="G579" s="73"/>
      <c r="J579" s="9"/>
      <c r="K579" s="34"/>
      <c r="L579" s="34"/>
      <c r="M579" s="34"/>
      <c r="N579" s="75"/>
      <c r="S579" s="76"/>
      <c r="T579" s="76"/>
      <c r="U579" s="76"/>
    </row>
    <row r="580">
      <c r="E580" s="73"/>
      <c r="F580" s="73"/>
      <c r="G580" s="73"/>
      <c r="J580" s="9"/>
      <c r="K580" s="34"/>
      <c r="L580" s="34"/>
      <c r="M580" s="34"/>
      <c r="N580" s="75"/>
      <c r="S580" s="76"/>
      <c r="T580" s="76"/>
      <c r="U580" s="76"/>
    </row>
    <row r="581">
      <c r="E581" s="73"/>
      <c r="F581" s="73"/>
      <c r="G581" s="73"/>
      <c r="J581" s="9"/>
      <c r="K581" s="34"/>
      <c r="L581" s="34"/>
      <c r="M581" s="34"/>
      <c r="N581" s="75"/>
      <c r="S581" s="76"/>
      <c r="T581" s="76"/>
      <c r="U581" s="76"/>
    </row>
    <row r="582">
      <c r="E582" s="73"/>
      <c r="F582" s="73"/>
      <c r="G582" s="73"/>
      <c r="J582" s="9"/>
      <c r="K582" s="34"/>
      <c r="L582" s="34"/>
      <c r="M582" s="34"/>
      <c r="N582" s="75"/>
      <c r="S582" s="76"/>
      <c r="T582" s="76"/>
      <c r="U582" s="76"/>
    </row>
    <row r="583">
      <c r="E583" s="73"/>
      <c r="F583" s="73"/>
      <c r="G583" s="73"/>
      <c r="J583" s="9"/>
      <c r="K583" s="34"/>
      <c r="L583" s="34"/>
      <c r="M583" s="34"/>
      <c r="N583" s="75"/>
      <c r="S583" s="76"/>
      <c r="T583" s="76"/>
      <c r="U583" s="76"/>
    </row>
    <row r="584">
      <c r="E584" s="73"/>
      <c r="F584" s="73"/>
      <c r="G584" s="73"/>
      <c r="J584" s="9"/>
      <c r="K584" s="34"/>
      <c r="L584" s="34"/>
      <c r="M584" s="34"/>
      <c r="N584" s="75"/>
      <c r="S584" s="76"/>
      <c r="T584" s="76"/>
      <c r="U584" s="76"/>
    </row>
    <row r="585">
      <c r="E585" s="73"/>
      <c r="F585" s="73"/>
      <c r="G585" s="73"/>
      <c r="J585" s="9"/>
      <c r="K585" s="34"/>
      <c r="L585" s="34"/>
      <c r="M585" s="34"/>
      <c r="N585" s="75"/>
      <c r="S585" s="76"/>
      <c r="T585" s="76"/>
      <c r="U585" s="76"/>
    </row>
    <row r="586">
      <c r="E586" s="73"/>
      <c r="F586" s="73"/>
      <c r="G586" s="73"/>
      <c r="J586" s="9"/>
      <c r="K586" s="34"/>
      <c r="L586" s="34"/>
      <c r="M586" s="34"/>
      <c r="N586" s="75"/>
      <c r="S586" s="76"/>
      <c r="T586" s="76"/>
      <c r="U586" s="76"/>
    </row>
    <row r="587">
      <c r="E587" s="73"/>
      <c r="F587" s="73"/>
      <c r="G587" s="73"/>
      <c r="J587" s="9"/>
      <c r="K587" s="34"/>
      <c r="L587" s="34"/>
      <c r="M587" s="34"/>
      <c r="N587" s="75"/>
      <c r="S587" s="76"/>
      <c r="T587" s="76"/>
      <c r="U587" s="76"/>
    </row>
    <row r="588">
      <c r="E588" s="73"/>
      <c r="F588" s="73"/>
      <c r="G588" s="73"/>
      <c r="J588" s="9"/>
      <c r="K588" s="34"/>
      <c r="L588" s="34"/>
      <c r="M588" s="34"/>
      <c r="N588" s="75"/>
      <c r="S588" s="76"/>
      <c r="T588" s="76"/>
      <c r="U588" s="76"/>
    </row>
    <row r="589">
      <c r="E589" s="73"/>
      <c r="F589" s="73"/>
      <c r="G589" s="73"/>
      <c r="J589" s="9"/>
      <c r="K589" s="34"/>
      <c r="L589" s="34"/>
      <c r="M589" s="34"/>
      <c r="N589" s="75"/>
      <c r="S589" s="76"/>
      <c r="T589" s="76"/>
      <c r="U589" s="76"/>
    </row>
    <row r="590">
      <c r="E590" s="73"/>
      <c r="F590" s="73"/>
      <c r="G590" s="73"/>
      <c r="J590" s="9"/>
      <c r="K590" s="34"/>
      <c r="L590" s="34"/>
      <c r="M590" s="34"/>
      <c r="N590" s="75"/>
      <c r="S590" s="76"/>
      <c r="T590" s="76"/>
      <c r="U590" s="76"/>
    </row>
    <row r="591">
      <c r="E591" s="73"/>
      <c r="F591" s="73"/>
      <c r="G591" s="73"/>
      <c r="J591" s="9"/>
      <c r="K591" s="34"/>
      <c r="L591" s="34"/>
      <c r="M591" s="34"/>
      <c r="N591" s="75"/>
      <c r="S591" s="76"/>
      <c r="T591" s="76"/>
      <c r="U591" s="76"/>
    </row>
    <row r="592">
      <c r="E592" s="73"/>
      <c r="F592" s="73"/>
      <c r="G592" s="73"/>
      <c r="J592" s="9"/>
      <c r="K592" s="34"/>
      <c r="L592" s="34"/>
      <c r="M592" s="34"/>
      <c r="N592" s="75"/>
      <c r="S592" s="76"/>
      <c r="T592" s="76"/>
      <c r="U592" s="76"/>
    </row>
    <row r="593">
      <c r="E593" s="73"/>
      <c r="F593" s="73"/>
      <c r="G593" s="73"/>
      <c r="J593" s="9"/>
      <c r="K593" s="34"/>
      <c r="L593" s="34"/>
      <c r="M593" s="34"/>
      <c r="N593" s="75"/>
      <c r="S593" s="76"/>
      <c r="T593" s="76"/>
      <c r="U593" s="76"/>
    </row>
    <row r="594">
      <c r="E594" s="73"/>
      <c r="F594" s="73"/>
      <c r="G594" s="73"/>
      <c r="J594" s="9"/>
      <c r="K594" s="34"/>
      <c r="L594" s="34"/>
      <c r="M594" s="34"/>
      <c r="N594" s="75"/>
      <c r="S594" s="76"/>
      <c r="T594" s="76"/>
      <c r="U594" s="76"/>
    </row>
    <row r="595">
      <c r="E595" s="73"/>
      <c r="F595" s="73"/>
      <c r="G595" s="73"/>
      <c r="J595" s="9"/>
      <c r="K595" s="34"/>
      <c r="L595" s="34"/>
      <c r="M595" s="34"/>
      <c r="N595" s="75"/>
      <c r="S595" s="76"/>
      <c r="T595" s="76"/>
      <c r="U595" s="76"/>
    </row>
    <row r="596">
      <c r="E596" s="73"/>
      <c r="F596" s="73"/>
      <c r="G596" s="73"/>
      <c r="J596" s="9"/>
      <c r="K596" s="34"/>
      <c r="L596" s="34"/>
      <c r="M596" s="34"/>
      <c r="N596" s="75"/>
      <c r="S596" s="76"/>
      <c r="T596" s="76"/>
      <c r="U596" s="76"/>
    </row>
    <row r="597">
      <c r="E597" s="73"/>
      <c r="F597" s="73"/>
      <c r="G597" s="73"/>
      <c r="J597" s="9"/>
      <c r="K597" s="34"/>
      <c r="L597" s="34"/>
      <c r="M597" s="34"/>
      <c r="N597" s="75"/>
      <c r="S597" s="76"/>
      <c r="T597" s="76"/>
      <c r="U597" s="76"/>
    </row>
    <row r="598">
      <c r="E598" s="73"/>
      <c r="F598" s="73"/>
      <c r="G598" s="73"/>
      <c r="J598" s="9"/>
      <c r="K598" s="34"/>
      <c r="L598" s="34"/>
      <c r="M598" s="34"/>
      <c r="N598" s="75"/>
      <c r="S598" s="76"/>
      <c r="T598" s="76"/>
      <c r="U598" s="76"/>
    </row>
    <row r="599">
      <c r="E599" s="73"/>
      <c r="F599" s="73"/>
      <c r="G599" s="73"/>
      <c r="J599" s="9"/>
      <c r="K599" s="34"/>
      <c r="L599" s="34"/>
      <c r="M599" s="34"/>
      <c r="N599" s="75"/>
      <c r="S599" s="76"/>
      <c r="T599" s="76"/>
      <c r="U599" s="76"/>
    </row>
    <row r="600">
      <c r="E600" s="73"/>
      <c r="F600" s="73"/>
      <c r="G600" s="73"/>
      <c r="J600" s="9"/>
      <c r="K600" s="34"/>
      <c r="L600" s="34"/>
      <c r="M600" s="34"/>
      <c r="N600" s="75"/>
      <c r="S600" s="76"/>
      <c r="T600" s="76"/>
      <c r="U600" s="76"/>
    </row>
    <row r="601">
      <c r="E601" s="73"/>
      <c r="F601" s="73"/>
      <c r="G601" s="73"/>
      <c r="J601" s="9"/>
      <c r="K601" s="34"/>
      <c r="L601" s="34"/>
      <c r="M601" s="34"/>
      <c r="N601" s="75"/>
      <c r="S601" s="76"/>
      <c r="T601" s="76"/>
      <c r="U601" s="76"/>
    </row>
    <row r="602">
      <c r="E602" s="73"/>
      <c r="F602" s="73"/>
      <c r="G602" s="73"/>
      <c r="J602" s="9"/>
      <c r="K602" s="34"/>
      <c r="L602" s="34"/>
      <c r="M602" s="34"/>
      <c r="N602" s="75"/>
      <c r="S602" s="76"/>
      <c r="T602" s="76"/>
      <c r="U602" s="76"/>
    </row>
    <row r="603">
      <c r="E603" s="73"/>
      <c r="F603" s="73"/>
      <c r="G603" s="73"/>
      <c r="J603" s="9"/>
      <c r="K603" s="34"/>
      <c r="L603" s="34"/>
      <c r="M603" s="34"/>
      <c r="N603" s="75"/>
      <c r="S603" s="76"/>
      <c r="T603" s="76"/>
      <c r="U603" s="76"/>
    </row>
    <row r="604">
      <c r="E604" s="73"/>
      <c r="F604" s="73"/>
      <c r="G604" s="73"/>
      <c r="J604" s="9"/>
      <c r="K604" s="34"/>
      <c r="L604" s="34"/>
      <c r="M604" s="34"/>
      <c r="N604" s="75"/>
      <c r="S604" s="76"/>
      <c r="T604" s="76"/>
      <c r="U604" s="76"/>
    </row>
    <row r="605">
      <c r="E605" s="73"/>
      <c r="F605" s="73"/>
      <c r="G605" s="73"/>
      <c r="J605" s="9"/>
      <c r="K605" s="34"/>
      <c r="L605" s="34"/>
      <c r="M605" s="34"/>
      <c r="N605" s="75"/>
      <c r="S605" s="76"/>
      <c r="T605" s="76"/>
      <c r="U605" s="76"/>
    </row>
    <row r="606">
      <c r="E606" s="73"/>
      <c r="F606" s="73"/>
      <c r="G606" s="73"/>
      <c r="J606" s="9"/>
      <c r="K606" s="34"/>
      <c r="L606" s="34"/>
      <c r="M606" s="34"/>
      <c r="N606" s="75"/>
      <c r="S606" s="76"/>
      <c r="T606" s="76"/>
      <c r="U606" s="76"/>
    </row>
    <row r="607">
      <c r="E607" s="73"/>
      <c r="F607" s="73"/>
      <c r="G607" s="73"/>
      <c r="J607" s="9"/>
      <c r="K607" s="34"/>
      <c r="L607" s="34"/>
      <c r="M607" s="34"/>
      <c r="N607" s="75"/>
      <c r="S607" s="76"/>
      <c r="T607" s="76"/>
      <c r="U607" s="76"/>
    </row>
    <row r="608">
      <c r="E608" s="73"/>
      <c r="F608" s="73"/>
      <c r="G608" s="73"/>
      <c r="J608" s="9"/>
      <c r="K608" s="34"/>
      <c r="L608" s="34"/>
      <c r="M608" s="34"/>
      <c r="N608" s="75"/>
      <c r="S608" s="76"/>
      <c r="T608" s="76"/>
      <c r="U608" s="76"/>
    </row>
    <row r="609">
      <c r="E609" s="73"/>
      <c r="F609" s="73"/>
      <c r="G609" s="73"/>
      <c r="J609" s="9"/>
      <c r="K609" s="34"/>
      <c r="L609" s="34"/>
      <c r="M609" s="34"/>
      <c r="N609" s="75"/>
      <c r="S609" s="76"/>
      <c r="T609" s="76"/>
      <c r="U609" s="76"/>
    </row>
    <row r="610">
      <c r="E610" s="73"/>
      <c r="F610" s="73"/>
      <c r="G610" s="73"/>
      <c r="J610" s="9"/>
      <c r="K610" s="34"/>
      <c r="L610" s="34"/>
      <c r="M610" s="34"/>
      <c r="N610" s="75"/>
      <c r="S610" s="76"/>
      <c r="T610" s="76"/>
      <c r="U610" s="76"/>
    </row>
    <row r="611">
      <c r="E611" s="73"/>
      <c r="F611" s="73"/>
      <c r="G611" s="73"/>
      <c r="J611" s="9"/>
      <c r="K611" s="34"/>
      <c r="L611" s="34"/>
      <c r="M611" s="34"/>
      <c r="N611" s="75"/>
      <c r="S611" s="76"/>
      <c r="T611" s="76"/>
      <c r="U611" s="76"/>
    </row>
    <row r="612">
      <c r="E612" s="73"/>
      <c r="F612" s="73"/>
      <c r="G612" s="73"/>
      <c r="J612" s="9"/>
      <c r="K612" s="34"/>
      <c r="L612" s="34"/>
      <c r="M612" s="34"/>
      <c r="N612" s="75"/>
      <c r="S612" s="76"/>
      <c r="T612" s="76"/>
      <c r="U612" s="76"/>
    </row>
    <row r="613">
      <c r="E613" s="73"/>
      <c r="F613" s="73"/>
      <c r="G613" s="73"/>
      <c r="J613" s="9"/>
      <c r="K613" s="34"/>
      <c r="L613" s="34"/>
      <c r="M613" s="34"/>
      <c r="N613" s="75"/>
      <c r="S613" s="76"/>
      <c r="T613" s="76"/>
      <c r="U613" s="76"/>
    </row>
    <row r="614">
      <c r="E614" s="73"/>
      <c r="F614" s="73"/>
      <c r="G614" s="73"/>
      <c r="J614" s="9"/>
      <c r="K614" s="34"/>
      <c r="L614" s="34"/>
      <c r="M614" s="34"/>
      <c r="N614" s="75"/>
      <c r="S614" s="76"/>
      <c r="T614" s="76"/>
      <c r="U614" s="76"/>
    </row>
    <row r="615">
      <c r="E615" s="73"/>
      <c r="F615" s="73"/>
      <c r="G615" s="73"/>
      <c r="J615" s="9"/>
      <c r="K615" s="34"/>
      <c r="L615" s="34"/>
      <c r="M615" s="34"/>
      <c r="N615" s="75"/>
      <c r="S615" s="76"/>
      <c r="T615" s="76"/>
      <c r="U615" s="76"/>
    </row>
    <row r="616">
      <c r="E616" s="73"/>
      <c r="F616" s="73"/>
      <c r="G616" s="73"/>
      <c r="J616" s="9"/>
      <c r="K616" s="34"/>
      <c r="L616" s="34"/>
      <c r="M616" s="34"/>
      <c r="N616" s="75"/>
      <c r="S616" s="76"/>
      <c r="T616" s="76"/>
      <c r="U616" s="76"/>
    </row>
    <row r="617">
      <c r="E617" s="73"/>
      <c r="F617" s="73"/>
      <c r="G617" s="73"/>
      <c r="J617" s="9"/>
      <c r="K617" s="34"/>
      <c r="L617" s="34"/>
      <c r="M617" s="34"/>
      <c r="N617" s="75"/>
      <c r="S617" s="76"/>
      <c r="T617" s="76"/>
      <c r="U617" s="76"/>
    </row>
    <row r="618">
      <c r="E618" s="73"/>
      <c r="F618" s="73"/>
      <c r="G618" s="73"/>
      <c r="J618" s="9"/>
      <c r="K618" s="34"/>
      <c r="L618" s="34"/>
      <c r="M618" s="34"/>
      <c r="N618" s="75"/>
      <c r="S618" s="76"/>
      <c r="T618" s="76"/>
      <c r="U618" s="76"/>
    </row>
    <row r="619">
      <c r="E619" s="73"/>
      <c r="F619" s="73"/>
      <c r="G619" s="73"/>
      <c r="J619" s="9"/>
      <c r="K619" s="34"/>
      <c r="L619" s="34"/>
      <c r="M619" s="34"/>
      <c r="N619" s="75"/>
      <c r="S619" s="76"/>
      <c r="T619" s="76"/>
      <c r="U619" s="76"/>
    </row>
    <row r="620">
      <c r="E620" s="73"/>
      <c r="F620" s="73"/>
      <c r="G620" s="73"/>
      <c r="J620" s="9"/>
      <c r="K620" s="34"/>
      <c r="L620" s="34"/>
      <c r="M620" s="34"/>
      <c r="N620" s="75"/>
      <c r="S620" s="76"/>
      <c r="T620" s="76"/>
      <c r="U620" s="76"/>
    </row>
    <row r="621">
      <c r="E621" s="73"/>
      <c r="F621" s="73"/>
      <c r="G621" s="73"/>
      <c r="J621" s="9"/>
      <c r="K621" s="34"/>
      <c r="L621" s="34"/>
      <c r="M621" s="34"/>
      <c r="N621" s="75"/>
      <c r="S621" s="76"/>
      <c r="T621" s="76"/>
      <c r="U621" s="76"/>
    </row>
    <row r="622">
      <c r="E622" s="73"/>
      <c r="F622" s="73"/>
      <c r="G622" s="73"/>
      <c r="J622" s="9"/>
      <c r="K622" s="34"/>
      <c r="L622" s="34"/>
      <c r="M622" s="34"/>
      <c r="N622" s="75"/>
      <c r="S622" s="76"/>
      <c r="T622" s="76"/>
      <c r="U622" s="76"/>
    </row>
    <row r="623">
      <c r="E623" s="73"/>
      <c r="F623" s="73"/>
      <c r="G623" s="73"/>
      <c r="J623" s="9"/>
      <c r="K623" s="34"/>
      <c r="L623" s="34"/>
      <c r="M623" s="34"/>
      <c r="N623" s="75"/>
      <c r="S623" s="76"/>
      <c r="T623" s="76"/>
      <c r="U623" s="76"/>
    </row>
    <row r="624">
      <c r="E624" s="73"/>
      <c r="F624" s="73"/>
      <c r="G624" s="73"/>
      <c r="J624" s="9"/>
      <c r="K624" s="34"/>
      <c r="L624" s="34"/>
      <c r="M624" s="34"/>
      <c r="N624" s="75"/>
      <c r="S624" s="76"/>
      <c r="T624" s="76"/>
      <c r="U624" s="76"/>
    </row>
    <row r="625">
      <c r="E625" s="73"/>
      <c r="F625" s="73"/>
      <c r="G625" s="73"/>
      <c r="J625" s="9"/>
      <c r="K625" s="34"/>
      <c r="L625" s="34"/>
      <c r="M625" s="34"/>
      <c r="N625" s="75"/>
      <c r="S625" s="76"/>
      <c r="T625" s="76"/>
      <c r="U625" s="76"/>
    </row>
    <row r="626">
      <c r="E626" s="73"/>
      <c r="F626" s="73"/>
      <c r="G626" s="73"/>
      <c r="J626" s="9"/>
      <c r="K626" s="34"/>
      <c r="L626" s="34"/>
      <c r="M626" s="34"/>
      <c r="N626" s="75"/>
      <c r="S626" s="76"/>
      <c r="T626" s="76"/>
      <c r="U626" s="76"/>
    </row>
    <row r="627">
      <c r="E627" s="73"/>
      <c r="F627" s="73"/>
      <c r="G627" s="73"/>
      <c r="J627" s="9"/>
      <c r="K627" s="34"/>
      <c r="L627" s="34"/>
      <c r="M627" s="34"/>
      <c r="N627" s="75"/>
      <c r="S627" s="76"/>
      <c r="T627" s="76"/>
      <c r="U627" s="76"/>
    </row>
    <row r="628">
      <c r="E628" s="73"/>
      <c r="F628" s="73"/>
      <c r="G628" s="73"/>
      <c r="J628" s="9"/>
      <c r="K628" s="34"/>
      <c r="L628" s="34"/>
      <c r="M628" s="34"/>
      <c r="N628" s="75"/>
      <c r="S628" s="76"/>
      <c r="T628" s="76"/>
      <c r="U628" s="76"/>
    </row>
    <row r="629">
      <c r="E629" s="73"/>
      <c r="F629" s="73"/>
      <c r="G629" s="73"/>
      <c r="J629" s="9"/>
      <c r="K629" s="34"/>
      <c r="L629" s="34"/>
      <c r="M629" s="34"/>
      <c r="N629" s="75"/>
      <c r="S629" s="76"/>
      <c r="T629" s="76"/>
      <c r="U629" s="76"/>
    </row>
    <row r="630">
      <c r="E630" s="73"/>
      <c r="F630" s="73"/>
      <c r="G630" s="73"/>
      <c r="J630" s="9"/>
      <c r="K630" s="34"/>
      <c r="L630" s="34"/>
      <c r="M630" s="34"/>
      <c r="N630" s="75"/>
      <c r="S630" s="76"/>
      <c r="T630" s="76"/>
      <c r="U630" s="76"/>
    </row>
    <row r="631">
      <c r="E631" s="73"/>
      <c r="F631" s="73"/>
      <c r="G631" s="73"/>
      <c r="J631" s="9"/>
      <c r="K631" s="34"/>
      <c r="L631" s="34"/>
      <c r="M631" s="34"/>
      <c r="N631" s="75"/>
      <c r="S631" s="76"/>
      <c r="T631" s="76"/>
      <c r="U631" s="76"/>
    </row>
    <row r="632">
      <c r="E632" s="73"/>
      <c r="F632" s="73"/>
      <c r="G632" s="73"/>
      <c r="J632" s="9"/>
      <c r="K632" s="34"/>
      <c r="L632" s="34"/>
      <c r="M632" s="34"/>
      <c r="N632" s="75"/>
      <c r="S632" s="76"/>
      <c r="T632" s="76"/>
      <c r="U632" s="76"/>
    </row>
    <row r="633">
      <c r="E633" s="73"/>
      <c r="F633" s="73"/>
      <c r="G633" s="73"/>
      <c r="J633" s="9"/>
      <c r="K633" s="34"/>
      <c r="L633" s="34"/>
      <c r="M633" s="34"/>
      <c r="N633" s="75"/>
      <c r="S633" s="76"/>
      <c r="T633" s="76"/>
      <c r="U633" s="76"/>
    </row>
    <row r="634">
      <c r="E634" s="73"/>
      <c r="F634" s="73"/>
      <c r="G634" s="73"/>
      <c r="J634" s="9"/>
      <c r="K634" s="34"/>
      <c r="L634" s="34"/>
      <c r="M634" s="34"/>
      <c r="N634" s="75"/>
      <c r="S634" s="76"/>
      <c r="T634" s="76"/>
      <c r="U634" s="76"/>
    </row>
    <row r="635">
      <c r="E635" s="73"/>
      <c r="F635" s="73"/>
      <c r="G635" s="73"/>
      <c r="J635" s="9"/>
      <c r="K635" s="34"/>
      <c r="L635" s="34"/>
      <c r="M635" s="34"/>
      <c r="N635" s="75"/>
      <c r="S635" s="76"/>
      <c r="T635" s="76"/>
      <c r="U635" s="76"/>
    </row>
    <row r="636">
      <c r="E636" s="73"/>
      <c r="F636" s="73"/>
      <c r="G636" s="73"/>
      <c r="J636" s="9"/>
      <c r="K636" s="34"/>
      <c r="L636" s="34"/>
      <c r="M636" s="34"/>
      <c r="N636" s="75"/>
      <c r="S636" s="76"/>
      <c r="T636" s="76"/>
      <c r="U636" s="76"/>
    </row>
    <row r="637">
      <c r="E637" s="73"/>
      <c r="F637" s="73"/>
      <c r="G637" s="73"/>
      <c r="J637" s="9"/>
      <c r="K637" s="34"/>
      <c r="L637" s="34"/>
      <c r="M637" s="34"/>
      <c r="N637" s="75"/>
      <c r="S637" s="76"/>
      <c r="T637" s="76"/>
      <c r="U637" s="76"/>
    </row>
    <row r="638">
      <c r="E638" s="73"/>
      <c r="F638" s="73"/>
      <c r="G638" s="73"/>
      <c r="J638" s="9"/>
      <c r="K638" s="34"/>
      <c r="L638" s="34"/>
      <c r="M638" s="34"/>
      <c r="N638" s="75"/>
      <c r="S638" s="76"/>
      <c r="T638" s="76"/>
      <c r="U638" s="76"/>
    </row>
    <row r="639">
      <c r="E639" s="73"/>
      <c r="F639" s="73"/>
      <c r="G639" s="73"/>
      <c r="J639" s="9"/>
      <c r="K639" s="34"/>
      <c r="L639" s="34"/>
      <c r="M639" s="34"/>
      <c r="N639" s="75"/>
      <c r="S639" s="76"/>
      <c r="T639" s="76"/>
      <c r="U639" s="76"/>
    </row>
    <row r="640">
      <c r="E640" s="73"/>
      <c r="F640" s="73"/>
      <c r="G640" s="73"/>
      <c r="J640" s="9"/>
      <c r="K640" s="34"/>
      <c r="L640" s="34"/>
      <c r="M640" s="34"/>
      <c r="N640" s="75"/>
      <c r="S640" s="76"/>
      <c r="T640" s="76"/>
      <c r="U640" s="76"/>
    </row>
    <row r="641">
      <c r="E641" s="73"/>
      <c r="F641" s="73"/>
      <c r="G641" s="73"/>
      <c r="J641" s="9"/>
      <c r="K641" s="34"/>
      <c r="L641" s="34"/>
      <c r="M641" s="34"/>
      <c r="N641" s="75"/>
      <c r="S641" s="76"/>
      <c r="T641" s="76"/>
      <c r="U641" s="76"/>
    </row>
    <row r="642">
      <c r="E642" s="73"/>
      <c r="F642" s="73"/>
      <c r="G642" s="73"/>
      <c r="J642" s="9"/>
      <c r="K642" s="34"/>
      <c r="L642" s="34"/>
      <c r="M642" s="34"/>
      <c r="N642" s="75"/>
      <c r="S642" s="76"/>
      <c r="T642" s="76"/>
      <c r="U642" s="76"/>
    </row>
    <row r="643">
      <c r="E643" s="73"/>
      <c r="F643" s="73"/>
      <c r="G643" s="73"/>
      <c r="J643" s="9"/>
      <c r="K643" s="34"/>
      <c r="L643" s="34"/>
      <c r="M643" s="34"/>
      <c r="N643" s="75"/>
      <c r="S643" s="76"/>
      <c r="T643" s="76"/>
      <c r="U643" s="76"/>
    </row>
    <row r="644">
      <c r="E644" s="73"/>
      <c r="F644" s="73"/>
      <c r="G644" s="73"/>
      <c r="J644" s="9"/>
      <c r="K644" s="34"/>
      <c r="L644" s="34"/>
      <c r="M644" s="34"/>
      <c r="N644" s="75"/>
      <c r="S644" s="76"/>
      <c r="T644" s="76"/>
      <c r="U644" s="76"/>
    </row>
    <row r="645">
      <c r="E645" s="73"/>
      <c r="F645" s="73"/>
      <c r="G645" s="73"/>
      <c r="J645" s="9"/>
      <c r="K645" s="34"/>
      <c r="L645" s="34"/>
      <c r="M645" s="34"/>
      <c r="N645" s="75"/>
      <c r="S645" s="76"/>
      <c r="T645" s="76"/>
      <c r="U645" s="76"/>
    </row>
    <row r="646">
      <c r="E646" s="73"/>
      <c r="F646" s="73"/>
      <c r="G646" s="73"/>
      <c r="J646" s="9"/>
      <c r="K646" s="34"/>
      <c r="L646" s="34"/>
      <c r="M646" s="34"/>
      <c r="N646" s="75"/>
      <c r="S646" s="76"/>
      <c r="T646" s="76"/>
      <c r="U646" s="76"/>
    </row>
    <row r="647">
      <c r="E647" s="73"/>
      <c r="F647" s="73"/>
      <c r="G647" s="73"/>
      <c r="J647" s="9"/>
      <c r="K647" s="34"/>
      <c r="L647" s="34"/>
      <c r="M647" s="34"/>
      <c r="N647" s="75"/>
      <c r="S647" s="76"/>
      <c r="T647" s="76"/>
      <c r="U647" s="76"/>
    </row>
    <row r="648">
      <c r="E648" s="73"/>
      <c r="F648" s="73"/>
      <c r="G648" s="73"/>
      <c r="J648" s="9"/>
      <c r="K648" s="34"/>
      <c r="L648" s="34"/>
      <c r="M648" s="34"/>
      <c r="N648" s="75"/>
      <c r="S648" s="76"/>
      <c r="T648" s="76"/>
      <c r="U648" s="76"/>
    </row>
    <row r="649">
      <c r="E649" s="73"/>
      <c r="F649" s="73"/>
      <c r="G649" s="73"/>
      <c r="J649" s="9"/>
      <c r="K649" s="34"/>
      <c r="L649" s="34"/>
      <c r="M649" s="34"/>
      <c r="N649" s="75"/>
      <c r="S649" s="76"/>
      <c r="T649" s="76"/>
      <c r="U649" s="76"/>
    </row>
    <row r="650">
      <c r="E650" s="73"/>
      <c r="F650" s="73"/>
      <c r="G650" s="73"/>
      <c r="J650" s="9"/>
      <c r="K650" s="34"/>
      <c r="L650" s="34"/>
      <c r="M650" s="34"/>
      <c r="N650" s="75"/>
      <c r="S650" s="76"/>
      <c r="T650" s="76"/>
      <c r="U650" s="76"/>
    </row>
    <row r="651">
      <c r="E651" s="73"/>
      <c r="F651" s="73"/>
      <c r="G651" s="73"/>
      <c r="J651" s="9"/>
      <c r="K651" s="34"/>
      <c r="L651" s="34"/>
      <c r="M651" s="34"/>
      <c r="N651" s="75"/>
      <c r="S651" s="76"/>
      <c r="T651" s="76"/>
      <c r="U651" s="76"/>
    </row>
    <row r="652">
      <c r="E652" s="73"/>
      <c r="F652" s="73"/>
      <c r="G652" s="73"/>
      <c r="J652" s="9"/>
      <c r="K652" s="34"/>
      <c r="L652" s="34"/>
      <c r="M652" s="34"/>
      <c r="N652" s="75"/>
      <c r="S652" s="76"/>
      <c r="T652" s="76"/>
      <c r="U652" s="76"/>
    </row>
    <row r="653">
      <c r="E653" s="73"/>
      <c r="F653" s="73"/>
      <c r="G653" s="73"/>
      <c r="J653" s="9"/>
      <c r="K653" s="34"/>
      <c r="L653" s="34"/>
      <c r="M653" s="34"/>
      <c r="N653" s="75"/>
      <c r="S653" s="76"/>
      <c r="T653" s="76"/>
      <c r="U653" s="76"/>
    </row>
    <row r="654">
      <c r="E654" s="73"/>
      <c r="F654" s="73"/>
      <c r="G654" s="73"/>
      <c r="J654" s="9"/>
      <c r="K654" s="34"/>
      <c r="L654" s="34"/>
      <c r="M654" s="34"/>
      <c r="N654" s="75"/>
      <c r="S654" s="76"/>
      <c r="T654" s="76"/>
      <c r="U654" s="76"/>
    </row>
    <row r="655">
      <c r="E655" s="73"/>
      <c r="F655" s="73"/>
      <c r="G655" s="73"/>
      <c r="J655" s="9"/>
      <c r="K655" s="34"/>
      <c r="L655" s="34"/>
      <c r="M655" s="34"/>
      <c r="N655" s="75"/>
      <c r="S655" s="76"/>
      <c r="T655" s="76"/>
      <c r="U655" s="76"/>
    </row>
    <row r="656">
      <c r="E656" s="73"/>
      <c r="F656" s="73"/>
      <c r="G656" s="73"/>
      <c r="J656" s="9"/>
      <c r="K656" s="34"/>
      <c r="L656" s="34"/>
      <c r="M656" s="34"/>
      <c r="N656" s="75"/>
      <c r="S656" s="76"/>
      <c r="T656" s="76"/>
      <c r="U656" s="76"/>
    </row>
    <row r="657">
      <c r="E657" s="73"/>
      <c r="F657" s="73"/>
      <c r="G657" s="73"/>
      <c r="J657" s="9"/>
      <c r="K657" s="34"/>
      <c r="L657" s="34"/>
      <c r="M657" s="34"/>
      <c r="N657" s="75"/>
      <c r="S657" s="76"/>
      <c r="T657" s="76"/>
      <c r="U657" s="76"/>
    </row>
    <row r="658">
      <c r="E658" s="73"/>
      <c r="F658" s="73"/>
      <c r="G658" s="73"/>
      <c r="J658" s="9"/>
      <c r="K658" s="34"/>
      <c r="L658" s="34"/>
      <c r="M658" s="34"/>
      <c r="N658" s="75"/>
      <c r="S658" s="76"/>
      <c r="T658" s="76"/>
      <c r="U658" s="76"/>
    </row>
    <row r="659">
      <c r="E659" s="73"/>
      <c r="F659" s="73"/>
      <c r="G659" s="73"/>
      <c r="J659" s="9"/>
      <c r="K659" s="34"/>
      <c r="L659" s="34"/>
      <c r="M659" s="34"/>
      <c r="N659" s="75"/>
      <c r="S659" s="76"/>
      <c r="T659" s="76"/>
      <c r="U659" s="76"/>
    </row>
    <row r="660">
      <c r="E660" s="73"/>
      <c r="F660" s="73"/>
      <c r="G660" s="73"/>
      <c r="J660" s="9"/>
      <c r="K660" s="34"/>
      <c r="L660" s="34"/>
      <c r="M660" s="34"/>
      <c r="N660" s="75"/>
      <c r="S660" s="76"/>
      <c r="T660" s="76"/>
      <c r="U660" s="76"/>
    </row>
    <row r="661">
      <c r="E661" s="73"/>
      <c r="F661" s="73"/>
      <c r="G661" s="73"/>
      <c r="J661" s="9"/>
      <c r="K661" s="34"/>
      <c r="L661" s="34"/>
      <c r="M661" s="34"/>
      <c r="N661" s="75"/>
      <c r="S661" s="76"/>
      <c r="T661" s="76"/>
      <c r="U661" s="76"/>
    </row>
    <row r="662">
      <c r="E662" s="73"/>
      <c r="F662" s="73"/>
      <c r="G662" s="73"/>
      <c r="J662" s="9"/>
      <c r="K662" s="34"/>
      <c r="L662" s="34"/>
      <c r="M662" s="34"/>
      <c r="N662" s="75"/>
      <c r="S662" s="76"/>
      <c r="T662" s="76"/>
      <c r="U662" s="76"/>
    </row>
    <row r="663">
      <c r="E663" s="73"/>
      <c r="F663" s="73"/>
      <c r="G663" s="73"/>
      <c r="J663" s="9"/>
      <c r="K663" s="34"/>
      <c r="L663" s="34"/>
      <c r="M663" s="34"/>
      <c r="N663" s="75"/>
      <c r="S663" s="76"/>
      <c r="T663" s="76"/>
      <c r="U663" s="76"/>
    </row>
    <row r="664">
      <c r="E664" s="73"/>
      <c r="F664" s="73"/>
      <c r="G664" s="73"/>
      <c r="J664" s="9"/>
      <c r="K664" s="34"/>
      <c r="L664" s="34"/>
      <c r="M664" s="34"/>
      <c r="N664" s="75"/>
      <c r="S664" s="76"/>
      <c r="T664" s="76"/>
      <c r="U664" s="76"/>
    </row>
    <row r="665">
      <c r="E665" s="73"/>
      <c r="F665" s="73"/>
      <c r="G665" s="73"/>
      <c r="J665" s="9"/>
      <c r="K665" s="34"/>
      <c r="L665" s="34"/>
      <c r="M665" s="34"/>
      <c r="N665" s="75"/>
      <c r="S665" s="76"/>
      <c r="T665" s="76"/>
      <c r="U665" s="76"/>
    </row>
    <row r="666">
      <c r="E666" s="73"/>
      <c r="F666" s="73"/>
      <c r="G666" s="73"/>
      <c r="J666" s="9"/>
      <c r="K666" s="34"/>
      <c r="L666" s="34"/>
      <c r="M666" s="34"/>
      <c r="N666" s="75"/>
      <c r="S666" s="76"/>
      <c r="T666" s="76"/>
      <c r="U666" s="76"/>
    </row>
    <row r="667">
      <c r="E667" s="73"/>
      <c r="F667" s="73"/>
      <c r="G667" s="73"/>
      <c r="J667" s="9"/>
      <c r="K667" s="34"/>
      <c r="L667" s="34"/>
      <c r="M667" s="34"/>
      <c r="N667" s="75"/>
      <c r="S667" s="76"/>
      <c r="T667" s="76"/>
      <c r="U667" s="76"/>
    </row>
    <row r="668">
      <c r="E668" s="73"/>
      <c r="F668" s="73"/>
      <c r="G668" s="73"/>
      <c r="J668" s="9"/>
      <c r="K668" s="34"/>
      <c r="L668" s="34"/>
      <c r="M668" s="34"/>
      <c r="N668" s="75"/>
      <c r="S668" s="76"/>
      <c r="T668" s="76"/>
      <c r="U668" s="76"/>
    </row>
    <row r="669">
      <c r="E669" s="73"/>
      <c r="F669" s="73"/>
      <c r="G669" s="73"/>
      <c r="J669" s="9"/>
      <c r="K669" s="34"/>
      <c r="L669" s="34"/>
      <c r="M669" s="34"/>
      <c r="N669" s="75"/>
      <c r="S669" s="76"/>
      <c r="T669" s="76"/>
      <c r="U669" s="76"/>
    </row>
    <row r="670">
      <c r="E670" s="73"/>
      <c r="F670" s="73"/>
      <c r="G670" s="73"/>
      <c r="J670" s="9"/>
      <c r="K670" s="34"/>
      <c r="L670" s="34"/>
      <c r="M670" s="34"/>
      <c r="N670" s="75"/>
      <c r="S670" s="76"/>
      <c r="T670" s="76"/>
      <c r="U670" s="76"/>
    </row>
    <row r="671">
      <c r="E671" s="73"/>
      <c r="F671" s="73"/>
      <c r="G671" s="73"/>
      <c r="J671" s="9"/>
      <c r="K671" s="34"/>
      <c r="L671" s="34"/>
      <c r="M671" s="34"/>
      <c r="N671" s="75"/>
      <c r="S671" s="76"/>
      <c r="T671" s="76"/>
      <c r="U671" s="76"/>
    </row>
    <row r="672">
      <c r="E672" s="73"/>
      <c r="F672" s="73"/>
      <c r="G672" s="73"/>
      <c r="J672" s="9"/>
      <c r="K672" s="34"/>
      <c r="L672" s="34"/>
      <c r="M672" s="34"/>
      <c r="N672" s="75"/>
      <c r="S672" s="76"/>
      <c r="T672" s="76"/>
      <c r="U672" s="76"/>
    </row>
    <row r="673">
      <c r="E673" s="73"/>
      <c r="F673" s="73"/>
      <c r="G673" s="73"/>
      <c r="J673" s="9"/>
      <c r="K673" s="34"/>
      <c r="L673" s="34"/>
      <c r="M673" s="34"/>
      <c r="N673" s="75"/>
      <c r="S673" s="76"/>
      <c r="T673" s="76"/>
      <c r="U673" s="76"/>
    </row>
    <row r="674">
      <c r="E674" s="73"/>
      <c r="F674" s="73"/>
      <c r="G674" s="73"/>
      <c r="J674" s="9"/>
      <c r="K674" s="34"/>
      <c r="L674" s="34"/>
      <c r="M674" s="34"/>
      <c r="N674" s="75"/>
      <c r="S674" s="76"/>
      <c r="T674" s="76"/>
      <c r="U674" s="76"/>
    </row>
    <row r="675">
      <c r="E675" s="73"/>
      <c r="F675" s="73"/>
      <c r="G675" s="73"/>
      <c r="J675" s="9"/>
      <c r="K675" s="34"/>
      <c r="L675" s="34"/>
      <c r="M675" s="34"/>
      <c r="N675" s="75"/>
      <c r="S675" s="76"/>
      <c r="T675" s="76"/>
      <c r="U675" s="76"/>
    </row>
    <row r="676">
      <c r="E676" s="73"/>
      <c r="F676" s="73"/>
      <c r="G676" s="73"/>
      <c r="J676" s="9"/>
      <c r="K676" s="34"/>
      <c r="L676" s="34"/>
      <c r="M676" s="34"/>
      <c r="N676" s="75"/>
      <c r="S676" s="76"/>
      <c r="T676" s="76"/>
      <c r="U676" s="76"/>
    </row>
    <row r="677">
      <c r="E677" s="73"/>
      <c r="F677" s="73"/>
      <c r="G677" s="73"/>
      <c r="J677" s="9"/>
      <c r="K677" s="34"/>
      <c r="L677" s="34"/>
      <c r="M677" s="34"/>
      <c r="N677" s="75"/>
      <c r="S677" s="76"/>
      <c r="T677" s="76"/>
      <c r="U677" s="76"/>
    </row>
    <row r="678">
      <c r="E678" s="73"/>
      <c r="F678" s="73"/>
      <c r="G678" s="73"/>
      <c r="J678" s="9"/>
      <c r="K678" s="34"/>
      <c r="L678" s="34"/>
      <c r="M678" s="34"/>
      <c r="N678" s="75"/>
      <c r="S678" s="76"/>
      <c r="T678" s="76"/>
      <c r="U678" s="76"/>
    </row>
    <row r="679">
      <c r="E679" s="73"/>
      <c r="F679" s="73"/>
      <c r="G679" s="73"/>
      <c r="J679" s="9"/>
      <c r="K679" s="34"/>
      <c r="L679" s="34"/>
      <c r="M679" s="34"/>
      <c r="N679" s="75"/>
      <c r="S679" s="76"/>
      <c r="T679" s="76"/>
      <c r="U679" s="76"/>
    </row>
    <row r="680">
      <c r="E680" s="73"/>
      <c r="F680" s="73"/>
      <c r="G680" s="73"/>
      <c r="J680" s="9"/>
      <c r="K680" s="34"/>
      <c r="L680" s="34"/>
      <c r="M680" s="34"/>
      <c r="N680" s="75"/>
      <c r="S680" s="76"/>
      <c r="T680" s="76"/>
      <c r="U680" s="76"/>
    </row>
    <row r="681">
      <c r="E681" s="73"/>
      <c r="F681" s="73"/>
      <c r="G681" s="73"/>
      <c r="J681" s="9"/>
      <c r="K681" s="34"/>
      <c r="L681" s="34"/>
      <c r="M681" s="34"/>
      <c r="N681" s="75"/>
      <c r="S681" s="76"/>
      <c r="T681" s="76"/>
      <c r="U681" s="76"/>
    </row>
    <row r="682">
      <c r="E682" s="73"/>
      <c r="F682" s="73"/>
      <c r="G682" s="73"/>
      <c r="J682" s="9"/>
      <c r="K682" s="34"/>
      <c r="L682" s="34"/>
      <c r="M682" s="34"/>
      <c r="N682" s="75"/>
      <c r="S682" s="76"/>
      <c r="T682" s="76"/>
      <c r="U682" s="76"/>
    </row>
    <row r="683">
      <c r="E683" s="73"/>
      <c r="F683" s="73"/>
      <c r="G683" s="73"/>
      <c r="J683" s="9"/>
      <c r="K683" s="34"/>
      <c r="L683" s="34"/>
      <c r="M683" s="34"/>
      <c r="N683" s="75"/>
      <c r="S683" s="76"/>
      <c r="T683" s="76"/>
      <c r="U683" s="76"/>
    </row>
    <row r="684">
      <c r="E684" s="73"/>
      <c r="F684" s="73"/>
      <c r="G684" s="73"/>
      <c r="J684" s="9"/>
      <c r="K684" s="34"/>
      <c r="L684" s="34"/>
      <c r="M684" s="34"/>
      <c r="N684" s="75"/>
      <c r="S684" s="76"/>
      <c r="T684" s="76"/>
      <c r="U684" s="76"/>
    </row>
    <row r="685">
      <c r="E685" s="73"/>
      <c r="F685" s="73"/>
      <c r="G685" s="73"/>
      <c r="J685" s="9"/>
      <c r="K685" s="34"/>
      <c r="L685" s="34"/>
      <c r="M685" s="34"/>
      <c r="N685" s="75"/>
      <c r="S685" s="76"/>
      <c r="T685" s="76"/>
      <c r="U685" s="76"/>
    </row>
    <row r="686">
      <c r="E686" s="73"/>
      <c r="F686" s="73"/>
      <c r="G686" s="73"/>
      <c r="J686" s="9"/>
      <c r="K686" s="34"/>
      <c r="L686" s="34"/>
      <c r="M686" s="34"/>
      <c r="N686" s="75"/>
      <c r="S686" s="76"/>
      <c r="T686" s="76"/>
      <c r="U686" s="76"/>
    </row>
    <row r="687">
      <c r="E687" s="73"/>
      <c r="F687" s="73"/>
      <c r="G687" s="73"/>
      <c r="J687" s="9"/>
      <c r="K687" s="34"/>
      <c r="L687" s="34"/>
      <c r="M687" s="34"/>
      <c r="N687" s="75"/>
      <c r="S687" s="76"/>
      <c r="T687" s="76"/>
      <c r="U687" s="76"/>
    </row>
    <row r="688">
      <c r="E688" s="73"/>
      <c r="F688" s="73"/>
      <c r="G688" s="73"/>
      <c r="J688" s="9"/>
      <c r="K688" s="34"/>
      <c r="L688" s="34"/>
      <c r="M688" s="34"/>
      <c r="N688" s="75"/>
      <c r="S688" s="76"/>
      <c r="T688" s="76"/>
      <c r="U688" s="76"/>
    </row>
    <row r="689">
      <c r="E689" s="73"/>
      <c r="F689" s="73"/>
      <c r="G689" s="73"/>
      <c r="J689" s="9"/>
      <c r="K689" s="34"/>
      <c r="L689" s="34"/>
      <c r="M689" s="34"/>
      <c r="N689" s="75"/>
      <c r="S689" s="76"/>
      <c r="T689" s="76"/>
      <c r="U689" s="76"/>
    </row>
    <row r="690">
      <c r="E690" s="73"/>
      <c r="F690" s="73"/>
      <c r="G690" s="73"/>
      <c r="J690" s="9"/>
      <c r="K690" s="34"/>
      <c r="L690" s="34"/>
      <c r="M690" s="34"/>
      <c r="N690" s="75"/>
      <c r="S690" s="76"/>
      <c r="T690" s="76"/>
      <c r="U690" s="76"/>
    </row>
    <row r="691">
      <c r="E691" s="73"/>
      <c r="F691" s="73"/>
      <c r="G691" s="73"/>
      <c r="J691" s="9"/>
      <c r="K691" s="34"/>
      <c r="L691" s="34"/>
      <c r="M691" s="34"/>
      <c r="N691" s="75"/>
      <c r="S691" s="76"/>
      <c r="T691" s="76"/>
      <c r="U691" s="76"/>
    </row>
    <row r="692">
      <c r="E692" s="73"/>
      <c r="F692" s="73"/>
      <c r="G692" s="73"/>
      <c r="J692" s="9"/>
      <c r="K692" s="34"/>
      <c r="L692" s="34"/>
      <c r="M692" s="34"/>
      <c r="N692" s="75"/>
      <c r="S692" s="76"/>
      <c r="T692" s="76"/>
      <c r="U692" s="76"/>
    </row>
    <row r="693">
      <c r="E693" s="73"/>
      <c r="F693" s="73"/>
      <c r="G693" s="73"/>
      <c r="J693" s="9"/>
      <c r="K693" s="34"/>
      <c r="L693" s="34"/>
      <c r="M693" s="34"/>
      <c r="N693" s="75"/>
      <c r="S693" s="76"/>
      <c r="T693" s="76"/>
      <c r="U693" s="76"/>
    </row>
    <row r="694">
      <c r="E694" s="73"/>
      <c r="F694" s="73"/>
      <c r="G694" s="73"/>
      <c r="J694" s="9"/>
      <c r="K694" s="34"/>
      <c r="L694" s="34"/>
      <c r="M694" s="34"/>
      <c r="N694" s="75"/>
      <c r="S694" s="76"/>
      <c r="T694" s="76"/>
      <c r="U694" s="76"/>
    </row>
    <row r="695">
      <c r="E695" s="73"/>
      <c r="F695" s="73"/>
      <c r="G695" s="73"/>
      <c r="J695" s="9"/>
      <c r="K695" s="34"/>
      <c r="L695" s="34"/>
      <c r="M695" s="34"/>
      <c r="N695" s="75"/>
      <c r="S695" s="76"/>
      <c r="T695" s="76"/>
      <c r="U695" s="76"/>
    </row>
    <row r="696">
      <c r="E696" s="73"/>
      <c r="F696" s="73"/>
      <c r="G696" s="73"/>
      <c r="J696" s="9"/>
      <c r="K696" s="34"/>
      <c r="L696" s="34"/>
      <c r="M696" s="34"/>
      <c r="N696" s="75"/>
      <c r="S696" s="76"/>
      <c r="T696" s="76"/>
      <c r="U696" s="76"/>
    </row>
    <row r="697">
      <c r="E697" s="73"/>
      <c r="F697" s="73"/>
      <c r="G697" s="73"/>
      <c r="J697" s="9"/>
      <c r="K697" s="34"/>
      <c r="L697" s="34"/>
      <c r="M697" s="34"/>
      <c r="N697" s="75"/>
      <c r="S697" s="76"/>
      <c r="T697" s="76"/>
      <c r="U697" s="76"/>
    </row>
    <row r="698">
      <c r="E698" s="73"/>
      <c r="F698" s="73"/>
      <c r="G698" s="73"/>
      <c r="J698" s="9"/>
      <c r="K698" s="34"/>
      <c r="L698" s="34"/>
      <c r="M698" s="34"/>
      <c r="N698" s="75"/>
      <c r="S698" s="76"/>
      <c r="T698" s="76"/>
      <c r="U698" s="76"/>
    </row>
    <row r="699">
      <c r="E699" s="73"/>
      <c r="F699" s="73"/>
      <c r="G699" s="73"/>
      <c r="J699" s="9"/>
      <c r="K699" s="34"/>
      <c r="L699" s="34"/>
      <c r="M699" s="34"/>
      <c r="N699" s="75"/>
      <c r="S699" s="76"/>
      <c r="T699" s="76"/>
      <c r="U699" s="76"/>
    </row>
    <row r="700">
      <c r="E700" s="73"/>
      <c r="F700" s="73"/>
      <c r="G700" s="73"/>
      <c r="J700" s="9"/>
      <c r="K700" s="34"/>
      <c r="L700" s="34"/>
      <c r="M700" s="34"/>
      <c r="N700" s="75"/>
      <c r="S700" s="76"/>
      <c r="T700" s="76"/>
      <c r="U700" s="76"/>
    </row>
    <row r="701">
      <c r="E701" s="73"/>
      <c r="F701" s="73"/>
      <c r="G701" s="73"/>
      <c r="J701" s="9"/>
      <c r="K701" s="34"/>
      <c r="L701" s="34"/>
      <c r="M701" s="34"/>
      <c r="N701" s="75"/>
      <c r="S701" s="76"/>
      <c r="T701" s="76"/>
      <c r="U701" s="76"/>
    </row>
    <row r="702">
      <c r="E702" s="73"/>
      <c r="F702" s="73"/>
      <c r="G702" s="73"/>
      <c r="J702" s="9"/>
      <c r="K702" s="34"/>
      <c r="L702" s="34"/>
      <c r="M702" s="34"/>
      <c r="N702" s="75"/>
      <c r="S702" s="76"/>
      <c r="T702" s="76"/>
      <c r="U702" s="76"/>
    </row>
    <row r="703">
      <c r="E703" s="73"/>
      <c r="F703" s="73"/>
      <c r="G703" s="73"/>
      <c r="J703" s="9"/>
      <c r="K703" s="34"/>
      <c r="L703" s="34"/>
      <c r="M703" s="34"/>
      <c r="N703" s="75"/>
      <c r="S703" s="76"/>
      <c r="T703" s="76"/>
      <c r="U703" s="76"/>
    </row>
    <row r="704">
      <c r="E704" s="73"/>
      <c r="F704" s="73"/>
      <c r="G704" s="73"/>
      <c r="J704" s="9"/>
      <c r="K704" s="34"/>
      <c r="L704" s="34"/>
      <c r="M704" s="34"/>
      <c r="N704" s="75"/>
      <c r="S704" s="76"/>
      <c r="T704" s="76"/>
      <c r="U704" s="76"/>
    </row>
    <row r="705">
      <c r="E705" s="73"/>
      <c r="F705" s="73"/>
      <c r="G705" s="73"/>
      <c r="J705" s="9"/>
      <c r="K705" s="34"/>
      <c r="L705" s="34"/>
      <c r="M705" s="34"/>
      <c r="N705" s="75"/>
      <c r="S705" s="76"/>
      <c r="T705" s="76"/>
      <c r="U705" s="76"/>
    </row>
    <row r="706">
      <c r="E706" s="73"/>
      <c r="F706" s="73"/>
      <c r="G706" s="73"/>
      <c r="J706" s="9"/>
      <c r="K706" s="34"/>
      <c r="L706" s="34"/>
      <c r="M706" s="34"/>
      <c r="N706" s="75"/>
      <c r="S706" s="76"/>
      <c r="T706" s="76"/>
      <c r="U706" s="76"/>
    </row>
    <row r="707">
      <c r="E707" s="73"/>
      <c r="F707" s="73"/>
      <c r="G707" s="73"/>
      <c r="J707" s="9"/>
      <c r="K707" s="34"/>
      <c r="L707" s="34"/>
      <c r="M707" s="34"/>
      <c r="N707" s="75"/>
      <c r="S707" s="76"/>
      <c r="T707" s="76"/>
      <c r="U707" s="76"/>
    </row>
    <row r="708">
      <c r="E708" s="73"/>
      <c r="F708" s="73"/>
      <c r="G708" s="73"/>
      <c r="J708" s="9"/>
      <c r="K708" s="34"/>
      <c r="L708" s="34"/>
      <c r="M708" s="34"/>
      <c r="N708" s="75"/>
      <c r="S708" s="76"/>
      <c r="T708" s="76"/>
      <c r="U708" s="76"/>
    </row>
    <row r="709">
      <c r="E709" s="73"/>
      <c r="F709" s="73"/>
      <c r="G709" s="73"/>
      <c r="J709" s="9"/>
      <c r="K709" s="34"/>
      <c r="L709" s="34"/>
      <c r="M709" s="34"/>
      <c r="N709" s="75"/>
      <c r="S709" s="76"/>
      <c r="T709" s="76"/>
      <c r="U709" s="76"/>
    </row>
    <row r="710">
      <c r="E710" s="73"/>
      <c r="F710" s="73"/>
      <c r="G710" s="73"/>
      <c r="J710" s="9"/>
      <c r="K710" s="34"/>
      <c r="L710" s="34"/>
      <c r="M710" s="34"/>
      <c r="N710" s="75"/>
      <c r="S710" s="76"/>
      <c r="T710" s="76"/>
      <c r="U710" s="76"/>
    </row>
    <row r="711">
      <c r="E711" s="73"/>
      <c r="F711" s="73"/>
      <c r="G711" s="73"/>
      <c r="J711" s="9"/>
      <c r="K711" s="34"/>
      <c r="L711" s="34"/>
      <c r="M711" s="34"/>
      <c r="N711" s="75"/>
      <c r="S711" s="76"/>
      <c r="T711" s="76"/>
      <c r="U711" s="76"/>
    </row>
    <row r="712">
      <c r="E712" s="73"/>
      <c r="F712" s="73"/>
      <c r="G712" s="73"/>
      <c r="J712" s="9"/>
      <c r="K712" s="34"/>
      <c r="L712" s="34"/>
      <c r="M712" s="34"/>
      <c r="N712" s="75"/>
      <c r="S712" s="76"/>
      <c r="T712" s="76"/>
      <c r="U712" s="76"/>
    </row>
    <row r="713">
      <c r="E713" s="73"/>
      <c r="F713" s="73"/>
      <c r="G713" s="73"/>
      <c r="J713" s="9"/>
      <c r="K713" s="34"/>
      <c r="L713" s="34"/>
      <c r="M713" s="34"/>
      <c r="N713" s="75"/>
      <c r="S713" s="76"/>
      <c r="T713" s="76"/>
      <c r="U713" s="76"/>
    </row>
    <row r="714">
      <c r="E714" s="73"/>
      <c r="F714" s="73"/>
      <c r="G714" s="73"/>
      <c r="J714" s="9"/>
      <c r="K714" s="34"/>
      <c r="L714" s="34"/>
      <c r="M714" s="34"/>
      <c r="N714" s="75"/>
      <c r="S714" s="76"/>
      <c r="T714" s="76"/>
      <c r="U714" s="76"/>
    </row>
    <row r="715">
      <c r="E715" s="73"/>
      <c r="F715" s="73"/>
      <c r="G715" s="73"/>
      <c r="J715" s="9"/>
      <c r="K715" s="34"/>
      <c r="L715" s="34"/>
      <c r="M715" s="34"/>
      <c r="N715" s="75"/>
      <c r="S715" s="76"/>
      <c r="T715" s="76"/>
      <c r="U715" s="76"/>
    </row>
    <row r="716">
      <c r="E716" s="73"/>
      <c r="F716" s="73"/>
      <c r="G716" s="73"/>
      <c r="J716" s="9"/>
      <c r="K716" s="34"/>
      <c r="L716" s="34"/>
      <c r="M716" s="34"/>
      <c r="N716" s="75"/>
      <c r="S716" s="76"/>
      <c r="T716" s="76"/>
      <c r="U716" s="76"/>
    </row>
    <row r="717">
      <c r="E717" s="73"/>
      <c r="F717" s="73"/>
      <c r="G717" s="73"/>
      <c r="J717" s="9"/>
      <c r="K717" s="34"/>
      <c r="L717" s="34"/>
      <c r="M717" s="34"/>
      <c r="N717" s="75"/>
      <c r="S717" s="76"/>
      <c r="T717" s="76"/>
      <c r="U717" s="76"/>
    </row>
    <row r="718">
      <c r="E718" s="73"/>
      <c r="F718" s="73"/>
      <c r="G718" s="73"/>
      <c r="J718" s="9"/>
      <c r="K718" s="34"/>
      <c r="L718" s="34"/>
      <c r="M718" s="34"/>
      <c r="N718" s="75"/>
      <c r="S718" s="76"/>
      <c r="T718" s="76"/>
      <c r="U718" s="76"/>
    </row>
    <row r="719">
      <c r="E719" s="73"/>
      <c r="F719" s="73"/>
      <c r="G719" s="73"/>
      <c r="J719" s="9"/>
      <c r="K719" s="34"/>
      <c r="L719" s="34"/>
      <c r="M719" s="34"/>
      <c r="N719" s="75"/>
      <c r="S719" s="76"/>
      <c r="T719" s="76"/>
      <c r="U719" s="76"/>
    </row>
    <row r="720">
      <c r="E720" s="73"/>
      <c r="F720" s="73"/>
      <c r="G720" s="73"/>
      <c r="J720" s="9"/>
      <c r="K720" s="34"/>
      <c r="L720" s="34"/>
      <c r="M720" s="34"/>
      <c r="N720" s="75"/>
      <c r="S720" s="76"/>
      <c r="T720" s="76"/>
      <c r="U720" s="76"/>
    </row>
    <row r="721">
      <c r="E721" s="73"/>
      <c r="F721" s="73"/>
      <c r="G721" s="73"/>
      <c r="J721" s="9"/>
      <c r="K721" s="34"/>
      <c r="L721" s="34"/>
      <c r="M721" s="34"/>
      <c r="N721" s="75"/>
      <c r="S721" s="76"/>
      <c r="T721" s="76"/>
      <c r="U721" s="76"/>
    </row>
    <row r="722">
      <c r="E722" s="73"/>
      <c r="F722" s="73"/>
      <c r="G722" s="73"/>
      <c r="J722" s="9"/>
      <c r="K722" s="34"/>
      <c r="L722" s="34"/>
      <c r="M722" s="34"/>
      <c r="N722" s="75"/>
      <c r="S722" s="76"/>
      <c r="T722" s="76"/>
      <c r="U722" s="76"/>
    </row>
    <row r="723">
      <c r="E723" s="73"/>
      <c r="F723" s="73"/>
      <c r="G723" s="73"/>
      <c r="J723" s="9"/>
      <c r="K723" s="34"/>
      <c r="L723" s="34"/>
      <c r="M723" s="34"/>
      <c r="N723" s="75"/>
      <c r="S723" s="76"/>
      <c r="T723" s="76"/>
      <c r="U723" s="76"/>
    </row>
    <row r="724">
      <c r="E724" s="73"/>
      <c r="F724" s="73"/>
      <c r="G724" s="73"/>
      <c r="J724" s="9"/>
      <c r="K724" s="34"/>
      <c r="L724" s="34"/>
      <c r="M724" s="34"/>
      <c r="N724" s="75"/>
      <c r="S724" s="76"/>
      <c r="T724" s="76"/>
      <c r="U724" s="76"/>
    </row>
    <row r="725">
      <c r="E725" s="73"/>
      <c r="F725" s="73"/>
      <c r="G725" s="73"/>
      <c r="J725" s="9"/>
      <c r="K725" s="34"/>
      <c r="L725" s="34"/>
      <c r="M725" s="34"/>
      <c r="N725" s="75"/>
      <c r="S725" s="76"/>
      <c r="T725" s="76"/>
      <c r="U725" s="76"/>
    </row>
    <row r="726">
      <c r="E726" s="73"/>
      <c r="F726" s="73"/>
      <c r="G726" s="73"/>
      <c r="J726" s="9"/>
      <c r="K726" s="34"/>
      <c r="L726" s="34"/>
      <c r="M726" s="34"/>
      <c r="N726" s="75"/>
      <c r="S726" s="76"/>
      <c r="T726" s="76"/>
      <c r="U726" s="76"/>
    </row>
    <row r="727">
      <c r="E727" s="73"/>
      <c r="F727" s="73"/>
      <c r="G727" s="73"/>
      <c r="J727" s="9"/>
      <c r="K727" s="34"/>
      <c r="L727" s="34"/>
      <c r="M727" s="34"/>
      <c r="N727" s="75"/>
      <c r="S727" s="76"/>
      <c r="T727" s="76"/>
      <c r="U727" s="76"/>
    </row>
    <row r="728">
      <c r="E728" s="73"/>
      <c r="F728" s="73"/>
      <c r="G728" s="73"/>
      <c r="J728" s="9"/>
      <c r="K728" s="34"/>
      <c r="L728" s="34"/>
      <c r="M728" s="34"/>
      <c r="N728" s="75"/>
      <c r="S728" s="76"/>
      <c r="T728" s="76"/>
      <c r="U728" s="76"/>
    </row>
    <row r="729">
      <c r="E729" s="73"/>
      <c r="F729" s="73"/>
      <c r="G729" s="73"/>
      <c r="J729" s="9"/>
      <c r="K729" s="34"/>
      <c r="L729" s="34"/>
      <c r="M729" s="34"/>
      <c r="N729" s="75"/>
      <c r="S729" s="76"/>
      <c r="T729" s="76"/>
      <c r="U729" s="76"/>
    </row>
    <row r="730">
      <c r="E730" s="73"/>
      <c r="F730" s="73"/>
      <c r="G730" s="73"/>
      <c r="J730" s="9"/>
      <c r="K730" s="34"/>
      <c r="L730" s="34"/>
      <c r="M730" s="34"/>
      <c r="N730" s="75"/>
      <c r="S730" s="76"/>
      <c r="T730" s="76"/>
      <c r="U730" s="76"/>
    </row>
    <row r="731">
      <c r="E731" s="73"/>
      <c r="F731" s="73"/>
      <c r="G731" s="73"/>
      <c r="J731" s="9"/>
      <c r="K731" s="34"/>
      <c r="L731" s="34"/>
      <c r="M731" s="34"/>
      <c r="N731" s="75"/>
      <c r="S731" s="76"/>
      <c r="T731" s="76"/>
      <c r="U731" s="76"/>
    </row>
    <row r="732">
      <c r="E732" s="73"/>
      <c r="F732" s="73"/>
      <c r="G732" s="73"/>
      <c r="J732" s="9"/>
      <c r="K732" s="34"/>
      <c r="L732" s="34"/>
      <c r="M732" s="34"/>
      <c r="N732" s="75"/>
      <c r="S732" s="76"/>
      <c r="T732" s="76"/>
      <c r="U732" s="76"/>
    </row>
    <row r="733">
      <c r="E733" s="73"/>
      <c r="F733" s="73"/>
      <c r="G733" s="73"/>
      <c r="J733" s="9"/>
      <c r="K733" s="34"/>
      <c r="L733" s="34"/>
      <c r="M733" s="34"/>
      <c r="N733" s="75"/>
      <c r="S733" s="76"/>
      <c r="T733" s="76"/>
      <c r="U733" s="76"/>
    </row>
    <row r="734">
      <c r="E734" s="73"/>
      <c r="F734" s="73"/>
      <c r="G734" s="73"/>
      <c r="J734" s="9"/>
      <c r="K734" s="34"/>
      <c r="L734" s="34"/>
      <c r="M734" s="34"/>
      <c r="N734" s="75"/>
      <c r="S734" s="76"/>
      <c r="T734" s="76"/>
      <c r="U734" s="76"/>
    </row>
    <row r="735">
      <c r="E735" s="73"/>
      <c r="F735" s="73"/>
      <c r="G735" s="73"/>
      <c r="J735" s="9"/>
      <c r="K735" s="34"/>
      <c r="L735" s="34"/>
      <c r="M735" s="34"/>
      <c r="N735" s="75"/>
      <c r="S735" s="76"/>
      <c r="T735" s="76"/>
      <c r="U735" s="76"/>
    </row>
    <row r="736">
      <c r="E736" s="73"/>
      <c r="F736" s="73"/>
      <c r="G736" s="73"/>
      <c r="J736" s="9"/>
      <c r="K736" s="34"/>
      <c r="L736" s="34"/>
      <c r="M736" s="34"/>
      <c r="N736" s="75"/>
      <c r="S736" s="76"/>
      <c r="T736" s="76"/>
      <c r="U736" s="76"/>
    </row>
    <row r="737">
      <c r="E737" s="73"/>
      <c r="F737" s="73"/>
      <c r="G737" s="73"/>
      <c r="J737" s="9"/>
      <c r="K737" s="34"/>
      <c r="L737" s="34"/>
      <c r="M737" s="34"/>
      <c r="N737" s="75"/>
      <c r="S737" s="76"/>
      <c r="T737" s="76"/>
      <c r="U737" s="76"/>
    </row>
    <row r="738">
      <c r="E738" s="73"/>
      <c r="F738" s="73"/>
      <c r="G738" s="73"/>
      <c r="J738" s="9"/>
      <c r="K738" s="34"/>
      <c r="L738" s="34"/>
      <c r="M738" s="34"/>
      <c r="N738" s="75"/>
      <c r="S738" s="76"/>
      <c r="T738" s="76"/>
      <c r="U738" s="76"/>
    </row>
    <row r="739">
      <c r="E739" s="73"/>
      <c r="F739" s="73"/>
      <c r="G739" s="73"/>
      <c r="J739" s="9"/>
      <c r="K739" s="34"/>
      <c r="L739" s="34"/>
      <c r="M739" s="34"/>
      <c r="N739" s="75"/>
      <c r="S739" s="76"/>
      <c r="T739" s="76"/>
      <c r="U739" s="76"/>
    </row>
    <row r="740">
      <c r="E740" s="73"/>
      <c r="F740" s="73"/>
      <c r="G740" s="73"/>
      <c r="J740" s="9"/>
      <c r="K740" s="34"/>
      <c r="L740" s="34"/>
      <c r="M740" s="34"/>
      <c r="N740" s="75"/>
      <c r="S740" s="76"/>
      <c r="T740" s="76"/>
      <c r="U740" s="76"/>
    </row>
    <row r="741">
      <c r="E741" s="73"/>
      <c r="F741" s="73"/>
      <c r="G741" s="73"/>
      <c r="J741" s="9"/>
      <c r="K741" s="34"/>
      <c r="L741" s="34"/>
      <c r="M741" s="34"/>
      <c r="N741" s="75"/>
      <c r="S741" s="76"/>
      <c r="T741" s="76"/>
      <c r="U741" s="76"/>
    </row>
    <row r="742">
      <c r="E742" s="73"/>
      <c r="F742" s="73"/>
      <c r="G742" s="73"/>
      <c r="J742" s="9"/>
      <c r="K742" s="34"/>
      <c r="L742" s="34"/>
      <c r="M742" s="34"/>
      <c r="N742" s="75"/>
      <c r="S742" s="76"/>
      <c r="T742" s="76"/>
      <c r="U742" s="76"/>
    </row>
    <row r="743">
      <c r="E743" s="73"/>
      <c r="F743" s="73"/>
      <c r="G743" s="73"/>
      <c r="J743" s="9"/>
      <c r="K743" s="34"/>
      <c r="L743" s="34"/>
      <c r="M743" s="34"/>
      <c r="N743" s="75"/>
      <c r="S743" s="76"/>
      <c r="T743" s="76"/>
      <c r="U743" s="76"/>
    </row>
    <row r="744">
      <c r="E744" s="73"/>
      <c r="F744" s="73"/>
      <c r="G744" s="73"/>
      <c r="J744" s="9"/>
      <c r="K744" s="34"/>
      <c r="L744" s="34"/>
      <c r="M744" s="34"/>
      <c r="N744" s="75"/>
      <c r="S744" s="76"/>
      <c r="T744" s="76"/>
      <c r="U744" s="76"/>
    </row>
    <row r="745">
      <c r="E745" s="73"/>
      <c r="F745" s="73"/>
      <c r="G745" s="73"/>
      <c r="J745" s="9"/>
      <c r="K745" s="34"/>
      <c r="L745" s="34"/>
      <c r="M745" s="34"/>
      <c r="N745" s="75"/>
      <c r="S745" s="76"/>
      <c r="T745" s="76"/>
      <c r="U745" s="76"/>
    </row>
    <row r="746">
      <c r="E746" s="73"/>
      <c r="F746" s="73"/>
      <c r="G746" s="73"/>
      <c r="J746" s="9"/>
      <c r="K746" s="34"/>
      <c r="L746" s="34"/>
      <c r="M746" s="34"/>
      <c r="N746" s="75"/>
      <c r="S746" s="76"/>
      <c r="T746" s="76"/>
      <c r="U746" s="76"/>
    </row>
    <row r="747">
      <c r="E747" s="73"/>
      <c r="F747" s="73"/>
      <c r="G747" s="73"/>
      <c r="J747" s="9"/>
      <c r="K747" s="34"/>
      <c r="L747" s="34"/>
      <c r="M747" s="34"/>
      <c r="N747" s="75"/>
      <c r="S747" s="76"/>
      <c r="T747" s="76"/>
      <c r="U747" s="76"/>
    </row>
    <row r="748">
      <c r="E748" s="73"/>
      <c r="F748" s="73"/>
      <c r="G748" s="73"/>
      <c r="J748" s="9"/>
      <c r="K748" s="34"/>
      <c r="L748" s="34"/>
      <c r="M748" s="34"/>
      <c r="N748" s="75"/>
      <c r="S748" s="76"/>
      <c r="T748" s="76"/>
      <c r="U748" s="76"/>
    </row>
    <row r="749">
      <c r="E749" s="73"/>
      <c r="F749" s="73"/>
      <c r="G749" s="73"/>
      <c r="J749" s="9"/>
      <c r="K749" s="34"/>
      <c r="L749" s="34"/>
      <c r="M749" s="34"/>
      <c r="N749" s="75"/>
      <c r="S749" s="76"/>
      <c r="T749" s="76"/>
      <c r="U749" s="76"/>
    </row>
    <row r="750">
      <c r="E750" s="73"/>
      <c r="F750" s="73"/>
      <c r="G750" s="73"/>
      <c r="J750" s="9"/>
      <c r="K750" s="34"/>
      <c r="L750" s="34"/>
      <c r="M750" s="34"/>
      <c r="N750" s="75"/>
      <c r="S750" s="76"/>
      <c r="T750" s="76"/>
      <c r="U750" s="76"/>
    </row>
    <row r="751">
      <c r="E751" s="73"/>
      <c r="F751" s="73"/>
      <c r="G751" s="73"/>
      <c r="J751" s="9"/>
      <c r="K751" s="34"/>
      <c r="L751" s="34"/>
      <c r="M751" s="34"/>
      <c r="N751" s="75"/>
      <c r="S751" s="76"/>
      <c r="T751" s="76"/>
      <c r="U751" s="76"/>
    </row>
    <row r="752">
      <c r="E752" s="73"/>
      <c r="F752" s="73"/>
      <c r="G752" s="73"/>
      <c r="J752" s="9"/>
      <c r="K752" s="34"/>
      <c r="L752" s="34"/>
      <c r="M752" s="34"/>
      <c r="N752" s="75"/>
      <c r="S752" s="76"/>
      <c r="T752" s="76"/>
      <c r="U752" s="76"/>
    </row>
    <row r="753">
      <c r="E753" s="73"/>
      <c r="F753" s="73"/>
      <c r="G753" s="73"/>
      <c r="J753" s="9"/>
      <c r="K753" s="34"/>
      <c r="L753" s="34"/>
      <c r="M753" s="34"/>
      <c r="N753" s="75"/>
      <c r="S753" s="76"/>
      <c r="T753" s="76"/>
      <c r="U753" s="76"/>
    </row>
    <row r="754">
      <c r="E754" s="73"/>
      <c r="F754" s="73"/>
      <c r="G754" s="73"/>
      <c r="J754" s="9"/>
      <c r="K754" s="34"/>
      <c r="L754" s="34"/>
      <c r="M754" s="34"/>
      <c r="N754" s="75"/>
      <c r="S754" s="76"/>
      <c r="T754" s="76"/>
      <c r="U754" s="76"/>
    </row>
    <row r="755">
      <c r="E755" s="73"/>
      <c r="F755" s="73"/>
      <c r="G755" s="73"/>
      <c r="J755" s="9"/>
      <c r="K755" s="34"/>
      <c r="L755" s="34"/>
      <c r="M755" s="34"/>
      <c r="N755" s="75"/>
      <c r="S755" s="76"/>
      <c r="T755" s="76"/>
      <c r="U755" s="76"/>
    </row>
    <row r="756">
      <c r="E756" s="73"/>
      <c r="F756" s="73"/>
      <c r="G756" s="73"/>
      <c r="J756" s="9"/>
      <c r="K756" s="34"/>
      <c r="L756" s="34"/>
      <c r="M756" s="34"/>
      <c r="N756" s="75"/>
      <c r="S756" s="76"/>
      <c r="T756" s="76"/>
      <c r="U756" s="76"/>
    </row>
    <row r="757">
      <c r="E757" s="73"/>
      <c r="F757" s="73"/>
      <c r="G757" s="73"/>
      <c r="J757" s="9"/>
      <c r="K757" s="34"/>
      <c r="L757" s="34"/>
      <c r="M757" s="34"/>
      <c r="N757" s="75"/>
      <c r="S757" s="76"/>
      <c r="T757" s="76"/>
      <c r="U757" s="76"/>
    </row>
    <row r="758">
      <c r="E758" s="73"/>
      <c r="F758" s="73"/>
      <c r="G758" s="73"/>
      <c r="J758" s="9"/>
      <c r="K758" s="34"/>
      <c r="L758" s="34"/>
      <c r="M758" s="34"/>
      <c r="N758" s="75"/>
      <c r="S758" s="76"/>
      <c r="T758" s="76"/>
      <c r="U758" s="76"/>
    </row>
    <row r="759">
      <c r="E759" s="73"/>
      <c r="F759" s="73"/>
      <c r="G759" s="73"/>
      <c r="J759" s="9"/>
      <c r="K759" s="34"/>
      <c r="L759" s="34"/>
      <c r="M759" s="34"/>
      <c r="N759" s="75"/>
      <c r="S759" s="76"/>
      <c r="T759" s="76"/>
      <c r="U759" s="76"/>
    </row>
    <row r="760">
      <c r="E760" s="73"/>
      <c r="F760" s="73"/>
      <c r="G760" s="73"/>
      <c r="J760" s="9"/>
      <c r="K760" s="34"/>
      <c r="L760" s="34"/>
      <c r="M760" s="34"/>
      <c r="N760" s="75"/>
      <c r="S760" s="76"/>
      <c r="T760" s="76"/>
      <c r="U760" s="76"/>
    </row>
    <row r="761">
      <c r="E761" s="73"/>
      <c r="F761" s="73"/>
      <c r="G761" s="73"/>
      <c r="J761" s="9"/>
      <c r="K761" s="34"/>
      <c r="L761" s="34"/>
      <c r="M761" s="34"/>
      <c r="N761" s="75"/>
      <c r="S761" s="76"/>
      <c r="T761" s="76"/>
      <c r="U761" s="76"/>
    </row>
    <row r="762">
      <c r="E762" s="73"/>
      <c r="F762" s="73"/>
      <c r="G762" s="73"/>
      <c r="J762" s="9"/>
      <c r="K762" s="34"/>
      <c r="L762" s="34"/>
      <c r="M762" s="34"/>
      <c r="N762" s="75"/>
      <c r="S762" s="76"/>
      <c r="T762" s="76"/>
      <c r="U762" s="76"/>
    </row>
    <row r="763">
      <c r="E763" s="73"/>
      <c r="F763" s="73"/>
      <c r="G763" s="73"/>
      <c r="J763" s="9"/>
      <c r="K763" s="34"/>
      <c r="L763" s="34"/>
      <c r="M763" s="34"/>
      <c r="N763" s="75"/>
      <c r="S763" s="76"/>
      <c r="T763" s="76"/>
      <c r="U763" s="76"/>
    </row>
    <row r="764">
      <c r="E764" s="73"/>
      <c r="F764" s="73"/>
      <c r="G764" s="73"/>
      <c r="J764" s="9"/>
      <c r="K764" s="34"/>
      <c r="L764" s="34"/>
      <c r="M764" s="34"/>
      <c r="N764" s="75"/>
      <c r="S764" s="76"/>
      <c r="T764" s="76"/>
      <c r="U764" s="76"/>
    </row>
    <row r="765">
      <c r="E765" s="73"/>
      <c r="F765" s="73"/>
      <c r="G765" s="73"/>
      <c r="J765" s="9"/>
      <c r="K765" s="34"/>
      <c r="L765" s="34"/>
      <c r="M765" s="34"/>
      <c r="N765" s="75"/>
      <c r="S765" s="76"/>
      <c r="T765" s="76"/>
      <c r="U765" s="76"/>
    </row>
    <row r="766">
      <c r="E766" s="73"/>
      <c r="F766" s="73"/>
      <c r="G766" s="73"/>
      <c r="J766" s="9"/>
      <c r="K766" s="34"/>
      <c r="L766" s="34"/>
      <c r="M766" s="34"/>
      <c r="N766" s="75"/>
      <c r="S766" s="76"/>
      <c r="T766" s="76"/>
      <c r="U766" s="76"/>
    </row>
    <row r="767">
      <c r="E767" s="73"/>
      <c r="F767" s="73"/>
      <c r="G767" s="73"/>
      <c r="J767" s="9"/>
      <c r="K767" s="34"/>
      <c r="L767" s="34"/>
      <c r="M767" s="34"/>
      <c r="N767" s="75"/>
      <c r="S767" s="76"/>
      <c r="T767" s="76"/>
      <c r="U767" s="76"/>
    </row>
    <row r="768">
      <c r="E768" s="73"/>
      <c r="F768" s="73"/>
      <c r="G768" s="73"/>
      <c r="J768" s="9"/>
      <c r="K768" s="34"/>
      <c r="L768" s="34"/>
      <c r="M768" s="34"/>
      <c r="N768" s="75"/>
      <c r="S768" s="76"/>
      <c r="T768" s="76"/>
      <c r="U768" s="76"/>
    </row>
    <row r="769">
      <c r="E769" s="73"/>
      <c r="F769" s="73"/>
      <c r="G769" s="73"/>
      <c r="J769" s="9"/>
      <c r="K769" s="34"/>
      <c r="L769" s="34"/>
      <c r="M769" s="34"/>
      <c r="N769" s="75"/>
      <c r="S769" s="76"/>
      <c r="T769" s="76"/>
      <c r="U769" s="76"/>
    </row>
    <row r="770">
      <c r="E770" s="73"/>
      <c r="F770" s="73"/>
      <c r="G770" s="73"/>
      <c r="J770" s="9"/>
      <c r="K770" s="34"/>
      <c r="L770" s="34"/>
      <c r="M770" s="34"/>
      <c r="N770" s="75"/>
      <c r="S770" s="76"/>
      <c r="T770" s="76"/>
      <c r="U770" s="76"/>
    </row>
    <row r="771">
      <c r="E771" s="73"/>
      <c r="F771" s="73"/>
      <c r="G771" s="73"/>
      <c r="J771" s="9"/>
      <c r="K771" s="34"/>
      <c r="L771" s="34"/>
      <c r="M771" s="34"/>
      <c r="N771" s="75"/>
      <c r="S771" s="76"/>
      <c r="T771" s="76"/>
      <c r="U771" s="76"/>
    </row>
    <row r="772">
      <c r="E772" s="73"/>
      <c r="F772" s="73"/>
      <c r="G772" s="73"/>
      <c r="J772" s="9"/>
      <c r="K772" s="34"/>
      <c r="L772" s="34"/>
      <c r="M772" s="34"/>
      <c r="N772" s="75"/>
      <c r="S772" s="76"/>
      <c r="T772" s="76"/>
      <c r="U772" s="76"/>
    </row>
    <row r="773">
      <c r="E773" s="73"/>
      <c r="F773" s="73"/>
      <c r="G773" s="73"/>
      <c r="J773" s="9"/>
      <c r="K773" s="34"/>
      <c r="L773" s="34"/>
      <c r="M773" s="34"/>
      <c r="N773" s="75"/>
      <c r="S773" s="76"/>
      <c r="T773" s="76"/>
      <c r="U773" s="76"/>
    </row>
    <row r="774">
      <c r="E774" s="73"/>
      <c r="F774" s="73"/>
      <c r="G774" s="73"/>
      <c r="J774" s="9"/>
      <c r="K774" s="34"/>
      <c r="L774" s="34"/>
      <c r="M774" s="34"/>
      <c r="N774" s="75"/>
      <c r="S774" s="76"/>
      <c r="T774" s="76"/>
      <c r="U774" s="76"/>
    </row>
    <row r="775">
      <c r="E775" s="73"/>
      <c r="F775" s="73"/>
      <c r="G775" s="73"/>
      <c r="J775" s="9"/>
      <c r="K775" s="34"/>
      <c r="L775" s="34"/>
      <c r="M775" s="34"/>
      <c r="N775" s="75"/>
      <c r="S775" s="76"/>
      <c r="T775" s="76"/>
      <c r="U775" s="76"/>
    </row>
    <row r="776">
      <c r="E776" s="73"/>
      <c r="F776" s="73"/>
      <c r="G776" s="73"/>
      <c r="J776" s="9"/>
      <c r="K776" s="34"/>
      <c r="L776" s="34"/>
      <c r="M776" s="34"/>
      <c r="N776" s="75"/>
      <c r="S776" s="76"/>
      <c r="T776" s="76"/>
      <c r="U776" s="76"/>
    </row>
    <row r="777">
      <c r="E777" s="73"/>
      <c r="F777" s="73"/>
      <c r="G777" s="73"/>
      <c r="J777" s="9"/>
      <c r="K777" s="34"/>
      <c r="L777" s="34"/>
      <c r="M777" s="34"/>
      <c r="N777" s="75"/>
      <c r="S777" s="76"/>
      <c r="T777" s="76"/>
      <c r="U777" s="76"/>
    </row>
    <row r="778">
      <c r="E778" s="73"/>
      <c r="F778" s="73"/>
      <c r="G778" s="73"/>
      <c r="J778" s="9"/>
      <c r="K778" s="34"/>
      <c r="L778" s="34"/>
      <c r="M778" s="34"/>
      <c r="N778" s="75"/>
      <c r="S778" s="76"/>
      <c r="T778" s="76"/>
      <c r="U778" s="76"/>
    </row>
    <row r="779">
      <c r="E779" s="73"/>
      <c r="F779" s="73"/>
      <c r="G779" s="73"/>
      <c r="J779" s="9"/>
      <c r="K779" s="34"/>
      <c r="L779" s="34"/>
      <c r="M779" s="34"/>
      <c r="N779" s="75"/>
      <c r="S779" s="76"/>
      <c r="T779" s="76"/>
      <c r="U779" s="76"/>
    </row>
    <row r="780">
      <c r="E780" s="73"/>
      <c r="F780" s="73"/>
      <c r="G780" s="73"/>
      <c r="J780" s="9"/>
      <c r="K780" s="34"/>
      <c r="L780" s="34"/>
      <c r="M780" s="34"/>
      <c r="N780" s="75"/>
      <c r="S780" s="76"/>
      <c r="T780" s="76"/>
      <c r="U780" s="76"/>
    </row>
    <row r="781">
      <c r="E781" s="73"/>
      <c r="F781" s="73"/>
      <c r="G781" s="73"/>
      <c r="J781" s="9"/>
      <c r="K781" s="34"/>
      <c r="L781" s="34"/>
      <c r="M781" s="34"/>
      <c r="N781" s="75"/>
      <c r="S781" s="76"/>
      <c r="T781" s="76"/>
      <c r="U781" s="76"/>
    </row>
    <row r="782">
      <c r="E782" s="73"/>
      <c r="F782" s="73"/>
      <c r="G782" s="73"/>
      <c r="J782" s="9"/>
      <c r="K782" s="34"/>
      <c r="L782" s="34"/>
      <c r="M782" s="34"/>
      <c r="N782" s="75"/>
      <c r="S782" s="76"/>
      <c r="T782" s="76"/>
      <c r="U782" s="76"/>
    </row>
    <row r="783">
      <c r="E783" s="73"/>
      <c r="F783" s="73"/>
      <c r="G783" s="73"/>
      <c r="J783" s="9"/>
      <c r="K783" s="34"/>
      <c r="L783" s="34"/>
      <c r="M783" s="34"/>
      <c r="N783" s="75"/>
      <c r="S783" s="76"/>
      <c r="T783" s="76"/>
      <c r="U783" s="76"/>
    </row>
    <row r="784">
      <c r="E784" s="73"/>
      <c r="F784" s="73"/>
      <c r="G784" s="73"/>
      <c r="J784" s="9"/>
      <c r="K784" s="34"/>
      <c r="L784" s="34"/>
      <c r="M784" s="34"/>
      <c r="N784" s="75"/>
      <c r="S784" s="76"/>
      <c r="T784" s="76"/>
      <c r="U784" s="76"/>
    </row>
    <row r="785">
      <c r="E785" s="73"/>
      <c r="F785" s="73"/>
      <c r="G785" s="73"/>
      <c r="J785" s="9"/>
      <c r="K785" s="34"/>
      <c r="L785" s="34"/>
      <c r="M785" s="34"/>
      <c r="N785" s="75"/>
      <c r="S785" s="76"/>
      <c r="T785" s="76"/>
      <c r="U785" s="76"/>
    </row>
    <row r="786">
      <c r="E786" s="73"/>
      <c r="F786" s="73"/>
      <c r="G786" s="73"/>
      <c r="J786" s="9"/>
      <c r="K786" s="34"/>
      <c r="L786" s="34"/>
      <c r="M786" s="34"/>
      <c r="N786" s="75"/>
      <c r="S786" s="76"/>
      <c r="T786" s="76"/>
      <c r="U786" s="76"/>
    </row>
    <row r="787">
      <c r="E787" s="73"/>
      <c r="F787" s="73"/>
      <c r="G787" s="73"/>
      <c r="J787" s="9"/>
      <c r="K787" s="34"/>
      <c r="L787" s="34"/>
      <c r="M787" s="34"/>
      <c r="N787" s="75"/>
      <c r="S787" s="76"/>
      <c r="T787" s="76"/>
      <c r="U787" s="76"/>
    </row>
    <row r="788">
      <c r="E788" s="73"/>
      <c r="F788" s="73"/>
      <c r="G788" s="73"/>
      <c r="J788" s="9"/>
      <c r="K788" s="34"/>
      <c r="L788" s="34"/>
      <c r="M788" s="34"/>
      <c r="N788" s="75"/>
      <c r="S788" s="76"/>
      <c r="T788" s="76"/>
      <c r="U788" s="76"/>
    </row>
    <row r="789">
      <c r="E789" s="73"/>
      <c r="F789" s="73"/>
      <c r="G789" s="73"/>
      <c r="J789" s="9"/>
      <c r="K789" s="34"/>
      <c r="L789" s="34"/>
      <c r="M789" s="34"/>
      <c r="N789" s="75"/>
      <c r="S789" s="76"/>
      <c r="T789" s="76"/>
      <c r="U789" s="76"/>
    </row>
    <row r="790">
      <c r="E790" s="73"/>
      <c r="F790" s="73"/>
      <c r="G790" s="73"/>
      <c r="J790" s="9"/>
      <c r="K790" s="34"/>
      <c r="L790" s="34"/>
      <c r="M790" s="34"/>
      <c r="N790" s="75"/>
      <c r="S790" s="76"/>
      <c r="T790" s="76"/>
      <c r="U790" s="76"/>
    </row>
    <row r="791">
      <c r="E791" s="73"/>
      <c r="F791" s="73"/>
      <c r="G791" s="73"/>
      <c r="J791" s="9"/>
      <c r="K791" s="34"/>
      <c r="L791" s="34"/>
      <c r="M791" s="34"/>
      <c r="N791" s="75"/>
      <c r="S791" s="76"/>
      <c r="T791" s="76"/>
      <c r="U791" s="76"/>
    </row>
    <row r="792">
      <c r="E792" s="73"/>
      <c r="F792" s="73"/>
      <c r="G792" s="73"/>
      <c r="J792" s="9"/>
      <c r="K792" s="34"/>
      <c r="L792" s="34"/>
      <c r="M792" s="34"/>
      <c r="N792" s="75"/>
      <c r="S792" s="76"/>
      <c r="T792" s="76"/>
      <c r="U792" s="76"/>
    </row>
    <row r="793">
      <c r="E793" s="73"/>
      <c r="F793" s="73"/>
      <c r="G793" s="73"/>
      <c r="J793" s="9"/>
      <c r="K793" s="34"/>
      <c r="L793" s="34"/>
      <c r="M793" s="34"/>
      <c r="N793" s="75"/>
      <c r="S793" s="76"/>
      <c r="T793" s="76"/>
      <c r="U793" s="76"/>
    </row>
    <row r="794">
      <c r="E794" s="73"/>
      <c r="F794" s="73"/>
      <c r="G794" s="73"/>
      <c r="J794" s="9"/>
      <c r="K794" s="34"/>
      <c r="L794" s="34"/>
      <c r="M794" s="34"/>
      <c r="N794" s="75"/>
      <c r="S794" s="76"/>
      <c r="T794" s="76"/>
      <c r="U794" s="76"/>
    </row>
    <row r="795">
      <c r="E795" s="73"/>
      <c r="F795" s="73"/>
      <c r="G795" s="73"/>
      <c r="J795" s="9"/>
      <c r="K795" s="34"/>
      <c r="L795" s="34"/>
      <c r="M795" s="34"/>
      <c r="N795" s="75"/>
      <c r="S795" s="76"/>
      <c r="T795" s="76"/>
      <c r="U795" s="76"/>
    </row>
    <row r="796">
      <c r="E796" s="73"/>
      <c r="F796" s="73"/>
      <c r="G796" s="73"/>
      <c r="J796" s="9"/>
      <c r="K796" s="34"/>
      <c r="L796" s="34"/>
      <c r="M796" s="34"/>
      <c r="N796" s="75"/>
      <c r="S796" s="76"/>
      <c r="T796" s="76"/>
      <c r="U796" s="76"/>
    </row>
    <row r="797">
      <c r="E797" s="73"/>
      <c r="F797" s="73"/>
      <c r="G797" s="73"/>
      <c r="J797" s="9"/>
      <c r="K797" s="34"/>
      <c r="L797" s="34"/>
      <c r="M797" s="34"/>
      <c r="N797" s="75"/>
      <c r="S797" s="76"/>
      <c r="T797" s="76"/>
      <c r="U797" s="76"/>
    </row>
    <row r="798">
      <c r="E798" s="73"/>
      <c r="F798" s="73"/>
      <c r="G798" s="73"/>
      <c r="J798" s="9"/>
      <c r="K798" s="34"/>
      <c r="L798" s="34"/>
      <c r="M798" s="34"/>
      <c r="N798" s="75"/>
      <c r="S798" s="76"/>
      <c r="T798" s="76"/>
      <c r="U798" s="76"/>
    </row>
    <row r="799">
      <c r="E799" s="73"/>
      <c r="F799" s="73"/>
      <c r="G799" s="73"/>
      <c r="J799" s="9"/>
      <c r="K799" s="34"/>
      <c r="L799" s="34"/>
      <c r="M799" s="34"/>
      <c r="N799" s="75"/>
      <c r="S799" s="76"/>
      <c r="T799" s="76"/>
      <c r="U799" s="76"/>
    </row>
    <row r="800">
      <c r="E800" s="73"/>
      <c r="F800" s="73"/>
      <c r="G800" s="73"/>
      <c r="J800" s="9"/>
      <c r="K800" s="34"/>
      <c r="L800" s="34"/>
      <c r="M800" s="34"/>
      <c r="N800" s="75"/>
      <c r="S800" s="76"/>
      <c r="T800" s="76"/>
      <c r="U800" s="76"/>
    </row>
    <row r="801">
      <c r="E801" s="73"/>
      <c r="F801" s="73"/>
      <c r="G801" s="73"/>
      <c r="J801" s="9"/>
      <c r="K801" s="34"/>
      <c r="L801" s="34"/>
      <c r="M801" s="34"/>
      <c r="N801" s="75"/>
      <c r="S801" s="76"/>
      <c r="T801" s="76"/>
      <c r="U801" s="76"/>
    </row>
    <row r="802">
      <c r="E802" s="73"/>
      <c r="F802" s="73"/>
      <c r="G802" s="73"/>
      <c r="J802" s="9"/>
      <c r="K802" s="34"/>
      <c r="L802" s="34"/>
      <c r="M802" s="34"/>
      <c r="N802" s="75"/>
      <c r="S802" s="76"/>
      <c r="T802" s="76"/>
      <c r="U802" s="76"/>
    </row>
    <row r="803">
      <c r="E803" s="73"/>
      <c r="F803" s="73"/>
      <c r="G803" s="73"/>
      <c r="J803" s="9"/>
      <c r="K803" s="34"/>
      <c r="L803" s="34"/>
      <c r="M803" s="34"/>
      <c r="N803" s="75"/>
      <c r="S803" s="76"/>
      <c r="T803" s="76"/>
      <c r="U803" s="76"/>
    </row>
    <row r="804">
      <c r="E804" s="73"/>
      <c r="F804" s="73"/>
      <c r="G804" s="73"/>
      <c r="J804" s="9"/>
      <c r="K804" s="34"/>
      <c r="L804" s="34"/>
      <c r="M804" s="34"/>
      <c r="N804" s="75"/>
      <c r="S804" s="76"/>
      <c r="T804" s="76"/>
      <c r="U804" s="76"/>
    </row>
    <row r="805">
      <c r="E805" s="73"/>
      <c r="F805" s="73"/>
      <c r="G805" s="73"/>
      <c r="J805" s="9"/>
      <c r="K805" s="34"/>
      <c r="L805" s="34"/>
      <c r="M805" s="34"/>
      <c r="N805" s="75"/>
      <c r="S805" s="76"/>
      <c r="T805" s="76"/>
      <c r="U805" s="76"/>
    </row>
    <row r="806">
      <c r="E806" s="73"/>
      <c r="F806" s="73"/>
      <c r="G806" s="73"/>
      <c r="J806" s="9"/>
      <c r="K806" s="34"/>
      <c r="L806" s="34"/>
      <c r="M806" s="34"/>
      <c r="N806" s="75"/>
      <c r="S806" s="76"/>
      <c r="T806" s="76"/>
      <c r="U806" s="76"/>
    </row>
    <row r="807">
      <c r="E807" s="73"/>
      <c r="F807" s="73"/>
      <c r="G807" s="73"/>
      <c r="J807" s="9"/>
      <c r="K807" s="34"/>
      <c r="L807" s="34"/>
      <c r="M807" s="34"/>
      <c r="N807" s="75"/>
      <c r="S807" s="76"/>
      <c r="T807" s="76"/>
      <c r="U807" s="76"/>
    </row>
    <row r="808">
      <c r="E808" s="73"/>
      <c r="F808" s="73"/>
      <c r="G808" s="73"/>
      <c r="J808" s="9"/>
      <c r="K808" s="34"/>
      <c r="L808" s="34"/>
      <c r="M808" s="34"/>
      <c r="N808" s="75"/>
      <c r="S808" s="76"/>
      <c r="T808" s="76"/>
      <c r="U808" s="76"/>
    </row>
    <row r="809">
      <c r="E809" s="73"/>
      <c r="F809" s="73"/>
      <c r="G809" s="73"/>
      <c r="J809" s="9"/>
      <c r="K809" s="34"/>
      <c r="L809" s="34"/>
      <c r="M809" s="34"/>
      <c r="N809" s="75"/>
      <c r="S809" s="76"/>
      <c r="T809" s="76"/>
      <c r="U809" s="76"/>
    </row>
    <row r="810">
      <c r="E810" s="73"/>
      <c r="F810" s="73"/>
      <c r="G810" s="73"/>
      <c r="J810" s="9"/>
      <c r="K810" s="34"/>
      <c r="L810" s="34"/>
      <c r="M810" s="34"/>
      <c r="N810" s="75"/>
      <c r="S810" s="76"/>
      <c r="T810" s="76"/>
      <c r="U810" s="76"/>
    </row>
    <row r="811">
      <c r="E811" s="73"/>
      <c r="F811" s="73"/>
      <c r="G811" s="73"/>
      <c r="J811" s="9"/>
      <c r="K811" s="34"/>
      <c r="L811" s="34"/>
      <c r="M811" s="34"/>
      <c r="N811" s="75"/>
      <c r="S811" s="76"/>
      <c r="T811" s="76"/>
      <c r="U811" s="76"/>
    </row>
    <row r="812">
      <c r="E812" s="73"/>
      <c r="F812" s="73"/>
      <c r="G812" s="73"/>
      <c r="J812" s="9"/>
      <c r="K812" s="34"/>
      <c r="L812" s="34"/>
      <c r="M812" s="34"/>
      <c r="N812" s="75"/>
      <c r="S812" s="76"/>
      <c r="T812" s="76"/>
      <c r="U812" s="76"/>
    </row>
    <row r="813">
      <c r="E813" s="73"/>
      <c r="F813" s="73"/>
      <c r="G813" s="73"/>
      <c r="J813" s="9"/>
      <c r="K813" s="34"/>
      <c r="L813" s="34"/>
      <c r="M813" s="34"/>
      <c r="N813" s="75"/>
      <c r="S813" s="76"/>
      <c r="T813" s="76"/>
      <c r="U813" s="76"/>
    </row>
    <row r="814">
      <c r="E814" s="73"/>
      <c r="F814" s="73"/>
      <c r="G814" s="73"/>
      <c r="J814" s="9"/>
      <c r="K814" s="34"/>
      <c r="L814" s="34"/>
      <c r="M814" s="34"/>
      <c r="N814" s="75"/>
      <c r="S814" s="76"/>
      <c r="T814" s="76"/>
      <c r="U814" s="76"/>
    </row>
    <row r="815">
      <c r="E815" s="73"/>
      <c r="F815" s="73"/>
      <c r="G815" s="73"/>
      <c r="J815" s="9"/>
      <c r="K815" s="34"/>
      <c r="L815" s="34"/>
      <c r="M815" s="34"/>
      <c r="N815" s="75"/>
      <c r="S815" s="76"/>
      <c r="T815" s="76"/>
      <c r="U815" s="76"/>
    </row>
    <row r="816">
      <c r="E816" s="73"/>
      <c r="F816" s="73"/>
      <c r="G816" s="73"/>
      <c r="J816" s="9"/>
      <c r="K816" s="34"/>
      <c r="L816" s="34"/>
      <c r="M816" s="34"/>
      <c r="N816" s="75"/>
      <c r="S816" s="76"/>
      <c r="T816" s="76"/>
      <c r="U816" s="76"/>
    </row>
    <row r="817">
      <c r="E817" s="73"/>
      <c r="F817" s="73"/>
      <c r="G817" s="73"/>
      <c r="J817" s="9"/>
      <c r="K817" s="34"/>
      <c r="L817" s="34"/>
      <c r="M817" s="34"/>
      <c r="N817" s="75"/>
      <c r="S817" s="76"/>
      <c r="T817" s="76"/>
      <c r="U817" s="76"/>
    </row>
    <row r="818">
      <c r="E818" s="73"/>
      <c r="F818" s="73"/>
      <c r="G818" s="73"/>
      <c r="J818" s="9"/>
      <c r="K818" s="34"/>
      <c r="L818" s="34"/>
      <c r="M818" s="34"/>
      <c r="N818" s="75"/>
      <c r="S818" s="76"/>
      <c r="T818" s="76"/>
      <c r="U818" s="76"/>
    </row>
    <row r="819">
      <c r="E819" s="73"/>
      <c r="F819" s="73"/>
      <c r="G819" s="73"/>
      <c r="J819" s="9"/>
      <c r="K819" s="34"/>
      <c r="L819" s="34"/>
      <c r="M819" s="34"/>
      <c r="N819" s="75"/>
      <c r="S819" s="76"/>
      <c r="T819" s="76"/>
      <c r="U819" s="76"/>
    </row>
    <row r="820">
      <c r="E820" s="73"/>
      <c r="F820" s="73"/>
      <c r="G820" s="73"/>
      <c r="J820" s="9"/>
      <c r="K820" s="34"/>
      <c r="L820" s="34"/>
      <c r="M820" s="34"/>
      <c r="N820" s="75"/>
      <c r="S820" s="76"/>
      <c r="T820" s="76"/>
      <c r="U820" s="76"/>
    </row>
    <row r="821">
      <c r="E821" s="73"/>
      <c r="F821" s="73"/>
      <c r="G821" s="73"/>
      <c r="J821" s="9"/>
      <c r="K821" s="34"/>
      <c r="L821" s="34"/>
      <c r="M821" s="34"/>
      <c r="N821" s="75"/>
      <c r="S821" s="76"/>
      <c r="T821" s="76"/>
      <c r="U821" s="76"/>
    </row>
    <row r="822">
      <c r="E822" s="73"/>
      <c r="F822" s="73"/>
      <c r="G822" s="73"/>
      <c r="J822" s="9"/>
      <c r="K822" s="34"/>
      <c r="L822" s="34"/>
      <c r="M822" s="34"/>
      <c r="N822" s="75"/>
      <c r="S822" s="76"/>
      <c r="T822" s="76"/>
      <c r="U822" s="76"/>
    </row>
    <row r="823">
      <c r="E823" s="73"/>
      <c r="F823" s="73"/>
      <c r="G823" s="73"/>
      <c r="J823" s="9"/>
      <c r="K823" s="34"/>
      <c r="L823" s="34"/>
      <c r="M823" s="34"/>
      <c r="N823" s="75"/>
      <c r="S823" s="76"/>
      <c r="T823" s="76"/>
      <c r="U823" s="76"/>
    </row>
    <row r="824">
      <c r="E824" s="73"/>
      <c r="F824" s="73"/>
      <c r="G824" s="73"/>
      <c r="J824" s="9"/>
      <c r="K824" s="34"/>
      <c r="L824" s="34"/>
      <c r="M824" s="34"/>
      <c r="N824" s="75"/>
      <c r="S824" s="76"/>
      <c r="T824" s="76"/>
      <c r="U824" s="76"/>
    </row>
    <row r="825">
      <c r="E825" s="73"/>
      <c r="F825" s="73"/>
      <c r="G825" s="73"/>
      <c r="J825" s="9"/>
      <c r="K825" s="34"/>
      <c r="L825" s="34"/>
      <c r="M825" s="34"/>
      <c r="N825" s="75"/>
      <c r="S825" s="76"/>
      <c r="T825" s="76"/>
      <c r="U825" s="76"/>
    </row>
    <row r="826">
      <c r="E826" s="73"/>
      <c r="F826" s="73"/>
      <c r="G826" s="73"/>
      <c r="J826" s="9"/>
      <c r="K826" s="34"/>
      <c r="L826" s="34"/>
      <c r="M826" s="34"/>
      <c r="N826" s="75"/>
      <c r="S826" s="76"/>
      <c r="T826" s="76"/>
      <c r="U826" s="76"/>
    </row>
    <row r="827">
      <c r="E827" s="73"/>
      <c r="F827" s="73"/>
      <c r="G827" s="73"/>
      <c r="J827" s="9"/>
      <c r="K827" s="34"/>
      <c r="L827" s="34"/>
      <c r="M827" s="34"/>
      <c r="N827" s="75"/>
      <c r="S827" s="76"/>
      <c r="T827" s="76"/>
      <c r="U827" s="76"/>
    </row>
    <row r="828">
      <c r="E828" s="73"/>
      <c r="F828" s="73"/>
      <c r="G828" s="73"/>
      <c r="J828" s="9"/>
      <c r="K828" s="34"/>
      <c r="L828" s="34"/>
      <c r="M828" s="34"/>
      <c r="N828" s="75"/>
      <c r="S828" s="76"/>
      <c r="T828" s="76"/>
      <c r="U828" s="76"/>
    </row>
    <row r="829">
      <c r="E829" s="73"/>
      <c r="F829" s="73"/>
      <c r="G829" s="73"/>
      <c r="J829" s="9"/>
      <c r="K829" s="34"/>
      <c r="L829" s="34"/>
      <c r="M829" s="34"/>
      <c r="N829" s="75"/>
      <c r="S829" s="76"/>
      <c r="T829" s="76"/>
      <c r="U829" s="76"/>
    </row>
    <row r="830">
      <c r="E830" s="73"/>
      <c r="F830" s="73"/>
      <c r="G830" s="73"/>
      <c r="J830" s="9"/>
      <c r="K830" s="34"/>
      <c r="L830" s="34"/>
      <c r="M830" s="34"/>
      <c r="N830" s="75"/>
      <c r="S830" s="76"/>
      <c r="T830" s="76"/>
      <c r="U830" s="76"/>
    </row>
    <row r="831">
      <c r="E831" s="73"/>
      <c r="F831" s="73"/>
      <c r="G831" s="73"/>
      <c r="J831" s="9"/>
      <c r="K831" s="34"/>
      <c r="L831" s="34"/>
      <c r="M831" s="34"/>
      <c r="N831" s="75"/>
      <c r="S831" s="76"/>
      <c r="T831" s="76"/>
      <c r="U831" s="76"/>
    </row>
    <row r="832">
      <c r="E832" s="73"/>
      <c r="F832" s="73"/>
      <c r="G832" s="73"/>
      <c r="J832" s="9"/>
      <c r="K832" s="34"/>
      <c r="L832" s="34"/>
      <c r="M832" s="34"/>
      <c r="N832" s="75"/>
      <c r="S832" s="76"/>
      <c r="T832" s="76"/>
      <c r="U832" s="76"/>
    </row>
    <row r="833">
      <c r="E833" s="73"/>
      <c r="F833" s="73"/>
      <c r="G833" s="73"/>
      <c r="J833" s="9"/>
      <c r="K833" s="34"/>
      <c r="L833" s="34"/>
      <c r="M833" s="34"/>
      <c r="N833" s="75"/>
      <c r="S833" s="76"/>
      <c r="T833" s="76"/>
      <c r="U833" s="76"/>
    </row>
    <row r="834">
      <c r="E834" s="73"/>
      <c r="F834" s="73"/>
      <c r="G834" s="73"/>
      <c r="J834" s="9"/>
      <c r="K834" s="34"/>
      <c r="L834" s="34"/>
      <c r="M834" s="34"/>
      <c r="N834" s="75"/>
      <c r="S834" s="76"/>
      <c r="T834" s="76"/>
      <c r="U834" s="76"/>
    </row>
    <row r="835">
      <c r="E835" s="73"/>
      <c r="F835" s="73"/>
      <c r="G835" s="73"/>
      <c r="J835" s="9"/>
      <c r="K835" s="34"/>
      <c r="L835" s="34"/>
      <c r="M835" s="34"/>
      <c r="N835" s="75"/>
      <c r="S835" s="76"/>
      <c r="T835" s="76"/>
      <c r="U835" s="76"/>
    </row>
    <row r="836">
      <c r="E836" s="73"/>
      <c r="F836" s="73"/>
      <c r="G836" s="73"/>
      <c r="J836" s="9"/>
      <c r="K836" s="34"/>
      <c r="L836" s="34"/>
      <c r="M836" s="34"/>
      <c r="N836" s="75"/>
      <c r="S836" s="76"/>
      <c r="T836" s="76"/>
      <c r="U836" s="76"/>
    </row>
    <row r="837">
      <c r="E837" s="73"/>
      <c r="F837" s="73"/>
      <c r="G837" s="73"/>
      <c r="J837" s="9"/>
      <c r="K837" s="34"/>
      <c r="L837" s="34"/>
      <c r="M837" s="34"/>
      <c r="N837" s="75"/>
      <c r="S837" s="76"/>
      <c r="T837" s="76"/>
      <c r="U837" s="76"/>
    </row>
    <row r="838">
      <c r="E838" s="73"/>
      <c r="F838" s="73"/>
      <c r="G838" s="73"/>
      <c r="J838" s="9"/>
      <c r="K838" s="34"/>
      <c r="L838" s="34"/>
      <c r="M838" s="34"/>
      <c r="N838" s="75"/>
      <c r="S838" s="76"/>
      <c r="T838" s="76"/>
      <c r="U838" s="76"/>
    </row>
    <row r="839">
      <c r="E839" s="73"/>
      <c r="F839" s="73"/>
      <c r="G839" s="73"/>
      <c r="J839" s="9"/>
      <c r="K839" s="34"/>
      <c r="L839" s="34"/>
      <c r="M839" s="34"/>
      <c r="N839" s="75"/>
      <c r="S839" s="76"/>
      <c r="T839" s="76"/>
      <c r="U839" s="76"/>
    </row>
    <row r="840">
      <c r="E840" s="73"/>
      <c r="F840" s="73"/>
      <c r="G840" s="73"/>
      <c r="J840" s="9"/>
      <c r="K840" s="34"/>
      <c r="L840" s="34"/>
      <c r="M840" s="34"/>
      <c r="N840" s="75"/>
      <c r="S840" s="76"/>
      <c r="T840" s="76"/>
      <c r="U840" s="76"/>
    </row>
    <row r="841">
      <c r="E841" s="73"/>
      <c r="F841" s="73"/>
      <c r="G841" s="73"/>
      <c r="J841" s="9"/>
      <c r="K841" s="34"/>
      <c r="L841" s="34"/>
      <c r="M841" s="34"/>
      <c r="N841" s="75"/>
      <c r="S841" s="76"/>
      <c r="T841" s="76"/>
      <c r="U841" s="76"/>
    </row>
    <row r="842">
      <c r="E842" s="73"/>
      <c r="F842" s="73"/>
      <c r="G842" s="73"/>
      <c r="J842" s="9"/>
      <c r="K842" s="34"/>
      <c r="L842" s="34"/>
      <c r="M842" s="34"/>
      <c r="N842" s="75"/>
      <c r="S842" s="76"/>
      <c r="T842" s="76"/>
      <c r="U842" s="76"/>
    </row>
    <row r="843">
      <c r="E843" s="73"/>
      <c r="F843" s="73"/>
      <c r="G843" s="73"/>
      <c r="J843" s="9"/>
      <c r="K843" s="34"/>
      <c r="L843" s="34"/>
      <c r="M843" s="34"/>
      <c r="N843" s="75"/>
      <c r="S843" s="76"/>
      <c r="T843" s="76"/>
      <c r="U843" s="76"/>
    </row>
    <row r="844">
      <c r="E844" s="73"/>
      <c r="F844" s="73"/>
      <c r="G844" s="73"/>
      <c r="J844" s="9"/>
      <c r="K844" s="34"/>
      <c r="L844" s="34"/>
      <c r="M844" s="34"/>
      <c r="N844" s="75"/>
      <c r="S844" s="76"/>
      <c r="T844" s="76"/>
      <c r="U844" s="76"/>
    </row>
    <row r="845">
      <c r="E845" s="73"/>
      <c r="F845" s="73"/>
      <c r="G845" s="73"/>
      <c r="J845" s="9"/>
      <c r="K845" s="34"/>
      <c r="L845" s="34"/>
      <c r="M845" s="34"/>
      <c r="N845" s="75"/>
      <c r="S845" s="76"/>
      <c r="T845" s="76"/>
      <c r="U845" s="76"/>
    </row>
    <row r="846">
      <c r="E846" s="73"/>
      <c r="F846" s="73"/>
      <c r="G846" s="73"/>
      <c r="J846" s="9"/>
      <c r="K846" s="34"/>
      <c r="L846" s="34"/>
      <c r="M846" s="34"/>
      <c r="N846" s="75"/>
      <c r="S846" s="76"/>
      <c r="T846" s="76"/>
      <c r="U846" s="76"/>
    </row>
    <row r="847">
      <c r="E847" s="73"/>
      <c r="F847" s="73"/>
      <c r="G847" s="73"/>
      <c r="J847" s="9"/>
      <c r="K847" s="34"/>
      <c r="L847" s="34"/>
      <c r="M847" s="34"/>
      <c r="N847" s="75"/>
      <c r="S847" s="76"/>
      <c r="T847" s="76"/>
      <c r="U847" s="76"/>
    </row>
    <row r="848">
      <c r="E848" s="73"/>
      <c r="F848" s="73"/>
      <c r="G848" s="73"/>
      <c r="J848" s="9"/>
      <c r="K848" s="34"/>
      <c r="L848" s="34"/>
      <c r="M848" s="34"/>
      <c r="N848" s="75"/>
      <c r="S848" s="76"/>
      <c r="T848" s="76"/>
      <c r="U848" s="76"/>
    </row>
    <row r="849">
      <c r="E849" s="73"/>
      <c r="F849" s="73"/>
      <c r="G849" s="73"/>
      <c r="J849" s="9"/>
      <c r="K849" s="34"/>
      <c r="L849" s="34"/>
      <c r="M849" s="34"/>
      <c r="N849" s="75"/>
      <c r="S849" s="76"/>
      <c r="T849" s="76"/>
      <c r="U849" s="76"/>
    </row>
    <row r="850">
      <c r="E850" s="73"/>
      <c r="F850" s="73"/>
      <c r="G850" s="73"/>
      <c r="J850" s="9"/>
      <c r="K850" s="34"/>
      <c r="L850" s="34"/>
      <c r="M850" s="34"/>
      <c r="N850" s="75"/>
      <c r="S850" s="76"/>
      <c r="T850" s="76"/>
      <c r="U850" s="76"/>
    </row>
    <row r="851">
      <c r="E851" s="73"/>
      <c r="F851" s="73"/>
      <c r="G851" s="73"/>
      <c r="J851" s="9"/>
      <c r="K851" s="34"/>
      <c r="L851" s="34"/>
      <c r="M851" s="34"/>
      <c r="N851" s="75"/>
      <c r="S851" s="76"/>
      <c r="T851" s="76"/>
      <c r="U851" s="76"/>
    </row>
    <row r="852">
      <c r="E852" s="73"/>
      <c r="F852" s="73"/>
      <c r="G852" s="73"/>
      <c r="J852" s="9"/>
      <c r="K852" s="34"/>
      <c r="L852" s="34"/>
      <c r="M852" s="34"/>
      <c r="N852" s="75"/>
      <c r="S852" s="76"/>
      <c r="T852" s="76"/>
      <c r="U852" s="76"/>
    </row>
    <row r="853">
      <c r="E853" s="73"/>
      <c r="F853" s="73"/>
      <c r="G853" s="73"/>
      <c r="J853" s="9"/>
      <c r="K853" s="34"/>
      <c r="L853" s="34"/>
      <c r="M853" s="34"/>
      <c r="N853" s="75"/>
      <c r="S853" s="76"/>
      <c r="T853" s="76"/>
      <c r="U853" s="76"/>
    </row>
    <row r="854">
      <c r="E854" s="73"/>
      <c r="F854" s="73"/>
      <c r="G854" s="73"/>
      <c r="J854" s="9"/>
      <c r="K854" s="34"/>
      <c r="L854" s="34"/>
      <c r="M854" s="34"/>
      <c r="N854" s="75"/>
      <c r="S854" s="76"/>
      <c r="T854" s="76"/>
      <c r="U854" s="76"/>
    </row>
    <row r="855">
      <c r="E855" s="73"/>
      <c r="F855" s="73"/>
      <c r="G855" s="73"/>
      <c r="J855" s="9"/>
      <c r="K855" s="34"/>
      <c r="L855" s="34"/>
      <c r="M855" s="34"/>
      <c r="N855" s="75"/>
      <c r="S855" s="76"/>
      <c r="T855" s="76"/>
      <c r="U855" s="76"/>
    </row>
    <row r="856">
      <c r="E856" s="73"/>
      <c r="F856" s="73"/>
      <c r="G856" s="73"/>
      <c r="J856" s="9"/>
      <c r="K856" s="34"/>
      <c r="L856" s="34"/>
      <c r="M856" s="34"/>
      <c r="N856" s="75"/>
      <c r="S856" s="76"/>
      <c r="T856" s="76"/>
      <c r="U856" s="76"/>
    </row>
    <row r="857">
      <c r="E857" s="73"/>
      <c r="F857" s="73"/>
      <c r="G857" s="73"/>
      <c r="J857" s="9"/>
      <c r="K857" s="34"/>
      <c r="L857" s="34"/>
      <c r="M857" s="34"/>
      <c r="N857" s="75"/>
      <c r="S857" s="76"/>
      <c r="T857" s="76"/>
      <c r="U857" s="76"/>
    </row>
    <row r="858">
      <c r="E858" s="73"/>
      <c r="F858" s="73"/>
      <c r="G858" s="73"/>
      <c r="J858" s="9"/>
      <c r="K858" s="34"/>
      <c r="L858" s="34"/>
      <c r="M858" s="34"/>
      <c r="N858" s="75"/>
      <c r="S858" s="76"/>
      <c r="T858" s="76"/>
      <c r="U858" s="76"/>
    </row>
    <row r="859">
      <c r="E859" s="73"/>
      <c r="F859" s="73"/>
      <c r="G859" s="73"/>
      <c r="J859" s="9"/>
      <c r="K859" s="34"/>
      <c r="L859" s="34"/>
      <c r="M859" s="34"/>
      <c r="N859" s="75"/>
      <c r="S859" s="76"/>
      <c r="T859" s="76"/>
      <c r="U859" s="76"/>
    </row>
    <row r="860">
      <c r="E860" s="73"/>
      <c r="F860" s="73"/>
      <c r="G860" s="73"/>
      <c r="J860" s="9"/>
      <c r="K860" s="34"/>
      <c r="L860" s="34"/>
      <c r="M860" s="34"/>
      <c r="N860" s="75"/>
      <c r="S860" s="76"/>
      <c r="T860" s="76"/>
      <c r="U860" s="76"/>
    </row>
    <row r="861">
      <c r="E861" s="73"/>
      <c r="F861" s="73"/>
      <c r="G861" s="73"/>
      <c r="J861" s="9"/>
      <c r="K861" s="34"/>
      <c r="L861" s="34"/>
      <c r="M861" s="34"/>
      <c r="N861" s="75"/>
      <c r="S861" s="76"/>
      <c r="T861" s="76"/>
      <c r="U861" s="76"/>
    </row>
    <row r="862">
      <c r="E862" s="73"/>
      <c r="F862" s="73"/>
      <c r="G862" s="73"/>
      <c r="J862" s="9"/>
      <c r="K862" s="34"/>
      <c r="L862" s="34"/>
      <c r="M862" s="34"/>
      <c r="N862" s="75"/>
      <c r="S862" s="76"/>
      <c r="T862" s="76"/>
      <c r="U862" s="76"/>
    </row>
    <row r="863">
      <c r="E863" s="73"/>
      <c r="F863" s="73"/>
      <c r="G863" s="73"/>
      <c r="J863" s="9"/>
      <c r="K863" s="34"/>
      <c r="L863" s="34"/>
      <c r="M863" s="34"/>
      <c r="N863" s="75"/>
      <c r="S863" s="76"/>
      <c r="T863" s="76"/>
      <c r="U863" s="76"/>
    </row>
    <row r="864">
      <c r="E864" s="73"/>
      <c r="F864" s="73"/>
      <c r="G864" s="73"/>
      <c r="J864" s="9"/>
      <c r="K864" s="34"/>
      <c r="L864" s="34"/>
      <c r="M864" s="34"/>
      <c r="N864" s="75"/>
      <c r="S864" s="76"/>
      <c r="T864" s="76"/>
      <c r="U864" s="76"/>
    </row>
    <row r="865">
      <c r="E865" s="73"/>
      <c r="F865" s="73"/>
      <c r="G865" s="73"/>
      <c r="J865" s="9"/>
      <c r="K865" s="34"/>
      <c r="L865" s="34"/>
      <c r="M865" s="34"/>
      <c r="N865" s="75"/>
      <c r="S865" s="76"/>
      <c r="T865" s="76"/>
      <c r="U865" s="76"/>
    </row>
    <row r="866">
      <c r="E866" s="73"/>
      <c r="F866" s="73"/>
      <c r="G866" s="73"/>
      <c r="J866" s="9"/>
      <c r="K866" s="34"/>
      <c r="L866" s="34"/>
      <c r="M866" s="34"/>
      <c r="N866" s="75"/>
      <c r="S866" s="76"/>
      <c r="T866" s="76"/>
      <c r="U866" s="76"/>
    </row>
    <row r="867">
      <c r="E867" s="73"/>
      <c r="F867" s="73"/>
      <c r="G867" s="73"/>
      <c r="J867" s="9"/>
      <c r="K867" s="34"/>
      <c r="L867" s="34"/>
      <c r="M867" s="34"/>
      <c r="N867" s="75"/>
      <c r="S867" s="76"/>
      <c r="T867" s="76"/>
      <c r="U867" s="76"/>
    </row>
    <row r="868">
      <c r="E868" s="73"/>
      <c r="F868" s="73"/>
      <c r="G868" s="73"/>
      <c r="J868" s="9"/>
      <c r="K868" s="34"/>
      <c r="L868" s="34"/>
      <c r="M868" s="34"/>
      <c r="N868" s="75"/>
      <c r="S868" s="76"/>
      <c r="T868" s="76"/>
      <c r="U868" s="76"/>
    </row>
    <row r="869">
      <c r="E869" s="73"/>
      <c r="F869" s="73"/>
      <c r="G869" s="73"/>
      <c r="J869" s="9"/>
      <c r="K869" s="34"/>
      <c r="L869" s="34"/>
      <c r="M869" s="34"/>
      <c r="N869" s="75"/>
      <c r="S869" s="76"/>
      <c r="T869" s="76"/>
      <c r="U869" s="76"/>
    </row>
    <row r="870">
      <c r="E870" s="73"/>
      <c r="F870" s="73"/>
      <c r="G870" s="73"/>
      <c r="J870" s="9"/>
      <c r="K870" s="34"/>
      <c r="L870" s="34"/>
      <c r="M870" s="34"/>
      <c r="N870" s="75"/>
      <c r="S870" s="76"/>
      <c r="T870" s="76"/>
      <c r="U870" s="76"/>
    </row>
    <row r="871">
      <c r="E871" s="73"/>
      <c r="F871" s="73"/>
      <c r="G871" s="73"/>
      <c r="J871" s="9"/>
      <c r="K871" s="34"/>
      <c r="L871" s="34"/>
      <c r="M871" s="34"/>
      <c r="N871" s="75"/>
      <c r="S871" s="76"/>
      <c r="T871" s="76"/>
      <c r="U871" s="76"/>
    </row>
    <row r="872">
      <c r="E872" s="73"/>
      <c r="F872" s="73"/>
      <c r="G872" s="73"/>
      <c r="J872" s="9"/>
      <c r="K872" s="34"/>
      <c r="L872" s="34"/>
      <c r="M872" s="34"/>
      <c r="N872" s="75"/>
      <c r="S872" s="76"/>
      <c r="T872" s="76"/>
      <c r="U872" s="76"/>
    </row>
    <row r="873">
      <c r="E873" s="73"/>
      <c r="F873" s="73"/>
      <c r="G873" s="73"/>
      <c r="J873" s="9"/>
      <c r="K873" s="34"/>
      <c r="L873" s="34"/>
      <c r="M873" s="34"/>
      <c r="N873" s="75"/>
      <c r="S873" s="76"/>
      <c r="T873" s="76"/>
      <c r="U873" s="76"/>
    </row>
    <row r="874">
      <c r="E874" s="73"/>
      <c r="F874" s="73"/>
      <c r="G874" s="73"/>
      <c r="J874" s="9"/>
      <c r="K874" s="34"/>
      <c r="L874" s="34"/>
      <c r="M874" s="34"/>
      <c r="N874" s="75"/>
      <c r="S874" s="76"/>
      <c r="T874" s="76"/>
      <c r="U874" s="76"/>
    </row>
    <row r="875">
      <c r="E875" s="73"/>
      <c r="F875" s="73"/>
      <c r="G875" s="73"/>
      <c r="J875" s="9"/>
      <c r="K875" s="34"/>
      <c r="L875" s="34"/>
      <c r="M875" s="34"/>
      <c r="N875" s="75"/>
      <c r="S875" s="76"/>
      <c r="T875" s="76"/>
      <c r="U875" s="76"/>
    </row>
    <row r="876">
      <c r="E876" s="73"/>
      <c r="F876" s="73"/>
      <c r="G876" s="73"/>
      <c r="J876" s="9"/>
      <c r="K876" s="34"/>
      <c r="L876" s="34"/>
      <c r="M876" s="34"/>
      <c r="N876" s="75"/>
      <c r="S876" s="76"/>
      <c r="T876" s="76"/>
      <c r="U876" s="76"/>
    </row>
    <row r="877">
      <c r="E877" s="73"/>
      <c r="F877" s="73"/>
      <c r="G877" s="73"/>
      <c r="J877" s="9"/>
      <c r="K877" s="34"/>
      <c r="L877" s="34"/>
      <c r="M877" s="34"/>
      <c r="N877" s="75"/>
      <c r="S877" s="76"/>
      <c r="T877" s="76"/>
      <c r="U877" s="76"/>
    </row>
    <row r="878">
      <c r="E878" s="73"/>
      <c r="F878" s="73"/>
      <c r="G878" s="73"/>
      <c r="J878" s="9"/>
      <c r="K878" s="34"/>
      <c r="L878" s="34"/>
      <c r="M878" s="34"/>
      <c r="N878" s="75"/>
      <c r="S878" s="76"/>
      <c r="T878" s="76"/>
      <c r="U878" s="76"/>
    </row>
    <row r="879">
      <c r="E879" s="73"/>
      <c r="F879" s="73"/>
      <c r="G879" s="73"/>
      <c r="J879" s="9"/>
      <c r="K879" s="34"/>
      <c r="L879" s="34"/>
      <c r="M879" s="34"/>
      <c r="N879" s="75"/>
      <c r="S879" s="76"/>
      <c r="T879" s="76"/>
      <c r="U879" s="76"/>
    </row>
    <row r="880">
      <c r="E880" s="73"/>
      <c r="F880" s="73"/>
      <c r="G880" s="73"/>
      <c r="J880" s="9"/>
      <c r="K880" s="34"/>
      <c r="L880" s="34"/>
      <c r="M880" s="34"/>
      <c r="N880" s="75"/>
      <c r="S880" s="76"/>
      <c r="T880" s="76"/>
      <c r="U880" s="76"/>
    </row>
    <row r="881">
      <c r="E881" s="73"/>
      <c r="F881" s="73"/>
      <c r="G881" s="73"/>
      <c r="J881" s="9"/>
      <c r="K881" s="34"/>
      <c r="L881" s="34"/>
      <c r="M881" s="34"/>
      <c r="N881" s="75"/>
      <c r="S881" s="76"/>
      <c r="T881" s="76"/>
      <c r="U881" s="76"/>
    </row>
    <row r="882">
      <c r="E882" s="73"/>
      <c r="F882" s="73"/>
      <c r="G882" s="73"/>
      <c r="J882" s="9"/>
      <c r="K882" s="34"/>
      <c r="L882" s="34"/>
      <c r="M882" s="34"/>
      <c r="N882" s="75"/>
      <c r="S882" s="76"/>
      <c r="T882" s="76"/>
      <c r="U882" s="76"/>
    </row>
    <row r="883">
      <c r="E883" s="73"/>
      <c r="F883" s="73"/>
      <c r="G883" s="73"/>
      <c r="J883" s="9"/>
      <c r="K883" s="34"/>
      <c r="L883" s="34"/>
      <c r="M883" s="34"/>
      <c r="N883" s="75"/>
      <c r="S883" s="76"/>
      <c r="T883" s="76"/>
      <c r="U883" s="76"/>
    </row>
    <row r="884">
      <c r="E884" s="73"/>
      <c r="F884" s="73"/>
      <c r="G884" s="73"/>
      <c r="J884" s="9"/>
      <c r="K884" s="34"/>
      <c r="L884" s="34"/>
      <c r="M884" s="34"/>
      <c r="N884" s="75"/>
      <c r="S884" s="76"/>
      <c r="T884" s="76"/>
      <c r="U884" s="76"/>
    </row>
    <row r="885">
      <c r="E885" s="73"/>
      <c r="F885" s="73"/>
      <c r="G885" s="73"/>
      <c r="J885" s="9"/>
      <c r="K885" s="34"/>
      <c r="L885" s="34"/>
      <c r="M885" s="34"/>
      <c r="N885" s="75"/>
      <c r="S885" s="76"/>
      <c r="T885" s="76"/>
      <c r="U885" s="76"/>
    </row>
    <row r="886">
      <c r="E886" s="73"/>
      <c r="F886" s="73"/>
      <c r="G886" s="73"/>
      <c r="J886" s="9"/>
      <c r="K886" s="34"/>
      <c r="L886" s="34"/>
      <c r="M886" s="34"/>
      <c r="N886" s="75"/>
      <c r="S886" s="76"/>
      <c r="T886" s="76"/>
      <c r="U886" s="76"/>
    </row>
    <row r="887">
      <c r="E887" s="73"/>
      <c r="F887" s="73"/>
      <c r="G887" s="73"/>
      <c r="J887" s="9"/>
      <c r="K887" s="34"/>
      <c r="L887" s="34"/>
      <c r="M887" s="34"/>
      <c r="N887" s="75"/>
      <c r="S887" s="76"/>
      <c r="T887" s="76"/>
      <c r="U887" s="76"/>
    </row>
    <row r="888">
      <c r="E888" s="73"/>
      <c r="F888" s="73"/>
      <c r="G888" s="73"/>
      <c r="J888" s="9"/>
      <c r="K888" s="34"/>
      <c r="L888" s="34"/>
      <c r="M888" s="34"/>
      <c r="N888" s="75"/>
      <c r="S888" s="76"/>
      <c r="T888" s="76"/>
      <c r="U888" s="76"/>
    </row>
    <row r="889">
      <c r="E889" s="73"/>
      <c r="F889" s="73"/>
      <c r="G889" s="73"/>
      <c r="J889" s="9"/>
      <c r="K889" s="34"/>
      <c r="L889" s="34"/>
      <c r="M889" s="34"/>
      <c r="N889" s="75"/>
      <c r="S889" s="76"/>
      <c r="T889" s="76"/>
      <c r="U889" s="76"/>
    </row>
    <row r="890">
      <c r="E890" s="73"/>
      <c r="F890" s="73"/>
      <c r="G890" s="73"/>
      <c r="J890" s="9"/>
      <c r="K890" s="34"/>
      <c r="L890" s="34"/>
      <c r="M890" s="34"/>
      <c r="N890" s="75"/>
      <c r="S890" s="76"/>
      <c r="T890" s="76"/>
      <c r="U890" s="76"/>
    </row>
    <row r="891">
      <c r="E891" s="73"/>
      <c r="F891" s="73"/>
      <c r="G891" s="73"/>
      <c r="J891" s="9"/>
      <c r="K891" s="34"/>
      <c r="L891" s="34"/>
      <c r="M891" s="34"/>
      <c r="N891" s="75"/>
      <c r="S891" s="76"/>
      <c r="T891" s="76"/>
      <c r="U891" s="76"/>
    </row>
    <row r="892">
      <c r="E892" s="73"/>
      <c r="F892" s="73"/>
      <c r="G892" s="73"/>
      <c r="J892" s="9"/>
      <c r="K892" s="34"/>
      <c r="L892" s="34"/>
      <c r="M892" s="34"/>
      <c r="N892" s="75"/>
      <c r="S892" s="76"/>
      <c r="T892" s="76"/>
      <c r="U892" s="76"/>
    </row>
    <row r="893">
      <c r="E893" s="73"/>
      <c r="F893" s="73"/>
      <c r="G893" s="73"/>
      <c r="J893" s="9"/>
      <c r="K893" s="34"/>
      <c r="L893" s="34"/>
      <c r="M893" s="34"/>
      <c r="N893" s="75"/>
      <c r="S893" s="76"/>
      <c r="T893" s="76"/>
      <c r="U893" s="76"/>
    </row>
    <row r="894">
      <c r="E894" s="73"/>
      <c r="F894" s="73"/>
      <c r="G894" s="73"/>
      <c r="J894" s="9"/>
      <c r="K894" s="34"/>
      <c r="L894" s="34"/>
      <c r="M894" s="34"/>
      <c r="N894" s="75"/>
      <c r="S894" s="76"/>
      <c r="T894" s="76"/>
      <c r="U894" s="76"/>
    </row>
    <row r="895">
      <c r="E895" s="73"/>
      <c r="F895" s="73"/>
      <c r="G895" s="73"/>
      <c r="J895" s="9"/>
      <c r="K895" s="34"/>
      <c r="L895" s="34"/>
      <c r="M895" s="34"/>
      <c r="N895" s="75"/>
      <c r="S895" s="76"/>
      <c r="T895" s="76"/>
      <c r="U895" s="76"/>
    </row>
    <row r="896">
      <c r="E896" s="73"/>
      <c r="F896" s="73"/>
      <c r="G896" s="73"/>
      <c r="J896" s="9"/>
      <c r="K896" s="34"/>
      <c r="L896" s="34"/>
      <c r="M896" s="34"/>
      <c r="N896" s="75"/>
      <c r="S896" s="76"/>
      <c r="T896" s="76"/>
      <c r="U896" s="76"/>
    </row>
    <row r="897">
      <c r="E897" s="73"/>
      <c r="F897" s="73"/>
      <c r="G897" s="73"/>
      <c r="J897" s="9"/>
      <c r="K897" s="34"/>
      <c r="L897" s="34"/>
      <c r="M897" s="34"/>
      <c r="N897" s="75"/>
      <c r="S897" s="76"/>
      <c r="T897" s="76"/>
      <c r="U897" s="76"/>
    </row>
    <row r="898">
      <c r="E898" s="73"/>
      <c r="F898" s="73"/>
      <c r="G898" s="73"/>
      <c r="J898" s="9"/>
      <c r="K898" s="34"/>
      <c r="L898" s="34"/>
      <c r="M898" s="34"/>
      <c r="N898" s="75"/>
      <c r="S898" s="76"/>
      <c r="T898" s="76"/>
      <c r="U898" s="76"/>
    </row>
    <row r="899">
      <c r="E899" s="73"/>
      <c r="F899" s="73"/>
      <c r="G899" s="73"/>
      <c r="J899" s="9"/>
      <c r="K899" s="34"/>
      <c r="L899" s="34"/>
      <c r="M899" s="34"/>
      <c r="N899" s="75"/>
      <c r="S899" s="76"/>
      <c r="T899" s="76"/>
      <c r="U899" s="76"/>
    </row>
    <row r="900">
      <c r="E900" s="73"/>
      <c r="F900" s="73"/>
      <c r="G900" s="73"/>
      <c r="J900" s="9"/>
      <c r="K900" s="34"/>
      <c r="L900" s="34"/>
      <c r="M900" s="34"/>
      <c r="N900" s="75"/>
      <c r="S900" s="76"/>
      <c r="T900" s="76"/>
      <c r="U900" s="76"/>
    </row>
    <row r="901">
      <c r="E901" s="73"/>
      <c r="F901" s="73"/>
      <c r="G901" s="73"/>
      <c r="J901" s="9"/>
      <c r="K901" s="34"/>
      <c r="L901" s="34"/>
      <c r="M901" s="34"/>
      <c r="N901" s="75"/>
      <c r="S901" s="76"/>
      <c r="T901" s="76"/>
      <c r="U901" s="76"/>
    </row>
    <row r="902">
      <c r="E902" s="73"/>
      <c r="F902" s="73"/>
      <c r="G902" s="73"/>
      <c r="J902" s="9"/>
      <c r="K902" s="34"/>
      <c r="L902" s="34"/>
      <c r="M902" s="34"/>
      <c r="N902" s="75"/>
      <c r="S902" s="76"/>
      <c r="T902" s="76"/>
      <c r="U902" s="76"/>
    </row>
    <row r="903">
      <c r="E903" s="73"/>
      <c r="F903" s="73"/>
      <c r="G903" s="73"/>
      <c r="J903" s="9"/>
      <c r="K903" s="34"/>
      <c r="L903" s="34"/>
      <c r="M903" s="34"/>
      <c r="N903" s="75"/>
      <c r="S903" s="76"/>
      <c r="T903" s="76"/>
      <c r="U903" s="76"/>
    </row>
    <row r="904">
      <c r="E904" s="73"/>
      <c r="F904" s="73"/>
      <c r="G904" s="73"/>
      <c r="J904" s="9"/>
      <c r="K904" s="34"/>
      <c r="L904" s="34"/>
      <c r="M904" s="34"/>
      <c r="N904" s="75"/>
      <c r="S904" s="76"/>
      <c r="T904" s="76"/>
      <c r="U904" s="76"/>
    </row>
    <row r="905">
      <c r="E905" s="73"/>
      <c r="F905" s="73"/>
      <c r="G905" s="73"/>
      <c r="J905" s="9"/>
      <c r="K905" s="34"/>
      <c r="L905" s="34"/>
      <c r="M905" s="34"/>
      <c r="N905" s="75"/>
      <c r="S905" s="76"/>
      <c r="T905" s="76"/>
      <c r="U905" s="76"/>
    </row>
    <row r="906">
      <c r="E906" s="73"/>
      <c r="F906" s="73"/>
      <c r="G906" s="73"/>
      <c r="J906" s="9"/>
      <c r="K906" s="34"/>
      <c r="L906" s="34"/>
      <c r="M906" s="34"/>
      <c r="N906" s="75"/>
      <c r="S906" s="76"/>
      <c r="T906" s="76"/>
      <c r="U906" s="76"/>
    </row>
    <row r="907">
      <c r="E907" s="73"/>
      <c r="F907" s="73"/>
      <c r="G907" s="73"/>
      <c r="J907" s="9"/>
      <c r="K907" s="34"/>
      <c r="L907" s="34"/>
      <c r="M907" s="34"/>
      <c r="N907" s="75"/>
      <c r="S907" s="76"/>
      <c r="T907" s="76"/>
      <c r="U907" s="76"/>
    </row>
    <row r="908">
      <c r="E908" s="73"/>
      <c r="F908" s="73"/>
      <c r="G908" s="73"/>
      <c r="J908" s="9"/>
      <c r="K908" s="34"/>
      <c r="L908" s="34"/>
      <c r="M908" s="34"/>
      <c r="N908" s="75"/>
      <c r="S908" s="76"/>
      <c r="T908" s="76"/>
      <c r="U908" s="76"/>
    </row>
    <row r="909">
      <c r="E909" s="73"/>
      <c r="F909" s="73"/>
      <c r="G909" s="73"/>
      <c r="J909" s="9"/>
      <c r="K909" s="34"/>
      <c r="L909" s="34"/>
      <c r="M909" s="34"/>
      <c r="N909" s="75"/>
      <c r="S909" s="76"/>
      <c r="T909" s="76"/>
      <c r="U909" s="76"/>
    </row>
    <row r="910">
      <c r="E910" s="73"/>
      <c r="F910" s="73"/>
      <c r="G910" s="73"/>
      <c r="J910" s="9"/>
      <c r="K910" s="34"/>
      <c r="L910" s="34"/>
      <c r="M910" s="34"/>
      <c r="N910" s="75"/>
      <c r="S910" s="76"/>
      <c r="T910" s="76"/>
      <c r="U910" s="76"/>
    </row>
    <row r="911">
      <c r="E911" s="73"/>
      <c r="F911" s="73"/>
      <c r="G911" s="73"/>
      <c r="J911" s="9"/>
      <c r="K911" s="34"/>
      <c r="L911" s="34"/>
      <c r="M911" s="34"/>
      <c r="N911" s="75"/>
      <c r="S911" s="76"/>
      <c r="T911" s="76"/>
      <c r="U911" s="76"/>
    </row>
    <row r="912">
      <c r="E912" s="73"/>
      <c r="F912" s="73"/>
      <c r="G912" s="73"/>
      <c r="J912" s="9"/>
      <c r="K912" s="34"/>
      <c r="L912" s="34"/>
      <c r="M912" s="34"/>
      <c r="N912" s="75"/>
      <c r="S912" s="76"/>
      <c r="T912" s="76"/>
      <c r="U912" s="76"/>
    </row>
    <row r="913">
      <c r="E913" s="73"/>
      <c r="F913" s="73"/>
      <c r="G913" s="73"/>
      <c r="J913" s="9"/>
      <c r="K913" s="34"/>
      <c r="L913" s="34"/>
      <c r="M913" s="34"/>
      <c r="N913" s="75"/>
      <c r="S913" s="76"/>
      <c r="T913" s="76"/>
      <c r="U913" s="76"/>
    </row>
    <row r="914">
      <c r="E914" s="73"/>
      <c r="F914" s="73"/>
      <c r="G914" s="73"/>
      <c r="J914" s="9"/>
      <c r="K914" s="34"/>
      <c r="L914" s="34"/>
      <c r="M914" s="34"/>
      <c r="N914" s="75"/>
      <c r="S914" s="76"/>
      <c r="T914" s="76"/>
      <c r="U914" s="76"/>
    </row>
    <row r="915">
      <c r="E915" s="73"/>
      <c r="F915" s="73"/>
      <c r="G915" s="73"/>
      <c r="J915" s="9"/>
      <c r="K915" s="34"/>
      <c r="L915" s="34"/>
      <c r="M915" s="34"/>
      <c r="N915" s="75"/>
      <c r="S915" s="76"/>
      <c r="T915" s="76"/>
      <c r="U915" s="76"/>
    </row>
    <row r="916">
      <c r="E916" s="73"/>
      <c r="F916" s="73"/>
      <c r="G916" s="73"/>
      <c r="J916" s="9"/>
      <c r="K916" s="34"/>
      <c r="L916" s="34"/>
      <c r="M916" s="34"/>
      <c r="N916" s="75"/>
      <c r="S916" s="76"/>
      <c r="T916" s="76"/>
      <c r="U916" s="76"/>
    </row>
    <row r="917">
      <c r="E917" s="73"/>
      <c r="F917" s="73"/>
      <c r="G917" s="73"/>
      <c r="J917" s="9"/>
      <c r="K917" s="34"/>
      <c r="L917" s="34"/>
      <c r="M917" s="34"/>
      <c r="N917" s="75"/>
      <c r="S917" s="76"/>
      <c r="T917" s="76"/>
      <c r="U917" s="76"/>
    </row>
    <row r="918">
      <c r="E918" s="73"/>
      <c r="F918" s="73"/>
      <c r="G918" s="73"/>
      <c r="J918" s="9"/>
      <c r="K918" s="34"/>
      <c r="L918" s="34"/>
      <c r="M918" s="34"/>
      <c r="N918" s="75"/>
      <c r="S918" s="76"/>
      <c r="T918" s="76"/>
      <c r="U918" s="76"/>
    </row>
    <row r="919">
      <c r="E919" s="73"/>
      <c r="F919" s="73"/>
      <c r="G919" s="73"/>
      <c r="J919" s="9"/>
      <c r="K919" s="34"/>
      <c r="L919" s="34"/>
      <c r="M919" s="34"/>
      <c r="N919" s="75"/>
      <c r="S919" s="76"/>
      <c r="T919" s="76"/>
      <c r="U919" s="76"/>
    </row>
    <row r="920">
      <c r="E920" s="73"/>
      <c r="F920" s="73"/>
      <c r="G920" s="73"/>
      <c r="J920" s="9"/>
      <c r="K920" s="34"/>
      <c r="L920" s="34"/>
      <c r="M920" s="34"/>
      <c r="N920" s="75"/>
      <c r="S920" s="76"/>
      <c r="T920" s="76"/>
      <c r="U920" s="76"/>
    </row>
    <row r="921">
      <c r="E921" s="73"/>
      <c r="F921" s="73"/>
      <c r="G921" s="73"/>
      <c r="J921" s="9"/>
      <c r="K921" s="34"/>
      <c r="L921" s="34"/>
      <c r="M921" s="34"/>
      <c r="N921" s="75"/>
      <c r="S921" s="76"/>
      <c r="T921" s="76"/>
      <c r="U921" s="76"/>
    </row>
    <row r="922">
      <c r="E922" s="73"/>
      <c r="F922" s="73"/>
      <c r="G922" s="73"/>
      <c r="J922" s="9"/>
      <c r="K922" s="34"/>
      <c r="L922" s="34"/>
      <c r="M922" s="34"/>
      <c r="N922" s="75"/>
      <c r="S922" s="76"/>
      <c r="T922" s="76"/>
      <c r="U922" s="76"/>
    </row>
    <row r="923">
      <c r="E923" s="73"/>
      <c r="F923" s="73"/>
      <c r="G923" s="73"/>
      <c r="J923" s="9"/>
      <c r="K923" s="34"/>
      <c r="L923" s="34"/>
      <c r="M923" s="34"/>
      <c r="N923" s="75"/>
      <c r="S923" s="76"/>
      <c r="T923" s="76"/>
      <c r="U923" s="76"/>
    </row>
    <row r="924">
      <c r="E924" s="73"/>
      <c r="F924" s="73"/>
      <c r="G924" s="73"/>
      <c r="J924" s="9"/>
      <c r="K924" s="34"/>
      <c r="L924" s="34"/>
      <c r="M924" s="34"/>
      <c r="N924" s="75"/>
      <c r="S924" s="76"/>
      <c r="T924" s="76"/>
      <c r="U924" s="76"/>
    </row>
    <row r="925">
      <c r="E925" s="73"/>
      <c r="F925" s="73"/>
      <c r="G925" s="73"/>
      <c r="J925" s="9"/>
      <c r="K925" s="34"/>
      <c r="L925" s="34"/>
      <c r="M925" s="34"/>
      <c r="N925" s="75"/>
      <c r="S925" s="76"/>
      <c r="T925" s="76"/>
      <c r="U925" s="76"/>
    </row>
    <row r="926">
      <c r="E926" s="73"/>
      <c r="F926" s="73"/>
      <c r="G926" s="73"/>
      <c r="J926" s="9"/>
      <c r="K926" s="34"/>
      <c r="L926" s="34"/>
      <c r="M926" s="34"/>
      <c r="N926" s="75"/>
      <c r="S926" s="76"/>
      <c r="T926" s="76"/>
      <c r="U926" s="76"/>
    </row>
    <row r="927">
      <c r="E927" s="73"/>
      <c r="F927" s="73"/>
      <c r="G927" s="73"/>
      <c r="J927" s="9"/>
      <c r="K927" s="34"/>
      <c r="L927" s="34"/>
      <c r="M927" s="34"/>
      <c r="N927" s="75"/>
      <c r="S927" s="76"/>
      <c r="T927" s="76"/>
      <c r="U927" s="76"/>
    </row>
    <row r="928">
      <c r="E928" s="73"/>
      <c r="F928" s="73"/>
      <c r="G928" s="73"/>
      <c r="J928" s="9"/>
      <c r="K928" s="34"/>
      <c r="L928" s="34"/>
      <c r="M928" s="34"/>
      <c r="N928" s="75"/>
      <c r="S928" s="76"/>
      <c r="T928" s="76"/>
      <c r="U928" s="76"/>
    </row>
    <row r="929">
      <c r="E929" s="73"/>
      <c r="F929" s="73"/>
      <c r="G929" s="73"/>
      <c r="J929" s="9"/>
      <c r="K929" s="34"/>
      <c r="L929" s="34"/>
      <c r="M929" s="34"/>
      <c r="N929" s="75"/>
      <c r="S929" s="76"/>
      <c r="T929" s="76"/>
      <c r="U929" s="76"/>
    </row>
    <row r="930">
      <c r="E930" s="73"/>
      <c r="F930" s="73"/>
      <c r="G930" s="73"/>
      <c r="J930" s="9"/>
      <c r="K930" s="34"/>
      <c r="L930" s="34"/>
      <c r="M930" s="34"/>
      <c r="N930" s="75"/>
      <c r="S930" s="76"/>
      <c r="T930" s="76"/>
      <c r="U930" s="76"/>
    </row>
    <row r="931">
      <c r="E931" s="73"/>
      <c r="F931" s="73"/>
      <c r="G931" s="73"/>
      <c r="J931" s="9"/>
      <c r="K931" s="34"/>
      <c r="L931" s="34"/>
      <c r="M931" s="34"/>
      <c r="N931" s="75"/>
      <c r="S931" s="76"/>
      <c r="T931" s="76"/>
      <c r="U931" s="76"/>
    </row>
    <row r="932">
      <c r="E932" s="73"/>
      <c r="F932" s="73"/>
      <c r="G932" s="73"/>
      <c r="J932" s="9"/>
      <c r="K932" s="34"/>
      <c r="L932" s="34"/>
      <c r="M932" s="34"/>
      <c r="N932" s="75"/>
      <c r="S932" s="76"/>
      <c r="T932" s="76"/>
      <c r="U932" s="76"/>
    </row>
    <row r="933">
      <c r="E933" s="73"/>
      <c r="F933" s="73"/>
      <c r="G933" s="73"/>
      <c r="J933" s="9"/>
      <c r="K933" s="34"/>
      <c r="L933" s="34"/>
      <c r="M933" s="34"/>
      <c r="N933" s="75"/>
      <c r="S933" s="76"/>
      <c r="T933" s="76"/>
      <c r="U933" s="76"/>
    </row>
    <row r="934">
      <c r="E934" s="73"/>
      <c r="F934" s="73"/>
      <c r="G934" s="73"/>
      <c r="J934" s="9"/>
      <c r="K934" s="34"/>
      <c r="L934" s="34"/>
      <c r="M934" s="34"/>
      <c r="N934" s="75"/>
      <c r="S934" s="76"/>
      <c r="T934" s="76"/>
      <c r="U934" s="76"/>
    </row>
    <row r="935">
      <c r="E935" s="73"/>
      <c r="F935" s="73"/>
      <c r="G935" s="73"/>
      <c r="J935" s="9"/>
      <c r="K935" s="34"/>
      <c r="L935" s="34"/>
      <c r="M935" s="34"/>
      <c r="N935" s="75"/>
      <c r="S935" s="76"/>
      <c r="T935" s="76"/>
      <c r="U935" s="76"/>
    </row>
    <row r="936">
      <c r="E936" s="73"/>
      <c r="F936" s="73"/>
      <c r="G936" s="73"/>
      <c r="J936" s="9"/>
      <c r="K936" s="34"/>
      <c r="L936" s="34"/>
      <c r="M936" s="34"/>
      <c r="N936" s="75"/>
      <c r="S936" s="76"/>
      <c r="T936" s="76"/>
      <c r="U936" s="76"/>
    </row>
    <row r="937">
      <c r="E937" s="73"/>
      <c r="F937" s="73"/>
      <c r="G937" s="73"/>
      <c r="J937" s="9"/>
      <c r="K937" s="34"/>
      <c r="L937" s="34"/>
      <c r="M937" s="34"/>
      <c r="N937" s="75"/>
      <c r="S937" s="76"/>
      <c r="T937" s="76"/>
      <c r="U937" s="76"/>
    </row>
    <row r="938">
      <c r="E938" s="73"/>
      <c r="F938" s="73"/>
      <c r="G938" s="73"/>
      <c r="J938" s="9"/>
      <c r="K938" s="34"/>
      <c r="L938" s="34"/>
      <c r="M938" s="34"/>
      <c r="N938" s="75"/>
      <c r="S938" s="76"/>
      <c r="T938" s="76"/>
      <c r="U938" s="76"/>
    </row>
    <row r="939">
      <c r="E939" s="73"/>
      <c r="F939" s="73"/>
      <c r="G939" s="73"/>
      <c r="J939" s="9"/>
      <c r="K939" s="34"/>
      <c r="L939" s="34"/>
      <c r="M939" s="34"/>
      <c r="N939" s="75"/>
      <c r="S939" s="76"/>
      <c r="T939" s="76"/>
      <c r="U939" s="76"/>
    </row>
    <row r="940">
      <c r="E940" s="73"/>
      <c r="F940" s="73"/>
      <c r="G940" s="73"/>
      <c r="J940" s="9"/>
      <c r="K940" s="34"/>
      <c r="L940" s="34"/>
      <c r="M940" s="34"/>
      <c r="N940" s="75"/>
      <c r="S940" s="76"/>
      <c r="T940" s="76"/>
      <c r="U940" s="76"/>
    </row>
    <row r="941">
      <c r="E941" s="73"/>
      <c r="F941" s="73"/>
      <c r="G941" s="73"/>
      <c r="J941" s="9"/>
      <c r="K941" s="34"/>
      <c r="L941" s="34"/>
      <c r="M941" s="34"/>
      <c r="N941" s="75"/>
      <c r="S941" s="76"/>
      <c r="T941" s="76"/>
      <c r="U941" s="76"/>
    </row>
    <row r="942">
      <c r="E942" s="73"/>
      <c r="F942" s="73"/>
      <c r="G942" s="73"/>
      <c r="J942" s="9"/>
      <c r="K942" s="34"/>
      <c r="L942" s="34"/>
      <c r="M942" s="34"/>
      <c r="N942" s="75"/>
      <c r="S942" s="76"/>
      <c r="T942" s="76"/>
      <c r="U942" s="76"/>
    </row>
    <row r="943">
      <c r="E943" s="73"/>
      <c r="F943" s="73"/>
      <c r="G943" s="73"/>
      <c r="J943" s="9"/>
      <c r="K943" s="34"/>
      <c r="L943" s="34"/>
      <c r="M943" s="34"/>
      <c r="N943" s="75"/>
      <c r="S943" s="76"/>
      <c r="T943" s="76"/>
      <c r="U943" s="76"/>
    </row>
    <row r="944">
      <c r="E944" s="73"/>
      <c r="F944" s="73"/>
      <c r="G944" s="73"/>
      <c r="J944" s="9"/>
      <c r="K944" s="34"/>
      <c r="L944" s="34"/>
      <c r="M944" s="34"/>
      <c r="N944" s="75"/>
      <c r="S944" s="76"/>
      <c r="T944" s="76"/>
      <c r="U944" s="76"/>
    </row>
    <row r="945">
      <c r="E945" s="73"/>
      <c r="F945" s="73"/>
      <c r="G945" s="73"/>
      <c r="J945" s="9"/>
      <c r="K945" s="34"/>
      <c r="L945" s="34"/>
      <c r="M945" s="34"/>
      <c r="N945" s="75"/>
      <c r="S945" s="76"/>
      <c r="T945" s="76"/>
      <c r="U945" s="76"/>
    </row>
    <row r="946">
      <c r="E946" s="73"/>
      <c r="F946" s="73"/>
      <c r="G946" s="73"/>
      <c r="J946" s="9"/>
      <c r="K946" s="34"/>
      <c r="L946" s="34"/>
      <c r="M946" s="34"/>
      <c r="N946" s="75"/>
      <c r="S946" s="76"/>
      <c r="T946" s="76"/>
      <c r="U946" s="76"/>
    </row>
    <row r="947">
      <c r="E947" s="73"/>
      <c r="F947" s="73"/>
      <c r="G947" s="73"/>
      <c r="J947" s="9"/>
      <c r="K947" s="34"/>
      <c r="L947" s="34"/>
      <c r="M947" s="34"/>
      <c r="N947" s="75"/>
      <c r="S947" s="76"/>
      <c r="T947" s="76"/>
      <c r="U947" s="76"/>
    </row>
    <row r="948">
      <c r="E948" s="73"/>
      <c r="F948" s="73"/>
      <c r="G948" s="73"/>
      <c r="J948" s="9"/>
      <c r="K948" s="34"/>
      <c r="L948" s="34"/>
      <c r="M948" s="34"/>
      <c r="N948" s="75"/>
      <c r="S948" s="76"/>
      <c r="T948" s="76"/>
      <c r="U948" s="76"/>
    </row>
    <row r="949">
      <c r="E949" s="73"/>
      <c r="F949" s="73"/>
      <c r="G949" s="73"/>
      <c r="J949" s="9"/>
      <c r="K949" s="34"/>
      <c r="L949" s="34"/>
      <c r="M949" s="34"/>
      <c r="N949" s="75"/>
      <c r="S949" s="76"/>
      <c r="T949" s="76"/>
      <c r="U949" s="76"/>
    </row>
    <row r="950">
      <c r="E950" s="73"/>
      <c r="F950" s="73"/>
      <c r="G950" s="73"/>
      <c r="J950" s="9"/>
      <c r="K950" s="34"/>
      <c r="L950" s="34"/>
      <c r="M950" s="34"/>
      <c r="N950" s="75"/>
      <c r="S950" s="76"/>
      <c r="T950" s="76"/>
      <c r="U950" s="76"/>
    </row>
    <row r="951">
      <c r="E951" s="73"/>
      <c r="F951" s="73"/>
      <c r="G951" s="73"/>
      <c r="J951" s="9"/>
      <c r="K951" s="34"/>
      <c r="L951" s="34"/>
      <c r="M951" s="34"/>
      <c r="N951" s="75"/>
      <c r="S951" s="76"/>
      <c r="T951" s="76"/>
      <c r="U951" s="76"/>
    </row>
    <row r="952">
      <c r="E952" s="73"/>
      <c r="F952" s="73"/>
      <c r="G952" s="73"/>
      <c r="J952" s="9"/>
      <c r="K952" s="34"/>
      <c r="L952" s="34"/>
      <c r="M952" s="34"/>
      <c r="N952" s="75"/>
      <c r="S952" s="76"/>
      <c r="T952" s="76"/>
      <c r="U952" s="76"/>
    </row>
    <row r="953">
      <c r="E953" s="73"/>
      <c r="F953" s="73"/>
      <c r="G953" s="73"/>
      <c r="J953" s="9"/>
      <c r="K953" s="34"/>
      <c r="L953" s="34"/>
      <c r="M953" s="34"/>
      <c r="N953" s="75"/>
      <c r="S953" s="76"/>
      <c r="T953" s="76"/>
      <c r="U953" s="76"/>
    </row>
    <row r="954">
      <c r="E954" s="73"/>
      <c r="F954" s="73"/>
      <c r="G954" s="73"/>
      <c r="J954" s="9"/>
      <c r="K954" s="34"/>
      <c r="L954" s="34"/>
      <c r="M954" s="34"/>
      <c r="N954" s="75"/>
      <c r="S954" s="76"/>
      <c r="T954" s="76"/>
      <c r="U954" s="76"/>
    </row>
    <row r="955">
      <c r="E955" s="73"/>
      <c r="F955" s="73"/>
      <c r="G955" s="73"/>
      <c r="J955" s="9"/>
      <c r="K955" s="34"/>
      <c r="L955" s="34"/>
      <c r="M955" s="34"/>
      <c r="N955" s="75"/>
      <c r="S955" s="76"/>
      <c r="T955" s="76"/>
      <c r="U955" s="76"/>
    </row>
    <row r="956">
      <c r="E956" s="73"/>
      <c r="F956" s="73"/>
      <c r="G956" s="73"/>
      <c r="J956" s="9"/>
      <c r="K956" s="34"/>
      <c r="L956" s="34"/>
      <c r="M956" s="34"/>
      <c r="N956" s="75"/>
      <c r="S956" s="76"/>
      <c r="T956" s="76"/>
      <c r="U956" s="76"/>
    </row>
    <row r="957">
      <c r="E957" s="73"/>
      <c r="F957" s="73"/>
      <c r="G957" s="73"/>
      <c r="J957" s="9"/>
      <c r="K957" s="34"/>
      <c r="L957" s="34"/>
      <c r="M957" s="34"/>
      <c r="N957" s="75"/>
      <c r="S957" s="76"/>
      <c r="T957" s="76"/>
      <c r="U957" s="76"/>
    </row>
    <row r="958">
      <c r="E958" s="73"/>
      <c r="F958" s="73"/>
      <c r="G958" s="73"/>
      <c r="J958" s="9"/>
      <c r="K958" s="34"/>
      <c r="L958" s="34"/>
      <c r="M958" s="34"/>
      <c r="N958" s="75"/>
      <c r="S958" s="76"/>
      <c r="T958" s="76"/>
      <c r="U958" s="76"/>
    </row>
    <row r="959">
      <c r="E959" s="73"/>
      <c r="F959" s="73"/>
      <c r="G959" s="73"/>
      <c r="J959" s="9"/>
      <c r="K959" s="34"/>
      <c r="L959" s="34"/>
      <c r="M959" s="34"/>
      <c r="N959" s="75"/>
      <c r="S959" s="76"/>
      <c r="T959" s="76"/>
      <c r="U959" s="76"/>
    </row>
    <row r="960">
      <c r="E960" s="73"/>
      <c r="F960" s="73"/>
      <c r="G960" s="73"/>
      <c r="J960" s="9"/>
      <c r="K960" s="34"/>
      <c r="L960" s="34"/>
      <c r="M960" s="34"/>
      <c r="N960" s="75"/>
      <c r="S960" s="76"/>
      <c r="T960" s="76"/>
      <c r="U960" s="76"/>
    </row>
    <row r="961">
      <c r="E961" s="73"/>
      <c r="F961" s="73"/>
      <c r="G961" s="73"/>
      <c r="J961" s="9"/>
      <c r="K961" s="34"/>
      <c r="L961" s="34"/>
      <c r="M961" s="34"/>
      <c r="N961" s="75"/>
      <c r="S961" s="76"/>
      <c r="T961" s="76"/>
      <c r="U961" s="76"/>
    </row>
    <row r="962">
      <c r="E962" s="73"/>
      <c r="F962" s="73"/>
      <c r="G962" s="73"/>
      <c r="J962" s="9"/>
      <c r="K962" s="34"/>
      <c r="L962" s="34"/>
      <c r="M962" s="34"/>
      <c r="N962" s="75"/>
      <c r="S962" s="76"/>
      <c r="T962" s="76"/>
      <c r="U962" s="76"/>
    </row>
    <row r="963">
      <c r="E963" s="73"/>
      <c r="F963" s="73"/>
      <c r="G963" s="73"/>
      <c r="J963" s="9"/>
      <c r="K963" s="34"/>
      <c r="L963" s="34"/>
      <c r="M963" s="34"/>
      <c r="N963" s="75"/>
      <c r="S963" s="76"/>
      <c r="T963" s="76"/>
      <c r="U963" s="76"/>
    </row>
    <row r="964">
      <c r="E964" s="73"/>
      <c r="F964" s="73"/>
      <c r="G964" s="73"/>
      <c r="J964" s="9"/>
      <c r="K964" s="34"/>
      <c r="L964" s="34"/>
      <c r="M964" s="34"/>
      <c r="N964" s="75"/>
      <c r="S964" s="76"/>
      <c r="T964" s="76"/>
      <c r="U964" s="76"/>
    </row>
    <row r="965">
      <c r="E965" s="73"/>
      <c r="F965" s="73"/>
      <c r="G965" s="73"/>
      <c r="J965" s="9"/>
      <c r="K965" s="34"/>
      <c r="L965" s="34"/>
      <c r="M965" s="34"/>
      <c r="N965" s="75"/>
      <c r="S965" s="76"/>
      <c r="T965" s="76"/>
      <c r="U965" s="76"/>
    </row>
    <row r="966">
      <c r="E966" s="73"/>
      <c r="F966" s="73"/>
      <c r="G966" s="73"/>
      <c r="J966" s="9"/>
      <c r="K966" s="34"/>
      <c r="L966" s="34"/>
      <c r="M966" s="34"/>
      <c r="N966" s="75"/>
      <c r="S966" s="76"/>
      <c r="T966" s="76"/>
      <c r="U966" s="76"/>
    </row>
    <row r="967">
      <c r="E967" s="73"/>
      <c r="F967" s="73"/>
      <c r="G967" s="73"/>
      <c r="J967" s="9"/>
      <c r="K967" s="34"/>
      <c r="L967" s="34"/>
      <c r="M967" s="34"/>
      <c r="N967" s="75"/>
      <c r="S967" s="76"/>
      <c r="T967" s="76"/>
      <c r="U967" s="76"/>
    </row>
    <row r="968">
      <c r="E968" s="73"/>
      <c r="F968" s="73"/>
      <c r="G968" s="73"/>
      <c r="J968" s="9"/>
      <c r="K968" s="34"/>
      <c r="L968" s="34"/>
      <c r="M968" s="34"/>
      <c r="N968" s="75"/>
      <c r="S968" s="76"/>
      <c r="T968" s="76"/>
      <c r="U968" s="76"/>
    </row>
    <row r="969">
      <c r="E969" s="73"/>
      <c r="F969" s="73"/>
      <c r="G969" s="73"/>
      <c r="J969" s="9"/>
      <c r="K969" s="34"/>
      <c r="L969" s="34"/>
      <c r="M969" s="34"/>
      <c r="N969" s="75"/>
      <c r="S969" s="76"/>
      <c r="T969" s="76"/>
      <c r="U969" s="76"/>
    </row>
    <row r="970">
      <c r="E970" s="73"/>
      <c r="F970" s="73"/>
      <c r="G970" s="73"/>
      <c r="J970" s="9"/>
      <c r="K970" s="34"/>
      <c r="L970" s="34"/>
      <c r="M970" s="34"/>
      <c r="N970" s="75"/>
      <c r="S970" s="76"/>
      <c r="T970" s="76"/>
      <c r="U970" s="76"/>
    </row>
    <row r="971">
      <c r="E971" s="73"/>
      <c r="F971" s="73"/>
      <c r="G971" s="73"/>
      <c r="J971" s="9"/>
      <c r="K971" s="34"/>
      <c r="L971" s="34"/>
      <c r="M971" s="34"/>
      <c r="N971" s="75"/>
      <c r="S971" s="76"/>
      <c r="T971" s="76"/>
      <c r="U971" s="76"/>
    </row>
    <row r="972">
      <c r="E972" s="73"/>
      <c r="F972" s="73"/>
      <c r="G972" s="73"/>
      <c r="J972" s="9"/>
      <c r="K972" s="34"/>
      <c r="L972" s="34"/>
      <c r="M972" s="34"/>
      <c r="N972" s="75"/>
      <c r="S972" s="76"/>
      <c r="T972" s="76"/>
      <c r="U972" s="76"/>
    </row>
    <row r="973">
      <c r="E973" s="73"/>
      <c r="F973" s="73"/>
      <c r="G973" s="73"/>
      <c r="J973" s="9"/>
      <c r="K973" s="34"/>
      <c r="L973" s="34"/>
      <c r="M973" s="34"/>
      <c r="N973" s="75"/>
      <c r="S973" s="76"/>
      <c r="T973" s="76"/>
      <c r="U973" s="76"/>
    </row>
    <row r="974">
      <c r="E974" s="73"/>
      <c r="F974" s="73"/>
      <c r="G974" s="73"/>
      <c r="J974" s="9"/>
      <c r="K974" s="34"/>
      <c r="L974" s="34"/>
      <c r="M974" s="34"/>
      <c r="N974" s="75"/>
      <c r="S974" s="76"/>
      <c r="T974" s="76"/>
      <c r="U974" s="76"/>
    </row>
    <row r="975">
      <c r="E975" s="73"/>
      <c r="F975" s="73"/>
      <c r="G975" s="73"/>
      <c r="J975" s="9"/>
      <c r="K975" s="34"/>
      <c r="L975" s="34"/>
      <c r="M975" s="34"/>
      <c r="N975" s="75"/>
      <c r="S975" s="76"/>
      <c r="T975" s="76"/>
      <c r="U975" s="76"/>
    </row>
    <row r="976">
      <c r="E976" s="73"/>
      <c r="F976" s="73"/>
      <c r="G976" s="73"/>
      <c r="J976" s="9"/>
      <c r="K976" s="34"/>
      <c r="L976" s="34"/>
      <c r="M976" s="34"/>
      <c r="N976" s="75"/>
      <c r="S976" s="76"/>
      <c r="T976" s="76"/>
      <c r="U976" s="76"/>
    </row>
    <row r="977">
      <c r="E977" s="73"/>
      <c r="F977" s="73"/>
      <c r="G977" s="73"/>
      <c r="J977" s="9"/>
      <c r="K977" s="34"/>
      <c r="L977" s="34"/>
      <c r="M977" s="34"/>
      <c r="N977" s="75"/>
      <c r="S977" s="76"/>
      <c r="T977" s="76"/>
      <c r="U977" s="76"/>
    </row>
    <row r="978">
      <c r="E978" s="73"/>
      <c r="F978" s="73"/>
      <c r="G978" s="73"/>
      <c r="J978" s="9"/>
      <c r="K978" s="34"/>
      <c r="L978" s="34"/>
      <c r="M978" s="34"/>
      <c r="N978" s="75"/>
      <c r="S978" s="76"/>
      <c r="T978" s="76"/>
      <c r="U978" s="76"/>
    </row>
    <row r="979">
      <c r="E979" s="73"/>
      <c r="F979" s="73"/>
      <c r="G979" s="73"/>
      <c r="J979" s="9"/>
      <c r="K979" s="34"/>
      <c r="L979" s="34"/>
      <c r="M979" s="34"/>
      <c r="N979" s="75"/>
      <c r="S979" s="76"/>
      <c r="T979" s="76"/>
      <c r="U979" s="76"/>
    </row>
    <row r="980">
      <c r="E980" s="73"/>
      <c r="F980" s="73"/>
      <c r="G980" s="73"/>
      <c r="J980" s="9"/>
      <c r="K980" s="34"/>
      <c r="L980" s="34"/>
      <c r="M980" s="34"/>
      <c r="N980" s="75"/>
      <c r="S980" s="76"/>
      <c r="T980" s="76"/>
      <c r="U980" s="76"/>
    </row>
    <row r="981">
      <c r="E981" s="73"/>
      <c r="F981" s="73"/>
      <c r="G981" s="73"/>
      <c r="J981" s="9"/>
      <c r="K981" s="34"/>
      <c r="L981" s="34"/>
      <c r="M981" s="34"/>
      <c r="N981" s="75"/>
      <c r="S981" s="76"/>
      <c r="T981" s="76"/>
      <c r="U981" s="76"/>
    </row>
    <row r="982">
      <c r="E982" s="73"/>
      <c r="F982" s="73"/>
      <c r="G982" s="73"/>
      <c r="J982" s="9"/>
      <c r="K982" s="34"/>
      <c r="L982" s="34"/>
      <c r="M982" s="34"/>
      <c r="N982" s="75"/>
      <c r="S982" s="76"/>
      <c r="T982" s="76"/>
      <c r="U982" s="76"/>
    </row>
    <row r="983">
      <c r="E983" s="73"/>
      <c r="F983" s="73"/>
      <c r="G983" s="73"/>
      <c r="J983" s="9"/>
      <c r="K983" s="34"/>
      <c r="L983" s="34"/>
      <c r="M983" s="34"/>
      <c r="N983" s="75"/>
      <c r="S983" s="76"/>
      <c r="T983" s="76"/>
      <c r="U983" s="76"/>
    </row>
    <row r="984">
      <c r="E984" s="73"/>
      <c r="F984" s="73"/>
      <c r="G984" s="73"/>
      <c r="J984" s="9"/>
      <c r="K984" s="34"/>
      <c r="L984" s="34"/>
      <c r="M984" s="34"/>
      <c r="N984" s="75"/>
      <c r="S984" s="76"/>
      <c r="T984" s="76"/>
      <c r="U984" s="76"/>
    </row>
    <row r="985">
      <c r="E985" s="73"/>
      <c r="F985" s="73"/>
      <c r="G985" s="73"/>
      <c r="J985" s="9"/>
      <c r="K985" s="34"/>
      <c r="L985" s="34"/>
      <c r="M985" s="34"/>
      <c r="N985" s="75"/>
      <c r="S985" s="76"/>
      <c r="T985" s="76"/>
      <c r="U985" s="76"/>
    </row>
    <row r="986">
      <c r="E986" s="73"/>
      <c r="F986" s="73"/>
      <c r="G986" s="73"/>
      <c r="J986" s="9"/>
      <c r="K986" s="34"/>
      <c r="L986" s="34"/>
      <c r="M986" s="34"/>
      <c r="N986" s="75"/>
      <c r="S986" s="76"/>
      <c r="T986" s="76"/>
      <c r="U986" s="76"/>
    </row>
    <row r="987">
      <c r="E987" s="73"/>
      <c r="F987" s="73"/>
      <c r="G987" s="73"/>
      <c r="J987" s="9"/>
      <c r="K987" s="34"/>
      <c r="L987" s="34"/>
      <c r="M987" s="34"/>
      <c r="N987" s="75"/>
      <c r="S987" s="76"/>
      <c r="T987" s="76"/>
      <c r="U987" s="76"/>
    </row>
    <row r="988">
      <c r="E988" s="73"/>
      <c r="F988" s="73"/>
      <c r="G988" s="73"/>
      <c r="J988" s="9"/>
      <c r="K988" s="34"/>
      <c r="L988" s="34"/>
      <c r="M988" s="34"/>
      <c r="N988" s="75"/>
      <c r="S988" s="76"/>
      <c r="T988" s="76"/>
      <c r="U988" s="76"/>
    </row>
    <row r="989">
      <c r="E989" s="73"/>
      <c r="F989" s="73"/>
      <c r="G989" s="73"/>
      <c r="J989" s="9"/>
      <c r="K989" s="34"/>
      <c r="L989" s="34"/>
      <c r="M989" s="34"/>
      <c r="N989" s="75"/>
      <c r="S989" s="76"/>
      <c r="T989" s="76"/>
      <c r="U989" s="76"/>
    </row>
    <row r="990">
      <c r="E990" s="73"/>
      <c r="F990" s="73"/>
      <c r="G990" s="73"/>
      <c r="J990" s="9"/>
      <c r="K990" s="34"/>
      <c r="L990" s="34"/>
      <c r="M990" s="34"/>
      <c r="N990" s="75"/>
      <c r="S990" s="76"/>
      <c r="T990" s="76"/>
      <c r="U990" s="76"/>
    </row>
    <row r="991">
      <c r="E991" s="73"/>
      <c r="F991" s="73"/>
      <c r="G991" s="73"/>
      <c r="J991" s="9"/>
      <c r="K991" s="34"/>
      <c r="L991" s="34"/>
      <c r="M991" s="34"/>
      <c r="N991" s="75"/>
      <c r="S991" s="76"/>
      <c r="T991" s="76"/>
      <c r="U991" s="76"/>
    </row>
    <row r="992">
      <c r="E992" s="73"/>
      <c r="F992" s="73"/>
      <c r="G992" s="73"/>
      <c r="J992" s="9"/>
      <c r="K992" s="34"/>
      <c r="L992" s="34"/>
      <c r="M992" s="34"/>
      <c r="N992" s="75"/>
      <c r="S992" s="76"/>
      <c r="T992" s="76"/>
      <c r="U992" s="76"/>
    </row>
    <row r="993">
      <c r="E993" s="73"/>
      <c r="F993" s="73"/>
      <c r="G993" s="73"/>
      <c r="J993" s="9"/>
      <c r="K993" s="34"/>
      <c r="L993" s="34"/>
      <c r="M993" s="34"/>
      <c r="N993" s="75"/>
      <c r="S993" s="76"/>
      <c r="T993" s="76"/>
      <c r="U993" s="76"/>
    </row>
    <row r="994">
      <c r="E994" s="73"/>
      <c r="F994" s="73"/>
      <c r="G994" s="73"/>
      <c r="J994" s="9"/>
      <c r="K994" s="34"/>
      <c r="L994" s="34"/>
      <c r="M994" s="34"/>
      <c r="N994" s="75"/>
      <c r="S994" s="76"/>
      <c r="T994" s="76"/>
      <c r="U994" s="76"/>
    </row>
    <row r="995">
      <c r="E995" s="73"/>
      <c r="F995" s="73"/>
      <c r="G995" s="73"/>
      <c r="J995" s="9"/>
      <c r="K995" s="34"/>
      <c r="L995" s="34"/>
      <c r="M995" s="34"/>
      <c r="N995" s="75"/>
      <c r="S995" s="76"/>
      <c r="T995" s="76"/>
      <c r="U995" s="76"/>
    </row>
    <row r="996">
      <c r="E996" s="73"/>
      <c r="F996" s="73"/>
      <c r="G996" s="73"/>
      <c r="J996" s="9"/>
      <c r="K996" s="34"/>
      <c r="L996" s="34"/>
      <c r="M996" s="34"/>
      <c r="N996" s="75"/>
      <c r="S996" s="76"/>
      <c r="T996" s="76"/>
      <c r="U996" s="76"/>
    </row>
    <row r="997">
      <c r="E997" s="73"/>
      <c r="F997" s="73"/>
      <c r="G997" s="73"/>
      <c r="J997" s="9"/>
      <c r="K997" s="34"/>
      <c r="L997" s="34"/>
      <c r="M997" s="34"/>
      <c r="N997" s="75"/>
      <c r="S997" s="76"/>
      <c r="T997" s="76"/>
      <c r="U997" s="76"/>
    </row>
    <row r="998">
      <c r="E998" s="73"/>
      <c r="F998" s="73"/>
      <c r="G998" s="73"/>
      <c r="J998" s="9"/>
      <c r="K998" s="34"/>
      <c r="L998" s="34"/>
      <c r="M998" s="34"/>
      <c r="N998" s="75"/>
      <c r="S998" s="76"/>
      <c r="T998" s="76"/>
      <c r="U998" s="76"/>
    </row>
    <row r="999">
      <c r="E999" s="73"/>
      <c r="F999" s="73"/>
      <c r="G999" s="73"/>
      <c r="J999" s="9"/>
      <c r="K999" s="34"/>
      <c r="L999" s="34"/>
      <c r="M999" s="34"/>
      <c r="N999" s="75"/>
      <c r="S999" s="76"/>
      <c r="T999" s="76"/>
      <c r="U999" s="76"/>
    </row>
    <row r="1000">
      <c r="E1000" s="73"/>
      <c r="F1000" s="73"/>
      <c r="G1000" s="73"/>
      <c r="J1000" s="9"/>
      <c r="K1000" s="34"/>
      <c r="L1000" s="34"/>
      <c r="M1000" s="34"/>
      <c r="N1000" s="75"/>
      <c r="S1000" s="76"/>
      <c r="T1000" s="76"/>
      <c r="U1000" s="7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" max="3" width="29.25"/>
  </cols>
  <sheetData>
    <row r="1">
      <c r="A1" s="77" t="s">
        <v>740</v>
      </c>
      <c r="B1" s="77" t="s">
        <v>9608</v>
      </c>
      <c r="C1" s="78" t="s">
        <v>1226</v>
      </c>
    </row>
    <row r="2">
      <c r="A2" s="42" t="s">
        <v>9609</v>
      </c>
      <c r="B2" s="42" t="s">
        <v>9610</v>
      </c>
      <c r="C2" s="16" t="s">
        <v>9611</v>
      </c>
    </row>
    <row r="3">
      <c r="A3" s="42" t="s">
        <v>9612</v>
      </c>
      <c r="B3" s="42" t="s">
        <v>9610</v>
      </c>
      <c r="C3" s="16" t="s">
        <v>305</v>
      </c>
    </row>
    <row r="4">
      <c r="A4" s="42" t="s">
        <v>9613</v>
      </c>
      <c r="B4" s="42" t="s">
        <v>9610</v>
      </c>
      <c r="C4" s="16" t="s">
        <v>9614</v>
      </c>
    </row>
    <row r="5">
      <c r="A5" s="42" t="s">
        <v>9615</v>
      </c>
      <c r="B5" s="42" t="s">
        <v>9610</v>
      </c>
      <c r="C5" s="16" t="s">
        <v>9616</v>
      </c>
    </row>
    <row r="6">
      <c r="A6" s="42" t="s">
        <v>9617</v>
      </c>
      <c r="B6" s="42" t="s">
        <v>9610</v>
      </c>
      <c r="C6" s="16" t="s">
        <v>9618</v>
      </c>
    </row>
    <row r="7">
      <c r="A7" s="42" t="s">
        <v>9619</v>
      </c>
      <c r="B7" s="42" t="s">
        <v>9610</v>
      </c>
      <c r="C7" s="16" t="s">
        <v>9620</v>
      </c>
    </row>
    <row r="8">
      <c r="A8" s="42" t="s">
        <v>9621</v>
      </c>
      <c r="B8" s="42" t="s">
        <v>9610</v>
      </c>
      <c r="C8" s="16" t="s">
        <v>9622</v>
      </c>
    </row>
    <row r="9">
      <c r="A9" s="42" t="s">
        <v>9623</v>
      </c>
      <c r="B9" s="42" t="s">
        <v>9610</v>
      </c>
      <c r="C9" s="16" t="s">
        <v>9624</v>
      </c>
    </row>
    <row r="10">
      <c r="A10" s="42" t="s">
        <v>9625</v>
      </c>
      <c r="B10" s="42" t="s">
        <v>9610</v>
      </c>
      <c r="C10" s="16" t="s">
        <v>9626</v>
      </c>
    </row>
    <row r="11">
      <c r="A11" s="42" t="s">
        <v>9627</v>
      </c>
      <c r="B11" s="42" t="s">
        <v>9610</v>
      </c>
      <c r="C11" s="16" t="s">
        <v>9628</v>
      </c>
    </row>
    <row r="12">
      <c r="A12" s="42" t="s">
        <v>9629</v>
      </c>
      <c r="B12" s="42" t="s">
        <v>9610</v>
      </c>
      <c r="C12" s="16" t="s">
        <v>9630</v>
      </c>
    </row>
    <row r="13">
      <c r="A13" s="42" t="s">
        <v>9631</v>
      </c>
      <c r="B13" s="42" t="s">
        <v>9610</v>
      </c>
      <c r="C13" s="16" t="s">
        <v>9632</v>
      </c>
    </row>
    <row r="14">
      <c r="A14" s="42" t="s">
        <v>9633</v>
      </c>
      <c r="B14" s="42" t="s">
        <v>9610</v>
      </c>
      <c r="C14" s="16" t="s">
        <v>9634</v>
      </c>
    </row>
    <row r="15">
      <c r="A15" s="42" t="s">
        <v>9635</v>
      </c>
      <c r="B15" s="42" t="s">
        <v>9610</v>
      </c>
      <c r="C15" s="16" t="s">
        <v>9636</v>
      </c>
    </row>
    <row r="16">
      <c r="A16" s="42" t="s">
        <v>9637</v>
      </c>
      <c r="B16" s="42" t="s">
        <v>9610</v>
      </c>
      <c r="C16" s="16" t="s">
        <v>9638</v>
      </c>
    </row>
    <row r="17">
      <c r="A17" s="42" t="s">
        <v>9639</v>
      </c>
      <c r="B17" s="42" t="s">
        <v>9610</v>
      </c>
      <c r="C17" s="16" t="s">
        <v>9640</v>
      </c>
    </row>
    <row r="18">
      <c r="A18" s="42" t="s">
        <v>9641</v>
      </c>
      <c r="B18" s="42" t="s">
        <v>9610</v>
      </c>
      <c r="C18" s="16" t="s">
        <v>9642</v>
      </c>
    </row>
    <row r="19">
      <c r="A19" s="42" t="s">
        <v>9643</v>
      </c>
      <c r="B19" s="42" t="s">
        <v>9610</v>
      </c>
      <c r="C19" s="16" t="s">
        <v>9644</v>
      </c>
    </row>
    <row r="20">
      <c r="A20" s="42" t="s">
        <v>9645</v>
      </c>
      <c r="B20" s="42" t="s">
        <v>9610</v>
      </c>
      <c r="C20" s="16" t="s">
        <v>9646</v>
      </c>
    </row>
    <row r="21">
      <c r="A21" s="42" t="s">
        <v>9647</v>
      </c>
      <c r="B21" s="42" t="s">
        <v>9610</v>
      </c>
      <c r="C21" s="16" t="s">
        <v>9648</v>
      </c>
    </row>
    <row r="22">
      <c r="A22" s="42" t="s">
        <v>9649</v>
      </c>
      <c r="B22" s="42" t="s">
        <v>9610</v>
      </c>
      <c r="C22" s="16" t="s">
        <v>9650</v>
      </c>
    </row>
    <row r="23">
      <c r="A23" s="42" t="s">
        <v>9651</v>
      </c>
      <c r="B23" s="42" t="s">
        <v>9610</v>
      </c>
      <c r="C23" s="16" t="s">
        <v>9652</v>
      </c>
    </row>
    <row r="24">
      <c r="A24" s="42" t="s">
        <v>9653</v>
      </c>
      <c r="B24" s="42" t="s">
        <v>9610</v>
      </c>
      <c r="C24" s="16" t="s">
        <v>9654</v>
      </c>
    </row>
    <row r="25">
      <c r="A25" s="42" t="s">
        <v>9655</v>
      </c>
      <c r="B25" s="42" t="s">
        <v>9610</v>
      </c>
      <c r="C25" s="16" t="s">
        <v>9656</v>
      </c>
    </row>
    <row r="26">
      <c r="A26" s="42" t="s">
        <v>9657</v>
      </c>
      <c r="B26" s="42" t="s">
        <v>9610</v>
      </c>
      <c r="C26" s="16" t="s">
        <v>9658</v>
      </c>
    </row>
    <row r="27">
      <c r="A27" s="42" t="s">
        <v>9659</v>
      </c>
      <c r="B27" s="42" t="s">
        <v>9610</v>
      </c>
      <c r="C27" s="16" t="s">
        <v>9660</v>
      </c>
    </row>
    <row r="28">
      <c r="A28" s="42" t="s">
        <v>9661</v>
      </c>
      <c r="B28" s="42" t="s">
        <v>9610</v>
      </c>
      <c r="C28" s="16" t="s">
        <v>9662</v>
      </c>
    </row>
    <row r="29">
      <c r="A29" s="42" t="s">
        <v>9663</v>
      </c>
      <c r="B29" s="42" t="s">
        <v>9610</v>
      </c>
      <c r="C29" s="16" t="s">
        <v>9664</v>
      </c>
    </row>
    <row r="30">
      <c r="A30" s="79" t="s">
        <v>9665</v>
      </c>
      <c r="B30" s="42" t="s">
        <v>9610</v>
      </c>
      <c r="C30" s="16" t="s">
        <v>9666</v>
      </c>
    </row>
    <row r="31">
      <c r="A31" s="20" t="s">
        <v>9667</v>
      </c>
      <c r="B31" s="42" t="s">
        <v>9610</v>
      </c>
      <c r="C31" s="16" t="s">
        <v>9668</v>
      </c>
    </row>
    <row r="32">
      <c r="A32" s="20" t="s">
        <v>9669</v>
      </c>
      <c r="B32" s="42" t="s">
        <v>9610</v>
      </c>
      <c r="C32" s="16" t="s">
        <v>9670</v>
      </c>
    </row>
    <row r="33">
      <c r="A33" s="8" t="s">
        <v>9671</v>
      </c>
      <c r="B33" s="12" t="s">
        <v>9610</v>
      </c>
      <c r="C33" s="8" t="s">
        <v>9672</v>
      </c>
    </row>
    <row r="34">
      <c r="A34" s="42" t="s">
        <v>9673</v>
      </c>
      <c r="B34" s="42" t="s">
        <v>9674</v>
      </c>
      <c r="C34" s="16" t="s">
        <v>9675</v>
      </c>
    </row>
    <row r="35">
      <c r="A35" s="42" t="s">
        <v>9676</v>
      </c>
      <c r="B35" s="42" t="s">
        <v>9674</v>
      </c>
      <c r="C35" s="16" t="s">
        <v>850</v>
      </c>
    </row>
    <row r="36">
      <c r="A36" s="42" t="s">
        <v>9677</v>
      </c>
      <c r="B36" s="42" t="s">
        <v>9674</v>
      </c>
      <c r="C36" s="16" t="s">
        <v>370</v>
      </c>
    </row>
    <row r="37">
      <c r="A37" s="42" t="s">
        <v>9678</v>
      </c>
      <c r="B37" s="42" t="s">
        <v>9674</v>
      </c>
      <c r="C37" s="16" t="s">
        <v>9679</v>
      </c>
    </row>
    <row r="38">
      <c r="A38" s="42" t="s">
        <v>9680</v>
      </c>
      <c r="B38" s="42" t="s">
        <v>9674</v>
      </c>
      <c r="C38" s="16" t="s">
        <v>546</v>
      </c>
    </row>
    <row r="39">
      <c r="A39" s="42" t="s">
        <v>9681</v>
      </c>
      <c r="B39" s="42" t="s">
        <v>9674</v>
      </c>
      <c r="C39" s="16" t="s">
        <v>9682</v>
      </c>
    </row>
    <row r="40">
      <c r="A40" s="42" t="s">
        <v>9683</v>
      </c>
      <c r="B40" s="42" t="s">
        <v>9674</v>
      </c>
      <c r="C40" s="16" t="s">
        <v>9684</v>
      </c>
    </row>
    <row r="41">
      <c r="A41" s="42" t="s">
        <v>9685</v>
      </c>
      <c r="B41" s="42" t="s">
        <v>9674</v>
      </c>
      <c r="C41" s="16" t="s">
        <v>9686</v>
      </c>
    </row>
    <row r="42">
      <c r="A42" s="8" t="s">
        <v>9671</v>
      </c>
      <c r="B42" s="12" t="s">
        <v>9674</v>
      </c>
      <c r="C42" s="8" t="s">
        <v>181</v>
      </c>
    </row>
    <row r="43">
      <c r="A43" s="42" t="s">
        <v>9687</v>
      </c>
      <c r="B43" s="42" t="s">
        <v>9688</v>
      </c>
      <c r="C43" s="16" t="s">
        <v>9689</v>
      </c>
    </row>
    <row r="44">
      <c r="A44" s="42" t="s">
        <v>9690</v>
      </c>
      <c r="B44" s="42" t="s">
        <v>9688</v>
      </c>
      <c r="C44" s="16" t="s">
        <v>521</v>
      </c>
    </row>
    <row r="45">
      <c r="A45" s="42" t="s">
        <v>9691</v>
      </c>
      <c r="B45" s="42" t="s">
        <v>9688</v>
      </c>
      <c r="C45" s="16" t="s">
        <v>9692</v>
      </c>
    </row>
    <row r="46">
      <c r="A46" s="42" t="s">
        <v>9693</v>
      </c>
      <c r="B46" s="42" t="s">
        <v>9688</v>
      </c>
      <c r="C46" s="16" t="s">
        <v>9694</v>
      </c>
    </row>
    <row r="47">
      <c r="A47" s="42" t="s">
        <v>9695</v>
      </c>
      <c r="B47" s="42" t="s">
        <v>9688</v>
      </c>
      <c r="C47" s="16" t="s">
        <v>9696</v>
      </c>
    </row>
    <row r="48">
      <c r="A48" s="42" t="s">
        <v>9697</v>
      </c>
      <c r="B48" s="42" t="s">
        <v>9688</v>
      </c>
      <c r="C48" s="16" t="s">
        <v>9698</v>
      </c>
    </row>
    <row r="49">
      <c r="A49" s="42" t="s">
        <v>9699</v>
      </c>
      <c r="B49" s="42" t="s">
        <v>9688</v>
      </c>
      <c r="C49" s="16" t="s">
        <v>9700</v>
      </c>
    </row>
    <row r="50">
      <c r="A50" s="42" t="s">
        <v>9701</v>
      </c>
      <c r="B50" s="42" t="s">
        <v>9688</v>
      </c>
      <c r="C50" s="16" t="s">
        <v>9702</v>
      </c>
    </row>
    <row r="51">
      <c r="A51" s="42" t="s">
        <v>9703</v>
      </c>
      <c r="B51" s="42" t="s">
        <v>9688</v>
      </c>
      <c r="C51" s="16" t="s">
        <v>9704</v>
      </c>
    </row>
    <row r="52">
      <c r="A52" s="8" t="s">
        <v>9705</v>
      </c>
      <c r="B52" s="12" t="s">
        <v>9688</v>
      </c>
      <c r="C52" s="8" t="s">
        <v>216</v>
      </c>
    </row>
    <row r="53">
      <c r="A53" s="8" t="s">
        <v>9706</v>
      </c>
      <c r="B53" s="12" t="s">
        <v>9688</v>
      </c>
      <c r="C53" s="8" t="s">
        <v>294</v>
      </c>
    </row>
    <row r="54">
      <c r="A54" s="8" t="s">
        <v>9707</v>
      </c>
      <c r="B54" s="12" t="s">
        <v>9688</v>
      </c>
      <c r="C54" s="8" t="s">
        <v>347</v>
      </c>
    </row>
    <row r="55">
      <c r="A55" s="8" t="s">
        <v>9671</v>
      </c>
      <c r="B55" s="12" t="s">
        <v>9688</v>
      </c>
      <c r="C55" s="8" t="s">
        <v>488</v>
      </c>
    </row>
    <row r="56">
      <c r="A56" s="8" t="s">
        <v>9708</v>
      </c>
      <c r="B56" s="12" t="s">
        <v>9709</v>
      </c>
      <c r="C56" s="8" t="s">
        <v>106</v>
      </c>
    </row>
    <row r="57">
      <c r="A57" s="8" t="s">
        <v>9710</v>
      </c>
      <c r="B57" s="12" t="s">
        <v>9709</v>
      </c>
      <c r="C57" s="8" t="s">
        <v>109</v>
      </c>
    </row>
    <row r="58">
      <c r="A58" s="8" t="s">
        <v>9711</v>
      </c>
      <c r="B58" s="12" t="s">
        <v>9709</v>
      </c>
      <c r="C58" s="8" t="s">
        <v>9712</v>
      </c>
    </row>
    <row r="59">
      <c r="A59" s="42" t="s">
        <v>9713</v>
      </c>
      <c r="B59" s="42" t="s">
        <v>9714</v>
      </c>
      <c r="C59" s="16" t="s">
        <v>9715</v>
      </c>
    </row>
    <row r="60">
      <c r="A60" s="8" t="s">
        <v>9716</v>
      </c>
      <c r="B60" s="12" t="s">
        <v>9714</v>
      </c>
      <c r="C60" s="8" t="s">
        <v>15</v>
      </c>
    </row>
    <row r="61">
      <c r="A61" s="8" t="s">
        <v>9717</v>
      </c>
      <c r="B61" s="12" t="s">
        <v>9714</v>
      </c>
      <c r="C61" s="8" t="s">
        <v>55</v>
      </c>
    </row>
    <row r="62">
      <c r="A62" s="42" t="s">
        <v>9706</v>
      </c>
      <c r="B62" s="42" t="s">
        <v>9718</v>
      </c>
      <c r="C62" s="16" t="s">
        <v>9719</v>
      </c>
    </row>
    <row r="63">
      <c r="A63" s="42" t="s">
        <v>9720</v>
      </c>
      <c r="B63" s="42" t="s">
        <v>9718</v>
      </c>
      <c r="C63" s="16" t="s">
        <v>485</v>
      </c>
    </row>
    <row r="64">
      <c r="A64" s="42" t="s">
        <v>9721</v>
      </c>
      <c r="B64" s="42" t="s">
        <v>9722</v>
      </c>
      <c r="C64" s="16" t="s">
        <v>287</v>
      </c>
    </row>
    <row r="65">
      <c r="A65" s="42" t="s">
        <v>9723</v>
      </c>
      <c r="B65" s="42" t="s">
        <v>9722</v>
      </c>
      <c r="C65" s="16" t="s">
        <v>379</v>
      </c>
    </row>
    <row r="66">
      <c r="A66" s="42" t="s">
        <v>9724</v>
      </c>
      <c r="B66" s="42" t="s">
        <v>9722</v>
      </c>
      <c r="C66" s="16" t="s">
        <v>9725</v>
      </c>
    </row>
    <row r="67">
      <c r="A67" s="42" t="s">
        <v>9726</v>
      </c>
      <c r="B67" s="42" t="s">
        <v>9722</v>
      </c>
      <c r="C67" s="16" t="s">
        <v>9727</v>
      </c>
    </row>
    <row r="68">
      <c r="A68" s="42" t="s">
        <v>9728</v>
      </c>
      <c r="B68" s="42" t="s">
        <v>9722</v>
      </c>
      <c r="C68" s="16" t="s">
        <v>9729</v>
      </c>
    </row>
    <row r="69">
      <c r="A69" s="42" t="s">
        <v>9730</v>
      </c>
      <c r="B69" s="42" t="s">
        <v>9722</v>
      </c>
      <c r="C69" s="16" t="s">
        <v>9731</v>
      </c>
    </row>
    <row r="70">
      <c r="A70" s="42" t="s">
        <v>9732</v>
      </c>
      <c r="B70" s="42" t="s">
        <v>9722</v>
      </c>
      <c r="C70" s="16" t="s">
        <v>9733</v>
      </c>
    </row>
    <row r="71">
      <c r="A71" s="42" t="s">
        <v>9734</v>
      </c>
      <c r="B71" s="42" t="s">
        <v>9722</v>
      </c>
      <c r="C71" s="16" t="s">
        <v>445</v>
      </c>
    </row>
    <row r="72">
      <c r="A72" s="42" t="s">
        <v>9735</v>
      </c>
      <c r="B72" s="42" t="s">
        <v>9722</v>
      </c>
      <c r="C72" s="16" t="s">
        <v>778</v>
      </c>
    </row>
    <row r="73">
      <c r="A73" s="42" t="s">
        <v>8052</v>
      </c>
      <c r="B73" s="42" t="s">
        <v>9722</v>
      </c>
      <c r="C73" s="16" t="s">
        <v>199</v>
      </c>
    </row>
    <row r="74">
      <c r="A74" s="42" t="s">
        <v>9736</v>
      </c>
      <c r="B74" s="42" t="s">
        <v>9722</v>
      </c>
      <c r="C74" s="16" t="s">
        <v>9737</v>
      </c>
    </row>
    <row r="75">
      <c r="A75" s="42" t="s">
        <v>9738</v>
      </c>
      <c r="B75" s="42" t="s">
        <v>9722</v>
      </c>
      <c r="C75" s="16" t="s">
        <v>9739</v>
      </c>
    </row>
    <row r="76">
      <c r="A76" s="42" t="s">
        <v>9740</v>
      </c>
      <c r="B76" s="42" t="s">
        <v>9722</v>
      </c>
      <c r="C76" s="16" t="s">
        <v>418</v>
      </c>
    </row>
    <row r="77">
      <c r="A77" s="42" t="s">
        <v>9741</v>
      </c>
      <c r="B77" s="42" t="s">
        <v>9722</v>
      </c>
      <c r="C77" s="16" t="s">
        <v>664</v>
      </c>
    </row>
    <row r="78">
      <c r="A78" s="42" t="s">
        <v>7871</v>
      </c>
      <c r="B78" s="42" t="s">
        <v>9722</v>
      </c>
      <c r="C78" s="16" t="s">
        <v>456</v>
      </c>
    </row>
    <row r="79">
      <c r="A79" s="42" t="s">
        <v>9742</v>
      </c>
      <c r="B79" s="42" t="s">
        <v>9722</v>
      </c>
      <c r="C79" s="16" t="s">
        <v>361</v>
      </c>
    </row>
    <row r="80">
      <c r="A80" s="42" t="s">
        <v>9743</v>
      </c>
      <c r="B80" s="42" t="s">
        <v>9722</v>
      </c>
      <c r="C80" s="16" t="s">
        <v>9744</v>
      </c>
    </row>
    <row r="81">
      <c r="A81" s="42" t="s">
        <v>9745</v>
      </c>
      <c r="B81" s="42" t="s">
        <v>9722</v>
      </c>
      <c r="C81" s="16" t="s">
        <v>826</v>
      </c>
    </row>
    <row r="82">
      <c r="A82" s="42" t="s">
        <v>9746</v>
      </c>
      <c r="B82" s="42" t="s">
        <v>9722</v>
      </c>
      <c r="C82" s="16" t="s">
        <v>998</v>
      </c>
    </row>
    <row r="83">
      <c r="A83" s="42" t="s">
        <v>666</v>
      </c>
      <c r="B83" s="42" t="s">
        <v>9722</v>
      </c>
      <c r="C83" s="16" t="s">
        <v>412</v>
      </c>
    </row>
    <row r="84">
      <c r="A84" s="42" t="s">
        <v>625</v>
      </c>
      <c r="B84" s="42" t="s">
        <v>9722</v>
      </c>
      <c r="C84" s="16" t="s">
        <v>299</v>
      </c>
    </row>
    <row r="85">
      <c r="A85" s="42" t="s">
        <v>9747</v>
      </c>
      <c r="B85" s="42" t="s">
        <v>9722</v>
      </c>
      <c r="C85" s="16" t="s">
        <v>9748</v>
      </c>
    </row>
    <row r="86">
      <c r="A86" s="42" t="s">
        <v>9749</v>
      </c>
      <c r="B86" s="42" t="s">
        <v>9722</v>
      </c>
      <c r="C86" s="16" t="s">
        <v>9750</v>
      </c>
    </row>
    <row r="87">
      <c r="A87" s="42" t="s">
        <v>9751</v>
      </c>
      <c r="B87" s="42" t="s">
        <v>9722</v>
      </c>
      <c r="C87" s="16" t="s">
        <v>9752</v>
      </c>
    </row>
    <row r="88">
      <c r="A88" s="42" t="s">
        <v>9753</v>
      </c>
      <c r="B88" s="42" t="s">
        <v>9722</v>
      </c>
      <c r="C88" s="16" t="s">
        <v>478</v>
      </c>
    </row>
    <row r="89">
      <c r="A89" s="42" t="s">
        <v>9754</v>
      </c>
      <c r="B89" s="42" t="s">
        <v>9722</v>
      </c>
      <c r="C89" s="16" t="s">
        <v>9755</v>
      </c>
    </row>
    <row r="90">
      <c r="A90" s="79" t="s">
        <v>9756</v>
      </c>
      <c r="B90" s="42" t="s">
        <v>9722</v>
      </c>
      <c r="C90" s="8" t="s">
        <v>471</v>
      </c>
    </row>
    <row r="91">
      <c r="A91" s="79" t="s">
        <v>9757</v>
      </c>
      <c r="B91" s="42" t="s">
        <v>9722</v>
      </c>
      <c r="C91" s="8" t="s">
        <v>284</v>
      </c>
    </row>
    <row r="92">
      <c r="A92" s="79" t="s">
        <v>9758</v>
      </c>
      <c r="B92" s="42" t="s">
        <v>9722</v>
      </c>
      <c r="C92" s="8" t="s">
        <v>9759</v>
      </c>
    </row>
    <row r="93">
      <c r="A93" s="79" t="s">
        <v>9760</v>
      </c>
      <c r="B93" s="42" t="s">
        <v>9722</v>
      </c>
      <c r="C93" s="8" t="s">
        <v>597</v>
      </c>
    </row>
    <row r="94">
      <c r="A94" s="42" t="s">
        <v>9761</v>
      </c>
      <c r="B94" s="42" t="s">
        <v>9722</v>
      </c>
      <c r="C94" s="16" t="s">
        <v>9762</v>
      </c>
    </row>
    <row r="95">
      <c r="A95" s="42" t="s">
        <v>9763</v>
      </c>
      <c r="B95" s="42" t="s">
        <v>9722</v>
      </c>
      <c r="C95" s="16" t="s">
        <v>9764</v>
      </c>
    </row>
    <row r="96">
      <c r="A96" s="42" t="s">
        <v>9765</v>
      </c>
      <c r="B96" s="42" t="s">
        <v>9722</v>
      </c>
      <c r="C96" s="16" t="s">
        <v>9766</v>
      </c>
    </row>
    <row r="97">
      <c r="A97" s="42" t="s">
        <v>9767</v>
      </c>
      <c r="B97" s="42" t="s">
        <v>9722</v>
      </c>
      <c r="C97" s="16" t="s">
        <v>9768</v>
      </c>
    </row>
    <row r="98">
      <c r="A98" s="42" t="s">
        <v>9769</v>
      </c>
      <c r="B98" s="42" t="s">
        <v>9722</v>
      </c>
      <c r="C98" s="16" t="s">
        <v>582</v>
      </c>
    </row>
    <row r="99">
      <c r="A99" s="42" t="s">
        <v>9770</v>
      </c>
      <c r="B99" s="42" t="s">
        <v>9722</v>
      </c>
      <c r="C99" s="16" t="s">
        <v>671</v>
      </c>
    </row>
    <row r="100">
      <c r="A100" s="42" t="s">
        <v>9771</v>
      </c>
      <c r="B100" s="42" t="s">
        <v>9722</v>
      </c>
      <c r="C100" s="16" t="s">
        <v>1031</v>
      </c>
    </row>
    <row r="101">
      <c r="A101" s="42" t="s">
        <v>9772</v>
      </c>
      <c r="B101" s="42" t="s">
        <v>9722</v>
      </c>
      <c r="C101" s="16" t="s">
        <v>9773</v>
      </c>
    </row>
    <row r="102">
      <c r="A102" s="42" t="s">
        <v>9774</v>
      </c>
      <c r="B102" s="42" t="s">
        <v>9722</v>
      </c>
      <c r="C102" s="16" t="s">
        <v>9775</v>
      </c>
    </row>
    <row r="103">
      <c r="A103" s="42" t="s">
        <v>9776</v>
      </c>
      <c r="B103" s="42" t="s">
        <v>9722</v>
      </c>
      <c r="C103" s="16" t="s">
        <v>9777</v>
      </c>
    </row>
    <row r="104">
      <c r="A104" s="42" t="s">
        <v>9778</v>
      </c>
      <c r="B104" s="42" t="s">
        <v>9722</v>
      </c>
      <c r="C104" s="16" t="s">
        <v>9779</v>
      </c>
    </row>
    <row r="105">
      <c r="A105" s="42" t="s">
        <v>9780</v>
      </c>
      <c r="B105" s="42" t="s">
        <v>9722</v>
      </c>
      <c r="C105" s="16" t="s">
        <v>9781</v>
      </c>
    </row>
    <row r="106">
      <c r="A106" s="42" t="s">
        <v>9782</v>
      </c>
      <c r="B106" s="42" t="s">
        <v>9722</v>
      </c>
      <c r="C106" s="16" t="s">
        <v>459</v>
      </c>
    </row>
    <row r="107">
      <c r="A107" s="42" t="s">
        <v>9783</v>
      </c>
      <c r="B107" s="42" t="s">
        <v>9722</v>
      </c>
      <c r="C107" s="16" t="s">
        <v>9784</v>
      </c>
    </row>
    <row r="108">
      <c r="A108" s="42" t="s">
        <v>9785</v>
      </c>
      <c r="B108" s="42" t="s">
        <v>9722</v>
      </c>
      <c r="C108" s="16" t="s">
        <v>9786</v>
      </c>
    </row>
    <row r="109">
      <c r="A109" s="42" t="s">
        <v>9787</v>
      </c>
      <c r="B109" s="42" t="s">
        <v>9722</v>
      </c>
      <c r="C109" s="16" t="s">
        <v>551</v>
      </c>
    </row>
    <row r="110">
      <c r="A110" s="42" t="s">
        <v>9788</v>
      </c>
      <c r="B110" s="42" t="s">
        <v>9722</v>
      </c>
      <c r="C110" s="16" t="s">
        <v>9789</v>
      </c>
    </row>
    <row r="111">
      <c r="A111" s="42" t="s">
        <v>9790</v>
      </c>
      <c r="B111" s="42" t="s">
        <v>9722</v>
      </c>
      <c r="C111" s="16" t="s">
        <v>9791</v>
      </c>
    </row>
    <row r="112">
      <c r="A112" s="42" t="s">
        <v>9792</v>
      </c>
      <c r="B112" s="42" t="s">
        <v>9722</v>
      </c>
      <c r="C112" s="16" t="s">
        <v>9793</v>
      </c>
    </row>
    <row r="113">
      <c r="A113" s="8" t="s">
        <v>9794</v>
      </c>
      <c r="B113" s="12" t="s">
        <v>9722</v>
      </c>
      <c r="C113" s="8" t="s">
        <v>415</v>
      </c>
    </row>
    <row r="114">
      <c r="A114" s="8" t="s">
        <v>9671</v>
      </c>
      <c r="B114" s="12" t="s">
        <v>9722</v>
      </c>
      <c r="C114" s="8" t="s">
        <v>148</v>
      </c>
    </row>
    <row r="115">
      <c r="A115" s="8" t="s">
        <v>9795</v>
      </c>
      <c r="B115" s="12" t="s">
        <v>9714</v>
      </c>
      <c r="C115" s="8" t="s">
        <v>116</v>
      </c>
    </row>
    <row r="116">
      <c r="A116" s="8" t="s">
        <v>9796</v>
      </c>
      <c r="B116" s="12" t="s">
        <v>9709</v>
      </c>
      <c r="C116" s="8" t="s">
        <v>119</v>
      </c>
    </row>
    <row r="117">
      <c r="A117" s="8" t="s">
        <v>9797</v>
      </c>
      <c r="B117" s="12" t="s">
        <v>9709</v>
      </c>
      <c r="C117" s="8" t="s">
        <v>122</v>
      </c>
    </row>
    <row r="118">
      <c r="A118" s="8" t="s">
        <v>9798</v>
      </c>
      <c r="B118" s="12" t="s">
        <v>9799</v>
      </c>
      <c r="C118" s="8" t="s">
        <v>125</v>
      </c>
    </row>
    <row r="119">
      <c r="A119" s="8" t="s">
        <v>9800</v>
      </c>
      <c r="B119" s="12" t="s">
        <v>9714</v>
      </c>
      <c r="C119" s="8" t="s">
        <v>128</v>
      </c>
    </row>
    <row r="120">
      <c r="A120" s="8" t="s">
        <v>9801</v>
      </c>
      <c r="B120" s="12" t="s">
        <v>9674</v>
      </c>
      <c r="C120" s="8" t="s">
        <v>732</v>
      </c>
    </row>
    <row r="121">
      <c r="A121" s="8" t="s">
        <v>9802</v>
      </c>
      <c r="B121" s="12" t="s">
        <v>9803</v>
      </c>
      <c r="C121" s="8" t="s">
        <v>133</v>
      </c>
    </row>
    <row r="122">
      <c r="A122" s="8" t="s">
        <v>9804</v>
      </c>
      <c r="B122" s="12" t="s">
        <v>9709</v>
      </c>
      <c r="C122" s="8" t="s">
        <v>136</v>
      </c>
    </row>
    <row r="123">
      <c r="A123" s="8" t="s">
        <v>9805</v>
      </c>
      <c r="B123" s="12" t="s">
        <v>9806</v>
      </c>
      <c r="C123" s="8" t="s">
        <v>527</v>
      </c>
    </row>
    <row r="124">
      <c r="A124" s="8" t="s">
        <v>9807</v>
      </c>
      <c r="B124" s="12" t="s">
        <v>9799</v>
      </c>
      <c r="C124" s="8" t="s">
        <v>145</v>
      </c>
    </row>
    <row r="125">
      <c r="A125" s="8" t="s">
        <v>9808</v>
      </c>
      <c r="B125" s="12" t="s">
        <v>9714</v>
      </c>
      <c r="C125" s="8" t="s">
        <v>151</v>
      </c>
    </row>
    <row r="126">
      <c r="A126" s="8" t="s">
        <v>9809</v>
      </c>
      <c r="B126" s="12" t="s">
        <v>9799</v>
      </c>
      <c r="C126" s="8" t="s">
        <v>158</v>
      </c>
    </row>
    <row r="127">
      <c r="A127" s="8" t="s">
        <v>9795</v>
      </c>
      <c r="B127" s="12" t="s">
        <v>9799</v>
      </c>
      <c r="C127" s="8" t="s">
        <v>169</v>
      </c>
    </row>
    <row r="128">
      <c r="A128" s="8" t="s">
        <v>9810</v>
      </c>
      <c r="B128" s="12" t="s">
        <v>9714</v>
      </c>
      <c r="C128" s="8" t="s">
        <v>172</v>
      </c>
    </row>
    <row r="129">
      <c r="A129" s="8" t="s">
        <v>9811</v>
      </c>
      <c r="B129" s="12" t="s">
        <v>9714</v>
      </c>
      <c r="C129" s="8" t="s">
        <v>184</v>
      </c>
    </row>
    <row r="130">
      <c r="A130" s="8" t="s">
        <v>19</v>
      </c>
      <c r="B130" s="12" t="s">
        <v>9709</v>
      </c>
      <c r="C130" s="8" t="s">
        <v>202</v>
      </c>
    </row>
    <row r="131">
      <c r="A131" s="8" t="s">
        <v>9812</v>
      </c>
      <c r="B131" s="12" t="s">
        <v>9714</v>
      </c>
      <c r="C131" s="8" t="s">
        <v>209</v>
      </c>
    </row>
    <row r="132">
      <c r="A132" s="8" t="s">
        <v>9795</v>
      </c>
      <c r="B132" s="12" t="s">
        <v>9718</v>
      </c>
      <c r="C132" s="8" t="s">
        <v>491</v>
      </c>
    </row>
    <row r="133">
      <c r="A133" s="8" t="s">
        <v>9813</v>
      </c>
      <c r="B133" s="12" t="s">
        <v>9806</v>
      </c>
      <c r="C133" s="8" t="s">
        <v>524</v>
      </c>
    </row>
    <row r="134">
      <c r="A134" s="8" t="s">
        <v>9814</v>
      </c>
      <c r="B134" s="12" t="s">
        <v>9709</v>
      </c>
      <c r="C134" s="8" t="s">
        <v>75</v>
      </c>
    </row>
    <row r="135">
      <c r="A135" s="8" t="s">
        <v>9815</v>
      </c>
      <c r="B135" s="12" t="s">
        <v>9714</v>
      </c>
      <c r="C135" s="8" t="s">
        <v>249</v>
      </c>
    </row>
    <row r="136">
      <c r="A136" s="8" t="s">
        <v>691</v>
      </c>
      <c r="B136" s="12" t="s">
        <v>9722</v>
      </c>
      <c r="C136" s="8" t="s">
        <v>692</v>
      </c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</sheetData>
  <autoFilter ref="$A$1:$C$998">
    <sortState ref="A1:C998">
      <sortCondition ref="B1:B998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6" t="s">
        <v>7463</v>
      </c>
      <c r="B1" s="8" t="s">
        <v>743</v>
      </c>
    </row>
    <row r="2">
      <c r="A2" s="8" t="s">
        <v>1483</v>
      </c>
    </row>
    <row r="3">
      <c r="A3" s="8" t="s">
        <v>1520</v>
      </c>
    </row>
    <row r="4">
      <c r="A4" s="8" t="s">
        <v>1473</v>
      </c>
    </row>
    <row r="5">
      <c r="A5" s="8" t="s">
        <v>1509</v>
      </c>
    </row>
    <row r="6">
      <c r="A6" s="8" t="s">
        <v>1465</v>
      </c>
    </row>
    <row r="7">
      <c r="A7" s="20" t="s">
        <v>2212</v>
      </c>
      <c r="B7" s="20" t="s">
        <v>3277</v>
      </c>
    </row>
    <row r="8">
      <c r="A8" s="8" t="s">
        <v>378</v>
      </c>
    </row>
    <row r="9">
      <c r="A9" s="8" t="s">
        <v>1481</v>
      </c>
      <c r="B9" s="20" t="s">
        <v>9816</v>
      </c>
    </row>
    <row r="11">
      <c r="A11" s="8" t="s">
        <v>1505</v>
      </c>
    </row>
    <row r="13">
      <c r="A13" s="8" t="s">
        <v>1478</v>
      </c>
    </row>
    <row r="14">
      <c r="A14" s="8" t="s">
        <v>1575</v>
      </c>
    </row>
    <row r="15">
      <c r="A15" s="8" t="s">
        <v>405</v>
      </c>
    </row>
    <row r="16">
      <c r="A16" s="8" t="s">
        <v>1632</v>
      </c>
    </row>
    <row r="17">
      <c r="A17" s="8" t="s">
        <v>2193</v>
      </c>
    </row>
  </sheetData>
  <autoFilter ref="$A$1:$B$999">
    <sortState ref="A1:B999">
      <sortCondition ref="A1:A999"/>
    </sortState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75"/>
    <col customWidth="1" min="4" max="4" width="9.13"/>
    <col customWidth="1" min="5" max="5" width="16.75"/>
    <col customWidth="1" min="6" max="6" width="25.88"/>
    <col customWidth="1" min="7" max="7" width="24.5"/>
    <col customWidth="1" min="8" max="8" width="23.75"/>
    <col customWidth="1" min="9" max="9" width="18.38"/>
    <col customWidth="1" min="10" max="10" width="22.63"/>
    <col customWidth="1" min="11" max="11" width="20.0"/>
    <col customWidth="1" min="12" max="12" width="22.0"/>
    <col customWidth="1" min="13" max="13" width="23.63"/>
    <col customWidth="1" min="14" max="14" width="23.25"/>
    <col customWidth="1" min="15" max="15" width="20.13"/>
    <col customWidth="1" min="17" max="17" width="16.88"/>
  </cols>
  <sheetData>
    <row r="1" ht="22.5" customHeight="1">
      <c r="A1" s="80" t="s">
        <v>733</v>
      </c>
      <c r="B1" s="80" t="s">
        <v>734</v>
      </c>
      <c r="C1" s="81" t="s">
        <v>742</v>
      </c>
      <c r="D1" s="80" t="s">
        <v>744</v>
      </c>
      <c r="E1" s="82" t="s">
        <v>9817</v>
      </c>
      <c r="F1" s="83" t="s">
        <v>9818</v>
      </c>
      <c r="G1" s="82" t="s">
        <v>9819</v>
      </c>
      <c r="H1" s="82" t="s">
        <v>9820</v>
      </c>
      <c r="I1" s="80" t="s">
        <v>9821</v>
      </c>
      <c r="J1" s="82" t="s">
        <v>9822</v>
      </c>
      <c r="K1" s="82" t="s">
        <v>9823</v>
      </c>
      <c r="L1" s="82" t="s">
        <v>9824</v>
      </c>
      <c r="M1" s="82" t="s">
        <v>9825</v>
      </c>
      <c r="N1" s="82" t="s">
        <v>9826</v>
      </c>
      <c r="O1" s="80" t="s">
        <v>9827</v>
      </c>
      <c r="P1" s="81" t="s">
        <v>741</v>
      </c>
      <c r="Q1" s="80" t="s">
        <v>9828</v>
      </c>
      <c r="R1" s="80" t="s">
        <v>739</v>
      </c>
      <c r="S1" s="80" t="s">
        <v>743</v>
      </c>
      <c r="T1" s="82" t="s">
        <v>9829</v>
      </c>
    </row>
    <row r="2" ht="22.5" customHeight="1">
      <c r="B2" s="84"/>
      <c r="C2" s="85"/>
      <c r="E2" s="86"/>
      <c r="F2" s="87">
        <f>SUMIFS(PedidodeVenda!G:G,PedidodeVenda!N:N,C:C)+(SUMIFS(CaixaVariavel!F1,CaixaVariavel!R1,"Finalizado"))</f>
        <v>0</v>
      </c>
      <c r="G2" s="86">
        <f>SUMIFS(CarrinhoFretes!Q:Q,CarrinhoFretes!T:T,P:P,CarrinhoFretes!Y:Y,"Em Trânsito")+(SUMIFS(CaixaVariavel!G1,CaixaVariavel!R1,"Finalizado"))</f>
        <v>0</v>
      </c>
      <c r="H2" s="86">
        <f>SUMIFS(Implantacao!I:I,Implantacao!K:K,C:C,Implantacao!D:D,"Crédito")+(SUMIFS(CaixaVariavel!H1,CaixaVariavel!R1,"Finalizado"))</f>
        <v>0</v>
      </c>
      <c r="I2" s="86">
        <f t="shared" ref="I2:I3" si="1">SUM(E2:H2)</f>
        <v>0</v>
      </c>
      <c r="J2" s="86">
        <f>SUMIFS(PedidodeCompra!H:H,PedidodeCompra!M:M,C:C)+(SUMIFS(CaixaVariavel!J1,CaixaVariavel!R1,"Finalizado"))</f>
        <v>0</v>
      </c>
      <c r="K2" s="86">
        <f>SUMIFS(PedFretes!G:G,PedFretes!K:K,C:C)+(SUMIFS(CaixaVariavel!K1,CaixaVariavel!R1,"Finalizado"))</f>
        <v>0</v>
      </c>
      <c r="L2" s="86">
        <f>SUMIFS(OutrasDespesas!H:H,OutrasDespesas!K:K,C:C)+(SUMIFS(CaixaVariavel!L1,CaixaVariavel!R1,"Finalizado"))</f>
        <v>0</v>
      </c>
      <c r="M2" s="86">
        <f>SUMIFS('PedComissão'!G:G,'PedComissão'!K:K,C:C)+(SUMIFS(CaixaVariavel!M1,CaixaVariavel!R1,"Finalizado"))</f>
        <v>0</v>
      </c>
      <c r="N2" s="86">
        <f>SUMIFS(Implantacao!I:I,Implantacao!K:K,C:C,Implantacao!D:D,"Débito")+(SUMIFS(CaixaVariavel!N1,CaixaVariavel!R1,"Finalizado"))</f>
        <v>0</v>
      </c>
      <c r="O2" s="86"/>
      <c r="Q2" s="86"/>
      <c r="S2" s="88"/>
      <c r="T2" s="89"/>
    </row>
    <row r="3" ht="22.5" customHeight="1">
      <c r="A3" s="90" t="s">
        <v>9830</v>
      </c>
      <c r="B3" s="91">
        <v>45658.0</v>
      </c>
      <c r="C3" s="85" t="s">
        <v>9831</v>
      </c>
      <c r="E3" s="86">
        <f>SUMIFS(SaldoContas!P:P,SaldoContas!S:S,C:C)</f>
        <v>467699.75</v>
      </c>
      <c r="F3" s="87">
        <v>3886299.2199999997</v>
      </c>
      <c r="G3" s="86">
        <v>733259.18</v>
      </c>
      <c r="H3" s="86">
        <v>491446.95993300003</v>
      </c>
      <c r="I3" s="86">
        <f t="shared" si="1"/>
        <v>5578705.11</v>
      </c>
      <c r="J3" s="89">
        <v>2490595.99</v>
      </c>
      <c r="K3" s="89">
        <v>335982.6</v>
      </c>
      <c r="L3" s="89">
        <v>630000.0</v>
      </c>
      <c r="M3" s="86">
        <f>SUMIFS('PedComissão'!G:G,'PedComissão'!K:K,C:C)+(SUMIFS(CaixaVariavel!M2,CaixaVariavel!R2,"Finalizado"))</f>
        <v>0</v>
      </c>
      <c r="N3" s="89">
        <v>16317.0</v>
      </c>
      <c r="O3" s="86">
        <f>SUM(J3:N3)</f>
        <v>3472895.59</v>
      </c>
      <c r="P3" s="92" t="str">
        <f>TEXT(B3,"MM/YYYY")</f>
        <v>01/2025</v>
      </c>
      <c r="Q3" s="86">
        <f>I3-O3</f>
        <v>2105809.52</v>
      </c>
      <c r="R3" s="90" t="s">
        <v>749</v>
      </c>
      <c r="S3" s="88">
        <v>45693.614328703705</v>
      </c>
      <c r="T3" s="89">
        <v>2108056.02</v>
      </c>
    </row>
    <row r="4" ht="22.5" customHeight="1">
      <c r="A4" s="90" t="s">
        <v>9832</v>
      </c>
      <c r="B4" s="91">
        <v>45689.0</v>
      </c>
      <c r="C4" s="85" t="s">
        <v>9833</v>
      </c>
      <c r="E4" s="86">
        <v>1786167.1300000006</v>
      </c>
      <c r="F4" s="87">
        <v>1794890.8599999996</v>
      </c>
      <c r="G4" s="86">
        <v>0.0</v>
      </c>
      <c r="H4" s="86">
        <v>321733.709933</v>
      </c>
      <c r="I4" s="86">
        <v>3902791.6999330004</v>
      </c>
      <c r="J4" s="86">
        <v>1087341.4699999997</v>
      </c>
      <c r="K4" s="86">
        <v>23864.33999999991</v>
      </c>
      <c r="L4" s="86">
        <v>745000.0</v>
      </c>
      <c r="M4" s="86">
        <v>1478.05</v>
      </c>
      <c r="N4" s="86">
        <v>-1.8189894035458565E-12</v>
      </c>
      <c r="O4" s="86">
        <v>1857683.8599999996</v>
      </c>
      <c r="P4" s="92" t="s">
        <v>9834</v>
      </c>
      <c r="Q4" s="86">
        <v>2045107.8399330007</v>
      </c>
      <c r="R4" s="90" t="s">
        <v>749</v>
      </c>
      <c r="S4" s="88">
        <v>45715.364074074074</v>
      </c>
      <c r="T4" s="86"/>
    </row>
    <row r="5" ht="22.5" customHeight="1">
      <c r="A5" s="90" t="s">
        <v>9835</v>
      </c>
      <c r="B5" s="91">
        <v>45717.0</v>
      </c>
      <c r="C5" s="85" t="s">
        <v>9836</v>
      </c>
      <c r="E5" s="86">
        <v>718236.49</v>
      </c>
      <c r="F5" s="87">
        <v>2613205.7099999995</v>
      </c>
      <c r="G5" s="86">
        <v>114474.75</v>
      </c>
      <c r="H5" s="86">
        <v>315116.349933</v>
      </c>
      <c r="I5" s="86">
        <f>SUM(E5:H5)</f>
        <v>3761033.3</v>
      </c>
      <c r="J5" s="86">
        <v>994611.8999999996</v>
      </c>
      <c r="K5" s="86">
        <v>55640.06999999998</v>
      </c>
      <c r="L5" s="86">
        <v>430000.0</v>
      </c>
      <c r="M5" s="86">
        <v>1478.05</v>
      </c>
      <c r="N5" s="86">
        <f>SUMIFS(Implantacao!I:I,Implantacao!K:K,C:C,Implantacao!D:D,"Débito")+(SUMIFS(CaixaVariavel!N4,CaixaVariavel!R4,"Finalizado"))</f>
        <v>0</v>
      </c>
      <c r="O5" s="86">
        <v>1481730.0199999996</v>
      </c>
      <c r="P5" s="92" t="str">
        <f>TEXT(B5,"MM/YYYY")</f>
        <v>03/2025</v>
      </c>
      <c r="Q5" s="86">
        <f>I5-O5</f>
        <v>2279303.28</v>
      </c>
      <c r="R5" s="90" t="s">
        <v>749</v>
      </c>
      <c r="S5" s="88">
        <v>45719.52753472222</v>
      </c>
      <c r="T5" s="86"/>
    </row>
    <row r="6" ht="22.5" customHeight="1">
      <c r="A6" s="90" t="s">
        <v>9837</v>
      </c>
      <c r="B6" s="91">
        <v>45748.0</v>
      </c>
      <c r="C6" s="85" t="s">
        <v>9838</v>
      </c>
      <c r="E6" s="86">
        <v>253675.86999999982</v>
      </c>
      <c r="F6" s="87">
        <v>1603235.8099999996</v>
      </c>
      <c r="G6" s="86">
        <v>0.0</v>
      </c>
      <c r="H6" s="86">
        <v>291386.01993300003</v>
      </c>
      <c r="I6" s="86">
        <v>2148297.6999329994</v>
      </c>
      <c r="J6" s="86">
        <v>-773895.8400000008</v>
      </c>
      <c r="K6" s="86">
        <v>4746.499999999971</v>
      </c>
      <c r="L6" s="86">
        <v>740661.0</v>
      </c>
      <c r="M6" s="86">
        <v>1478.05</v>
      </c>
      <c r="N6" s="86">
        <v>-1.8189894035458565E-12</v>
      </c>
      <c r="O6" s="86">
        <v>-27010.290000000787</v>
      </c>
      <c r="P6" s="92" t="s">
        <v>9839</v>
      </c>
      <c r="Q6" s="86">
        <v>2175307.9899330004</v>
      </c>
      <c r="R6" s="90" t="s">
        <v>749</v>
      </c>
      <c r="S6" s="88">
        <v>45782.7787962963</v>
      </c>
      <c r="T6" s="86"/>
    </row>
    <row r="7" ht="22.5" customHeight="1">
      <c r="A7" s="90" t="s">
        <v>9840</v>
      </c>
      <c r="B7" s="91">
        <v>45778.0</v>
      </c>
      <c r="C7" s="85" t="s">
        <v>9841</v>
      </c>
      <c r="E7" s="86">
        <v>375911.9900000003</v>
      </c>
      <c r="F7" s="87">
        <v>867552.0799999993</v>
      </c>
      <c r="G7" s="86">
        <v>240720.3</v>
      </c>
      <c r="H7" s="86">
        <v>265203.009933</v>
      </c>
      <c r="I7" s="86">
        <v>1749387.3799329996</v>
      </c>
      <c r="J7" s="86">
        <v>-1262457.010000001</v>
      </c>
      <c r="K7" s="86">
        <v>1375.539999999939</v>
      </c>
      <c r="L7" s="86">
        <v>787748.0</v>
      </c>
      <c r="M7" s="86">
        <v>1478.05</v>
      </c>
      <c r="N7" s="86">
        <v>-1.8189894035458565E-12</v>
      </c>
      <c r="O7" s="86">
        <v>-471855.4200000009</v>
      </c>
      <c r="P7" s="92" t="s">
        <v>9842</v>
      </c>
      <c r="Q7" s="86">
        <v>2221242.7999330005</v>
      </c>
      <c r="R7" s="90" t="s">
        <v>749</v>
      </c>
      <c r="S7" s="88">
        <v>45783.88006944444</v>
      </c>
      <c r="T7" s="86"/>
    </row>
    <row r="8" ht="22.5" customHeight="1">
      <c r="A8" s="90" t="s">
        <v>9843</v>
      </c>
      <c r="B8" s="91">
        <v>45809.0</v>
      </c>
      <c r="C8" s="85" t="s">
        <v>9844</v>
      </c>
      <c r="E8" s="86">
        <v>498473.31</v>
      </c>
      <c r="F8" s="93">
        <v>914905.1</v>
      </c>
      <c r="G8" s="86">
        <v>740569.1200000001</v>
      </c>
      <c r="H8" s="86">
        <v>335197.96993300004</v>
      </c>
      <c r="I8" s="86">
        <v>2484645.4999329993</v>
      </c>
      <c r="J8" s="86">
        <v>-865958.5900000008</v>
      </c>
      <c r="K8" s="86">
        <v>19180.49999999962</v>
      </c>
      <c r="L8" s="86">
        <v>901508.0</v>
      </c>
      <c r="M8" s="86">
        <v>1478.05</v>
      </c>
      <c r="N8" s="86">
        <v>-1.8189894035458565E-12</v>
      </c>
      <c r="O8" s="86">
        <v>56207.95999999887</v>
      </c>
      <c r="P8" s="92" t="s">
        <v>9845</v>
      </c>
      <c r="Q8" s="89">
        <v>2428437.54</v>
      </c>
      <c r="R8" s="90" t="s">
        <v>749</v>
      </c>
      <c r="S8" s="88">
        <v>45810.61152777778</v>
      </c>
      <c r="T8" s="86"/>
    </row>
    <row r="9" ht="22.5" customHeight="1">
      <c r="A9" s="90" t="s">
        <v>9846</v>
      </c>
      <c r="B9" s="91">
        <v>45839.0</v>
      </c>
      <c r="C9" s="85" t="s">
        <v>9847</v>
      </c>
      <c r="E9" s="86">
        <v>399555.39000000036</v>
      </c>
      <c r="F9" s="87">
        <v>488047.3099999994</v>
      </c>
      <c r="G9" s="86">
        <v>706133.6</v>
      </c>
      <c r="H9" s="86">
        <v>364047.96993300004</v>
      </c>
      <c r="I9" s="86">
        <v>1957784.2699329997</v>
      </c>
      <c r="J9" s="86">
        <v>-1497672.8800000004</v>
      </c>
      <c r="K9" s="86">
        <v>-125950.57000000039</v>
      </c>
      <c r="L9" s="86">
        <v>851164.54</v>
      </c>
      <c r="M9" s="86">
        <v>1478.05</v>
      </c>
      <c r="N9" s="86">
        <v>-1.8189894035458565E-12</v>
      </c>
      <c r="O9" s="86">
        <v>-770980.8600000006</v>
      </c>
      <c r="P9" s="92" t="s">
        <v>9848</v>
      </c>
      <c r="Q9" s="86">
        <v>2728765.1299330005</v>
      </c>
      <c r="R9" s="90" t="s">
        <v>749</v>
      </c>
      <c r="S9" s="91">
        <v>45840.0</v>
      </c>
      <c r="T9" s="86"/>
    </row>
    <row r="10" ht="22.5" customHeight="1">
      <c r="A10" s="90" t="s">
        <v>9849</v>
      </c>
      <c r="B10" s="91">
        <v>45870.0</v>
      </c>
      <c r="C10" s="85" t="s">
        <v>9850</v>
      </c>
      <c r="E10" s="86">
        <v>133784.11000000007</v>
      </c>
      <c r="F10" s="87">
        <v>1290657.9899999988</v>
      </c>
      <c r="G10" s="86">
        <v>1129795.0599999998</v>
      </c>
      <c r="H10" s="86">
        <v>482847.96993300004</v>
      </c>
      <c r="I10" s="86">
        <v>3037085.1299329987</v>
      </c>
      <c r="J10" s="86">
        <v>-418046.4199999993</v>
      </c>
      <c r="K10" s="86">
        <v>51574.770000000106</v>
      </c>
      <c r="L10" s="86">
        <v>444907.0</v>
      </c>
      <c r="M10" s="86">
        <v>1478.05</v>
      </c>
      <c r="N10" s="86">
        <v>-1.8189894035458565E-12</v>
      </c>
      <c r="O10" s="86">
        <v>79913.4000000008</v>
      </c>
      <c r="P10" s="92" t="s">
        <v>9851</v>
      </c>
      <c r="Q10" s="86">
        <v>2957171.729932998</v>
      </c>
      <c r="R10" s="90" t="s">
        <v>749</v>
      </c>
      <c r="T10" s="86"/>
    </row>
    <row r="11" ht="22.5" customHeight="1">
      <c r="A11" s="90" t="s">
        <v>9852</v>
      </c>
      <c r="B11" s="91">
        <v>45901.0</v>
      </c>
      <c r="C11" s="85" t="s">
        <v>9853</v>
      </c>
      <c r="E11" s="86">
        <v>-49970.589999999705</v>
      </c>
      <c r="F11" s="87">
        <v>1075464.699999999</v>
      </c>
      <c r="G11" s="86">
        <v>1256907.75</v>
      </c>
      <c r="H11" s="86">
        <v>432847.96993300004</v>
      </c>
      <c r="I11" s="86">
        <v>2715249.8299329993</v>
      </c>
      <c r="J11" s="86">
        <v>-866148.2299999995</v>
      </c>
      <c r="K11" s="86">
        <v>-41432.339999999065</v>
      </c>
      <c r="L11" s="86">
        <v>453667.0</v>
      </c>
      <c r="M11" s="86">
        <v>1478.05</v>
      </c>
      <c r="N11" s="86">
        <v>-1.8189894035458565E-12</v>
      </c>
      <c r="O11" s="86">
        <v>-452435.51999999856</v>
      </c>
      <c r="P11" s="92" t="s">
        <v>9854</v>
      </c>
      <c r="Q11" s="86">
        <v>3167685.349932998</v>
      </c>
      <c r="R11" s="90" t="s">
        <v>749</v>
      </c>
      <c r="T11" s="86"/>
    </row>
    <row r="12" ht="22.5" customHeight="1">
      <c r="A12" s="90" t="s">
        <v>9855</v>
      </c>
      <c r="B12" s="91">
        <v>45931.0</v>
      </c>
      <c r="C12" s="85" t="s">
        <v>9856</v>
      </c>
      <c r="E12" s="86">
        <v>699402.1299999994</v>
      </c>
      <c r="F12" s="87">
        <v>1781316.0100000002</v>
      </c>
      <c r="G12" s="86">
        <v>181698.58000000002</v>
      </c>
      <c r="H12" s="86">
        <v>392147.96993300004</v>
      </c>
      <c r="I12" s="86">
        <v>3054564.6899329997</v>
      </c>
      <c r="J12" s="86">
        <v>-496363.42999999935</v>
      </c>
      <c r="K12" s="86">
        <v>-71208.0599999986</v>
      </c>
      <c r="L12" s="86">
        <v>321936.0</v>
      </c>
      <c r="M12" s="86">
        <v>1478.05</v>
      </c>
      <c r="N12" s="86">
        <v>-1.8189894035458565E-12</v>
      </c>
      <c r="O12" s="86">
        <v>-244157.4399999979</v>
      </c>
      <c r="P12" s="92" t="s">
        <v>9857</v>
      </c>
      <c r="Q12" s="86">
        <v>3298722.1299329977</v>
      </c>
      <c r="R12" s="90" t="s">
        <v>749</v>
      </c>
      <c r="T12" s="86"/>
    </row>
    <row r="13" ht="22.5" customHeight="1">
      <c r="A13" s="90" t="s">
        <v>9858</v>
      </c>
      <c r="B13" s="91">
        <v>45962.0</v>
      </c>
      <c r="C13" s="85" t="s">
        <v>9859</v>
      </c>
      <c r="E13" s="86">
        <v>919902.5999999999</v>
      </c>
      <c r="F13" s="87">
        <v>1904707.389999999</v>
      </c>
      <c r="G13" s="86">
        <v>720009.71</v>
      </c>
      <c r="H13" s="86">
        <v>261447.96993300001</v>
      </c>
      <c r="I13" s="86">
        <v>3806067.6699329987</v>
      </c>
      <c r="J13" s="86">
        <v>-93835.94999999969</v>
      </c>
      <c r="K13" s="86">
        <v>19116.83000000124</v>
      </c>
      <c r="L13" s="86">
        <v>246316.0</v>
      </c>
      <c r="M13" s="86">
        <v>1478.05</v>
      </c>
      <c r="N13" s="86">
        <v>-1.8189894035458565E-12</v>
      </c>
      <c r="O13" s="86">
        <v>173074.93000000154</v>
      </c>
      <c r="P13" s="92" t="s">
        <v>9860</v>
      </c>
      <c r="Q13" s="86">
        <v>3632992.739932997</v>
      </c>
      <c r="R13" s="90" t="s">
        <v>749</v>
      </c>
      <c r="T13" s="86"/>
    </row>
    <row r="14" ht="22.5" customHeight="1">
      <c r="A14" s="90" t="s">
        <v>9861</v>
      </c>
      <c r="B14" s="91">
        <v>45992.0</v>
      </c>
      <c r="C14" s="85" t="s">
        <v>9862</v>
      </c>
      <c r="E14" s="86">
        <v>2162615.23</v>
      </c>
      <c r="F14" s="87">
        <v>943018.2499999991</v>
      </c>
      <c r="G14" s="86">
        <v>425485.39</v>
      </c>
      <c r="H14" s="86">
        <v>272166.169933</v>
      </c>
      <c r="I14" s="86">
        <v>3803285.0399329993</v>
      </c>
      <c r="J14" s="86">
        <v>352828.03000000084</v>
      </c>
      <c r="K14" s="86">
        <v>-573252.3599999985</v>
      </c>
      <c r="L14" s="86">
        <v>346727.0</v>
      </c>
      <c r="M14" s="86">
        <v>1478.05</v>
      </c>
      <c r="N14" s="86">
        <v>-1.8189894035458565E-12</v>
      </c>
      <c r="O14" s="86">
        <v>127780.72000000237</v>
      </c>
      <c r="P14" s="92" t="s">
        <v>9863</v>
      </c>
      <c r="Q14" s="86">
        <v>3675504.3199329968</v>
      </c>
      <c r="R14" s="90" t="s">
        <v>749</v>
      </c>
      <c r="T14" s="86"/>
    </row>
    <row r="15" ht="22.5" customHeight="1">
      <c r="A15" s="94" t="s">
        <v>9864</v>
      </c>
      <c r="B15" s="95">
        <v>46023.0</v>
      </c>
      <c r="C15" s="96" t="s">
        <v>9865</v>
      </c>
      <c r="D15" s="97"/>
      <c r="E15" s="98">
        <v>1326822.0400000003</v>
      </c>
      <c r="F15" s="98">
        <v>1709157.609999999</v>
      </c>
      <c r="G15" s="98">
        <v>1116756.42</v>
      </c>
      <c r="H15" s="98">
        <v>231316.169933</v>
      </c>
      <c r="I15" s="98">
        <v>4384052.239932999</v>
      </c>
      <c r="J15" s="98">
        <v>556587.1899999991</v>
      </c>
      <c r="K15" s="98">
        <v>-283970.3499999986</v>
      </c>
      <c r="L15" s="98">
        <v>346727.0</v>
      </c>
      <c r="M15" s="98">
        <v>0.0</v>
      </c>
      <c r="N15" s="98">
        <v>-1.8189894035458565E-12</v>
      </c>
      <c r="O15" s="98">
        <v>619343.8400000005</v>
      </c>
      <c r="P15" s="97" t="s">
        <v>9866</v>
      </c>
      <c r="Q15" s="98">
        <v>3764708.399932998</v>
      </c>
      <c r="R15" s="94" t="s">
        <v>749</v>
      </c>
      <c r="S15" s="97"/>
      <c r="T15" s="98"/>
    </row>
    <row r="16" ht="22.5" customHeight="1">
      <c r="A16" s="94" t="s">
        <v>9867</v>
      </c>
      <c r="B16" s="95">
        <v>46054.0</v>
      </c>
      <c r="C16" s="96" t="s">
        <v>9868</v>
      </c>
      <c r="D16" s="97"/>
      <c r="E16" s="98">
        <v>18282.80999999857</v>
      </c>
      <c r="F16" s="98">
        <v>2594466.829999998</v>
      </c>
      <c r="G16" s="98">
        <v>788919.6900000001</v>
      </c>
      <c r="H16" s="98">
        <v>373091.169933</v>
      </c>
      <c r="I16" s="98">
        <v>3774760.499932997</v>
      </c>
      <c r="J16" s="98">
        <v>-31068.97000000102</v>
      </c>
      <c r="K16" s="98">
        <v>-298844.0599999988</v>
      </c>
      <c r="L16" s="98">
        <v>290842.0</v>
      </c>
      <c r="M16" s="98">
        <v>0.0</v>
      </c>
      <c r="N16" s="98">
        <v>-1.8189894035458565E-12</v>
      </c>
      <c r="O16" s="98">
        <v>-39071.029999999795</v>
      </c>
      <c r="P16" s="97" t="s">
        <v>9869</v>
      </c>
      <c r="Q16" s="98">
        <v>3813831.5299329967</v>
      </c>
      <c r="R16" s="94" t="s">
        <v>749</v>
      </c>
      <c r="S16" s="99">
        <v>46171.93849537037</v>
      </c>
      <c r="T16" s="98"/>
    </row>
    <row r="17" ht="22.5" customHeight="1">
      <c r="A17" s="90" t="s">
        <v>9870</v>
      </c>
      <c r="B17" s="84">
        <v>46082.0</v>
      </c>
      <c r="C17" s="81" t="s">
        <v>9871</v>
      </c>
      <c r="E17" s="86">
        <v>301780.23999999976</v>
      </c>
      <c r="F17" s="87">
        <v>1725226.4999999972</v>
      </c>
      <c r="G17" s="86">
        <v>1103748.8299999998</v>
      </c>
      <c r="H17" s="86">
        <v>486091.169933</v>
      </c>
      <c r="I17" s="86">
        <v>3616846.7399329967</v>
      </c>
      <c r="J17" s="86">
        <v>-415453.7900000012</v>
      </c>
      <c r="K17" s="86">
        <v>-101881.26999999888</v>
      </c>
      <c r="L17" s="86">
        <v>254851.0</v>
      </c>
      <c r="M17" s="86">
        <v>0.0</v>
      </c>
      <c r="N17" s="86">
        <v>-1.8189894035458565E-12</v>
      </c>
      <c r="O17" s="86">
        <v>-262484.06000000006</v>
      </c>
      <c r="P17" s="92" t="s">
        <v>9872</v>
      </c>
      <c r="Q17" s="86">
        <v>3879330.7999329967</v>
      </c>
      <c r="R17" s="90" t="s">
        <v>749</v>
      </c>
      <c r="T17" s="86"/>
    </row>
    <row r="18" ht="22.5" customHeight="1">
      <c r="A18" s="90" t="s">
        <v>9873</v>
      </c>
      <c r="B18" s="84">
        <v>46113.0</v>
      </c>
      <c r="C18" s="81" t="s">
        <v>9874</v>
      </c>
      <c r="E18" s="86">
        <v>708645.2099999983</v>
      </c>
      <c r="F18" s="87">
        <v>1146238.7499999974</v>
      </c>
      <c r="G18" s="86">
        <v>1160805.36</v>
      </c>
      <c r="H18" s="86">
        <v>484091.169933</v>
      </c>
      <c r="I18" s="86">
        <v>3499780.4899329958</v>
      </c>
      <c r="J18" s="86">
        <v>-248070.38000000076</v>
      </c>
      <c r="K18" s="86">
        <v>-585821.3399999988</v>
      </c>
      <c r="L18" s="86">
        <v>308481.0</v>
      </c>
      <c r="M18" s="86">
        <v>0.0</v>
      </c>
      <c r="N18" s="86">
        <v>-1.8189894035458565E-12</v>
      </c>
      <c r="O18" s="86">
        <v>-525410.7199999995</v>
      </c>
      <c r="P18" s="92" t="s">
        <v>9875</v>
      </c>
      <c r="Q18" s="86">
        <v>4025191.209932995</v>
      </c>
      <c r="R18" s="90" t="s">
        <v>749</v>
      </c>
      <c r="T18" s="86"/>
    </row>
    <row r="19" ht="22.5" customHeight="1">
      <c r="A19" s="90" t="s">
        <v>9876</v>
      </c>
      <c r="B19" s="84">
        <v>46143.0</v>
      </c>
      <c r="C19" s="81" t="s">
        <v>9877</v>
      </c>
      <c r="E19" s="86">
        <v>447920.1699999968</v>
      </c>
      <c r="F19" s="87">
        <v>955888.6399999971</v>
      </c>
      <c r="G19" s="86">
        <v>1545851.4500000002</v>
      </c>
      <c r="H19" s="86">
        <v>484091.169933</v>
      </c>
      <c r="I19" s="86">
        <v>3433751.4299329943</v>
      </c>
      <c r="J19" s="86">
        <v>23781.289999999157</v>
      </c>
      <c r="K19" s="86">
        <v>-785942.1299999992</v>
      </c>
      <c r="L19" s="86">
        <v>10435.0</v>
      </c>
      <c r="M19" s="86">
        <v>0.0</v>
      </c>
      <c r="N19" s="86">
        <v>-1.8189894035458565E-12</v>
      </c>
      <c r="O19" s="86">
        <v>-751725.8400000001</v>
      </c>
      <c r="P19" s="92" t="s">
        <v>9878</v>
      </c>
      <c r="Q19" s="86">
        <v>4185477.2699329946</v>
      </c>
      <c r="R19" s="90" t="s">
        <v>749</v>
      </c>
      <c r="T19" s="86"/>
    </row>
    <row r="20" ht="22.5" customHeight="1">
      <c r="A20" s="90" t="s">
        <v>9879</v>
      </c>
      <c r="B20" s="84">
        <v>46174.0</v>
      </c>
      <c r="C20" s="81" t="s">
        <v>9880</v>
      </c>
      <c r="E20" s="86">
        <f>SUMIFS(SaldoContas!P:P,SaldoContas!S:S,C:C)</f>
        <v>222758.09</v>
      </c>
      <c r="F20" s="87">
        <f>SUMIFS(PedidodeVenda!G:G,PedidodeVenda!N:N,C:C)+(SUMIFS(CaixaVariavel!F19,CaixaVariavel!R19,"Finalizado"))</f>
        <v>1173959.26</v>
      </c>
      <c r="G20" s="86">
        <f>SUMIFS(CarrinhoFretes!Q:Q,CarrinhoFretes!T:T,P:P,CarrinhoFretes!Y:Y,"Em Trânsito")+(SUMIFS(CaixaVariavel!G19,CaixaVariavel!R19,"Finalizado"))</f>
        <v>1138303.07</v>
      </c>
      <c r="H20" s="86">
        <f>SUMIFS(Implantacao!I:I,Implantacao!K:K,C:C,Implantacao!D:D,"Crédito")+(SUMIFS(CaixaVariavel!H19,CaixaVariavel!R19,"Finalizado"))</f>
        <v>484091.1699</v>
      </c>
      <c r="I20" s="86">
        <f t="shared" ref="I20:I21" si="2">SUM(E20:H20)</f>
        <v>3019111.59</v>
      </c>
      <c r="J20" s="86">
        <f>SUMIFS(PedidodeCompra!H:H,PedidodeCompra!M:M,C:C)+(SUMIFS(CaixaVariavel!J19,CaixaVariavel!R19,"Finalizado"))</f>
        <v>-214701.57</v>
      </c>
      <c r="K20" s="86">
        <f>SUMIFS(PedFretes!G:G,PedFretes!K:K,C:C)+(SUMIFS(CaixaVariavel!K19,CaixaVariavel!R19,"Finalizado"))</f>
        <v>-949340.13</v>
      </c>
      <c r="L20" s="86">
        <f>SUMIFS(OutrasDespesas!H:H,OutrasDespesas!K:K,C:C)+(SUMIFS(CaixaVariavel!L19,CaixaVariavel!R19,"Finalizado"))</f>
        <v>10435</v>
      </c>
      <c r="M20" s="86">
        <f>SUMIFS('PedComissão'!G:G,'PedComissão'!K:K,C:C)+(SUMIFS(CaixaVariavel!M19,CaixaVariavel!R19,"Finalizado"))</f>
        <v>0</v>
      </c>
      <c r="N20" s="86">
        <f>SUMIFS(Implantacao!I:I,Implantacao!K:K,C:C,Implantacao!D:D,"Débito")+(SUMIFS(CaixaVariavel!N19,CaixaVariavel!R19,"Finalizado"))</f>
        <v>0</v>
      </c>
      <c r="O20" s="86">
        <f t="shared" ref="O20:O21" si="3">SUM(J20:N20)</f>
        <v>-1153606.7</v>
      </c>
      <c r="P20" s="92" t="str">
        <f t="shared" ref="P20:P21" si="4">TEXT(B20,"MM/YYYY")</f>
        <v>06/2026</v>
      </c>
      <c r="Q20" s="86">
        <f t="shared" ref="Q20:Q21" si="5">I20-O20</f>
        <v>4172718.29</v>
      </c>
      <c r="R20" s="90" t="s">
        <v>3323</v>
      </c>
      <c r="T20" s="86"/>
    </row>
    <row r="21" ht="22.5" customHeight="1">
      <c r="A21" s="90" t="s">
        <v>9881</v>
      </c>
      <c r="B21" s="84">
        <v>46204.0</v>
      </c>
      <c r="C21" s="81" t="s">
        <v>9882</v>
      </c>
      <c r="E21" s="86">
        <f>SUMIFS(SaldoContas!P:P,SaldoContas!S:S,C:C)</f>
        <v>0</v>
      </c>
      <c r="F21" s="87">
        <f>SUMIFS(PedidodeVenda!G:G,PedidodeVenda!N:N,C:C)+(SUMIFS(CaixaVariavel!F20,CaixaVariavel!R20,"Finalizado"))</f>
        <v>0</v>
      </c>
      <c r="G21" s="86">
        <f>SUMIFS(CarrinhoFretes!Q:Q,CarrinhoFretes!T:T,P:P,CarrinhoFretes!Y:Y,"Em Trânsito")+(SUMIFS(CaixaVariavel!G20,CaixaVariavel!R20,"Finalizado"))</f>
        <v>0</v>
      </c>
      <c r="H21" s="86">
        <f>SUMIFS(Implantacao!I:I,Implantacao!K:K,C:C,Implantacao!D:D,"Crédito")+(SUMIFS(CaixaVariavel!H20,CaixaVariavel!R20,"Finalizado"))</f>
        <v>0</v>
      </c>
      <c r="I21" s="86">
        <f t="shared" si="2"/>
        <v>0</v>
      </c>
      <c r="J21" s="86">
        <f>SUMIFS(PedidodeCompra!H:H,PedidodeCompra!M:M,C:C)+(SUMIFS(CaixaVariavel!J20,CaixaVariavel!R20,"Finalizado"))</f>
        <v>0</v>
      </c>
      <c r="K21" s="86">
        <f>SUMIFS(PedFretes!G:G,PedFretes!K:K,C:C)+(SUMIFS(CaixaVariavel!K20,CaixaVariavel!R20,"Finalizado"))</f>
        <v>0</v>
      </c>
      <c r="L21" s="86">
        <f>SUMIFS(OutrasDespesas!H:H,OutrasDespesas!K:K,C:C)+(SUMIFS(CaixaVariavel!L20,CaixaVariavel!R20,"Finalizado"))</f>
        <v>0</v>
      </c>
      <c r="M21" s="86">
        <f>SUMIFS('PedComissão'!G:G,'PedComissão'!K:K,C:C)+(SUMIFS(CaixaVariavel!M20,CaixaVariavel!R20,"Finalizado"))</f>
        <v>0</v>
      </c>
      <c r="N21" s="86">
        <f>SUMIFS(Implantacao!I:I,Implantacao!K:K,C:C,Implantacao!D:D,"Débito")+(SUMIFS(CaixaVariavel!N20,CaixaVariavel!R20,"Finalizado"))</f>
        <v>0</v>
      </c>
      <c r="O21" s="86">
        <f t="shared" si="3"/>
        <v>0</v>
      </c>
      <c r="P21" s="92" t="str">
        <f t="shared" si="4"/>
        <v>07/2026</v>
      </c>
      <c r="Q21" s="86">
        <f t="shared" si="5"/>
        <v>0</v>
      </c>
      <c r="R21" s="90" t="s">
        <v>3323</v>
      </c>
      <c r="T21" s="86"/>
    </row>
    <row r="22">
      <c r="E22" s="9"/>
      <c r="F22" s="100"/>
      <c r="G22" s="9"/>
      <c r="H22" s="9"/>
      <c r="J22" s="9"/>
      <c r="K22" s="9"/>
      <c r="L22" s="9"/>
      <c r="M22" s="9"/>
      <c r="N22" s="9"/>
      <c r="T22" s="9"/>
    </row>
    <row r="23">
      <c r="E23" s="9"/>
      <c r="F23" s="100"/>
      <c r="G23" s="9"/>
      <c r="H23" s="11"/>
      <c r="J23" s="9"/>
      <c r="K23" s="9"/>
      <c r="L23" s="9"/>
      <c r="M23" s="9"/>
      <c r="N23" s="9"/>
      <c r="T23" s="9"/>
    </row>
    <row r="24">
      <c r="E24" s="9"/>
      <c r="F24" s="100"/>
      <c r="G24" s="9"/>
      <c r="H24" s="11"/>
      <c r="J24" s="9"/>
      <c r="K24" s="9"/>
      <c r="L24" s="9"/>
      <c r="M24" s="9"/>
      <c r="N24" s="9"/>
      <c r="T24" s="9"/>
    </row>
    <row r="25">
      <c r="E25" s="9"/>
      <c r="F25" s="100"/>
      <c r="G25" s="9"/>
      <c r="H25" s="9"/>
      <c r="J25" s="9"/>
      <c r="K25" s="9"/>
      <c r="L25" s="9"/>
      <c r="M25" s="9"/>
      <c r="N25" s="9"/>
      <c r="T25" s="9"/>
    </row>
    <row r="26">
      <c r="E26" s="9"/>
      <c r="F26" s="100"/>
      <c r="G26" s="9"/>
      <c r="H26" s="9"/>
      <c r="J26" s="9"/>
      <c r="K26" s="9"/>
      <c r="L26" s="9"/>
      <c r="M26" s="9"/>
      <c r="N26" s="9"/>
      <c r="T26" s="9"/>
    </row>
    <row r="27">
      <c r="E27" s="9"/>
      <c r="F27" s="100"/>
      <c r="G27" s="9"/>
      <c r="H27" s="9"/>
      <c r="J27" s="9"/>
      <c r="K27" s="9"/>
      <c r="L27" s="9"/>
      <c r="M27" s="9"/>
      <c r="N27" s="9"/>
      <c r="T27" s="9"/>
    </row>
    <row r="28">
      <c r="E28" s="9"/>
      <c r="F28" s="100"/>
      <c r="G28" s="9"/>
      <c r="H28" s="9"/>
      <c r="J28" s="9"/>
      <c r="K28" s="9"/>
      <c r="L28" s="9"/>
      <c r="M28" s="9"/>
      <c r="N28" s="9"/>
      <c r="T28" s="9"/>
    </row>
    <row r="29">
      <c r="E29" s="9"/>
      <c r="F29" s="100"/>
      <c r="G29" s="9"/>
      <c r="H29" s="9"/>
      <c r="J29" s="9"/>
      <c r="K29" s="9"/>
      <c r="L29" s="9"/>
      <c r="M29" s="9"/>
      <c r="N29" s="9"/>
      <c r="T29" s="9"/>
    </row>
    <row r="30">
      <c r="E30" s="9"/>
      <c r="F30" s="100"/>
      <c r="G30" s="9"/>
      <c r="H30" s="9"/>
      <c r="J30" s="9"/>
      <c r="K30" s="9"/>
      <c r="L30" s="9"/>
      <c r="M30" s="9"/>
      <c r="N30" s="9"/>
      <c r="T30" s="9"/>
    </row>
    <row r="31">
      <c r="E31" s="9"/>
      <c r="F31" s="100"/>
      <c r="G31" s="9"/>
      <c r="H31" s="9"/>
      <c r="J31" s="9"/>
      <c r="K31" s="9"/>
      <c r="L31" s="9"/>
      <c r="M31" s="9"/>
      <c r="N31" s="9"/>
      <c r="T31" s="9"/>
    </row>
    <row r="32">
      <c r="E32" s="9"/>
      <c r="F32" s="100"/>
      <c r="G32" s="9"/>
      <c r="H32" s="9"/>
      <c r="J32" s="9"/>
      <c r="K32" s="9"/>
      <c r="L32" s="9"/>
      <c r="M32" s="9"/>
      <c r="N32" s="9"/>
      <c r="T32" s="9"/>
    </row>
    <row r="33">
      <c r="E33" s="9"/>
      <c r="F33" s="100"/>
      <c r="G33" s="9"/>
      <c r="H33" s="9"/>
      <c r="J33" s="9"/>
      <c r="K33" s="9"/>
      <c r="L33" s="9"/>
      <c r="M33" s="9"/>
      <c r="N33" s="9"/>
      <c r="T33" s="9"/>
    </row>
    <row r="34">
      <c r="E34" s="9"/>
      <c r="F34" s="100"/>
      <c r="G34" s="9"/>
      <c r="H34" s="9"/>
      <c r="J34" s="9"/>
      <c r="K34" s="9"/>
      <c r="L34" s="9"/>
      <c r="M34" s="9"/>
      <c r="N34" s="9"/>
      <c r="T34" s="9"/>
    </row>
    <row r="35">
      <c r="E35" s="9"/>
      <c r="F35" s="100"/>
      <c r="G35" s="9"/>
      <c r="H35" s="9"/>
      <c r="J35" s="9"/>
      <c r="K35" s="9"/>
      <c r="L35" s="9"/>
      <c r="M35" s="9"/>
      <c r="N35" s="9"/>
      <c r="T35" s="9"/>
    </row>
    <row r="36">
      <c r="E36" s="9"/>
      <c r="F36" s="100"/>
      <c r="G36" s="9"/>
      <c r="H36" s="9"/>
      <c r="J36" s="9"/>
      <c r="K36" s="9"/>
      <c r="L36" s="9"/>
      <c r="M36" s="9"/>
      <c r="N36" s="9"/>
      <c r="T36" s="9"/>
    </row>
    <row r="37">
      <c r="E37" s="9"/>
      <c r="F37" s="100"/>
      <c r="G37" s="9"/>
      <c r="H37" s="9"/>
      <c r="J37" s="9"/>
      <c r="K37" s="9"/>
      <c r="L37" s="9"/>
      <c r="M37" s="9"/>
      <c r="N37" s="9"/>
      <c r="T37" s="9"/>
    </row>
    <row r="38">
      <c r="E38" s="9"/>
      <c r="F38" s="100"/>
      <c r="G38" s="9"/>
      <c r="H38" s="9"/>
      <c r="J38" s="9"/>
      <c r="K38" s="9"/>
      <c r="L38" s="9"/>
      <c r="M38" s="9"/>
      <c r="N38" s="9"/>
      <c r="T38" s="9"/>
    </row>
    <row r="39">
      <c r="E39" s="9"/>
      <c r="F39" s="100"/>
      <c r="G39" s="9"/>
      <c r="H39" s="9"/>
      <c r="J39" s="9"/>
      <c r="K39" s="9"/>
      <c r="L39" s="9"/>
      <c r="M39" s="9"/>
      <c r="N39" s="9"/>
      <c r="T39" s="9"/>
    </row>
    <row r="40">
      <c r="E40" s="9"/>
      <c r="F40" s="100"/>
      <c r="G40" s="9"/>
      <c r="H40" s="9"/>
      <c r="J40" s="9"/>
      <c r="K40" s="9"/>
      <c r="L40" s="9"/>
      <c r="M40" s="9"/>
      <c r="N40" s="9"/>
      <c r="T40" s="9"/>
    </row>
    <row r="41">
      <c r="E41" s="9"/>
      <c r="F41" s="100"/>
      <c r="G41" s="9"/>
      <c r="H41" s="9"/>
      <c r="J41" s="9"/>
      <c r="K41" s="9"/>
      <c r="L41" s="9"/>
      <c r="M41" s="9"/>
      <c r="N41" s="9"/>
      <c r="T41" s="9"/>
    </row>
    <row r="42">
      <c r="E42" s="9"/>
      <c r="F42" s="100"/>
      <c r="G42" s="9"/>
      <c r="H42" s="9"/>
      <c r="J42" s="9"/>
      <c r="K42" s="9"/>
      <c r="L42" s="9"/>
      <c r="M42" s="9"/>
      <c r="N42" s="9"/>
      <c r="T42" s="9"/>
    </row>
    <row r="43">
      <c r="E43" s="9"/>
      <c r="F43" s="100"/>
      <c r="G43" s="9"/>
      <c r="H43" s="9"/>
      <c r="J43" s="9"/>
      <c r="K43" s="9"/>
      <c r="L43" s="9"/>
      <c r="M43" s="9"/>
      <c r="N43" s="9"/>
      <c r="T43" s="9"/>
    </row>
    <row r="44">
      <c r="E44" s="9"/>
      <c r="F44" s="100"/>
      <c r="G44" s="9"/>
      <c r="H44" s="9"/>
      <c r="J44" s="9"/>
      <c r="K44" s="9"/>
      <c r="L44" s="9"/>
      <c r="M44" s="9"/>
      <c r="N44" s="9"/>
      <c r="T44" s="9"/>
    </row>
    <row r="45">
      <c r="E45" s="9"/>
      <c r="F45" s="100"/>
      <c r="G45" s="9"/>
      <c r="H45" s="9"/>
      <c r="J45" s="9"/>
      <c r="K45" s="9"/>
      <c r="L45" s="9"/>
      <c r="M45" s="9"/>
      <c r="N45" s="9"/>
      <c r="T45" s="9"/>
    </row>
    <row r="46">
      <c r="E46" s="9"/>
      <c r="F46" s="100"/>
      <c r="G46" s="9"/>
      <c r="H46" s="9"/>
      <c r="J46" s="9"/>
      <c r="K46" s="9"/>
      <c r="L46" s="9"/>
      <c r="M46" s="9"/>
      <c r="N46" s="9"/>
      <c r="T46" s="9"/>
    </row>
    <row r="47">
      <c r="E47" s="9"/>
      <c r="F47" s="100"/>
      <c r="G47" s="9"/>
      <c r="H47" s="9"/>
      <c r="J47" s="9"/>
      <c r="K47" s="9"/>
      <c r="L47" s="9"/>
      <c r="M47" s="9"/>
      <c r="N47" s="9"/>
      <c r="T47" s="9"/>
    </row>
    <row r="48">
      <c r="E48" s="9"/>
      <c r="F48" s="100"/>
      <c r="G48" s="9"/>
      <c r="H48" s="9"/>
      <c r="J48" s="9"/>
      <c r="K48" s="9"/>
      <c r="L48" s="9"/>
      <c r="M48" s="9"/>
      <c r="N48" s="9"/>
      <c r="T48" s="9"/>
    </row>
    <row r="49">
      <c r="E49" s="9"/>
      <c r="F49" s="100"/>
      <c r="G49" s="9"/>
      <c r="H49" s="9"/>
      <c r="J49" s="9"/>
      <c r="K49" s="9"/>
      <c r="L49" s="9"/>
      <c r="M49" s="9"/>
      <c r="N49" s="9"/>
      <c r="T49" s="9"/>
    </row>
    <row r="50">
      <c r="E50" s="9"/>
      <c r="F50" s="100"/>
      <c r="G50" s="9"/>
      <c r="H50" s="9"/>
      <c r="J50" s="9"/>
      <c r="K50" s="9"/>
      <c r="L50" s="9"/>
      <c r="M50" s="9"/>
      <c r="N50" s="9"/>
      <c r="T50" s="9"/>
    </row>
    <row r="51">
      <c r="E51" s="9"/>
      <c r="F51" s="100"/>
      <c r="G51" s="9"/>
      <c r="H51" s="9"/>
      <c r="J51" s="9"/>
      <c r="K51" s="9"/>
      <c r="L51" s="9"/>
      <c r="M51" s="9"/>
      <c r="N51" s="9"/>
      <c r="T51" s="9"/>
    </row>
    <row r="52">
      <c r="E52" s="9"/>
      <c r="F52" s="100"/>
      <c r="G52" s="9"/>
      <c r="H52" s="9"/>
      <c r="J52" s="9"/>
      <c r="K52" s="9"/>
      <c r="L52" s="9"/>
      <c r="M52" s="9"/>
      <c r="N52" s="9"/>
      <c r="T52" s="9"/>
    </row>
    <row r="53">
      <c r="E53" s="9"/>
      <c r="F53" s="100"/>
      <c r="G53" s="9"/>
      <c r="H53" s="9"/>
      <c r="J53" s="9"/>
      <c r="K53" s="9"/>
      <c r="L53" s="9"/>
      <c r="M53" s="9"/>
      <c r="N53" s="9"/>
      <c r="T53" s="9"/>
    </row>
    <row r="54">
      <c r="E54" s="9"/>
      <c r="F54" s="100"/>
      <c r="G54" s="9"/>
      <c r="H54" s="9"/>
      <c r="J54" s="9"/>
      <c r="K54" s="9"/>
      <c r="L54" s="9"/>
      <c r="M54" s="9"/>
      <c r="N54" s="9"/>
      <c r="T54" s="9"/>
    </row>
    <row r="55">
      <c r="E55" s="9"/>
      <c r="F55" s="100"/>
      <c r="G55" s="9"/>
      <c r="H55" s="9"/>
      <c r="J55" s="9"/>
      <c r="K55" s="9"/>
      <c r="L55" s="9"/>
      <c r="M55" s="9"/>
      <c r="N55" s="9"/>
      <c r="T55" s="9"/>
    </row>
    <row r="56">
      <c r="E56" s="9"/>
      <c r="F56" s="100"/>
      <c r="G56" s="9"/>
      <c r="H56" s="9"/>
      <c r="J56" s="9"/>
      <c r="K56" s="9"/>
      <c r="L56" s="9"/>
      <c r="M56" s="9"/>
      <c r="N56" s="9"/>
      <c r="T56" s="9"/>
    </row>
    <row r="57">
      <c r="E57" s="9"/>
      <c r="F57" s="100"/>
      <c r="G57" s="9"/>
      <c r="H57" s="9"/>
      <c r="J57" s="9"/>
      <c r="K57" s="9"/>
      <c r="L57" s="9"/>
      <c r="M57" s="9"/>
      <c r="N57" s="9"/>
      <c r="T57" s="9"/>
    </row>
    <row r="58">
      <c r="E58" s="9"/>
      <c r="F58" s="100"/>
      <c r="G58" s="9"/>
      <c r="H58" s="9"/>
      <c r="J58" s="9"/>
      <c r="K58" s="9"/>
      <c r="L58" s="9"/>
      <c r="M58" s="9"/>
      <c r="N58" s="9"/>
      <c r="T58" s="9"/>
    </row>
    <row r="59">
      <c r="E59" s="9"/>
      <c r="F59" s="100"/>
      <c r="G59" s="9"/>
      <c r="H59" s="9"/>
      <c r="J59" s="9"/>
      <c r="K59" s="9"/>
      <c r="L59" s="9"/>
      <c r="M59" s="9"/>
      <c r="N59" s="9"/>
      <c r="T59" s="9"/>
    </row>
    <row r="60">
      <c r="E60" s="9"/>
      <c r="F60" s="100"/>
      <c r="G60" s="9"/>
      <c r="H60" s="9"/>
      <c r="J60" s="9"/>
      <c r="K60" s="9"/>
      <c r="L60" s="9"/>
      <c r="M60" s="9"/>
      <c r="N60" s="9"/>
      <c r="T60" s="9"/>
    </row>
    <row r="61">
      <c r="E61" s="9"/>
      <c r="F61" s="100"/>
      <c r="G61" s="9"/>
      <c r="H61" s="9"/>
      <c r="J61" s="9"/>
      <c r="K61" s="9"/>
      <c r="L61" s="9"/>
      <c r="M61" s="9"/>
      <c r="N61" s="9"/>
      <c r="T61" s="9"/>
    </row>
    <row r="62">
      <c r="E62" s="9"/>
      <c r="F62" s="100"/>
      <c r="G62" s="9"/>
      <c r="H62" s="9"/>
      <c r="J62" s="9"/>
      <c r="K62" s="9"/>
      <c r="L62" s="9"/>
      <c r="M62" s="9"/>
      <c r="N62" s="9"/>
      <c r="T62" s="9"/>
    </row>
    <row r="63">
      <c r="E63" s="9"/>
      <c r="F63" s="100"/>
      <c r="G63" s="9"/>
      <c r="H63" s="9"/>
      <c r="J63" s="9"/>
      <c r="K63" s="9"/>
      <c r="L63" s="9"/>
      <c r="M63" s="9"/>
      <c r="N63" s="9"/>
      <c r="T63" s="9"/>
    </row>
    <row r="64">
      <c r="E64" s="9"/>
      <c r="F64" s="100"/>
      <c r="G64" s="9"/>
      <c r="H64" s="9"/>
      <c r="J64" s="9"/>
      <c r="K64" s="9"/>
      <c r="L64" s="9"/>
      <c r="M64" s="9"/>
      <c r="N64" s="9"/>
      <c r="T64" s="9"/>
    </row>
    <row r="65">
      <c r="E65" s="9"/>
      <c r="F65" s="100"/>
      <c r="G65" s="9"/>
      <c r="H65" s="9"/>
      <c r="J65" s="9"/>
      <c r="K65" s="9"/>
      <c r="L65" s="9"/>
      <c r="M65" s="9"/>
      <c r="N65" s="9"/>
      <c r="T65" s="9"/>
    </row>
    <row r="66">
      <c r="E66" s="9"/>
      <c r="F66" s="100"/>
      <c r="G66" s="9"/>
      <c r="H66" s="9"/>
      <c r="J66" s="9"/>
      <c r="K66" s="9"/>
      <c r="L66" s="9"/>
      <c r="M66" s="9"/>
      <c r="N66" s="9"/>
      <c r="T66" s="9"/>
    </row>
    <row r="67">
      <c r="E67" s="9"/>
      <c r="F67" s="100"/>
      <c r="G67" s="9"/>
      <c r="H67" s="9"/>
      <c r="J67" s="9"/>
      <c r="K67" s="9"/>
      <c r="L67" s="9"/>
      <c r="M67" s="9"/>
      <c r="N67" s="9"/>
      <c r="T67" s="9"/>
    </row>
    <row r="68">
      <c r="E68" s="9"/>
      <c r="F68" s="100"/>
      <c r="G68" s="9"/>
      <c r="H68" s="9"/>
      <c r="J68" s="9"/>
      <c r="K68" s="9"/>
      <c r="L68" s="9"/>
      <c r="M68" s="9"/>
      <c r="N68" s="9"/>
      <c r="T68" s="9"/>
    </row>
    <row r="69">
      <c r="E69" s="9"/>
      <c r="F69" s="100"/>
      <c r="G69" s="9"/>
      <c r="H69" s="9"/>
      <c r="J69" s="9"/>
      <c r="K69" s="9"/>
      <c r="L69" s="9"/>
      <c r="M69" s="9"/>
      <c r="N69" s="9"/>
      <c r="T69" s="9"/>
    </row>
    <row r="70">
      <c r="E70" s="9"/>
      <c r="F70" s="100"/>
      <c r="G70" s="9"/>
      <c r="H70" s="9"/>
      <c r="J70" s="9"/>
      <c r="K70" s="9"/>
      <c r="L70" s="9"/>
      <c r="M70" s="9"/>
      <c r="N70" s="9"/>
      <c r="T70" s="9"/>
    </row>
    <row r="71">
      <c r="E71" s="9"/>
      <c r="F71" s="100"/>
      <c r="G71" s="9"/>
      <c r="H71" s="9"/>
      <c r="J71" s="9"/>
      <c r="K71" s="9"/>
      <c r="L71" s="9"/>
      <c r="M71" s="9"/>
      <c r="N71" s="9"/>
      <c r="T71" s="9"/>
    </row>
    <row r="72">
      <c r="E72" s="9"/>
      <c r="F72" s="100"/>
      <c r="G72" s="9"/>
      <c r="H72" s="9"/>
      <c r="J72" s="9"/>
      <c r="K72" s="9"/>
      <c r="L72" s="9"/>
      <c r="M72" s="9"/>
      <c r="N72" s="9"/>
      <c r="T72" s="9"/>
    </row>
    <row r="73">
      <c r="E73" s="9"/>
      <c r="F73" s="100"/>
      <c r="G73" s="9"/>
      <c r="H73" s="9"/>
      <c r="J73" s="9"/>
      <c r="K73" s="9"/>
      <c r="L73" s="9"/>
      <c r="M73" s="9"/>
      <c r="N73" s="9"/>
      <c r="T73" s="9"/>
    </row>
    <row r="74">
      <c r="E74" s="9"/>
      <c r="F74" s="100"/>
      <c r="G74" s="9"/>
      <c r="H74" s="9"/>
      <c r="J74" s="9"/>
      <c r="K74" s="9"/>
      <c r="L74" s="9"/>
      <c r="M74" s="9"/>
      <c r="N74" s="9"/>
      <c r="T74" s="9"/>
    </row>
    <row r="75">
      <c r="E75" s="9"/>
      <c r="F75" s="100"/>
      <c r="G75" s="9"/>
      <c r="H75" s="9"/>
      <c r="J75" s="9"/>
      <c r="K75" s="9"/>
      <c r="L75" s="9"/>
      <c r="M75" s="9"/>
      <c r="N75" s="9"/>
      <c r="T75" s="9"/>
    </row>
    <row r="76">
      <c r="E76" s="9"/>
      <c r="F76" s="100"/>
      <c r="G76" s="9"/>
      <c r="H76" s="9"/>
      <c r="J76" s="9"/>
      <c r="K76" s="9"/>
      <c r="L76" s="9"/>
      <c r="M76" s="9"/>
      <c r="N76" s="9"/>
      <c r="T76" s="9"/>
    </row>
    <row r="77">
      <c r="E77" s="9"/>
      <c r="F77" s="100"/>
      <c r="G77" s="9"/>
      <c r="H77" s="9"/>
      <c r="J77" s="9"/>
      <c r="K77" s="9"/>
      <c r="L77" s="9"/>
      <c r="M77" s="9"/>
      <c r="N77" s="9"/>
      <c r="T77" s="9"/>
    </row>
    <row r="78">
      <c r="E78" s="9"/>
      <c r="F78" s="100"/>
      <c r="G78" s="9"/>
      <c r="H78" s="9"/>
      <c r="J78" s="9"/>
      <c r="K78" s="9"/>
      <c r="L78" s="9"/>
      <c r="M78" s="9"/>
      <c r="N78" s="9"/>
      <c r="T78" s="9"/>
    </row>
    <row r="79">
      <c r="E79" s="9"/>
      <c r="F79" s="100"/>
      <c r="G79" s="9"/>
      <c r="H79" s="9"/>
      <c r="J79" s="9"/>
      <c r="K79" s="9"/>
      <c r="L79" s="9"/>
      <c r="M79" s="9"/>
      <c r="N79" s="9"/>
      <c r="T79" s="9"/>
    </row>
    <row r="80">
      <c r="E80" s="9"/>
      <c r="F80" s="100"/>
      <c r="G80" s="9"/>
      <c r="H80" s="9"/>
      <c r="J80" s="9"/>
      <c r="K80" s="9"/>
      <c r="L80" s="9"/>
      <c r="M80" s="9"/>
      <c r="N80" s="9"/>
      <c r="T80" s="9"/>
    </row>
    <row r="81">
      <c r="E81" s="9"/>
      <c r="F81" s="100"/>
      <c r="G81" s="9"/>
      <c r="H81" s="9"/>
      <c r="J81" s="9"/>
      <c r="K81" s="9"/>
      <c r="L81" s="9"/>
      <c r="M81" s="9"/>
      <c r="N81" s="9"/>
      <c r="T81" s="9"/>
    </row>
    <row r="82">
      <c r="E82" s="9"/>
      <c r="F82" s="100"/>
      <c r="G82" s="9"/>
      <c r="H82" s="9"/>
      <c r="J82" s="9"/>
      <c r="K82" s="9"/>
      <c r="L82" s="9"/>
      <c r="M82" s="9"/>
      <c r="N82" s="9"/>
      <c r="T82" s="9"/>
    </row>
    <row r="83">
      <c r="E83" s="9"/>
      <c r="F83" s="100"/>
      <c r="G83" s="9"/>
      <c r="H83" s="9"/>
      <c r="J83" s="9"/>
      <c r="K83" s="9"/>
      <c r="L83" s="9"/>
      <c r="M83" s="9"/>
      <c r="N83" s="9"/>
      <c r="T83" s="9"/>
    </row>
    <row r="84">
      <c r="E84" s="9"/>
      <c r="F84" s="100"/>
      <c r="G84" s="9"/>
      <c r="H84" s="9"/>
      <c r="J84" s="9"/>
      <c r="K84" s="9"/>
      <c r="L84" s="9"/>
      <c r="M84" s="9"/>
      <c r="N84" s="9"/>
      <c r="T84" s="9"/>
    </row>
    <row r="85">
      <c r="E85" s="9"/>
      <c r="F85" s="100"/>
      <c r="G85" s="9"/>
      <c r="H85" s="9"/>
      <c r="J85" s="9"/>
      <c r="K85" s="9"/>
      <c r="L85" s="9"/>
      <c r="M85" s="9"/>
      <c r="N85" s="9"/>
      <c r="T85" s="9"/>
    </row>
    <row r="86">
      <c r="E86" s="9"/>
      <c r="F86" s="100"/>
      <c r="G86" s="9"/>
      <c r="H86" s="9"/>
      <c r="J86" s="9"/>
      <c r="K86" s="9"/>
      <c r="L86" s="9"/>
      <c r="M86" s="9"/>
      <c r="N86" s="9"/>
      <c r="T86" s="9"/>
    </row>
    <row r="87">
      <c r="E87" s="9"/>
      <c r="F87" s="100"/>
      <c r="G87" s="9"/>
      <c r="H87" s="9"/>
      <c r="J87" s="9"/>
      <c r="K87" s="9"/>
      <c r="L87" s="9"/>
      <c r="M87" s="9"/>
      <c r="N87" s="9"/>
      <c r="T87" s="9"/>
    </row>
    <row r="88">
      <c r="E88" s="9"/>
      <c r="F88" s="100"/>
      <c r="G88" s="9"/>
      <c r="H88" s="9"/>
      <c r="J88" s="9"/>
      <c r="K88" s="9"/>
      <c r="L88" s="9"/>
      <c r="M88" s="9"/>
      <c r="N88" s="9"/>
      <c r="T88" s="9"/>
    </row>
    <row r="89">
      <c r="E89" s="9"/>
      <c r="F89" s="100"/>
      <c r="G89" s="9"/>
      <c r="H89" s="9"/>
      <c r="J89" s="9"/>
      <c r="K89" s="9"/>
      <c r="L89" s="9"/>
      <c r="M89" s="9"/>
      <c r="N89" s="9"/>
      <c r="T89" s="9"/>
    </row>
    <row r="90">
      <c r="E90" s="9"/>
      <c r="F90" s="100"/>
      <c r="G90" s="9"/>
      <c r="H90" s="9"/>
      <c r="J90" s="9"/>
      <c r="K90" s="9"/>
      <c r="L90" s="9"/>
      <c r="M90" s="9"/>
      <c r="N90" s="9"/>
      <c r="T90" s="9"/>
    </row>
    <row r="91">
      <c r="E91" s="9"/>
      <c r="F91" s="100"/>
      <c r="G91" s="9"/>
      <c r="H91" s="9"/>
      <c r="J91" s="9"/>
      <c r="K91" s="9"/>
      <c r="L91" s="9"/>
      <c r="M91" s="9"/>
      <c r="N91" s="9"/>
      <c r="T91" s="9"/>
    </row>
    <row r="92">
      <c r="E92" s="9"/>
      <c r="F92" s="100"/>
      <c r="G92" s="9"/>
      <c r="H92" s="9"/>
      <c r="J92" s="9"/>
      <c r="K92" s="9"/>
      <c r="L92" s="9"/>
      <c r="M92" s="9"/>
      <c r="N92" s="9"/>
      <c r="T92" s="9"/>
    </row>
    <row r="93">
      <c r="E93" s="9"/>
      <c r="F93" s="100"/>
      <c r="G93" s="9"/>
      <c r="H93" s="9"/>
      <c r="J93" s="9"/>
      <c r="K93" s="9"/>
      <c r="L93" s="9"/>
      <c r="M93" s="9"/>
      <c r="N93" s="9"/>
      <c r="T93" s="9"/>
    </row>
    <row r="94">
      <c r="E94" s="9"/>
      <c r="F94" s="100"/>
      <c r="G94" s="9"/>
      <c r="H94" s="9"/>
      <c r="J94" s="9"/>
      <c r="K94" s="9"/>
      <c r="L94" s="9"/>
      <c r="M94" s="9"/>
      <c r="N94" s="9"/>
      <c r="T94" s="9"/>
    </row>
    <row r="95">
      <c r="E95" s="9"/>
      <c r="F95" s="100"/>
      <c r="G95" s="9"/>
      <c r="H95" s="9"/>
      <c r="J95" s="9"/>
      <c r="K95" s="9"/>
      <c r="L95" s="9"/>
      <c r="M95" s="9"/>
      <c r="N95" s="9"/>
      <c r="T95" s="9"/>
    </row>
    <row r="96">
      <c r="E96" s="9"/>
      <c r="F96" s="100"/>
      <c r="G96" s="9"/>
      <c r="H96" s="9"/>
      <c r="J96" s="9"/>
      <c r="K96" s="9"/>
      <c r="L96" s="9"/>
      <c r="M96" s="9"/>
      <c r="N96" s="9"/>
      <c r="T96" s="9"/>
    </row>
    <row r="97">
      <c r="E97" s="9"/>
      <c r="F97" s="100"/>
      <c r="G97" s="9"/>
      <c r="H97" s="9"/>
      <c r="J97" s="9"/>
      <c r="K97" s="9"/>
      <c r="L97" s="9"/>
      <c r="M97" s="9"/>
      <c r="N97" s="9"/>
      <c r="T97" s="9"/>
    </row>
    <row r="98">
      <c r="E98" s="9"/>
      <c r="F98" s="100"/>
      <c r="G98" s="9"/>
      <c r="H98" s="9"/>
      <c r="J98" s="9"/>
      <c r="K98" s="9"/>
      <c r="L98" s="9"/>
      <c r="M98" s="9"/>
      <c r="N98" s="9"/>
      <c r="T98" s="9"/>
    </row>
    <row r="99">
      <c r="E99" s="9"/>
      <c r="F99" s="100"/>
      <c r="G99" s="9"/>
      <c r="H99" s="9"/>
      <c r="J99" s="9"/>
      <c r="K99" s="9"/>
      <c r="L99" s="9"/>
      <c r="M99" s="9"/>
      <c r="N99" s="9"/>
      <c r="T99" s="9"/>
    </row>
    <row r="100">
      <c r="E100" s="9"/>
      <c r="F100" s="100"/>
      <c r="G100" s="9"/>
      <c r="H100" s="9"/>
      <c r="J100" s="9"/>
      <c r="K100" s="9"/>
      <c r="L100" s="9"/>
      <c r="M100" s="9"/>
      <c r="N100" s="9"/>
      <c r="T100" s="9"/>
    </row>
    <row r="101">
      <c r="E101" s="9"/>
      <c r="F101" s="100"/>
      <c r="G101" s="9"/>
      <c r="H101" s="9"/>
      <c r="J101" s="9"/>
      <c r="K101" s="9"/>
      <c r="L101" s="9"/>
      <c r="M101" s="9"/>
      <c r="N101" s="9"/>
      <c r="T101" s="9"/>
    </row>
    <row r="102">
      <c r="E102" s="9"/>
      <c r="F102" s="100"/>
      <c r="G102" s="9"/>
      <c r="H102" s="9"/>
      <c r="J102" s="9"/>
      <c r="K102" s="9"/>
      <c r="L102" s="9"/>
      <c r="M102" s="9"/>
      <c r="N102" s="9"/>
      <c r="T102" s="9"/>
    </row>
    <row r="103">
      <c r="E103" s="9"/>
      <c r="F103" s="100"/>
      <c r="G103" s="9"/>
      <c r="H103" s="9"/>
      <c r="J103" s="9"/>
      <c r="K103" s="9"/>
      <c r="L103" s="9"/>
      <c r="M103" s="9"/>
      <c r="N103" s="9"/>
      <c r="T103" s="9"/>
    </row>
    <row r="104">
      <c r="E104" s="9"/>
      <c r="F104" s="100"/>
      <c r="G104" s="9"/>
      <c r="H104" s="9"/>
      <c r="J104" s="9"/>
      <c r="K104" s="9"/>
      <c r="L104" s="9"/>
      <c r="M104" s="9"/>
      <c r="N104" s="9"/>
      <c r="T104" s="9"/>
    </row>
    <row r="105">
      <c r="E105" s="9"/>
      <c r="F105" s="100"/>
      <c r="G105" s="9"/>
      <c r="H105" s="9"/>
      <c r="J105" s="9"/>
      <c r="K105" s="9"/>
      <c r="L105" s="9"/>
      <c r="M105" s="9"/>
      <c r="N105" s="9"/>
      <c r="T105" s="9"/>
    </row>
    <row r="106">
      <c r="E106" s="9"/>
      <c r="F106" s="100"/>
      <c r="G106" s="9"/>
      <c r="H106" s="9"/>
      <c r="J106" s="9"/>
      <c r="K106" s="9"/>
      <c r="L106" s="9"/>
      <c r="M106" s="9"/>
      <c r="N106" s="9"/>
      <c r="T106" s="9"/>
    </row>
    <row r="107">
      <c r="E107" s="9"/>
      <c r="F107" s="100"/>
      <c r="G107" s="9"/>
      <c r="H107" s="9"/>
      <c r="J107" s="9"/>
      <c r="K107" s="9"/>
      <c r="L107" s="9"/>
      <c r="M107" s="9"/>
      <c r="N107" s="9"/>
      <c r="T107" s="9"/>
    </row>
    <row r="108">
      <c r="E108" s="9"/>
      <c r="F108" s="100"/>
      <c r="G108" s="9"/>
      <c r="H108" s="9"/>
      <c r="J108" s="9"/>
      <c r="K108" s="9"/>
      <c r="L108" s="9"/>
      <c r="M108" s="9"/>
      <c r="N108" s="9"/>
      <c r="T108" s="9"/>
    </row>
    <row r="109">
      <c r="E109" s="9"/>
      <c r="F109" s="100"/>
      <c r="G109" s="9"/>
      <c r="H109" s="9"/>
      <c r="J109" s="9"/>
      <c r="K109" s="9"/>
      <c r="L109" s="9"/>
      <c r="M109" s="9"/>
      <c r="N109" s="9"/>
      <c r="T109" s="9"/>
    </row>
    <row r="110">
      <c r="E110" s="9"/>
      <c r="F110" s="100"/>
      <c r="G110" s="9"/>
      <c r="H110" s="9"/>
      <c r="J110" s="9"/>
      <c r="K110" s="9"/>
      <c r="L110" s="9"/>
      <c r="M110" s="9"/>
      <c r="N110" s="9"/>
      <c r="T110" s="9"/>
    </row>
    <row r="111">
      <c r="E111" s="9"/>
      <c r="F111" s="100"/>
      <c r="G111" s="9"/>
      <c r="H111" s="9"/>
      <c r="J111" s="9"/>
      <c r="K111" s="9"/>
      <c r="L111" s="9"/>
      <c r="M111" s="9"/>
      <c r="N111" s="9"/>
      <c r="T111" s="9"/>
    </row>
    <row r="112">
      <c r="E112" s="9"/>
      <c r="F112" s="100"/>
      <c r="G112" s="9"/>
      <c r="H112" s="9"/>
      <c r="J112" s="9"/>
      <c r="K112" s="9"/>
      <c r="L112" s="9"/>
      <c r="M112" s="9"/>
      <c r="N112" s="9"/>
      <c r="T112" s="9"/>
    </row>
    <row r="113">
      <c r="E113" s="9"/>
      <c r="F113" s="100"/>
      <c r="G113" s="9"/>
      <c r="H113" s="9"/>
      <c r="J113" s="9"/>
      <c r="K113" s="9"/>
      <c r="L113" s="9"/>
      <c r="M113" s="9"/>
      <c r="N113" s="9"/>
      <c r="T113" s="9"/>
    </row>
    <row r="114">
      <c r="E114" s="9"/>
      <c r="F114" s="100"/>
      <c r="G114" s="9"/>
      <c r="H114" s="9"/>
      <c r="J114" s="9"/>
      <c r="K114" s="9"/>
      <c r="L114" s="9"/>
      <c r="M114" s="9"/>
      <c r="N114" s="9"/>
      <c r="T114" s="9"/>
    </row>
    <row r="115">
      <c r="E115" s="9"/>
      <c r="F115" s="100"/>
      <c r="G115" s="9"/>
      <c r="H115" s="9"/>
      <c r="J115" s="9"/>
      <c r="K115" s="9"/>
      <c r="L115" s="9"/>
      <c r="M115" s="9"/>
      <c r="N115" s="9"/>
      <c r="T115" s="9"/>
    </row>
    <row r="116">
      <c r="E116" s="9"/>
      <c r="F116" s="100"/>
      <c r="G116" s="9"/>
      <c r="H116" s="9"/>
      <c r="J116" s="9"/>
      <c r="K116" s="9"/>
      <c r="L116" s="9"/>
      <c r="M116" s="9"/>
      <c r="N116" s="9"/>
      <c r="T116" s="9"/>
    </row>
    <row r="117">
      <c r="E117" s="9"/>
      <c r="F117" s="100"/>
      <c r="G117" s="9"/>
      <c r="H117" s="9"/>
      <c r="J117" s="9"/>
      <c r="K117" s="9"/>
      <c r="L117" s="9"/>
      <c r="M117" s="9"/>
      <c r="N117" s="9"/>
      <c r="T117" s="9"/>
    </row>
    <row r="118">
      <c r="E118" s="9"/>
      <c r="F118" s="100"/>
      <c r="G118" s="9"/>
      <c r="H118" s="9"/>
      <c r="J118" s="9"/>
      <c r="K118" s="9"/>
      <c r="L118" s="9"/>
      <c r="M118" s="9"/>
      <c r="N118" s="9"/>
      <c r="T118" s="9"/>
    </row>
    <row r="119">
      <c r="E119" s="9"/>
      <c r="F119" s="100"/>
      <c r="G119" s="9"/>
      <c r="H119" s="9"/>
      <c r="J119" s="9"/>
      <c r="K119" s="9"/>
      <c r="L119" s="9"/>
      <c r="M119" s="9"/>
      <c r="N119" s="9"/>
      <c r="T119" s="9"/>
    </row>
    <row r="120">
      <c r="E120" s="9"/>
      <c r="F120" s="100"/>
      <c r="G120" s="9"/>
      <c r="H120" s="9"/>
      <c r="J120" s="9"/>
      <c r="K120" s="9"/>
      <c r="L120" s="9"/>
      <c r="M120" s="9"/>
      <c r="N120" s="9"/>
      <c r="T120" s="9"/>
    </row>
    <row r="121">
      <c r="E121" s="9"/>
      <c r="F121" s="100"/>
      <c r="G121" s="9"/>
      <c r="H121" s="9"/>
      <c r="J121" s="9"/>
      <c r="K121" s="9"/>
      <c r="L121" s="9"/>
      <c r="M121" s="9"/>
      <c r="N121" s="9"/>
      <c r="T121" s="9"/>
    </row>
    <row r="122">
      <c r="E122" s="9"/>
      <c r="F122" s="100"/>
      <c r="G122" s="9"/>
      <c r="H122" s="9"/>
      <c r="J122" s="9"/>
      <c r="K122" s="9"/>
      <c r="L122" s="9"/>
      <c r="M122" s="9"/>
      <c r="N122" s="9"/>
      <c r="T122" s="9"/>
    </row>
    <row r="123">
      <c r="E123" s="9"/>
      <c r="F123" s="100"/>
      <c r="G123" s="9"/>
      <c r="H123" s="9"/>
      <c r="J123" s="9"/>
      <c r="K123" s="9"/>
      <c r="L123" s="9"/>
      <c r="M123" s="9"/>
      <c r="N123" s="9"/>
      <c r="T123" s="9"/>
    </row>
    <row r="124">
      <c r="E124" s="9"/>
      <c r="F124" s="100"/>
      <c r="G124" s="9"/>
      <c r="H124" s="9"/>
      <c r="J124" s="9"/>
      <c r="K124" s="9"/>
      <c r="L124" s="9"/>
      <c r="M124" s="9"/>
      <c r="N124" s="9"/>
      <c r="T124" s="9"/>
    </row>
    <row r="125">
      <c r="E125" s="9"/>
      <c r="F125" s="100"/>
      <c r="G125" s="9"/>
      <c r="H125" s="9"/>
      <c r="J125" s="9"/>
      <c r="K125" s="9"/>
      <c r="L125" s="9"/>
      <c r="M125" s="9"/>
      <c r="N125" s="9"/>
      <c r="T125" s="9"/>
    </row>
    <row r="126">
      <c r="E126" s="9"/>
      <c r="F126" s="100"/>
      <c r="G126" s="9"/>
      <c r="H126" s="9"/>
      <c r="J126" s="9"/>
      <c r="K126" s="9"/>
      <c r="L126" s="9"/>
      <c r="M126" s="9"/>
      <c r="N126" s="9"/>
      <c r="T126" s="9"/>
    </row>
    <row r="127">
      <c r="E127" s="9"/>
      <c r="F127" s="100"/>
      <c r="G127" s="9"/>
      <c r="H127" s="9"/>
      <c r="J127" s="9"/>
      <c r="K127" s="9"/>
      <c r="L127" s="9"/>
      <c r="M127" s="9"/>
      <c r="N127" s="9"/>
      <c r="T127" s="9"/>
    </row>
    <row r="128">
      <c r="E128" s="9"/>
      <c r="F128" s="100"/>
      <c r="G128" s="9"/>
      <c r="H128" s="9"/>
      <c r="J128" s="9"/>
      <c r="K128" s="9"/>
      <c r="L128" s="9"/>
      <c r="M128" s="9"/>
      <c r="N128" s="9"/>
      <c r="T128" s="9"/>
    </row>
    <row r="129">
      <c r="E129" s="9"/>
      <c r="F129" s="100"/>
      <c r="G129" s="9"/>
      <c r="H129" s="9"/>
      <c r="J129" s="9"/>
      <c r="K129" s="9"/>
      <c r="L129" s="9"/>
      <c r="M129" s="9"/>
      <c r="N129" s="9"/>
      <c r="T129" s="9"/>
    </row>
    <row r="130">
      <c r="E130" s="9"/>
      <c r="F130" s="100"/>
      <c r="G130" s="9"/>
      <c r="H130" s="9"/>
      <c r="J130" s="9"/>
      <c r="K130" s="9"/>
      <c r="L130" s="9"/>
      <c r="M130" s="9"/>
      <c r="N130" s="9"/>
      <c r="T130" s="9"/>
    </row>
    <row r="131">
      <c r="E131" s="9"/>
      <c r="F131" s="100"/>
      <c r="G131" s="9"/>
      <c r="H131" s="9"/>
      <c r="J131" s="9"/>
      <c r="K131" s="9"/>
      <c r="L131" s="9"/>
      <c r="M131" s="9"/>
      <c r="N131" s="9"/>
      <c r="T131" s="9"/>
    </row>
    <row r="132">
      <c r="E132" s="9"/>
      <c r="F132" s="100"/>
      <c r="G132" s="9"/>
      <c r="H132" s="9"/>
      <c r="J132" s="9"/>
      <c r="K132" s="9"/>
      <c r="L132" s="9"/>
      <c r="M132" s="9"/>
      <c r="N132" s="9"/>
      <c r="T132" s="9"/>
    </row>
    <row r="133">
      <c r="E133" s="9"/>
      <c r="F133" s="100"/>
      <c r="G133" s="9"/>
      <c r="H133" s="9"/>
      <c r="J133" s="9"/>
      <c r="K133" s="9"/>
      <c r="L133" s="9"/>
      <c r="M133" s="9"/>
      <c r="N133" s="9"/>
      <c r="T133" s="9"/>
    </row>
    <row r="134">
      <c r="E134" s="9"/>
      <c r="F134" s="100"/>
      <c r="G134" s="9"/>
      <c r="H134" s="9"/>
      <c r="J134" s="9"/>
      <c r="K134" s="9"/>
      <c r="L134" s="9"/>
      <c r="M134" s="9"/>
      <c r="N134" s="9"/>
      <c r="T134" s="9"/>
    </row>
    <row r="135">
      <c r="E135" s="9"/>
      <c r="F135" s="100"/>
      <c r="G135" s="9"/>
      <c r="H135" s="9"/>
      <c r="J135" s="9"/>
      <c r="K135" s="9"/>
      <c r="L135" s="9"/>
      <c r="M135" s="9"/>
      <c r="N135" s="9"/>
      <c r="T135" s="9"/>
    </row>
    <row r="136">
      <c r="E136" s="9"/>
      <c r="F136" s="100"/>
      <c r="G136" s="9"/>
      <c r="H136" s="9"/>
      <c r="J136" s="9"/>
      <c r="K136" s="9"/>
      <c r="L136" s="9"/>
      <c r="M136" s="9"/>
      <c r="N136" s="9"/>
      <c r="T136" s="9"/>
    </row>
    <row r="137">
      <c r="E137" s="9"/>
      <c r="F137" s="100"/>
      <c r="G137" s="9"/>
      <c r="H137" s="9"/>
      <c r="J137" s="9"/>
      <c r="K137" s="9"/>
      <c r="L137" s="9"/>
      <c r="M137" s="9"/>
      <c r="N137" s="9"/>
      <c r="T137" s="9"/>
    </row>
    <row r="138">
      <c r="E138" s="9"/>
      <c r="F138" s="100"/>
      <c r="G138" s="9"/>
      <c r="H138" s="9"/>
      <c r="J138" s="9"/>
      <c r="K138" s="9"/>
      <c r="L138" s="9"/>
      <c r="M138" s="9"/>
      <c r="N138" s="9"/>
      <c r="T138" s="9"/>
    </row>
    <row r="139">
      <c r="E139" s="9"/>
      <c r="F139" s="100"/>
      <c r="G139" s="9"/>
      <c r="H139" s="9"/>
      <c r="J139" s="9"/>
      <c r="K139" s="9"/>
      <c r="L139" s="9"/>
      <c r="M139" s="9"/>
      <c r="N139" s="9"/>
      <c r="T139" s="9"/>
    </row>
    <row r="140">
      <c r="E140" s="9"/>
      <c r="F140" s="100"/>
      <c r="G140" s="9"/>
      <c r="H140" s="9"/>
      <c r="J140" s="9"/>
      <c r="K140" s="9"/>
      <c r="L140" s="9"/>
      <c r="M140" s="9"/>
      <c r="N140" s="9"/>
      <c r="T140" s="9"/>
    </row>
    <row r="141">
      <c r="E141" s="9"/>
      <c r="F141" s="100"/>
      <c r="G141" s="9"/>
      <c r="H141" s="9"/>
      <c r="J141" s="9"/>
      <c r="K141" s="9"/>
      <c r="L141" s="9"/>
      <c r="M141" s="9"/>
      <c r="N141" s="9"/>
      <c r="T141" s="9"/>
    </row>
    <row r="142">
      <c r="E142" s="9"/>
      <c r="F142" s="100"/>
      <c r="G142" s="9"/>
      <c r="H142" s="9"/>
      <c r="J142" s="9"/>
      <c r="K142" s="9"/>
      <c r="L142" s="9"/>
      <c r="M142" s="9"/>
      <c r="N142" s="9"/>
      <c r="T142" s="9"/>
    </row>
    <row r="143">
      <c r="E143" s="9"/>
      <c r="F143" s="100"/>
      <c r="G143" s="9"/>
      <c r="H143" s="9"/>
      <c r="J143" s="9"/>
      <c r="K143" s="9"/>
      <c r="L143" s="9"/>
      <c r="M143" s="9"/>
      <c r="N143" s="9"/>
      <c r="T143" s="9"/>
    </row>
    <row r="144">
      <c r="E144" s="9"/>
      <c r="F144" s="100"/>
      <c r="G144" s="9"/>
      <c r="H144" s="9"/>
      <c r="J144" s="9"/>
      <c r="K144" s="9"/>
      <c r="L144" s="9"/>
      <c r="M144" s="9"/>
      <c r="N144" s="9"/>
      <c r="T144" s="9"/>
    </row>
    <row r="145">
      <c r="E145" s="9"/>
      <c r="F145" s="100"/>
      <c r="G145" s="9"/>
      <c r="H145" s="9"/>
      <c r="J145" s="9"/>
      <c r="K145" s="9"/>
      <c r="L145" s="9"/>
      <c r="M145" s="9"/>
      <c r="N145" s="9"/>
      <c r="T145" s="9"/>
    </row>
    <row r="146">
      <c r="E146" s="9"/>
      <c r="F146" s="100"/>
      <c r="G146" s="9"/>
      <c r="H146" s="9"/>
      <c r="J146" s="9"/>
      <c r="K146" s="9"/>
      <c r="L146" s="9"/>
      <c r="M146" s="9"/>
      <c r="N146" s="9"/>
      <c r="T146" s="9"/>
    </row>
    <row r="147">
      <c r="E147" s="9"/>
      <c r="F147" s="100"/>
      <c r="G147" s="9"/>
      <c r="H147" s="9"/>
      <c r="J147" s="9"/>
      <c r="K147" s="9"/>
      <c r="L147" s="9"/>
      <c r="M147" s="9"/>
      <c r="N147" s="9"/>
      <c r="T147" s="9"/>
    </row>
    <row r="148">
      <c r="E148" s="9"/>
      <c r="F148" s="100"/>
      <c r="G148" s="9"/>
      <c r="H148" s="9"/>
      <c r="J148" s="9"/>
      <c r="K148" s="9"/>
      <c r="L148" s="9"/>
      <c r="M148" s="9"/>
      <c r="N148" s="9"/>
      <c r="T148" s="9"/>
    </row>
    <row r="149">
      <c r="E149" s="9"/>
      <c r="F149" s="100"/>
      <c r="G149" s="9"/>
      <c r="H149" s="9"/>
      <c r="J149" s="9"/>
      <c r="K149" s="9"/>
      <c r="L149" s="9"/>
      <c r="M149" s="9"/>
      <c r="N149" s="9"/>
      <c r="T149" s="9"/>
    </row>
    <row r="150">
      <c r="E150" s="9"/>
      <c r="F150" s="100"/>
      <c r="G150" s="9"/>
      <c r="H150" s="9"/>
      <c r="J150" s="9"/>
      <c r="K150" s="9"/>
      <c r="L150" s="9"/>
      <c r="M150" s="9"/>
      <c r="N150" s="9"/>
      <c r="T150" s="9"/>
    </row>
    <row r="151">
      <c r="E151" s="9"/>
      <c r="F151" s="100"/>
      <c r="G151" s="9"/>
      <c r="H151" s="9"/>
      <c r="J151" s="9"/>
      <c r="K151" s="9"/>
      <c r="L151" s="9"/>
      <c r="M151" s="9"/>
      <c r="N151" s="9"/>
      <c r="T151" s="9"/>
    </row>
    <row r="152">
      <c r="E152" s="9"/>
      <c r="F152" s="100"/>
      <c r="G152" s="9"/>
      <c r="H152" s="9"/>
      <c r="J152" s="9"/>
      <c r="K152" s="9"/>
      <c r="L152" s="9"/>
      <c r="M152" s="9"/>
      <c r="N152" s="9"/>
      <c r="T152" s="9"/>
    </row>
    <row r="153">
      <c r="E153" s="9"/>
      <c r="F153" s="100"/>
      <c r="G153" s="9"/>
      <c r="H153" s="9"/>
      <c r="J153" s="9"/>
      <c r="K153" s="9"/>
      <c r="L153" s="9"/>
      <c r="M153" s="9"/>
      <c r="N153" s="9"/>
      <c r="T153" s="9"/>
    </row>
    <row r="154">
      <c r="E154" s="9"/>
      <c r="F154" s="100"/>
      <c r="G154" s="9"/>
      <c r="H154" s="9"/>
      <c r="J154" s="9"/>
      <c r="K154" s="9"/>
      <c r="L154" s="9"/>
      <c r="M154" s="9"/>
      <c r="N154" s="9"/>
      <c r="T154" s="9"/>
    </row>
    <row r="155">
      <c r="E155" s="9"/>
      <c r="F155" s="100"/>
      <c r="G155" s="9"/>
      <c r="H155" s="9"/>
      <c r="J155" s="9"/>
      <c r="K155" s="9"/>
      <c r="L155" s="9"/>
      <c r="M155" s="9"/>
      <c r="N155" s="9"/>
      <c r="T155" s="9"/>
    </row>
    <row r="156">
      <c r="E156" s="9"/>
      <c r="F156" s="100"/>
      <c r="G156" s="9"/>
      <c r="H156" s="9"/>
      <c r="J156" s="9"/>
      <c r="K156" s="9"/>
      <c r="L156" s="9"/>
      <c r="M156" s="9"/>
      <c r="N156" s="9"/>
      <c r="T156" s="9"/>
    </row>
    <row r="157">
      <c r="E157" s="9"/>
      <c r="F157" s="100"/>
      <c r="G157" s="9"/>
      <c r="H157" s="9"/>
      <c r="J157" s="9"/>
      <c r="K157" s="9"/>
      <c r="L157" s="9"/>
      <c r="M157" s="9"/>
      <c r="N157" s="9"/>
      <c r="T157" s="9"/>
    </row>
    <row r="158">
      <c r="E158" s="9"/>
      <c r="F158" s="100"/>
      <c r="G158" s="9"/>
      <c r="H158" s="9"/>
      <c r="J158" s="9"/>
      <c r="K158" s="9"/>
      <c r="L158" s="9"/>
      <c r="M158" s="9"/>
      <c r="N158" s="9"/>
      <c r="T158" s="9"/>
    </row>
    <row r="159">
      <c r="E159" s="9"/>
      <c r="F159" s="100"/>
      <c r="G159" s="9"/>
      <c r="H159" s="9"/>
      <c r="J159" s="9"/>
      <c r="K159" s="9"/>
      <c r="L159" s="9"/>
      <c r="M159" s="9"/>
      <c r="N159" s="9"/>
      <c r="T159" s="9"/>
    </row>
    <row r="160">
      <c r="E160" s="9"/>
      <c r="F160" s="100"/>
      <c r="G160" s="9"/>
      <c r="H160" s="9"/>
      <c r="J160" s="9"/>
      <c r="K160" s="9"/>
      <c r="L160" s="9"/>
      <c r="M160" s="9"/>
      <c r="N160" s="9"/>
      <c r="T160" s="9"/>
    </row>
    <row r="161">
      <c r="E161" s="9"/>
      <c r="F161" s="100"/>
      <c r="G161" s="9"/>
      <c r="H161" s="9"/>
      <c r="J161" s="9"/>
      <c r="K161" s="9"/>
      <c r="L161" s="9"/>
      <c r="M161" s="9"/>
      <c r="N161" s="9"/>
      <c r="T161" s="9"/>
    </row>
    <row r="162">
      <c r="E162" s="9"/>
      <c r="F162" s="100"/>
      <c r="G162" s="9"/>
      <c r="H162" s="9"/>
      <c r="J162" s="9"/>
      <c r="K162" s="9"/>
      <c r="L162" s="9"/>
      <c r="M162" s="9"/>
      <c r="N162" s="9"/>
      <c r="T162" s="9"/>
    </row>
    <row r="163">
      <c r="E163" s="9"/>
      <c r="F163" s="100"/>
      <c r="G163" s="9"/>
      <c r="H163" s="9"/>
      <c r="J163" s="9"/>
      <c r="K163" s="9"/>
      <c r="L163" s="9"/>
      <c r="M163" s="9"/>
      <c r="N163" s="9"/>
      <c r="T163" s="9"/>
    </row>
    <row r="164">
      <c r="E164" s="9"/>
      <c r="F164" s="100"/>
      <c r="G164" s="9"/>
      <c r="H164" s="9"/>
      <c r="J164" s="9"/>
      <c r="K164" s="9"/>
      <c r="L164" s="9"/>
      <c r="M164" s="9"/>
      <c r="N164" s="9"/>
      <c r="T164" s="9"/>
    </row>
    <row r="165">
      <c r="E165" s="9"/>
      <c r="F165" s="100"/>
      <c r="G165" s="9"/>
      <c r="H165" s="9"/>
      <c r="J165" s="9"/>
      <c r="K165" s="9"/>
      <c r="L165" s="9"/>
      <c r="M165" s="9"/>
      <c r="N165" s="9"/>
      <c r="T165" s="9"/>
    </row>
    <row r="166">
      <c r="E166" s="9"/>
      <c r="F166" s="100"/>
      <c r="G166" s="9"/>
      <c r="H166" s="9"/>
      <c r="J166" s="9"/>
      <c r="K166" s="9"/>
      <c r="L166" s="9"/>
      <c r="M166" s="9"/>
      <c r="N166" s="9"/>
      <c r="T166" s="9"/>
    </row>
    <row r="167">
      <c r="E167" s="9"/>
      <c r="F167" s="100"/>
      <c r="G167" s="9"/>
      <c r="H167" s="9"/>
      <c r="J167" s="9"/>
      <c r="K167" s="9"/>
      <c r="L167" s="9"/>
      <c r="M167" s="9"/>
      <c r="N167" s="9"/>
      <c r="T167" s="9"/>
    </row>
    <row r="168">
      <c r="E168" s="9"/>
      <c r="F168" s="100"/>
      <c r="G168" s="9"/>
      <c r="H168" s="9"/>
      <c r="J168" s="9"/>
      <c r="K168" s="9"/>
      <c r="L168" s="9"/>
      <c r="M168" s="9"/>
      <c r="N168" s="9"/>
      <c r="T168" s="9"/>
    </row>
    <row r="169">
      <c r="E169" s="9"/>
      <c r="F169" s="100"/>
      <c r="G169" s="9"/>
      <c r="H169" s="9"/>
      <c r="J169" s="9"/>
      <c r="K169" s="9"/>
      <c r="L169" s="9"/>
      <c r="M169" s="9"/>
      <c r="N169" s="9"/>
      <c r="T169" s="9"/>
    </row>
    <row r="170">
      <c r="E170" s="9"/>
      <c r="F170" s="100"/>
      <c r="G170" s="9"/>
      <c r="H170" s="9"/>
      <c r="J170" s="9"/>
      <c r="K170" s="9"/>
      <c r="L170" s="9"/>
      <c r="M170" s="9"/>
      <c r="N170" s="9"/>
      <c r="T170" s="9"/>
    </row>
    <row r="171">
      <c r="E171" s="9"/>
      <c r="F171" s="100"/>
      <c r="G171" s="9"/>
      <c r="H171" s="9"/>
      <c r="J171" s="9"/>
      <c r="K171" s="9"/>
      <c r="L171" s="9"/>
      <c r="M171" s="9"/>
      <c r="N171" s="9"/>
      <c r="T171" s="9"/>
    </row>
    <row r="172">
      <c r="E172" s="9"/>
      <c r="F172" s="100"/>
      <c r="G172" s="9"/>
      <c r="H172" s="9"/>
      <c r="J172" s="9"/>
      <c r="K172" s="9"/>
      <c r="L172" s="9"/>
      <c r="M172" s="9"/>
      <c r="N172" s="9"/>
      <c r="T172" s="9"/>
    </row>
    <row r="173">
      <c r="E173" s="9"/>
      <c r="F173" s="100"/>
      <c r="G173" s="9"/>
      <c r="H173" s="9"/>
      <c r="J173" s="9"/>
      <c r="K173" s="9"/>
      <c r="L173" s="9"/>
      <c r="M173" s="9"/>
      <c r="N173" s="9"/>
      <c r="T173" s="9"/>
    </row>
    <row r="174">
      <c r="E174" s="9"/>
      <c r="F174" s="100"/>
      <c r="G174" s="9"/>
      <c r="H174" s="9"/>
      <c r="J174" s="9"/>
      <c r="K174" s="9"/>
      <c r="L174" s="9"/>
      <c r="M174" s="9"/>
      <c r="N174" s="9"/>
      <c r="T174" s="9"/>
    </row>
    <row r="175">
      <c r="E175" s="9"/>
      <c r="F175" s="100"/>
      <c r="G175" s="9"/>
      <c r="H175" s="9"/>
      <c r="J175" s="9"/>
      <c r="K175" s="9"/>
      <c r="L175" s="9"/>
      <c r="M175" s="9"/>
      <c r="N175" s="9"/>
      <c r="T175" s="9"/>
    </row>
    <row r="176">
      <c r="E176" s="9"/>
      <c r="F176" s="100"/>
      <c r="G176" s="9"/>
      <c r="H176" s="9"/>
      <c r="J176" s="9"/>
      <c r="K176" s="9"/>
      <c r="L176" s="9"/>
      <c r="M176" s="9"/>
      <c r="N176" s="9"/>
      <c r="T176" s="9"/>
    </row>
    <row r="177">
      <c r="E177" s="9"/>
      <c r="F177" s="100"/>
      <c r="G177" s="9"/>
      <c r="H177" s="9"/>
      <c r="J177" s="9"/>
      <c r="K177" s="9"/>
      <c r="L177" s="9"/>
      <c r="M177" s="9"/>
      <c r="N177" s="9"/>
      <c r="T177" s="9"/>
    </row>
    <row r="178">
      <c r="E178" s="9"/>
      <c r="F178" s="100"/>
      <c r="G178" s="9"/>
      <c r="H178" s="9"/>
      <c r="J178" s="9"/>
      <c r="K178" s="9"/>
      <c r="L178" s="9"/>
      <c r="M178" s="9"/>
      <c r="N178" s="9"/>
      <c r="T178" s="9"/>
    </row>
    <row r="179">
      <c r="E179" s="9"/>
      <c r="F179" s="100"/>
      <c r="G179" s="9"/>
      <c r="H179" s="9"/>
      <c r="J179" s="9"/>
      <c r="K179" s="9"/>
      <c r="L179" s="9"/>
      <c r="M179" s="9"/>
      <c r="N179" s="9"/>
      <c r="T179" s="9"/>
    </row>
    <row r="180">
      <c r="E180" s="9"/>
      <c r="F180" s="100"/>
      <c r="G180" s="9"/>
      <c r="H180" s="9"/>
      <c r="J180" s="9"/>
      <c r="K180" s="9"/>
      <c r="L180" s="9"/>
      <c r="M180" s="9"/>
      <c r="N180" s="9"/>
      <c r="T180" s="9"/>
    </row>
    <row r="181">
      <c r="E181" s="9"/>
      <c r="F181" s="100"/>
      <c r="G181" s="9"/>
      <c r="H181" s="9"/>
      <c r="J181" s="9"/>
      <c r="K181" s="9"/>
      <c r="L181" s="9"/>
      <c r="M181" s="9"/>
      <c r="N181" s="9"/>
      <c r="T181" s="9"/>
    </row>
    <row r="182">
      <c r="E182" s="9"/>
      <c r="F182" s="100"/>
      <c r="G182" s="9"/>
      <c r="H182" s="9"/>
      <c r="J182" s="9"/>
      <c r="K182" s="9"/>
      <c r="L182" s="9"/>
      <c r="M182" s="9"/>
      <c r="N182" s="9"/>
      <c r="T182" s="9"/>
    </row>
    <row r="183">
      <c r="E183" s="9"/>
      <c r="F183" s="100"/>
      <c r="G183" s="9"/>
      <c r="H183" s="9"/>
      <c r="J183" s="9"/>
      <c r="K183" s="9"/>
      <c r="L183" s="9"/>
      <c r="M183" s="9"/>
      <c r="N183" s="9"/>
      <c r="T183" s="9"/>
    </row>
    <row r="184">
      <c r="E184" s="9"/>
      <c r="F184" s="100"/>
      <c r="G184" s="9"/>
      <c r="H184" s="9"/>
      <c r="J184" s="9"/>
      <c r="K184" s="9"/>
      <c r="L184" s="9"/>
      <c r="M184" s="9"/>
      <c r="N184" s="9"/>
      <c r="T184" s="9"/>
    </row>
    <row r="185">
      <c r="E185" s="9"/>
      <c r="F185" s="100"/>
      <c r="G185" s="9"/>
      <c r="H185" s="9"/>
      <c r="J185" s="9"/>
      <c r="K185" s="9"/>
      <c r="L185" s="9"/>
      <c r="M185" s="9"/>
      <c r="N185" s="9"/>
      <c r="T185" s="9"/>
    </row>
    <row r="186">
      <c r="E186" s="9"/>
      <c r="F186" s="100"/>
      <c r="G186" s="9"/>
      <c r="H186" s="9"/>
      <c r="J186" s="9"/>
      <c r="K186" s="9"/>
      <c r="L186" s="9"/>
      <c r="M186" s="9"/>
      <c r="N186" s="9"/>
      <c r="T186" s="9"/>
    </row>
    <row r="187">
      <c r="E187" s="9"/>
      <c r="F187" s="100"/>
      <c r="G187" s="9"/>
      <c r="H187" s="9"/>
      <c r="J187" s="9"/>
      <c r="K187" s="9"/>
      <c r="L187" s="9"/>
      <c r="M187" s="9"/>
      <c r="N187" s="9"/>
      <c r="T187" s="9"/>
    </row>
    <row r="188">
      <c r="E188" s="9"/>
      <c r="F188" s="100"/>
      <c r="G188" s="9"/>
      <c r="H188" s="9"/>
      <c r="J188" s="9"/>
      <c r="K188" s="9"/>
      <c r="L188" s="9"/>
      <c r="M188" s="9"/>
      <c r="N188" s="9"/>
      <c r="T188" s="9"/>
    </row>
    <row r="189">
      <c r="E189" s="9"/>
      <c r="F189" s="100"/>
      <c r="G189" s="9"/>
      <c r="H189" s="9"/>
      <c r="J189" s="9"/>
      <c r="K189" s="9"/>
      <c r="L189" s="9"/>
      <c r="M189" s="9"/>
      <c r="N189" s="9"/>
      <c r="T189" s="9"/>
    </row>
    <row r="190">
      <c r="E190" s="9"/>
      <c r="F190" s="100"/>
      <c r="G190" s="9"/>
      <c r="H190" s="9"/>
      <c r="J190" s="9"/>
      <c r="K190" s="9"/>
      <c r="L190" s="9"/>
      <c r="M190" s="9"/>
      <c r="N190" s="9"/>
      <c r="T190" s="9"/>
    </row>
    <row r="191">
      <c r="E191" s="9"/>
      <c r="F191" s="100"/>
      <c r="G191" s="9"/>
      <c r="H191" s="9"/>
      <c r="J191" s="9"/>
      <c r="K191" s="9"/>
      <c r="L191" s="9"/>
      <c r="M191" s="9"/>
      <c r="N191" s="9"/>
      <c r="T191" s="9"/>
    </row>
    <row r="192">
      <c r="E192" s="9"/>
      <c r="F192" s="100"/>
      <c r="G192" s="9"/>
      <c r="H192" s="9"/>
      <c r="J192" s="9"/>
      <c r="K192" s="9"/>
      <c r="L192" s="9"/>
      <c r="M192" s="9"/>
      <c r="N192" s="9"/>
      <c r="T192" s="9"/>
    </row>
    <row r="193">
      <c r="E193" s="9"/>
      <c r="F193" s="100"/>
      <c r="G193" s="9"/>
      <c r="H193" s="9"/>
      <c r="J193" s="9"/>
      <c r="K193" s="9"/>
      <c r="L193" s="9"/>
      <c r="M193" s="9"/>
      <c r="N193" s="9"/>
      <c r="T193" s="9"/>
    </row>
    <row r="194">
      <c r="E194" s="9"/>
      <c r="F194" s="100"/>
      <c r="G194" s="9"/>
      <c r="H194" s="9"/>
      <c r="J194" s="9"/>
      <c r="K194" s="9"/>
      <c r="L194" s="9"/>
      <c r="M194" s="9"/>
      <c r="N194" s="9"/>
      <c r="T194" s="9"/>
    </row>
    <row r="195">
      <c r="E195" s="9"/>
      <c r="F195" s="100"/>
      <c r="G195" s="9"/>
      <c r="H195" s="9"/>
      <c r="J195" s="9"/>
      <c r="K195" s="9"/>
      <c r="L195" s="9"/>
      <c r="M195" s="9"/>
      <c r="N195" s="9"/>
      <c r="T195" s="9"/>
    </row>
    <row r="196">
      <c r="E196" s="9"/>
      <c r="F196" s="100"/>
      <c r="G196" s="9"/>
      <c r="H196" s="9"/>
      <c r="J196" s="9"/>
      <c r="K196" s="9"/>
      <c r="L196" s="9"/>
      <c r="M196" s="9"/>
      <c r="N196" s="9"/>
      <c r="T196" s="9"/>
    </row>
    <row r="197">
      <c r="E197" s="9"/>
      <c r="F197" s="100"/>
      <c r="G197" s="9"/>
      <c r="H197" s="9"/>
      <c r="J197" s="9"/>
      <c r="K197" s="9"/>
      <c r="L197" s="9"/>
      <c r="M197" s="9"/>
      <c r="N197" s="9"/>
      <c r="T197" s="9"/>
    </row>
    <row r="198">
      <c r="E198" s="9"/>
      <c r="F198" s="100"/>
      <c r="G198" s="9"/>
      <c r="H198" s="9"/>
      <c r="J198" s="9"/>
      <c r="K198" s="9"/>
      <c r="L198" s="9"/>
      <c r="M198" s="9"/>
      <c r="N198" s="9"/>
      <c r="T198" s="9"/>
    </row>
    <row r="199">
      <c r="E199" s="9"/>
      <c r="F199" s="100"/>
      <c r="G199" s="9"/>
      <c r="H199" s="9"/>
      <c r="J199" s="9"/>
      <c r="K199" s="9"/>
      <c r="L199" s="9"/>
      <c r="M199" s="9"/>
      <c r="N199" s="9"/>
      <c r="T199" s="9"/>
    </row>
    <row r="200">
      <c r="E200" s="9"/>
      <c r="F200" s="100"/>
      <c r="G200" s="9"/>
      <c r="H200" s="9"/>
      <c r="J200" s="9"/>
      <c r="K200" s="9"/>
      <c r="L200" s="9"/>
      <c r="M200" s="9"/>
      <c r="N200" s="9"/>
      <c r="T200" s="9"/>
    </row>
    <row r="201">
      <c r="E201" s="9"/>
      <c r="F201" s="100"/>
      <c r="G201" s="9"/>
      <c r="H201" s="9"/>
      <c r="J201" s="9"/>
      <c r="K201" s="9"/>
      <c r="L201" s="9"/>
      <c r="M201" s="9"/>
      <c r="N201" s="9"/>
      <c r="T201" s="9"/>
    </row>
    <row r="202">
      <c r="E202" s="9"/>
      <c r="F202" s="100"/>
      <c r="G202" s="9"/>
      <c r="H202" s="9"/>
      <c r="J202" s="9"/>
      <c r="K202" s="9"/>
      <c r="L202" s="9"/>
      <c r="M202" s="9"/>
      <c r="N202" s="9"/>
      <c r="T202" s="9"/>
    </row>
    <row r="203">
      <c r="E203" s="9"/>
      <c r="F203" s="100"/>
      <c r="G203" s="9"/>
      <c r="H203" s="9"/>
      <c r="J203" s="9"/>
      <c r="K203" s="9"/>
      <c r="L203" s="9"/>
      <c r="M203" s="9"/>
      <c r="N203" s="9"/>
      <c r="T203" s="9"/>
    </row>
    <row r="204">
      <c r="E204" s="9"/>
      <c r="F204" s="100"/>
      <c r="G204" s="9"/>
      <c r="H204" s="9"/>
      <c r="J204" s="9"/>
      <c r="K204" s="9"/>
      <c r="L204" s="9"/>
      <c r="M204" s="9"/>
      <c r="N204" s="9"/>
      <c r="T204" s="9"/>
    </row>
    <row r="205">
      <c r="E205" s="9"/>
      <c r="F205" s="100"/>
      <c r="G205" s="9"/>
      <c r="H205" s="9"/>
      <c r="J205" s="9"/>
      <c r="K205" s="9"/>
      <c r="L205" s="9"/>
      <c r="M205" s="9"/>
      <c r="N205" s="9"/>
      <c r="T205" s="9"/>
    </row>
    <row r="206">
      <c r="E206" s="9"/>
      <c r="F206" s="100"/>
      <c r="G206" s="9"/>
      <c r="H206" s="9"/>
      <c r="J206" s="9"/>
      <c r="K206" s="9"/>
      <c r="L206" s="9"/>
      <c r="M206" s="9"/>
      <c r="N206" s="9"/>
      <c r="T206" s="9"/>
    </row>
    <row r="207">
      <c r="E207" s="9"/>
      <c r="F207" s="100"/>
      <c r="G207" s="9"/>
      <c r="H207" s="9"/>
      <c r="J207" s="9"/>
      <c r="K207" s="9"/>
      <c r="L207" s="9"/>
      <c r="M207" s="9"/>
      <c r="N207" s="9"/>
      <c r="T207" s="9"/>
    </row>
    <row r="208">
      <c r="E208" s="9"/>
      <c r="F208" s="100"/>
      <c r="G208" s="9"/>
      <c r="H208" s="9"/>
      <c r="J208" s="9"/>
      <c r="K208" s="9"/>
      <c r="L208" s="9"/>
      <c r="M208" s="9"/>
      <c r="N208" s="9"/>
      <c r="T208" s="9"/>
    </row>
    <row r="209">
      <c r="E209" s="9"/>
      <c r="F209" s="100"/>
      <c r="G209" s="9"/>
      <c r="H209" s="9"/>
      <c r="J209" s="9"/>
      <c r="K209" s="9"/>
      <c r="L209" s="9"/>
      <c r="M209" s="9"/>
      <c r="N209" s="9"/>
      <c r="T209" s="9"/>
    </row>
    <row r="210">
      <c r="E210" s="9"/>
      <c r="F210" s="100"/>
      <c r="G210" s="9"/>
      <c r="H210" s="9"/>
      <c r="J210" s="9"/>
      <c r="K210" s="9"/>
      <c r="L210" s="9"/>
      <c r="M210" s="9"/>
      <c r="N210" s="9"/>
      <c r="T210" s="9"/>
    </row>
    <row r="211">
      <c r="E211" s="9"/>
      <c r="F211" s="100"/>
      <c r="G211" s="9"/>
      <c r="H211" s="9"/>
      <c r="J211" s="9"/>
      <c r="K211" s="9"/>
      <c r="L211" s="9"/>
      <c r="M211" s="9"/>
      <c r="N211" s="9"/>
      <c r="T211" s="9"/>
    </row>
    <row r="212">
      <c r="E212" s="9"/>
      <c r="F212" s="100"/>
      <c r="G212" s="9"/>
      <c r="H212" s="9"/>
      <c r="J212" s="9"/>
      <c r="K212" s="9"/>
      <c r="L212" s="9"/>
      <c r="M212" s="9"/>
      <c r="N212" s="9"/>
      <c r="T212" s="9"/>
    </row>
    <row r="213">
      <c r="E213" s="9"/>
      <c r="F213" s="100"/>
      <c r="G213" s="9"/>
      <c r="H213" s="9"/>
      <c r="J213" s="9"/>
      <c r="K213" s="9"/>
      <c r="L213" s="9"/>
      <c r="M213" s="9"/>
      <c r="N213" s="9"/>
      <c r="T213" s="9"/>
    </row>
    <row r="214">
      <c r="E214" s="9"/>
      <c r="F214" s="100"/>
      <c r="G214" s="9"/>
      <c r="H214" s="9"/>
      <c r="J214" s="9"/>
      <c r="K214" s="9"/>
      <c r="L214" s="9"/>
      <c r="M214" s="9"/>
      <c r="N214" s="9"/>
      <c r="T214" s="9"/>
    </row>
    <row r="215">
      <c r="E215" s="9"/>
      <c r="F215" s="100"/>
      <c r="G215" s="9"/>
      <c r="H215" s="9"/>
      <c r="J215" s="9"/>
      <c r="K215" s="9"/>
      <c r="L215" s="9"/>
      <c r="M215" s="9"/>
      <c r="N215" s="9"/>
      <c r="T215" s="9"/>
    </row>
    <row r="216">
      <c r="E216" s="9"/>
      <c r="F216" s="100"/>
      <c r="G216" s="9"/>
      <c r="H216" s="9"/>
      <c r="J216" s="9"/>
      <c r="K216" s="9"/>
      <c r="L216" s="9"/>
      <c r="M216" s="9"/>
      <c r="N216" s="9"/>
      <c r="T216" s="9"/>
    </row>
    <row r="217">
      <c r="E217" s="9"/>
      <c r="F217" s="100"/>
      <c r="G217" s="9"/>
      <c r="H217" s="9"/>
      <c r="J217" s="9"/>
      <c r="K217" s="9"/>
      <c r="L217" s="9"/>
      <c r="M217" s="9"/>
      <c r="N217" s="9"/>
      <c r="T217" s="9"/>
    </row>
    <row r="218">
      <c r="E218" s="9"/>
      <c r="F218" s="100"/>
      <c r="G218" s="9"/>
      <c r="H218" s="9"/>
      <c r="J218" s="9"/>
      <c r="K218" s="9"/>
      <c r="L218" s="9"/>
      <c r="M218" s="9"/>
      <c r="N218" s="9"/>
      <c r="T218" s="9"/>
    </row>
    <row r="219">
      <c r="E219" s="9"/>
      <c r="F219" s="100"/>
      <c r="G219" s="9"/>
      <c r="H219" s="9"/>
      <c r="J219" s="9"/>
      <c r="K219" s="9"/>
      <c r="L219" s="9"/>
      <c r="M219" s="9"/>
      <c r="N219" s="9"/>
      <c r="T219" s="9"/>
    </row>
    <row r="220">
      <c r="E220" s="9"/>
      <c r="F220" s="100"/>
      <c r="G220" s="9"/>
      <c r="H220" s="9"/>
      <c r="J220" s="9"/>
      <c r="K220" s="9"/>
      <c r="L220" s="9"/>
      <c r="M220" s="9"/>
      <c r="N220" s="9"/>
      <c r="T220" s="9"/>
    </row>
    <row r="221">
      <c r="E221" s="9"/>
      <c r="F221" s="100"/>
      <c r="G221" s="9"/>
      <c r="H221" s="9"/>
      <c r="J221" s="9"/>
      <c r="K221" s="9"/>
      <c r="L221" s="9"/>
      <c r="M221" s="9"/>
      <c r="N221" s="9"/>
      <c r="T221" s="9"/>
    </row>
    <row r="222">
      <c r="E222" s="9"/>
      <c r="F222" s="100"/>
      <c r="G222" s="9"/>
      <c r="H222" s="9"/>
      <c r="J222" s="9"/>
      <c r="K222" s="9"/>
      <c r="L222" s="9"/>
      <c r="M222" s="9"/>
      <c r="N222" s="9"/>
      <c r="T222" s="9"/>
    </row>
    <row r="223">
      <c r="E223" s="9"/>
      <c r="F223" s="100"/>
      <c r="G223" s="9"/>
      <c r="H223" s="9"/>
      <c r="J223" s="9"/>
      <c r="K223" s="9"/>
      <c r="L223" s="9"/>
      <c r="M223" s="9"/>
      <c r="N223" s="9"/>
      <c r="T223" s="9"/>
    </row>
    <row r="224">
      <c r="E224" s="9"/>
      <c r="F224" s="100"/>
      <c r="G224" s="9"/>
      <c r="H224" s="9"/>
      <c r="J224" s="9"/>
      <c r="K224" s="9"/>
      <c r="L224" s="9"/>
      <c r="M224" s="9"/>
      <c r="N224" s="9"/>
      <c r="T224" s="9"/>
    </row>
    <row r="225">
      <c r="E225" s="9"/>
      <c r="F225" s="100"/>
      <c r="G225" s="9"/>
      <c r="H225" s="9"/>
      <c r="J225" s="9"/>
      <c r="K225" s="9"/>
      <c r="L225" s="9"/>
      <c r="M225" s="9"/>
      <c r="N225" s="9"/>
      <c r="T225" s="9"/>
    </row>
    <row r="226">
      <c r="E226" s="9"/>
      <c r="F226" s="100"/>
      <c r="G226" s="9"/>
      <c r="H226" s="9"/>
      <c r="J226" s="9"/>
      <c r="K226" s="9"/>
      <c r="L226" s="9"/>
      <c r="M226" s="9"/>
      <c r="N226" s="9"/>
      <c r="T226" s="9"/>
    </row>
    <row r="227">
      <c r="E227" s="9"/>
      <c r="F227" s="100"/>
      <c r="G227" s="9"/>
      <c r="H227" s="9"/>
      <c r="J227" s="9"/>
      <c r="K227" s="9"/>
      <c r="L227" s="9"/>
      <c r="M227" s="9"/>
      <c r="N227" s="9"/>
      <c r="T227" s="9"/>
    </row>
    <row r="228">
      <c r="E228" s="9"/>
      <c r="F228" s="100"/>
      <c r="G228" s="9"/>
      <c r="H228" s="9"/>
      <c r="J228" s="9"/>
      <c r="K228" s="9"/>
      <c r="L228" s="9"/>
      <c r="M228" s="9"/>
      <c r="N228" s="9"/>
      <c r="T228" s="9"/>
    </row>
    <row r="229">
      <c r="E229" s="9"/>
      <c r="F229" s="100"/>
      <c r="G229" s="9"/>
      <c r="H229" s="9"/>
      <c r="J229" s="9"/>
      <c r="K229" s="9"/>
      <c r="L229" s="9"/>
      <c r="M229" s="9"/>
      <c r="N229" s="9"/>
      <c r="T229" s="9"/>
    </row>
    <row r="230">
      <c r="E230" s="9"/>
      <c r="F230" s="100"/>
      <c r="G230" s="9"/>
      <c r="H230" s="9"/>
      <c r="J230" s="9"/>
      <c r="K230" s="9"/>
      <c r="L230" s="9"/>
      <c r="M230" s="9"/>
      <c r="N230" s="9"/>
      <c r="T230" s="9"/>
    </row>
    <row r="231">
      <c r="E231" s="9"/>
      <c r="F231" s="100"/>
      <c r="G231" s="9"/>
      <c r="H231" s="9"/>
      <c r="J231" s="9"/>
      <c r="K231" s="9"/>
      <c r="L231" s="9"/>
      <c r="M231" s="9"/>
      <c r="N231" s="9"/>
      <c r="T231" s="9"/>
    </row>
    <row r="232">
      <c r="E232" s="9"/>
      <c r="F232" s="100"/>
      <c r="G232" s="9"/>
      <c r="H232" s="9"/>
      <c r="J232" s="9"/>
      <c r="K232" s="9"/>
      <c r="L232" s="9"/>
      <c r="M232" s="9"/>
      <c r="N232" s="9"/>
      <c r="T232" s="9"/>
    </row>
    <row r="233">
      <c r="E233" s="9"/>
      <c r="F233" s="100"/>
      <c r="G233" s="9"/>
      <c r="H233" s="9"/>
      <c r="J233" s="9"/>
      <c r="K233" s="9"/>
      <c r="L233" s="9"/>
      <c r="M233" s="9"/>
      <c r="N233" s="9"/>
      <c r="T233" s="9"/>
    </row>
    <row r="234">
      <c r="E234" s="9"/>
      <c r="F234" s="100"/>
      <c r="G234" s="9"/>
      <c r="H234" s="9"/>
      <c r="J234" s="9"/>
      <c r="K234" s="9"/>
      <c r="L234" s="9"/>
      <c r="M234" s="9"/>
      <c r="N234" s="9"/>
      <c r="T234" s="9"/>
    </row>
    <row r="235">
      <c r="E235" s="9"/>
      <c r="F235" s="100"/>
      <c r="G235" s="9"/>
      <c r="H235" s="9"/>
      <c r="J235" s="9"/>
      <c r="K235" s="9"/>
      <c r="L235" s="9"/>
      <c r="M235" s="9"/>
      <c r="N235" s="9"/>
      <c r="T235" s="9"/>
    </row>
    <row r="236">
      <c r="E236" s="9"/>
      <c r="F236" s="100"/>
      <c r="G236" s="9"/>
      <c r="H236" s="9"/>
      <c r="J236" s="9"/>
      <c r="K236" s="9"/>
      <c r="L236" s="9"/>
      <c r="M236" s="9"/>
      <c r="N236" s="9"/>
      <c r="T236" s="9"/>
    </row>
    <row r="237">
      <c r="E237" s="9"/>
      <c r="F237" s="100"/>
      <c r="G237" s="9"/>
      <c r="H237" s="9"/>
      <c r="J237" s="9"/>
      <c r="K237" s="9"/>
      <c r="L237" s="9"/>
      <c r="M237" s="9"/>
      <c r="N237" s="9"/>
      <c r="T237" s="9"/>
    </row>
    <row r="238">
      <c r="E238" s="9"/>
      <c r="F238" s="100"/>
      <c r="G238" s="9"/>
      <c r="H238" s="9"/>
      <c r="J238" s="9"/>
      <c r="K238" s="9"/>
      <c r="L238" s="9"/>
      <c r="M238" s="9"/>
      <c r="N238" s="9"/>
      <c r="T238" s="9"/>
    </row>
    <row r="239">
      <c r="E239" s="9"/>
      <c r="F239" s="100"/>
      <c r="G239" s="9"/>
      <c r="H239" s="9"/>
      <c r="J239" s="9"/>
      <c r="K239" s="9"/>
      <c r="L239" s="9"/>
      <c r="M239" s="9"/>
      <c r="N239" s="9"/>
      <c r="T239" s="9"/>
    </row>
    <row r="240">
      <c r="E240" s="9"/>
      <c r="F240" s="100"/>
      <c r="G240" s="9"/>
      <c r="H240" s="9"/>
      <c r="J240" s="9"/>
      <c r="K240" s="9"/>
      <c r="L240" s="9"/>
      <c r="M240" s="9"/>
      <c r="N240" s="9"/>
      <c r="T240" s="9"/>
    </row>
    <row r="241">
      <c r="E241" s="9"/>
      <c r="F241" s="100"/>
      <c r="G241" s="9"/>
      <c r="H241" s="9"/>
      <c r="J241" s="9"/>
      <c r="K241" s="9"/>
      <c r="L241" s="9"/>
      <c r="M241" s="9"/>
      <c r="N241" s="9"/>
      <c r="T241" s="9"/>
    </row>
    <row r="242">
      <c r="E242" s="9"/>
      <c r="F242" s="100"/>
      <c r="G242" s="9"/>
      <c r="H242" s="9"/>
      <c r="J242" s="9"/>
      <c r="K242" s="9"/>
      <c r="L242" s="9"/>
      <c r="M242" s="9"/>
      <c r="N242" s="9"/>
      <c r="T242" s="9"/>
    </row>
    <row r="243">
      <c r="E243" s="9"/>
      <c r="F243" s="100"/>
      <c r="G243" s="9"/>
      <c r="H243" s="9"/>
      <c r="J243" s="9"/>
      <c r="K243" s="9"/>
      <c r="L243" s="9"/>
      <c r="M243" s="9"/>
      <c r="N243" s="9"/>
      <c r="T243" s="9"/>
    </row>
    <row r="244">
      <c r="E244" s="9"/>
      <c r="F244" s="100"/>
      <c r="G244" s="9"/>
      <c r="H244" s="9"/>
      <c r="J244" s="9"/>
      <c r="K244" s="9"/>
      <c r="L244" s="9"/>
      <c r="M244" s="9"/>
      <c r="N244" s="9"/>
      <c r="T244" s="9"/>
    </row>
    <row r="245">
      <c r="E245" s="9"/>
      <c r="F245" s="100"/>
      <c r="G245" s="9"/>
      <c r="H245" s="9"/>
      <c r="J245" s="9"/>
      <c r="K245" s="9"/>
      <c r="L245" s="9"/>
      <c r="M245" s="9"/>
      <c r="N245" s="9"/>
      <c r="T245" s="9"/>
    </row>
    <row r="246">
      <c r="E246" s="9"/>
      <c r="F246" s="100"/>
      <c r="G246" s="9"/>
      <c r="H246" s="9"/>
      <c r="J246" s="9"/>
      <c r="K246" s="9"/>
      <c r="L246" s="9"/>
      <c r="M246" s="9"/>
      <c r="N246" s="9"/>
      <c r="T246" s="9"/>
    </row>
    <row r="247">
      <c r="E247" s="9"/>
      <c r="F247" s="100"/>
      <c r="G247" s="9"/>
      <c r="H247" s="9"/>
      <c r="J247" s="9"/>
      <c r="K247" s="9"/>
      <c r="L247" s="9"/>
      <c r="M247" s="9"/>
      <c r="N247" s="9"/>
      <c r="T247" s="9"/>
    </row>
    <row r="248">
      <c r="E248" s="9"/>
      <c r="F248" s="100"/>
      <c r="G248" s="9"/>
      <c r="H248" s="9"/>
      <c r="J248" s="9"/>
      <c r="K248" s="9"/>
      <c r="L248" s="9"/>
      <c r="M248" s="9"/>
      <c r="N248" s="9"/>
      <c r="T248" s="9"/>
    </row>
    <row r="249">
      <c r="E249" s="9"/>
      <c r="F249" s="100"/>
      <c r="G249" s="9"/>
      <c r="H249" s="9"/>
      <c r="J249" s="9"/>
      <c r="K249" s="9"/>
      <c r="L249" s="9"/>
      <c r="M249" s="9"/>
      <c r="N249" s="9"/>
      <c r="T249" s="9"/>
    </row>
    <row r="250">
      <c r="E250" s="9"/>
      <c r="F250" s="100"/>
      <c r="G250" s="9"/>
      <c r="H250" s="9"/>
      <c r="J250" s="9"/>
      <c r="K250" s="9"/>
      <c r="L250" s="9"/>
      <c r="M250" s="9"/>
      <c r="N250" s="9"/>
      <c r="T250" s="9"/>
    </row>
    <row r="251">
      <c r="E251" s="9"/>
      <c r="F251" s="100"/>
      <c r="G251" s="9"/>
      <c r="H251" s="9"/>
      <c r="J251" s="9"/>
      <c r="K251" s="9"/>
      <c r="L251" s="9"/>
      <c r="M251" s="9"/>
      <c r="N251" s="9"/>
      <c r="T251" s="9"/>
    </row>
    <row r="252">
      <c r="E252" s="9"/>
      <c r="F252" s="100"/>
      <c r="G252" s="9"/>
      <c r="H252" s="9"/>
      <c r="J252" s="9"/>
      <c r="K252" s="9"/>
      <c r="L252" s="9"/>
      <c r="M252" s="9"/>
      <c r="N252" s="9"/>
      <c r="T252" s="9"/>
    </row>
    <row r="253">
      <c r="E253" s="9"/>
      <c r="F253" s="100"/>
      <c r="G253" s="9"/>
      <c r="H253" s="9"/>
      <c r="J253" s="9"/>
      <c r="K253" s="9"/>
      <c r="L253" s="9"/>
      <c r="M253" s="9"/>
      <c r="N253" s="9"/>
      <c r="T253" s="9"/>
    </row>
    <row r="254">
      <c r="E254" s="9"/>
      <c r="F254" s="100"/>
      <c r="G254" s="9"/>
      <c r="H254" s="9"/>
      <c r="J254" s="9"/>
      <c r="K254" s="9"/>
      <c r="L254" s="9"/>
      <c r="M254" s="9"/>
      <c r="N254" s="9"/>
      <c r="T254" s="9"/>
    </row>
    <row r="255">
      <c r="E255" s="9"/>
      <c r="F255" s="100"/>
      <c r="G255" s="9"/>
      <c r="H255" s="9"/>
      <c r="J255" s="9"/>
      <c r="K255" s="9"/>
      <c r="L255" s="9"/>
      <c r="M255" s="9"/>
      <c r="N255" s="9"/>
      <c r="T255" s="9"/>
    </row>
    <row r="256">
      <c r="E256" s="9"/>
      <c r="F256" s="100"/>
      <c r="G256" s="9"/>
      <c r="H256" s="9"/>
      <c r="J256" s="9"/>
      <c r="K256" s="9"/>
      <c r="L256" s="9"/>
      <c r="M256" s="9"/>
      <c r="N256" s="9"/>
      <c r="T256" s="9"/>
    </row>
    <row r="257">
      <c r="E257" s="9"/>
      <c r="F257" s="100"/>
      <c r="G257" s="9"/>
      <c r="H257" s="9"/>
      <c r="J257" s="9"/>
      <c r="K257" s="9"/>
      <c r="L257" s="9"/>
      <c r="M257" s="9"/>
      <c r="N257" s="9"/>
      <c r="T257" s="9"/>
    </row>
    <row r="258">
      <c r="E258" s="9"/>
      <c r="F258" s="100"/>
      <c r="G258" s="9"/>
      <c r="H258" s="9"/>
      <c r="J258" s="9"/>
      <c r="K258" s="9"/>
      <c r="L258" s="9"/>
      <c r="M258" s="9"/>
      <c r="N258" s="9"/>
      <c r="T258" s="9"/>
    </row>
    <row r="259">
      <c r="E259" s="9"/>
      <c r="F259" s="100"/>
      <c r="G259" s="9"/>
      <c r="H259" s="9"/>
      <c r="J259" s="9"/>
      <c r="K259" s="9"/>
      <c r="L259" s="9"/>
      <c r="M259" s="9"/>
      <c r="N259" s="9"/>
      <c r="T259" s="9"/>
    </row>
    <row r="260">
      <c r="E260" s="9"/>
      <c r="F260" s="100"/>
      <c r="G260" s="9"/>
      <c r="H260" s="9"/>
      <c r="J260" s="9"/>
      <c r="K260" s="9"/>
      <c r="L260" s="9"/>
      <c r="M260" s="9"/>
      <c r="N260" s="9"/>
      <c r="T260" s="9"/>
    </row>
    <row r="261">
      <c r="E261" s="9"/>
      <c r="F261" s="100"/>
      <c r="G261" s="9"/>
      <c r="H261" s="9"/>
      <c r="J261" s="9"/>
      <c r="K261" s="9"/>
      <c r="L261" s="9"/>
      <c r="M261" s="9"/>
      <c r="N261" s="9"/>
      <c r="T261" s="9"/>
    </row>
    <row r="262">
      <c r="E262" s="9"/>
      <c r="F262" s="100"/>
      <c r="G262" s="9"/>
      <c r="H262" s="9"/>
      <c r="J262" s="9"/>
      <c r="K262" s="9"/>
      <c r="L262" s="9"/>
      <c r="M262" s="9"/>
      <c r="N262" s="9"/>
      <c r="T262" s="9"/>
    </row>
    <row r="263">
      <c r="E263" s="9"/>
      <c r="F263" s="100"/>
      <c r="G263" s="9"/>
      <c r="H263" s="9"/>
      <c r="J263" s="9"/>
      <c r="K263" s="9"/>
      <c r="L263" s="9"/>
      <c r="M263" s="9"/>
      <c r="N263" s="9"/>
      <c r="T263" s="9"/>
    </row>
    <row r="264">
      <c r="E264" s="9"/>
      <c r="F264" s="100"/>
      <c r="G264" s="9"/>
      <c r="H264" s="9"/>
      <c r="J264" s="9"/>
      <c r="K264" s="9"/>
      <c r="L264" s="9"/>
      <c r="M264" s="9"/>
      <c r="N264" s="9"/>
      <c r="T264" s="9"/>
    </row>
    <row r="265">
      <c r="E265" s="9"/>
      <c r="F265" s="100"/>
      <c r="G265" s="9"/>
      <c r="H265" s="9"/>
      <c r="J265" s="9"/>
      <c r="K265" s="9"/>
      <c r="L265" s="9"/>
      <c r="M265" s="9"/>
      <c r="N265" s="9"/>
      <c r="T265" s="9"/>
    </row>
    <row r="266">
      <c r="E266" s="9"/>
      <c r="F266" s="100"/>
      <c r="G266" s="9"/>
      <c r="H266" s="9"/>
      <c r="J266" s="9"/>
      <c r="K266" s="9"/>
      <c r="L266" s="9"/>
      <c r="M266" s="9"/>
      <c r="N266" s="9"/>
      <c r="T266" s="9"/>
    </row>
    <row r="267">
      <c r="E267" s="9"/>
      <c r="F267" s="100"/>
      <c r="G267" s="9"/>
      <c r="H267" s="9"/>
      <c r="J267" s="9"/>
      <c r="K267" s="9"/>
      <c r="L267" s="9"/>
      <c r="M267" s="9"/>
      <c r="N267" s="9"/>
      <c r="T267" s="9"/>
    </row>
    <row r="268">
      <c r="E268" s="9"/>
      <c r="F268" s="100"/>
      <c r="G268" s="9"/>
      <c r="H268" s="9"/>
      <c r="J268" s="9"/>
      <c r="K268" s="9"/>
      <c r="L268" s="9"/>
      <c r="M268" s="9"/>
      <c r="N268" s="9"/>
      <c r="T268" s="9"/>
    </row>
    <row r="269">
      <c r="E269" s="9"/>
      <c r="F269" s="100"/>
      <c r="G269" s="9"/>
      <c r="H269" s="9"/>
      <c r="J269" s="9"/>
      <c r="K269" s="9"/>
      <c r="L269" s="9"/>
      <c r="M269" s="9"/>
      <c r="N269" s="9"/>
      <c r="T269" s="9"/>
    </row>
    <row r="270">
      <c r="E270" s="9"/>
      <c r="F270" s="100"/>
      <c r="G270" s="9"/>
      <c r="H270" s="9"/>
      <c r="J270" s="9"/>
      <c r="K270" s="9"/>
      <c r="L270" s="9"/>
      <c r="M270" s="9"/>
      <c r="N270" s="9"/>
      <c r="T270" s="9"/>
    </row>
    <row r="271">
      <c r="E271" s="9"/>
      <c r="F271" s="100"/>
      <c r="G271" s="9"/>
      <c r="H271" s="9"/>
      <c r="J271" s="9"/>
      <c r="K271" s="9"/>
      <c r="L271" s="9"/>
      <c r="M271" s="9"/>
      <c r="N271" s="9"/>
      <c r="T271" s="9"/>
    </row>
    <row r="272">
      <c r="E272" s="9"/>
      <c r="F272" s="100"/>
      <c r="G272" s="9"/>
      <c r="H272" s="9"/>
      <c r="J272" s="9"/>
      <c r="K272" s="9"/>
      <c r="L272" s="9"/>
      <c r="M272" s="9"/>
      <c r="N272" s="9"/>
      <c r="T272" s="9"/>
    </row>
    <row r="273">
      <c r="E273" s="9"/>
      <c r="F273" s="100"/>
      <c r="G273" s="9"/>
      <c r="H273" s="9"/>
      <c r="J273" s="9"/>
      <c r="K273" s="9"/>
      <c r="L273" s="9"/>
      <c r="M273" s="9"/>
      <c r="N273" s="9"/>
      <c r="T273" s="9"/>
    </row>
    <row r="274">
      <c r="E274" s="9"/>
      <c r="F274" s="100"/>
      <c r="G274" s="9"/>
      <c r="H274" s="9"/>
      <c r="J274" s="9"/>
      <c r="K274" s="9"/>
      <c r="L274" s="9"/>
      <c r="M274" s="9"/>
      <c r="N274" s="9"/>
      <c r="T274" s="9"/>
    </row>
    <row r="275">
      <c r="E275" s="9"/>
      <c r="F275" s="100"/>
      <c r="G275" s="9"/>
      <c r="H275" s="9"/>
      <c r="J275" s="9"/>
      <c r="K275" s="9"/>
      <c r="L275" s="9"/>
      <c r="M275" s="9"/>
      <c r="N275" s="9"/>
      <c r="T275" s="9"/>
    </row>
    <row r="276">
      <c r="E276" s="9"/>
      <c r="F276" s="100"/>
      <c r="G276" s="9"/>
      <c r="H276" s="9"/>
      <c r="J276" s="9"/>
      <c r="K276" s="9"/>
      <c r="L276" s="9"/>
      <c r="M276" s="9"/>
      <c r="N276" s="9"/>
      <c r="T276" s="9"/>
    </row>
    <row r="277">
      <c r="E277" s="9"/>
      <c r="F277" s="100"/>
      <c r="G277" s="9"/>
      <c r="H277" s="9"/>
      <c r="J277" s="9"/>
      <c r="K277" s="9"/>
      <c r="L277" s="9"/>
      <c r="M277" s="9"/>
      <c r="N277" s="9"/>
      <c r="T277" s="9"/>
    </row>
    <row r="278">
      <c r="E278" s="9"/>
      <c r="F278" s="100"/>
      <c r="G278" s="9"/>
      <c r="H278" s="9"/>
      <c r="J278" s="9"/>
      <c r="K278" s="9"/>
      <c r="L278" s="9"/>
      <c r="M278" s="9"/>
      <c r="N278" s="9"/>
      <c r="T278" s="9"/>
    </row>
    <row r="279">
      <c r="E279" s="9"/>
      <c r="F279" s="100"/>
      <c r="G279" s="9"/>
      <c r="H279" s="9"/>
      <c r="J279" s="9"/>
      <c r="K279" s="9"/>
      <c r="L279" s="9"/>
      <c r="M279" s="9"/>
      <c r="N279" s="9"/>
      <c r="T279" s="9"/>
    </row>
    <row r="280">
      <c r="E280" s="9"/>
      <c r="F280" s="100"/>
      <c r="G280" s="9"/>
      <c r="H280" s="9"/>
      <c r="J280" s="9"/>
      <c r="K280" s="9"/>
      <c r="L280" s="9"/>
      <c r="M280" s="9"/>
      <c r="N280" s="9"/>
      <c r="T280" s="9"/>
    </row>
    <row r="281">
      <c r="E281" s="9"/>
      <c r="F281" s="100"/>
      <c r="G281" s="9"/>
      <c r="H281" s="9"/>
      <c r="J281" s="9"/>
      <c r="K281" s="9"/>
      <c r="L281" s="9"/>
      <c r="M281" s="9"/>
      <c r="N281" s="9"/>
      <c r="T281" s="9"/>
    </row>
    <row r="282">
      <c r="E282" s="9"/>
      <c r="F282" s="100"/>
      <c r="G282" s="9"/>
      <c r="H282" s="9"/>
      <c r="J282" s="9"/>
      <c r="K282" s="9"/>
      <c r="L282" s="9"/>
      <c r="M282" s="9"/>
      <c r="N282" s="9"/>
      <c r="T282" s="9"/>
    </row>
    <row r="283">
      <c r="E283" s="9"/>
      <c r="F283" s="100"/>
      <c r="G283" s="9"/>
      <c r="H283" s="9"/>
      <c r="J283" s="9"/>
      <c r="K283" s="9"/>
      <c r="L283" s="9"/>
      <c r="M283" s="9"/>
      <c r="N283" s="9"/>
      <c r="T283" s="9"/>
    </row>
    <row r="284">
      <c r="E284" s="9"/>
      <c r="F284" s="100"/>
      <c r="G284" s="9"/>
      <c r="H284" s="9"/>
      <c r="J284" s="9"/>
      <c r="K284" s="9"/>
      <c r="L284" s="9"/>
      <c r="M284" s="9"/>
      <c r="N284" s="9"/>
      <c r="T284" s="9"/>
    </row>
    <row r="285">
      <c r="E285" s="9"/>
      <c r="F285" s="100"/>
      <c r="G285" s="9"/>
      <c r="H285" s="9"/>
      <c r="J285" s="9"/>
      <c r="K285" s="9"/>
      <c r="L285" s="9"/>
      <c r="M285" s="9"/>
      <c r="N285" s="9"/>
      <c r="T285" s="9"/>
    </row>
    <row r="286">
      <c r="E286" s="9"/>
      <c r="F286" s="100"/>
      <c r="G286" s="9"/>
      <c r="H286" s="9"/>
      <c r="J286" s="9"/>
      <c r="K286" s="9"/>
      <c r="L286" s="9"/>
      <c r="M286" s="9"/>
      <c r="N286" s="9"/>
      <c r="T286" s="9"/>
    </row>
    <row r="287">
      <c r="E287" s="9"/>
      <c r="F287" s="100"/>
      <c r="G287" s="9"/>
      <c r="H287" s="9"/>
      <c r="J287" s="9"/>
      <c r="K287" s="9"/>
      <c r="L287" s="9"/>
      <c r="M287" s="9"/>
      <c r="N287" s="9"/>
      <c r="T287" s="9"/>
    </row>
    <row r="288">
      <c r="E288" s="9"/>
      <c r="F288" s="100"/>
      <c r="G288" s="9"/>
      <c r="H288" s="9"/>
      <c r="J288" s="9"/>
      <c r="K288" s="9"/>
      <c r="L288" s="9"/>
      <c r="M288" s="9"/>
      <c r="N288" s="9"/>
      <c r="T288" s="9"/>
    </row>
    <row r="289">
      <c r="E289" s="9"/>
      <c r="F289" s="100"/>
      <c r="G289" s="9"/>
      <c r="H289" s="9"/>
      <c r="J289" s="9"/>
      <c r="K289" s="9"/>
      <c r="L289" s="9"/>
      <c r="M289" s="9"/>
      <c r="N289" s="9"/>
      <c r="T289" s="9"/>
    </row>
    <row r="290">
      <c r="E290" s="9"/>
      <c r="F290" s="100"/>
      <c r="G290" s="9"/>
      <c r="H290" s="9"/>
      <c r="J290" s="9"/>
      <c r="K290" s="9"/>
      <c r="L290" s="9"/>
      <c r="M290" s="9"/>
      <c r="N290" s="9"/>
      <c r="T290" s="9"/>
    </row>
    <row r="291">
      <c r="E291" s="9"/>
      <c r="F291" s="100"/>
      <c r="G291" s="9"/>
      <c r="H291" s="9"/>
      <c r="J291" s="9"/>
      <c r="K291" s="9"/>
      <c r="L291" s="9"/>
      <c r="M291" s="9"/>
      <c r="N291" s="9"/>
      <c r="T291" s="9"/>
    </row>
    <row r="292">
      <c r="E292" s="9"/>
      <c r="F292" s="100"/>
      <c r="G292" s="9"/>
      <c r="H292" s="9"/>
      <c r="J292" s="9"/>
      <c r="K292" s="9"/>
      <c r="L292" s="9"/>
      <c r="M292" s="9"/>
      <c r="N292" s="9"/>
      <c r="T292" s="9"/>
    </row>
    <row r="293">
      <c r="E293" s="9"/>
      <c r="F293" s="100"/>
      <c r="G293" s="9"/>
      <c r="H293" s="9"/>
      <c r="J293" s="9"/>
      <c r="K293" s="9"/>
      <c r="L293" s="9"/>
      <c r="M293" s="9"/>
      <c r="N293" s="9"/>
      <c r="T293" s="9"/>
    </row>
    <row r="294">
      <c r="E294" s="9"/>
      <c r="F294" s="100"/>
      <c r="G294" s="9"/>
      <c r="H294" s="9"/>
      <c r="J294" s="9"/>
      <c r="K294" s="9"/>
      <c r="L294" s="9"/>
      <c r="M294" s="9"/>
      <c r="N294" s="9"/>
      <c r="T294" s="9"/>
    </row>
    <row r="295">
      <c r="E295" s="9"/>
      <c r="F295" s="100"/>
      <c r="G295" s="9"/>
      <c r="H295" s="9"/>
      <c r="J295" s="9"/>
      <c r="K295" s="9"/>
      <c r="L295" s="9"/>
      <c r="M295" s="9"/>
      <c r="N295" s="9"/>
      <c r="T295" s="9"/>
    </row>
    <row r="296">
      <c r="E296" s="9"/>
      <c r="F296" s="100"/>
      <c r="G296" s="9"/>
      <c r="H296" s="9"/>
      <c r="J296" s="9"/>
      <c r="K296" s="9"/>
      <c r="L296" s="9"/>
      <c r="M296" s="9"/>
      <c r="N296" s="9"/>
      <c r="T296" s="9"/>
    </row>
    <row r="297">
      <c r="E297" s="9"/>
      <c r="F297" s="100"/>
      <c r="G297" s="9"/>
      <c r="H297" s="9"/>
      <c r="J297" s="9"/>
      <c r="K297" s="9"/>
      <c r="L297" s="9"/>
      <c r="M297" s="9"/>
      <c r="N297" s="9"/>
      <c r="T297" s="9"/>
    </row>
    <row r="298">
      <c r="E298" s="9"/>
      <c r="F298" s="100"/>
      <c r="G298" s="9"/>
      <c r="H298" s="9"/>
      <c r="J298" s="9"/>
      <c r="K298" s="9"/>
      <c r="L298" s="9"/>
      <c r="M298" s="9"/>
      <c r="N298" s="9"/>
      <c r="T298" s="9"/>
    </row>
    <row r="299">
      <c r="E299" s="9"/>
      <c r="F299" s="100"/>
      <c r="G299" s="9"/>
      <c r="H299" s="9"/>
      <c r="J299" s="9"/>
      <c r="K299" s="9"/>
      <c r="L299" s="9"/>
      <c r="M299" s="9"/>
      <c r="N299" s="9"/>
      <c r="T299" s="9"/>
    </row>
    <row r="300">
      <c r="E300" s="9"/>
      <c r="F300" s="100"/>
      <c r="G300" s="9"/>
      <c r="H300" s="9"/>
      <c r="J300" s="9"/>
      <c r="K300" s="9"/>
      <c r="L300" s="9"/>
      <c r="M300" s="9"/>
      <c r="N300" s="9"/>
      <c r="T300" s="9"/>
    </row>
    <row r="301">
      <c r="E301" s="9"/>
      <c r="F301" s="100"/>
      <c r="G301" s="9"/>
      <c r="H301" s="9"/>
      <c r="J301" s="9"/>
      <c r="K301" s="9"/>
      <c r="L301" s="9"/>
      <c r="M301" s="9"/>
      <c r="N301" s="9"/>
      <c r="T301" s="9"/>
    </row>
    <row r="302">
      <c r="E302" s="9"/>
      <c r="F302" s="100"/>
      <c r="G302" s="9"/>
      <c r="H302" s="9"/>
      <c r="J302" s="9"/>
      <c r="K302" s="9"/>
      <c r="L302" s="9"/>
      <c r="M302" s="9"/>
      <c r="N302" s="9"/>
      <c r="T302" s="9"/>
    </row>
    <row r="303">
      <c r="E303" s="9"/>
      <c r="F303" s="100"/>
      <c r="G303" s="9"/>
      <c r="H303" s="9"/>
      <c r="J303" s="9"/>
      <c r="K303" s="9"/>
      <c r="L303" s="9"/>
      <c r="M303" s="9"/>
      <c r="N303" s="9"/>
      <c r="T303" s="9"/>
    </row>
    <row r="304">
      <c r="E304" s="9"/>
      <c r="F304" s="100"/>
      <c r="G304" s="9"/>
      <c r="H304" s="9"/>
      <c r="J304" s="9"/>
      <c r="K304" s="9"/>
      <c r="L304" s="9"/>
      <c r="M304" s="9"/>
      <c r="N304" s="9"/>
      <c r="T304" s="9"/>
    </row>
    <row r="305">
      <c r="E305" s="9"/>
      <c r="F305" s="100"/>
      <c r="G305" s="9"/>
      <c r="H305" s="9"/>
      <c r="J305" s="9"/>
      <c r="K305" s="9"/>
      <c r="L305" s="9"/>
      <c r="M305" s="9"/>
      <c r="N305" s="9"/>
      <c r="T305" s="9"/>
    </row>
    <row r="306">
      <c r="E306" s="9"/>
      <c r="F306" s="100"/>
      <c r="G306" s="9"/>
      <c r="H306" s="9"/>
      <c r="J306" s="9"/>
      <c r="K306" s="9"/>
      <c r="L306" s="9"/>
      <c r="M306" s="9"/>
      <c r="N306" s="9"/>
      <c r="T306" s="9"/>
    </row>
    <row r="307">
      <c r="E307" s="9"/>
      <c r="F307" s="100"/>
      <c r="G307" s="9"/>
      <c r="H307" s="9"/>
      <c r="J307" s="9"/>
      <c r="K307" s="9"/>
      <c r="L307" s="9"/>
      <c r="M307" s="9"/>
      <c r="N307" s="9"/>
      <c r="T307" s="9"/>
    </row>
    <row r="308">
      <c r="E308" s="9"/>
      <c r="F308" s="100"/>
      <c r="G308" s="9"/>
      <c r="H308" s="9"/>
      <c r="J308" s="9"/>
      <c r="K308" s="9"/>
      <c r="L308" s="9"/>
      <c r="M308" s="9"/>
      <c r="N308" s="9"/>
      <c r="T308" s="9"/>
    </row>
    <row r="309">
      <c r="E309" s="9"/>
      <c r="F309" s="100"/>
      <c r="G309" s="9"/>
      <c r="H309" s="9"/>
      <c r="J309" s="9"/>
      <c r="K309" s="9"/>
      <c r="L309" s="9"/>
      <c r="M309" s="9"/>
      <c r="N309" s="9"/>
      <c r="T309" s="9"/>
    </row>
    <row r="310">
      <c r="E310" s="9"/>
      <c r="F310" s="100"/>
      <c r="G310" s="9"/>
      <c r="H310" s="9"/>
      <c r="J310" s="9"/>
      <c r="K310" s="9"/>
      <c r="L310" s="9"/>
      <c r="M310" s="9"/>
      <c r="N310" s="9"/>
      <c r="T310" s="9"/>
    </row>
    <row r="311">
      <c r="E311" s="9"/>
      <c r="F311" s="100"/>
      <c r="G311" s="9"/>
      <c r="H311" s="9"/>
      <c r="J311" s="9"/>
      <c r="K311" s="9"/>
      <c r="L311" s="9"/>
      <c r="M311" s="9"/>
      <c r="N311" s="9"/>
      <c r="T311" s="9"/>
    </row>
    <row r="312">
      <c r="E312" s="9"/>
      <c r="F312" s="100"/>
      <c r="G312" s="9"/>
      <c r="H312" s="9"/>
      <c r="J312" s="9"/>
      <c r="K312" s="9"/>
      <c r="L312" s="9"/>
      <c r="M312" s="9"/>
      <c r="N312" s="9"/>
      <c r="T312" s="9"/>
    </row>
    <row r="313">
      <c r="E313" s="9"/>
      <c r="F313" s="100"/>
      <c r="G313" s="9"/>
      <c r="H313" s="9"/>
      <c r="J313" s="9"/>
      <c r="K313" s="9"/>
      <c r="L313" s="9"/>
      <c r="M313" s="9"/>
      <c r="N313" s="9"/>
      <c r="T313" s="9"/>
    </row>
    <row r="314">
      <c r="E314" s="9"/>
      <c r="F314" s="100"/>
      <c r="G314" s="9"/>
      <c r="H314" s="9"/>
      <c r="J314" s="9"/>
      <c r="K314" s="9"/>
      <c r="L314" s="9"/>
      <c r="M314" s="9"/>
      <c r="N314" s="9"/>
      <c r="T314" s="9"/>
    </row>
    <row r="315">
      <c r="E315" s="9"/>
      <c r="F315" s="100"/>
      <c r="G315" s="9"/>
      <c r="H315" s="9"/>
      <c r="J315" s="9"/>
      <c r="K315" s="9"/>
      <c r="L315" s="9"/>
      <c r="M315" s="9"/>
      <c r="N315" s="9"/>
      <c r="T315" s="9"/>
    </row>
    <row r="316">
      <c r="E316" s="9"/>
      <c r="F316" s="100"/>
      <c r="G316" s="9"/>
      <c r="H316" s="9"/>
      <c r="J316" s="9"/>
      <c r="K316" s="9"/>
      <c r="L316" s="9"/>
      <c r="M316" s="9"/>
      <c r="N316" s="9"/>
      <c r="T316" s="9"/>
    </row>
    <row r="317">
      <c r="E317" s="9"/>
      <c r="F317" s="100"/>
      <c r="G317" s="9"/>
      <c r="H317" s="9"/>
      <c r="J317" s="9"/>
      <c r="K317" s="9"/>
      <c r="L317" s="9"/>
      <c r="M317" s="9"/>
      <c r="N317" s="9"/>
      <c r="T317" s="9"/>
    </row>
    <row r="318">
      <c r="E318" s="9"/>
      <c r="F318" s="100"/>
      <c r="G318" s="9"/>
      <c r="H318" s="9"/>
      <c r="J318" s="9"/>
      <c r="K318" s="9"/>
      <c r="L318" s="9"/>
      <c r="M318" s="9"/>
      <c r="N318" s="9"/>
      <c r="T318" s="9"/>
    </row>
    <row r="319">
      <c r="E319" s="9"/>
      <c r="F319" s="100"/>
      <c r="G319" s="9"/>
      <c r="H319" s="9"/>
      <c r="J319" s="9"/>
      <c r="K319" s="9"/>
      <c r="L319" s="9"/>
      <c r="M319" s="9"/>
      <c r="N319" s="9"/>
      <c r="T319" s="9"/>
    </row>
    <row r="320">
      <c r="E320" s="9"/>
      <c r="F320" s="100"/>
      <c r="G320" s="9"/>
      <c r="H320" s="9"/>
      <c r="J320" s="9"/>
      <c r="K320" s="9"/>
      <c r="L320" s="9"/>
      <c r="M320" s="9"/>
      <c r="N320" s="9"/>
      <c r="T320" s="9"/>
    </row>
    <row r="321">
      <c r="E321" s="9"/>
      <c r="F321" s="100"/>
      <c r="G321" s="9"/>
      <c r="H321" s="9"/>
      <c r="J321" s="9"/>
      <c r="K321" s="9"/>
      <c r="L321" s="9"/>
      <c r="M321" s="9"/>
      <c r="N321" s="9"/>
      <c r="T321" s="9"/>
    </row>
    <row r="322">
      <c r="E322" s="9"/>
      <c r="F322" s="100"/>
      <c r="G322" s="9"/>
      <c r="H322" s="9"/>
      <c r="J322" s="9"/>
      <c r="K322" s="9"/>
      <c r="L322" s="9"/>
      <c r="M322" s="9"/>
      <c r="N322" s="9"/>
      <c r="T322" s="9"/>
    </row>
    <row r="323">
      <c r="E323" s="9"/>
      <c r="F323" s="100"/>
      <c r="G323" s="9"/>
      <c r="H323" s="9"/>
      <c r="J323" s="9"/>
      <c r="K323" s="9"/>
      <c r="L323" s="9"/>
      <c r="M323" s="9"/>
      <c r="N323" s="9"/>
      <c r="T323" s="9"/>
    </row>
    <row r="324">
      <c r="E324" s="9"/>
      <c r="F324" s="100"/>
      <c r="G324" s="9"/>
      <c r="H324" s="9"/>
      <c r="J324" s="9"/>
      <c r="K324" s="9"/>
      <c r="L324" s="9"/>
      <c r="M324" s="9"/>
      <c r="N324" s="9"/>
      <c r="T324" s="9"/>
    </row>
    <row r="325">
      <c r="E325" s="9"/>
      <c r="F325" s="100"/>
      <c r="G325" s="9"/>
      <c r="H325" s="9"/>
      <c r="J325" s="9"/>
      <c r="K325" s="9"/>
      <c r="L325" s="9"/>
      <c r="M325" s="9"/>
      <c r="N325" s="9"/>
      <c r="T325" s="9"/>
    </row>
    <row r="326">
      <c r="E326" s="9"/>
      <c r="F326" s="100"/>
      <c r="G326" s="9"/>
      <c r="H326" s="9"/>
      <c r="J326" s="9"/>
      <c r="K326" s="9"/>
      <c r="L326" s="9"/>
      <c r="M326" s="9"/>
      <c r="N326" s="9"/>
      <c r="T326" s="9"/>
    </row>
    <row r="327">
      <c r="E327" s="9"/>
      <c r="F327" s="100"/>
      <c r="G327" s="9"/>
      <c r="H327" s="9"/>
      <c r="J327" s="9"/>
      <c r="K327" s="9"/>
      <c r="L327" s="9"/>
      <c r="M327" s="9"/>
      <c r="N327" s="9"/>
      <c r="T327" s="9"/>
    </row>
    <row r="328">
      <c r="E328" s="9"/>
      <c r="F328" s="100"/>
      <c r="G328" s="9"/>
      <c r="H328" s="9"/>
      <c r="J328" s="9"/>
      <c r="K328" s="9"/>
      <c r="L328" s="9"/>
      <c r="M328" s="9"/>
      <c r="N328" s="9"/>
      <c r="T328" s="9"/>
    </row>
    <row r="329">
      <c r="E329" s="9"/>
      <c r="F329" s="100"/>
      <c r="G329" s="9"/>
      <c r="H329" s="9"/>
      <c r="J329" s="9"/>
      <c r="K329" s="9"/>
      <c r="L329" s="9"/>
      <c r="M329" s="9"/>
      <c r="N329" s="9"/>
      <c r="T329" s="9"/>
    </row>
    <row r="330">
      <c r="E330" s="9"/>
      <c r="F330" s="100"/>
      <c r="G330" s="9"/>
      <c r="H330" s="9"/>
      <c r="J330" s="9"/>
      <c r="K330" s="9"/>
      <c r="L330" s="9"/>
      <c r="M330" s="9"/>
      <c r="N330" s="9"/>
      <c r="T330" s="9"/>
    </row>
    <row r="331">
      <c r="E331" s="9"/>
      <c r="F331" s="100"/>
      <c r="G331" s="9"/>
      <c r="H331" s="9"/>
      <c r="J331" s="9"/>
      <c r="K331" s="9"/>
      <c r="L331" s="9"/>
      <c r="M331" s="9"/>
      <c r="N331" s="9"/>
      <c r="T331" s="9"/>
    </row>
    <row r="332">
      <c r="E332" s="9"/>
      <c r="F332" s="100"/>
      <c r="G332" s="9"/>
      <c r="H332" s="9"/>
      <c r="J332" s="9"/>
      <c r="K332" s="9"/>
      <c r="L332" s="9"/>
      <c r="M332" s="9"/>
      <c r="N332" s="9"/>
      <c r="T332" s="9"/>
    </row>
    <row r="333">
      <c r="E333" s="9"/>
      <c r="F333" s="100"/>
      <c r="G333" s="9"/>
      <c r="H333" s="9"/>
      <c r="J333" s="9"/>
      <c r="K333" s="9"/>
      <c r="L333" s="9"/>
      <c r="M333" s="9"/>
      <c r="N333" s="9"/>
      <c r="T333" s="9"/>
    </row>
    <row r="334">
      <c r="E334" s="9"/>
      <c r="F334" s="100"/>
      <c r="G334" s="9"/>
      <c r="H334" s="9"/>
      <c r="J334" s="9"/>
      <c r="K334" s="9"/>
      <c r="L334" s="9"/>
      <c r="M334" s="9"/>
      <c r="N334" s="9"/>
      <c r="T334" s="9"/>
    </row>
    <row r="335">
      <c r="E335" s="9"/>
      <c r="F335" s="100"/>
      <c r="G335" s="9"/>
      <c r="H335" s="9"/>
      <c r="J335" s="9"/>
      <c r="K335" s="9"/>
      <c r="L335" s="9"/>
      <c r="M335" s="9"/>
      <c r="N335" s="9"/>
      <c r="T335" s="9"/>
    </row>
    <row r="336">
      <c r="E336" s="9"/>
      <c r="F336" s="100"/>
      <c r="G336" s="9"/>
      <c r="H336" s="9"/>
      <c r="J336" s="9"/>
      <c r="K336" s="9"/>
      <c r="L336" s="9"/>
      <c r="M336" s="9"/>
      <c r="N336" s="9"/>
      <c r="T336" s="9"/>
    </row>
    <row r="337">
      <c r="E337" s="9"/>
      <c r="F337" s="100"/>
      <c r="G337" s="9"/>
      <c r="H337" s="9"/>
      <c r="J337" s="9"/>
      <c r="K337" s="9"/>
      <c r="L337" s="9"/>
      <c r="M337" s="9"/>
      <c r="N337" s="9"/>
      <c r="T337" s="9"/>
    </row>
    <row r="338">
      <c r="E338" s="9"/>
      <c r="F338" s="100"/>
      <c r="G338" s="9"/>
      <c r="H338" s="9"/>
      <c r="J338" s="9"/>
      <c r="K338" s="9"/>
      <c r="L338" s="9"/>
      <c r="M338" s="9"/>
      <c r="N338" s="9"/>
      <c r="T338" s="9"/>
    </row>
    <row r="339">
      <c r="E339" s="9"/>
      <c r="F339" s="100"/>
      <c r="G339" s="9"/>
      <c r="H339" s="9"/>
      <c r="J339" s="9"/>
      <c r="K339" s="9"/>
      <c r="L339" s="9"/>
      <c r="M339" s="9"/>
      <c r="N339" s="9"/>
      <c r="T339" s="9"/>
    </row>
    <row r="340">
      <c r="E340" s="9"/>
      <c r="F340" s="100"/>
      <c r="G340" s="9"/>
      <c r="H340" s="9"/>
      <c r="J340" s="9"/>
      <c r="K340" s="9"/>
      <c r="L340" s="9"/>
      <c r="M340" s="9"/>
      <c r="N340" s="9"/>
      <c r="T340" s="9"/>
    </row>
    <row r="341">
      <c r="E341" s="9"/>
      <c r="F341" s="100"/>
      <c r="G341" s="9"/>
      <c r="H341" s="9"/>
      <c r="J341" s="9"/>
      <c r="K341" s="9"/>
      <c r="L341" s="9"/>
      <c r="M341" s="9"/>
      <c r="N341" s="9"/>
      <c r="T341" s="9"/>
    </row>
    <row r="342">
      <c r="E342" s="9"/>
      <c r="F342" s="100"/>
      <c r="G342" s="9"/>
      <c r="H342" s="9"/>
      <c r="J342" s="9"/>
      <c r="K342" s="9"/>
      <c r="L342" s="9"/>
      <c r="M342" s="9"/>
      <c r="N342" s="9"/>
      <c r="T342" s="9"/>
    </row>
    <row r="343">
      <c r="E343" s="9"/>
      <c r="F343" s="100"/>
      <c r="G343" s="9"/>
      <c r="H343" s="9"/>
      <c r="J343" s="9"/>
      <c r="K343" s="9"/>
      <c r="L343" s="9"/>
      <c r="M343" s="9"/>
      <c r="N343" s="9"/>
      <c r="T343" s="9"/>
    </row>
    <row r="344">
      <c r="E344" s="9"/>
      <c r="F344" s="100"/>
      <c r="G344" s="9"/>
      <c r="H344" s="9"/>
      <c r="J344" s="9"/>
      <c r="K344" s="9"/>
      <c r="L344" s="9"/>
      <c r="M344" s="9"/>
      <c r="N344" s="9"/>
      <c r="T344" s="9"/>
    </row>
    <row r="345">
      <c r="E345" s="9"/>
      <c r="F345" s="100"/>
      <c r="G345" s="9"/>
      <c r="H345" s="9"/>
      <c r="J345" s="9"/>
      <c r="K345" s="9"/>
      <c r="L345" s="9"/>
      <c r="M345" s="9"/>
      <c r="N345" s="9"/>
      <c r="T345" s="9"/>
    </row>
    <row r="346">
      <c r="E346" s="9"/>
      <c r="F346" s="100"/>
      <c r="G346" s="9"/>
      <c r="H346" s="9"/>
      <c r="J346" s="9"/>
      <c r="K346" s="9"/>
      <c r="L346" s="9"/>
      <c r="M346" s="9"/>
      <c r="N346" s="9"/>
      <c r="T346" s="9"/>
    </row>
    <row r="347">
      <c r="E347" s="9"/>
      <c r="F347" s="100"/>
      <c r="G347" s="9"/>
      <c r="H347" s="9"/>
      <c r="J347" s="9"/>
      <c r="K347" s="9"/>
      <c r="L347" s="9"/>
      <c r="M347" s="9"/>
      <c r="N347" s="9"/>
      <c r="T347" s="9"/>
    </row>
    <row r="348">
      <c r="E348" s="9"/>
      <c r="F348" s="100"/>
      <c r="G348" s="9"/>
      <c r="H348" s="9"/>
      <c r="J348" s="9"/>
      <c r="K348" s="9"/>
      <c r="L348" s="9"/>
      <c r="M348" s="9"/>
      <c r="N348" s="9"/>
      <c r="T348" s="9"/>
    </row>
    <row r="349">
      <c r="E349" s="9"/>
      <c r="F349" s="100"/>
      <c r="G349" s="9"/>
      <c r="H349" s="9"/>
      <c r="J349" s="9"/>
      <c r="K349" s="9"/>
      <c r="L349" s="9"/>
      <c r="M349" s="9"/>
      <c r="N349" s="9"/>
      <c r="T349" s="9"/>
    </row>
    <row r="350">
      <c r="E350" s="9"/>
      <c r="F350" s="100"/>
      <c r="G350" s="9"/>
      <c r="H350" s="9"/>
      <c r="J350" s="9"/>
      <c r="K350" s="9"/>
      <c r="L350" s="9"/>
      <c r="M350" s="9"/>
      <c r="N350" s="9"/>
      <c r="T350" s="9"/>
    </row>
    <row r="351">
      <c r="E351" s="9"/>
      <c r="F351" s="100"/>
      <c r="G351" s="9"/>
      <c r="H351" s="9"/>
      <c r="J351" s="9"/>
      <c r="K351" s="9"/>
      <c r="L351" s="9"/>
      <c r="M351" s="9"/>
      <c r="N351" s="9"/>
      <c r="T351" s="9"/>
    </row>
    <row r="352">
      <c r="E352" s="9"/>
      <c r="F352" s="100"/>
      <c r="G352" s="9"/>
      <c r="H352" s="9"/>
      <c r="J352" s="9"/>
      <c r="K352" s="9"/>
      <c r="L352" s="9"/>
      <c r="M352" s="9"/>
      <c r="N352" s="9"/>
      <c r="T352" s="9"/>
    </row>
    <row r="353">
      <c r="E353" s="9"/>
      <c r="F353" s="100"/>
      <c r="G353" s="9"/>
      <c r="H353" s="9"/>
      <c r="J353" s="9"/>
      <c r="K353" s="9"/>
      <c r="L353" s="9"/>
      <c r="M353" s="9"/>
      <c r="N353" s="9"/>
      <c r="T353" s="9"/>
    </row>
    <row r="354">
      <c r="E354" s="9"/>
      <c r="F354" s="100"/>
      <c r="G354" s="9"/>
      <c r="H354" s="9"/>
      <c r="J354" s="9"/>
      <c r="K354" s="9"/>
      <c r="L354" s="9"/>
      <c r="M354" s="9"/>
      <c r="N354" s="9"/>
      <c r="T354" s="9"/>
    </row>
    <row r="355">
      <c r="E355" s="9"/>
      <c r="F355" s="100"/>
      <c r="G355" s="9"/>
      <c r="H355" s="9"/>
      <c r="J355" s="9"/>
      <c r="K355" s="9"/>
      <c r="L355" s="9"/>
      <c r="M355" s="9"/>
      <c r="N355" s="9"/>
      <c r="T355" s="9"/>
    </row>
    <row r="356">
      <c r="E356" s="9"/>
      <c r="F356" s="100"/>
      <c r="G356" s="9"/>
      <c r="H356" s="9"/>
      <c r="J356" s="9"/>
      <c r="K356" s="9"/>
      <c r="L356" s="9"/>
      <c r="M356" s="9"/>
      <c r="N356" s="9"/>
      <c r="T356" s="9"/>
    </row>
    <row r="357">
      <c r="E357" s="9"/>
      <c r="F357" s="100"/>
      <c r="G357" s="9"/>
      <c r="H357" s="9"/>
      <c r="J357" s="9"/>
      <c r="K357" s="9"/>
      <c r="L357" s="9"/>
      <c r="M357" s="9"/>
      <c r="N357" s="9"/>
      <c r="T357" s="9"/>
    </row>
    <row r="358">
      <c r="E358" s="9"/>
      <c r="F358" s="100"/>
      <c r="G358" s="9"/>
      <c r="H358" s="9"/>
      <c r="J358" s="9"/>
      <c r="K358" s="9"/>
      <c r="L358" s="9"/>
      <c r="M358" s="9"/>
      <c r="N358" s="9"/>
      <c r="T358" s="9"/>
    </row>
    <row r="359">
      <c r="E359" s="9"/>
      <c r="F359" s="100"/>
      <c r="G359" s="9"/>
      <c r="H359" s="9"/>
      <c r="J359" s="9"/>
      <c r="K359" s="9"/>
      <c r="L359" s="9"/>
      <c r="M359" s="9"/>
      <c r="N359" s="9"/>
      <c r="T359" s="9"/>
    </row>
    <row r="360">
      <c r="E360" s="9"/>
      <c r="F360" s="100"/>
      <c r="G360" s="9"/>
      <c r="H360" s="9"/>
      <c r="J360" s="9"/>
      <c r="K360" s="9"/>
      <c r="L360" s="9"/>
      <c r="M360" s="9"/>
      <c r="N360" s="9"/>
      <c r="T360" s="9"/>
    </row>
    <row r="361">
      <c r="E361" s="9"/>
      <c r="F361" s="100"/>
      <c r="G361" s="9"/>
      <c r="H361" s="9"/>
      <c r="J361" s="9"/>
      <c r="K361" s="9"/>
      <c r="L361" s="9"/>
      <c r="M361" s="9"/>
      <c r="N361" s="9"/>
      <c r="T361" s="9"/>
    </row>
    <row r="362">
      <c r="E362" s="9"/>
      <c r="F362" s="100"/>
      <c r="G362" s="9"/>
      <c r="H362" s="9"/>
      <c r="J362" s="9"/>
      <c r="K362" s="9"/>
      <c r="L362" s="9"/>
      <c r="M362" s="9"/>
      <c r="N362" s="9"/>
      <c r="T362" s="9"/>
    </row>
    <row r="363">
      <c r="E363" s="9"/>
      <c r="F363" s="100"/>
      <c r="G363" s="9"/>
      <c r="H363" s="9"/>
      <c r="J363" s="9"/>
      <c r="K363" s="9"/>
      <c r="L363" s="9"/>
      <c r="M363" s="9"/>
      <c r="N363" s="9"/>
      <c r="T363" s="9"/>
    </row>
    <row r="364">
      <c r="E364" s="9"/>
      <c r="F364" s="100"/>
      <c r="G364" s="9"/>
      <c r="H364" s="9"/>
      <c r="J364" s="9"/>
      <c r="K364" s="9"/>
      <c r="L364" s="9"/>
      <c r="M364" s="9"/>
      <c r="N364" s="9"/>
      <c r="T364" s="9"/>
    </row>
    <row r="365">
      <c r="E365" s="9"/>
      <c r="F365" s="100"/>
      <c r="G365" s="9"/>
      <c r="H365" s="9"/>
      <c r="J365" s="9"/>
      <c r="K365" s="9"/>
      <c r="L365" s="9"/>
      <c r="M365" s="9"/>
      <c r="N365" s="9"/>
      <c r="T365" s="9"/>
    </row>
    <row r="366">
      <c r="E366" s="9"/>
      <c r="F366" s="100"/>
      <c r="G366" s="9"/>
      <c r="H366" s="9"/>
      <c r="J366" s="9"/>
      <c r="K366" s="9"/>
      <c r="L366" s="9"/>
      <c r="M366" s="9"/>
      <c r="N366" s="9"/>
      <c r="T366" s="9"/>
    </row>
    <row r="367">
      <c r="E367" s="9"/>
      <c r="F367" s="100"/>
      <c r="G367" s="9"/>
      <c r="H367" s="9"/>
      <c r="J367" s="9"/>
      <c r="K367" s="9"/>
      <c r="L367" s="9"/>
      <c r="M367" s="9"/>
      <c r="N367" s="9"/>
      <c r="T367" s="9"/>
    </row>
    <row r="368">
      <c r="E368" s="9"/>
      <c r="F368" s="100"/>
      <c r="G368" s="9"/>
      <c r="H368" s="9"/>
      <c r="J368" s="9"/>
      <c r="K368" s="9"/>
      <c r="L368" s="9"/>
      <c r="M368" s="9"/>
      <c r="N368" s="9"/>
      <c r="T368" s="9"/>
    </row>
    <row r="369">
      <c r="E369" s="9"/>
      <c r="F369" s="100"/>
      <c r="G369" s="9"/>
      <c r="H369" s="9"/>
      <c r="J369" s="9"/>
      <c r="K369" s="9"/>
      <c r="L369" s="9"/>
      <c r="M369" s="9"/>
      <c r="N369" s="9"/>
      <c r="T369" s="9"/>
    </row>
    <row r="370">
      <c r="E370" s="9"/>
      <c r="F370" s="100"/>
      <c r="G370" s="9"/>
      <c r="H370" s="9"/>
      <c r="J370" s="9"/>
      <c r="K370" s="9"/>
      <c r="L370" s="9"/>
      <c r="M370" s="9"/>
      <c r="N370" s="9"/>
      <c r="T370" s="9"/>
    </row>
    <row r="371">
      <c r="E371" s="9"/>
      <c r="F371" s="100"/>
      <c r="G371" s="9"/>
      <c r="H371" s="9"/>
      <c r="J371" s="9"/>
      <c r="K371" s="9"/>
      <c r="L371" s="9"/>
      <c r="M371" s="9"/>
      <c r="N371" s="9"/>
      <c r="T371" s="9"/>
    </row>
    <row r="372">
      <c r="E372" s="9"/>
      <c r="F372" s="100"/>
      <c r="G372" s="9"/>
      <c r="H372" s="9"/>
      <c r="J372" s="9"/>
      <c r="K372" s="9"/>
      <c r="L372" s="9"/>
      <c r="M372" s="9"/>
      <c r="N372" s="9"/>
      <c r="T372" s="9"/>
    </row>
    <row r="373">
      <c r="E373" s="9"/>
      <c r="F373" s="100"/>
      <c r="G373" s="9"/>
      <c r="H373" s="9"/>
      <c r="J373" s="9"/>
      <c r="K373" s="9"/>
      <c r="L373" s="9"/>
      <c r="M373" s="9"/>
      <c r="N373" s="9"/>
      <c r="T373" s="9"/>
    </row>
    <row r="374">
      <c r="E374" s="9"/>
      <c r="F374" s="100"/>
      <c r="G374" s="9"/>
      <c r="H374" s="9"/>
      <c r="J374" s="9"/>
      <c r="K374" s="9"/>
      <c r="L374" s="9"/>
      <c r="M374" s="9"/>
      <c r="N374" s="9"/>
      <c r="T374" s="9"/>
    </row>
    <row r="375">
      <c r="E375" s="9"/>
      <c r="F375" s="100"/>
      <c r="G375" s="9"/>
      <c r="H375" s="9"/>
      <c r="J375" s="9"/>
      <c r="K375" s="9"/>
      <c r="L375" s="9"/>
      <c r="M375" s="9"/>
      <c r="N375" s="9"/>
      <c r="T375" s="9"/>
    </row>
    <row r="376">
      <c r="E376" s="9"/>
      <c r="F376" s="100"/>
      <c r="G376" s="9"/>
      <c r="H376" s="9"/>
      <c r="J376" s="9"/>
      <c r="K376" s="9"/>
      <c r="L376" s="9"/>
      <c r="M376" s="9"/>
      <c r="N376" s="9"/>
      <c r="T376" s="9"/>
    </row>
    <row r="377">
      <c r="E377" s="9"/>
      <c r="F377" s="100"/>
      <c r="G377" s="9"/>
      <c r="H377" s="9"/>
      <c r="J377" s="9"/>
      <c r="K377" s="9"/>
      <c r="L377" s="9"/>
      <c r="M377" s="9"/>
      <c r="N377" s="9"/>
      <c r="T377" s="9"/>
    </row>
    <row r="378">
      <c r="E378" s="9"/>
      <c r="F378" s="100"/>
      <c r="G378" s="9"/>
      <c r="H378" s="9"/>
      <c r="J378" s="9"/>
      <c r="K378" s="9"/>
      <c r="L378" s="9"/>
      <c r="M378" s="9"/>
      <c r="N378" s="9"/>
      <c r="T378" s="9"/>
    </row>
    <row r="379">
      <c r="E379" s="9"/>
      <c r="F379" s="100"/>
      <c r="G379" s="9"/>
      <c r="H379" s="9"/>
      <c r="J379" s="9"/>
      <c r="K379" s="9"/>
      <c r="L379" s="9"/>
      <c r="M379" s="9"/>
      <c r="N379" s="9"/>
      <c r="T379" s="9"/>
    </row>
    <row r="380">
      <c r="E380" s="9"/>
      <c r="F380" s="100"/>
      <c r="G380" s="9"/>
      <c r="H380" s="9"/>
      <c r="J380" s="9"/>
      <c r="K380" s="9"/>
      <c r="L380" s="9"/>
      <c r="M380" s="9"/>
      <c r="N380" s="9"/>
      <c r="T380" s="9"/>
    </row>
    <row r="381">
      <c r="E381" s="9"/>
      <c r="F381" s="100"/>
      <c r="G381" s="9"/>
      <c r="H381" s="9"/>
      <c r="J381" s="9"/>
      <c r="K381" s="9"/>
      <c r="L381" s="9"/>
      <c r="M381" s="9"/>
      <c r="N381" s="9"/>
      <c r="T381" s="9"/>
    </row>
    <row r="382">
      <c r="E382" s="9"/>
      <c r="F382" s="100"/>
      <c r="G382" s="9"/>
      <c r="H382" s="9"/>
      <c r="J382" s="9"/>
      <c r="K382" s="9"/>
      <c r="L382" s="9"/>
      <c r="M382" s="9"/>
      <c r="N382" s="9"/>
      <c r="T382" s="9"/>
    </row>
    <row r="383">
      <c r="E383" s="9"/>
      <c r="F383" s="100"/>
      <c r="G383" s="9"/>
      <c r="H383" s="9"/>
      <c r="J383" s="9"/>
      <c r="K383" s="9"/>
      <c r="L383" s="9"/>
      <c r="M383" s="9"/>
      <c r="N383" s="9"/>
      <c r="T383" s="9"/>
    </row>
    <row r="384">
      <c r="E384" s="9"/>
      <c r="F384" s="100"/>
      <c r="G384" s="9"/>
      <c r="H384" s="9"/>
      <c r="J384" s="9"/>
      <c r="K384" s="9"/>
      <c r="L384" s="9"/>
      <c r="M384" s="9"/>
      <c r="N384" s="9"/>
      <c r="T384" s="9"/>
    </row>
    <row r="385">
      <c r="E385" s="9"/>
      <c r="F385" s="100"/>
      <c r="G385" s="9"/>
      <c r="H385" s="9"/>
      <c r="J385" s="9"/>
      <c r="K385" s="9"/>
      <c r="L385" s="9"/>
      <c r="M385" s="9"/>
      <c r="N385" s="9"/>
      <c r="T385" s="9"/>
    </row>
    <row r="386">
      <c r="E386" s="9"/>
      <c r="F386" s="100"/>
      <c r="G386" s="9"/>
      <c r="H386" s="9"/>
      <c r="J386" s="9"/>
      <c r="K386" s="9"/>
      <c r="L386" s="9"/>
      <c r="M386" s="9"/>
      <c r="N386" s="9"/>
      <c r="T386" s="9"/>
    </row>
    <row r="387">
      <c r="E387" s="9"/>
      <c r="F387" s="100"/>
      <c r="G387" s="9"/>
      <c r="H387" s="9"/>
      <c r="J387" s="9"/>
      <c r="K387" s="9"/>
      <c r="L387" s="9"/>
      <c r="M387" s="9"/>
      <c r="N387" s="9"/>
      <c r="T387" s="9"/>
    </row>
    <row r="388">
      <c r="E388" s="9"/>
      <c r="F388" s="100"/>
      <c r="G388" s="9"/>
      <c r="H388" s="9"/>
      <c r="J388" s="9"/>
      <c r="K388" s="9"/>
      <c r="L388" s="9"/>
      <c r="M388" s="9"/>
      <c r="N388" s="9"/>
      <c r="T388" s="9"/>
    </row>
    <row r="389">
      <c r="E389" s="9"/>
      <c r="F389" s="100"/>
      <c r="G389" s="9"/>
      <c r="H389" s="9"/>
      <c r="J389" s="9"/>
      <c r="K389" s="9"/>
      <c r="L389" s="9"/>
      <c r="M389" s="9"/>
      <c r="N389" s="9"/>
      <c r="T389" s="9"/>
    </row>
    <row r="390">
      <c r="E390" s="9"/>
      <c r="F390" s="100"/>
      <c r="G390" s="9"/>
      <c r="H390" s="9"/>
      <c r="J390" s="9"/>
      <c r="K390" s="9"/>
      <c r="L390" s="9"/>
      <c r="M390" s="9"/>
      <c r="N390" s="9"/>
      <c r="T390" s="9"/>
    </row>
    <row r="391">
      <c r="E391" s="9"/>
      <c r="F391" s="100"/>
      <c r="G391" s="9"/>
      <c r="H391" s="9"/>
      <c r="J391" s="9"/>
      <c r="K391" s="9"/>
      <c r="L391" s="9"/>
      <c r="M391" s="9"/>
      <c r="N391" s="9"/>
      <c r="T391" s="9"/>
    </row>
    <row r="392">
      <c r="E392" s="9"/>
      <c r="F392" s="100"/>
      <c r="G392" s="9"/>
      <c r="H392" s="9"/>
      <c r="J392" s="9"/>
      <c r="K392" s="9"/>
      <c r="L392" s="9"/>
      <c r="M392" s="9"/>
      <c r="N392" s="9"/>
      <c r="T392" s="9"/>
    </row>
    <row r="393">
      <c r="E393" s="9"/>
      <c r="F393" s="100"/>
      <c r="G393" s="9"/>
      <c r="H393" s="9"/>
      <c r="J393" s="9"/>
      <c r="K393" s="9"/>
      <c r="L393" s="9"/>
      <c r="M393" s="9"/>
      <c r="N393" s="9"/>
      <c r="T393" s="9"/>
    </row>
    <row r="394">
      <c r="E394" s="9"/>
      <c r="F394" s="100"/>
      <c r="G394" s="9"/>
      <c r="H394" s="9"/>
      <c r="J394" s="9"/>
      <c r="K394" s="9"/>
      <c r="L394" s="9"/>
      <c r="M394" s="9"/>
      <c r="N394" s="9"/>
      <c r="T394" s="9"/>
    </row>
    <row r="395">
      <c r="E395" s="9"/>
      <c r="F395" s="100"/>
      <c r="G395" s="9"/>
      <c r="H395" s="9"/>
      <c r="J395" s="9"/>
      <c r="K395" s="9"/>
      <c r="L395" s="9"/>
      <c r="M395" s="9"/>
      <c r="N395" s="9"/>
      <c r="T395" s="9"/>
    </row>
    <row r="396">
      <c r="E396" s="9"/>
      <c r="F396" s="100"/>
      <c r="G396" s="9"/>
      <c r="H396" s="9"/>
      <c r="J396" s="9"/>
      <c r="K396" s="9"/>
      <c r="L396" s="9"/>
      <c r="M396" s="9"/>
      <c r="N396" s="9"/>
      <c r="T396" s="9"/>
    </row>
    <row r="397">
      <c r="E397" s="9"/>
      <c r="F397" s="100"/>
      <c r="G397" s="9"/>
      <c r="H397" s="9"/>
      <c r="J397" s="9"/>
      <c r="K397" s="9"/>
      <c r="L397" s="9"/>
      <c r="M397" s="9"/>
      <c r="N397" s="9"/>
      <c r="T397" s="9"/>
    </row>
    <row r="398">
      <c r="E398" s="9"/>
      <c r="F398" s="100"/>
      <c r="G398" s="9"/>
      <c r="H398" s="9"/>
      <c r="J398" s="9"/>
      <c r="K398" s="9"/>
      <c r="L398" s="9"/>
      <c r="M398" s="9"/>
      <c r="N398" s="9"/>
      <c r="T398" s="9"/>
    </row>
    <row r="399">
      <c r="E399" s="9"/>
      <c r="F399" s="100"/>
      <c r="G399" s="9"/>
      <c r="H399" s="9"/>
      <c r="J399" s="9"/>
      <c r="K399" s="9"/>
      <c r="L399" s="9"/>
      <c r="M399" s="9"/>
      <c r="N399" s="9"/>
      <c r="T399" s="9"/>
    </row>
    <row r="400">
      <c r="E400" s="9"/>
      <c r="F400" s="100"/>
      <c r="G400" s="9"/>
      <c r="H400" s="9"/>
      <c r="J400" s="9"/>
      <c r="K400" s="9"/>
      <c r="L400" s="9"/>
      <c r="M400" s="9"/>
      <c r="N400" s="9"/>
      <c r="T400" s="9"/>
    </row>
    <row r="401">
      <c r="E401" s="9"/>
      <c r="F401" s="100"/>
      <c r="G401" s="9"/>
      <c r="H401" s="9"/>
      <c r="J401" s="9"/>
      <c r="K401" s="9"/>
      <c r="L401" s="9"/>
      <c r="M401" s="9"/>
      <c r="N401" s="9"/>
      <c r="T401" s="9"/>
    </row>
    <row r="402">
      <c r="E402" s="9"/>
      <c r="F402" s="100"/>
      <c r="G402" s="9"/>
      <c r="H402" s="9"/>
      <c r="J402" s="9"/>
      <c r="K402" s="9"/>
      <c r="L402" s="9"/>
      <c r="M402" s="9"/>
      <c r="N402" s="9"/>
      <c r="T402" s="9"/>
    </row>
    <row r="403">
      <c r="E403" s="9"/>
      <c r="F403" s="100"/>
      <c r="G403" s="9"/>
      <c r="H403" s="9"/>
      <c r="J403" s="9"/>
      <c r="K403" s="9"/>
      <c r="L403" s="9"/>
      <c r="M403" s="9"/>
      <c r="N403" s="9"/>
      <c r="T403" s="9"/>
    </row>
    <row r="404">
      <c r="E404" s="9"/>
      <c r="F404" s="100"/>
      <c r="G404" s="9"/>
      <c r="H404" s="9"/>
      <c r="J404" s="9"/>
      <c r="K404" s="9"/>
      <c r="L404" s="9"/>
      <c r="M404" s="9"/>
      <c r="N404" s="9"/>
      <c r="T404" s="9"/>
    </row>
    <row r="405">
      <c r="E405" s="9"/>
      <c r="F405" s="100"/>
      <c r="G405" s="9"/>
      <c r="H405" s="9"/>
      <c r="J405" s="9"/>
      <c r="K405" s="9"/>
      <c r="L405" s="9"/>
      <c r="M405" s="9"/>
      <c r="N405" s="9"/>
      <c r="T405" s="9"/>
    </row>
    <row r="406">
      <c r="E406" s="9"/>
      <c r="F406" s="100"/>
      <c r="G406" s="9"/>
      <c r="H406" s="9"/>
      <c r="J406" s="9"/>
      <c r="K406" s="9"/>
      <c r="L406" s="9"/>
      <c r="M406" s="9"/>
      <c r="N406" s="9"/>
      <c r="T406" s="9"/>
    </row>
    <row r="407">
      <c r="E407" s="9"/>
      <c r="F407" s="100"/>
      <c r="G407" s="9"/>
      <c r="H407" s="9"/>
      <c r="J407" s="9"/>
      <c r="K407" s="9"/>
      <c r="L407" s="9"/>
      <c r="M407" s="9"/>
      <c r="N407" s="9"/>
      <c r="T407" s="9"/>
    </row>
    <row r="408">
      <c r="E408" s="9"/>
      <c r="F408" s="100"/>
      <c r="G408" s="9"/>
      <c r="H408" s="9"/>
      <c r="J408" s="9"/>
      <c r="K408" s="9"/>
      <c r="L408" s="9"/>
      <c r="M408" s="9"/>
      <c r="N408" s="9"/>
      <c r="T408" s="9"/>
    </row>
    <row r="409">
      <c r="E409" s="9"/>
      <c r="F409" s="100"/>
      <c r="G409" s="9"/>
      <c r="H409" s="9"/>
      <c r="J409" s="9"/>
      <c r="K409" s="9"/>
      <c r="L409" s="9"/>
      <c r="M409" s="9"/>
      <c r="N409" s="9"/>
      <c r="T409" s="9"/>
    </row>
    <row r="410">
      <c r="E410" s="9"/>
      <c r="F410" s="100"/>
      <c r="G410" s="9"/>
      <c r="H410" s="9"/>
      <c r="J410" s="9"/>
      <c r="K410" s="9"/>
      <c r="L410" s="9"/>
      <c r="M410" s="9"/>
      <c r="N410" s="9"/>
      <c r="T410" s="9"/>
    </row>
    <row r="411">
      <c r="E411" s="9"/>
      <c r="F411" s="100"/>
      <c r="G411" s="9"/>
      <c r="H411" s="9"/>
      <c r="J411" s="9"/>
      <c r="K411" s="9"/>
      <c r="L411" s="9"/>
      <c r="M411" s="9"/>
      <c r="N411" s="9"/>
      <c r="T411" s="9"/>
    </row>
    <row r="412">
      <c r="E412" s="9"/>
      <c r="F412" s="100"/>
      <c r="G412" s="9"/>
      <c r="H412" s="9"/>
      <c r="J412" s="9"/>
      <c r="K412" s="9"/>
      <c r="L412" s="9"/>
      <c r="M412" s="9"/>
      <c r="N412" s="9"/>
      <c r="T412" s="9"/>
    </row>
    <row r="413">
      <c r="E413" s="9"/>
      <c r="F413" s="100"/>
      <c r="G413" s="9"/>
      <c r="H413" s="9"/>
      <c r="J413" s="9"/>
      <c r="K413" s="9"/>
      <c r="L413" s="9"/>
      <c r="M413" s="9"/>
      <c r="N413" s="9"/>
      <c r="T413" s="9"/>
    </row>
    <row r="414">
      <c r="E414" s="9"/>
      <c r="F414" s="100"/>
      <c r="G414" s="9"/>
      <c r="H414" s="9"/>
      <c r="J414" s="9"/>
      <c r="K414" s="9"/>
      <c r="L414" s="9"/>
      <c r="M414" s="9"/>
      <c r="N414" s="9"/>
      <c r="T414" s="9"/>
    </row>
    <row r="415">
      <c r="E415" s="9"/>
      <c r="F415" s="100"/>
      <c r="G415" s="9"/>
      <c r="H415" s="9"/>
      <c r="J415" s="9"/>
      <c r="K415" s="9"/>
      <c r="L415" s="9"/>
      <c r="M415" s="9"/>
      <c r="N415" s="9"/>
      <c r="T415" s="9"/>
    </row>
    <row r="416">
      <c r="E416" s="9"/>
      <c r="F416" s="100"/>
      <c r="G416" s="9"/>
      <c r="H416" s="9"/>
      <c r="J416" s="9"/>
      <c r="K416" s="9"/>
      <c r="L416" s="9"/>
      <c r="M416" s="9"/>
      <c r="N416" s="9"/>
      <c r="T416" s="9"/>
    </row>
    <row r="417">
      <c r="E417" s="9"/>
      <c r="F417" s="100"/>
      <c r="G417" s="9"/>
      <c r="H417" s="9"/>
      <c r="J417" s="9"/>
      <c r="K417" s="9"/>
      <c r="L417" s="9"/>
      <c r="M417" s="9"/>
      <c r="N417" s="9"/>
      <c r="T417" s="9"/>
    </row>
    <row r="418">
      <c r="E418" s="9"/>
      <c r="F418" s="100"/>
      <c r="G418" s="9"/>
      <c r="H418" s="9"/>
      <c r="J418" s="9"/>
      <c r="K418" s="9"/>
      <c r="L418" s="9"/>
      <c r="M418" s="9"/>
      <c r="N418" s="9"/>
      <c r="T418" s="9"/>
    </row>
    <row r="419">
      <c r="E419" s="9"/>
      <c r="F419" s="100"/>
      <c r="G419" s="9"/>
      <c r="H419" s="9"/>
      <c r="J419" s="9"/>
      <c r="K419" s="9"/>
      <c r="L419" s="9"/>
      <c r="M419" s="9"/>
      <c r="N419" s="9"/>
      <c r="T419" s="9"/>
    </row>
    <row r="420">
      <c r="E420" s="9"/>
      <c r="F420" s="100"/>
      <c r="G420" s="9"/>
      <c r="H420" s="9"/>
      <c r="J420" s="9"/>
      <c r="K420" s="9"/>
      <c r="L420" s="9"/>
      <c r="M420" s="9"/>
      <c r="N420" s="9"/>
      <c r="T420" s="9"/>
    </row>
    <row r="421">
      <c r="E421" s="9"/>
      <c r="F421" s="100"/>
      <c r="G421" s="9"/>
      <c r="H421" s="9"/>
      <c r="J421" s="9"/>
      <c r="K421" s="9"/>
      <c r="L421" s="9"/>
      <c r="M421" s="9"/>
      <c r="N421" s="9"/>
      <c r="T421" s="9"/>
    </row>
    <row r="422">
      <c r="E422" s="9"/>
      <c r="F422" s="100"/>
      <c r="G422" s="9"/>
      <c r="H422" s="9"/>
      <c r="J422" s="9"/>
      <c r="K422" s="9"/>
      <c r="L422" s="9"/>
      <c r="M422" s="9"/>
      <c r="N422" s="9"/>
      <c r="T422" s="9"/>
    </row>
    <row r="423">
      <c r="E423" s="9"/>
      <c r="F423" s="100"/>
      <c r="G423" s="9"/>
      <c r="H423" s="9"/>
      <c r="J423" s="9"/>
      <c r="K423" s="9"/>
      <c r="L423" s="9"/>
      <c r="M423" s="9"/>
      <c r="N423" s="9"/>
      <c r="T423" s="9"/>
    </row>
    <row r="424">
      <c r="E424" s="9"/>
      <c r="F424" s="100"/>
      <c r="G424" s="9"/>
      <c r="H424" s="9"/>
      <c r="J424" s="9"/>
      <c r="K424" s="9"/>
      <c r="L424" s="9"/>
      <c r="M424" s="9"/>
      <c r="N424" s="9"/>
      <c r="T424" s="9"/>
    </row>
    <row r="425">
      <c r="E425" s="9"/>
      <c r="F425" s="100"/>
      <c r="G425" s="9"/>
      <c r="H425" s="9"/>
      <c r="J425" s="9"/>
      <c r="K425" s="9"/>
      <c r="L425" s="9"/>
      <c r="M425" s="9"/>
      <c r="N425" s="9"/>
      <c r="T425" s="9"/>
    </row>
    <row r="426">
      <c r="E426" s="9"/>
      <c r="F426" s="100"/>
      <c r="G426" s="9"/>
      <c r="H426" s="9"/>
      <c r="J426" s="9"/>
      <c r="K426" s="9"/>
      <c r="L426" s="9"/>
      <c r="M426" s="9"/>
      <c r="N426" s="9"/>
      <c r="T426" s="9"/>
    </row>
    <row r="427">
      <c r="E427" s="9"/>
      <c r="F427" s="100"/>
      <c r="G427" s="9"/>
      <c r="H427" s="9"/>
      <c r="J427" s="9"/>
      <c r="K427" s="9"/>
      <c r="L427" s="9"/>
      <c r="M427" s="9"/>
      <c r="N427" s="9"/>
      <c r="T427" s="9"/>
    </row>
    <row r="428">
      <c r="E428" s="9"/>
      <c r="F428" s="100"/>
      <c r="G428" s="9"/>
      <c r="H428" s="9"/>
      <c r="J428" s="9"/>
      <c r="K428" s="9"/>
      <c r="L428" s="9"/>
      <c r="M428" s="9"/>
      <c r="N428" s="9"/>
      <c r="T428" s="9"/>
    </row>
    <row r="429">
      <c r="E429" s="9"/>
      <c r="F429" s="100"/>
      <c r="G429" s="9"/>
      <c r="H429" s="9"/>
      <c r="J429" s="9"/>
      <c r="K429" s="9"/>
      <c r="L429" s="9"/>
      <c r="M429" s="9"/>
      <c r="N429" s="9"/>
      <c r="T429" s="9"/>
    </row>
    <row r="430">
      <c r="E430" s="9"/>
      <c r="F430" s="100"/>
      <c r="G430" s="9"/>
      <c r="H430" s="9"/>
      <c r="J430" s="9"/>
      <c r="K430" s="9"/>
      <c r="L430" s="9"/>
      <c r="M430" s="9"/>
      <c r="N430" s="9"/>
      <c r="T430" s="9"/>
    </row>
    <row r="431">
      <c r="E431" s="9"/>
      <c r="F431" s="100"/>
      <c r="G431" s="9"/>
      <c r="H431" s="9"/>
      <c r="J431" s="9"/>
      <c r="K431" s="9"/>
      <c r="L431" s="9"/>
      <c r="M431" s="9"/>
      <c r="N431" s="9"/>
      <c r="T431" s="9"/>
    </row>
    <row r="432">
      <c r="E432" s="9"/>
      <c r="F432" s="100"/>
      <c r="G432" s="9"/>
      <c r="H432" s="9"/>
      <c r="J432" s="9"/>
      <c r="K432" s="9"/>
      <c r="L432" s="9"/>
      <c r="M432" s="9"/>
      <c r="N432" s="9"/>
      <c r="T432" s="9"/>
    </row>
    <row r="433">
      <c r="E433" s="9"/>
      <c r="F433" s="100"/>
      <c r="G433" s="9"/>
      <c r="H433" s="9"/>
      <c r="J433" s="9"/>
      <c r="K433" s="9"/>
      <c r="L433" s="9"/>
      <c r="M433" s="9"/>
      <c r="N433" s="9"/>
      <c r="T433" s="9"/>
    </row>
    <row r="434">
      <c r="E434" s="9"/>
      <c r="F434" s="100"/>
      <c r="G434" s="9"/>
      <c r="H434" s="9"/>
      <c r="J434" s="9"/>
      <c r="K434" s="9"/>
      <c r="L434" s="9"/>
      <c r="M434" s="9"/>
      <c r="N434" s="9"/>
      <c r="T434" s="9"/>
    </row>
    <row r="435">
      <c r="E435" s="9"/>
      <c r="F435" s="100"/>
      <c r="G435" s="9"/>
      <c r="H435" s="9"/>
      <c r="J435" s="9"/>
      <c r="K435" s="9"/>
      <c r="L435" s="9"/>
      <c r="M435" s="9"/>
      <c r="N435" s="9"/>
      <c r="T435" s="9"/>
    </row>
    <row r="436">
      <c r="E436" s="9"/>
      <c r="F436" s="100"/>
      <c r="G436" s="9"/>
      <c r="H436" s="9"/>
      <c r="J436" s="9"/>
      <c r="K436" s="9"/>
      <c r="L436" s="9"/>
      <c r="M436" s="9"/>
      <c r="N436" s="9"/>
      <c r="T436" s="9"/>
    </row>
    <row r="437">
      <c r="E437" s="9"/>
      <c r="F437" s="100"/>
      <c r="G437" s="9"/>
      <c r="H437" s="9"/>
      <c r="J437" s="9"/>
      <c r="K437" s="9"/>
      <c r="L437" s="9"/>
      <c r="M437" s="9"/>
      <c r="N437" s="9"/>
      <c r="T437" s="9"/>
    </row>
    <row r="438">
      <c r="E438" s="9"/>
      <c r="F438" s="100"/>
      <c r="G438" s="9"/>
      <c r="H438" s="9"/>
      <c r="J438" s="9"/>
      <c r="K438" s="9"/>
      <c r="L438" s="9"/>
      <c r="M438" s="9"/>
      <c r="N438" s="9"/>
      <c r="T438" s="9"/>
    </row>
    <row r="439">
      <c r="E439" s="9"/>
      <c r="F439" s="100"/>
      <c r="G439" s="9"/>
      <c r="H439" s="9"/>
      <c r="J439" s="9"/>
      <c r="K439" s="9"/>
      <c r="L439" s="9"/>
      <c r="M439" s="9"/>
      <c r="N439" s="9"/>
      <c r="T439" s="9"/>
    </row>
    <row r="440">
      <c r="E440" s="9"/>
      <c r="F440" s="100"/>
      <c r="G440" s="9"/>
      <c r="H440" s="9"/>
      <c r="J440" s="9"/>
      <c r="K440" s="9"/>
      <c r="L440" s="9"/>
      <c r="M440" s="9"/>
      <c r="N440" s="9"/>
      <c r="T440" s="9"/>
    </row>
    <row r="441">
      <c r="E441" s="9"/>
      <c r="F441" s="100"/>
      <c r="G441" s="9"/>
      <c r="H441" s="9"/>
      <c r="J441" s="9"/>
      <c r="K441" s="9"/>
      <c r="L441" s="9"/>
      <c r="M441" s="9"/>
      <c r="N441" s="9"/>
      <c r="T441" s="9"/>
    </row>
    <row r="442">
      <c r="E442" s="9"/>
      <c r="F442" s="100"/>
      <c r="G442" s="9"/>
      <c r="H442" s="9"/>
      <c r="J442" s="9"/>
      <c r="K442" s="9"/>
      <c r="L442" s="9"/>
      <c r="M442" s="9"/>
      <c r="N442" s="9"/>
      <c r="T442" s="9"/>
    </row>
    <row r="443">
      <c r="E443" s="9"/>
      <c r="F443" s="100"/>
      <c r="G443" s="9"/>
      <c r="H443" s="9"/>
      <c r="J443" s="9"/>
      <c r="K443" s="9"/>
      <c r="L443" s="9"/>
      <c r="M443" s="9"/>
      <c r="N443" s="9"/>
      <c r="T443" s="9"/>
    </row>
    <row r="444">
      <c r="E444" s="9"/>
      <c r="F444" s="100"/>
      <c r="G444" s="9"/>
      <c r="H444" s="9"/>
      <c r="J444" s="9"/>
      <c r="K444" s="9"/>
      <c r="L444" s="9"/>
      <c r="M444" s="9"/>
      <c r="N444" s="9"/>
      <c r="T444" s="9"/>
    </row>
    <row r="445">
      <c r="E445" s="9"/>
      <c r="F445" s="100"/>
      <c r="G445" s="9"/>
      <c r="H445" s="9"/>
      <c r="J445" s="9"/>
      <c r="K445" s="9"/>
      <c r="L445" s="9"/>
      <c r="M445" s="9"/>
      <c r="N445" s="9"/>
      <c r="T445" s="9"/>
    </row>
    <row r="446">
      <c r="E446" s="9"/>
      <c r="F446" s="100"/>
      <c r="G446" s="9"/>
      <c r="H446" s="9"/>
      <c r="J446" s="9"/>
      <c r="K446" s="9"/>
      <c r="L446" s="9"/>
      <c r="M446" s="9"/>
      <c r="N446" s="9"/>
      <c r="T446" s="9"/>
    </row>
    <row r="447">
      <c r="E447" s="9"/>
      <c r="F447" s="100"/>
      <c r="G447" s="9"/>
      <c r="H447" s="9"/>
      <c r="J447" s="9"/>
      <c r="K447" s="9"/>
      <c r="L447" s="9"/>
      <c r="M447" s="9"/>
      <c r="N447" s="9"/>
      <c r="T447" s="9"/>
    </row>
    <row r="448">
      <c r="E448" s="9"/>
      <c r="F448" s="100"/>
      <c r="G448" s="9"/>
      <c r="H448" s="9"/>
      <c r="J448" s="9"/>
      <c r="K448" s="9"/>
      <c r="L448" s="9"/>
      <c r="M448" s="9"/>
      <c r="N448" s="9"/>
      <c r="T448" s="9"/>
    </row>
    <row r="449">
      <c r="E449" s="9"/>
      <c r="F449" s="100"/>
      <c r="G449" s="9"/>
      <c r="H449" s="9"/>
      <c r="J449" s="9"/>
      <c r="K449" s="9"/>
      <c r="L449" s="9"/>
      <c r="M449" s="9"/>
      <c r="N449" s="9"/>
      <c r="T449" s="9"/>
    </row>
    <row r="450">
      <c r="E450" s="9"/>
      <c r="F450" s="100"/>
      <c r="G450" s="9"/>
      <c r="H450" s="9"/>
      <c r="J450" s="9"/>
      <c r="K450" s="9"/>
      <c r="L450" s="9"/>
      <c r="M450" s="9"/>
      <c r="N450" s="9"/>
      <c r="T450" s="9"/>
    </row>
    <row r="451">
      <c r="E451" s="9"/>
      <c r="F451" s="100"/>
      <c r="G451" s="9"/>
      <c r="H451" s="9"/>
      <c r="J451" s="9"/>
      <c r="K451" s="9"/>
      <c r="L451" s="9"/>
      <c r="M451" s="9"/>
      <c r="N451" s="9"/>
      <c r="T451" s="9"/>
    </row>
    <row r="452">
      <c r="E452" s="9"/>
      <c r="F452" s="100"/>
      <c r="G452" s="9"/>
      <c r="H452" s="9"/>
      <c r="J452" s="9"/>
      <c r="K452" s="9"/>
      <c r="L452" s="9"/>
      <c r="M452" s="9"/>
      <c r="N452" s="9"/>
      <c r="T452" s="9"/>
    </row>
    <row r="453">
      <c r="E453" s="9"/>
      <c r="F453" s="100"/>
      <c r="G453" s="9"/>
      <c r="H453" s="9"/>
      <c r="J453" s="9"/>
      <c r="K453" s="9"/>
      <c r="L453" s="9"/>
      <c r="M453" s="9"/>
      <c r="N453" s="9"/>
      <c r="T453" s="9"/>
    </row>
    <row r="454">
      <c r="E454" s="9"/>
      <c r="F454" s="100"/>
      <c r="G454" s="9"/>
      <c r="H454" s="9"/>
      <c r="J454" s="9"/>
      <c r="K454" s="9"/>
      <c r="L454" s="9"/>
      <c r="M454" s="9"/>
      <c r="N454" s="9"/>
      <c r="T454" s="9"/>
    </row>
    <row r="455">
      <c r="E455" s="9"/>
      <c r="F455" s="100"/>
      <c r="G455" s="9"/>
      <c r="H455" s="9"/>
      <c r="J455" s="9"/>
      <c r="K455" s="9"/>
      <c r="L455" s="9"/>
      <c r="M455" s="9"/>
      <c r="N455" s="9"/>
      <c r="T455" s="9"/>
    </row>
    <row r="456">
      <c r="E456" s="9"/>
      <c r="F456" s="100"/>
      <c r="G456" s="9"/>
      <c r="H456" s="9"/>
      <c r="J456" s="9"/>
      <c r="K456" s="9"/>
      <c r="L456" s="9"/>
      <c r="M456" s="9"/>
      <c r="N456" s="9"/>
      <c r="T456" s="9"/>
    </row>
    <row r="457">
      <c r="E457" s="9"/>
      <c r="F457" s="100"/>
      <c r="G457" s="9"/>
      <c r="H457" s="9"/>
      <c r="J457" s="9"/>
      <c r="K457" s="9"/>
      <c r="L457" s="9"/>
      <c r="M457" s="9"/>
      <c r="N457" s="9"/>
      <c r="T457" s="9"/>
    </row>
    <row r="458">
      <c r="E458" s="9"/>
      <c r="F458" s="100"/>
      <c r="G458" s="9"/>
      <c r="H458" s="9"/>
      <c r="J458" s="9"/>
      <c r="K458" s="9"/>
      <c r="L458" s="9"/>
      <c r="M458" s="9"/>
      <c r="N458" s="9"/>
      <c r="T458" s="9"/>
    </row>
    <row r="459">
      <c r="E459" s="9"/>
      <c r="F459" s="100"/>
      <c r="G459" s="9"/>
      <c r="H459" s="9"/>
      <c r="J459" s="9"/>
      <c r="K459" s="9"/>
      <c r="L459" s="9"/>
      <c r="M459" s="9"/>
      <c r="N459" s="9"/>
      <c r="T459" s="9"/>
    </row>
    <row r="460">
      <c r="E460" s="9"/>
      <c r="F460" s="100"/>
      <c r="G460" s="9"/>
      <c r="H460" s="9"/>
      <c r="J460" s="9"/>
      <c r="K460" s="9"/>
      <c r="L460" s="9"/>
      <c r="M460" s="9"/>
      <c r="N460" s="9"/>
      <c r="T460" s="9"/>
    </row>
    <row r="461">
      <c r="E461" s="9"/>
      <c r="F461" s="100"/>
      <c r="G461" s="9"/>
      <c r="H461" s="9"/>
      <c r="J461" s="9"/>
      <c r="K461" s="9"/>
      <c r="L461" s="9"/>
      <c r="M461" s="9"/>
      <c r="N461" s="9"/>
      <c r="T461" s="9"/>
    </row>
    <row r="462">
      <c r="E462" s="9"/>
      <c r="F462" s="100"/>
      <c r="G462" s="9"/>
      <c r="H462" s="9"/>
      <c r="J462" s="9"/>
      <c r="K462" s="9"/>
      <c r="L462" s="9"/>
      <c r="M462" s="9"/>
      <c r="N462" s="9"/>
      <c r="T462" s="9"/>
    </row>
    <row r="463">
      <c r="E463" s="9"/>
      <c r="F463" s="100"/>
      <c r="G463" s="9"/>
      <c r="H463" s="9"/>
      <c r="J463" s="9"/>
      <c r="K463" s="9"/>
      <c r="L463" s="9"/>
      <c r="M463" s="9"/>
      <c r="N463" s="9"/>
      <c r="T463" s="9"/>
    </row>
    <row r="464">
      <c r="E464" s="9"/>
      <c r="F464" s="100"/>
      <c r="G464" s="9"/>
      <c r="H464" s="9"/>
      <c r="J464" s="9"/>
      <c r="K464" s="9"/>
      <c r="L464" s="9"/>
      <c r="M464" s="9"/>
      <c r="N464" s="9"/>
      <c r="T464" s="9"/>
    </row>
    <row r="465">
      <c r="E465" s="9"/>
      <c r="F465" s="100"/>
      <c r="G465" s="9"/>
      <c r="H465" s="9"/>
      <c r="J465" s="9"/>
      <c r="K465" s="9"/>
      <c r="L465" s="9"/>
      <c r="M465" s="9"/>
      <c r="N465" s="9"/>
      <c r="T465" s="9"/>
    </row>
    <row r="466">
      <c r="E466" s="9"/>
      <c r="F466" s="100"/>
      <c r="G466" s="9"/>
      <c r="H466" s="9"/>
      <c r="J466" s="9"/>
      <c r="K466" s="9"/>
      <c r="L466" s="9"/>
      <c r="M466" s="9"/>
      <c r="N466" s="9"/>
      <c r="T466" s="9"/>
    </row>
    <row r="467">
      <c r="E467" s="9"/>
      <c r="F467" s="100"/>
      <c r="G467" s="9"/>
      <c r="H467" s="9"/>
      <c r="J467" s="9"/>
      <c r="K467" s="9"/>
      <c r="L467" s="9"/>
      <c r="M467" s="9"/>
      <c r="N467" s="9"/>
      <c r="T467" s="9"/>
    </row>
    <row r="468">
      <c r="E468" s="9"/>
      <c r="F468" s="100"/>
      <c r="G468" s="9"/>
      <c r="H468" s="9"/>
      <c r="J468" s="9"/>
      <c r="K468" s="9"/>
      <c r="L468" s="9"/>
      <c r="M468" s="9"/>
      <c r="N468" s="9"/>
      <c r="T468" s="9"/>
    </row>
    <row r="469">
      <c r="E469" s="9"/>
      <c r="F469" s="100"/>
      <c r="G469" s="9"/>
      <c r="H469" s="9"/>
      <c r="J469" s="9"/>
      <c r="K469" s="9"/>
      <c r="L469" s="9"/>
      <c r="M469" s="9"/>
      <c r="N469" s="9"/>
      <c r="T469" s="9"/>
    </row>
    <row r="470">
      <c r="E470" s="9"/>
      <c r="F470" s="100"/>
      <c r="G470" s="9"/>
      <c r="H470" s="9"/>
      <c r="J470" s="9"/>
      <c r="K470" s="9"/>
      <c r="L470" s="9"/>
      <c r="M470" s="9"/>
      <c r="N470" s="9"/>
      <c r="T470" s="9"/>
    </row>
    <row r="471">
      <c r="E471" s="9"/>
      <c r="F471" s="100"/>
      <c r="G471" s="9"/>
      <c r="H471" s="9"/>
      <c r="J471" s="9"/>
      <c r="K471" s="9"/>
      <c r="L471" s="9"/>
      <c r="M471" s="9"/>
      <c r="N471" s="9"/>
      <c r="T471" s="9"/>
    </row>
    <row r="472">
      <c r="E472" s="9"/>
      <c r="F472" s="100"/>
      <c r="G472" s="9"/>
      <c r="H472" s="9"/>
      <c r="J472" s="9"/>
      <c r="K472" s="9"/>
      <c r="L472" s="9"/>
      <c r="M472" s="9"/>
      <c r="N472" s="9"/>
      <c r="T472" s="9"/>
    </row>
    <row r="473">
      <c r="E473" s="9"/>
      <c r="F473" s="100"/>
      <c r="G473" s="9"/>
      <c r="H473" s="9"/>
      <c r="J473" s="9"/>
      <c r="K473" s="9"/>
      <c r="L473" s="9"/>
      <c r="M473" s="9"/>
      <c r="N473" s="9"/>
      <c r="T473" s="9"/>
    </row>
    <row r="474">
      <c r="E474" s="9"/>
      <c r="F474" s="100"/>
      <c r="G474" s="9"/>
      <c r="H474" s="9"/>
      <c r="J474" s="9"/>
      <c r="K474" s="9"/>
      <c r="L474" s="9"/>
      <c r="M474" s="9"/>
      <c r="N474" s="9"/>
      <c r="T474" s="9"/>
    </row>
    <row r="475">
      <c r="E475" s="9"/>
      <c r="F475" s="100"/>
      <c r="G475" s="9"/>
      <c r="H475" s="9"/>
      <c r="J475" s="9"/>
      <c r="K475" s="9"/>
      <c r="L475" s="9"/>
      <c r="M475" s="9"/>
      <c r="N475" s="9"/>
      <c r="T475" s="9"/>
    </row>
    <row r="476">
      <c r="E476" s="9"/>
      <c r="F476" s="100"/>
      <c r="G476" s="9"/>
      <c r="H476" s="9"/>
      <c r="J476" s="9"/>
      <c r="K476" s="9"/>
      <c r="L476" s="9"/>
      <c r="M476" s="9"/>
      <c r="N476" s="9"/>
      <c r="T476" s="9"/>
    </row>
    <row r="477">
      <c r="E477" s="9"/>
      <c r="F477" s="100"/>
      <c r="G477" s="9"/>
      <c r="H477" s="9"/>
      <c r="J477" s="9"/>
      <c r="K477" s="9"/>
      <c r="L477" s="9"/>
      <c r="M477" s="9"/>
      <c r="N477" s="9"/>
      <c r="T477" s="9"/>
    </row>
    <row r="478">
      <c r="E478" s="9"/>
      <c r="F478" s="100"/>
      <c r="G478" s="9"/>
      <c r="H478" s="9"/>
      <c r="J478" s="9"/>
      <c r="K478" s="9"/>
      <c r="L478" s="9"/>
      <c r="M478" s="9"/>
      <c r="N478" s="9"/>
      <c r="T478" s="9"/>
    </row>
    <row r="479">
      <c r="E479" s="9"/>
      <c r="F479" s="100"/>
      <c r="G479" s="9"/>
      <c r="H479" s="9"/>
      <c r="J479" s="9"/>
      <c r="K479" s="9"/>
      <c r="L479" s="9"/>
      <c r="M479" s="9"/>
      <c r="N479" s="9"/>
      <c r="T479" s="9"/>
    </row>
    <row r="480">
      <c r="E480" s="9"/>
      <c r="F480" s="100"/>
      <c r="G480" s="9"/>
      <c r="H480" s="9"/>
      <c r="J480" s="9"/>
      <c r="K480" s="9"/>
      <c r="L480" s="9"/>
      <c r="M480" s="9"/>
      <c r="N480" s="9"/>
      <c r="T480" s="9"/>
    </row>
    <row r="481">
      <c r="E481" s="9"/>
      <c r="F481" s="100"/>
      <c r="G481" s="9"/>
      <c r="H481" s="9"/>
      <c r="J481" s="9"/>
      <c r="K481" s="9"/>
      <c r="L481" s="9"/>
      <c r="M481" s="9"/>
      <c r="N481" s="9"/>
      <c r="T481" s="9"/>
    </row>
    <row r="482">
      <c r="E482" s="9"/>
      <c r="F482" s="100"/>
      <c r="G482" s="9"/>
      <c r="H482" s="9"/>
      <c r="J482" s="9"/>
      <c r="K482" s="9"/>
      <c r="L482" s="9"/>
      <c r="M482" s="9"/>
      <c r="N482" s="9"/>
      <c r="T482" s="9"/>
    </row>
    <row r="483">
      <c r="E483" s="9"/>
      <c r="F483" s="100"/>
      <c r="G483" s="9"/>
      <c r="H483" s="9"/>
      <c r="J483" s="9"/>
      <c r="K483" s="9"/>
      <c r="L483" s="9"/>
      <c r="M483" s="9"/>
      <c r="N483" s="9"/>
      <c r="T483" s="9"/>
    </row>
    <row r="484">
      <c r="E484" s="9"/>
      <c r="F484" s="100"/>
      <c r="G484" s="9"/>
      <c r="H484" s="9"/>
      <c r="J484" s="9"/>
      <c r="K484" s="9"/>
      <c r="L484" s="9"/>
      <c r="M484" s="9"/>
      <c r="N484" s="9"/>
      <c r="T484" s="9"/>
    </row>
    <row r="485">
      <c r="E485" s="9"/>
      <c r="F485" s="100"/>
      <c r="G485" s="9"/>
      <c r="H485" s="9"/>
      <c r="J485" s="9"/>
      <c r="K485" s="9"/>
      <c r="L485" s="9"/>
      <c r="M485" s="9"/>
      <c r="N485" s="9"/>
      <c r="T485" s="9"/>
    </row>
    <row r="486">
      <c r="E486" s="9"/>
      <c r="F486" s="100"/>
      <c r="G486" s="9"/>
      <c r="H486" s="9"/>
      <c r="J486" s="9"/>
      <c r="K486" s="9"/>
      <c r="L486" s="9"/>
      <c r="M486" s="9"/>
      <c r="N486" s="9"/>
      <c r="T486" s="9"/>
    </row>
    <row r="487">
      <c r="E487" s="9"/>
      <c r="F487" s="100"/>
      <c r="G487" s="9"/>
      <c r="H487" s="9"/>
      <c r="J487" s="9"/>
      <c r="K487" s="9"/>
      <c r="L487" s="9"/>
      <c r="M487" s="9"/>
      <c r="N487" s="9"/>
      <c r="T487" s="9"/>
    </row>
    <row r="488">
      <c r="E488" s="9"/>
      <c r="F488" s="100"/>
      <c r="G488" s="9"/>
      <c r="H488" s="9"/>
      <c r="J488" s="9"/>
      <c r="K488" s="9"/>
      <c r="L488" s="9"/>
      <c r="M488" s="9"/>
      <c r="N488" s="9"/>
      <c r="T488" s="9"/>
    </row>
    <row r="489">
      <c r="E489" s="9"/>
      <c r="F489" s="100"/>
      <c r="G489" s="9"/>
      <c r="H489" s="9"/>
      <c r="J489" s="9"/>
      <c r="K489" s="9"/>
      <c r="L489" s="9"/>
      <c r="M489" s="9"/>
      <c r="N489" s="9"/>
      <c r="T489" s="9"/>
    </row>
    <row r="490">
      <c r="E490" s="9"/>
      <c r="F490" s="100"/>
      <c r="G490" s="9"/>
      <c r="H490" s="9"/>
      <c r="J490" s="9"/>
      <c r="K490" s="9"/>
      <c r="L490" s="9"/>
      <c r="M490" s="9"/>
      <c r="N490" s="9"/>
      <c r="T490" s="9"/>
    </row>
    <row r="491">
      <c r="E491" s="9"/>
      <c r="F491" s="100"/>
      <c r="G491" s="9"/>
      <c r="H491" s="9"/>
      <c r="J491" s="9"/>
      <c r="K491" s="9"/>
      <c r="L491" s="9"/>
      <c r="M491" s="9"/>
      <c r="N491" s="9"/>
      <c r="T491" s="9"/>
    </row>
    <row r="492">
      <c r="E492" s="9"/>
      <c r="F492" s="100"/>
      <c r="G492" s="9"/>
      <c r="H492" s="9"/>
      <c r="J492" s="9"/>
      <c r="K492" s="9"/>
      <c r="L492" s="9"/>
      <c r="M492" s="9"/>
      <c r="N492" s="9"/>
      <c r="T492" s="9"/>
    </row>
    <row r="493">
      <c r="E493" s="9"/>
      <c r="F493" s="100"/>
      <c r="G493" s="9"/>
      <c r="H493" s="9"/>
      <c r="J493" s="9"/>
      <c r="K493" s="9"/>
      <c r="L493" s="9"/>
      <c r="M493" s="9"/>
      <c r="N493" s="9"/>
      <c r="T493" s="9"/>
    </row>
    <row r="494">
      <c r="E494" s="9"/>
      <c r="F494" s="100"/>
      <c r="G494" s="9"/>
      <c r="H494" s="9"/>
      <c r="J494" s="9"/>
      <c r="K494" s="9"/>
      <c r="L494" s="9"/>
      <c r="M494" s="9"/>
      <c r="N494" s="9"/>
      <c r="T494" s="9"/>
    </row>
    <row r="495">
      <c r="E495" s="9"/>
      <c r="F495" s="100"/>
      <c r="G495" s="9"/>
      <c r="H495" s="9"/>
      <c r="J495" s="9"/>
      <c r="K495" s="9"/>
      <c r="L495" s="9"/>
      <c r="M495" s="9"/>
      <c r="N495" s="9"/>
      <c r="T495" s="9"/>
    </row>
    <row r="496">
      <c r="E496" s="9"/>
      <c r="F496" s="100"/>
      <c r="G496" s="9"/>
      <c r="H496" s="9"/>
      <c r="J496" s="9"/>
      <c r="K496" s="9"/>
      <c r="L496" s="9"/>
      <c r="M496" s="9"/>
      <c r="N496" s="9"/>
      <c r="T496" s="9"/>
    </row>
    <row r="497">
      <c r="E497" s="9"/>
      <c r="F497" s="100"/>
      <c r="G497" s="9"/>
      <c r="H497" s="9"/>
      <c r="J497" s="9"/>
      <c r="K497" s="9"/>
      <c r="L497" s="9"/>
      <c r="M497" s="9"/>
      <c r="N497" s="9"/>
      <c r="T497" s="9"/>
    </row>
    <row r="498">
      <c r="E498" s="9"/>
      <c r="F498" s="100"/>
      <c r="G498" s="9"/>
      <c r="H498" s="9"/>
      <c r="J498" s="9"/>
      <c r="K498" s="9"/>
      <c r="L498" s="9"/>
      <c r="M498" s="9"/>
      <c r="N498" s="9"/>
      <c r="T498" s="9"/>
    </row>
    <row r="499">
      <c r="E499" s="9"/>
      <c r="F499" s="100"/>
      <c r="G499" s="9"/>
      <c r="H499" s="9"/>
      <c r="J499" s="9"/>
      <c r="K499" s="9"/>
      <c r="L499" s="9"/>
      <c r="M499" s="9"/>
      <c r="N499" s="9"/>
      <c r="T499" s="9"/>
    </row>
    <row r="500">
      <c r="E500" s="9"/>
      <c r="F500" s="100"/>
      <c r="G500" s="9"/>
      <c r="H500" s="9"/>
      <c r="J500" s="9"/>
      <c r="K500" s="9"/>
      <c r="L500" s="9"/>
      <c r="M500" s="9"/>
      <c r="N500" s="9"/>
      <c r="T500" s="9"/>
    </row>
    <row r="501">
      <c r="E501" s="9"/>
      <c r="F501" s="100"/>
      <c r="G501" s="9"/>
      <c r="H501" s="9"/>
      <c r="J501" s="9"/>
      <c r="K501" s="9"/>
      <c r="L501" s="9"/>
      <c r="M501" s="9"/>
      <c r="N501" s="9"/>
      <c r="T501" s="9"/>
    </row>
    <row r="502">
      <c r="E502" s="9"/>
      <c r="F502" s="100"/>
      <c r="G502" s="9"/>
      <c r="H502" s="9"/>
      <c r="J502" s="9"/>
      <c r="K502" s="9"/>
      <c r="L502" s="9"/>
      <c r="M502" s="9"/>
      <c r="N502" s="9"/>
      <c r="T502" s="9"/>
    </row>
    <row r="503">
      <c r="E503" s="9"/>
      <c r="F503" s="100"/>
      <c r="G503" s="9"/>
      <c r="H503" s="9"/>
      <c r="J503" s="9"/>
      <c r="K503" s="9"/>
      <c r="L503" s="9"/>
      <c r="M503" s="9"/>
      <c r="N503" s="9"/>
      <c r="T503" s="9"/>
    </row>
    <row r="504">
      <c r="E504" s="9"/>
      <c r="F504" s="100"/>
      <c r="G504" s="9"/>
      <c r="H504" s="9"/>
      <c r="J504" s="9"/>
      <c r="K504" s="9"/>
      <c r="L504" s="9"/>
      <c r="M504" s="9"/>
      <c r="N504" s="9"/>
      <c r="T504" s="9"/>
    </row>
    <row r="505">
      <c r="E505" s="9"/>
      <c r="F505" s="100"/>
      <c r="G505" s="9"/>
      <c r="H505" s="9"/>
      <c r="J505" s="9"/>
      <c r="K505" s="9"/>
      <c r="L505" s="9"/>
      <c r="M505" s="9"/>
      <c r="N505" s="9"/>
      <c r="T505" s="9"/>
    </row>
    <row r="506">
      <c r="E506" s="9"/>
      <c r="F506" s="100"/>
      <c r="G506" s="9"/>
      <c r="H506" s="9"/>
      <c r="J506" s="9"/>
      <c r="K506" s="9"/>
      <c r="L506" s="9"/>
      <c r="M506" s="9"/>
      <c r="N506" s="9"/>
      <c r="T506" s="9"/>
    </row>
    <row r="507">
      <c r="E507" s="9"/>
      <c r="F507" s="100"/>
      <c r="G507" s="9"/>
      <c r="H507" s="9"/>
      <c r="J507" s="9"/>
      <c r="K507" s="9"/>
      <c r="L507" s="9"/>
      <c r="M507" s="9"/>
      <c r="N507" s="9"/>
      <c r="T507" s="9"/>
    </row>
    <row r="508">
      <c r="E508" s="9"/>
      <c r="F508" s="100"/>
      <c r="G508" s="9"/>
      <c r="H508" s="9"/>
      <c r="J508" s="9"/>
      <c r="K508" s="9"/>
      <c r="L508" s="9"/>
      <c r="M508" s="9"/>
      <c r="N508" s="9"/>
      <c r="T508" s="9"/>
    </row>
    <row r="509">
      <c r="E509" s="9"/>
      <c r="F509" s="100"/>
      <c r="G509" s="9"/>
      <c r="H509" s="9"/>
      <c r="J509" s="9"/>
      <c r="K509" s="9"/>
      <c r="L509" s="9"/>
      <c r="M509" s="9"/>
      <c r="N509" s="9"/>
      <c r="T509" s="9"/>
    </row>
    <row r="510">
      <c r="E510" s="9"/>
      <c r="F510" s="100"/>
      <c r="G510" s="9"/>
      <c r="H510" s="9"/>
      <c r="J510" s="9"/>
      <c r="K510" s="9"/>
      <c r="L510" s="9"/>
      <c r="M510" s="9"/>
      <c r="N510" s="9"/>
      <c r="T510" s="9"/>
    </row>
    <row r="511">
      <c r="E511" s="9"/>
      <c r="F511" s="100"/>
      <c r="G511" s="9"/>
      <c r="H511" s="9"/>
      <c r="J511" s="9"/>
      <c r="K511" s="9"/>
      <c r="L511" s="9"/>
      <c r="M511" s="9"/>
      <c r="N511" s="9"/>
      <c r="T511" s="9"/>
    </row>
    <row r="512">
      <c r="E512" s="9"/>
      <c r="F512" s="100"/>
      <c r="G512" s="9"/>
      <c r="H512" s="9"/>
      <c r="J512" s="9"/>
      <c r="K512" s="9"/>
      <c r="L512" s="9"/>
      <c r="M512" s="9"/>
      <c r="N512" s="9"/>
      <c r="T512" s="9"/>
    </row>
    <row r="513">
      <c r="E513" s="9"/>
      <c r="F513" s="100"/>
      <c r="G513" s="9"/>
      <c r="H513" s="9"/>
      <c r="J513" s="9"/>
      <c r="K513" s="9"/>
      <c r="L513" s="9"/>
      <c r="M513" s="9"/>
      <c r="N513" s="9"/>
      <c r="T513" s="9"/>
    </row>
    <row r="514">
      <c r="E514" s="9"/>
      <c r="F514" s="100"/>
      <c r="G514" s="9"/>
      <c r="H514" s="9"/>
      <c r="J514" s="9"/>
      <c r="K514" s="9"/>
      <c r="L514" s="9"/>
      <c r="M514" s="9"/>
      <c r="N514" s="9"/>
      <c r="T514" s="9"/>
    </row>
    <row r="515">
      <c r="E515" s="9"/>
      <c r="F515" s="100"/>
      <c r="G515" s="9"/>
      <c r="H515" s="9"/>
      <c r="J515" s="9"/>
      <c r="K515" s="9"/>
      <c r="L515" s="9"/>
      <c r="M515" s="9"/>
      <c r="N515" s="9"/>
      <c r="T515" s="9"/>
    </row>
    <row r="516">
      <c r="E516" s="9"/>
      <c r="F516" s="100"/>
      <c r="G516" s="9"/>
      <c r="H516" s="9"/>
      <c r="J516" s="9"/>
      <c r="K516" s="9"/>
      <c r="L516" s="9"/>
      <c r="M516" s="9"/>
      <c r="N516" s="9"/>
      <c r="T516" s="9"/>
    </row>
    <row r="517">
      <c r="E517" s="9"/>
      <c r="F517" s="100"/>
      <c r="G517" s="9"/>
      <c r="H517" s="9"/>
      <c r="J517" s="9"/>
      <c r="K517" s="9"/>
      <c r="L517" s="9"/>
      <c r="M517" s="9"/>
      <c r="N517" s="9"/>
      <c r="T517" s="9"/>
    </row>
    <row r="518">
      <c r="E518" s="9"/>
      <c r="F518" s="100"/>
      <c r="G518" s="9"/>
      <c r="H518" s="9"/>
      <c r="J518" s="9"/>
      <c r="K518" s="9"/>
      <c r="L518" s="9"/>
      <c r="M518" s="9"/>
      <c r="N518" s="9"/>
      <c r="T518" s="9"/>
    </row>
    <row r="519">
      <c r="E519" s="9"/>
      <c r="F519" s="100"/>
      <c r="G519" s="9"/>
      <c r="H519" s="9"/>
      <c r="J519" s="9"/>
      <c r="K519" s="9"/>
      <c r="L519" s="9"/>
      <c r="M519" s="9"/>
      <c r="N519" s="9"/>
      <c r="T519" s="9"/>
    </row>
    <row r="520">
      <c r="E520" s="9"/>
      <c r="F520" s="100"/>
      <c r="G520" s="9"/>
      <c r="H520" s="9"/>
      <c r="J520" s="9"/>
      <c r="K520" s="9"/>
      <c r="L520" s="9"/>
      <c r="M520" s="9"/>
      <c r="N520" s="9"/>
      <c r="T520" s="9"/>
    </row>
    <row r="521">
      <c r="E521" s="9"/>
      <c r="F521" s="100"/>
      <c r="G521" s="9"/>
      <c r="H521" s="9"/>
      <c r="J521" s="9"/>
      <c r="K521" s="9"/>
      <c r="L521" s="9"/>
      <c r="M521" s="9"/>
      <c r="N521" s="9"/>
      <c r="T521" s="9"/>
    </row>
    <row r="522">
      <c r="E522" s="9"/>
      <c r="F522" s="100"/>
      <c r="G522" s="9"/>
      <c r="H522" s="9"/>
      <c r="J522" s="9"/>
      <c r="K522" s="9"/>
      <c r="L522" s="9"/>
      <c r="M522" s="9"/>
      <c r="N522" s="9"/>
      <c r="T522" s="9"/>
    </row>
    <row r="523">
      <c r="E523" s="9"/>
      <c r="F523" s="100"/>
      <c r="G523" s="9"/>
      <c r="H523" s="9"/>
      <c r="J523" s="9"/>
      <c r="K523" s="9"/>
      <c r="L523" s="9"/>
      <c r="M523" s="9"/>
      <c r="N523" s="9"/>
      <c r="T523" s="9"/>
    </row>
    <row r="524">
      <c r="E524" s="9"/>
      <c r="F524" s="100"/>
      <c r="G524" s="9"/>
      <c r="H524" s="9"/>
      <c r="J524" s="9"/>
      <c r="K524" s="9"/>
      <c r="L524" s="9"/>
      <c r="M524" s="9"/>
      <c r="N524" s="9"/>
      <c r="T524" s="9"/>
    </row>
    <row r="525">
      <c r="E525" s="9"/>
      <c r="F525" s="100"/>
      <c r="G525" s="9"/>
      <c r="H525" s="9"/>
      <c r="J525" s="9"/>
      <c r="K525" s="9"/>
      <c r="L525" s="9"/>
      <c r="M525" s="9"/>
      <c r="N525" s="9"/>
      <c r="T525" s="9"/>
    </row>
    <row r="526">
      <c r="E526" s="9"/>
      <c r="F526" s="100"/>
      <c r="G526" s="9"/>
      <c r="H526" s="9"/>
      <c r="J526" s="9"/>
      <c r="K526" s="9"/>
      <c r="L526" s="9"/>
      <c r="M526" s="9"/>
      <c r="N526" s="9"/>
      <c r="T526" s="9"/>
    </row>
    <row r="527">
      <c r="E527" s="9"/>
      <c r="F527" s="100"/>
      <c r="G527" s="9"/>
      <c r="H527" s="9"/>
      <c r="J527" s="9"/>
      <c r="K527" s="9"/>
      <c r="L527" s="9"/>
      <c r="M527" s="9"/>
      <c r="N527" s="9"/>
      <c r="T527" s="9"/>
    </row>
    <row r="528">
      <c r="E528" s="9"/>
      <c r="F528" s="100"/>
      <c r="G528" s="9"/>
      <c r="H528" s="9"/>
      <c r="J528" s="9"/>
      <c r="K528" s="9"/>
      <c r="L528" s="9"/>
      <c r="M528" s="9"/>
      <c r="N528" s="9"/>
      <c r="T528" s="9"/>
    </row>
    <row r="529">
      <c r="E529" s="9"/>
      <c r="F529" s="100"/>
      <c r="G529" s="9"/>
      <c r="H529" s="9"/>
      <c r="J529" s="9"/>
      <c r="K529" s="9"/>
      <c r="L529" s="9"/>
      <c r="M529" s="9"/>
      <c r="N529" s="9"/>
      <c r="T529" s="9"/>
    </row>
    <row r="530">
      <c r="E530" s="9"/>
      <c r="F530" s="100"/>
      <c r="G530" s="9"/>
      <c r="H530" s="9"/>
      <c r="J530" s="9"/>
      <c r="K530" s="9"/>
      <c r="L530" s="9"/>
      <c r="M530" s="9"/>
      <c r="N530" s="9"/>
      <c r="T530" s="9"/>
    </row>
    <row r="531">
      <c r="E531" s="9"/>
      <c r="F531" s="100"/>
      <c r="G531" s="9"/>
      <c r="H531" s="9"/>
      <c r="J531" s="9"/>
      <c r="K531" s="9"/>
      <c r="L531" s="9"/>
      <c r="M531" s="9"/>
      <c r="N531" s="9"/>
      <c r="T531" s="9"/>
    </row>
    <row r="532">
      <c r="E532" s="9"/>
      <c r="F532" s="100"/>
      <c r="G532" s="9"/>
      <c r="H532" s="9"/>
      <c r="J532" s="9"/>
      <c r="K532" s="9"/>
      <c r="L532" s="9"/>
      <c r="M532" s="9"/>
      <c r="N532" s="9"/>
      <c r="T532" s="9"/>
    </row>
    <row r="533">
      <c r="E533" s="9"/>
      <c r="F533" s="100"/>
      <c r="G533" s="9"/>
      <c r="H533" s="9"/>
      <c r="J533" s="9"/>
      <c r="K533" s="9"/>
      <c r="L533" s="9"/>
      <c r="M533" s="9"/>
      <c r="N533" s="9"/>
      <c r="T533" s="9"/>
    </row>
    <row r="534">
      <c r="E534" s="9"/>
      <c r="F534" s="100"/>
      <c r="G534" s="9"/>
      <c r="H534" s="9"/>
      <c r="J534" s="9"/>
      <c r="K534" s="9"/>
      <c r="L534" s="9"/>
      <c r="M534" s="9"/>
      <c r="N534" s="9"/>
      <c r="T534" s="9"/>
    </row>
    <row r="535">
      <c r="E535" s="9"/>
      <c r="F535" s="100"/>
      <c r="G535" s="9"/>
      <c r="H535" s="9"/>
      <c r="J535" s="9"/>
      <c r="K535" s="9"/>
      <c r="L535" s="9"/>
      <c r="M535" s="9"/>
      <c r="N535" s="9"/>
      <c r="T535" s="9"/>
    </row>
    <row r="536">
      <c r="E536" s="9"/>
      <c r="F536" s="100"/>
      <c r="G536" s="9"/>
      <c r="H536" s="9"/>
      <c r="J536" s="9"/>
      <c r="K536" s="9"/>
      <c r="L536" s="9"/>
      <c r="M536" s="9"/>
      <c r="N536" s="9"/>
      <c r="T536" s="9"/>
    </row>
    <row r="537">
      <c r="E537" s="9"/>
      <c r="F537" s="100"/>
      <c r="G537" s="9"/>
      <c r="H537" s="9"/>
      <c r="J537" s="9"/>
      <c r="K537" s="9"/>
      <c r="L537" s="9"/>
      <c r="M537" s="9"/>
      <c r="N537" s="9"/>
      <c r="T537" s="9"/>
    </row>
    <row r="538">
      <c r="E538" s="9"/>
      <c r="F538" s="100"/>
      <c r="G538" s="9"/>
      <c r="H538" s="9"/>
      <c r="J538" s="9"/>
      <c r="K538" s="9"/>
      <c r="L538" s="9"/>
      <c r="M538" s="9"/>
      <c r="N538" s="9"/>
      <c r="T538" s="9"/>
    </row>
    <row r="539">
      <c r="E539" s="9"/>
      <c r="F539" s="100"/>
      <c r="G539" s="9"/>
      <c r="H539" s="9"/>
      <c r="J539" s="9"/>
      <c r="K539" s="9"/>
      <c r="L539" s="9"/>
      <c r="M539" s="9"/>
      <c r="N539" s="9"/>
      <c r="T539" s="9"/>
    </row>
    <row r="540">
      <c r="E540" s="9"/>
      <c r="F540" s="100"/>
      <c r="G540" s="9"/>
      <c r="H540" s="9"/>
      <c r="J540" s="9"/>
      <c r="K540" s="9"/>
      <c r="L540" s="9"/>
      <c r="M540" s="9"/>
      <c r="N540" s="9"/>
      <c r="T540" s="9"/>
    </row>
    <row r="541">
      <c r="E541" s="9"/>
      <c r="F541" s="100"/>
      <c r="G541" s="9"/>
      <c r="H541" s="9"/>
      <c r="J541" s="9"/>
      <c r="K541" s="9"/>
      <c r="L541" s="9"/>
      <c r="M541" s="9"/>
      <c r="N541" s="9"/>
      <c r="T541" s="9"/>
    </row>
    <row r="542">
      <c r="E542" s="9"/>
      <c r="F542" s="100"/>
      <c r="G542" s="9"/>
      <c r="H542" s="9"/>
      <c r="J542" s="9"/>
      <c r="K542" s="9"/>
      <c r="L542" s="9"/>
      <c r="M542" s="9"/>
      <c r="N542" s="9"/>
      <c r="T542" s="9"/>
    </row>
    <row r="543">
      <c r="E543" s="9"/>
      <c r="F543" s="100"/>
      <c r="G543" s="9"/>
      <c r="H543" s="9"/>
      <c r="J543" s="9"/>
      <c r="K543" s="9"/>
      <c r="L543" s="9"/>
      <c r="M543" s="9"/>
      <c r="N543" s="9"/>
      <c r="T543" s="9"/>
    </row>
    <row r="544">
      <c r="E544" s="9"/>
      <c r="F544" s="100"/>
      <c r="G544" s="9"/>
      <c r="H544" s="9"/>
      <c r="J544" s="9"/>
      <c r="K544" s="9"/>
      <c r="L544" s="9"/>
      <c r="M544" s="9"/>
      <c r="N544" s="9"/>
      <c r="T544" s="9"/>
    </row>
    <row r="545">
      <c r="E545" s="9"/>
      <c r="F545" s="100"/>
      <c r="G545" s="9"/>
      <c r="H545" s="9"/>
      <c r="J545" s="9"/>
      <c r="K545" s="9"/>
      <c r="L545" s="9"/>
      <c r="M545" s="9"/>
      <c r="N545" s="9"/>
      <c r="T545" s="9"/>
    </row>
    <row r="546">
      <c r="E546" s="9"/>
      <c r="F546" s="100"/>
      <c r="G546" s="9"/>
      <c r="H546" s="9"/>
      <c r="J546" s="9"/>
      <c r="K546" s="9"/>
      <c r="L546" s="9"/>
      <c r="M546" s="9"/>
      <c r="N546" s="9"/>
      <c r="T546" s="9"/>
    </row>
    <row r="547">
      <c r="E547" s="9"/>
      <c r="F547" s="100"/>
      <c r="G547" s="9"/>
      <c r="H547" s="9"/>
      <c r="J547" s="9"/>
      <c r="K547" s="9"/>
      <c r="L547" s="9"/>
      <c r="M547" s="9"/>
      <c r="N547" s="9"/>
      <c r="T547" s="9"/>
    </row>
    <row r="548">
      <c r="E548" s="9"/>
      <c r="F548" s="100"/>
      <c r="G548" s="9"/>
      <c r="H548" s="9"/>
      <c r="J548" s="9"/>
      <c r="K548" s="9"/>
      <c r="L548" s="9"/>
      <c r="M548" s="9"/>
      <c r="N548" s="9"/>
      <c r="T548" s="9"/>
    </row>
    <row r="549">
      <c r="E549" s="9"/>
      <c r="F549" s="100"/>
      <c r="G549" s="9"/>
      <c r="H549" s="9"/>
      <c r="J549" s="9"/>
      <c r="K549" s="9"/>
      <c r="L549" s="9"/>
      <c r="M549" s="9"/>
      <c r="N549" s="9"/>
      <c r="T549" s="9"/>
    </row>
    <row r="550">
      <c r="E550" s="9"/>
      <c r="F550" s="100"/>
      <c r="G550" s="9"/>
      <c r="H550" s="9"/>
      <c r="J550" s="9"/>
      <c r="K550" s="9"/>
      <c r="L550" s="9"/>
      <c r="M550" s="9"/>
      <c r="N550" s="9"/>
      <c r="T550" s="9"/>
    </row>
    <row r="551">
      <c r="E551" s="9"/>
      <c r="F551" s="100"/>
      <c r="G551" s="9"/>
      <c r="H551" s="9"/>
      <c r="J551" s="9"/>
      <c r="K551" s="9"/>
      <c r="L551" s="9"/>
      <c r="M551" s="9"/>
      <c r="N551" s="9"/>
      <c r="T551" s="9"/>
    </row>
    <row r="552">
      <c r="E552" s="9"/>
      <c r="F552" s="100"/>
      <c r="G552" s="9"/>
      <c r="H552" s="9"/>
      <c r="J552" s="9"/>
      <c r="K552" s="9"/>
      <c r="L552" s="9"/>
      <c r="M552" s="9"/>
      <c r="N552" s="9"/>
      <c r="T552" s="9"/>
    </row>
    <row r="553">
      <c r="E553" s="9"/>
      <c r="F553" s="100"/>
      <c r="G553" s="9"/>
      <c r="H553" s="9"/>
      <c r="J553" s="9"/>
      <c r="K553" s="9"/>
      <c r="L553" s="9"/>
      <c r="M553" s="9"/>
      <c r="N553" s="9"/>
      <c r="T553" s="9"/>
    </row>
    <row r="554">
      <c r="E554" s="9"/>
      <c r="F554" s="100"/>
      <c r="G554" s="9"/>
      <c r="H554" s="9"/>
      <c r="J554" s="9"/>
      <c r="K554" s="9"/>
      <c r="L554" s="9"/>
      <c r="M554" s="9"/>
      <c r="N554" s="9"/>
      <c r="T554" s="9"/>
    </row>
    <row r="555">
      <c r="E555" s="9"/>
      <c r="F555" s="100"/>
      <c r="G555" s="9"/>
      <c r="H555" s="9"/>
      <c r="J555" s="9"/>
      <c r="K555" s="9"/>
      <c r="L555" s="9"/>
      <c r="M555" s="9"/>
      <c r="N555" s="9"/>
      <c r="T555" s="9"/>
    </row>
    <row r="556">
      <c r="E556" s="9"/>
      <c r="F556" s="100"/>
      <c r="G556" s="9"/>
      <c r="H556" s="9"/>
      <c r="J556" s="9"/>
      <c r="K556" s="9"/>
      <c r="L556" s="9"/>
      <c r="M556" s="9"/>
      <c r="N556" s="9"/>
      <c r="T556" s="9"/>
    </row>
    <row r="557">
      <c r="E557" s="9"/>
      <c r="F557" s="100"/>
      <c r="G557" s="9"/>
      <c r="H557" s="9"/>
      <c r="J557" s="9"/>
      <c r="K557" s="9"/>
      <c r="L557" s="9"/>
      <c r="M557" s="9"/>
      <c r="N557" s="9"/>
      <c r="T557" s="9"/>
    </row>
    <row r="558">
      <c r="E558" s="9"/>
      <c r="F558" s="100"/>
      <c r="G558" s="9"/>
      <c r="H558" s="9"/>
      <c r="J558" s="9"/>
      <c r="K558" s="9"/>
      <c r="L558" s="9"/>
      <c r="M558" s="9"/>
      <c r="N558" s="9"/>
      <c r="T558" s="9"/>
    </row>
    <row r="559">
      <c r="E559" s="9"/>
      <c r="F559" s="100"/>
      <c r="G559" s="9"/>
      <c r="H559" s="9"/>
      <c r="J559" s="9"/>
      <c r="K559" s="9"/>
      <c r="L559" s="9"/>
      <c r="M559" s="9"/>
      <c r="N559" s="9"/>
      <c r="T559" s="9"/>
    </row>
    <row r="560">
      <c r="E560" s="9"/>
      <c r="F560" s="100"/>
      <c r="G560" s="9"/>
      <c r="H560" s="9"/>
      <c r="J560" s="9"/>
      <c r="K560" s="9"/>
      <c r="L560" s="9"/>
      <c r="M560" s="9"/>
      <c r="N560" s="9"/>
      <c r="T560" s="9"/>
    </row>
    <row r="561">
      <c r="E561" s="9"/>
      <c r="F561" s="100"/>
      <c r="G561" s="9"/>
      <c r="H561" s="9"/>
      <c r="J561" s="9"/>
      <c r="K561" s="9"/>
      <c r="L561" s="9"/>
      <c r="M561" s="9"/>
      <c r="N561" s="9"/>
      <c r="T561" s="9"/>
    </row>
    <row r="562">
      <c r="E562" s="9"/>
      <c r="F562" s="100"/>
      <c r="G562" s="9"/>
      <c r="H562" s="9"/>
      <c r="J562" s="9"/>
      <c r="K562" s="9"/>
      <c r="L562" s="9"/>
      <c r="M562" s="9"/>
      <c r="N562" s="9"/>
      <c r="T562" s="9"/>
    </row>
    <row r="563">
      <c r="E563" s="9"/>
      <c r="F563" s="100"/>
      <c r="G563" s="9"/>
      <c r="H563" s="9"/>
      <c r="J563" s="9"/>
      <c r="K563" s="9"/>
      <c r="L563" s="9"/>
      <c r="M563" s="9"/>
      <c r="N563" s="9"/>
      <c r="T563" s="9"/>
    </row>
    <row r="564">
      <c r="E564" s="9"/>
      <c r="F564" s="100"/>
      <c r="G564" s="9"/>
      <c r="H564" s="9"/>
      <c r="J564" s="9"/>
      <c r="K564" s="9"/>
      <c r="L564" s="9"/>
      <c r="M564" s="9"/>
      <c r="N564" s="9"/>
      <c r="T564" s="9"/>
    </row>
    <row r="565">
      <c r="E565" s="9"/>
      <c r="F565" s="100"/>
      <c r="G565" s="9"/>
      <c r="H565" s="9"/>
      <c r="J565" s="9"/>
      <c r="K565" s="9"/>
      <c r="L565" s="9"/>
      <c r="M565" s="9"/>
      <c r="N565" s="9"/>
      <c r="T565" s="9"/>
    </row>
    <row r="566">
      <c r="E566" s="9"/>
      <c r="F566" s="100"/>
      <c r="G566" s="9"/>
      <c r="H566" s="9"/>
      <c r="J566" s="9"/>
      <c r="K566" s="9"/>
      <c r="L566" s="9"/>
      <c r="M566" s="9"/>
      <c r="N566" s="9"/>
      <c r="T566" s="9"/>
    </row>
    <row r="567">
      <c r="E567" s="9"/>
      <c r="F567" s="100"/>
      <c r="G567" s="9"/>
      <c r="H567" s="9"/>
      <c r="J567" s="9"/>
      <c r="K567" s="9"/>
      <c r="L567" s="9"/>
      <c r="M567" s="9"/>
      <c r="N567" s="9"/>
      <c r="T567" s="9"/>
    </row>
    <row r="568">
      <c r="E568" s="9"/>
      <c r="F568" s="100"/>
      <c r="G568" s="9"/>
      <c r="H568" s="9"/>
      <c r="J568" s="9"/>
      <c r="K568" s="9"/>
      <c r="L568" s="9"/>
      <c r="M568" s="9"/>
      <c r="N568" s="9"/>
      <c r="T568" s="9"/>
    </row>
    <row r="569">
      <c r="E569" s="9"/>
      <c r="F569" s="100"/>
      <c r="G569" s="9"/>
      <c r="H569" s="9"/>
      <c r="J569" s="9"/>
      <c r="K569" s="9"/>
      <c r="L569" s="9"/>
      <c r="M569" s="9"/>
      <c r="N569" s="9"/>
      <c r="T569" s="9"/>
    </row>
    <row r="570">
      <c r="E570" s="9"/>
      <c r="F570" s="100"/>
      <c r="G570" s="9"/>
      <c r="H570" s="9"/>
      <c r="J570" s="9"/>
      <c r="K570" s="9"/>
      <c r="L570" s="9"/>
      <c r="M570" s="9"/>
      <c r="N570" s="9"/>
      <c r="T570" s="9"/>
    </row>
    <row r="571">
      <c r="E571" s="9"/>
      <c r="F571" s="100"/>
      <c r="G571" s="9"/>
      <c r="H571" s="9"/>
      <c r="J571" s="9"/>
      <c r="K571" s="9"/>
      <c r="L571" s="9"/>
      <c r="M571" s="9"/>
      <c r="N571" s="9"/>
      <c r="T571" s="9"/>
    </row>
    <row r="572">
      <c r="E572" s="9"/>
      <c r="F572" s="100"/>
      <c r="G572" s="9"/>
      <c r="H572" s="9"/>
      <c r="J572" s="9"/>
      <c r="K572" s="9"/>
      <c r="L572" s="9"/>
      <c r="M572" s="9"/>
      <c r="N572" s="9"/>
      <c r="T572" s="9"/>
    </row>
    <row r="573">
      <c r="E573" s="9"/>
      <c r="F573" s="100"/>
      <c r="G573" s="9"/>
      <c r="H573" s="9"/>
      <c r="J573" s="9"/>
      <c r="K573" s="9"/>
      <c r="L573" s="9"/>
      <c r="M573" s="9"/>
      <c r="N573" s="9"/>
      <c r="T573" s="9"/>
    </row>
    <row r="574">
      <c r="E574" s="9"/>
      <c r="F574" s="100"/>
      <c r="G574" s="9"/>
      <c r="H574" s="9"/>
      <c r="J574" s="9"/>
      <c r="K574" s="9"/>
      <c r="L574" s="9"/>
      <c r="M574" s="9"/>
      <c r="N574" s="9"/>
      <c r="T574" s="9"/>
    </row>
    <row r="575">
      <c r="E575" s="9"/>
      <c r="F575" s="100"/>
      <c r="G575" s="9"/>
      <c r="H575" s="9"/>
      <c r="J575" s="9"/>
      <c r="K575" s="9"/>
      <c r="L575" s="9"/>
      <c r="M575" s="9"/>
      <c r="N575" s="9"/>
      <c r="T575" s="9"/>
    </row>
    <row r="576">
      <c r="E576" s="9"/>
      <c r="F576" s="100"/>
      <c r="G576" s="9"/>
      <c r="H576" s="9"/>
      <c r="J576" s="9"/>
      <c r="K576" s="9"/>
      <c r="L576" s="9"/>
      <c r="M576" s="9"/>
      <c r="N576" s="9"/>
      <c r="T576" s="9"/>
    </row>
    <row r="577">
      <c r="E577" s="9"/>
      <c r="F577" s="100"/>
      <c r="G577" s="9"/>
      <c r="H577" s="9"/>
      <c r="J577" s="9"/>
      <c r="K577" s="9"/>
      <c r="L577" s="9"/>
      <c r="M577" s="9"/>
      <c r="N577" s="9"/>
      <c r="T577" s="9"/>
    </row>
    <row r="578">
      <c r="E578" s="9"/>
      <c r="F578" s="100"/>
      <c r="G578" s="9"/>
      <c r="H578" s="9"/>
      <c r="J578" s="9"/>
      <c r="K578" s="9"/>
      <c r="L578" s="9"/>
      <c r="M578" s="9"/>
      <c r="N578" s="9"/>
      <c r="T578" s="9"/>
    </row>
    <row r="579">
      <c r="E579" s="9"/>
      <c r="F579" s="100"/>
      <c r="G579" s="9"/>
      <c r="H579" s="9"/>
      <c r="J579" s="9"/>
      <c r="K579" s="9"/>
      <c r="L579" s="9"/>
      <c r="M579" s="9"/>
      <c r="N579" s="9"/>
      <c r="T579" s="9"/>
    </row>
    <row r="580">
      <c r="E580" s="9"/>
      <c r="F580" s="100"/>
      <c r="G580" s="9"/>
      <c r="H580" s="9"/>
      <c r="J580" s="9"/>
      <c r="K580" s="9"/>
      <c r="L580" s="9"/>
      <c r="M580" s="9"/>
      <c r="N580" s="9"/>
      <c r="T580" s="9"/>
    </row>
    <row r="581">
      <c r="E581" s="9"/>
      <c r="F581" s="100"/>
      <c r="G581" s="9"/>
      <c r="H581" s="9"/>
      <c r="J581" s="9"/>
      <c r="K581" s="9"/>
      <c r="L581" s="9"/>
      <c r="M581" s="9"/>
      <c r="N581" s="9"/>
      <c r="T581" s="9"/>
    </row>
    <row r="582">
      <c r="E582" s="9"/>
      <c r="F582" s="100"/>
      <c r="G582" s="9"/>
      <c r="H582" s="9"/>
      <c r="J582" s="9"/>
      <c r="K582" s="9"/>
      <c r="L582" s="9"/>
      <c r="M582" s="9"/>
      <c r="N582" s="9"/>
      <c r="T582" s="9"/>
    </row>
    <row r="583">
      <c r="E583" s="9"/>
      <c r="F583" s="100"/>
      <c r="G583" s="9"/>
      <c r="H583" s="9"/>
      <c r="J583" s="9"/>
      <c r="K583" s="9"/>
      <c r="L583" s="9"/>
      <c r="M583" s="9"/>
      <c r="N583" s="9"/>
      <c r="T583" s="9"/>
    </row>
    <row r="584">
      <c r="E584" s="9"/>
      <c r="F584" s="100"/>
      <c r="G584" s="9"/>
      <c r="H584" s="9"/>
      <c r="J584" s="9"/>
      <c r="K584" s="9"/>
      <c r="L584" s="9"/>
      <c r="M584" s="9"/>
      <c r="N584" s="9"/>
      <c r="T584" s="9"/>
    </row>
    <row r="585">
      <c r="E585" s="9"/>
      <c r="F585" s="100"/>
      <c r="G585" s="9"/>
      <c r="H585" s="9"/>
      <c r="J585" s="9"/>
      <c r="K585" s="9"/>
      <c r="L585" s="9"/>
      <c r="M585" s="9"/>
      <c r="N585" s="9"/>
      <c r="T585" s="9"/>
    </row>
    <row r="586">
      <c r="E586" s="9"/>
      <c r="F586" s="100"/>
      <c r="G586" s="9"/>
      <c r="H586" s="9"/>
      <c r="J586" s="9"/>
      <c r="K586" s="9"/>
      <c r="L586" s="9"/>
      <c r="M586" s="9"/>
      <c r="N586" s="9"/>
      <c r="T586" s="9"/>
    </row>
    <row r="587">
      <c r="E587" s="9"/>
      <c r="F587" s="100"/>
      <c r="G587" s="9"/>
      <c r="H587" s="9"/>
      <c r="J587" s="9"/>
      <c r="K587" s="9"/>
      <c r="L587" s="9"/>
      <c r="M587" s="9"/>
      <c r="N587" s="9"/>
      <c r="T587" s="9"/>
    </row>
    <row r="588">
      <c r="E588" s="9"/>
      <c r="F588" s="100"/>
      <c r="G588" s="9"/>
      <c r="H588" s="9"/>
      <c r="J588" s="9"/>
      <c r="K588" s="9"/>
      <c r="L588" s="9"/>
      <c r="M588" s="9"/>
      <c r="N588" s="9"/>
      <c r="T588" s="9"/>
    </row>
    <row r="589">
      <c r="E589" s="9"/>
      <c r="F589" s="100"/>
      <c r="G589" s="9"/>
      <c r="H589" s="9"/>
      <c r="J589" s="9"/>
      <c r="K589" s="9"/>
      <c r="L589" s="9"/>
      <c r="M589" s="9"/>
      <c r="N589" s="9"/>
      <c r="T589" s="9"/>
    </row>
    <row r="590">
      <c r="E590" s="9"/>
      <c r="F590" s="100"/>
      <c r="G590" s="9"/>
      <c r="H590" s="9"/>
      <c r="J590" s="9"/>
      <c r="K590" s="9"/>
      <c r="L590" s="9"/>
      <c r="M590" s="9"/>
      <c r="N590" s="9"/>
      <c r="T590" s="9"/>
    </row>
    <row r="591">
      <c r="E591" s="9"/>
      <c r="F591" s="100"/>
      <c r="G591" s="9"/>
      <c r="H591" s="9"/>
      <c r="J591" s="9"/>
      <c r="K591" s="9"/>
      <c r="L591" s="9"/>
      <c r="M591" s="9"/>
      <c r="N591" s="9"/>
      <c r="T591" s="9"/>
    </row>
    <row r="592">
      <c r="E592" s="9"/>
      <c r="F592" s="100"/>
      <c r="G592" s="9"/>
      <c r="H592" s="9"/>
      <c r="J592" s="9"/>
      <c r="K592" s="9"/>
      <c r="L592" s="9"/>
      <c r="M592" s="9"/>
      <c r="N592" s="9"/>
      <c r="T592" s="9"/>
    </row>
    <row r="593">
      <c r="E593" s="9"/>
      <c r="F593" s="100"/>
      <c r="G593" s="9"/>
      <c r="H593" s="9"/>
      <c r="J593" s="9"/>
      <c r="K593" s="9"/>
      <c r="L593" s="9"/>
      <c r="M593" s="9"/>
      <c r="N593" s="9"/>
      <c r="T593" s="9"/>
    </row>
    <row r="594">
      <c r="E594" s="9"/>
      <c r="F594" s="100"/>
      <c r="G594" s="9"/>
      <c r="H594" s="9"/>
      <c r="J594" s="9"/>
      <c r="K594" s="9"/>
      <c r="L594" s="9"/>
      <c r="M594" s="9"/>
      <c r="N594" s="9"/>
      <c r="T594" s="9"/>
    </row>
    <row r="595">
      <c r="E595" s="9"/>
      <c r="F595" s="100"/>
      <c r="G595" s="9"/>
      <c r="H595" s="9"/>
      <c r="J595" s="9"/>
      <c r="K595" s="9"/>
      <c r="L595" s="9"/>
      <c r="M595" s="9"/>
      <c r="N595" s="9"/>
      <c r="T595" s="9"/>
    </row>
    <row r="596">
      <c r="E596" s="9"/>
      <c r="F596" s="100"/>
      <c r="G596" s="9"/>
      <c r="H596" s="9"/>
      <c r="J596" s="9"/>
      <c r="K596" s="9"/>
      <c r="L596" s="9"/>
      <c r="M596" s="9"/>
      <c r="N596" s="9"/>
      <c r="T596" s="9"/>
    </row>
    <row r="597">
      <c r="E597" s="9"/>
      <c r="F597" s="100"/>
      <c r="G597" s="9"/>
      <c r="H597" s="9"/>
      <c r="J597" s="9"/>
      <c r="K597" s="9"/>
      <c r="L597" s="9"/>
      <c r="M597" s="9"/>
      <c r="N597" s="9"/>
      <c r="T597" s="9"/>
    </row>
    <row r="598">
      <c r="E598" s="9"/>
      <c r="F598" s="100"/>
      <c r="G598" s="9"/>
      <c r="H598" s="9"/>
      <c r="J598" s="9"/>
      <c r="K598" s="9"/>
      <c r="L598" s="9"/>
      <c r="M598" s="9"/>
      <c r="N598" s="9"/>
      <c r="T598" s="9"/>
    </row>
    <row r="599">
      <c r="E599" s="9"/>
      <c r="F599" s="100"/>
      <c r="G599" s="9"/>
      <c r="H599" s="9"/>
      <c r="J599" s="9"/>
      <c r="K599" s="9"/>
      <c r="L599" s="9"/>
      <c r="M599" s="9"/>
      <c r="N599" s="9"/>
      <c r="T599" s="9"/>
    </row>
    <row r="600">
      <c r="E600" s="9"/>
      <c r="F600" s="100"/>
      <c r="G600" s="9"/>
      <c r="H600" s="9"/>
      <c r="J600" s="9"/>
      <c r="K600" s="9"/>
      <c r="L600" s="9"/>
      <c r="M600" s="9"/>
      <c r="N600" s="9"/>
      <c r="T600" s="9"/>
    </row>
    <row r="601">
      <c r="E601" s="9"/>
      <c r="F601" s="100"/>
      <c r="G601" s="9"/>
      <c r="H601" s="9"/>
      <c r="J601" s="9"/>
      <c r="K601" s="9"/>
      <c r="L601" s="9"/>
      <c r="M601" s="9"/>
      <c r="N601" s="9"/>
      <c r="T601" s="9"/>
    </row>
    <row r="602">
      <c r="E602" s="9"/>
      <c r="F602" s="100"/>
      <c r="G602" s="9"/>
      <c r="H602" s="9"/>
      <c r="J602" s="9"/>
      <c r="K602" s="9"/>
      <c r="L602" s="9"/>
      <c r="M602" s="9"/>
      <c r="N602" s="9"/>
      <c r="T602" s="9"/>
    </row>
    <row r="603">
      <c r="E603" s="9"/>
      <c r="F603" s="100"/>
      <c r="G603" s="9"/>
      <c r="H603" s="9"/>
      <c r="J603" s="9"/>
      <c r="K603" s="9"/>
      <c r="L603" s="9"/>
      <c r="M603" s="9"/>
      <c r="N603" s="9"/>
      <c r="T603" s="9"/>
    </row>
    <row r="604">
      <c r="E604" s="9"/>
      <c r="F604" s="100"/>
      <c r="G604" s="9"/>
      <c r="H604" s="9"/>
      <c r="J604" s="9"/>
      <c r="K604" s="9"/>
      <c r="L604" s="9"/>
      <c r="M604" s="9"/>
      <c r="N604" s="9"/>
      <c r="T604" s="9"/>
    </row>
    <row r="605">
      <c r="E605" s="9"/>
      <c r="F605" s="100"/>
      <c r="G605" s="9"/>
      <c r="H605" s="9"/>
      <c r="J605" s="9"/>
      <c r="K605" s="9"/>
      <c r="L605" s="9"/>
      <c r="M605" s="9"/>
      <c r="N605" s="9"/>
      <c r="T605" s="9"/>
    </row>
    <row r="606">
      <c r="E606" s="9"/>
      <c r="F606" s="100"/>
      <c r="G606" s="9"/>
      <c r="H606" s="9"/>
      <c r="J606" s="9"/>
      <c r="K606" s="9"/>
      <c r="L606" s="9"/>
      <c r="M606" s="9"/>
      <c r="N606" s="9"/>
      <c r="T606" s="9"/>
    </row>
    <row r="607">
      <c r="E607" s="9"/>
      <c r="F607" s="100"/>
      <c r="G607" s="9"/>
      <c r="H607" s="9"/>
      <c r="J607" s="9"/>
      <c r="K607" s="9"/>
      <c r="L607" s="9"/>
      <c r="M607" s="9"/>
      <c r="N607" s="9"/>
      <c r="T607" s="9"/>
    </row>
    <row r="608">
      <c r="E608" s="9"/>
      <c r="F608" s="100"/>
      <c r="G608" s="9"/>
      <c r="H608" s="9"/>
      <c r="J608" s="9"/>
      <c r="K608" s="9"/>
      <c r="L608" s="9"/>
      <c r="M608" s="9"/>
      <c r="N608" s="9"/>
      <c r="T608" s="9"/>
    </row>
    <row r="609">
      <c r="E609" s="9"/>
      <c r="F609" s="100"/>
      <c r="G609" s="9"/>
      <c r="H609" s="9"/>
      <c r="J609" s="9"/>
      <c r="K609" s="9"/>
      <c r="L609" s="9"/>
      <c r="M609" s="9"/>
      <c r="N609" s="9"/>
      <c r="T609" s="9"/>
    </row>
    <row r="610">
      <c r="E610" s="9"/>
      <c r="F610" s="100"/>
      <c r="G610" s="9"/>
      <c r="H610" s="9"/>
      <c r="J610" s="9"/>
      <c r="K610" s="9"/>
      <c r="L610" s="9"/>
      <c r="M610" s="9"/>
      <c r="N610" s="9"/>
      <c r="T610" s="9"/>
    </row>
    <row r="611">
      <c r="E611" s="9"/>
      <c r="F611" s="100"/>
      <c r="G611" s="9"/>
      <c r="H611" s="9"/>
      <c r="J611" s="9"/>
      <c r="K611" s="9"/>
      <c r="L611" s="9"/>
      <c r="M611" s="9"/>
      <c r="N611" s="9"/>
      <c r="T611" s="9"/>
    </row>
    <row r="612">
      <c r="E612" s="9"/>
      <c r="F612" s="100"/>
      <c r="G612" s="9"/>
      <c r="H612" s="9"/>
      <c r="J612" s="9"/>
      <c r="K612" s="9"/>
      <c r="L612" s="9"/>
      <c r="M612" s="9"/>
      <c r="N612" s="9"/>
      <c r="T612" s="9"/>
    </row>
    <row r="613">
      <c r="E613" s="9"/>
      <c r="F613" s="100"/>
      <c r="G613" s="9"/>
      <c r="H613" s="9"/>
      <c r="J613" s="9"/>
      <c r="K613" s="9"/>
      <c r="L613" s="9"/>
      <c r="M613" s="9"/>
      <c r="N613" s="9"/>
      <c r="T613" s="9"/>
    </row>
    <row r="614">
      <c r="E614" s="9"/>
      <c r="F614" s="100"/>
      <c r="G614" s="9"/>
      <c r="H614" s="9"/>
      <c r="J614" s="9"/>
      <c r="K614" s="9"/>
      <c r="L614" s="9"/>
      <c r="M614" s="9"/>
      <c r="N614" s="9"/>
      <c r="T614" s="9"/>
    </row>
    <row r="615">
      <c r="E615" s="9"/>
      <c r="F615" s="100"/>
      <c r="G615" s="9"/>
      <c r="H615" s="9"/>
      <c r="J615" s="9"/>
      <c r="K615" s="9"/>
      <c r="L615" s="9"/>
      <c r="M615" s="9"/>
      <c r="N615" s="9"/>
      <c r="T615" s="9"/>
    </row>
    <row r="616">
      <c r="E616" s="9"/>
      <c r="F616" s="100"/>
      <c r="G616" s="9"/>
      <c r="H616" s="9"/>
      <c r="J616" s="9"/>
      <c r="K616" s="9"/>
      <c r="L616" s="9"/>
      <c r="M616" s="9"/>
      <c r="N616" s="9"/>
      <c r="T616" s="9"/>
    </row>
    <row r="617">
      <c r="E617" s="9"/>
      <c r="F617" s="100"/>
      <c r="G617" s="9"/>
      <c r="H617" s="9"/>
      <c r="J617" s="9"/>
      <c r="K617" s="9"/>
      <c r="L617" s="9"/>
      <c r="M617" s="9"/>
      <c r="N617" s="9"/>
      <c r="T617" s="9"/>
    </row>
    <row r="618">
      <c r="E618" s="9"/>
      <c r="F618" s="100"/>
      <c r="G618" s="9"/>
      <c r="H618" s="9"/>
      <c r="J618" s="9"/>
      <c r="K618" s="9"/>
      <c r="L618" s="9"/>
      <c r="M618" s="9"/>
      <c r="N618" s="9"/>
      <c r="T618" s="9"/>
    </row>
    <row r="619">
      <c r="E619" s="9"/>
      <c r="F619" s="100"/>
      <c r="G619" s="9"/>
      <c r="H619" s="9"/>
      <c r="J619" s="9"/>
      <c r="K619" s="9"/>
      <c r="L619" s="9"/>
      <c r="M619" s="9"/>
      <c r="N619" s="9"/>
      <c r="T619" s="9"/>
    </row>
    <row r="620">
      <c r="E620" s="9"/>
      <c r="F620" s="100"/>
      <c r="G620" s="9"/>
      <c r="H620" s="9"/>
      <c r="J620" s="9"/>
      <c r="K620" s="9"/>
      <c r="L620" s="9"/>
      <c r="M620" s="9"/>
      <c r="N620" s="9"/>
      <c r="T620" s="9"/>
    </row>
    <row r="621">
      <c r="E621" s="9"/>
      <c r="F621" s="100"/>
      <c r="G621" s="9"/>
      <c r="H621" s="9"/>
      <c r="J621" s="9"/>
      <c r="K621" s="9"/>
      <c r="L621" s="9"/>
      <c r="M621" s="9"/>
      <c r="N621" s="9"/>
      <c r="T621" s="9"/>
    </row>
    <row r="622">
      <c r="E622" s="9"/>
      <c r="F622" s="100"/>
      <c r="G622" s="9"/>
      <c r="H622" s="9"/>
      <c r="J622" s="9"/>
      <c r="K622" s="9"/>
      <c r="L622" s="9"/>
      <c r="M622" s="9"/>
      <c r="N622" s="9"/>
      <c r="T622" s="9"/>
    </row>
    <row r="623">
      <c r="E623" s="9"/>
      <c r="F623" s="100"/>
      <c r="G623" s="9"/>
      <c r="H623" s="9"/>
      <c r="J623" s="9"/>
      <c r="K623" s="9"/>
      <c r="L623" s="9"/>
      <c r="M623" s="9"/>
      <c r="N623" s="9"/>
      <c r="T623" s="9"/>
    </row>
    <row r="624">
      <c r="E624" s="9"/>
      <c r="F624" s="100"/>
      <c r="G624" s="9"/>
      <c r="H624" s="9"/>
      <c r="J624" s="9"/>
      <c r="K624" s="9"/>
      <c r="L624" s="9"/>
      <c r="M624" s="9"/>
      <c r="N624" s="9"/>
      <c r="T624" s="9"/>
    </row>
    <row r="625">
      <c r="E625" s="9"/>
      <c r="F625" s="100"/>
      <c r="G625" s="9"/>
      <c r="H625" s="9"/>
      <c r="J625" s="9"/>
      <c r="K625" s="9"/>
      <c r="L625" s="9"/>
      <c r="M625" s="9"/>
      <c r="N625" s="9"/>
      <c r="T625" s="9"/>
    </row>
    <row r="626">
      <c r="E626" s="9"/>
      <c r="F626" s="100"/>
      <c r="G626" s="9"/>
      <c r="H626" s="9"/>
      <c r="J626" s="9"/>
      <c r="K626" s="9"/>
      <c r="L626" s="9"/>
      <c r="M626" s="9"/>
      <c r="N626" s="9"/>
      <c r="T626" s="9"/>
    </row>
    <row r="627">
      <c r="E627" s="9"/>
      <c r="F627" s="100"/>
      <c r="G627" s="9"/>
      <c r="H627" s="9"/>
      <c r="J627" s="9"/>
      <c r="K627" s="9"/>
      <c r="L627" s="9"/>
      <c r="M627" s="9"/>
      <c r="N627" s="9"/>
      <c r="T627" s="9"/>
    </row>
    <row r="628">
      <c r="E628" s="9"/>
      <c r="F628" s="100"/>
      <c r="G628" s="9"/>
      <c r="H628" s="9"/>
      <c r="J628" s="9"/>
      <c r="K628" s="9"/>
      <c r="L628" s="9"/>
      <c r="M628" s="9"/>
      <c r="N628" s="9"/>
      <c r="T628" s="9"/>
    </row>
    <row r="629">
      <c r="E629" s="9"/>
      <c r="F629" s="100"/>
      <c r="G629" s="9"/>
      <c r="H629" s="9"/>
      <c r="J629" s="9"/>
      <c r="K629" s="9"/>
      <c r="L629" s="9"/>
      <c r="M629" s="9"/>
      <c r="N629" s="9"/>
      <c r="T629" s="9"/>
    </row>
    <row r="630">
      <c r="E630" s="9"/>
      <c r="F630" s="100"/>
      <c r="G630" s="9"/>
      <c r="H630" s="9"/>
      <c r="J630" s="9"/>
      <c r="K630" s="9"/>
      <c r="L630" s="9"/>
      <c r="M630" s="9"/>
      <c r="N630" s="9"/>
      <c r="T630" s="9"/>
    </row>
    <row r="631">
      <c r="E631" s="9"/>
      <c r="F631" s="100"/>
      <c r="G631" s="9"/>
      <c r="H631" s="9"/>
      <c r="J631" s="9"/>
      <c r="K631" s="9"/>
      <c r="L631" s="9"/>
      <c r="M631" s="9"/>
      <c r="N631" s="9"/>
      <c r="T631" s="9"/>
    </row>
    <row r="632">
      <c r="E632" s="9"/>
      <c r="F632" s="100"/>
      <c r="G632" s="9"/>
      <c r="H632" s="9"/>
      <c r="J632" s="9"/>
      <c r="K632" s="9"/>
      <c r="L632" s="9"/>
      <c r="M632" s="9"/>
      <c r="N632" s="9"/>
      <c r="T632" s="9"/>
    </row>
    <row r="633">
      <c r="E633" s="9"/>
      <c r="F633" s="100"/>
      <c r="G633" s="9"/>
      <c r="H633" s="9"/>
      <c r="J633" s="9"/>
      <c r="K633" s="9"/>
      <c r="L633" s="9"/>
      <c r="M633" s="9"/>
      <c r="N633" s="9"/>
      <c r="T633" s="9"/>
    </row>
    <row r="634">
      <c r="E634" s="9"/>
      <c r="F634" s="100"/>
      <c r="G634" s="9"/>
      <c r="H634" s="9"/>
      <c r="J634" s="9"/>
      <c r="K634" s="9"/>
      <c r="L634" s="9"/>
      <c r="M634" s="9"/>
      <c r="N634" s="9"/>
      <c r="T634" s="9"/>
    </row>
    <row r="635">
      <c r="E635" s="9"/>
      <c r="F635" s="100"/>
      <c r="G635" s="9"/>
      <c r="H635" s="9"/>
      <c r="J635" s="9"/>
      <c r="K635" s="9"/>
      <c r="L635" s="9"/>
      <c r="M635" s="9"/>
      <c r="N635" s="9"/>
      <c r="T635" s="9"/>
    </row>
    <row r="636">
      <c r="E636" s="9"/>
      <c r="F636" s="100"/>
      <c r="G636" s="9"/>
      <c r="H636" s="9"/>
      <c r="J636" s="9"/>
      <c r="K636" s="9"/>
      <c r="L636" s="9"/>
      <c r="M636" s="9"/>
      <c r="N636" s="9"/>
      <c r="T636" s="9"/>
    </row>
    <row r="637">
      <c r="E637" s="9"/>
      <c r="F637" s="100"/>
      <c r="G637" s="9"/>
      <c r="H637" s="9"/>
      <c r="J637" s="9"/>
      <c r="K637" s="9"/>
      <c r="L637" s="9"/>
      <c r="M637" s="9"/>
      <c r="N637" s="9"/>
      <c r="T637" s="9"/>
    </row>
    <row r="638">
      <c r="E638" s="9"/>
      <c r="F638" s="100"/>
      <c r="G638" s="9"/>
      <c r="H638" s="9"/>
      <c r="J638" s="9"/>
      <c r="K638" s="9"/>
      <c r="L638" s="9"/>
      <c r="M638" s="9"/>
      <c r="N638" s="9"/>
      <c r="T638" s="9"/>
    </row>
    <row r="639">
      <c r="E639" s="9"/>
      <c r="F639" s="100"/>
      <c r="G639" s="9"/>
      <c r="H639" s="9"/>
      <c r="J639" s="9"/>
      <c r="K639" s="9"/>
      <c r="L639" s="9"/>
      <c r="M639" s="9"/>
      <c r="N639" s="9"/>
      <c r="T639" s="9"/>
    </row>
    <row r="640">
      <c r="E640" s="9"/>
      <c r="F640" s="100"/>
      <c r="G640" s="9"/>
      <c r="H640" s="9"/>
      <c r="J640" s="9"/>
      <c r="K640" s="9"/>
      <c r="L640" s="9"/>
      <c r="M640" s="9"/>
      <c r="N640" s="9"/>
      <c r="T640" s="9"/>
    </row>
    <row r="641">
      <c r="E641" s="9"/>
      <c r="F641" s="100"/>
      <c r="G641" s="9"/>
      <c r="H641" s="9"/>
      <c r="J641" s="9"/>
      <c r="K641" s="9"/>
      <c r="L641" s="9"/>
      <c r="M641" s="9"/>
      <c r="N641" s="9"/>
      <c r="T641" s="9"/>
    </row>
    <row r="642">
      <c r="E642" s="9"/>
      <c r="F642" s="100"/>
      <c r="G642" s="9"/>
      <c r="H642" s="9"/>
      <c r="J642" s="9"/>
      <c r="K642" s="9"/>
      <c r="L642" s="9"/>
      <c r="M642" s="9"/>
      <c r="N642" s="9"/>
      <c r="T642" s="9"/>
    </row>
    <row r="643">
      <c r="E643" s="9"/>
      <c r="F643" s="100"/>
      <c r="G643" s="9"/>
      <c r="H643" s="9"/>
      <c r="J643" s="9"/>
      <c r="K643" s="9"/>
      <c r="L643" s="9"/>
      <c r="M643" s="9"/>
      <c r="N643" s="9"/>
      <c r="T643" s="9"/>
    </row>
    <row r="644">
      <c r="E644" s="9"/>
      <c r="F644" s="100"/>
      <c r="G644" s="9"/>
      <c r="H644" s="9"/>
      <c r="J644" s="9"/>
      <c r="K644" s="9"/>
      <c r="L644" s="9"/>
      <c r="M644" s="9"/>
      <c r="N644" s="9"/>
      <c r="T644" s="9"/>
    </row>
    <row r="645">
      <c r="E645" s="9"/>
      <c r="F645" s="100"/>
      <c r="G645" s="9"/>
      <c r="H645" s="9"/>
      <c r="J645" s="9"/>
      <c r="K645" s="9"/>
      <c r="L645" s="9"/>
      <c r="M645" s="9"/>
      <c r="N645" s="9"/>
      <c r="T645" s="9"/>
    </row>
    <row r="646">
      <c r="E646" s="9"/>
      <c r="F646" s="100"/>
      <c r="G646" s="9"/>
      <c r="H646" s="9"/>
      <c r="J646" s="9"/>
      <c r="K646" s="9"/>
      <c r="L646" s="9"/>
      <c r="M646" s="9"/>
      <c r="N646" s="9"/>
      <c r="T646" s="9"/>
    </row>
    <row r="647">
      <c r="E647" s="9"/>
      <c r="F647" s="100"/>
      <c r="G647" s="9"/>
      <c r="H647" s="9"/>
      <c r="J647" s="9"/>
      <c r="K647" s="9"/>
      <c r="L647" s="9"/>
      <c r="M647" s="9"/>
      <c r="N647" s="9"/>
      <c r="T647" s="9"/>
    </row>
    <row r="648">
      <c r="E648" s="9"/>
      <c r="F648" s="100"/>
      <c r="G648" s="9"/>
      <c r="H648" s="9"/>
      <c r="J648" s="9"/>
      <c r="K648" s="9"/>
      <c r="L648" s="9"/>
      <c r="M648" s="9"/>
      <c r="N648" s="9"/>
      <c r="T648" s="9"/>
    </row>
    <row r="649">
      <c r="E649" s="9"/>
      <c r="F649" s="100"/>
      <c r="G649" s="9"/>
      <c r="H649" s="9"/>
      <c r="J649" s="9"/>
      <c r="K649" s="9"/>
      <c r="L649" s="9"/>
      <c r="M649" s="9"/>
      <c r="N649" s="9"/>
      <c r="T649" s="9"/>
    </row>
    <row r="650">
      <c r="E650" s="9"/>
      <c r="F650" s="100"/>
      <c r="G650" s="9"/>
      <c r="H650" s="9"/>
      <c r="J650" s="9"/>
      <c r="K650" s="9"/>
      <c r="L650" s="9"/>
      <c r="M650" s="9"/>
      <c r="N650" s="9"/>
      <c r="T650" s="9"/>
    </row>
    <row r="651">
      <c r="E651" s="9"/>
      <c r="F651" s="100"/>
      <c r="G651" s="9"/>
      <c r="H651" s="9"/>
      <c r="J651" s="9"/>
      <c r="K651" s="9"/>
      <c r="L651" s="9"/>
      <c r="M651" s="9"/>
      <c r="N651" s="9"/>
      <c r="T651" s="9"/>
    </row>
    <row r="652">
      <c r="E652" s="9"/>
      <c r="F652" s="100"/>
      <c r="G652" s="9"/>
      <c r="H652" s="9"/>
      <c r="J652" s="9"/>
      <c r="K652" s="9"/>
      <c r="L652" s="9"/>
      <c r="M652" s="9"/>
      <c r="N652" s="9"/>
      <c r="T652" s="9"/>
    </row>
    <row r="653">
      <c r="E653" s="9"/>
      <c r="F653" s="100"/>
      <c r="G653" s="9"/>
      <c r="H653" s="9"/>
      <c r="J653" s="9"/>
      <c r="K653" s="9"/>
      <c r="L653" s="9"/>
      <c r="M653" s="9"/>
      <c r="N653" s="9"/>
      <c r="T653" s="9"/>
    </row>
    <row r="654">
      <c r="E654" s="9"/>
      <c r="F654" s="100"/>
      <c r="G654" s="9"/>
      <c r="H654" s="9"/>
      <c r="J654" s="9"/>
      <c r="K654" s="9"/>
      <c r="L654" s="9"/>
      <c r="M654" s="9"/>
      <c r="N654" s="9"/>
      <c r="T654" s="9"/>
    </row>
    <row r="655">
      <c r="E655" s="9"/>
      <c r="F655" s="100"/>
      <c r="G655" s="9"/>
      <c r="H655" s="9"/>
      <c r="J655" s="9"/>
      <c r="K655" s="9"/>
      <c r="L655" s="9"/>
      <c r="M655" s="9"/>
      <c r="N655" s="9"/>
      <c r="T655" s="9"/>
    </row>
    <row r="656">
      <c r="E656" s="9"/>
      <c r="F656" s="100"/>
      <c r="G656" s="9"/>
      <c r="H656" s="9"/>
      <c r="J656" s="9"/>
      <c r="K656" s="9"/>
      <c r="L656" s="9"/>
      <c r="M656" s="9"/>
      <c r="N656" s="9"/>
      <c r="T656" s="9"/>
    </row>
    <row r="657">
      <c r="E657" s="9"/>
      <c r="F657" s="100"/>
      <c r="G657" s="9"/>
      <c r="H657" s="9"/>
      <c r="J657" s="9"/>
      <c r="K657" s="9"/>
      <c r="L657" s="9"/>
      <c r="M657" s="9"/>
      <c r="N657" s="9"/>
      <c r="T657" s="9"/>
    </row>
    <row r="658">
      <c r="E658" s="9"/>
      <c r="F658" s="100"/>
      <c r="G658" s="9"/>
      <c r="H658" s="9"/>
      <c r="J658" s="9"/>
      <c r="K658" s="9"/>
      <c r="L658" s="9"/>
      <c r="M658" s="9"/>
      <c r="N658" s="9"/>
      <c r="T658" s="9"/>
    </row>
    <row r="659">
      <c r="E659" s="9"/>
      <c r="F659" s="100"/>
      <c r="G659" s="9"/>
      <c r="H659" s="9"/>
      <c r="J659" s="9"/>
      <c r="K659" s="9"/>
      <c r="L659" s="9"/>
      <c r="M659" s="9"/>
      <c r="N659" s="9"/>
      <c r="T659" s="9"/>
    </row>
    <row r="660">
      <c r="E660" s="9"/>
      <c r="F660" s="100"/>
      <c r="G660" s="9"/>
      <c r="H660" s="9"/>
      <c r="J660" s="9"/>
      <c r="K660" s="9"/>
      <c r="L660" s="9"/>
      <c r="M660" s="9"/>
      <c r="N660" s="9"/>
      <c r="T660" s="9"/>
    </row>
    <row r="661">
      <c r="E661" s="9"/>
      <c r="F661" s="100"/>
      <c r="G661" s="9"/>
      <c r="H661" s="9"/>
      <c r="J661" s="9"/>
      <c r="K661" s="9"/>
      <c r="L661" s="9"/>
      <c r="M661" s="9"/>
      <c r="N661" s="9"/>
      <c r="T661" s="9"/>
    </row>
    <row r="662">
      <c r="E662" s="9"/>
      <c r="F662" s="100"/>
      <c r="G662" s="9"/>
      <c r="H662" s="9"/>
      <c r="J662" s="9"/>
      <c r="K662" s="9"/>
      <c r="L662" s="9"/>
      <c r="M662" s="9"/>
      <c r="N662" s="9"/>
      <c r="T662" s="9"/>
    </row>
    <row r="663">
      <c r="E663" s="9"/>
      <c r="F663" s="100"/>
      <c r="G663" s="9"/>
      <c r="H663" s="9"/>
      <c r="J663" s="9"/>
      <c r="K663" s="9"/>
      <c r="L663" s="9"/>
      <c r="M663" s="9"/>
      <c r="N663" s="9"/>
      <c r="T663" s="9"/>
    </row>
    <row r="664">
      <c r="E664" s="9"/>
      <c r="F664" s="100"/>
      <c r="G664" s="9"/>
      <c r="H664" s="9"/>
      <c r="J664" s="9"/>
      <c r="K664" s="9"/>
      <c r="L664" s="9"/>
      <c r="M664" s="9"/>
      <c r="N664" s="9"/>
      <c r="T664" s="9"/>
    </row>
    <row r="665">
      <c r="E665" s="9"/>
      <c r="F665" s="100"/>
      <c r="G665" s="9"/>
      <c r="H665" s="9"/>
      <c r="J665" s="9"/>
      <c r="K665" s="9"/>
      <c r="L665" s="9"/>
      <c r="M665" s="9"/>
      <c r="N665" s="9"/>
      <c r="T665" s="9"/>
    </row>
    <row r="666">
      <c r="E666" s="9"/>
      <c r="F666" s="100"/>
      <c r="G666" s="9"/>
      <c r="H666" s="9"/>
      <c r="J666" s="9"/>
      <c r="K666" s="9"/>
      <c r="L666" s="9"/>
      <c r="M666" s="9"/>
      <c r="N666" s="9"/>
      <c r="T666" s="9"/>
    </row>
    <row r="667">
      <c r="E667" s="9"/>
      <c r="F667" s="100"/>
      <c r="G667" s="9"/>
      <c r="H667" s="9"/>
      <c r="J667" s="9"/>
      <c r="K667" s="9"/>
      <c r="L667" s="9"/>
      <c r="M667" s="9"/>
      <c r="N667" s="9"/>
      <c r="T667" s="9"/>
    </row>
    <row r="668">
      <c r="E668" s="9"/>
      <c r="F668" s="100"/>
      <c r="G668" s="9"/>
      <c r="H668" s="9"/>
      <c r="J668" s="9"/>
      <c r="K668" s="9"/>
      <c r="L668" s="9"/>
      <c r="M668" s="9"/>
      <c r="N668" s="9"/>
      <c r="T668" s="9"/>
    </row>
    <row r="669">
      <c r="E669" s="9"/>
      <c r="F669" s="100"/>
      <c r="G669" s="9"/>
      <c r="H669" s="9"/>
      <c r="J669" s="9"/>
      <c r="K669" s="9"/>
      <c r="L669" s="9"/>
      <c r="M669" s="9"/>
      <c r="N669" s="9"/>
      <c r="T669" s="9"/>
    </row>
    <row r="670">
      <c r="E670" s="9"/>
      <c r="F670" s="100"/>
      <c r="G670" s="9"/>
      <c r="H670" s="9"/>
      <c r="J670" s="9"/>
      <c r="K670" s="9"/>
      <c r="L670" s="9"/>
      <c r="M670" s="9"/>
      <c r="N670" s="9"/>
      <c r="T670" s="9"/>
    </row>
    <row r="671">
      <c r="E671" s="9"/>
      <c r="F671" s="100"/>
      <c r="G671" s="9"/>
      <c r="H671" s="9"/>
      <c r="J671" s="9"/>
      <c r="K671" s="9"/>
      <c r="L671" s="9"/>
      <c r="M671" s="9"/>
      <c r="N671" s="9"/>
      <c r="T671" s="9"/>
    </row>
    <row r="672">
      <c r="E672" s="9"/>
      <c r="F672" s="100"/>
      <c r="G672" s="9"/>
      <c r="H672" s="9"/>
      <c r="J672" s="9"/>
      <c r="K672" s="9"/>
      <c r="L672" s="9"/>
      <c r="M672" s="9"/>
      <c r="N672" s="9"/>
      <c r="T672" s="9"/>
    </row>
    <row r="673">
      <c r="E673" s="9"/>
      <c r="F673" s="100"/>
      <c r="G673" s="9"/>
      <c r="H673" s="9"/>
      <c r="J673" s="9"/>
      <c r="K673" s="9"/>
      <c r="L673" s="9"/>
      <c r="M673" s="9"/>
      <c r="N673" s="9"/>
      <c r="T673" s="9"/>
    </row>
    <row r="674">
      <c r="E674" s="9"/>
      <c r="F674" s="100"/>
      <c r="G674" s="9"/>
      <c r="H674" s="9"/>
      <c r="J674" s="9"/>
      <c r="K674" s="9"/>
      <c r="L674" s="9"/>
      <c r="M674" s="9"/>
      <c r="N674" s="9"/>
      <c r="T674" s="9"/>
    </row>
    <row r="675">
      <c r="E675" s="9"/>
      <c r="F675" s="100"/>
      <c r="G675" s="9"/>
      <c r="H675" s="9"/>
      <c r="J675" s="9"/>
      <c r="K675" s="9"/>
      <c r="L675" s="9"/>
      <c r="M675" s="9"/>
      <c r="N675" s="9"/>
      <c r="T675" s="9"/>
    </row>
    <row r="676">
      <c r="E676" s="9"/>
      <c r="F676" s="100"/>
      <c r="G676" s="9"/>
      <c r="H676" s="9"/>
      <c r="J676" s="9"/>
      <c r="K676" s="9"/>
      <c r="L676" s="9"/>
      <c r="M676" s="9"/>
      <c r="N676" s="9"/>
      <c r="T676" s="9"/>
    </row>
    <row r="677">
      <c r="E677" s="9"/>
      <c r="F677" s="100"/>
      <c r="G677" s="9"/>
      <c r="H677" s="9"/>
      <c r="J677" s="9"/>
      <c r="K677" s="9"/>
      <c r="L677" s="9"/>
      <c r="M677" s="9"/>
      <c r="N677" s="9"/>
      <c r="T677" s="9"/>
    </row>
    <row r="678">
      <c r="E678" s="9"/>
      <c r="F678" s="100"/>
      <c r="G678" s="9"/>
      <c r="H678" s="9"/>
      <c r="J678" s="9"/>
      <c r="K678" s="9"/>
      <c r="L678" s="9"/>
      <c r="M678" s="9"/>
      <c r="N678" s="9"/>
      <c r="T678" s="9"/>
    </row>
    <row r="679">
      <c r="E679" s="9"/>
      <c r="F679" s="100"/>
      <c r="G679" s="9"/>
      <c r="H679" s="9"/>
      <c r="J679" s="9"/>
      <c r="K679" s="9"/>
      <c r="L679" s="9"/>
      <c r="M679" s="9"/>
      <c r="N679" s="9"/>
      <c r="T679" s="9"/>
    </row>
    <row r="680">
      <c r="E680" s="9"/>
      <c r="F680" s="100"/>
      <c r="G680" s="9"/>
      <c r="H680" s="9"/>
      <c r="J680" s="9"/>
      <c r="K680" s="9"/>
      <c r="L680" s="9"/>
      <c r="M680" s="9"/>
      <c r="N680" s="9"/>
      <c r="T680" s="9"/>
    </row>
    <row r="681">
      <c r="E681" s="9"/>
      <c r="F681" s="100"/>
      <c r="G681" s="9"/>
      <c r="H681" s="9"/>
      <c r="J681" s="9"/>
      <c r="K681" s="9"/>
      <c r="L681" s="9"/>
      <c r="M681" s="9"/>
      <c r="N681" s="9"/>
      <c r="T681" s="9"/>
    </row>
    <row r="682">
      <c r="E682" s="9"/>
      <c r="F682" s="100"/>
      <c r="G682" s="9"/>
      <c r="H682" s="9"/>
      <c r="J682" s="9"/>
      <c r="K682" s="9"/>
      <c r="L682" s="9"/>
      <c r="M682" s="9"/>
      <c r="N682" s="9"/>
      <c r="T682" s="9"/>
    </row>
    <row r="683">
      <c r="E683" s="9"/>
      <c r="F683" s="100"/>
      <c r="G683" s="9"/>
      <c r="H683" s="9"/>
      <c r="J683" s="9"/>
      <c r="K683" s="9"/>
      <c r="L683" s="9"/>
      <c r="M683" s="9"/>
      <c r="N683" s="9"/>
      <c r="T683" s="9"/>
    </row>
    <row r="684">
      <c r="E684" s="9"/>
      <c r="F684" s="100"/>
      <c r="G684" s="9"/>
      <c r="H684" s="9"/>
      <c r="J684" s="9"/>
      <c r="K684" s="9"/>
      <c r="L684" s="9"/>
      <c r="M684" s="9"/>
      <c r="N684" s="9"/>
      <c r="T684" s="9"/>
    </row>
    <row r="685">
      <c r="E685" s="9"/>
      <c r="F685" s="100"/>
      <c r="G685" s="9"/>
      <c r="H685" s="9"/>
      <c r="J685" s="9"/>
      <c r="K685" s="9"/>
      <c r="L685" s="9"/>
      <c r="M685" s="9"/>
      <c r="N685" s="9"/>
      <c r="T685" s="9"/>
    </row>
    <row r="686">
      <c r="E686" s="9"/>
      <c r="F686" s="100"/>
      <c r="G686" s="9"/>
      <c r="H686" s="9"/>
      <c r="J686" s="9"/>
      <c r="K686" s="9"/>
      <c r="L686" s="9"/>
      <c r="M686" s="9"/>
      <c r="N686" s="9"/>
      <c r="T686" s="9"/>
    </row>
    <row r="687">
      <c r="E687" s="9"/>
      <c r="F687" s="100"/>
      <c r="G687" s="9"/>
      <c r="H687" s="9"/>
      <c r="J687" s="9"/>
      <c r="K687" s="9"/>
      <c r="L687" s="9"/>
      <c r="M687" s="9"/>
      <c r="N687" s="9"/>
      <c r="T687" s="9"/>
    </row>
    <row r="688">
      <c r="E688" s="9"/>
      <c r="F688" s="100"/>
      <c r="G688" s="9"/>
      <c r="H688" s="9"/>
      <c r="J688" s="9"/>
      <c r="K688" s="9"/>
      <c r="L688" s="9"/>
      <c r="M688" s="9"/>
      <c r="N688" s="9"/>
      <c r="T688" s="9"/>
    </row>
    <row r="689">
      <c r="E689" s="9"/>
      <c r="F689" s="100"/>
      <c r="G689" s="9"/>
      <c r="H689" s="9"/>
      <c r="J689" s="9"/>
      <c r="K689" s="9"/>
      <c r="L689" s="9"/>
      <c r="M689" s="9"/>
      <c r="N689" s="9"/>
      <c r="T689" s="9"/>
    </row>
    <row r="690">
      <c r="E690" s="9"/>
      <c r="F690" s="100"/>
      <c r="G690" s="9"/>
      <c r="H690" s="9"/>
      <c r="J690" s="9"/>
      <c r="K690" s="9"/>
      <c r="L690" s="9"/>
      <c r="M690" s="9"/>
      <c r="N690" s="9"/>
      <c r="T690" s="9"/>
    </row>
    <row r="691">
      <c r="E691" s="9"/>
      <c r="F691" s="100"/>
      <c r="G691" s="9"/>
      <c r="H691" s="9"/>
      <c r="J691" s="9"/>
      <c r="K691" s="9"/>
      <c r="L691" s="9"/>
      <c r="M691" s="9"/>
      <c r="N691" s="9"/>
      <c r="T691" s="9"/>
    </row>
    <row r="692">
      <c r="E692" s="9"/>
      <c r="F692" s="100"/>
      <c r="G692" s="9"/>
      <c r="H692" s="9"/>
      <c r="J692" s="9"/>
      <c r="K692" s="9"/>
      <c r="L692" s="9"/>
      <c r="M692" s="9"/>
      <c r="N692" s="9"/>
      <c r="T692" s="9"/>
    </row>
    <row r="693">
      <c r="E693" s="9"/>
      <c r="F693" s="100"/>
      <c r="G693" s="9"/>
      <c r="H693" s="9"/>
      <c r="J693" s="9"/>
      <c r="K693" s="9"/>
      <c r="L693" s="9"/>
      <c r="M693" s="9"/>
      <c r="N693" s="9"/>
      <c r="T693" s="9"/>
    </row>
    <row r="694">
      <c r="E694" s="9"/>
      <c r="F694" s="100"/>
      <c r="G694" s="9"/>
      <c r="H694" s="9"/>
      <c r="J694" s="9"/>
      <c r="K694" s="9"/>
      <c r="L694" s="9"/>
      <c r="M694" s="9"/>
      <c r="N694" s="9"/>
      <c r="T694" s="9"/>
    </row>
    <row r="695">
      <c r="E695" s="9"/>
      <c r="F695" s="100"/>
      <c r="G695" s="9"/>
      <c r="H695" s="9"/>
      <c r="J695" s="9"/>
      <c r="K695" s="9"/>
      <c r="L695" s="9"/>
      <c r="M695" s="9"/>
      <c r="N695" s="9"/>
      <c r="T695" s="9"/>
    </row>
    <row r="696">
      <c r="E696" s="9"/>
      <c r="F696" s="100"/>
      <c r="G696" s="9"/>
      <c r="H696" s="9"/>
      <c r="J696" s="9"/>
      <c r="K696" s="9"/>
      <c r="L696" s="9"/>
      <c r="M696" s="9"/>
      <c r="N696" s="9"/>
      <c r="T696" s="9"/>
    </row>
    <row r="697">
      <c r="E697" s="9"/>
      <c r="F697" s="100"/>
      <c r="G697" s="9"/>
      <c r="H697" s="9"/>
      <c r="J697" s="9"/>
      <c r="K697" s="9"/>
      <c r="L697" s="9"/>
      <c r="M697" s="9"/>
      <c r="N697" s="9"/>
      <c r="T697" s="9"/>
    </row>
    <row r="698">
      <c r="E698" s="9"/>
      <c r="F698" s="100"/>
      <c r="G698" s="9"/>
      <c r="H698" s="9"/>
      <c r="J698" s="9"/>
      <c r="K698" s="9"/>
      <c r="L698" s="9"/>
      <c r="M698" s="9"/>
      <c r="N698" s="9"/>
      <c r="T698" s="9"/>
    </row>
    <row r="699">
      <c r="E699" s="9"/>
      <c r="F699" s="100"/>
      <c r="G699" s="9"/>
      <c r="H699" s="9"/>
      <c r="J699" s="9"/>
      <c r="K699" s="9"/>
      <c r="L699" s="9"/>
      <c r="M699" s="9"/>
      <c r="N699" s="9"/>
      <c r="T699" s="9"/>
    </row>
    <row r="700">
      <c r="E700" s="9"/>
      <c r="F700" s="100"/>
      <c r="G700" s="9"/>
      <c r="H700" s="9"/>
      <c r="J700" s="9"/>
      <c r="K700" s="9"/>
      <c r="L700" s="9"/>
      <c r="M700" s="9"/>
      <c r="N700" s="9"/>
      <c r="T700" s="9"/>
    </row>
    <row r="701">
      <c r="E701" s="9"/>
      <c r="F701" s="100"/>
      <c r="G701" s="9"/>
      <c r="H701" s="9"/>
      <c r="J701" s="9"/>
      <c r="K701" s="9"/>
      <c r="L701" s="9"/>
      <c r="M701" s="9"/>
      <c r="N701" s="9"/>
      <c r="T701" s="9"/>
    </row>
    <row r="702">
      <c r="E702" s="9"/>
      <c r="F702" s="100"/>
      <c r="G702" s="9"/>
      <c r="H702" s="9"/>
      <c r="J702" s="9"/>
      <c r="K702" s="9"/>
      <c r="L702" s="9"/>
      <c r="M702" s="9"/>
      <c r="N702" s="9"/>
      <c r="T702" s="9"/>
    </row>
    <row r="703">
      <c r="E703" s="9"/>
      <c r="F703" s="100"/>
      <c r="G703" s="9"/>
      <c r="H703" s="9"/>
      <c r="J703" s="9"/>
      <c r="K703" s="9"/>
      <c r="L703" s="9"/>
      <c r="M703" s="9"/>
      <c r="N703" s="9"/>
      <c r="T703" s="9"/>
    </row>
    <row r="704">
      <c r="E704" s="9"/>
      <c r="F704" s="100"/>
      <c r="G704" s="9"/>
      <c r="H704" s="9"/>
      <c r="J704" s="9"/>
      <c r="K704" s="9"/>
      <c r="L704" s="9"/>
      <c r="M704" s="9"/>
      <c r="N704" s="9"/>
      <c r="T704" s="9"/>
    </row>
    <row r="705">
      <c r="E705" s="9"/>
      <c r="F705" s="100"/>
      <c r="G705" s="9"/>
      <c r="H705" s="9"/>
      <c r="J705" s="9"/>
      <c r="K705" s="9"/>
      <c r="L705" s="9"/>
      <c r="M705" s="9"/>
      <c r="N705" s="9"/>
      <c r="T705" s="9"/>
    </row>
    <row r="706">
      <c r="E706" s="9"/>
      <c r="F706" s="100"/>
      <c r="G706" s="9"/>
      <c r="H706" s="9"/>
      <c r="J706" s="9"/>
      <c r="K706" s="9"/>
      <c r="L706" s="9"/>
      <c r="M706" s="9"/>
      <c r="N706" s="9"/>
      <c r="T706" s="9"/>
    </row>
    <row r="707">
      <c r="E707" s="9"/>
      <c r="F707" s="100"/>
      <c r="G707" s="9"/>
      <c r="H707" s="9"/>
      <c r="J707" s="9"/>
      <c r="K707" s="9"/>
      <c r="L707" s="9"/>
      <c r="M707" s="9"/>
      <c r="N707" s="9"/>
      <c r="T707" s="9"/>
    </row>
    <row r="708">
      <c r="E708" s="9"/>
      <c r="F708" s="100"/>
      <c r="G708" s="9"/>
      <c r="H708" s="9"/>
      <c r="J708" s="9"/>
      <c r="K708" s="9"/>
      <c r="L708" s="9"/>
      <c r="M708" s="9"/>
      <c r="N708" s="9"/>
      <c r="T708" s="9"/>
    </row>
    <row r="709">
      <c r="E709" s="9"/>
      <c r="F709" s="100"/>
      <c r="G709" s="9"/>
      <c r="H709" s="9"/>
      <c r="J709" s="9"/>
      <c r="K709" s="9"/>
      <c r="L709" s="9"/>
      <c r="M709" s="9"/>
      <c r="N709" s="9"/>
      <c r="T709" s="9"/>
    </row>
    <row r="710">
      <c r="E710" s="9"/>
      <c r="F710" s="100"/>
      <c r="G710" s="9"/>
      <c r="H710" s="9"/>
      <c r="J710" s="9"/>
      <c r="K710" s="9"/>
      <c r="L710" s="9"/>
      <c r="M710" s="9"/>
      <c r="N710" s="9"/>
      <c r="T710" s="9"/>
    </row>
    <row r="711">
      <c r="E711" s="9"/>
      <c r="F711" s="100"/>
      <c r="G711" s="9"/>
      <c r="H711" s="9"/>
      <c r="J711" s="9"/>
      <c r="K711" s="9"/>
      <c r="L711" s="9"/>
      <c r="M711" s="9"/>
      <c r="N711" s="9"/>
      <c r="T711" s="9"/>
    </row>
    <row r="712">
      <c r="E712" s="9"/>
      <c r="F712" s="100"/>
      <c r="G712" s="9"/>
      <c r="H712" s="9"/>
      <c r="J712" s="9"/>
      <c r="K712" s="9"/>
      <c r="L712" s="9"/>
      <c r="M712" s="9"/>
      <c r="N712" s="9"/>
      <c r="T712" s="9"/>
    </row>
    <row r="713">
      <c r="E713" s="9"/>
      <c r="F713" s="100"/>
      <c r="G713" s="9"/>
      <c r="H713" s="9"/>
      <c r="J713" s="9"/>
      <c r="K713" s="9"/>
      <c r="L713" s="9"/>
      <c r="M713" s="9"/>
      <c r="N713" s="9"/>
      <c r="T713" s="9"/>
    </row>
    <row r="714">
      <c r="E714" s="9"/>
      <c r="F714" s="100"/>
      <c r="G714" s="9"/>
      <c r="H714" s="9"/>
      <c r="J714" s="9"/>
      <c r="K714" s="9"/>
      <c r="L714" s="9"/>
      <c r="M714" s="9"/>
      <c r="N714" s="9"/>
      <c r="T714" s="9"/>
    </row>
    <row r="715">
      <c r="E715" s="9"/>
      <c r="F715" s="100"/>
      <c r="G715" s="9"/>
      <c r="H715" s="9"/>
      <c r="J715" s="9"/>
      <c r="K715" s="9"/>
      <c r="L715" s="9"/>
      <c r="M715" s="9"/>
      <c r="N715" s="9"/>
      <c r="T715" s="9"/>
    </row>
    <row r="716">
      <c r="E716" s="9"/>
      <c r="F716" s="100"/>
      <c r="G716" s="9"/>
      <c r="H716" s="9"/>
      <c r="J716" s="9"/>
      <c r="K716" s="9"/>
      <c r="L716" s="9"/>
      <c r="M716" s="9"/>
      <c r="N716" s="9"/>
      <c r="T716" s="9"/>
    </row>
    <row r="717">
      <c r="E717" s="9"/>
      <c r="F717" s="100"/>
      <c r="G717" s="9"/>
      <c r="H717" s="9"/>
      <c r="J717" s="9"/>
      <c r="K717" s="9"/>
      <c r="L717" s="9"/>
      <c r="M717" s="9"/>
      <c r="N717" s="9"/>
      <c r="T717" s="9"/>
    </row>
    <row r="718">
      <c r="E718" s="9"/>
      <c r="F718" s="100"/>
      <c r="G718" s="9"/>
      <c r="H718" s="9"/>
      <c r="J718" s="9"/>
      <c r="K718" s="9"/>
      <c r="L718" s="9"/>
      <c r="M718" s="9"/>
      <c r="N718" s="9"/>
      <c r="T718" s="9"/>
    </row>
    <row r="719">
      <c r="E719" s="9"/>
      <c r="F719" s="100"/>
      <c r="G719" s="9"/>
      <c r="H719" s="9"/>
      <c r="J719" s="9"/>
      <c r="K719" s="9"/>
      <c r="L719" s="9"/>
      <c r="M719" s="9"/>
      <c r="N719" s="9"/>
      <c r="T719" s="9"/>
    </row>
    <row r="720">
      <c r="E720" s="9"/>
      <c r="F720" s="100"/>
      <c r="G720" s="9"/>
      <c r="H720" s="9"/>
      <c r="J720" s="9"/>
      <c r="K720" s="9"/>
      <c r="L720" s="9"/>
      <c r="M720" s="9"/>
      <c r="N720" s="9"/>
      <c r="T720" s="9"/>
    </row>
    <row r="721">
      <c r="E721" s="9"/>
      <c r="F721" s="100"/>
      <c r="G721" s="9"/>
      <c r="H721" s="9"/>
      <c r="J721" s="9"/>
      <c r="K721" s="9"/>
      <c r="L721" s="9"/>
      <c r="M721" s="9"/>
      <c r="N721" s="9"/>
      <c r="T721" s="9"/>
    </row>
    <row r="722">
      <c r="E722" s="9"/>
      <c r="F722" s="100"/>
      <c r="G722" s="9"/>
      <c r="H722" s="9"/>
      <c r="J722" s="9"/>
      <c r="K722" s="9"/>
      <c r="L722" s="9"/>
      <c r="M722" s="9"/>
      <c r="N722" s="9"/>
      <c r="T722" s="9"/>
    </row>
    <row r="723">
      <c r="E723" s="9"/>
      <c r="F723" s="100"/>
      <c r="G723" s="9"/>
      <c r="H723" s="9"/>
      <c r="J723" s="9"/>
      <c r="K723" s="9"/>
      <c r="L723" s="9"/>
      <c r="M723" s="9"/>
      <c r="N723" s="9"/>
      <c r="T723" s="9"/>
    </row>
    <row r="724">
      <c r="E724" s="9"/>
      <c r="F724" s="100"/>
      <c r="G724" s="9"/>
      <c r="H724" s="9"/>
      <c r="J724" s="9"/>
      <c r="K724" s="9"/>
      <c r="L724" s="9"/>
      <c r="M724" s="9"/>
      <c r="N724" s="9"/>
      <c r="T724" s="9"/>
    </row>
    <row r="725">
      <c r="E725" s="9"/>
      <c r="F725" s="100"/>
      <c r="G725" s="9"/>
      <c r="H725" s="9"/>
      <c r="J725" s="9"/>
      <c r="K725" s="9"/>
      <c r="L725" s="9"/>
      <c r="M725" s="9"/>
      <c r="N725" s="9"/>
      <c r="T725" s="9"/>
    </row>
    <row r="726">
      <c r="E726" s="9"/>
      <c r="F726" s="100"/>
      <c r="G726" s="9"/>
      <c r="H726" s="9"/>
      <c r="J726" s="9"/>
      <c r="K726" s="9"/>
      <c r="L726" s="9"/>
      <c r="M726" s="9"/>
      <c r="N726" s="9"/>
      <c r="T726" s="9"/>
    </row>
    <row r="727">
      <c r="E727" s="9"/>
      <c r="F727" s="100"/>
      <c r="G727" s="9"/>
      <c r="H727" s="9"/>
      <c r="J727" s="9"/>
      <c r="K727" s="9"/>
      <c r="L727" s="9"/>
      <c r="M727" s="9"/>
      <c r="N727" s="9"/>
      <c r="T727" s="9"/>
    </row>
    <row r="728">
      <c r="E728" s="9"/>
      <c r="F728" s="100"/>
      <c r="G728" s="9"/>
      <c r="H728" s="9"/>
      <c r="J728" s="9"/>
      <c r="K728" s="9"/>
      <c r="L728" s="9"/>
      <c r="M728" s="9"/>
      <c r="N728" s="9"/>
      <c r="T728" s="9"/>
    </row>
    <row r="729">
      <c r="E729" s="9"/>
      <c r="F729" s="100"/>
      <c r="G729" s="9"/>
      <c r="H729" s="9"/>
      <c r="J729" s="9"/>
      <c r="K729" s="9"/>
      <c r="L729" s="9"/>
      <c r="M729" s="9"/>
      <c r="N729" s="9"/>
      <c r="T729" s="9"/>
    </row>
    <row r="730">
      <c r="E730" s="9"/>
      <c r="F730" s="100"/>
      <c r="G730" s="9"/>
      <c r="H730" s="9"/>
      <c r="J730" s="9"/>
      <c r="K730" s="9"/>
      <c r="L730" s="9"/>
      <c r="M730" s="9"/>
      <c r="N730" s="9"/>
      <c r="T730" s="9"/>
    </row>
    <row r="731">
      <c r="E731" s="9"/>
      <c r="F731" s="100"/>
      <c r="G731" s="9"/>
      <c r="H731" s="9"/>
      <c r="J731" s="9"/>
      <c r="K731" s="9"/>
      <c r="L731" s="9"/>
      <c r="M731" s="9"/>
      <c r="N731" s="9"/>
      <c r="T731" s="9"/>
    </row>
    <row r="732">
      <c r="E732" s="9"/>
      <c r="F732" s="100"/>
      <c r="G732" s="9"/>
      <c r="H732" s="9"/>
      <c r="J732" s="9"/>
      <c r="K732" s="9"/>
      <c r="L732" s="9"/>
      <c r="M732" s="9"/>
      <c r="N732" s="9"/>
      <c r="T732" s="9"/>
    </row>
    <row r="733">
      <c r="E733" s="9"/>
      <c r="F733" s="100"/>
      <c r="G733" s="9"/>
      <c r="H733" s="9"/>
      <c r="J733" s="9"/>
      <c r="K733" s="9"/>
      <c r="L733" s="9"/>
      <c r="M733" s="9"/>
      <c r="N733" s="9"/>
      <c r="T733" s="9"/>
    </row>
    <row r="734">
      <c r="E734" s="9"/>
      <c r="F734" s="100"/>
      <c r="G734" s="9"/>
      <c r="H734" s="9"/>
      <c r="J734" s="9"/>
      <c r="K734" s="9"/>
      <c r="L734" s="9"/>
      <c r="M734" s="9"/>
      <c r="N734" s="9"/>
      <c r="T734" s="9"/>
    </row>
    <row r="735">
      <c r="E735" s="9"/>
      <c r="F735" s="100"/>
      <c r="G735" s="9"/>
      <c r="H735" s="9"/>
      <c r="J735" s="9"/>
      <c r="K735" s="9"/>
      <c r="L735" s="9"/>
      <c r="M735" s="9"/>
      <c r="N735" s="9"/>
      <c r="T735" s="9"/>
    </row>
    <row r="736">
      <c r="E736" s="9"/>
      <c r="F736" s="100"/>
      <c r="G736" s="9"/>
      <c r="H736" s="9"/>
      <c r="J736" s="9"/>
      <c r="K736" s="9"/>
      <c r="L736" s="9"/>
      <c r="M736" s="9"/>
      <c r="N736" s="9"/>
      <c r="T736" s="9"/>
    </row>
    <row r="737">
      <c r="E737" s="9"/>
      <c r="F737" s="100"/>
      <c r="G737" s="9"/>
      <c r="H737" s="9"/>
      <c r="J737" s="9"/>
      <c r="K737" s="9"/>
      <c r="L737" s="9"/>
      <c r="M737" s="9"/>
      <c r="N737" s="9"/>
      <c r="T737" s="9"/>
    </row>
    <row r="738">
      <c r="E738" s="9"/>
      <c r="F738" s="100"/>
      <c r="G738" s="9"/>
      <c r="H738" s="9"/>
      <c r="J738" s="9"/>
      <c r="K738" s="9"/>
      <c r="L738" s="9"/>
      <c r="M738" s="9"/>
      <c r="N738" s="9"/>
      <c r="T738" s="9"/>
    </row>
    <row r="739">
      <c r="E739" s="9"/>
      <c r="F739" s="100"/>
      <c r="G739" s="9"/>
      <c r="H739" s="9"/>
      <c r="J739" s="9"/>
      <c r="K739" s="9"/>
      <c r="L739" s="9"/>
      <c r="M739" s="9"/>
      <c r="N739" s="9"/>
      <c r="T739" s="9"/>
    </row>
    <row r="740">
      <c r="E740" s="9"/>
      <c r="F740" s="100"/>
      <c r="G740" s="9"/>
      <c r="H740" s="9"/>
      <c r="J740" s="9"/>
      <c r="K740" s="9"/>
      <c r="L740" s="9"/>
      <c r="M740" s="9"/>
      <c r="N740" s="9"/>
      <c r="T740" s="9"/>
    </row>
    <row r="741">
      <c r="E741" s="9"/>
      <c r="F741" s="100"/>
      <c r="G741" s="9"/>
      <c r="H741" s="9"/>
      <c r="J741" s="9"/>
      <c r="K741" s="9"/>
      <c r="L741" s="9"/>
      <c r="M741" s="9"/>
      <c r="N741" s="9"/>
      <c r="T741" s="9"/>
    </row>
    <row r="742">
      <c r="E742" s="9"/>
      <c r="F742" s="100"/>
      <c r="G742" s="9"/>
      <c r="H742" s="9"/>
      <c r="J742" s="9"/>
      <c r="K742" s="9"/>
      <c r="L742" s="9"/>
      <c r="M742" s="9"/>
      <c r="N742" s="9"/>
      <c r="T742" s="9"/>
    </row>
    <row r="743">
      <c r="E743" s="9"/>
      <c r="F743" s="100"/>
      <c r="G743" s="9"/>
      <c r="H743" s="9"/>
      <c r="J743" s="9"/>
      <c r="K743" s="9"/>
      <c r="L743" s="9"/>
      <c r="M743" s="9"/>
      <c r="N743" s="9"/>
      <c r="T743" s="9"/>
    </row>
    <row r="744">
      <c r="E744" s="9"/>
      <c r="F744" s="100"/>
      <c r="G744" s="9"/>
      <c r="H744" s="9"/>
      <c r="J744" s="9"/>
      <c r="K744" s="9"/>
      <c r="L744" s="9"/>
      <c r="M744" s="9"/>
      <c r="N744" s="9"/>
      <c r="T744" s="9"/>
    </row>
    <row r="745">
      <c r="E745" s="9"/>
      <c r="F745" s="100"/>
      <c r="G745" s="9"/>
      <c r="H745" s="9"/>
      <c r="J745" s="9"/>
      <c r="K745" s="9"/>
      <c r="L745" s="9"/>
      <c r="M745" s="9"/>
      <c r="N745" s="9"/>
      <c r="T745" s="9"/>
    </row>
    <row r="746">
      <c r="E746" s="9"/>
      <c r="F746" s="100"/>
      <c r="G746" s="9"/>
      <c r="H746" s="9"/>
      <c r="J746" s="9"/>
      <c r="K746" s="9"/>
      <c r="L746" s="9"/>
      <c r="M746" s="9"/>
      <c r="N746" s="9"/>
      <c r="T746" s="9"/>
    </row>
    <row r="747">
      <c r="E747" s="9"/>
      <c r="F747" s="100"/>
      <c r="G747" s="9"/>
      <c r="H747" s="9"/>
      <c r="J747" s="9"/>
      <c r="K747" s="9"/>
      <c r="L747" s="9"/>
      <c r="M747" s="9"/>
      <c r="N747" s="9"/>
      <c r="T747" s="9"/>
    </row>
    <row r="748">
      <c r="E748" s="9"/>
      <c r="F748" s="100"/>
      <c r="G748" s="9"/>
      <c r="H748" s="9"/>
      <c r="J748" s="9"/>
      <c r="K748" s="9"/>
      <c r="L748" s="9"/>
      <c r="M748" s="9"/>
      <c r="N748" s="9"/>
      <c r="T748" s="9"/>
    </row>
    <row r="749">
      <c r="E749" s="9"/>
      <c r="F749" s="100"/>
      <c r="G749" s="9"/>
      <c r="H749" s="9"/>
      <c r="J749" s="9"/>
      <c r="K749" s="9"/>
      <c r="L749" s="9"/>
      <c r="M749" s="9"/>
      <c r="N749" s="9"/>
      <c r="T749" s="9"/>
    </row>
    <row r="750">
      <c r="E750" s="9"/>
      <c r="F750" s="100"/>
      <c r="G750" s="9"/>
      <c r="H750" s="9"/>
      <c r="J750" s="9"/>
      <c r="K750" s="9"/>
      <c r="L750" s="9"/>
      <c r="M750" s="9"/>
      <c r="N750" s="9"/>
      <c r="T750" s="9"/>
    </row>
    <row r="751">
      <c r="E751" s="9"/>
      <c r="F751" s="100"/>
      <c r="G751" s="9"/>
      <c r="H751" s="9"/>
      <c r="J751" s="9"/>
      <c r="K751" s="9"/>
      <c r="L751" s="9"/>
      <c r="M751" s="9"/>
      <c r="N751" s="9"/>
      <c r="T751" s="9"/>
    </row>
    <row r="752">
      <c r="E752" s="9"/>
      <c r="F752" s="100"/>
      <c r="G752" s="9"/>
      <c r="H752" s="9"/>
      <c r="J752" s="9"/>
      <c r="K752" s="9"/>
      <c r="L752" s="9"/>
      <c r="M752" s="9"/>
      <c r="N752" s="9"/>
      <c r="T752" s="9"/>
    </row>
    <row r="753">
      <c r="E753" s="9"/>
      <c r="F753" s="100"/>
      <c r="G753" s="9"/>
      <c r="H753" s="9"/>
      <c r="J753" s="9"/>
      <c r="K753" s="9"/>
      <c r="L753" s="9"/>
      <c r="M753" s="9"/>
      <c r="N753" s="9"/>
      <c r="T753" s="9"/>
    </row>
    <row r="754">
      <c r="E754" s="9"/>
      <c r="F754" s="100"/>
      <c r="G754" s="9"/>
      <c r="H754" s="9"/>
      <c r="J754" s="9"/>
      <c r="K754" s="9"/>
      <c r="L754" s="9"/>
      <c r="M754" s="9"/>
      <c r="N754" s="9"/>
      <c r="T754" s="9"/>
    </row>
    <row r="755">
      <c r="E755" s="9"/>
      <c r="F755" s="100"/>
      <c r="G755" s="9"/>
      <c r="H755" s="9"/>
      <c r="J755" s="9"/>
      <c r="K755" s="9"/>
      <c r="L755" s="9"/>
      <c r="M755" s="9"/>
      <c r="N755" s="9"/>
      <c r="T755" s="9"/>
    </row>
    <row r="756">
      <c r="E756" s="9"/>
      <c r="F756" s="100"/>
      <c r="G756" s="9"/>
      <c r="H756" s="9"/>
      <c r="J756" s="9"/>
      <c r="K756" s="9"/>
      <c r="L756" s="9"/>
      <c r="M756" s="9"/>
      <c r="N756" s="9"/>
      <c r="T756" s="9"/>
    </row>
    <row r="757">
      <c r="E757" s="9"/>
      <c r="F757" s="100"/>
      <c r="G757" s="9"/>
      <c r="H757" s="9"/>
      <c r="J757" s="9"/>
      <c r="K757" s="9"/>
      <c r="L757" s="9"/>
      <c r="M757" s="9"/>
      <c r="N757" s="9"/>
      <c r="T757" s="9"/>
    </row>
    <row r="758">
      <c r="E758" s="9"/>
      <c r="F758" s="100"/>
      <c r="G758" s="9"/>
      <c r="H758" s="9"/>
      <c r="J758" s="9"/>
      <c r="K758" s="9"/>
      <c r="L758" s="9"/>
      <c r="M758" s="9"/>
      <c r="N758" s="9"/>
      <c r="T758" s="9"/>
    </row>
    <row r="759">
      <c r="E759" s="9"/>
      <c r="F759" s="100"/>
      <c r="G759" s="9"/>
      <c r="H759" s="9"/>
      <c r="J759" s="9"/>
      <c r="K759" s="9"/>
      <c r="L759" s="9"/>
      <c r="M759" s="9"/>
      <c r="N759" s="9"/>
      <c r="T759" s="9"/>
    </row>
    <row r="760">
      <c r="E760" s="9"/>
      <c r="F760" s="100"/>
      <c r="G760" s="9"/>
      <c r="H760" s="9"/>
      <c r="J760" s="9"/>
      <c r="K760" s="9"/>
      <c r="L760" s="9"/>
      <c r="M760" s="9"/>
      <c r="N760" s="9"/>
      <c r="T760" s="9"/>
    </row>
    <row r="761">
      <c r="E761" s="9"/>
      <c r="F761" s="100"/>
      <c r="G761" s="9"/>
      <c r="H761" s="9"/>
      <c r="J761" s="9"/>
      <c r="K761" s="9"/>
      <c r="L761" s="9"/>
      <c r="M761" s="9"/>
      <c r="N761" s="9"/>
      <c r="T761" s="9"/>
    </row>
    <row r="762">
      <c r="E762" s="9"/>
      <c r="F762" s="100"/>
      <c r="G762" s="9"/>
      <c r="H762" s="9"/>
      <c r="J762" s="9"/>
      <c r="K762" s="9"/>
      <c r="L762" s="9"/>
      <c r="M762" s="9"/>
      <c r="N762" s="9"/>
      <c r="T762" s="9"/>
    </row>
    <row r="763">
      <c r="E763" s="9"/>
      <c r="F763" s="100"/>
      <c r="G763" s="9"/>
      <c r="H763" s="9"/>
      <c r="J763" s="9"/>
      <c r="K763" s="9"/>
      <c r="L763" s="9"/>
      <c r="M763" s="9"/>
      <c r="N763" s="9"/>
      <c r="T763" s="9"/>
    </row>
    <row r="764">
      <c r="E764" s="9"/>
      <c r="F764" s="100"/>
      <c r="G764" s="9"/>
      <c r="H764" s="9"/>
      <c r="J764" s="9"/>
      <c r="K764" s="9"/>
      <c r="L764" s="9"/>
      <c r="M764" s="9"/>
      <c r="N764" s="9"/>
      <c r="T764" s="9"/>
    </row>
    <row r="765">
      <c r="E765" s="9"/>
      <c r="F765" s="100"/>
      <c r="G765" s="9"/>
      <c r="H765" s="9"/>
      <c r="J765" s="9"/>
      <c r="K765" s="9"/>
      <c r="L765" s="9"/>
      <c r="M765" s="9"/>
      <c r="N765" s="9"/>
      <c r="T765" s="9"/>
    </row>
    <row r="766">
      <c r="E766" s="9"/>
      <c r="F766" s="100"/>
      <c r="G766" s="9"/>
      <c r="H766" s="9"/>
      <c r="J766" s="9"/>
      <c r="K766" s="9"/>
      <c r="L766" s="9"/>
      <c r="M766" s="9"/>
      <c r="N766" s="9"/>
      <c r="T766" s="9"/>
    </row>
    <row r="767">
      <c r="E767" s="9"/>
      <c r="F767" s="100"/>
      <c r="G767" s="9"/>
      <c r="H767" s="9"/>
      <c r="J767" s="9"/>
      <c r="K767" s="9"/>
      <c r="L767" s="9"/>
      <c r="M767" s="9"/>
      <c r="N767" s="9"/>
      <c r="T767" s="9"/>
    </row>
    <row r="768">
      <c r="E768" s="9"/>
      <c r="F768" s="100"/>
      <c r="G768" s="9"/>
      <c r="H768" s="9"/>
      <c r="J768" s="9"/>
      <c r="K768" s="9"/>
      <c r="L768" s="9"/>
      <c r="M768" s="9"/>
      <c r="N768" s="9"/>
      <c r="T768" s="9"/>
    </row>
    <row r="769">
      <c r="E769" s="9"/>
      <c r="F769" s="100"/>
      <c r="G769" s="9"/>
      <c r="H769" s="9"/>
      <c r="J769" s="9"/>
      <c r="K769" s="9"/>
      <c r="L769" s="9"/>
      <c r="M769" s="9"/>
      <c r="N769" s="9"/>
      <c r="T769" s="9"/>
    </row>
    <row r="770">
      <c r="E770" s="9"/>
      <c r="F770" s="100"/>
      <c r="G770" s="9"/>
      <c r="H770" s="9"/>
      <c r="J770" s="9"/>
      <c r="K770" s="9"/>
      <c r="L770" s="9"/>
      <c r="M770" s="9"/>
      <c r="N770" s="9"/>
      <c r="T770" s="9"/>
    </row>
    <row r="771">
      <c r="E771" s="9"/>
      <c r="F771" s="100"/>
      <c r="G771" s="9"/>
      <c r="H771" s="9"/>
      <c r="J771" s="9"/>
      <c r="K771" s="9"/>
      <c r="L771" s="9"/>
      <c r="M771" s="9"/>
      <c r="N771" s="9"/>
      <c r="T771" s="9"/>
    </row>
    <row r="772">
      <c r="E772" s="9"/>
      <c r="F772" s="100"/>
      <c r="G772" s="9"/>
      <c r="H772" s="9"/>
      <c r="J772" s="9"/>
      <c r="K772" s="9"/>
      <c r="L772" s="9"/>
      <c r="M772" s="9"/>
      <c r="N772" s="9"/>
      <c r="T772" s="9"/>
    </row>
    <row r="773">
      <c r="E773" s="9"/>
      <c r="F773" s="100"/>
      <c r="G773" s="9"/>
      <c r="H773" s="9"/>
      <c r="J773" s="9"/>
      <c r="K773" s="9"/>
      <c r="L773" s="9"/>
      <c r="M773" s="9"/>
      <c r="N773" s="9"/>
      <c r="T773" s="9"/>
    </row>
    <row r="774">
      <c r="E774" s="9"/>
      <c r="F774" s="100"/>
      <c r="G774" s="9"/>
      <c r="H774" s="9"/>
      <c r="J774" s="9"/>
      <c r="K774" s="9"/>
      <c r="L774" s="9"/>
      <c r="M774" s="9"/>
      <c r="N774" s="9"/>
      <c r="T774" s="9"/>
    </row>
    <row r="775">
      <c r="E775" s="9"/>
      <c r="F775" s="100"/>
      <c r="G775" s="9"/>
      <c r="H775" s="9"/>
      <c r="J775" s="9"/>
      <c r="K775" s="9"/>
      <c r="L775" s="9"/>
      <c r="M775" s="9"/>
      <c r="N775" s="9"/>
      <c r="T775" s="9"/>
    </row>
    <row r="776">
      <c r="E776" s="9"/>
      <c r="F776" s="100"/>
      <c r="G776" s="9"/>
      <c r="H776" s="9"/>
      <c r="J776" s="9"/>
      <c r="K776" s="9"/>
      <c r="L776" s="9"/>
      <c r="M776" s="9"/>
      <c r="N776" s="9"/>
      <c r="T776" s="9"/>
    </row>
    <row r="777">
      <c r="E777" s="9"/>
      <c r="F777" s="100"/>
      <c r="G777" s="9"/>
      <c r="H777" s="9"/>
      <c r="J777" s="9"/>
      <c r="K777" s="9"/>
      <c r="L777" s="9"/>
      <c r="M777" s="9"/>
      <c r="N777" s="9"/>
      <c r="T777" s="9"/>
    </row>
    <row r="778">
      <c r="E778" s="9"/>
      <c r="F778" s="100"/>
      <c r="G778" s="9"/>
      <c r="H778" s="9"/>
      <c r="J778" s="9"/>
      <c r="K778" s="9"/>
      <c r="L778" s="9"/>
      <c r="M778" s="9"/>
      <c r="N778" s="9"/>
      <c r="T778" s="9"/>
    </row>
    <row r="779">
      <c r="E779" s="9"/>
      <c r="F779" s="100"/>
      <c r="G779" s="9"/>
      <c r="H779" s="9"/>
      <c r="J779" s="9"/>
      <c r="K779" s="9"/>
      <c r="L779" s="9"/>
      <c r="M779" s="9"/>
      <c r="N779" s="9"/>
      <c r="T779" s="9"/>
    </row>
    <row r="780">
      <c r="E780" s="9"/>
      <c r="F780" s="100"/>
      <c r="G780" s="9"/>
      <c r="H780" s="9"/>
      <c r="J780" s="9"/>
      <c r="K780" s="9"/>
      <c r="L780" s="9"/>
      <c r="M780" s="9"/>
      <c r="N780" s="9"/>
      <c r="T780" s="9"/>
    </row>
    <row r="781">
      <c r="E781" s="9"/>
      <c r="F781" s="100"/>
      <c r="G781" s="9"/>
      <c r="H781" s="9"/>
      <c r="J781" s="9"/>
      <c r="K781" s="9"/>
      <c r="L781" s="9"/>
      <c r="M781" s="9"/>
      <c r="N781" s="9"/>
      <c r="T781" s="9"/>
    </row>
    <row r="782">
      <c r="E782" s="9"/>
      <c r="F782" s="100"/>
      <c r="G782" s="9"/>
      <c r="H782" s="9"/>
      <c r="J782" s="9"/>
      <c r="K782" s="9"/>
      <c r="L782" s="9"/>
      <c r="M782" s="9"/>
      <c r="N782" s="9"/>
      <c r="T782" s="9"/>
    </row>
    <row r="783">
      <c r="E783" s="9"/>
      <c r="F783" s="100"/>
      <c r="G783" s="9"/>
      <c r="H783" s="9"/>
      <c r="J783" s="9"/>
      <c r="K783" s="9"/>
      <c r="L783" s="9"/>
      <c r="M783" s="9"/>
      <c r="N783" s="9"/>
      <c r="T783" s="9"/>
    </row>
    <row r="784">
      <c r="E784" s="9"/>
      <c r="F784" s="100"/>
      <c r="G784" s="9"/>
      <c r="H784" s="9"/>
      <c r="J784" s="9"/>
      <c r="K784" s="9"/>
      <c r="L784" s="9"/>
      <c r="M784" s="9"/>
      <c r="N784" s="9"/>
      <c r="T784" s="9"/>
    </row>
    <row r="785">
      <c r="E785" s="9"/>
      <c r="F785" s="100"/>
      <c r="G785" s="9"/>
      <c r="H785" s="9"/>
      <c r="J785" s="9"/>
      <c r="K785" s="9"/>
      <c r="L785" s="9"/>
      <c r="M785" s="9"/>
      <c r="N785" s="9"/>
      <c r="T785" s="9"/>
    </row>
    <row r="786">
      <c r="E786" s="9"/>
      <c r="F786" s="100"/>
      <c r="G786" s="9"/>
      <c r="H786" s="9"/>
      <c r="J786" s="9"/>
      <c r="K786" s="9"/>
      <c r="L786" s="9"/>
      <c r="M786" s="9"/>
      <c r="N786" s="9"/>
      <c r="T786" s="9"/>
    </row>
    <row r="787">
      <c r="E787" s="9"/>
      <c r="F787" s="100"/>
      <c r="G787" s="9"/>
      <c r="H787" s="9"/>
      <c r="J787" s="9"/>
      <c r="K787" s="9"/>
      <c r="L787" s="9"/>
      <c r="M787" s="9"/>
      <c r="N787" s="9"/>
      <c r="T787" s="9"/>
    </row>
    <row r="788">
      <c r="E788" s="9"/>
      <c r="F788" s="100"/>
      <c r="G788" s="9"/>
      <c r="H788" s="9"/>
      <c r="J788" s="9"/>
      <c r="K788" s="9"/>
      <c r="L788" s="9"/>
      <c r="M788" s="9"/>
      <c r="N788" s="9"/>
      <c r="T788" s="9"/>
    </row>
    <row r="789">
      <c r="E789" s="9"/>
      <c r="F789" s="100"/>
      <c r="G789" s="9"/>
      <c r="H789" s="9"/>
      <c r="J789" s="9"/>
      <c r="K789" s="9"/>
      <c r="L789" s="9"/>
      <c r="M789" s="9"/>
      <c r="N789" s="9"/>
      <c r="T789" s="9"/>
    </row>
    <row r="790">
      <c r="E790" s="9"/>
      <c r="F790" s="100"/>
      <c r="G790" s="9"/>
      <c r="H790" s="9"/>
      <c r="J790" s="9"/>
      <c r="K790" s="9"/>
      <c r="L790" s="9"/>
      <c r="M790" s="9"/>
      <c r="N790" s="9"/>
      <c r="T790" s="9"/>
    </row>
    <row r="791">
      <c r="E791" s="9"/>
      <c r="F791" s="100"/>
      <c r="G791" s="9"/>
      <c r="H791" s="9"/>
      <c r="J791" s="9"/>
      <c r="K791" s="9"/>
      <c r="L791" s="9"/>
      <c r="M791" s="9"/>
      <c r="N791" s="9"/>
      <c r="T791" s="9"/>
    </row>
    <row r="792">
      <c r="E792" s="9"/>
      <c r="F792" s="100"/>
      <c r="G792" s="9"/>
      <c r="H792" s="9"/>
      <c r="J792" s="9"/>
      <c r="K792" s="9"/>
      <c r="L792" s="9"/>
      <c r="M792" s="9"/>
      <c r="N792" s="9"/>
      <c r="T792" s="9"/>
    </row>
    <row r="793">
      <c r="E793" s="9"/>
      <c r="F793" s="100"/>
      <c r="G793" s="9"/>
      <c r="H793" s="9"/>
      <c r="J793" s="9"/>
      <c r="K793" s="9"/>
      <c r="L793" s="9"/>
      <c r="M793" s="9"/>
      <c r="N793" s="9"/>
      <c r="T793" s="9"/>
    </row>
    <row r="794">
      <c r="E794" s="9"/>
      <c r="F794" s="100"/>
      <c r="G794" s="9"/>
      <c r="H794" s="9"/>
      <c r="J794" s="9"/>
      <c r="K794" s="9"/>
      <c r="L794" s="9"/>
      <c r="M794" s="9"/>
      <c r="N794" s="9"/>
      <c r="T794" s="9"/>
    </row>
    <row r="795">
      <c r="E795" s="9"/>
      <c r="F795" s="100"/>
      <c r="G795" s="9"/>
      <c r="H795" s="9"/>
      <c r="J795" s="9"/>
      <c r="K795" s="9"/>
      <c r="L795" s="9"/>
      <c r="M795" s="9"/>
      <c r="N795" s="9"/>
      <c r="T795" s="9"/>
    </row>
    <row r="796">
      <c r="E796" s="9"/>
      <c r="F796" s="100"/>
      <c r="G796" s="9"/>
      <c r="H796" s="9"/>
      <c r="J796" s="9"/>
      <c r="K796" s="9"/>
      <c r="L796" s="9"/>
      <c r="M796" s="9"/>
      <c r="N796" s="9"/>
      <c r="T796" s="9"/>
    </row>
    <row r="797">
      <c r="E797" s="9"/>
      <c r="F797" s="100"/>
      <c r="G797" s="9"/>
      <c r="H797" s="9"/>
      <c r="J797" s="9"/>
      <c r="K797" s="9"/>
      <c r="L797" s="9"/>
      <c r="M797" s="9"/>
      <c r="N797" s="9"/>
      <c r="T797" s="9"/>
    </row>
    <row r="798">
      <c r="E798" s="9"/>
      <c r="F798" s="100"/>
      <c r="G798" s="9"/>
      <c r="H798" s="9"/>
      <c r="J798" s="9"/>
      <c r="K798" s="9"/>
      <c r="L798" s="9"/>
      <c r="M798" s="9"/>
      <c r="N798" s="9"/>
      <c r="T798" s="9"/>
    </row>
    <row r="799">
      <c r="E799" s="9"/>
      <c r="F799" s="100"/>
      <c r="G799" s="9"/>
      <c r="H799" s="9"/>
      <c r="J799" s="9"/>
      <c r="K799" s="9"/>
      <c r="L799" s="9"/>
      <c r="M799" s="9"/>
      <c r="N799" s="9"/>
      <c r="T799" s="9"/>
    </row>
    <row r="800">
      <c r="E800" s="9"/>
      <c r="F800" s="100"/>
      <c r="G800" s="9"/>
      <c r="H800" s="9"/>
      <c r="J800" s="9"/>
      <c r="K800" s="9"/>
      <c r="L800" s="9"/>
      <c r="M800" s="9"/>
      <c r="N800" s="9"/>
      <c r="T800" s="9"/>
    </row>
    <row r="801">
      <c r="E801" s="9"/>
      <c r="F801" s="100"/>
      <c r="G801" s="9"/>
      <c r="H801" s="9"/>
      <c r="J801" s="9"/>
      <c r="K801" s="9"/>
      <c r="L801" s="9"/>
      <c r="M801" s="9"/>
      <c r="N801" s="9"/>
      <c r="T801" s="9"/>
    </row>
    <row r="802">
      <c r="E802" s="9"/>
      <c r="F802" s="100"/>
      <c r="G802" s="9"/>
      <c r="H802" s="9"/>
      <c r="J802" s="9"/>
      <c r="K802" s="9"/>
      <c r="L802" s="9"/>
      <c r="M802" s="9"/>
      <c r="N802" s="9"/>
      <c r="T802" s="9"/>
    </row>
    <row r="803">
      <c r="E803" s="9"/>
      <c r="F803" s="100"/>
      <c r="G803" s="9"/>
      <c r="H803" s="9"/>
      <c r="J803" s="9"/>
      <c r="K803" s="9"/>
      <c r="L803" s="9"/>
      <c r="M803" s="9"/>
      <c r="N803" s="9"/>
      <c r="T803" s="9"/>
    </row>
    <row r="804">
      <c r="E804" s="9"/>
      <c r="F804" s="100"/>
      <c r="G804" s="9"/>
      <c r="H804" s="9"/>
      <c r="J804" s="9"/>
      <c r="K804" s="9"/>
      <c r="L804" s="9"/>
      <c r="M804" s="9"/>
      <c r="N804" s="9"/>
      <c r="T804" s="9"/>
    </row>
    <row r="805">
      <c r="E805" s="9"/>
      <c r="F805" s="100"/>
      <c r="G805" s="9"/>
      <c r="H805" s="9"/>
      <c r="J805" s="9"/>
      <c r="K805" s="9"/>
      <c r="L805" s="9"/>
      <c r="M805" s="9"/>
      <c r="N805" s="9"/>
      <c r="T805" s="9"/>
    </row>
    <row r="806">
      <c r="E806" s="9"/>
      <c r="F806" s="100"/>
      <c r="G806" s="9"/>
      <c r="H806" s="9"/>
      <c r="J806" s="9"/>
      <c r="K806" s="9"/>
      <c r="L806" s="9"/>
      <c r="M806" s="9"/>
      <c r="N806" s="9"/>
      <c r="T806" s="9"/>
    </row>
    <row r="807">
      <c r="E807" s="9"/>
      <c r="F807" s="100"/>
      <c r="G807" s="9"/>
      <c r="H807" s="9"/>
      <c r="J807" s="9"/>
      <c r="K807" s="9"/>
      <c r="L807" s="9"/>
      <c r="M807" s="9"/>
      <c r="N807" s="9"/>
      <c r="T807" s="9"/>
    </row>
    <row r="808">
      <c r="E808" s="9"/>
      <c r="F808" s="100"/>
      <c r="G808" s="9"/>
      <c r="H808" s="9"/>
      <c r="J808" s="9"/>
      <c r="K808" s="9"/>
      <c r="L808" s="9"/>
      <c r="M808" s="9"/>
      <c r="N808" s="9"/>
      <c r="T808" s="9"/>
    </row>
    <row r="809">
      <c r="E809" s="9"/>
      <c r="F809" s="100"/>
      <c r="G809" s="9"/>
      <c r="H809" s="9"/>
      <c r="J809" s="9"/>
      <c r="K809" s="9"/>
      <c r="L809" s="9"/>
      <c r="M809" s="9"/>
      <c r="N809" s="9"/>
      <c r="T809" s="9"/>
    </row>
    <row r="810">
      <c r="E810" s="9"/>
      <c r="F810" s="100"/>
      <c r="G810" s="9"/>
      <c r="H810" s="9"/>
      <c r="J810" s="9"/>
      <c r="K810" s="9"/>
      <c r="L810" s="9"/>
      <c r="M810" s="9"/>
      <c r="N810" s="9"/>
      <c r="T810" s="9"/>
    </row>
    <row r="811">
      <c r="E811" s="9"/>
      <c r="F811" s="100"/>
      <c r="G811" s="9"/>
      <c r="H811" s="9"/>
      <c r="J811" s="9"/>
      <c r="K811" s="9"/>
      <c r="L811" s="9"/>
      <c r="M811" s="9"/>
      <c r="N811" s="9"/>
      <c r="T811" s="9"/>
    </row>
    <row r="812">
      <c r="E812" s="9"/>
      <c r="F812" s="100"/>
      <c r="G812" s="9"/>
      <c r="H812" s="9"/>
      <c r="J812" s="9"/>
      <c r="K812" s="9"/>
      <c r="L812" s="9"/>
      <c r="M812" s="9"/>
      <c r="N812" s="9"/>
      <c r="T812" s="9"/>
    </row>
    <row r="813">
      <c r="E813" s="9"/>
      <c r="F813" s="100"/>
      <c r="G813" s="9"/>
      <c r="H813" s="9"/>
      <c r="J813" s="9"/>
      <c r="K813" s="9"/>
      <c r="L813" s="9"/>
      <c r="M813" s="9"/>
      <c r="N813" s="9"/>
      <c r="T813" s="9"/>
    </row>
    <row r="814">
      <c r="E814" s="9"/>
      <c r="F814" s="100"/>
      <c r="G814" s="9"/>
      <c r="H814" s="9"/>
      <c r="J814" s="9"/>
      <c r="K814" s="9"/>
      <c r="L814" s="9"/>
      <c r="M814" s="9"/>
      <c r="N814" s="9"/>
      <c r="T814" s="9"/>
    </row>
    <row r="815">
      <c r="E815" s="9"/>
      <c r="F815" s="100"/>
      <c r="G815" s="9"/>
      <c r="H815" s="9"/>
      <c r="J815" s="9"/>
      <c r="K815" s="9"/>
      <c r="L815" s="9"/>
      <c r="M815" s="9"/>
      <c r="N815" s="9"/>
      <c r="T815" s="9"/>
    </row>
    <row r="816">
      <c r="E816" s="9"/>
      <c r="F816" s="100"/>
      <c r="G816" s="9"/>
      <c r="H816" s="9"/>
      <c r="J816" s="9"/>
      <c r="K816" s="9"/>
      <c r="L816" s="9"/>
      <c r="M816" s="9"/>
      <c r="N816" s="9"/>
      <c r="T816" s="9"/>
    </row>
    <row r="817">
      <c r="E817" s="9"/>
      <c r="F817" s="100"/>
      <c r="G817" s="9"/>
      <c r="H817" s="9"/>
      <c r="J817" s="9"/>
      <c r="K817" s="9"/>
      <c r="L817" s="9"/>
      <c r="M817" s="9"/>
      <c r="N817" s="9"/>
      <c r="T817" s="9"/>
    </row>
    <row r="818">
      <c r="E818" s="9"/>
      <c r="F818" s="100"/>
      <c r="G818" s="9"/>
      <c r="H818" s="9"/>
      <c r="J818" s="9"/>
      <c r="K818" s="9"/>
      <c r="L818" s="9"/>
      <c r="M818" s="9"/>
      <c r="N818" s="9"/>
      <c r="T818" s="9"/>
    </row>
    <row r="819">
      <c r="E819" s="9"/>
      <c r="F819" s="100"/>
      <c r="G819" s="9"/>
      <c r="H819" s="9"/>
      <c r="J819" s="9"/>
      <c r="K819" s="9"/>
      <c r="L819" s="9"/>
      <c r="M819" s="9"/>
      <c r="N819" s="9"/>
      <c r="T819" s="9"/>
    </row>
    <row r="820">
      <c r="E820" s="9"/>
      <c r="F820" s="100"/>
      <c r="G820" s="9"/>
      <c r="H820" s="9"/>
      <c r="J820" s="9"/>
      <c r="K820" s="9"/>
      <c r="L820" s="9"/>
      <c r="M820" s="9"/>
      <c r="N820" s="9"/>
      <c r="T820" s="9"/>
    </row>
    <row r="821">
      <c r="E821" s="9"/>
      <c r="F821" s="100"/>
      <c r="G821" s="9"/>
      <c r="H821" s="9"/>
      <c r="J821" s="9"/>
      <c r="K821" s="9"/>
      <c r="L821" s="9"/>
      <c r="M821" s="9"/>
      <c r="N821" s="9"/>
      <c r="T821" s="9"/>
    </row>
    <row r="822">
      <c r="E822" s="9"/>
      <c r="F822" s="100"/>
      <c r="G822" s="9"/>
      <c r="H822" s="9"/>
      <c r="J822" s="9"/>
      <c r="K822" s="9"/>
      <c r="L822" s="9"/>
      <c r="M822" s="9"/>
      <c r="N822" s="9"/>
      <c r="T822" s="9"/>
    </row>
    <row r="823">
      <c r="E823" s="9"/>
      <c r="F823" s="100"/>
      <c r="G823" s="9"/>
      <c r="H823" s="9"/>
      <c r="J823" s="9"/>
      <c r="K823" s="9"/>
      <c r="L823" s="9"/>
      <c r="M823" s="9"/>
      <c r="N823" s="9"/>
      <c r="T823" s="9"/>
    </row>
    <row r="824">
      <c r="E824" s="9"/>
      <c r="F824" s="100"/>
      <c r="G824" s="9"/>
      <c r="H824" s="9"/>
      <c r="J824" s="9"/>
      <c r="K824" s="9"/>
      <c r="L824" s="9"/>
      <c r="M824" s="9"/>
      <c r="N824" s="9"/>
      <c r="T824" s="9"/>
    </row>
    <row r="825">
      <c r="E825" s="9"/>
      <c r="F825" s="100"/>
      <c r="G825" s="9"/>
      <c r="H825" s="9"/>
      <c r="J825" s="9"/>
      <c r="K825" s="9"/>
      <c r="L825" s="9"/>
      <c r="M825" s="9"/>
      <c r="N825" s="9"/>
      <c r="T825" s="9"/>
    </row>
    <row r="826">
      <c r="E826" s="9"/>
      <c r="F826" s="100"/>
      <c r="G826" s="9"/>
      <c r="H826" s="9"/>
      <c r="J826" s="9"/>
      <c r="K826" s="9"/>
      <c r="L826" s="9"/>
      <c r="M826" s="9"/>
      <c r="N826" s="9"/>
      <c r="T826" s="9"/>
    </row>
    <row r="827">
      <c r="E827" s="9"/>
      <c r="F827" s="100"/>
      <c r="G827" s="9"/>
      <c r="H827" s="9"/>
      <c r="J827" s="9"/>
      <c r="K827" s="9"/>
      <c r="L827" s="9"/>
      <c r="M827" s="9"/>
      <c r="N827" s="9"/>
      <c r="T827" s="9"/>
    </row>
    <row r="828">
      <c r="E828" s="9"/>
      <c r="F828" s="100"/>
      <c r="G828" s="9"/>
      <c r="H828" s="9"/>
      <c r="J828" s="9"/>
      <c r="K828" s="9"/>
      <c r="L828" s="9"/>
      <c r="M828" s="9"/>
      <c r="N828" s="9"/>
      <c r="T828" s="9"/>
    </row>
    <row r="829">
      <c r="E829" s="9"/>
      <c r="F829" s="100"/>
      <c r="G829" s="9"/>
      <c r="H829" s="9"/>
      <c r="J829" s="9"/>
      <c r="K829" s="9"/>
      <c r="L829" s="9"/>
      <c r="M829" s="9"/>
      <c r="N829" s="9"/>
      <c r="T829" s="9"/>
    </row>
    <row r="830">
      <c r="E830" s="9"/>
      <c r="F830" s="100"/>
      <c r="G830" s="9"/>
      <c r="H830" s="9"/>
      <c r="J830" s="9"/>
      <c r="K830" s="9"/>
      <c r="L830" s="9"/>
      <c r="M830" s="9"/>
      <c r="N830" s="9"/>
      <c r="T830" s="9"/>
    </row>
    <row r="831">
      <c r="E831" s="9"/>
      <c r="F831" s="100"/>
      <c r="G831" s="9"/>
      <c r="H831" s="9"/>
      <c r="J831" s="9"/>
      <c r="K831" s="9"/>
      <c r="L831" s="9"/>
      <c r="M831" s="9"/>
      <c r="N831" s="9"/>
      <c r="T831" s="9"/>
    </row>
    <row r="832">
      <c r="E832" s="9"/>
      <c r="F832" s="100"/>
      <c r="G832" s="9"/>
      <c r="H832" s="9"/>
      <c r="J832" s="9"/>
      <c r="K832" s="9"/>
      <c r="L832" s="9"/>
      <c r="M832" s="9"/>
      <c r="N832" s="9"/>
      <c r="T832" s="9"/>
    </row>
    <row r="833">
      <c r="E833" s="9"/>
      <c r="F833" s="100"/>
      <c r="G833" s="9"/>
      <c r="H833" s="9"/>
      <c r="J833" s="9"/>
      <c r="K833" s="9"/>
      <c r="L833" s="9"/>
      <c r="M833" s="9"/>
      <c r="N833" s="9"/>
      <c r="T833" s="9"/>
    </row>
    <row r="834">
      <c r="E834" s="9"/>
      <c r="F834" s="100"/>
      <c r="G834" s="9"/>
      <c r="H834" s="9"/>
      <c r="J834" s="9"/>
      <c r="K834" s="9"/>
      <c r="L834" s="9"/>
      <c r="M834" s="9"/>
      <c r="N834" s="9"/>
      <c r="T834" s="9"/>
    </row>
    <row r="835">
      <c r="E835" s="9"/>
      <c r="F835" s="100"/>
      <c r="G835" s="9"/>
      <c r="H835" s="9"/>
      <c r="J835" s="9"/>
      <c r="K835" s="9"/>
      <c r="L835" s="9"/>
      <c r="M835" s="9"/>
      <c r="N835" s="9"/>
      <c r="T835" s="9"/>
    </row>
    <row r="836">
      <c r="E836" s="9"/>
      <c r="F836" s="100"/>
      <c r="G836" s="9"/>
      <c r="H836" s="9"/>
      <c r="J836" s="9"/>
      <c r="K836" s="9"/>
      <c r="L836" s="9"/>
      <c r="M836" s="9"/>
      <c r="N836" s="9"/>
      <c r="T836" s="9"/>
    </row>
    <row r="837">
      <c r="E837" s="9"/>
      <c r="F837" s="100"/>
      <c r="G837" s="9"/>
      <c r="H837" s="9"/>
      <c r="J837" s="9"/>
      <c r="K837" s="9"/>
      <c r="L837" s="9"/>
      <c r="M837" s="9"/>
      <c r="N837" s="9"/>
      <c r="T837" s="9"/>
    </row>
    <row r="838">
      <c r="E838" s="9"/>
      <c r="F838" s="100"/>
      <c r="G838" s="9"/>
      <c r="H838" s="9"/>
      <c r="J838" s="9"/>
      <c r="K838" s="9"/>
      <c r="L838" s="9"/>
      <c r="M838" s="9"/>
      <c r="N838" s="9"/>
      <c r="T838" s="9"/>
    </row>
    <row r="839">
      <c r="E839" s="9"/>
      <c r="F839" s="100"/>
      <c r="G839" s="9"/>
      <c r="H839" s="9"/>
      <c r="J839" s="9"/>
      <c r="K839" s="9"/>
      <c r="L839" s="9"/>
      <c r="M839" s="9"/>
      <c r="N839" s="9"/>
      <c r="T839" s="9"/>
    </row>
    <row r="840">
      <c r="E840" s="9"/>
      <c r="F840" s="100"/>
      <c r="G840" s="9"/>
      <c r="H840" s="9"/>
      <c r="J840" s="9"/>
      <c r="K840" s="9"/>
      <c r="L840" s="9"/>
      <c r="M840" s="9"/>
      <c r="N840" s="9"/>
      <c r="T840" s="9"/>
    </row>
    <row r="841">
      <c r="E841" s="9"/>
      <c r="F841" s="100"/>
      <c r="G841" s="9"/>
      <c r="H841" s="9"/>
      <c r="J841" s="9"/>
      <c r="K841" s="9"/>
      <c r="L841" s="9"/>
      <c r="M841" s="9"/>
      <c r="N841" s="9"/>
      <c r="T841" s="9"/>
    </row>
    <row r="842">
      <c r="E842" s="9"/>
      <c r="F842" s="100"/>
      <c r="G842" s="9"/>
      <c r="H842" s="9"/>
      <c r="J842" s="9"/>
      <c r="K842" s="9"/>
      <c r="L842" s="9"/>
      <c r="M842" s="9"/>
      <c r="N842" s="9"/>
      <c r="T842" s="9"/>
    </row>
    <row r="843">
      <c r="E843" s="9"/>
      <c r="F843" s="100"/>
      <c r="G843" s="9"/>
      <c r="H843" s="9"/>
      <c r="J843" s="9"/>
      <c r="K843" s="9"/>
      <c r="L843" s="9"/>
      <c r="M843" s="9"/>
      <c r="N843" s="9"/>
      <c r="T843" s="9"/>
    </row>
    <row r="844">
      <c r="E844" s="9"/>
      <c r="F844" s="100"/>
      <c r="G844" s="9"/>
      <c r="H844" s="9"/>
      <c r="J844" s="9"/>
      <c r="K844" s="9"/>
      <c r="L844" s="9"/>
      <c r="M844" s="9"/>
      <c r="N844" s="9"/>
      <c r="T844" s="9"/>
    </row>
    <row r="845">
      <c r="E845" s="9"/>
      <c r="F845" s="100"/>
      <c r="G845" s="9"/>
      <c r="H845" s="9"/>
      <c r="J845" s="9"/>
      <c r="K845" s="9"/>
      <c r="L845" s="9"/>
      <c r="M845" s="9"/>
      <c r="N845" s="9"/>
      <c r="T845" s="9"/>
    </row>
    <row r="846">
      <c r="E846" s="9"/>
      <c r="F846" s="100"/>
      <c r="G846" s="9"/>
      <c r="H846" s="9"/>
      <c r="J846" s="9"/>
      <c r="K846" s="9"/>
      <c r="L846" s="9"/>
      <c r="M846" s="9"/>
      <c r="N846" s="9"/>
      <c r="T846" s="9"/>
    </row>
    <row r="847">
      <c r="E847" s="9"/>
      <c r="F847" s="100"/>
      <c r="G847" s="9"/>
      <c r="H847" s="9"/>
      <c r="J847" s="9"/>
      <c r="K847" s="9"/>
      <c r="L847" s="9"/>
      <c r="M847" s="9"/>
      <c r="N847" s="9"/>
      <c r="T847" s="9"/>
    </row>
    <row r="848">
      <c r="E848" s="9"/>
      <c r="F848" s="100"/>
      <c r="G848" s="9"/>
      <c r="H848" s="9"/>
      <c r="J848" s="9"/>
      <c r="K848" s="9"/>
      <c r="L848" s="9"/>
      <c r="M848" s="9"/>
      <c r="N848" s="9"/>
      <c r="T848" s="9"/>
    </row>
    <row r="849">
      <c r="E849" s="9"/>
      <c r="F849" s="100"/>
      <c r="G849" s="9"/>
      <c r="H849" s="9"/>
      <c r="J849" s="9"/>
      <c r="K849" s="9"/>
      <c r="L849" s="9"/>
      <c r="M849" s="9"/>
      <c r="N849" s="9"/>
      <c r="T849" s="9"/>
    </row>
    <row r="850">
      <c r="E850" s="9"/>
      <c r="F850" s="100"/>
      <c r="G850" s="9"/>
      <c r="H850" s="9"/>
      <c r="J850" s="9"/>
      <c r="K850" s="9"/>
      <c r="L850" s="9"/>
      <c r="M850" s="9"/>
      <c r="N850" s="9"/>
      <c r="T850" s="9"/>
    </row>
    <row r="851">
      <c r="E851" s="9"/>
      <c r="F851" s="100"/>
      <c r="G851" s="9"/>
      <c r="H851" s="9"/>
      <c r="J851" s="9"/>
      <c r="K851" s="9"/>
      <c r="L851" s="9"/>
      <c r="M851" s="9"/>
      <c r="N851" s="9"/>
      <c r="T851" s="9"/>
    </row>
    <row r="852">
      <c r="E852" s="9"/>
      <c r="F852" s="100"/>
      <c r="G852" s="9"/>
      <c r="H852" s="9"/>
      <c r="J852" s="9"/>
      <c r="K852" s="9"/>
      <c r="L852" s="9"/>
      <c r="M852" s="9"/>
      <c r="N852" s="9"/>
      <c r="T852" s="9"/>
    </row>
    <row r="853">
      <c r="E853" s="9"/>
      <c r="F853" s="100"/>
      <c r="G853" s="9"/>
      <c r="H853" s="9"/>
      <c r="J853" s="9"/>
      <c r="K853" s="9"/>
      <c r="L853" s="9"/>
      <c r="M853" s="9"/>
      <c r="N853" s="9"/>
      <c r="T853" s="9"/>
    </row>
    <row r="854">
      <c r="E854" s="9"/>
      <c r="F854" s="100"/>
      <c r="G854" s="9"/>
      <c r="H854" s="9"/>
      <c r="J854" s="9"/>
      <c r="K854" s="9"/>
      <c r="L854" s="9"/>
      <c r="M854" s="9"/>
      <c r="N854" s="9"/>
      <c r="T854" s="9"/>
    </row>
    <row r="855">
      <c r="E855" s="9"/>
      <c r="F855" s="100"/>
      <c r="G855" s="9"/>
      <c r="H855" s="9"/>
      <c r="J855" s="9"/>
      <c r="K855" s="9"/>
      <c r="L855" s="9"/>
      <c r="M855" s="9"/>
      <c r="N855" s="9"/>
      <c r="T855" s="9"/>
    </row>
    <row r="856">
      <c r="E856" s="9"/>
      <c r="F856" s="100"/>
      <c r="G856" s="9"/>
      <c r="H856" s="9"/>
      <c r="J856" s="9"/>
      <c r="K856" s="9"/>
      <c r="L856" s="9"/>
      <c r="M856" s="9"/>
      <c r="N856" s="9"/>
      <c r="T856" s="9"/>
    </row>
    <row r="857">
      <c r="E857" s="9"/>
      <c r="F857" s="100"/>
      <c r="G857" s="9"/>
      <c r="H857" s="9"/>
      <c r="J857" s="9"/>
      <c r="K857" s="9"/>
      <c r="L857" s="9"/>
      <c r="M857" s="9"/>
      <c r="N857" s="9"/>
      <c r="T857" s="9"/>
    </row>
    <row r="858">
      <c r="E858" s="9"/>
      <c r="F858" s="100"/>
      <c r="G858" s="9"/>
      <c r="H858" s="9"/>
      <c r="J858" s="9"/>
      <c r="K858" s="9"/>
      <c r="L858" s="9"/>
      <c r="M858" s="9"/>
      <c r="N858" s="9"/>
      <c r="T858" s="9"/>
    </row>
    <row r="859">
      <c r="E859" s="9"/>
      <c r="F859" s="100"/>
      <c r="G859" s="9"/>
      <c r="H859" s="9"/>
      <c r="J859" s="9"/>
      <c r="K859" s="9"/>
      <c r="L859" s="9"/>
      <c r="M859" s="9"/>
      <c r="N859" s="9"/>
      <c r="T859" s="9"/>
    </row>
    <row r="860">
      <c r="E860" s="9"/>
      <c r="F860" s="100"/>
      <c r="G860" s="9"/>
      <c r="H860" s="9"/>
      <c r="J860" s="9"/>
      <c r="K860" s="9"/>
      <c r="L860" s="9"/>
      <c r="M860" s="9"/>
      <c r="N860" s="9"/>
      <c r="T860" s="9"/>
    </row>
    <row r="861">
      <c r="E861" s="9"/>
      <c r="F861" s="100"/>
      <c r="G861" s="9"/>
      <c r="H861" s="9"/>
      <c r="J861" s="9"/>
      <c r="K861" s="9"/>
      <c r="L861" s="9"/>
      <c r="M861" s="9"/>
      <c r="N861" s="9"/>
      <c r="T861" s="9"/>
    </row>
    <row r="862">
      <c r="E862" s="9"/>
      <c r="F862" s="100"/>
      <c r="G862" s="9"/>
      <c r="H862" s="9"/>
      <c r="J862" s="9"/>
      <c r="K862" s="9"/>
      <c r="L862" s="9"/>
      <c r="M862" s="9"/>
      <c r="N862" s="9"/>
      <c r="T862" s="9"/>
    </row>
    <row r="863">
      <c r="E863" s="9"/>
      <c r="F863" s="100"/>
      <c r="G863" s="9"/>
      <c r="H863" s="9"/>
      <c r="J863" s="9"/>
      <c r="K863" s="9"/>
      <c r="L863" s="9"/>
      <c r="M863" s="9"/>
      <c r="N863" s="9"/>
      <c r="T863" s="9"/>
    </row>
    <row r="864">
      <c r="E864" s="9"/>
      <c r="F864" s="100"/>
      <c r="G864" s="9"/>
      <c r="H864" s="9"/>
      <c r="J864" s="9"/>
      <c r="K864" s="9"/>
      <c r="L864" s="9"/>
      <c r="M864" s="9"/>
      <c r="N864" s="9"/>
      <c r="T864" s="9"/>
    </row>
    <row r="865">
      <c r="E865" s="9"/>
      <c r="F865" s="100"/>
      <c r="G865" s="9"/>
      <c r="H865" s="9"/>
      <c r="J865" s="9"/>
      <c r="K865" s="9"/>
      <c r="L865" s="9"/>
      <c r="M865" s="9"/>
      <c r="N865" s="9"/>
      <c r="T865" s="9"/>
    </row>
    <row r="866">
      <c r="E866" s="9"/>
      <c r="F866" s="100"/>
      <c r="G866" s="9"/>
      <c r="H866" s="9"/>
      <c r="J866" s="9"/>
      <c r="K866" s="9"/>
      <c r="L866" s="9"/>
      <c r="M866" s="9"/>
      <c r="N866" s="9"/>
      <c r="T866" s="9"/>
    </row>
    <row r="867">
      <c r="E867" s="9"/>
      <c r="F867" s="100"/>
      <c r="G867" s="9"/>
      <c r="H867" s="9"/>
      <c r="J867" s="9"/>
      <c r="K867" s="9"/>
      <c r="L867" s="9"/>
      <c r="M867" s="9"/>
      <c r="N867" s="9"/>
      <c r="T867" s="9"/>
    </row>
    <row r="868">
      <c r="E868" s="9"/>
      <c r="F868" s="100"/>
      <c r="G868" s="9"/>
      <c r="H868" s="9"/>
      <c r="J868" s="9"/>
      <c r="K868" s="9"/>
      <c r="L868" s="9"/>
      <c r="M868" s="9"/>
      <c r="N868" s="9"/>
      <c r="T868" s="9"/>
    </row>
    <row r="869">
      <c r="E869" s="9"/>
      <c r="F869" s="100"/>
      <c r="G869" s="9"/>
      <c r="H869" s="9"/>
      <c r="J869" s="9"/>
      <c r="K869" s="9"/>
      <c r="L869" s="9"/>
      <c r="M869" s="9"/>
      <c r="N869" s="9"/>
      <c r="T869" s="9"/>
    </row>
    <row r="870">
      <c r="E870" s="9"/>
      <c r="F870" s="100"/>
      <c r="G870" s="9"/>
      <c r="H870" s="9"/>
      <c r="J870" s="9"/>
      <c r="K870" s="9"/>
      <c r="L870" s="9"/>
      <c r="M870" s="9"/>
      <c r="N870" s="9"/>
      <c r="T870" s="9"/>
    </row>
    <row r="871">
      <c r="E871" s="9"/>
      <c r="F871" s="100"/>
      <c r="G871" s="9"/>
      <c r="H871" s="9"/>
      <c r="J871" s="9"/>
      <c r="K871" s="9"/>
      <c r="L871" s="9"/>
      <c r="M871" s="9"/>
      <c r="N871" s="9"/>
      <c r="T871" s="9"/>
    </row>
    <row r="872">
      <c r="E872" s="9"/>
      <c r="F872" s="100"/>
      <c r="G872" s="9"/>
      <c r="H872" s="9"/>
      <c r="J872" s="9"/>
      <c r="K872" s="9"/>
      <c r="L872" s="9"/>
      <c r="M872" s="9"/>
      <c r="N872" s="9"/>
      <c r="T872" s="9"/>
    </row>
    <row r="873">
      <c r="E873" s="9"/>
      <c r="F873" s="100"/>
      <c r="G873" s="9"/>
      <c r="H873" s="9"/>
      <c r="J873" s="9"/>
      <c r="K873" s="9"/>
      <c r="L873" s="9"/>
      <c r="M873" s="9"/>
      <c r="N873" s="9"/>
      <c r="T873" s="9"/>
    </row>
    <row r="874">
      <c r="E874" s="9"/>
      <c r="F874" s="100"/>
      <c r="G874" s="9"/>
      <c r="H874" s="9"/>
      <c r="J874" s="9"/>
      <c r="K874" s="9"/>
      <c r="L874" s="9"/>
      <c r="M874" s="9"/>
      <c r="N874" s="9"/>
      <c r="T874" s="9"/>
    </row>
    <row r="875">
      <c r="E875" s="9"/>
      <c r="F875" s="100"/>
      <c r="G875" s="9"/>
      <c r="H875" s="9"/>
      <c r="J875" s="9"/>
      <c r="K875" s="9"/>
      <c r="L875" s="9"/>
      <c r="M875" s="9"/>
      <c r="N875" s="9"/>
      <c r="T875" s="9"/>
    </row>
    <row r="876">
      <c r="E876" s="9"/>
      <c r="F876" s="100"/>
      <c r="G876" s="9"/>
      <c r="H876" s="9"/>
      <c r="J876" s="9"/>
      <c r="K876" s="9"/>
      <c r="L876" s="9"/>
      <c r="M876" s="9"/>
      <c r="N876" s="9"/>
      <c r="T876" s="9"/>
    </row>
    <row r="877">
      <c r="E877" s="9"/>
      <c r="F877" s="100"/>
      <c r="G877" s="9"/>
      <c r="H877" s="9"/>
      <c r="J877" s="9"/>
      <c r="K877" s="9"/>
      <c r="L877" s="9"/>
      <c r="M877" s="9"/>
      <c r="N877" s="9"/>
      <c r="T877" s="9"/>
    </row>
    <row r="878">
      <c r="E878" s="9"/>
      <c r="F878" s="100"/>
      <c r="G878" s="9"/>
      <c r="H878" s="9"/>
      <c r="J878" s="9"/>
      <c r="K878" s="9"/>
      <c r="L878" s="9"/>
      <c r="M878" s="9"/>
      <c r="N878" s="9"/>
      <c r="T878" s="9"/>
    </row>
    <row r="879">
      <c r="E879" s="9"/>
      <c r="F879" s="100"/>
      <c r="G879" s="9"/>
      <c r="H879" s="9"/>
      <c r="J879" s="9"/>
      <c r="K879" s="9"/>
      <c r="L879" s="9"/>
      <c r="M879" s="9"/>
      <c r="N879" s="9"/>
      <c r="T879" s="9"/>
    </row>
    <row r="880">
      <c r="E880" s="9"/>
      <c r="F880" s="100"/>
      <c r="G880" s="9"/>
      <c r="H880" s="9"/>
      <c r="J880" s="9"/>
      <c r="K880" s="9"/>
      <c r="L880" s="9"/>
      <c r="M880" s="9"/>
      <c r="N880" s="9"/>
      <c r="T880" s="9"/>
    </row>
    <row r="881">
      <c r="E881" s="9"/>
      <c r="F881" s="100"/>
      <c r="G881" s="9"/>
      <c r="H881" s="9"/>
      <c r="J881" s="9"/>
      <c r="K881" s="9"/>
      <c r="L881" s="9"/>
      <c r="M881" s="9"/>
      <c r="N881" s="9"/>
      <c r="T881" s="9"/>
    </row>
    <row r="882">
      <c r="E882" s="9"/>
      <c r="F882" s="100"/>
      <c r="G882" s="9"/>
      <c r="H882" s="9"/>
      <c r="J882" s="9"/>
      <c r="K882" s="9"/>
      <c r="L882" s="9"/>
      <c r="M882" s="9"/>
      <c r="N882" s="9"/>
      <c r="T882" s="9"/>
    </row>
    <row r="883">
      <c r="E883" s="9"/>
      <c r="F883" s="100"/>
      <c r="G883" s="9"/>
      <c r="H883" s="9"/>
      <c r="J883" s="9"/>
      <c r="K883" s="9"/>
      <c r="L883" s="9"/>
      <c r="M883" s="9"/>
      <c r="N883" s="9"/>
      <c r="T883" s="9"/>
    </row>
    <row r="884">
      <c r="E884" s="9"/>
      <c r="F884" s="100"/>
      <c r="G884" s="9"/>
      <c r="H884" s="9"/>
      <c r="J884" s="9"/>
      <c r="K884" s="9"/>
      <c r="L884" s="9"/>
      <c r="M884" s="9"/>
      <c r="N884" s="9"/>
      <c r="T884" s="9"/>
    </row>
    <row r="885">
      <c r="E885" s="9"/>
      <c r="F885" s="100"/>
      <c r="G885" s="9"/>
      <c r="H885" s="9"/>
      <c r="J885" s="9"/>
      <c r="K885" s="9"/>
      <c r="L885" s="9"/>
      <c r="M885" s="9"/>
      <c r="N885" s="9"/>
      <c r="T885" s="9"/>
    </row>
    <row r="886">
      <c r="E886" s="9"/>
      <c r="F886" s="100"/>
      <c r="G886" s="9"/>
      <c r="H886" s="9"/>
      <c r="J886" s="9"/>
      <c r="K886" s="9"/>
      <c r="L886" s="9"/>
      <c r="M886" s="9"/>
      <c r="N886" s="9"/>
      <c r="T886" s="9"/>
    </row>
    <row r="887">
      <c r="E887" s="9"/>
      <c r="F887" s="100"/>
      <c r="G887" s="9"/>
      <c r="H887" s="9"/>
      <c r="J887" s="9"/>
      <c r="K887" s="9"/>
      <c r="L887" s="9"/>
      <c r="M887" s="9"/>
      <c r="N887" s="9"/>
      <c r="T887" s="9"/>
    </row>
    <row r="888">
      <c r="E888" s="9"/>
      <c r="F888" s="100"/>
      <c r="G888" s="9"/>
      <c r="H888" s="9"/>
      <c r="J888" s="9"/>
      <c r="K888" s="9"/>
      <c r="L888" s="9"/>
      <c r="M888" s="9"/>
      <c r="N888" s="9"/>
      <c r="T888" s="9"/>
    </row>
    <row r="889">
      <c r="E889" s="9"/>
      <c r="F889" s="100"/>
      <c r="G889" s="9"/>
      <c r="H889" s="9"/>
      <c r="J889" s="9"/>
      <c r="K889" s="9"/>
      <c r="L889" s="9"/>
      <c r="M889" s="9"/>
      <c r="N889" s="9"/>
      <c r="T889" s="9"/>
    </row>
    <row r="890">
      <c r="E890" s="9"/>
      <c r="F890" s="100"/>
      <c r="G890" s="9"/>
      <c r="H890" s="9"/>
      <c r="J890" s="9"/>
      <c r="K890" s="9"/>
      <c r="L890" s="9"/>
      <c r="M890" s="9"/>
      <c r="N890" s="9"/>
      <c r="T890" s="9"/>
    </row>
    <row r="891">
      <c r="E891" s="9"/>
      <c r="F891" s="100"/>
      <c r="G891" s="9"/>
      <c r="H891" s="9"/>
      <c r="J891" s="9"/>
      <c r="K891" s="9"/>
      <c r="L891" s="9"/>
      <c r="M891" s="9"/>
      <c r="N891" s="9"/>
      <c r="T891" s="9"/>
    </row>
    <row r="892">
      <c r="E892" s="9"/>
      <c r="F892" s="100"/>
      <c r="G892" s="9"/>
      <c r="H892" s="9"/>
      <c r="J892" s="9"/>
      <c r="K892" s="9"/>
      <c r="L892" s="9"/>
      <c r="M892" s="9"/>
      <c r="N892" s="9"/>
      <c r="T892" s="9"/>
    </row>
    <row r="893">
      <c r="E893" s="9"/>
      <c r="F893" s="100"/>
      <c r="G893" s="9"/>
      <c r="H893" s="9"/>
      <c r="J893" s="9"/>
      <c r="K893" s="9"/>
      <c r="L893" s="9"/>
      <c r="M893" s="9"/>
      <c r="N893" s="9"/>
      <c r="T893" s="9"/>
    </row>
    <row r="894">
      <c r="E894" s="9"/>
      <c r="F894" s="100"/>
      <c r="G894" s="9"/>
      <c r="H894" s="9"/>
      <c r="J894" s="9"/>
      <c r="K894" s="9"/>
      <c r="L894" s="9"/>
      <c r="M894" s="9"/>
      <c r="N894" s="9"/>
      <c r="T894" s="9"/>
    </row>
    <row r="895">
      <c r="E895" s="9"/>
      <c r="F895" s="100"/>
      <c r="G895" s="9"/>
      <c r="H895" s="9"/>
      <c r="J895" s="9"/>
      <c r="K895" s="9"/>
      <c r="L895" s="9"/>
      <c r="M895" s="9"/>
      <c r="N895" s="9"/>
      <c r="T895" s="9"/>
    </row>
    <row r="896">
      <c r="E896" s="9"/>
      <c r="F896" s="100"/>
      <c r="G896" s="9"/>
      <c r="H896" s="9"/>
      <c r="J896" s="9"/>
      <c r="K896" s="9"/>
      <c r="L896" s="9"/>
      <c r="M896" s="9"/>
      <c r="N896" s="9"/>
      <c r="T896" s="9"/>
    </row>
    <row r="897">
      <c r="E897" s="9"/>
      <c r="F897" s="100"/>
      <c r="G897" s="9"/>
      <c r="H897" s="9"/>
      <c r="J897" s="9"/>
      <c r="K897" s="9"/>
      <c r="L897" s="9"/>
      <c r="M897" s="9"/>
      <c r="N897" s="9"/>
      <c r="T897" s="9"/>
    </row>
    <row r="898">
      <c r="E898" s="9"/>
      <c r="F898" s="100"/>
      <c r="G898" s="9"/>
      <c r="H898" s="9"/>
      <c r="J898" s="9"/>
      <c r="K898" s="9"/>
      <c r="L898" s="9"/>
      <c r="M898" s="9"/>
      <c r="N898" s="9"/>
      <c r="T898" s="9"/>
    </row>
    <row r="899">
      <c r="E899" s="9"/>
      <c r="F899" s="100"/>
      <c r="G899" s="9"/>
      <c r="H899" s="9"/>
      <c r="J899" s="9"/>
      <c r="K899" s="9"/>
      <c r="L899" s="9"/>
      <c r="M899" s="9"/>
      <c r="N899" s="9"/>
      <c r="T899" s="9"/>
    </row>
    <row r="900">
      <c r="E900" s="9"/>
      <c r="F900" s="100"/>
      <c r="G900" s="9"/>
      <c r="H900" s="9"/>
      <c r="J900" s="9"/>
      <c r="K900" s="9"/>
      <c r="L900" s="9"/>
      <c r="M900" s="9"/>
      <c r="N900" s="9"/>
      <c r="T900" s="9"/>
    </row>
    <row r="901">
      <c r="E901" s="9"/>
      <c r="F901" s="100"/>
      <c r="G901" s="9"/>
      <c r="H901" s="9"/>
      <c r="J901" s="9"/>
      <c r="K901" s="9"/>
      <c r="L901" s="9"/>
      <c r="M901" s="9"/>
      <c r="N901" s="9"/>
      <c r="T901" s="9"/>
    </row>
    <row r="902">
      <c r="E902" s="9"/>
      <c r="F902" s="100"/>
      <c r="G902" s="9"/>
      <c r="H902" s="9"/>
      <c r="J902" s="9"/>
      <c r="K902" s="9"/>
      <c r="L902" s="9"/>
      <c r="M902" s="9"/>
      <c r="N902" s="9"/>
      <c r="T902" s="9"/>
    </row>
    <row r="903">
      <c r="E903" s="9"/>
      <c r="F903" s="100"/>
      <c r="G903" s="9"/>
      <c r="H903" s="9"/>
      <c r="J903" s="9"/>
      <c r="K903" s="9"/>
      <c r="L903" s="9"/>
      <c r="M903" s="9"/>
      <c r="N903" s="9"/>
      <c r="T903" s="9"/>
    </row>
    <row r="904">
      <c r="E904" s="9"/>
      <c r="F904" s="100"/>
      <c r="G904" s="9"/>
      <c r="H904" s="9"/>
      <c r="J904" s="9"/>
      <c r="K904" s="9"/>
      <c r="L904" s="9"/>
      <c r="M904" s="9"/>
      <c r="N904" s="9"/>
      <c r="T904" s="9"/>
    </row>
    <row r="905">
      <c r="E905" s="9"/>
      <c r="F905" s="100"/>
      <c r="G905" s="9"/>
      <c r="H905" s="9"/>
      <c r="J905" s="9"/>
      <c r="K905" s="9"/>
      <c r="L905" s="9"/>
      <c r="M905" s="9"/>
      <c r="N905" s="9"/>
      <c r="T905" s="9"/>
    </row>
    <row r="906">
      <c r="E906" s="9"/>
      <c r="F906" s="100"/>
      <c r="G906" s="9"/>
      <c r="H906" s="9"/>
      <c r="J906" s="9"/>
      <c r="K906" s="9"/>
      <c r="L906" s="9"/>
      <c r="M906" s="9"/>
      <c r="N906" s="9"/>
      <c r="T906" s="9"/>
    </row>
    <row r="907">
      <c r="E907" s="9"/>
      <c r="F907" s="100"/>
      <c r="G907" s="9"/>
      <c r="H907" s="9"/>
      <c r="J907" s="9"/>
      <c r="K907" s="9"/>
      <c r="L907" s="9"/>
      <c r="M907" s="9"/>
      <c r="N907" s="9"/>
      <c r="T907" s="9"/>
    </row>
    <row r="908">
      <c r="E908" s="9"/>
      <c r="F908" s="100"/>
      <c r="G908" s="9"/>
      <c r="H908" s="9"/>
      <c r="J908" s="9"/>
      <c r="K908" s="9"/>
      <c r="L908" s="9"/>
      <c r="M908" s="9"/>
      <c r="N908" s="9"/>
      <c r="T908" s="9"/>
    </row>
    <row r="909">
      <c r="E909" s="9"/>
      <c r="F909" s="100"/>
      <c r="G909" s="9"/>
      <c r="H909" s="9"/>
      <c r="J909" s="9"/>
      <c r="K909" s="9"/>
      <c r="L909" s="9"/>
      <c r="M909" s="9"/>
      <c r="N909" s="9"/>
      <c r="T909" s="9"/>
    </row>
    <row r="910">
      <c r="E910" s="9"/>
      <c r="F910" s="100"/>
      <c r="G910" s="9"/>
      <c r="H910" s="9"/>
      <c r="J910" s="9"/>
      <c r="K910" s="9"/>
      <c r="L910" s="9"/>
      <c r="M910" s="9"/>
      <c r="N910" s="9"/>
      <c r="T910" s="9"/>
    </row>
    <row r="911">
      <c r="E911" s="9"/>
      <c r="F911" s="100"/>
      <c r="G911" s="9"/>
      <c r="H911" s="9"/>
      <c r="J911" s="9"/>
      <c r="K911" s="9"/>
      <c r="L911" s="9"/>
      <c r="M911" s="9"/>
      <c r="N911" s="9"/>
      <c r="T911" s="9"/>
    </row>
    <row r="912">
      <c r="E912" s="9"/>
      <c r="F912" s="100"/>
      <c r="G912" s="9"/>
      <c r="H912" s="9"/>
      <c r="J912" s="9"/>
      <c r="K912" s="9"/>
      <c r="L912" s="9"/>
      <c r="M912" s="9"/>
      <c r="N912" s="9"/>
      <c r="T912" s="9"/>
    </row>
    <row r="913">
      <c r="E913" s="9"/>
      <c r="F913" s="100"/>
      <c r="G913" s="9"/>
      <c r="H913" s="9"/>
      <c r="J913" s="9"/>
      <c r="K913" s="9"/>
      <c r="L913" s="9"/>
      <c r="M913" s="9"/>
      <c r="N913" s="9"/>
      <c r="T913" s="9"/>
    </row>
    <row r="914">
      <c r="E914" s="9"/>
      <c r="F914" s="100"/>
      <c r="G914" s="9"/>
      <c r="H914" s="9"/>
      <c r="J914" s="9"/>
      <c r="K914" s="9"/>
      <c r="L914" s="9"/>
      <c r="M914" s="9"/>
      <c r="N914" s="9"/>
      <c r="T914" s="9"/>
    </row>
    <row r="915">
      <c r="E915" s="9"/>
      <c r="F915" s="100"/>
      <c r="G915" s="9"/>
      <c r="H915" s="9"/>
      <c r="J915" s="9"/>
      <c r="K915" s="9"/>
      <c r="L915" s="9"/>
      <c r="M915" s="9"/>
      <c r="N915" s="9"/>
      <c r="T915" s="9"/>
    </row>
    <row r="916">
      <c r="E916" s="9"/>
      <c r="F916" s="100"/>
      <c r="G916" s="9"/>
      <c r="H916" s="9"/>
      <c r="J916" s="9"/>
      <c r="K916" s="9"/>
      <c r="L916" s="9"/>
      <c r="M916" s="9"/>
      <c r="N916" s="9"/>
      <c r="T916" s="9"/>
    </row>
    <row r="917">
      <c r="E917" s="9"/>
      <c r="F917" s="100"/>
      <c r="G917" s="9"/>
      <c r="H917" s="9"/>
      <c r="J917" s="9"/>
      <c r="K917" s="9"/>
      <c r="L917" s="9"/>
      <c r="M917" s="9"/>
      <c r="N917" s="9"/>
      <c r="T917" s="9"/>
    </row>
    <row r="918">
      <c r="E918" s="9"/>
      <c r="F918" s="100"/>
      <c r="G918" s="9"/>
      <c r="H918" s="9"/>
      <c r="J918" s="9"/>
      <c r="K918" s="9"/>
      <c r="L918" s="9"/>
      <c r="M918" s="9"/>
      <c r="N918" s="9"/>
      <c r="T918" s="9"/>
    </row>
    <row r="919">
      <c r="E919" s="9"/>
      <c r="F919" s="100"/>
      <c r="G919" s="9"/>
      <c r="H919" s="9"/>
      <c r="J919" s="9"/>
      <c r="K919" s="9"/>
      <c r="L919" s="9"/>
      <c r="M919" s="9"/>
      <c r="N919" s="9"/>
      <c r="T919" s="9"/>
    </row>
    <row r="920">
      <c r="E920" s="9"/>
      <c r="F920" s="100"/>
      <c r="G920" s="9"/>
      <c r="H920" s="9"/>
      <c r="J920" s="9"/>
      <c r="K920" s="9"/>
      <c r="L920" s="9"/>
      <c r="M920" s="9"/>
      <c r="N920" s="9"/>
      <c r="T920" s="9"/>
    </row>
    <row r="921">
      <c r="E921" s="9"/>
      <c r="F921" s="100"/>
      <c r="G921" s="9"/>
      <c r="H921" s="9"/>
      <c r="J921" s="9"/>
      <c r="K921" s="9"/>
      <c r="L921" s="9"/>
      <c r="M921" s="9"/>
      <c r="N921" s="9"/>
      <c r="T921" s="9"/>
    </row>
    <row r="922">
      <c r="E922" s="9"/>
      <c r="F922" s="100"/>
      <c r="G922" s="9"/>
      <c r="H922" s="9"/>
      <c r="J922" s="9"/>
      <c r="K922" s="9"/>
      <c r="L922" s="9"/>
      <c r="M922" s="9"/>
      <c r="N922" s="9"/>
      <c r="T922" s="9"/>
    </row>
    <row r="923">
      <c r="E923" s="9"/>
      <c r="F923" s="100"/>
      <c r="G923" s="9"/>
      <c r="H923" s="9"/>
      <c r="J923" s="9"/>
      <c r="K923" s="9"/>
      <c r="L923" s="9"/>
      <c r="M923" s="9"/>
      <c r="N923" s="9"/>
      <c r="T923" s="9"/>
    </row>
    <row r="924">
      <c r="E924" s="9"/>
      <c r="F924" s="100"/>
      <c r="G924" s="9"/>
      <c r="H924" s="9"/>
      <c r="J924" s="9"/>
      <c r="K924" s="9"/>
      <c r="L924" s="9"/>
      <c r="M924" s="9"/>
      <c r="N924" s="9"/>
      <c r="T924" s="9"/>
    </row>
    <row r="925">
      <c r="E925" s="9"/>
      <c r="F925" s="100"/>
      <c r="G925" s="9"/>
      <c r="H925" s="9"/>
      <c r="J925" s="9"/>
      <c r="K925" s="9"/>
      <c r="L925" s="9"/>
      <c r="M925" s="9"/>
      <c r="N925" s="9"/>
      <c r="T925" s="9"/>
    </row>
    <row r="926">
      <c r="E926" s="9"/>
      <c r="F926" s="100"/>
      <c r="G926" s="9"/>
      <c r="H926" s="9"/>
      <c r="J926" s="9"/>
      <c r="K926" s="9"/>
      <c r="L926" s="9"/>
      <c r="M926" s="9"/>
      <c r="N926" s="9"/>
      <c r="T926" s="9"/>
    </row>
    <row r="927">
      <c r="E927" s="9"/>
      <c r="F927" s="100"/>
      <c r="G927" s="9"/>
      <c r="H927" s="9"/>
      <c r="J927" s="9"/>
      <c r="K927" s="9"/>
      <c r="L927" s="9"/>
      <c r="M927" s="9"/>
      <c r="N927" s="9"/>
      <c r="T927" s="9"/>
    </row>
    <row r="928">
      <c r="E928" s="9"/>
      <c r="F928" s="100"/>
      <c r="G928" s="9"/>
      <c r="H928" s="9"/>
      <c r="J928" s="9"/>
      <c r="K928" s="9"/>
      <c r="L928" s="9"/>
      <c r="M928" s="9"/>
      <c r="N928" s="9"/>
      <c r="T928" s="9"/>
    </row>
    <row r="929">
      <c r="E929" s="9"/>
      <c r="F929" s="100"/>
      <c r="G929" s="9"/>
      <c r="H929" s="9"/>
      <c r="J929" s="9"/>
      <c r="K929" s="9"/>
      <c r="L929" s="9"/>
      <c r="M929" s="9"/>
      <c r="N929" s="9"/>
      <c r="T929" s="9"/>
    </row>
    <row r="930">
      <c r="E930" s="9"/>
      <c r="F930" s="100"/>
      <c r="G930" s="9"/>
      <c r="H930" s="9"/>
      <c r="J930" s="9"/>
      <c r="K930" s="9"/>
      <c r="L930" s="9"/>
      <c r="M930" s="9"/>
      <c r="N930" s="9"/>
      <c r="T930" s="9"/>
    </row>
    <row r="931">
      <c r="E931" s="9"/>
      <c r="F931" s="100"/>
      <c r="G931" s="9"/>
      <c r="H931" s="9"/>
      <c r="J931" s="9"/>
      <c r="K931" s="9"/>
      <c r="L931" s="9"/>
      <c r="M931" s="9"/>
      <c r="N931" s="9"/>
      <c r="T931" s="9"/>
    </row>
    <row r="932">
      <c r="E932" s="9"/>
      <c r="F932" s="100"/>
      <c r="G932" s="9"/>
      <c r="H932" s="9"/>
      <c r="J932" s="9"/>
      <c r="K932" s="9"/>
      <c r="L932" s="9"/>
      <c r="M932" s="9"/>
      <c r="N932" s="9"/>
      <c r="T932" s="9"/>
    </row>
    <row r="933">
      <c r="E933" s="9"/>
      <c r="F933" s="100"/>
      <c r="G933" s="9"/>
      <c r="H933" s="9"/>
      <c r="J933" s="9"/>
      <c r="K933" s="9"/>
      <c r="L933" s="9"/>
      <c r="M933" s="9"/>
      <c r="N933" s="9"/>
      <c r="T933" s="9"/>
    </row>
    <row r="934">
      <c r="E934" s="9"/>
      <c r="F934" s="100"/>
      <c r="G934" s="9"/>
      <c r="H934" s="9"/>
      <c r="J934" s="9"/>
      <c r="K934" s="9"/>
      <c r="L934" s="9"/>
      <c r="M934" s="9"/>
      <c r="N934" s="9"/>
      <c r="T934" s="9"/>
    </row>
    <row r="935">
      <c r="E935" s="9"/>
      <c r="F935" s="100"/>
      <c r="G935" s="9"/>
      <c r="H935" s="9"/>
      <c r="J935" s="9"/>
      <c r="K935" s="9"/>
      <c r="L935" s="9"/>
      <c r="M935" s="9"/>
      <c r="N935" s="9"/>
      <c r="T935" s="9"/>
    </row>
    <row r="936">
      <c r="E936" s="9"/>
      <c r="F936" s="100"/>
      <c r="G936" s="9"/>
      <c r="H936" s="9"/>
      <c r="J936" s="9"/>
      <c r="K936" s="9"/>
      <c r="L936" s="9"/>
      <c r="M936" s="9"/>
      <c r="N936" s="9"/>
      <c r="T936" s="9"/>
    </row>
    <row r="937">
      <c r="E937" s="9"/>
      <c r="F937" s="100"/>
      <c r="G937" s="9"/>
      <c r="H937" s="9"/>
      <c r="J937" s="9"/>
      <c r="K937" s="9"/>
      <c r="L937" s="9"/>
      <c r="M937" s="9"/>
      <c r="N937" s="9"/>
      <c r="T937" s="9"/>
    </row>
    <row r="938">
      <c r="E938" s="9"/>
      <c r="F938" s="100"/>
      <c r="G938" s="9"/>
      <c r="H938" s="9"/>
      <c r="J938" s="9"/>
      <c r="K938" s="9"/>
      <c r="L938" s="9"/>
      <c r="M938" s="9"/>
      <c r="N938" s="9"/>
      <c r="T938" s="9"/>
    </row>
    <row r="939">
      <c r="E939" s="9"/>
      <c r="F939" s="100"/>
      <c r="G939" s="9"/>
      <c r="H939" s="9"/>
      <c r="J939" s="9"/>
      <c r="K939" s="9"/>
      <c r="L939" s="9"/>
      <c r="M939" s="9"/>
      <c r="N939" s="9"/>
      <c r="T939" s="9"/>
    </row>
    <row r="940">
      <c r="E940" s="9"/>
      <c r="F940" s="100"/>
      <c r="G940" s="9"/>
      <c r="H940" s="9"/>
      <c r="J940" s="9"/>
      <c r="K940" s="9"/>
      <c r="L940" s="9"/>
      <c r="M940" s="9"/>
      <c r="N940" s="9"/>
      <c r="T940" s="9"/>
    </row>
    <row r="941">
      <c r="E941" s="9"/>
      <c r="F941" s="100"/>
      <c r="G941" s="9"/>
      <c r="H941" s="9"/>
      <c r="J941" s="9"/>
      <c r="K941" s="9"/>
      <c r="L941" s="9"/>
      <c r="M941" s="9"/>
      <c r="N941" s="9"/>
      <c r="T941" s="9"/>
    </row>
    <row r="942">
      <c r="E942" s="9"/>
      <c r="F942" s="100"/>
      <c r="G942" s="9"/>
      <c r="H942" s="9"/>
      <c r="J942" s="9"/>
      <c r="K942" s="9"/>
      <c r="L942" s="9"/>
      <c r="M942" s="9"/>
      <c r="N942" s="9"/>
      <c r="T942" s="9"/>
    </row>
    <row r="943">
      <c r="E943" s="9"/>
      <c r="F943" s="100"/>
      <c r="G943" s="9"/>
      <c r="H943" s="9"/>
      <c r="J943" s="9"/>
      <c r="K943" s="9"/>
      <c r="L943" s="9"/>
      <c r="M943" s="9"/>
      <c r="N943" s="9"/>
      <c r="T943" s="9"/>
    </row>
    <row r="944">
      <c r="E944" s="9"/>
      <c r="F944" s="100"/>
      <c r="G944" s="9"/>
      <c r="H944" s="9"/>
      <c r="J944" s="9"/>
      <c r="K944" s="9"/>
      <c r="L944" s="9"/>
      <c r="M944" s="9"/>
      <c r="N944" s="9"/>
      <c r="T944" s="9"/>
    </row>
    <row r="945">
      <c r="E945" s="9"/>
      <c r="F945" s="100"/>
      <c r="G945" s="9"/>
      <c r="H945" s="9"/>
      <c r="J945" s="9"/>
      <c r="K945" s="9"/>
      <c r="L945" s="9"/>
      <c r="M945" s="9"/>
      <c r="N945" s="9"/>
      <c r="T945" s="9"/>
    </row>
    <row r="946">
      <c r="E946" s="9"/>
      <c r="F946" s="100"/>
      <c r="G946" s="9"/>
      <c r="H946" s="9"/>
      <c r="J946" s="9"/>
      <c r="K946" s="9"/>
      <c r="L946" s="9"/>
      <c r="M946" s="9"/>
      <c r="N946" s="9"/>
      <c r="T946" s="9"/>
    </row>
    <row r="947">
      <c r="E947" s="9"/>
      <c r="F947" s="100"/>
      <c r="G947" s="9"/>
      <c r="H947" s="9"/>
      <c r="J947" s="9"/>
      <c r="K947" s="9"/>
      <c r="L947" s="9"/>
      <c r="M947" s="9"/>
      <c r="N947" s="9"/>
      <c r="T947" s="9"/>
    </row>
    <row r="948">
      <c r="E948" s="9"/>
      <c r="F948" s="100"/>
      <c r="G948" s="9"/>
      <c r="H948" s="9"/>
      <c r="J948" s="9"/>
      <c r="K948" s="9"/>
      <c r="L948" s="9"/>
      <c r="M948" s="9"/>
      <c r="N948" s="9"/>
      <c r="T948" s="9"/>
    </row>
    <row r="949">
      <c r="E949" s="9"/>
      <c r="F949" s="100"/>
      <c r="G949" s="9"/>
      <c r="H949" s="9"/>
      <c r="J949" s="9"/>
      <c r="K949" s="9"/>
      <c r="L949" s="9"/>
      <c r="M949" s="9"/>
      <c r="N949" s="9"/>
      <c r="T949" s="9"/>
    </row>
    <row r="950">
      <c r="E950" s="9"/>
      <c r="F950" s="100"/>
      <c r="G950" s="9"/>
      <c r="H950" s="9"/>
      <c r="J950" s="9"/>
      <c r="K950" s="9"/>
      <c r="L950" s="9"/>
      <c r="M950" s="9"/>
      <c r="N950" s="9"/>
      <c r="T950" s="9"/>
    </row>
    <row r="951">
      <c r="E951" s="9"/>
      <c r="F951" s="100"/>
      <c r="G951" s="9"/>
      <c r="H951" s="9"/>
      <c r="J951" s="9"/>
      <c r="K951" s="9"/>
      <c r="L951" s="9"/>
      <c r="M951" s="9"/>
      <c r="N951" s="9"/>
      <c r="T951" s="9"/>
    </row>
    <row r="952">
      <c r="E952" s="9"/>
      <c r="F952" s="100"/>
      <c r="G952" s="9"/>
      <c r="H952" s="9"/>
      <c r="J952" s="9"/>
      <c r="K952" s="9"/>
      <c r="L952" s="9"/>
      <c r="M952" s="9"/>
      <c r="N952" s="9"/>
      <c r="T952" s="9"/>
    </row>
    <row r="953">
      <c r="E953" s="9"/>
      <c r="F953" s="100"/>
      <c r="G953" s="9"/>
      <c r="H953" s="9"/>
      <c r="J953" s="9"/>
      <c r="K953" s="9"/>
      <c r="L953" s="9"/>
      <c r="M953" s="9"/>
      <c r="N953" s="9"/>
      <c r="T953" s="9"/>
    </row>
    <row r="954">
      <c r="E954" s="9"/>
      <c r="F954" s="100"/>
      <c r="G954" s="9"/>
      <c r="H954" s="9"/>
      <c r="J954" s="9"/>
      <c r="K954" s="9"/>
      <c r="L954" s="9"/>
      <c r="M954" s="9"/>
      <c r="N954" s="9"/>
      <c r="T954" s="9"/>
    </row>
    <row r="955">
      <c r="E955" s="9"/>
      <c r="F955" s="100"/>
      <c r="G955" s="9"/>
      <c r="H955" s="9"/>
      <c r="J955" s="9"/>
      <c r="K955" s="9"/>
      <c r="L955" s="9"/>
      <c r="M955" s="9"/>
      <c r="N955" s="9"/>
      <c r="T955" s="9"/>
    </row>
    <row r="956">
      <c r="E956" s="9"/>
      <c r="F956" s="100"/>
      <c r="G956" s="9"/>
      <c r="H956" s="9"/>
      <c r="J956" s="9"/>
      <c r="K956" s="9"/>
      <c r="L956" s="9"/>
      <c r="M956" s="9"/>
      <c r="N956" s="9"/>
      <c r="T956" s="9"/>
    </row>
    <row r="957">
      <c r="E957" s="9"/>
      <c r="F957" s="100"/>
      <c r="G957" s="9"/>
      <c r="H957" s="9"/>
      <c r="J957" s="9"/>
      <c r="K957" s="9"/>
      <c r="L957" s="9"/>
      <c r="M957" s="9"/>
      <c r="N957" s="9"/>
      <c r="T957" s="9"/>
    </row>
    <row r="958">
      <c r="E958" s="9"/>
      <c r="F958" s="100"/>
      <c r="G958" s="9"/>
      <c r="H958" s="9"/>
      <c r="J958" s="9"/>
      <c r="K958" s="9"/>
      <c r="L958" s="9"/>
      <c r="M958" s="9"/>
      <c r="N958" s="9"/>
      <c r="T958" s="9"/>
    </row>
    <row r="959">
      <c r="E959" s="9"/>
      <c r="F959" s="100"/>
      <c r="G959" s="9"/>
      <c r="H959" s="9"/>
      <c r="J959" s="9"/>
      <c r="K959" s="9"/>
      <c r="L959" s="9"/>
      <c r="M959" s="9"/>
      <c r="N959" s="9"/>
      <c r="T959" s="9"/>
    </row>
    <row r="960">
      <c r="E960" s="9"/>
      <c r="F960" s="100"/>
      <c r="G960" s="9"/>
      <c r="H960" s="9"/>
      <c r="J960" s="9"/>
      <c r="K960" s="9"/>
      <c r="L960" s="9"/>
      <c r="M960" s="9"/>
      <c r="N960" s="9"/>
      <c r="T960" s="9"/>
    </row>
    <row r="961">
      <c r="E961" s="9"/>
      <c r="F961" s="100"/>
      <c r="G961" s="9"/>
      <c r="H961" s="9"/>
      <c r="J961" s="9"/>
      <c r="K961" s="9"/>
      <c r="L961" s="9"/>
      <c r="M961" s="9"/>
      <c r="N961" s="9"/>
      <c r="T961" s="9"/>
    </row>
    <row r="962">
      <c r="E962" s="9"/>
      <c r="F962" s="100"/>
      <c r="G962" s="9"/>
      <c r="H962" s="9"/>
      <c r="J962" s="9"/>
      <c r="K962" s="9"/>
      <c r="L962" s="9"/>
      <c r="M962" s="9"/>
      <c r="N962" s="9"/>
      <c r="T962" s="9"/>
    </row>
    <row r="963">
      <c r="E963" s="9"/>
      <c r="F963" s="100"/>
      <c r="G963" s="9"/>
      <c r="H963" s="9"/>
      <c r="J963" s="9"/>
      <c r="K963" s="9"/>
      <c r="L963" s="9"/>
      <c r="M963" s="9"/>
      <c r="N963" s="9"/>
      <c r="T963" s="9"/>
    </row>
    <row r="964">
      <c r="E964" s="9"/>
      <c r="F964" s="100"/>
      <c r="G964" s="9"/>
      <c r="H964" s="9"/>
      <c r="J964" s="9"/>
      <c r="K964" s="9"/>
      <c r="L964" s="9"/>
      <c r="M964" s="9"/>
      <c r="N964" s="9"/>
      <c r="T964" s="9"/>
    </row>
    <row r="965">
      <c r="E965" s="9"/>
      <c r="F965" s="100"/>
      <c r="G965" s="9"/>
      <c r="H965" s="9"/>
      <c r="J965" s="9"/>
      <c r="K965" s="9"/>
      <c r="L965" s="9"/>
      <c r="M965" s="9"/>
      <c r="N965" s="9"/>
      <c r="T965" s="9"/>
    </row>
    <row r="966">
      <c r="E966" s="9"/>
      <c r="F966" s="100"/>
      <c r="G966" s="9"/>
      <c r="H966" s="9"/>
      <c r="J966" s="9"/>
      <c r="K966" s="9"/>
      <c r="L966" s="9"/>
      <c r="M966" s="9"/>
      <c r="N966" s="9"/>
      <c r="T966" s="9"/>
    </row>
    <row r="967">
      <c r="E967" s="9"/>
      <c r="F967" s="100"/>
      <c r="G967" s="9"/>
      <c r="H967" s="9"/>
      <c r="J967" s="9"/>
      <c r="K967" s="9"/>
      <c r="L967" s="9"/>
      <c r="M967" s="9"/>
      <c r="N967" s="9"/>
      <c r="T967" s="9"/>
    </row>
    <row r="968">
      <c r="E968" s="9"/>
      <c r="F968" s="100"/>
      <c r="G968" s="9"/>
      <c r="H968" s="9"/>
      <c r="J968" s="9"/>
      <c r="K968" s="9"/>
      <c r="L968" s="9"/>
      <c r="M968" s="9"/>
      <c r="N968" s="9"/>
      <c r="T968" s="9"/>
    </row>
    <row r="969">
      <c r="E969" s="9"/>
      <c r="F969" s="100"/>
      <c r="G969" s="9"/>
      <c r="H969" s="9"/>
      <c r="J969" s="9"/>
      <c r="K969" s="9"/>
      <c r="L969" s="9"/>
      <c r="M969" s="9"/>
      <c r="N969" s="9"/>
      <c r="T969" s="9"/>
    </row>
    <row r="970">
      <c r="E970" s="9"/>
      <c r="F970" s="100"/>
      <c r="G970" s="9"/>
      <c r="H970" s="9"/>
      <c r="J970" s="9"/>
      <c r="K970" s="9"/>
      <c r="L970" s="9"/>
      <c r="M970" s="9"/>
      <c r="N970" s="9"/>
      <c r="T970" s="9"/>
    </row>
    <row r="971">
      <c r="E971" s="9"/>
      <c r="F971" s="100"/>
      <c r="G971" s="9"/>
      <c r="H971" s="9"/>
      <c r="J971" s="9"/>
      <c r="K971" s="9"/>
      <c r="L971" s="9"/>
      <c r="M971" s="9"/>
      <c r="N971" s="9"/>
      <c r="T971" s="9"/>
    </row>
    <row r="972">
      <c r="E972" s="9"/>
      <c r="F972" s="100"/>
      <c r="G972" s="9"/>
      <c r="H972" s="9"/>
      <c r="J972" s="9"/>
      <c r="K972" s="9"/>
      <c r="L972" s="9"/>
      <c r="M972" s="9"/>
      <c r="N972" s="9"/>
      <c r="T972" s="9"/>
    </row>
    <row r="973">
      <c r="E973" s="9"/>
      <c r="F973" s="100"/>
      <c r="G973" s="9"/>
      <c r="H973" s="9"/>
      <c r="J973" s="9"/>
      <c r="K973" s="9"/>
      <c r="L973" s="9"/>
      <c r="M973" s="9"/>
      <c r="N973" s="9"/>
      <c r="T973" s="9"/>
    </row>
    <row r="974">
      <c r="E974" s="9"/>
      <c r="F974" s="100"/>
      <c r="G974" s="9"/>
      <c r="H974" s="9"/>
      <c r="J974" s="9"/>
      <c r="K974" s="9"/>
      <c r="L974" s="9"/>
      <c r="M974" s="9"/>
      <c r="N974" s="9"/>
      <c r="T974" s="9"/>
    </row>
    <row r="975">
      <c r="E975" s="9"/>
      <c r="F975" s="100"/>
      <c r="G975" s="9"/>
      <c r="H975" s="9"/>
      <c r="J975" s="9"/>
      <c r="K975" s="9"/>
      <c r="L975" s="9"/>
      <c r="M975" s="9"/>
      <c r="N975" s="9"/>
      <c r="T975" s="9"/>
    </row>
    <row r="976">
      <c r="E976" s="9"/>
      <c r="F976" s="100"/>
      <c r="G976" s="9"/>
      <c r="H976" s="9"/>
      <c r="J976" s="9"/>
      <c r="K976" s="9"/>
      <c r="L976" s="9"/>
      <c r="M976" s="9"/>
      <c r="N976" s="9"/>
      <c r="T976" s="9"/>
    </row>
    <row r="977">
      <c r="E977" s="9"/>
      <c r="F977" s="100"/>
      <c r="G977" s="9"/>
      <c r="H977" s="9"/>
      <c r="J977" s="9"/>
      <c r="K977" s="9"/>
      <c r="L977" s="9"/>
      <c r="M977" s="9"/>
      <c r="N977" s="9"/>
      <c r="T977" s="9"/>
    </row>
    <row r="978">
      <c r="E978" s="9"/>
      <c r="F978" s="100"/>
      <c r="G978" s="9"/>
      <c r="H978" s="9"/>
      <c r="J978" s="9"/>
      <c r="K978" s="9"/>
      <c r="L978" s="9"/>
      <c r="M978" s="9"/>
      <c r="N978" s="9"/>
      <c r="T978" s="9"/>
    </row>
    <row r="979">
      <c r="E979" s="9"/>
      <c r="F979" s="100"/>
      <c r="G979" s="9"/>
      <c r="H979" s="9"/>
      <c r="J979" s="9"/>
      <c r="K979" s="9"/>
      <c r="L979" s="9"/>
      <c r="M979" s="9"/>
      <c r="N979" s="9"/>
      <c r="T979" s="9"/>
    </row>
    <row r="980">
      <c r="E980" s="9"/>
      <c r="F980" s="100"/>
      <c r="G980" s="9"/>
      <c r="H980" s="9"/>
      <c r="J980" s="9"/>
      <c r="K980" s="9"/>
      <c r="L980" s="9"/>
      <c r="M980" s="9"/>
      <c r="N980" s="9"/>
      <c r="T980" s="9"/>
    </row>
    <row r="981">
      <c r="E981" s="9"/>
      <c r="F981" s="100"/>
      <c r="G981" s="9"/>
      <c r="H981" s="9"/>
      <c r="J981" s="9"/>
      <c r="K981" s="9"/>
      <c r="L981" s="9"/>
      <c r="M981" s="9"/>
      <c r="N981" s="9"/>
      <c r="T981" s="9"/>
    </row>
    <row r="982">
      <c r="E982" s="9"/>
      <c r="F982" s="100"/>
      <c r="G982" s="9"/>
      <c r="H982" s="9"/>
      <c r="J982" s="9"/>
      <c r="K982" s="9"/>
      <c r="L982" s="9"/>
      <c r="M982" s="9"/>
      <c r="N982" s="9"/>
      <c r="T982" s="9"/>
    </row>
    <row r="983">
      <c r="E983" s="9"/>
      <c r="F983" s="100"/>
      <c r="G983" s="9"/>
      <c r="H983" s="9"/>
      <c r="J983" s="9"/>
      <c r="K983" s="9"/>
      <c r="L983" s="9"/>
      <c r="M983" s="9"/>
      <c r="N983" s="9"/>
      <c r="T983" s="9"/>
    </row>
    <row r="984">
      <c r="E984" s="9"/>
      <c r="F984" s="100"/>
      <c r="G984" s="9"/>
      <c r="H984" s="9"/>
      <c r="J984" s="9"/>
      <c r="K984" s="9"/>
      <c r="L984" s="9"/>
      <c r="M984" s="9"/>
      <c r="N984" s="9"/>
      <c r="T984" s="9"/>
    </row>
    <row r="985">
      <c r="E985" s="9"/>
      <c r="F985" s="100"/>
      <c r="G985" s="9"/>
      <c r="H985" s="9"/>
      <c r="J985" s="9"/>
      <c r="K985" s="9"/>
      <c r="L985" s="9"/>
      <c r="M985" s="9"/>
      <c r="N985" s="9"/>
      <c r="T985" s="9"/>
    </row>
    <row r="986">
      <c r="E986" s="9"/>
      <c r="F986" s="100"/>
      <c r="G986" s="9"/>
      <c r="H986" s="9"/>
      <c r="J986" s="9"/>
      <c r="K986" s="9"/>
      <c r="L986" s="9"/>
      <c r="M986" s="9"/>
      <c r="N986" s="9"/>
      <c r="T986" s="9"/>
    </row>
    <row r="987">
      <c r="E987" s="9"/>
      <c r="F987" s="100"/>
      <c r="G987" s="9"/>
      <c r="H987" s="9"/>
      <c r="J987" s="9"/>
      <c r="K987" s="9"/>
      <c r="L987" s="9"/>
      <c r="M987" s="9"/>
      <c r="N987" s="9"/>
      <c r="T987" s="9"/>
    </row>
    <row r="988">
      <c r="E988" s="9"/>
      <c r="F988" s="100"/>
      <c r="G988" s="9"/>
      <c r="H988" s="9"/>
      <c r="J988" s="9"/>
      <c r="K988" s="9"/>
      <c r="L988" s="9"/>
      <c r="M988" s="9"/>
      <c r="N988" s="9"/>
      <c r="T988" s="9"/>
    </row>
    <row r="989">
      <c r="E989" s="9"/>
      <c r="F989" s="100"/>
      <c r="G989" s="9"/>
      <c r="H989" s="9"/>
      <c r="J989" s="9"/>
      <c r="K989" s="9"/>
      <c r="L989" s="9"/>
      <c r="M989" s="9"/>
      <c r="N989" s="9"/>
      <c r="T989" s="9"/>
    </row>
    <row r="990">
      <c r="E990" s="9"/>
      <c r="F990" s="100"/>
      <c r="G990" s="9"/>
      <c r="H990" s="9"/>
      <c r="J990" s="9"/>
      <c r="K990" s="9"/>
      <c r="L990" s="9"/>
      <c r="M990" s="9"/>
      <c r="N990" s="9"/>
      <c r="T990" s="9"/>
    </row>
    <row r="991">
      <c r="E991" s="9"/>
      <c r="F991" s="100"/>
      <c r="G991" s="9"/>
      <c r="H991" s="9"/>
      <c r="J991" s="9"/>
      <c r="K991" s="9"/>
      <c r="L991" s="9"/>
      <c r="M991" s="9"/>
      <c r="N991" s="9"/>
      <c r="T991" s="9"/>
    </row>
    <row r="992">
      <c r="E992" s="9"/>
      <c r="F992" s="100"/>
      <c r="G992" s="9"/>
      <c r="H992" s="9"/>
      <c r="J992" s="9"/>
      <c r="K992" s="9"/>
      <c r="L992" s="9"/>
      <c r="M992" s="9"/>
      <c r="N992" s="9"/>
      <c r="T992" s="9"/>
    </row>
    <row r="993">
      <c r="E993" s="9"/>
      <c r="F993" s="100"/>
      <c r="G993" s="9"/>
      <c r="H993" s="9"/>
      <c r="J993" s="9"/>
      <c r="K993" s="9"/>
      <c r="L993" s="9"/>
      <c r="M993" s="9"/>
      <c r="N993" s="9"/>
      <c r="T993" s="9"/>
    </row>
    <row r="994">
      <c r="E994" s="9"/>
      <c r="F994" s="100"/>
      <c r="G994" s="9"/>
      <c r="H994" s="9"/>
      <c r="J994" s="9"/>
      <c r="K994" s="9"/>
      <c r="L994" s="9"/>
      <c r="M994" s="9"/>
      <c r="N994" s="9"/>
      <c r="T994" s="9"/>
    </row>
    <row r="995">
      <c r="E995" s="9"/>
      <c r="F995" s="100"/>
      <c r="G995" s="9"/>
      <c r="H995" s="9"/>
      <c r="J995" s="9"/>
      <c r="K995" s="9"/>
      <c r="L995" s="9"/>
      <c r="M995" s="9"/>
      <c r="N995" s="9"/>
      <c r="T995" s="9"/>
    </row>
    <row r="996">
      <c r="E996" s="9"/>
      <c r="F996" s="100"/>
      <c r="G996" s="9"/>
      <c r="H996" s="9"/>
      <c r="J996" s="9"/>
      <c r="K996" s="9"/>
      <c r="L996" s="9"/>
      <c r="M996" s="9"/>
      <c r="N996" s="9"/>
      <c r="T996" s="9"/>
    </row>
    <row r="997">
      <c r="E997" s="9"/>
      <c r="F997" s="100"/>
      <c r="G997" s="9"/>
      <c r="H997" s="9"/>
      <c r="J997" s="9"/>
      <c r="K997" s="9"/>
      <c r="L997" s="9"/>
      <c r="M997" s="9"/>
      <c r="N997" s="9"/>
      <c r="T997" s="9"/>
    </row>
    <row r="998">
      <c r="E998" s="9"/>
      <c r="F998" s="100"/>
      <c r="G998" s="9"/>
      <c r="H998" s="9"/>
      <c r="J998" s="9"/>
      <c r="K998" s="9"/>
      <c r="L998" s="9"/>
      <c r="M998" s="9"/>
      <c r="N998" s="9"/>
      <c r="T998" s="9"/>
    </row>
    <row r="999">
      <c r="E999" s="9"/>
      <c r="F999" s="100"/>
      <c r="G999" s="9"/>
      <c r="H999" s="9"/>
      <c r="J999" s="9"/>
      <c r="K999" s="9"/>
      <c r="L999" s="9"/>
      <c r="M999" s="9"/>
      <c r="N999" s="9"/>
      <c r="T999" s="9"/>
    </row>
    <row r="1000">
      <c r="E1000" s="9"/>
      <c r="F1000" s="100"/>
      <c r="G1000" s="9"/>
      <c r="H1000" s="9"/>
      <c r="J1000" s="9"/>
      <c r="K1000" s="9"/>
      <c r="L1000" s="9"/>
      <c r="M1000" s="9"/>
      <c r="N1000" s="9"/>
      <c r="T1000" s="9"/>
    </row>
    <row r="1001">
      <c r="E1001" s="9"/>
      <c r="F1001" s="100"/>
      <c r="G1001" s="9"/>
      <c r="H1001" s="9"/>
      <c r="J1001" s="9"/>
      <c r="K1001" s="9"/>
      <c r="L1001" s="9"/>
      <c r="M1001" s="9"/>
      <c r="N1001" s="9"/>
      <c r="T1001" s="9"/>
    </row>
  </sheetData>
  <dataValidations>
    <dataValidation type="custom" allowBlank="1" showDropDown="1" sqref="B2:B21">
      <formula1>OR(NOT(ISERROR(DATEVALUE(B2))), AND(ISNUMBER(B2), LEFT(CELL("format", B2))="D"))</formula1>
    </dataValidation>
    <dataValidation type="custom" allowBlank="1" showDropDown="1" sqref="E2:F21 H2:O21 Q2:Q2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6.63"/>
    <col customWidth="1" min="3" max="3" width="15.75"/>
    <col customWidth="1" min="4" max="4" width="15.5"/>
    <col customWidth="1" min="5" max="5" width="23.0"/>
    <col customWidth="1" min="6" max="6" width="25.88"/>
    <col customWidth="1" min="7" max="7" width="24.5"/>
    <col customWidth="1" min="8" max="8" width="23.75"/>
    <col customWidth="1" min="9" max="9" width="18.38"/>
    <col customWidth="1" min="10" max="10" width="22.63"/>
    <col customWidth="1" min="11" max="11" width="20.0"/>
    <col customWidth="1" min="12" max="12" width="22.0"/>
    <col customWidth="1" min="13" max="13" width="23.63"/>
    <col customWidth="1" min="14" max="14" width="23.25"/>
    <col customWidth="1" min="15" max="15" width="20.13"/>
    <col customWidth="1" min="17" max="17" width="16.88"/>
  </cols>
  <sheetData>
    <row r="1" ht="22.5" customHeight="1">
      <c r="A1" s="81" t="s">
        <v>733</v>
      </c>
      <c r="B1" s="81" t="s">
        <v>734</v>
      </c>
      <c r="C1" s="81" t="s">
        <v>742</v>
      </c>
      <c r="D1" s="81" t="s">
        <v>744</v>
      </c>
      <c r="E1" s="101" t="s">
        <v>9817</v>
      </c>
      <c r="F1" s="101" t="s">
        <v>9818</v>
      </c>
      <c r="G1" s="101" t="s">
        <v>9819</v>
      </c>
      <c r="H1" s="101" t="s">
        <v>9820</v>
      </c>
      <c r="I1" s="81" t="s">
        <v>9821</v>
      </c>
      <c r="J1" s="101" t="s">
        <v>9822</v>
      </c>
      <c r="K1" s="101" t="s">
        <v>9823</v>
      </c>
      <c r="L1" s="101" t="s">
        <v>9824</v>
      </c>
      <c r="M1" s="101" t="s">
        <v>9825</v>
      </c>
      <c r="N1" s="101" t="s">
        <v>9826</v>
      </c>
      <c r="O1" s="81" t="s">
        <v>9827</v>
      </c>
      <c r="P1" s="81" t="s">
        <v>741</v>
      </c>
      <c r="Q1" s="81" t="s">
        <v>9828</v>
      </c>
      <c r="R1" s="81" t="s">
        <v>739</v>
      </c>
      <c r="S1" s="81" t="s">
        <v>743</v>
      </c>
      <c r="T1" s="101" t="s">
        <v>9829</v>
      </c>
    </row>
    <row r="2" ht="22.5" customHeight="1">
      <c r="A2" s="85"/>
      <c r="B2" s="102"/>
      <c r="C2" s="85"/>
      <c r="D2" s="85"/>
      <c r="E2" s="103"/>
      <c r="F2" s="103"/>
      <c r="G2" s="103"/>
      <c r="H2" s="103"/>
      <c r="I2" s="103">
        <f t="shared" ref="I2:I21" si="1">SUM(E2:H2)</f>
        <v>0</v>
      </c>
      <c r="J2" s="103"/>
      <c r="K2" s="103"/>
      <c r="L2" s="103"/>
      <c r="M2" s="103"/>
      <c r="N2" s="103"/>
      <c r="O2" s="103"/>
      <c r="P2" s="85"/>
      <c r="Q2" s="103"/>
      <c r="R2" s="85" t="str">
        <f>CaixaGeral!R2</f>
        <v/>
      </c>
      <c r="S2" s="104"/>
      <c r="T2" s="101"/>
    </row>
    <row r="3" ht="22.5" customHeight="1">
      <c r="A3" s="81" t="s">
        <v>9830</v>
      </c>
      <c r="B3" s="102">
        <v>45658.0</v>
      </c>
      <c r="C3" s="85" t="s">
        <v>9831</v>
      </c>
      <c r="D3" s="85"/>
      <c r="E3" s="103">
        <f>SUMIFS(SaldoContas!P:P,SaldoContas!S:S,C:C)</f>
        <v>467699.75</v>
      </c>
      <c r="F3" s="103">
        <f>SUMIFS(PedidodeVenda!G:G,PedidodeVenda!N:N,C:C)+(SUMIFS(F2,R2,"Finalizado"))</f>
        <v>-0.0000000002910383046</v>
      </c>
      <c r="G3" s="103">
        <f>SUMIFS(CarrinhoFretes!Q:Q,CarrinhoFretes!T:T,P:P,CarrinhoFretes!Y:Y,"Em Trânsito")+(SUMIFS(G2,R2,"Finalizado"))</f>
        <v>0</v>
      </c>
      <c r="H3" s="103">
        <f>SUMIFS(Implantacao!I:I,Implantacao!K:K,C:C,Implantacao!D:D,"Crédito")+(SUMIFS(H2,R2,"Finalizado"))</f>
        <v>0.009933000015</v>
      </c>
      <c r="I3" s="103">
        <f t="shared" si="1"/>
        <v>467699.7599</v>
      </c>
      <c r="J3" s="103">
        <f>SUMIFS(PedidodeCompra!H:H,PedidodeCompra!M:M,C:C)+(SUMIFS(J2,R2,"Finalizado"))</f>
        <v>-0.0000000001600710675</v>
      </c>
      <c r="K3" s="103">
        <f>SUMIFS(PedFretes!G:G,PedFretes!K:K,C:C)+(SUMIFS(K2,R2,"Finalizado"))</f>
        <v>0.0000000008440110832</v>
      </c>
      <c r="L3" s="103">
        <f>SUMIFS(OutrasDespesas!H:H,OutrasDespesas!K:K,C:C)+(SUMIFS(L2,R2,"Finalizado"))</f>
        <v>0</v>
      </c>
      <c r="M3" s="103">
        <f>SUMIFS('PedComissão'!G:G,'PedComissão'!K:K,C:C)+(SUMIFS(M2,R2,"Finalizado"))</f>
        <v>0</v>
      </c>
      <c r="N3" s="103">
        <f>SUMIFS(Implantacao!I:I,Implantacao!K:K,C:C,Implantacao!D:D,"Débito")+(SUMIFS(N2,R2,"Finalizado"))</f>
        <v>0</v>
      </c>
      <c r="O3" s="103">
        <f t="shared" ref="O3:O21" si="2">SUM(J3:N3)</f>
        <v>0.0000000006821210263</v>
      </c>
      <c r="P3" s="85" t="str">
        <f t="shared" ref="P3:P21" si="3">TEXT(B3,"MM/YYYY")</f>
        <v>01/2025</v>
      </c>
      <c r="Q3" s="103">
        <f t="shared" ref="Q3:Q21" si="4">I3-O3</f>
        <v>467699.7599</v>
      </c>
      <c r="R3" s="85" t="str">
        <f>CaixaGeral!R3</f>
        <v>Finalizado</v>
      </c>
      <c r="S3" s="104">
        <v>45688.87619212963</v>
      </c>
      <c r="T3" s="101">
        <v>2.110710209933E12</v>
      </c>
    </row>
    <row r="4" ht="22.5" customHeight="1">
      <c r="A4" s="81" t="s">
        <v>9832</v>
      </c>
      <c r="B4" s="102">
        <v>45689.0</v>
      </c>
      <c r="C4" s="85" t="s">
        <v>9833</v>
      </c>
      <c r="D4" s="85"/>
      <c r="E4" s="103">
        <f>SUMIFS(SaldoContas!P:P,SaldoContas!S:S,C:C)</f>
        <v>1784167.13</v>
      </c>
      <c r="F4" s="103">
        <f>SUMIFS(PedidodeVenda!G:G,PedidodeVenda!N:N,C:C)+(SUMIFS(F3,R3,"Finalizado"))</f>
        <v>-0.0000000004365574569</v>
      </c>
      <c r="G4" s="103">
        <f>SUMIFS(CarrinhoFretes!Q:Q,CarrinhoFretes!T:T,P:P,CarrinhoFretes!Y:Y,"Em Trânsito")+(SUMIFS(G3,R3,"Finalizado"))</f>
        <v>0</v>
      </c>
      <c r="H4" s="103">
        <f>SUMIFS(Implantacao!I:I,Implantacao!K:K,C:C,Implantacao!D:D,"Crédito")+(SUMIFS(H3,R3,"Finalizado"))</f>
        <v>30694.96993</v>
      </c>
      <c r="I4" s="103">
        <f t="shared" si="1"/>
        <v>1814862.1</v>
      </c>
      <c r="J4" s="103">
        <f>SUMIFS(PedidodeCompra!H:H,PedidodeCompra!M:M,C:C)+(SUMIFS(J3,R3,"Finalizado"))</f>
        <v>-0.0000000003346940503</v>
      </c>
      <c r="K4" s="103">
        <f>SUMIFS(PedFretes!G:G,PedFretes!K:K,C:C)+(SUMIFS(K3,R3,"Finalizado"))</f>
        <v>0.0000000008440110832</v>
      </c>
      <c r="L4" s="103">
        <f>SUMIFS(OutrasDespesas!H:H,OutrasDespesas!K:K,C:C)+(SUMIFS(L3,R3,"Finalizado"))</f>
        <v>0</v>
      </c>
      <c r="M4" s="103">
        <f>SUMIFS('PedComissão'!G:G,'PedComissão'!K:K,C:C)+(SUMIFS(M3,R3,"Finalizado"))</f>
        <v>0</v>
      </c>
      <c r="N4" s="103">
        <f>SUMIFS(Implantacao!I:I,Implantacao!K:K,C:C,Implantacao!D:D,"Débito")+(SUMIFS(N3,R3,"Finalizado"))</f>
        <v>0</v>
      </c>
      <c r="O4" s="103">
        <f t="shared" si="2"/>
        <v>0.0000000005074980436</v>
      </c>
      <c r="P4" s="85" t="str">
        <f t="shared" si="3"/>
        <v>02/2025</v>
      </c>
      <c r="Q4" s="103">
        <f t="shared" si="4"/>
        <v>1814862.1</v>
      </c>
      <c r="R4" s="85" t="str">
        <f>CaixaGeral!R4</f>
        <v>Finalizado</v>
      </c>
      <c r="S4" s="85"/>
      <c r="T4" s="103"/>
    </row>
    <row r="5" ht="22.5" customHeight="1">
      <c r="A5" s="81" t="s">
        <v>9835</v>
      </c>
      <c r="B5" s="102">
        <v>45717.0</v>
      </c>
      <c r="C5" s="85" t="s">
        <v>9836</v>
      </c>
      <c r="D5" s="85"/>
      <c r="E5" s="103">
        <f>SUMIFS(SaldoContas!P:P,SaldoContas!S:S,C:C)</f>
        <v>724236.49</v>
      </c>
      <c r="F5" s="103">
        <f>SUMIFS(PedidodeVenda!G:G,PedidodeVenda!N:N,C:C)+(SUMIFS(F4,R4,"Finalizado"))</f>
        <v>-0.0000000006693881005</v>
      </c>
      <c r="G5" s="103">
        <f>SUMIFS(CarrinhoFretes!Q:Q,CarrinhoFretes!T:T,P:P,CarrinhoFretes!Y:Y,"Em Trânsito")+(SUMIFS(G4,R4,"Finalizado"))</f>
        <v>0</v>
      </c>
      <c r="H5" s="103">
        <f>SUMIFS(Implantacao!I:I,Implantacao!K:K,C:C,Implantacao!D:D,"Crédito")+(SUMIFS(H4,R4,"Finalizado"))</f>
        <v>45794.96993</v>
      </c>
      <c r="I5" s="103">
        <f t="shared" si="1"/>
        <v>770031.4599</v>
      </c>
      <c r="J5" s="103">
        <f>SUMIFS(PedidodeCompra!H:H,PedidodeCompra!M:M,C:C)+(SUMIFS(J4,R4,"Finalizado"))</f>
        <v>-0.000000000509317033</v>
      </c>
      <c r="K5" s="103">
        <f>SUMIFS(PedFretes!G:G,PedFretes!K:K,C:C)+(SUMIFS(K4,R4,"Finalizado"))</f>
        <v>0.0000000008440110832</v>
      </c>
      <c r="L5" s="103">
        <f>SUMIFS(OutrasDespesas!H:H,OutrasDespesas!K:K,C:C)+(SUMIFS(L4,R4,"Finalizado"))</f>
        <v>0</v>
      </c>
      <c r="M5" s="103">
        <f>SUMIFS('PedComissão'!G:G,'PedComissão'!K:K,C:C)+(SUMIFS(M4,R4,"Finalizado"))</f>
        <v>0</v>
      </c>
      <c r="N5" s="103">
        <f>SUMIFS(Implantacao!I:I,Implantacao!K:K,C:C,Implantacao!D:D,"Débito")+(SUMIFS(N4,R4,"Finalizado"))</f>
        <v>0</v>
      </c>
      <c r="O5" s="103">
        <f t="shared" si="2"/>
        <v>0.0000000003328750608</v>
      </c>
      <c r="P5" s="85" t="str">
        <f t="shared" si="3"/>
        <v>03/2025</v>
      </c>
      <c r="Q5" s="103">
        <f t="shared" si="4"/>
        <v>770031.4599</v>
      </c>
      <c r="R5" s="85" t="str">
        <f>CaixaGeral!R5</f>
        <v>Finalizado</v>
      </c>
      <c r="S5" s="85"/>
      <c r="T5" s="103"/>
    </row>
    <row r="6" ht="22.5" customHeight="1">
      <c r="A6" s="81" t="s">
        <v>9837</v>
      </c>
      <c r="B6" s="102">
        <v>45748.0</v>
      </c>
      <c r="C6" s="85" t="s">
        <v>9838</v>
      </c>
      <c r="D6" s="85"/>
      <c r="E6" s="103">
        <f>SUMIFS(SaldoContas!P:P,SaldoContas!S:S,C:C)</f>
        <v>253675.87</v>
      </c>
      <c r="F6" s="103">
        <f>SUMIFS(PedidodeVenda!G:G,PedidodeVenda!N:N,C:C)+(SUMIFS(F5,R5,"Finalizado"))</f>
        <v>-0.0000000008440110832</v>
      </c>
      <c r="G6" s="103">
        <f>SUMIFS(CarrinhoFretes!Q:Q,CarrinhoFretes!T:T,P:P,CarrinhoFretes!Y:Y,"Em Trânsito")+(SUMIFS(G5,R5,"Finalizado"))</f>
        <v>0</v>
      </c>
      <c r="H6" s="103">
        <f>SUMIFS(Implantacao!I:I,Implantacao!K:K,C:C,Implantacao!D:D,"Crédito")+(SUMIFS(H5,R5,"Finalizado"))</f>
        <v>45794.96993</v>
      </c>
      <c r="I6" s="103">
        <f t="shared" si="1"/>
        <v>299470.8399</v>
      </c>
      <c r="J6" s="103">
        <f>SUMIFS(PedidodeCompra!H:H,PedidodeCompra!M:M,C:C)+(SUMIFS(J5,R5,"Finalizado"))</f>
        <v>-126450</v>
      </c>
      <c r="K6" s="103">
        <f>SUMIFS(PedFretes!G:G,PedFretes!K:K,C:C)+(SUMIFS(K5,R5,"Finalizado"))</f>
        <v>0.0000000007858034223</v>
      </c>
      <c r="L6" s="103">
        <f>SUMIFS(OutrasDespesas!H:H,OutrasDespesas!K:K,C:C)+(SUMIFS(L5,R5,"Finalizado"))</f>
        <v>435</v>
      </c>
      <c r="M6" s="103">
        <f>SUMIFS('PedComissão'!G:G,'PedComissão'!K:K,C:C)+(SUMIFS(M5,R5,"Finalizado"))</f>
        <v>0</v>
      </c>
      <c r="N6" s="103">
        <f>SUMIFS(Implantacao!I:I,Implantacao!K:K,C:C,Implantacao!D:D,"Débito")+(SUMIFS(N5,R5,"Finalizado"))</f>
        <v>0</v>
      </c>
      <c r="O6" s="103">
        <f t="shared" si="2"/>
        <v>-126015</v>
      </c>
      <c r="P6" s="85" t="str">
        <f t="shared" si="3"/>
        <v>04/2025</v>
      </c>
      <c r="Q6" s="103">
        <f t="shared" si="4"/>
        <v>425485.8399</v>
      </c>
      <c r="R6" s="85" t="str">
        <f>CaixaGeral!R6</f>
        <v>Finalizado</v>
      </c>
      <c r="S6" s="85"/>
      <c r="T6" s="103"/>
    </row>
    <row r="7" ht="22.5" customHeight="1">
      <c r="A7" s="81" t="s">
        <v>9840</v>
      </c>
      <c r="B7" s="102">
        <v>45778.0</v>
      </c>
      <c r="C7" s="85" t="s">
        <v>9841</v>
      </c>
      <c r="D7" s="85"/>
      <c r="E7" s="103">
        <f>SUMIFS(SaldoContas!P:P,SaldoContas!S:S,C:C)</f>
        <v>375911.99</v>
      </c>
      <c r="F7" s="103">
        <f>SUMIFS(PedidodeVenda!G:G,PedidodeVenda!N:N,C:C)+(SUMIFS(F6,R6,"Finalizado"))</f>
        <v>-0.0000000009604264051</v>
      </c>
      <c r="G7" s="103">
        <f>SUMIFS(CarrinhoFretes!Q:Q,CarrinhoFretes!T:T,P:P,CarrinhoFretes!Y:Y,"Em Trânsito")+(SUMIFS(G6,R6,"Finalizado"))</f>
        <v>0</v>
      </c>
      <c r="H7" s="103">
        <f>SUMIFS(Implantacao!I:I,Implantacao!K:K,C:C,Implantacao!D:D,"Crédito")+(SUMIFS(H6,R6,"Finalizado"))</f>
        <v>45794.96993</v>
      </c>
      <c r="I7" s="103">
        <f t="shared" si="1"/>
        <v>421706.9599</v>
      </c>
      <c r="J7" s="103">
        <f>SUMIFS(PedidodeCompra!H:H,PedidodeCompra!M:M,C:C)+(SUMIFS(J6,R6,"Finalizado"))</f>
        <v>-126450</v>
      </c>
      <c r="K7" s="103">
        <f>SUMIFS(PedFretes!G:G,PedFretes!K:K,C:C)+(SUMIFS(K6,R6,"Finalizado"))</f>
        <v>0.0000000007858034223</v>
      </c>
      <c r="L7" s="103">
        <f>SUMIFS(OutrasDespesas!H:H,OutrasDespesas!K:K,C:C)+(SUMIFS(L6,R6,"Finalizado"))</f>
        <v>435</v>
      </c>
      <c r="M7" s="103">
        <f>SUMIFS('PedComissão'!G:G,'PedComissão'!K:K,C:C)+(SUMIFS(M6,R6,"Finalizado"))</f>
        <v>0</v>
      </c>
      <c r="N7" s="103">
        <f>SUMIFS(Implantacao!I:I,Implantacao!K:K,C:C,Implantacao!D:D,"Débito")+(SUMIFS(N6,R6,"Finalizado"))</f>
        <v>0</v>
      </c>
      <c r="O7" s="103">
        <f t="shared" si="2"/>
        <v>-126015</v>
      </c>
      <c r="P7" s="85" t="str">
        <f t="shared" si="3"/>
        <v>05/2025</v>
      </c>
      <c r="Q7" s="103">
        <f t="shared" si="4"/>
        <v>547721.9599</v>
      </c>
      <c r="R7" s="85" t="str">
        <f>CaixaGeral!R7</f>
        <v>Finalizado</v>
      </c>
      <c r="S7" s="85"/>
      <c r="T7" s="103"/>
    </row>
    <row r="8" ht="22.5" customHeight="1">
      <c r="A8" s="81" t="s">
        <v>9843</v>
      </c>
      <c r="B8" s="102">
        <v>45809.0</v>
      </c>
      <c r="C8" s="85" t="s">
        <v>9844</v>
      </c>
      <c r="D8" s="85"/>
      <c r="E8" s="103">
        <f>SUMIFS(SaldoContas!P:P,SaldoContas!S:S,C:C)</f>
        <v>459023.31</v>
      </c>
      <c r="F8" s="103">
        <f>SUMIFS(PedidodeVenda!G:G,PedidodeVenda!N:N,C:C)+(SUMIFS(F7,R7,"Finalizado"))</f>
        <v>-0.0000000006257323548</v>
      </c>
      <c r="G8" s="103">
        <f>SUMIFS(CarrinhoFretes!Q:Q,CarrinhoFretes!T:T,P:P,CarrinhoFretes!Y:Y,"Em Trânsito")+(SUMIFS(G7,R7,"Finalizado"))</f>
        <v>0</v>
      </c>
      <c r="H8" s="103">
        <f>SUMIFS(Implantacao!I:I,Implantacao!K:K,C:C,Implantacao!D:D,"Crédito")+(SUMIFS(H7,R7,"Finalizado"))</f>
        <v>49794.96993</v>
      </c>
      <c r="I8" s="103">
        <f t="shared" si="1"/>
        <v>508818.2799</v>
      </c>
      <c r="J8" s="103">
        <f>SUMIFS(PedidodeCompra!H:H,PedidodeCompra!M:M,C:C)+(SUMIFS(J7,R7,"Finalizado"))</f>
        <v>-126450</v>
      </c>
      <c r="K8" s="103">
        <f>SUMIFS(PedFretes!G:G,PedFretes!K:K,C:C)+(SUMIFS(K7,R7,"Finalizado"))</f>
        <v>0.0000000007858034223</v>
      </c>
      <c r="L8" s="103">
        <f>SUMIFS(OutrasDespesas!H:H,OutrasDespesas!K:K,C:C)+(SUMIFS(L7,R7,"Finalizado"))</f>
        <v>435</v>
      </c>
      <c r="M8" s="103">
        <f>SUMIFS('PedComissão'!G:G,'PedComissão'!K:K,C:C)+(SUMIFS(M7,R7,"Finalizado"))</f>
        <v>0</v>
      </c>
      <c r="N8" s="103">
        <f>SUMIFS(Implantacao!I:I,Implantacao!K:K,C:C,Implantacao!D:D,"Débito")+(SUMIFS(N7,R7,"Finalizado"))</f>
        <v>0</v>
      </c>
      <c r="O8" s="103">
        <f t="shared" si="2"/>
        <v>-126015</v>
      </c>
      <c r="P8" s="85" t="str">
        <f t="shared" si="3"/>
        <v>06/2025</v>
      </c>
      <c r="Q8" s="103">
        <f t="shared" si="4"/>
        <v>634833.2799</v>
      </c>
      <c r="R8" s="85" t="str">
        <f>CaixaGeral!R8</f>
        <v>Finalizado</v>
      </c>
      <c r="S8" s="85"/>
      <c r="T8" s="103"/>
    </row>
    <row r="9" ht="22.5" customHeight="1">
      <c r="A9" s="81" t="s">
        <v>9846</v>
      </c>
      <c r="B9" s="102">
        <v>45839.0</v>
      </c>
      <c r="C9" s="85" t="s">
        <v>9847</v>
      </c>
      <c r="D9" s="85"/>
      <c r="E9" s="103">
        <f>SUMIFS(SaldoContas!P:P,SaldoContas!S:S,C:C)</f>
        <v>399555.39</v>
      </c>
      <c r="F9" s="103">
        <f>SUMIFS(PedidodeVenda!G:G,PedidodeVenda!N:N,C:C)+(SUMIFS(F8,R8,"Finalizado"))</f>
        <v>-0.00000000158615876</v>
      </c>
      <c r="G9" s="103">
        <f>SUMIFS(CarrinhoFretes!Q:Q,CarrinhoFretes!T:T,P:P,CarrinhoFretes!Y:Y,"Em Trânsito")+(SUMIFS(G8,R8,"Finalizado"))</f>
        <v>0</v>
      </c>
      <c r="H9" s="103">
        <f>SUMIFS(Implantacao!I:I,Implantacao!K:K,C:C,Implantacao!D:D,"Crédito")+(SUMIFS(H8,R8,"Finalizado"))</f>
        <v>49794.96993</v>
      </c>
      <c r="I9" s="103">
        <f t="shared" si="1"/>
        <v>449350.3599</v>
      </c>
      <c r="J9" s="103">
        <f>SUMIFS(PedidodeCompra!H:H,PedidodeCompra!M:M,C:C)+(SUMIFS(J8,R8,"Finalizado"))</f>
        <v>-126450</v>
      </c>
      <c r="K9" s="103">
        <f>SUMIFS(PedFretes!G:G,PedFretes!K:K,C:C)+(SUMIFS(K8,R8,"Finalizado"))</f>
        <v>0.00000000125146471</v>
      </c>
      <c r="L9" s="103">
        <f>SUMIFS(OutrasDespesas!H:H,OutrasDespesas!K:K,C:C)+(SUMIFS(L8,R8,"Finalizado"))</f>
        <v>435</v>
      </c>
      <c r="M9" s="103">
        <f>SUMIFS('PedComissão'!G:G,'PedComissão'!K:K,C:C)+(SUMIFS(M8,R8,"Finalizado"))</f>
        <v>0</v>
      </c>
      <c r="N9" s="103">
        <f>SUMIFS(Implantacao!I:I,Implantacao!K:K,C:C,Implantacao!D:D,"Débito")+(SUMIFS(N8,R8,"Finalizado"))</f>
        <v>0</v>
      </c>
      <c r="O9" s="103">
        <f t="shared" si="2"/>
        <v>-126015</v>
      </c>
      <c r="P9" s="85" t="str">
        <f t="shared" si="3"/>
        <v>07/2025</v>
      </c>
      <c r="Q9" s="103">
        <f t="shared" si="4"/>
        <v>575365.3599</v>
      </c>
      <c r="R9" s="85" t="str">
        <f>CaixaGeral!R9</f>
        <v>Finalizado</v>
      </c>
      <c r="S9" s="85"/>
      <c r="T9" s="103"/>
    </row>
    <row r="10" ht="22.5" customHeight="1">
      <c r="A10" s="81" t="s">
        <v>9849</v>
      </c>
      <c r="B10" s="102">
        <v>45870.0</v>
      </c>
      <c r="C10" s="85" t="s">
        <v>9850</v>
      </c>
      <c r="D10" s="85"/>
      <c r="E10" s="103">
        <f>SUMIFS(SaldoContas!P:P,SaldoContas!S:S,C:C)</f>
        <v>133784.11</v>
      </c>
      <c r="F10" s="103">
        <f>SUMIFS(PedidodeVenda!G:G,PedidodeVenda!N:N,C:C)+(SUMIFS(F9,R9,"Finalizado"))</f>
        <v>-0.000000001178705133</v>
      </c>
      <c r="G10" s="103">
        <f>SUMIFS(CarrinhoFretes!Q:Q,CarrinhoFretes!T:T,P:P,CarrinhoFretes!Y:Y,"Em Trânsito")+(SUMIFS(G9,R9,"Finalizado"))</f>
        <v>0</v>
      </c>
      <c r="H10" s="103">
        <f>SUMIFS(Implantacao!I:I,Implantacao!K:K,C:C,Implantacao!D:D,"Crédito")+(SUMIFS(H9,R9,"Finalizado"))</f>
        <v>129794.9699</v>
      </c>
      <c r="I10" s="103">
        <f t="shared" si="1"/>
        <v>263579.0799</v>
      </c>
      <c r="J10" s="103">
        <f>SUMIFS(PedidodeCompra!H:H,PedidodeCompra!M:M,C:C)+(SUMIFS(J9,R9,"Finalizado"))</f>
        <v>-126450</v>
      </c>
      <c r="K10" s="103">
        <f>SUMIFS(PedFretes!G:G,PedFretes!K:K,C:C)+(SUMIFS(K9,R9,"Finalizado"))</f>
        <v>0.00000000125146471</v>
      </c>
      <c r="L10" s="103">
        <f>SUMIFS(OutrasDespesas!H:H,OutrasDespesas!K:K,C:C)+(SUMIFS(L9,R9,"Finalizado"))</f>
        <v>435</v>
      </c>
      <c r="M10" s="103">
        <f>SUMIFS('PedComissão'!G:G,'PedComissão'!K:K,C:C)+(SUMIFS(M9,R9,"Finalizado"))</f>
        <v>0</v>
      </c>
      <c r="N10" s="103">
        <f>SUMIFS(Implantacao!I:I,Implantacao!K:K,C:C,Implantacao!D:D,"Débito")+(SUMIFS(N9,R9,"Finalizado"))</f>
        <v>0</v>
      </c>
      <c r="O10" s="103">
        <f t="shared" si="2"/>
        <v>-126015</v>
      </c>
      <c r="P10" s="85" t="str">
        <f t="shared" si="3"/>
        <v>08/2025</v>
      </c>
      <c r="Q10" s="103">
        <f t="shared" si="4"/>
        <v>389594.0799</v>
      </c>
      <c r="R10" s="85" t="str">
        <f>CaixaGeral!R10</f>
        <v>Finalizado</v>
      </c>
      <c r="S10" s="85"/>
      <c r="T10" s="103"/>
    </row>
    <row r="11" ht="22.5" customHeight="1">
      <c r="A11" s="81" t="s">
        <v>9852</v>
      </c>
      <c r="B11" s="102">
        <v>45901.0</v>
      </c>
      <c r="C11" s="85" t="s">
        <v>9853</v>
      </c>
      <c r="D11" s="85"/>
      <c r="E11" s="103">
        <f>SUMIFS(SaldoContas!P:P,SaldoContas!S:S,C:C)</f>
        <v>-49970.59</v>
      </c>
      <c r="F11" s="103">
        <f>SUMIFS(PedidodeVenda!G:G,PedidodeVenda!N:N,C:C)+(SUMIFS(F10,R10,"Finalizado"))</f>
        <v>-0.000000001178705133</v>
      </c>
      <c r="G11" s="103">
        <f>SUMIFS(CarrinhoFretes!Q:Q,CarrinhoFretes!T:T,P:P,CarrinhoFretes!Y:Y,"Em Trânsito")+(SUMIFS(G10,R10,"Finalizado"))</f>
        <v>0</v>
      </c>
      <c r="H11" s="103">
        <f>SUMIFS(Implantacao!I:I,Implantacao!K:K,C:C,Implantacao!D:D,"Crédito")+(SUMIFS(H10,R10,"Finalizado"))</f>
        <v>129794.9699</v>
      </c>
      <c r="I11" s="103">
        <f t="shared" si="1"/>
        <v>79824.37993</v>
      </c>
      <c r="J11" s="103">
        <f>SUMIFS(PedidodeCompra!H:H,PedidodeCompra!M:M,C:C)+(SUMIFS(J10,R10,"Finalizado"))</f>
        <v>-126450</v>
      </c>
      <c r="K11" s="103">
        <f>SUMIFS(PedFretes!G:G,PedFretes!K:K,C:C)+(SUMIFS(K10,R10,"Finalizado"))</f>
        <v>0.000000001484295353</v>
      </c>
      <c r="L11" s="103">
        <f>SUMIFS(OutrasDespesas!H:H,OutrasDespesas!K:K,C:C)+(SUMIFS(L10,R10,"Finalizado"))</f>
        <v>435</v>
      </c>
      <c r="M11" s="103">
        <f>SUMIFS('PedComissão'!G:G,'PedComissão'!K:K,C:C)+(SUMIFS(M10,R10,"Finalizado"))</f>
        <v>0</v>
      </c>
      <c r="N11" s="103">
        <f>SUMIFS(Implantacao!I:I,Implantacao!K:K,C:C,Implantacao!D:D,"Débito")+(SUMIFS(N10,R10,"Finalizado"))</f>
        <v>0</v>
      </c>
      <c r="O11" s="103">
        <f t="shared" si="2"/>
        <v>-126015</v>
      </c>
      <c r="P11" s="85" t="str">
        <f t="shared" si="3"/>
        <v>09/2025</v>
      </c>
      <c r="Q11" s="103">
        <f t="shared" si="4"/>
        <v>205839.3799</v>
      </c>
      <c r="R11" s="85" t="str">
        <f>CaixaGeral!R11</f>
        <v>Finalizado</v>
      </c>
      <c r="S11" s="85"/>
      <c r="T11" s="103"/>
    </row>
    <row r="12" ht="22.5" customHeight="1">
      <c r="A12" s="81" t="s">
        <v>9855</v>
      </c>
      <c r="B12" s="102">
        <v>45931.0</v>
      </c>
      <c r="C12" s="85" t="s">
        <v>9856</v>
      </c>
      <c r="D12" s="85"/>
      <c r="E12" s="103">
        <f>SUMIFS(SaldoContas!P:P,SaldoContas!S:S,C:C)</f>
        <v>699402.13</v>
      </c>
      <c r="F12" s="103">
        <f>SUMIFS(PedidodeVenda!G:G,PedidodeVenda!N:N,C:C)+(SUMIFS(F11,R11,"Finalizado"))</f>
        <v>-0.00000000161526259</v>
      </c>
      <c r="G12" s="103">
        <f>SUMIFS(CarrinhoFretes!Q:Q,CarrinhoFretes!T:T,P:P,CarrinhoFretes!Y:Y,"Em Trânsito")+(SUMIFS(G11,R11,"Finalizado"))</f>
        <v>0</v>
      </c>
      <c r="H12" s="103">
        <f>SUMIFS(Implantacao!I:I,Implantacao!K:K,C:C,Implantacao!D:D,"Crédito")+(SUMIFS(H11,R11,"Finalizado"))</f>
        <v>129794.9699</v>
      </c>
      <c r="I12" s="103">
        <f t="shared" si="1"/>
        <v>829197.0999</v>
      </c>
      <c r="J12" s="103">
        <f>SUMIFS(PedidodeCompra!H:H,PedidodeCompra!M:M,C:C)+(SUMIFS(J11,R11,"Finalizado"))</f>
        <v>-142394</v>
      </c>
      <c r="K12" s="103">
        <f>SUMIFS(PedFretes!G:G,PedFretes!K:K,C:C)+(SUMIFS(K11,R11,"Finalizado"))</f>
        <v>0.000000001600710675</v>
      </c>
      <c r="L12" s="103">
        <f>SUMIFS(OutrasDespesas!H:H,OutrasDespesas!K:K,C:C)+(SUMIFS(L11,R11,"Finalizado"))</f>
        <v>435</v>
      </c>
      <c r="M12" s="103">
        <f>SUMIFS('PedComissão'!G:G,'PedComissão'!K:K,C:C)+(SUMIFS(M11,R11,"Finalizado"))</f>
        <v>0</v>
      </c>
      <c r="N12" s="103">
        <f>SUMIFS(Implantacao!I:I,Implantacao!K:K,C:C,Implantacao!D:D,"Débito")+(SUMIFS(N11,R11,"Finalizado"))</f>
        <v>0</v>
      </c>
      <c r="O12" s="103">
        <f t="shared" si="2"/>
        <v>-141959</v>
      </c>
      <c r="P12" s="85" t="str">
        <f t="shared" si="3"/>
        <v>10/2025</v>
      </c>
      <c r="Q12" s="103">
        <f t="shared" si="4"/>
        <v>971156.0999</v>
      </c>
      <c r="R12" s="85" t="str">
        <f>CaixaGeral!R12</f>
        <v>Finalizado</v>
      </c>
      <c r="S12" s="85"/>
      <c r="T12" s="103"/>
    </row>
    <row r="13" ht="22.5" customHeight="1">
      <c r="A13" s="81" t="s">
        <v>9858</v>
      </c>
      <c r="B13" s="102">
        <v>45962.0</v>
      </c>
      <c r="C13" s="85" t="s">
        <v>9859</v>
      </c>
      <c r="D13" s="85"/>
      <c r="E13" s="103">
        <f>SUMIFS(SaldoContas!P:P,SaldoContas!S:S,C:C)</f>
        <v>919902.6</v>
      </c>
      <c r="F13" s="103">
        <f>SUMIFS(PedidodeVenda!G:G,PedidodeVenda!N:N,C:C)+(SUMIFS(F12,R12,"Finalizado"))</f>
        <v>-0.00000000225554686</v>
      </c>
      <c r="G13" s="103">
        <f>SUMIFS(CarrinhoFretes!Q:Q,CarrinhoFretes!T:T,P:P,CarrinhoFretes!Y:Y,"Em Trânsito")+(SUMIFS(G12,R12,"Finalizado"))</f>
        <v>0</v>
      </c>
      <c r="H13" s="103">
        <f>SUMIFS(Implantacao!I:I,Implantacao!K:K,C:C,Implantacao!D:D,"Crédito")+(SUMIFS(H12,R12,"Finalizado"))</f>
        <v>129794.9699</v>
      </c>
      <c r="I13" s="103">
        <f t="shared" si="1"/>
        <v>1049697.57</v>
      </c>
      <c r="J13" s="103">
        <f>SUMIFS(PedidodeCompra!H:H,PedidodeCompra!M:M,C:C)+(SUMIFS(J12,R12,"Finalizado"))</f>
        <v>-142394</v>
      </c>
      <c r="K13" s="103">
        <f>SUMIFS(PedFretes!G:G,PedFretes!K:K,C:C)+(SUMIFS(K12,R12,"Finalizado"))</f>
        <v>0.000000001600710675</v>
      </c>
      <c r="L13" s="103">
        <f>SUMIFS(OutrasDespesas!H:H,OutrasDespesas!K:K,C:C)+(SUMIFS(L12,R12,"Finalizado"))</f>
        <v>435</v>
      </c>
      <c r="M13" s="103">
        <f>SUMIFS('PedComissão'!G:G,'PedComissão'!K:K,C:C)+(SUMIFS(M12,R12,"Finalizado"))</f>
        <v>0</v>
      </c>
      <c r="N13" s="103">
        <f>SUMIFS(Implantacao!I:I,Implantacao!K:K,C:C,Implantacao!D:D,"Débito")+(SUMIFS(N12,R12,"Finalizado"))</f>
        <v>0</v>
      </c>
      <c r="O13" s="103">
        <f t="shared" si="2"/>
        <v>-141959</v>
      </c>
      <c r="P13" s="85" t="str">
        <f t="shared" si="3"/>
        <v>11/2025</v>
      </c>
      <c r="Q13" s="103">
        <f t="shared" si="4"/>
        <v>1191656.57</v>
      </c>
      <c r="R13" s="85" t="str">
        <f>CaixaGeral!R13</f>
        <v>Finalizado</v>
      </c>
      <c r="S13" s="85"/>
      <c r="T13" s="103"/>
    </row>
    <row r="14" ht="22.5" customHeight="1">
      <c r="A14" s="81" t="s">
        <v>9861</v>
      </c>
      <c r="B14" s="102">
        <v>45992.0</v>
      </c>
      <c r="C14" s="85" t="s">
        <v>9862</v>
      </c>
      <c r="D14" s="85"/>
      <c r="E14" s="103">
        <f>SUMIFS(SaldoContas!P:P,SaldoContas!S:S,C:C)</f>
        <v>2162615.23</v>
      </c>
      <c r="F14" s="103">
        <f>SUMIFS(PedidodeVenda!G:G,PedidodeVenda!N:N,C:C)+(SUMIFS(F13,R13,"Finalizado"))</f>
        <v>-0.000000002371962182</v>
      </c>
      <c r="G14" s="103">
        <f>SUMIFS(CarrinhoFretes!Q:Q,CarrinhoFretes!T:T,P:P,CarrinhoFretes!Y:Y,"Em Trânsito")+(SUMIFS(G13,R13,"Finalizado"))</f>
        <v>0</v>
      </c>
      <c r="H14" s="103">
        <f>SUMIFS(Implantacao!I:I,Implantacao!K:K,C:C,Implantacao!D:D,"Crédito")+(SUMIFS(H13,R13,"Finalizado"))</f>
        <v>227431.1699</v>
      </c>
      <c r="I14" s="103">
        <f t="shared" si="1"/>
        <v>2390046.4</v>
      </c>
      <c r="J14" s="103">
        <f>SUMIFS(PedidodeCompra!H:H,PedidodeCompra!M:M,C:C)+(SUMIFS(J13,R13,"Finalizado"))</f>
        <v>-142394</v>
      </c>
      <c r="K14" s="103">
        <f>SUMIFS(PedFretes!G:G,PedFretes!K:K,C:C)+(SUMIFS(K13,R13,"Finalizado"))</f>
        <v>0.000000001484295353</v>
      </c>
      <c r="L14" s="103">
        <f>SUMIFS(OutrasDespesas!H:H,OutrasDespesas!K:K,C:C)+(SUMIFS(L13,R13,"Finalizado"))</f>
        <v>435</v>
      </c>
      <c r="M14" s="103">
        <f>SUMIFS('PedComissão'!G:G,'PedComissão'!K:K,C:C)+(SUMIFS(M13,R13,"Finalizado"))</f>
        <v>0</v>
      </c>
      <c r="N14" s="103">
        <f>SUMIFS(Implantacao!I:I,Implantacao!K:K,C:C,Implantacao!D:D,"Débito")+(SUMIFS(N13,R13,"Finalizado"))</f>
        <v>0</v>
      </c>
      <c r="O14" s="103">
        <f t="shared" si="2"/>
        <v>-141959</v>
      </c>
      <c r="P14" s="85" t="str">
        <f t="shared" si="3"/>
        <v>12/2025</v>
      </c>
      <c r="Q14" s="103">
        <f t="shared" si="4"/>
        <v>2532005.4</v>
      </c>
      <c r="R14" s="85" t="str">
        <f>CaixaGeral!R14</f>
        <v>Finalizado</v>
      </c>
      <c r="S14" s="85"/>
      <c r="T14" s="103"/>
    </row>
    <row r="15" ht="22.5" customHeight="1">
      <c r="A15" s="96" t="s">
        <v>9864</v>
      </c>
      <c r="B15" s="105">
        <f>CaixaGeral!B15</f>
        <v>46023</v>
      </c>
      <c r="C15" s="106" t="str">
        <f>CaixaGeral!C15</f>
        <v>CXG-0126</v>
      </c>
      <c r="D15" s="106"/>
      <c r="E15" s="107">
        <f>SUMIFS(SaldoContas!P:P,SaldoContas!S:S,C:C)</f>
        <v>1326822.04</v>
      </c>
      <c r="F15" s="107">
        <f>SUMIFS(PedidodeVenda!G:G,PedidodeVenda!N:N,C:C)+(SUMIFS(F14,R14,"Finalizado"))</f>
        <v>2884.62</v>
      </c>
      <c r="G15" s="107">
        <f>SUMIFS(CarrinhoFretes!Q:Q,CarrinhoFretes!T:T,P:P,CarrinhoFretes!Y:Y,"Em Trânsito")+(SUMIFS(G14,R14,"Finalizado"))</f>
        <v>0</v>
      </c>
      <c r="H15" s="107">
        <f>SUMIFS(Implantacao!I:I,Implantacao!K:K,C:C,Implantacao!D:D,"Crédito")+(SUMIFS(H14,R14,"Finalizado"))</f>
        <v>227431.1699</v>
      </c>
      <c r="I15" s="107">
        <f t="shared" si="1"/>
        <v>1557137.83</v>
      </c>
      <c r="J15" s="107">
        <f>SUMIFS(PedidodeCompra!H:H,PedidodeCompra!M:M,C:C)+(SUMIFS(J14,R14,"Finalizado"))</f>
        <v>-142394</v>
      </c>
      <c r="K15" s="107">
        <f>SUMIFS(PedFretes!G:G,PedFretes!K:K,C:C)+(SUMIFS(K14,R14,"Finalizado"))</f>
        <v>8653.8</v>
      </c>
      <c r="L15" s="107">
        <f>SUMIFS(OutrasDespesas!H:H,OutrasDespesas!K:K,C:C)+(SUMIFS(L14,R14,"Finalizado"))</f>
        <v>435</v>
      </c>
      <c r="M15" s="107">
        <f>SUMIFS('PedComissão'!G:G,'PedComissão'!K:K,C:C)+(SUMIFS(M14,R14,"Finalizado"))</f>
        <v>0</v>
      </c>
      <c r="N15" s="107">
        <f>SUMIFS(Implantacao!I:I,Implantacao!K:K,C:C,Implantacao!D:D,"Débito")+(SUMIFS(N14,R14,"Finalizado"))</f>
        <v>0</v>
      </c>
      <c r="O15" s="107">
        <f t="shared" si="2"/>
        <v>-133305.2</v>
      </c>
      <c r="P15" s="106" t="str">
        <f t="shared" si="3"/>
        <v>01/2026</v>
      </c>
      <c r="Q15" s="107">
        <f t="shared" si="4"/>
        <v>1690443.03</v>
      </c>
      <c r="R15" s="106" t="str">
        <f>CaixaGeral!R15</f>
        <v>Finalizado</v>
      </c>
      <c r="S15" s="106"/>
      <c r="T15" s="107"/>
    </row>
    <row r="16" ht="22.5" customHeight="1">
      <c r="A16" s="96" t="s">
        <v>9867</v>
      </c>
      <c r="B16" s="105">
        <f>CaixaGeral!B16</f>
        <v>46054</v>
      </c>
      <c r="C16" s="106" t="str">
        <f>CaixaGeral!C16</f>
        <v>CXG-0226</v>
      </c>
      <c r="D16" s="106"/>
      <c r="E16" s="107">
        <f>SUMIFS(SaldoContas!P:P,SaldoContas!S:S,C:C)</f>
        <v>18282.81</v>
      </c>
      <c r="F16" s="107">
        <f>SUMIFS(PedidodeVenda!G:G,PedidodeVenda!N:N,C:C)+(SUMIFS(F15,R15,"Finalizado"))</f>
        <v>2884.62</v>
      </c>
      <c r="G16" s="107">
        <f>SUMIFS(CarrinhoFretes!Q:Q,CarrinhoFretes!T:T,P:P,CarrinhoFretes!Y:Y,"Em Trânsito")+(SUMIFS(G15,R15,"Finalizado"))</f>
        <v>0</v>
      </c>
      <c r="H16" s="107">
        <f>SUMIFS(Implantacao!I:I,Implantacao!K:K,C:C,Implantacao!D:D,"Crédito")+(SUMIFS(H15,R15,"Finalizado"))</f>
        <v>484091.1699</v>
      </c>
      <c r="I16" s="107">
        <f t="shared" si="1"/>
        <v>505258.5999</v>
      </c>
      <c r="J16" s="107">
        <f>SUMIFS(PedidodeCompra!H:H,PedidodeCompra!M:M,C:C)+(SUMIFS(J15,R15,"Finalizado"))</f>
        <v>-226494.9</v>
      </c>
      <c r="K16" s="107">
        <f>SUMIFS(PedFretes!G:G,PedFretes!K:K,C:C)+(SUMIFS(K15,R15,"Finalizado"))</f>
        <v>8653.8</v>
      </c>
      <c r="L16" s="107">
        <f>SUMIFS(OutrasDespesas!H:H,OutrasDespesas!K:K,C:C)+(SUMIFS(L15,R15,"Finalizado"))</f>
        <v>435</v>
      </c>
      <c r="M16" s="107">
        <f>SUMIFS('PedComissão'!G:G,'PedComissão'!K:K,C:C)+(SUMIFS(M15,R15,"Finalizado"))</f>
        <v>0</v>
      </c>
      <c r="N16" s="107">
        <f>SUMIFS(Implantacao!I:I,Implantacao!K:K,C:C,Implantacao!D:D,"Débito")+(SUMIFS(N15,R15,"Finalizado"))</f>
        <v>0</v>
      </c>
      <c r="O16" s="107">
        <f t="shared" si="2"/>
        <v>-217406.1</v>
      </c>
      <c r="P16" s="106" t="str">
        <f t="shared" si="3"/>
        <v>02/2026</v>
      </c>
      <c r="Q16" s="107">
        <f t="shared" si="4"/>
        <v>722664.6999</v>
      </c>
      <c r="R16" s="106" t="str">
        <f>CaixaGeral!R16</f>
        <v>Finalizado</v>
      </c>
      <c r="S16" s="106"/>
      <c r="T16" s="107"/>
    </row>
    <row r="17" ht="22.5" customHeight="1">
      <c r="A17" s="81" t="s">
        <v>9870</v>
      </c>
      <c r="B17" s="108">
        <f>CaixaGeral!B17</f>
        <v>46082</v>
      </c>
      <c r="C17" s="85" t="str">
        <f>CaixaGeral!C17</f>
        <v>CXG-0326</v>
      </c>
      <c r="D17" s="85"/>
      <c r="E17" s="103">
        <f>SUMIFS(SaldoContas!P:P,SaldoContas!S:S,C:C)</f>
        <v>301780.24</v>
      </c>
      <c r="F17" s="103">
        <f>SUMIFS(PedidodeVenda!G:G,PedidodeVenda!N:N,C:C)+(SUMIFS(F16,R16,"Finalizado"))</f>
        <v>128340.94</v>
      </c>
      <c r="G17" s="103">
        <f>SUMIFS(CarrinhoFretes!Q:Q,CarrinhoFretes!T:T,P:P,CarrinhoFretes!Y:Y,"Em Trânsito")+(SUMIFS(G16,R16,"Finalizado"))</f>
        <v>0</v>
      </c>
      <c r="H17" s="103">
        <f>SUMIFS(Implantacao!I:I,Implantacao!K:K,C:C,Implantacao!D:D,"Crédito")+(SUMIFS(H16,R16,"Finalizado"))</f>
        <v>484091.1699</v>
      </c>
      <c r="I17" s="103">
        <f t="shared" si="1"/>
        <v>914212.3499</v>
      </c>
      <c r="J17" s="103">
        <f>SUMIFS(PedidodeCompra!H:H,PedidodeCompra!M:M,C:C)+(SUMIFS(J16,R16,"Finalizado"))</f>
        <v>-226494.9</v>
      </c>
      <c r="K17" s="103">
        <f>SUMIFS(PedFretes!G:G,PedFretes!K:K,C:C)+(SUMIFS(K16,R16,"Finalizado"))</f>
        <v>8653.8</v>
      </c>
      <c r="L17" s="103">
        <f>SUMIFS(OutrasDespesas!H:H,OutrasDespesas!K:K,C:C)+(SUMIFS(L16,R16,"Finalizado"))</f>
        <v>10435</v>
      </c>
      <c r="M17" s="103">
        <f>SUMIFS('PedComissão'!G:G,'PedComissão'!K:K,C:C)+(SUMIFS(M16,R16,"Finalizado"))</f>
        <v>0</v>
      </c>
      <c r="N17" s="103">
        <f>SUMIFS(Implantacao!I:I,Implantacao!K:K,C:C,Implantacao!D:D,"Débito")+(SUMIFS(N16,R16,"Finalizado"))</f>
        <v>0</v>
      </c>
      <c r="O17" s="103">
        <f t="shared" si="2"/>
        <v>-207406.1</v>
      </c>
      <c r="P17" s="85" t="str">
        <f t="shared" si="3"/>
        <v>03/2026</v>
      </c>
      <c r="Q17" s="103">
        <f t="shared" si="4"/>
        <v>1121618.45</v>
      </c>
      <c r="R17" s="85" t="str">
        <f>CaixaGeral!R17</f>
        <v>Finalizado</v>
      </c>
      <c r="S17" s="85"/>
      <c r="T17" s="103"/>
    </row>
    <row r="18" ht="22.5" customHeight="1">
      <c r="A18" s="81" t="s">
        <v>9873</v>
      </c>
      <c r="B18" s="108">
        <f>CaixaGeral!B18</f>
        <v>46113</v>
      </c>
      <c r="C18" s="85" t="str">
        <f>CaixaGeral!C18</f>
        <v>CXG-0426</v>
      </c>
      <c r="D18" s="85"/>
      <c r="E18" s="103">
        <f>SUMIFS(SaldoContas!P:P,SaldoContas!S:S,C:C)</f>
        <v>708645.21</v>
      </c>
      <c r="F18" s="103">
        <f>SUMIFS(PedidodeVenda!G:G,PedidodeVenda!N:N,C:C)+(SUMIFS(F17,R17,"Finalizado"))</f>
        <v>280457.53</v>
      </c>
      <c r="G18" s="103">
        <f>SUMIFS(CarrinhoFretes!Q:Q,CarrinhoFretes!T:T,P:P,CarrinhoFretes!Y:Y,"Em Trânsito")+(SUMIFS(G17,R17,"Finalizado"))</f>
        <v>0</v>
      </c>
      <c r="H18" s="103">
        <f>SUMIFS(Implantacao!I:I,Implantacao!K:K,C:C,Implantacao!D:D,"Crédito")+(SUMIFS(H17,R17,"Finalizado"))</f>
        <v>484091.1699</v>
      </c>
      <c r="I18" s="103">
        <f t="shared" si="1"/>
        <v>1473193.91</v>
      </c>
      <c r="J18" s="103">
        <f>SUMIFS(PedidodeCompra!H:H,PedidodeCompra!M:M,C:C)+(SUMIFS(J17,R17,"Finalizado"))</f>
        <v>68461.01</v>
      </c>
      <c r="K18" s="103">
        <f>SUMIFS(PedFretes!G:G,PedFretes!K:K,C:C)+(SUMIFS(K17,R17,"Finalizado"))</f>
        <v>8653.8</v>
      </c>
      <c r="L18" s="103">
        <f>SUMIFS(OutrasDespesas!H:H,OutrasDespesas!K:K,C:C)+(SUMIFS(L17,R17,"Finalizado"))</f>
        <v>10435</v>
      </c>
      <c r="M18" s="103">
        <f>SUMIFS('PedComissão'!G:G,'PedComissão'!K:K,C:C)+(SUMIFS(M17,R17,"Finalizado"))</f>
        <v>0</v>
      </c>
      <c r="N18" s="103">
        <f>SUMIFS(Implantacao!I:I,Implantacao!K:K,C:C,Implantacao!D:D,"Débito")+(SUMIFS(N17,R17,"Finalizado"))</f>
        <v>0</v>
      </c>
      <c r="O18" s="103">
        <f t="shared" si="2"/>
        <v>87549.81</v>
      </c>
      <c r="P18" s="85" t="str">
        <f t="shared" si="3"/>
        <v>04/2026</v>
      </c>
      <c r="Q18" s="103">
        <f t="shared" si="4"/>
        <v>1385644.1</v>
      </c>
      <c r="R18" s="85" t="str">
        <f>CaixaGeral!R18</f>
        <v>Finalizado</v>
      </c>
      <c r="S18" s="85"/>
      <c r="T18" s="103"/>
    </row>
    <row r="19" ht="22.5" customHeight="1">
      <c r="A19" s="81" t="s">
        <v>9876</v>
      </c>
      <c r="B19" s="108">
        <f>CaixaGeral!B19</f>
        <v>46143</v>
      </c>
      <c r="C19" s="85" t="str">
        <f>CaixaGeral!C19</f>
        <v>CXG-0526</v>
      </c>
      <c r="D19" s="85"/>
      <c r="E19" s="103">
        <f>SUMIFS(SaldoContas!P:P,SaldoContas!S:S,C:C)</f>
        <v>447920.17</v>
      </c>
      <c r="F19" s="103">
        <f>SUMIFS(PedidodeVenda!G:G,PedidodeVenda!N:N,C:C)+(SUMIFS(F18,R18,"Finalizado"))</f>
        <v>1068731.26</v>
      </c>
      <c r="G19" s="103">
        <f>SUMIFS(CarrinhoFretes!Q:Q,CarrinhoFretes!T:T,P:P,CarrinhoFretes!Y:Y,"Em Trânsito")+(SUMIFS(G18,R18,"Finalizado"))</f>
        <v>788018.04</v>
      </c>
      <c r="H19" s="103">
        <f>SUMIFS(Implantacao!I:I,Implantacao!K:K,C:C,Implantacao!D:D,"Crédito")+(SUMIFS(H18,R18,"Finalizado"))</f>
        <v>484091.1699</v>
      </c>
      <c r="I19" s="103">
        <f t="shared" si="1"/>
        <v>2788760.64</v>
      </c>
      <c r="J19" s="103">
        <f>SUMIFS(PedidodeCompra!H:H,PedidodeCompra!M:M,C:C)+(SUMIFS(J18,R18,"Finalizado"))</f>
        <v>-214701.57</v>
      </c>
      <c r="K19" s="103">
        <f>SUMIFS(PedFretes!G:G,PedFretes!K:K,C:C)+(SUMIFS(K18,R18,"Finalizado"))</f>
        <v>-949340.13</v>
      </c>
      <c r="L19" s="103">
        <f>SUMIFS(OutrasDespesas!H:H,OutrasDespesas!K:K,C:C)+(SUMIFS(L18,R18,"Finalizado"))</f>
        <v>10435</v>
      </c>
      <c r="M19" s="103">
        <f>SUMIFS('PedComissão'!G:G,'PedComissão'!K:K,C:C)+(SUMIFS(M18,R18,"Finalizado"))</f>
        <v>0</v>
      </c>
      <c r="N19" s="103">
        <f>SUMIFS(Implantacao!I:I,Implantacao!K:K,C:C,Implantacao!D:D,"Débito")+(SUMIFS(N18,R18,"Finalizado"))</f>
        <v>0</v>
      </c>
      <c r="O19" s="103">
        <f t="shared" si="2"/>
        <v>-1153606.7</v>
      </c>
      <c r="P19" s="85" t="str">
        <f t="shared" si="3"/>
        <v>05/2026</v>
      </c>
      <c r="Q19" s="103">
        <f t="shared" si="4"/>
        <v>3942367.34</v>
      </c>
      <c r="R19" s="85" t="str">
        <f>CaixaGeral!R19</f>
        <v>Finalizado</v>
      </c>
      <c r="S19" s="85"/>
      <c r="T19" s="103"/>
    </row>
    <row r="20" ht="22.5" customHeight="1">
      <c r="A20" s="81" t="s">
        <v>9879</v>
      </c>
      <c r="B20" s="108">
        <f>CaixaGeral!B20</f>
        <v>46174</v>
      </c>
      <c r="C20" s="85" t="str">
        <f>CaixaGeral!C20</f>
        <v>CXG-0626</v>
      </c>
      <c r="D20" s="85"/>
      <c r="E20" s="103">
        <f>SUMIFS(SaldoContas!P:P,SaldoContas!S:S,C:C)</f>
        <v>222758.09</v>
      </c>
      <c r="F20" s="103">
        <f>SUMIFS(PedidodeVenda!G:G,PedidodeVenda!N:N,C:C)+(SUMIFS(F19,R19,"Finalizado"))</f>
        <v>1173959.26</v>
      </c>
      <c r="G20" s="103">
        <f>SUMIFS(CarrinhoFretes!Q:Q,CarrinhoFretes!T:T,P:P,CarrinhoFretes!Y:Y,"Em Trânsito")+(SUMIFS(G19,R19,"Finalizado"))</f>
        <v>1138303.07</v>
      </c>
      <c r="H20" s="103">
        <f>SUMIFS(Implantacao!I:I,Implantacao!K:K,C:C,Implantacao!D:D,"Crédito")+(SUMIFS(H19,R19,"Finalizado"))</f>
        <v>484091.1699</v>
      </c>
      <c r="I20" s="103">
        <f t="shared" si="1"/>
        <v>3019111.59</v>
      </c>
      <c r="J20" s="103">
        <f>SUMIFS(PedidodeCompra!H:H,PedidodeCompra!M:M,C:C)+(SUMIFS(J19,R19,"Finalizado"))</f>
        <v>-214701.57</v>
      </c>
      <c r="K20" s="103">
        <f>SUMIFS(PedFretes!G:G,PedFretes!K:K,C:C)+(SUMIFS(K19,R19,"Finalizado"))</f>
        <v>-949340.13</v>
      </c>
      <c r="L20" s="103">
        <f>SUMIFS(OutrasDespesas!H:H,OutrasDespesas!K:K,C:C)+(SUMIFS(L19,R19,"Finalizado"))</f>
        <v>10435</v>
      </c>
      <c r="M20" s="103">
        <f>SUMIFS('PedComissão'!G:G,'PedComissão'!K:K,C:C)+(SUMIFS(M19,R19,"Finalizado"))</f>
        <v>0</v>
      </c>
      <c r="N20" s="103">
        <f>SUMIFS(Implantacao!I:I,Implantacao!K:K,C:C,Implantacao!D:D,"Débito")+(SUMIFS(N19,R19,"Finalizado"))</f>
        <v>0</v>
      </c>
      <c r="O20" s="103">
        <f t="shared" si="2"/>
        <v>-1153606.7</v>
      </c>
      <c r="P20" s="85" t="str">
        <f t="shared" si="3"/>
        <v>06/2026</v>
      </c>
      <c r="Q20" s="103">
        <f t="shared" si="4"/>
        <v>4172718.29</v>
      </c>
      <c r="R20" s="85" t="str">
        <f>CaixaGeral!R20</f>
        <v>Pendente</v>
      </c>
      <c r="S20" s="85"/>
      <c r="T20" s="103"/>
    </row>
    <row r="21" ht="22.5" customHeight="1">
      <c r="A21" s="81" t="s">
        <v>9881</v>
      </c>
      <c r="B21" s="108">
        <f>CaixaGeral!B21</f>
        <v>46204</v>
      </c>
      <c r="C21" s="85" t="str">
        <f>CaixaGeral!C21</f>
        <v>CXG-0726</v>
      </c>
      <c r="D21" s="85"/>
      <c r="E21" s="103">
        <f>SUMIFS(SaldoContas!P:P,SaldoContas!S:S,C:C)</f>
        <v>0</v>
      </c>
      <c r="F21" s="103">
        <f>SUMIFS(PedidodeVenda!G:G,PedidodeVenda!N:N,C:C)+(SUMIFS(F20,R20,"Finalizado"))</f>
        <v>0</v>
      </c>
      <c r="G21" s="103">
        <f>SUMIFS(CarrinhoFretes!Q:Q,CarrinhoFretes!T:T,P:P,CarrinhoFretes!Y:Y,"Em Trânsito")+(SUMIFS(G20,R20,"Finalizado"))</f>
        <v>0</v>
      </c>
      <c r="H21" s="103">
        <f>SUMIFS(Implantacao!I:I,Implantacao!K:K,C:C,Implantacao!D:D,"Crédito")+(SUMIFS(H20,R20,"Finalizado"))</f>
        <v>0</v>
      </c>
      <c r="I21" s="103">
        <f t="shared" si="1"/>
        <v>0</v>
      </c>
      <c r="J21" s="103">
        <f>SUMIFS(PedidodeCompra!H:H,PedidodeCompra!M:M,C:C)+(SUMIFS(J20,R20,"Finalizado"))</f>
        <v>0</v>
      </c>
      <c r="K21" s="103">
        <f>SUMIFS(PedFretes!G:G,PedFretes!K:K,C:C)+(SUMIFS(K20,R20,"Finalizado"))</f>
        <v>0</v>
      </c>
      <c r="L21" s="103">
        <f>SUMIFS(OutrasDespesas!H:H,OutrasDespesas!K:K,C:C)+(SUMIFS(L20,R20,"Finalizado"))</f>
        <v>0</v>
      </c>
      <c r="M21" s="103">
        <f>SUMIFS('PedComissão'!G:G,'PedComissão'!K:K,C:C)+(SUMIFS(M20,R20,"Finalizado"))</f>
        <v>0</v>
      </c>
      <c r="N21" s="103">
        <f>SUMIFS(Implantacao!I:I,Implantacao!K:K,C:C,Implantacao!D:D,"Débito")+(SUMIFS(N20,R20,"Finalizado"))</f>
        <v>0</v>
      </c>
      <c r="O21" s="103">
        <f t="shared" si="2"/>
        <v>0</v>
      </c>
      <c r="P21" s="85" t="str">
        <f t="shared" si="3"/>
        <v>07/2026</v>
      </c>
      <c r="Q21" s="103">
        <f t="shared" si="4"/>
        <v>0</v>
      </c>
      <c r="R21" s="85" t="str">
        <f>CaixaGeral!R21</f>
        <v>Pendente</v>
      </c>
      <c r="S21" s="85"/>
      <c r="T21" s="103"/>
    </row>
    <row r="22">
      <c r="A22" s="15"/>
      <c r="B22" s="15"/>
      <c r="C22" s="15"/>
      <c r="D22" s="15"/>
      <c r="E22" s="14"/>
      <c r="F22" s="14"/>
      <c r="G22" s="14"/>
      <c r="H22" s="14"/>
      <c r="I22" s="15"/>
      <c r="J22" s="14"/>
      <c r="K22" s="14"/>
      <c r="L22" s="14"/>
      <c r="M22" s="14"/>
      <c r="N22" s="14"/>
      <c r="O22" s="15"/>
      <c r="P22" s="15"/>
      <c r="Q22" s="15"/>
      <c r="R22" s="15"/>
      <c r="S22" s="15"/>
      <c r="T22" s="14"/>
    </row>
    <row r="23">
      <c r="A23" s="15"/>
      <c r="B23" s="15"/>
      <c r="C23" s="15"/>
      <c r="D23" s="15"/>
      <c r="E23" s="14"/>
      <c r="F23" s="14"/>
      <c r="G23" s="14"/>
      <c r="H23" s="14"/>
      <c r="I23" s="15"/>
      <c r="J23" s="14"/>
      <c r="K23" s="14"/>
      <c r="L23" s="14"/>
      <c r="M23" s="14"/>
      <c r="N23" s="14"/>
      <c r="O23" s="15"/>
      <c r="P23" s="15"/>
      <c r="Q23" s="15"/>
      <c r="R23" s="15"/>
      <c r="S23" s="15"/>
      <c r="T23" s="14"/>
    </row>
    <row r="24">
      <c r="A24" s="15"/>
      <c r="B24" s="15"/>
      <c r="C24" s="15"/>
      <c r="D24" s="15"/>
      <c r="E24" s="14"/>
      <c r="F24" s="14"/>
      <c r="G24" s="14"/>
      <c r="H24" s="14"/>
      <c r="I24" s="15"/>
      <c r="J24" s="14"/>
      <c r="K24" s="14"/>
      <c r="L24" s="14"/>
      <c r="M24" s="14"/>
      <c r="N24" s="14"/>
      <c r="O24" s="15"/>
      <c r="P24" s="15"/>
      <c r="Q24" s="15"/>
      <c r="R24" s="15"/>
      <c r="S24" s="15"/>
      <c r="T24" s="14"/>
    </row>
    <row r="25">
      <c r="A25" s="15"/>
      <c r="B25" s="15"/>
      <c r="C25" s="15"/>
      <c r="D25" s="15"/>
      <c r="E25" s="14"/>
      <c r="F25" s="14"/>
      <c r="G25" s="14"/>
      <c r="H25" s="14"/>
      <c r="I25" s="15"/>
      <c r="J25" s="14"/>
      <c r="K25" s="14"/>
      <c r="L25" s="14"/>
      <c r="M25" s="14"/>
      <c r="N25" s="14"/>
      <c r="O25" s="15"/>
      <c r="P25" s="15"/>
      <c r="Q25" s="15"/>
      <c r="R25" s="15"/>
      <c r="S25" s="15"/>
      <c r="T25" s="14"/>
    </row>
    <row r="26">
      <c r="A26" s="15"/>
      <c r="B26" s="15"/>
      <c r="C26" s="15"/>
      <c r="D26" s="15"/>
      <c r="E26" s="14"/>
      <c r="F26" s="14"/>
      <c r="G26" s="14"/>
      <c r="H26" s="14"/>
      <c r="I26" s="15"/>
      <c r="J26" s="14"/>
      <c r="K26" s="14"/>
      <c r="L26" s="14"/>
      <c r="M26" s="14"/>
      <c r="N26" s="14"/>
      <c r="O26" s="15"/>
      <c r="P26" s="15"/>
      <c r="Q26" s="15"/>
      <c r="R26" s="15"/>
      <c r="S26" s="15"/>
      <c r="T26" s="14"/>
    </row>
    <row r="27">
      <c r="A27" s="15"/>
      <c r="B27" s="15"/>
      <c r="C27" s="15"/>
      <c r="D27" s="15"/>
      <c r="E27" s="14"/>
      <c r="F27" s="14"/>
      <c r="G27" s="14"/>
      <c r="H27" s="14"/>
      <c r="I27" s="15"/>
      <c r="J27" s="14"/>
      <c r="K27" s="14"/>
      <c r="L27" s="14"/>
      <c r="M27" s="14"/>
      <c r="N27" s="14"/>
      <c r="O27" s="15"/>
      <c r="P27" s="15"/>
      <c r="Q27" s="15"/>
      <c r="R27" s="15"/>
      <c r="S27" s="15"/>
      <c r="T27" s="14"/>
    </row>
    <row r="28">
      <c r="A28" s="15"/>
      <c r="B28" s="15"/>
      <c r="C28" s="15"/>
      <c r="D28" s="15"/>
      <c r="E28" s="14"/>
      <c r="F28" s="14"/>
      <c r="G28" s="14"/>
      <c r="H28" s="14"/>
      <c r="I28" s="15"/>
      <c r="J28" s="14"/>
      <c r="K28" s="14"/>
      <c r="L28" s="14"/>
      <c r="M28" s="14"/>
      <c r="N28" s="14"/>
      <c r="O28" s="15"/>
      <c r="P28" s="15"/>
      <c r="Q28" s="15"/>
      <c r="R28" s="15"/>
      <c r="S28" s="15"/>
      <c r="T28" s="14"/>
    </row>
    <row r="29">
      <c r="A29" s="15"/>
      <c r="B29" s="15"/>
      <c r="C29" s="15"/>
      <c r="D29" s="15"/>
      <c r="E29" s="14"/>
      <c r="F29" s="14"/>
      <c r="G29" s="14"/>
      <c r="H29" s="14"/>
      <c r="I29" s="15"/>
      <c r="J29" s="14"/>
      <c r="K29" s="14"/>
      <c r="L29" s="14"/>
      <c r="M29" s="14"/>
      <c r="N29" s="14"/>
      <c r="O29" s="15"/>
      <c r="P29" s="15"/>
      <c r="Q29" s="15"/>
      <c r="R29" s="15"/>
      <c r="S29" s="15"/>
      <c r="T29" s="14"/>
    </row>
    <row r="30">
      <c r="A30" s="15"/>
      <c r="B30" s="15"/>
      <c r="C30" s="15"/>
      <c r="D30" s="15"/>
      <c r="E30" s="14"/>
      <c r="F30" s="14"/>
      <c r="G30" s="14"/>
      <c r="H30" s="14"/>
      <c r="I30" s="15"/>
      <c r="J30" s="14"/>
      <c r="K30" s="14"/>
      <c r="L30" s="14"/>
      <c r="M30" s="14"/>
      <c r="N30" s="14"/>
      <c r="O30" s="15"/>
      <c r="P30" s="15"/>
      <c r="Q30" s="15"/>
      <c r="R30" s="15"/>
      <c r="S30" s="15"/>
      <c r="T30" s="14"/>
    </row>
    <row r="31">
      <c r="A31" s="15"/>
      <c r="B31" s="15"/>
      <c r="C31" s="15"/>
      <c r="D31" s="15"/>
      <c r="E31" s="14"/>
      <c r="F31" s="14"/>
      <c r="G31" s="14"/>
      <c r="H31" s="14"/>
      <c r="I31" s="15"/>
      <c r="J31" s="14"/>
      <c r="K31" s="14"/>
      <c r="L31" s="14"/>
      <c r="M31" s="14"/>
      <c r="N31" s="14"/>
      <c r="O31" s="15"/>
      <c r="P31" s="15"/>
      <c r="Q31" s="15"/>
      <c r="R31" s="15"/>
      <c r="S31" s="15"/>
      <c r="T31" s="14"/>
    </row>
    <row r="32">
      <c r="A32" s="15"/>
      <c r="B32" s="15"/>
      <c r="C32" s="15"/>
      <c r="D32" s="15"/>
      <c r="E32" s="14"/>
      <c r="F32" s="14"/>
      <c r="G32" s="14"/>
      <c r="H32" s="14"/>
      <c r="I32" s="15"/>
      <c r="J32" s="14"/>
      <c r="K32" s="14"/>
      <c r="L32" s="14"/>
      <c r="M32" s="14"/>
      <c r="N32" s="14"/>
      <c r="O32" s="15"/>
      <c r="P32" s="15"/>
      <c r="Q32" s="15"/>
      <c r="R32" s="15"/>
      <c r="S32" s="15"/>
      <c r="T32" s="14"/>
    </row>
    <row r="33">
      <c r="A33" s="15"/>
      <c r="B33" s="15"/>
      <c r="C33" s="15"/>
      <c r="D33" s="15"/>
      <c r="E33" s="14"/>
      <c r="F33" s="14"/>
      <c r="G33" s="14"/>
      <c r="H33" s="14"/>
      <c r="I33" s="15"/>
      <c r="J33" s="14"/>
      <c r="K33" s="14"/>
      <c r="L33" s="14"/>
      <c r="M33" s="14"/>
      <c r="N33" s="14"/>
      <c r="O33" s="15"/>
      <c r="P33" s="15"/>
      <c r="Q33" s="15"/>
      <c r="R33" s="15"/>
      <c r="S33" s="15"/>
      <c r="T33" s="14"/>
    </row>
    <row r="34">
      <c r="A34" s="15"/>
      <c r="B34" s="15"/>
      <c r="C34" s="15"/>
      <c r="D34" s="15"/>
      <c r="E34" s="14"/>
      <c r="F34" s="14"/>
      <c r="G34" s="14"/>
      <c r="H34" s="14"/>
      <c r="I34" s="15"/>
      <c r="J34" s="14"/>
      <c r="K34" s="14"/>
      <c r="L34" s="14"/>
      <c r="M34" s="14"/>
      <c r="N34" s="14"/>
      <c r="O34" s="15"/>
      <c r="P34" s="15"/>
      <c r="Q34" s="15"/>
      <c r="R34" s="15"/>
      <c r="S34" s="15"/>
      <c r="T34" s="14"/>
    </row>
    <row r="35">
      <c r="A35" s="15"/>
      <c r="B35" s="15"/>
      <c r="C35" s="15"/>
      <c r="D35" s="15"/>
      <c r="E35" s="14"/>
      <c r="F35" s="14"/>
      <c r="G35" s="14"/>
      <c r="H35" s="14"/>
      <c r="I35" s="15"/>
      <c r="J35" s="14"/>
      <c r="K35" s="14"/>
      <c r="L35" s="14"/>
      <c r="M35" s="14"/>
      <c r="N35" s="14"/>
      <c r="O35" s="15"/>
      <c r="P35" s="15"/>
      <c r="Q35" s="15"/>
      <c r="R35" s="15"/>
      <c r="S35" s="15"/>
      <c r="T35" s="14"/>
    </row>
    <row r="36">
      <c r="A36" s="15"/>
      <c r="B36" s="15"/>
      <c r="C36" s="15"/>
      <c r="D36" s="15"/>
      <c r="E36" s="14"/>
      <c r="F36" s="14"/>
      <c r="G36" s="14"/>
      <c r="H36" s="14"/>
      <c r="I36" s="15"/>
      <c r="J36" s="14"/>
      <c r="K36" s="14"/>
      <c r="L36" s="14"/>
      <c r="M36" s="14"/>
      <c r="N36" s="14"/>
      <c r="O36" s="15"/>
      <c r="P36" s="15"/>
      <c r="Q36" s="15"/>
      <c r="R36" s="15"/>
      <c r="S36" s="15"/>
      <c r="T36" s="14"/>
    </row>
    <row r="37">
      <c r="A37" s="15"/>
      <c r="B37" s="15"/>
      <c r="C37" s="15"/>
      <c r="D37" s="15"/>
      <c r="E37" s="14"/>
      <c r="F37" s="14"/>
      <c r="G37" s="14"/>
      <c r="H37" s="14"/>
      <c r="I37" s="15"/>
      <c r="J37" s="14"/>
      <c r="K37" s="14"/>
      <c r="L37" s="14"/>
      <c r="M37" s="14"/>
      <c r="N37" s="14"/>
      <c r="O37" s="15"/>
      <c r="P37" s="15"/>
      <c r="Q37" s="15"/>
      <c r="R37" s="15"/>
      <c r="S37" s="15"/>
      <c r="T37" s="14"/>
    </row>
    <row r="38">
      <c r="A38" s="15"/>
      <c r="B38" s="15"/>
      <c r="C38" s="15"/>
      <c r="D38" s="15"/>
      <c r="E38" s="14"/>
      <c r="F38" s="14"/>
      <c r="G38" s="14"/>
      <c r="H38" s="14"/>
      <c r="I38" s="15"/>
      <c r="J38" s="14"/>
      <c r="K38" s="14"/>
      <c r="L38" s="14"/>
      <c r="M38" s="14"/>
      <c r="N38" s="14"/>
      <c r="O38" s="15"/>
      <c r="P38" s="15"/>
      <c r="Q38" s="15"/>
      <c r="R38" s="15"/>
      <c r="S38" s="15"/>
      <c r="T38" s="14"/>
    </row>
    <row r="39">
      <c r="A39" s="15"/>
      <c r="B39" s="15"/>
      <c r="C39" s="15"/>
      <c r="D39" s="15"/>
      <c r="E39" s="14"/>
      <c r="F39" s="14"/>
      <c r="G39" s="14"/>
      <c r="H39" s="14"/>
      <c r="I39" s="15"/>
      <c r="J39" s="14"/>
      <c r="K39" s="14"/>
      <c r="L39" s="14"/>
      <c r="M39" s="14"/>
      <c r="N39" s="14"/>
      <c r="O39" s="15"/>
      <c r="P39" s="15"/>
      <c r="Q39" s="15"/>
      <c r="R39" s="15"/>
      <c r="S39" s="15"/>
      <c r="T39" s="14"/>
    </row>
    <row r="40">
      <c r="A40" s="15"/>
      <c r="B40" s="15"/>
      <c r="C40" s="15"/>
      <c r="D40" s="15"/>
      <c r="E40" s="14"/>
      <c r="F40" s="14"/>
      <c r="G40" s="14"/>
      <c r="H40" s="14"/>
      <c r="I40" s="15"/>
      <c r="J40" s="14"/>
      <c r="K40" s="14"/>
      <c r="L40" s="14"/>
      <c r="M40" s="14"/>
      <c r="N40" s="14"/>
      <c r="O40" s="15"/>
      <c r="P40" s="15"/>
      <c r="Q40" s="15"/>
      <c r="R40" s="15"/>
      <c r="S40" s="15"/>
      <c r="T40" s="14"/>
    </row>
    <row r="41">
      <c r="A41" s="15"/>
      <c r="B41" s="15"/>
      <c r="C41" s="15"/>
      <c r="D41" s="15"/>
      <c r="E41" s="14"/>
      <c r="F41" s="14"/>
      <c r="G41" s="14"/>
      <c r="H41" s="14"/>
      <c r="I41" s="15"/>
      <c r="J41" s="14"/>
      <c r="K41" s="14"/>
      <c r="L41" s="14"/>
      <c r="M41" s="14"/>
      <c r="N41" s="14"/>
      <c r="O41" s="15"/>
      <c r="P41" s="15"/>
      <c r="Q41" s="15"/>
      <c r="R41" s="15"/>
      <c r="S41" s="15"/>
      <c r="T41" s="14"/>
    </row>
    <row r="42">
      <c r="A42" s="15"/>
      <c r="B42" s="15"/>
      <c r="C42" s="15"/>
      <c r="D42" s="15"/>
      <c r="E42" s="14"/>
      <c r="F42" s="14"/>
      <c r="G42" s="14"/>
      <c r="H42" s="14"/>
      <c r="I42" s="15"/>
      <c r="J42" s="14"/>
      <c r="K42" s="14"/>
      <c r="L42" s="14"/>
      <c r="M42" s="14"/>
      <c r="N42" s="14"/>
      <c r="O42" s="15"/>
      <c r="P42" s="15"/>
      <c r="Q42" s="15"/>
      <c r="R42" s="15"/>
      <c r="S42" s="15"/>
      <c r="T42" s="14"/>
    </row>
    <row r="43">
      <c r="A43" s="15"/>
      <c r="B43" s="15"/>
      <c r="C43" s="15"/>
      <c r="D43" s="15"/>
      <c r="E43" s="14"/>
      <c r="F43" s="14"/>
      <c r="G43" s="14"/>
      <c r="H43" s="14"/>
      <c r="I43" s="15"/>
      <c r="J43" s="14"/>
      <c r="K43" s="14"/>
      <c r="L43" s="14"/>
      <c r="M43" s="14"/>
      <c r="N43" s="14"/>
      <c r="O43" s="15"/>
      <c r="P43" s="15"/>
      <c r="Q43" s="15"/>
      <c r="R43" s="15"/>
      <c r="S43" s="15"/>
      <c r="T43" s="14"/>
    </row>
    <row r="44">
      <c r="A44" s="15"/>
      <c r="B44" s="15"/>
      <c r="C44" s="15"/>
      <c r="D44" s="15"/>
      <c r="E44" s="14"/>
      <c r="F44" s="14"/>
      <c r="G44" s="14"/>
      <c r="H44" s="14"/>
      <c r="I44" s="15"/>
      <c r="J44" s="14"/>
      <c r="K44" s="14"/>
      <c r="L44" s="14"/>
      <c r="M44" s="14"/>
      <c r="N44" s="14"/>
      <c r="O44" s="15"/>
      <c r="P44" s="15"/>
      <c r="Q44" s="15"/>
      <c r="R44" s="15"/>
      <c r="S44" s="15"/>
      <c r="T44" s="14"/>
    </row>
    <row r="45">
      <c r="A45" s="15"/>
      <c r="B45" s="15"/>
      <c r="C45" s="15"/>
      <c r="D45" s="15"/>
      <c r="E45" s="14"/>
      <c r="F45" s="14"/>
      <c r="G45" s="14"/>
      <c r="H45" s="14"/>
      <c r="I45" s="15"/>
      <c r="J45" s="14"/>
      <c r="K45" s="14"/>
      <c r="L45" s="14"/>
      <c r="M45" s="14"/>
      <c r="N45" s="14"/>
      <c r="O45" s="15"/>
      <c r="P45" s="15"/>
      <c r="Q45" s="15"/>
      <c r="R45" s="15"/>
      <c r="S45" s="15"/>
      <c r="T45" s="14"/>
    </row>
    <row r="46">
      <c r="A46" s="15"/>
      <c r="B46" s="15"/>
      <c r="C46" s="15"/>
      <c r="D46" s="15"/>
      <c r="E46" s="14"/>
      <c r="F46" s="14"/>
      <c r="G46" s="14"/>
      <c r="H46" s="14"/>
      <c r="I46" s="15"/>
      <c r="J46" s="14"/>
      <c r="K46" s="14"/>
      <c r="L46" s="14"/>
      <c r="M46" s="14"/>
      <c r="N46" s="14"/>
      <c r="O46" s="15"/>
      <c r="P46" s="15"/>
      <c r="Q46" s="15"/>
      <c r="R46" s="15"/>
      <c r="S46" s="15"/>
      <c r="T46" s="14"/>
    </row>
    <row r="47">
      <c r="A47" s="15"/>
      <c r="B47" s="15"/>
      <c r="C47" s="15"/>
      <c r="D47" s="15"/>
      <c r="E47" s="14"/>
      <c r="F47" s="14"/>
      <c r="G47" s="14"/>
      <c r="H47" s="14"/>
      <c r="I47" s="15"/>
      <c r="J47" s="14"/>
      <c r="K47" s="14"/>
      <c r="L47" s="14"/>
      <c r="M47" s="14"/>
      <c r="N47" s="14"/>
      <c r="O47" s="15"/>
      <c r="P47" s="15"/>
      <c r="Q47" s="15"/>
      <c r="R47" s="15"/>
      <c r="S47" s="15"/>
      <c r="T47" s="14"/>
    </row>
    <row r="48">
      <c r="A48" s="15"/>
      <c r="B48" s="15"/>
      <c r="C48" s="15"/>
      <c r="D48" s="15"/>
      <c r="E48" s="14"/>
      <c r="F48" s="14"/>
      <c r="G48" s="14"/>
      <c r="H48" s="14"/>
      <c r="I48" s="15"/>
      <c r="J48" s="14"/>
      <c r="K48" s="14"/>
      <c r="L48" s="14"/>
      <c r="M48" s="14"/>
      <c r="N48" s="14"/>
      <c r="O48" s="15"/>
      <c r="P48" s="15"/>
      <c r="Q48" s="15"/>
      <c r="R48" s="15"/>
      <c r="S48" s="15"/>
      <c r="T48" s="14"/>
    </row>
    <row r="49">
      <c r="A49" s="15"/>
      <c r="B49" s="15"/>
      <c r="C49" s="15"/>
      <c r="D49" s="15"/>
      <c r="E49" s="14"/>
      <c r="F49" s="14"/>
      <c r="G49" s="14"/>
      <c r="H49" s="14"/>
      <c r="I49" s="15"/>
      <c r="J49" s="14"/>
      <c r="K49" s="14"/>
      <c r="L49" s="14"/>
      <c r="M49" s="14"/>
      <c r="N49" s="14"/>
      <c r="O49" s="15"/>
      <c r="P49" s="15"/>
      <c r="Q49" s="15"/>
      <c r="R49" s="15"/>
      <c r="S49" s="15"/>
      <c r="T49" s="14"/>
    </row>
    <row r="50">
      <c r="A50" s="15"/>
      <c r="B50" s="15"/>
      <c r="C50" s="15"/>
      <c r="D50" s="15"/>
      <c r="E50" s="14"/>
      <c r="F50" s="14"/>
      <c r="G50" s="14"/>
      <c r="H50" s="14"/>
      <c r="I50" s="15"/>
      <c r="J50" s="14"/>
      <c r="K50" s="14"/>
      <c r="L50" s="14"/>
      <c r="M50" s="14"/>
      <c r="N50" s="14"/>
      <c r="O50" s="15"/>
      <c r="P50" s="15"/>
      <c r="Q50" s="15"/>
      <c r="R50" s="15"/>
      <c r="S50" s="15"/>
      <c r="T50" s="14"/>
    </row>
    <row r="51">
      <c r="A51" s="15"/>
      <c r="B51" s="15"/>
      <c r="C51" s="15"/>
      <c r="D51" s="15"/>
      <c r="E51" s="14"/>
      <c r="F51" s="14"/>
      <c r="G51" s="14"/>
      <c r="H51" s="14"/>
      <c r="I51" s="15"/>
      <c r="J51" s="14"/>
      <c r="K51" s="14"/>
      <c r="L51" s="14"/>
      <c r="M51" s="14"/>
      <c r="N51" s="14"/>
      <c r="O51" s="15"/>
      <c r="P51" s="15"/>
      <c r="Q51" s="15"/>
      <c r="R51" s="15"/>
      <c r="S51" s="15"/>
      <c r="T51" s="14"/>
    </row>
    <row r="52">
      <c r="A52" s="15"/>
      <c r="B52" s="15"/>
      <c r="C52" s="15"/>
      <c r="D52" s="15"/>
      <c r="E52" s="14"/>
      <c r="F52" s="14"/>
      <c r="G52" s="14"/>
      <c r="H52" s="14"/>
      <c r="I52" s="15"/>
      <c r="J52" s="14"/>
      <c r="K52" s="14"/>
      <c r="L52" s="14"/>
      <c r="M52" s="14"/>
      <c r="N52" s="14"/>
      <c r="O52" s="15"/>
      <c r="P52" s="15"/>
      <c r="Q52" s="15"/>
      <c r="R52" s="15"/>
      <c r="S52" s="15"/>
      <c r="T52" s="14"/>
    </row>
    <row r="53">
      <c r="A53" s="15"/>
      <c r="B53" s="15"/>
      <c r="C53" s="15"/>
      <c r="D53" s="15"/>
      <c r="E53" s="14"/>
      <c r="F53" s="14"/>
      <c r="G53" s="14"/>
      <c r="H53" s="14"/>
      <c r="I53" s="15"/>
      <c r="J53" s="14"/>
      <c r="K53" s="14"/>
      <c r="L53" s="14"/>
      <c r="M53" s="14"/>
      <c r="N53" s="14"/>
      <c r="O53" s="15"/>
      <c r="P53" s="15"/>
      <c r="Q53" s="15"/>
      <c r="R53" s="15"/>
      <c r="S53" s="15"/>
      <c r="T53" s="14"/>
    </row>
    <row r="54">
      <c r="A54" s="15"/>
      <c r="B54" s="15"/>
      <c r="C54" s="15"/>
      <c r="D54" s="15"/>
      <c r="E54" s="14"/>
      <c r="F54" s="14"/>
      <c r="G54" s="14"/>
      <c r="H54" s="14"/>
      <c r="I54" s="15"/>
      <c r="J54" s="14"/>
      <c r="K54" s="14"/>
      <c r="L54" s="14"/>
      <c r="M54" s="14"/>
      <c r="N54" s="14"/>
      <c r="O54" s="15"/>
      <c r="P54" s="15"/>
      <c r="Q54" s="15"/>
      <c r="R54" s="15"/>
      <c r="S54" s="15"/>
      <c r="T54" s="14"/>
    </row>
    <row r="55">
      <c r="A55" s="15"/>
      <c r="B55" s="15"/>
      <c r="C55" s="15"/>
      <c r="D55" s="15"/>
      <c r="E55" s="14"/>
      <c r="F55" s="14"/>
      <c r="G55" s="14"/>
      <c r="H55" s="14"/>
      <c r="I55" s="15"/>
      <c r="J55" s="14"/>
      <c r="K55" s="14"/>
      <c r="L55" s="14"/>
      <c r="M55" s="14"/>
      <c r="N55" s="14"/>
      <c r="O55" s="15"/>
      <c r="P55" s="15"/>
      <c r="Q55" s="15"/>
      <c r="R55" s="15"/>
      <c r="S55" s="15"/>
      <c r="T55" s="14"/>
    </row>
    <row r="56">
      <c r="A56" s="15"/>
      <c r="B56" s="15"/>
      <c r="C56" s="15"/>
      <c r="D56" s="15"/>
      <c r="E56" s="14"/>
      <c r="F56" s="14"/>
      <c r="G56" s="14"/>
      <c r="H56" s="14"/>
      <c r="I56" s="15"/>
      <c r="J56" s="14"/>
      <c r="K56" s="14"/>
      <c r="L56" s="14"/>
      <c r="M56" s="14"/>
      <c r="N56" s="14"/>
      <c r="O56" s="15"/>
      <c r="P56" s="15"/>
      <c r="Q56" s="15"/>
      <c r="R56" s="15"/>
      <c r="S56" s="15"/>
      <c r="T56" s="14"/>
    </row>
    <row r="57">
      <c r="A57" s="15"/>
      <c r="B57" s="15"/>
      <c r="C57" s="15"/>
      <c r="D57" s="15"/>
      <c r="E57" s="14"/>
      <c r="F57" s="14"/>
      <c r="G57" s="14"/>
      <c r="H57" s="14"/>
      <c r="I57" s="15"/>
      <c r="J57" s="14"/>
      <c r="K57" s="14"/>
      <c r="L57" s="14"/>
      <c r="M57" s="14"/>
      <c r="N57" s="14"/>
      <c r="O57" s="15"/>
      <c r="P57" s="15"/>
      <c r="Q57" s="15"/>
      <c r="R57" s="15"/>
      <c r="S57" s="15"/>
      <c r="T57" s="14"/>
    </row>
    <row r="58">
      <c r="A58" s="15"/>
      <c r="B58" s="15"/>
      <c r="C58" s="15"/>
      <c r="D58" s="15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5"/>
      <c r="P58" s="15"/>
      <c r="Q58" s="15"/>
      <c r="R58" s="15"/>
      <c r="S58" s="15"/>
      <c r="T58" s="14"/>
    </row>
    <row r="59">
      <c r="A59" s="15"/>
      <c r="B59" s="15"/>
      <c r="C59" s="15"/>
      <c r="D59" s="15"/>
      <c r="E59" s="14"/>
      <c r="F59" s="14"/>
      <c r="G59" s="14"/>
      <c r="H59" s="14"/>
      <c r="I59" s="15"/>
      <c r="J59" s="14"/>
      <c r="K59" s="14"/>
      <c r="L59" s="14"/>
      <c r="M59" s="14"/>
      <c r="N59" s="14"/>
      <c r="O59" s="15"/>
      <c r="P59" s="15"/>
      <c r="Q59" s="15"/>
      <c r="R59" s="15"/>
      <c r="S59" s="15"/>
      <c r="T59" s="14"/>
    </row>
    <row r="60">
      <c r="A60" s="15"/>
      <c r="B60" s="15"/>
      <c r="C60" s="15"/>
      <c r="D60" s="15"/>
      <c r="E60" s="14"/>
      <c r="F60" s="14"/>
      <c r="G60" s="14"/>
      <c r="H60" s="14"/>
      <c r="I60" s="15"/>
      <c r="J60" s="14"/>
      <c r="K60" s="14"/>
      <c r="L60" s="14"/>
      <c r="M60" s="14"/>
      <c r="N60" s="14"/>
      <c r="O60" s="15"/>
      <c r="P60" s="15"/>
      <c r="Q60" s="15"/>
      <c r="R60" s="15"/>
      <c r="S60" s="15"/>
      <c r="T60" s="14"/>
    </row>
    <row r="61">
      <c r="A61" s="15"/>
      <c r="B61" s="15"/>
      <c r="C61" s="15"/>
      <c r="D61" s="15"/>
      <c r="E61" s="14"/>
      <c r="F61" s="14"/>
      <c r="G61" s="14"/>
      <c r="H61" s="14"/>
      <c r="I61" s="15"/>
      <c r="J61" s="14"/>
      <c r="K61" s="14"/>
      <c r="L61" s="14"/>
      <c r="M61" s="14"/>
      <c r="N61" s="14"/>
      <c r="O61" s="15"/>
      <c r="P61" s="15"/>
      <c r="Q61" s="15"/>
      <c r="R61" s="15"/>
      <c r="S61" s="15"/>
      <c r="T61" s="14"/>
    </row>
    <row r="62">
      <c r="A62" s="15"/>
      <c r="B62" s="15"/>
      <c r="C62" s="15"/>
      <c r="D62" s="15"/>
      <c r="E62" s="14"/>
      <c r="F62" s="14"/>
      <c r="G62" s="14"/>
      <c r="H62" s="14"/>
      <c r="I62" s="15"/>
      <c r="J62" s="14"/>
      <c r="K62" s="14"/>
      <c r="L62" s="14"/>
      <c r="M62" s="14"/>
      <c r="N62" s="14"/>
      <c r="O62" s="15"/>
      <c r="P62" s="15"/>
      <c r="Q62" s="15"/>
      <c r="R62" s="15"/>
      <c r="S62" s="15"/>
      <c r="T62" s="14"/>
    </row>
    <row r="63">
      <c r="A63" s="15"/>
      <c r="B63" s="15"/>
      <c r="C63" s="15"/>
      <c r="D63" s="15"/>
      <c r="E63" s="14"/>
      <c r="F63" s="14"/>
      <c r="G63" s="14"/>
      <c r="H63" s="14"/>
      <c r="I63" s="15"/>
      <c r="J63" s="14"/>
      <c r="K63" s="14"/>
      <c r="L63" s="14"/>
      <c r="M63" s="14"/>
      <c r="N63" s="14"/>
      <c r="O63" s="15"/>
      <c r="P63" s="15"/>
      <c r="Q63" s="15"/>
      <c r="R63" s="15"/>
      <c r="S63" s="15"/>
      <c r="T63" s="14"/>
    </row>
    <row r="64">
      <c r="A64" s="15"/>
      <c r="B64" s="15"/>
      <c r="C64" s="15"/>
      <c r="D64" s="15"/>
      <c r="E64" s="14"/>
      <c r="F64" s="14"/>
      <c r="G64" s="14"/>
      <c r="H64" s="14"/>
      <c r="I64" s="15"/>
      <c r="J64" s="14"/>
      <c r="K64" s="14"/>
      <c r="L64" s="14"/>
      <c r="M64" s="14"/>
      <c r="N64" s="14"/>
      <c r="O64" s="15"/>
      <c r="P64" s="15"/>
      <c r="Q64" s="15"/>
      <c r="R64" s="15"/>
      <c r="S64" s="15"/>
      <c r="T64" s="14"/>
    </row>
    <row r="65">
      <c r="A65" s="15"/>
      <c r="B65" s="15"/>
      <c r="C65" s="15"/>
      <c r="D65" s="15"/>
      <c r="E65" s="14"/>
      <c r="F65" s="14"/>
      <c r="G65" s="14"/>
      <c r="H65" s="14"/>
      <c r="I65" s="15"/>
      <c r="J65" s="14"/>
      <c r="K65" s="14"/>
      <c r="L65" s="14"/>
      <c r="M65" s="14"/>
      <c r="N65" s="14"/>
      <c r="O65" s="15"/>
      <c r="P65" s="15"/>
      <c r="Q65" s="15"/>
      <c r="R65" s="15"/>
      <c r="S65" s="15"/>
      <c r="T65" s="14"/>
    </row>
    <row r="66">
      <c r="A66" s="15"/>
      <c r="B66" s="15"/>
      <c r="C66" s="15"/>
      <c r="D66" s="15"/>
      <c r="E66" s="14"/>
      <c r="F66" s="14"/>
      <c r="G66" s="14"/>
      <c r="H66" s="14"/>
      <c r="I66" s="15"/>
      <c r="J66" s="14"/>
      <c r="K66" s="14"/>
      <c r="L66" s="14"/>
      <c r="M66" s="14"/>
      <c r="N66" s="14"/>
      <c r="O66" s="15"/>
      <c r="P66" s="15"/>
      <c r="Q66" s="15"/>
      <c r="R66" s="15"/>
      <c r="S66" s="15"/>
      <c r="T66" s="14"/>
    </row>
    <row r="67">
      <c r="A67" s="15"/>
      <c r="B67" s="15"/>
      <c r="C67" s="15"/>
      <c r="D67" s="15"/>
      <c r="E67" s="14"/>
      <c r="F67" s="14"/>
      <c r="G67" s="14"/>
      <c r="H67" s="14"/>
      <c r="I67" s="15"/>
      <c r="J67" s="14"/>
      <c r="K67" s="14"/>
      <c r="L67" s="14"/>
      <c r="M67" s="14"/>
      <c r="N67" s="14"/>
      <c r="O67" s="15"/>
      <c r="P67" s="15"/>
      <c r="Q67" s="15"/>
      <c r="R67" s="15"/>
      <c r="S67" s="15"/>
      <c r="T67" s="14"/>
    </row>
    <row r="68">
      <c r="A68" s="15"/>
      <c r="B68" s="15"/>
      <c r="C68" s="15"/>
      <c r="D68" s="15"/>
      <c r="E68" s="14"/>
      <c r="F68" s="14"/>
      <c r="G68" s="14"/>
      <c r="H68" s="14"/>
      <c r="I68" s="15"/>
      <c r="J68" s="14"/>
      <c r="K68" s="14"/>
      <c r="L68" s="14"/>
      <c r="M68" s="14"/>
      <c r="N68" s="14"/>
      <c r="O68" s="15"/>
      <c r="P68" s="15"/>
      <c r="Q68" s="15"/>
      <c r="R68" s="15"/>
      <c r="S68" s="15"/>
      <c r="T68" s="14"/>
    </row>
    <row r="69">
      <c r="A69" s="15"/>
      <c r="B69" s="15"/>
      <c r="C69" s="15"/>
      <c r="D69" s="15"/>
      <c r="E69" s="14"/>
      <c r="F69" s="14"/>
      <c r="G69" s="14"/>
      <c r="H69" s="14"/>
      <c r="I69" s="15"/>
      <c r="J69" s="14"/>
      <c r="K69" s="14"/>
      <c r="L69" s="14"/>
      <c r="M69" s="14"/>
      <c r="N69" s="14"/>
      <c r="O69" s="15"/>
      <c r="P69" s="15"/>
      <c r="Q69" s="15"/>
      <c r="R69" s="15"/>
      <c r="S69" s="15"/>
      <c r="T69" s="14"/>
    </row>
    <row r="70">
      <c r="A70" s="15"/>
      <c r="B70" s="15"/>
      <c r="C70" s="15"/>
      <c r="D70" s="15"/>
      <c r="E70" s="14"/>
      <c r="F70" s="14"/>
      <c r="G70" s="14"/>
      <c r="H70" s="14"/>
      <c r="I70" s="15"/>
      <c r="J70" s="14"/>
      <c r="K70" s="14"/>
      <c r="L70" s="14"/>
      <c r="M70" s="14"/>
      <c r="N70" s="14"/>
      <c r="O70" s="15"/>
      <c r="P70" s="15"/>
      <c r="Q70" s="15"/>
      <c r="R70" s="15"/>
      <c r="S70" s="15"/>
      <c r="T70" s="14"/>
    </row>
    <row r="71">
      <c r="A71" s="15"/>
      <c r="B71" s="15"/>
      <c r="C71" s="15"/>
      <c r="D71" s="15"/>
      <c r="E71" s="14"/>
      <c r="F71" s="14"/>
      <c r="G71" s="14"/>
      <c r="H71" s="14"/>
      <c r="I71" s="15"/>
      <c r="J71" s="14"/>
      <c r="K71" s="14"/>
      <c r="L71" s="14"/>
      <c r="M71" s="14"/>
      <c r="N71" s="14"/>
      <c r="O71" s="15"/>
      <c r="P71" s="15"/>
      <c r="Q71" s="15"/>
      <c r="R71" s="15"/>
      <c r="S71" s="15"/>
      <c r="T71" s="14"/>
    </row>
    <row r="72">
      <c r="A72" s="15"/>
      <c r="B72" s="15"/>
      <c r="C72" s="15"/>
      <c r="D72" s="15"/>
      <c r="E72" s="14"/>
      <c r="F72" s="14"/>
      <c r="G72" s="14"/>
      <c r="H72" s="14"/>
      <c r="I72" s="15"/>
      <c r="J72" s="14"/>
      <c r="K72" s="14"/>
      <c r="L72" s="14"/>
      <c r="M72" s="14"/>
      <c r="N72" s="14"/>
      <c r="O72" s="15"/>
      <c r="P72" s="15"/>
      <c r="Q72" s="15"/>
      <c r="R72" s="15"/>
      <c r="S72" s="15"/>
      <c r="T72" s="14"/>
    </row>
    <row r="73">
      <c r="A73" s="15"/>
      <c r="B73" s="15"/>
      <c r="C73" s="15"/>
      <c r="D73" s="15"/>
      <c r="E73" s="14"/>
      <c r="F73" s="14"/>
      <c r="G73" s="14"/>
      <c r="H73" s="14"/>
      <c r="I73" s="15"/>
      <c r="J73" s="14"/>
      <c r="K73" s="14"/>
      <c r="L73" s="14"/>
      <c r="M73" s="14"/>
      <c r="N73" s="14"/>
      <c r="O73" s="15"/>
      <c r="P73" s="15"/>
      <c r="Q73" s="15"/>
      <c r="R73" s="15"/>
      <c r="S73" s="15"/>
      <c r="T73" s="14"/>
    </row>
    <row r="74">
      <c r="A74" s="15"/>
      <c r="B74" s="15"/>
      <c r="C74" s="15"/>
      <c r="D74" s="15"/>
      <c r="E74" s="14"/>
      <c r="F74" s="14"/>
      <c r="G74" s="14"/>
      <c r="H74" s="14"/>
      <c r="I74" s="15"/>
      <c r="J74" s="14"/>
      <c r="K74" s="14"/>
      <c r="L74" s="14"/>
      <c r="M74" s="14"/>
      <c r="N74" s="14"/>
      <c r="O74" s="15"/>
      <c r="P74" s="15"/>
      <c r="Q74" s="15"/>
      <c r="R74" s="15"/>
      <c r="S74" s="15"/>
      <c r="T74" s="14"/>
    </row>
    <row r="75">
      <c r="A75" s="15"/>
      <c r="B75" s="15"/>
      <c r="C75" s="15"/>
      <c r="D75" s="15"/>
      <c r="E75" s="14"/>
      <c r="F75" s="14"/>
      <c r="G75" s="14"/>
      <c r="H75" s="14"/>
      <c r="I75" s="15"/>
      <c r="J75" s="14"/>
      <c r="K75" s="14"/>
      <c r="L75" s="14"/>
      <c r="M75" s="14"/>
      <c r="N75" s="14"/>
      <c r="O75" s="15"/>
      <c r="P75" s="15"/>
      <c r="Q75" s="15"/>
      <c r="R75" s="15"/>
      <c r="S75" s="15"/>
      <c r="T75" s="14"/>
    </row>
    <row r="76">
      <c r="A76" s="15"/>
      <c r="B76" s="15"/>
      <c r="C76" s="15"/>
      <c r="D76" s="15"/>
      <c r="E76" s="14"/>
      <c r="F76" s="14"/>
      <c r="G76" s="14"/>
      <c r="H76" s="14"/>
      <c r="I76" s="15"/>
      <c r="J76" s="14"/>
      <c r="K76" s="14"/>
      <c r="L76" s="14"/>
      <c r="M76" s="14"/>
      <c r="N76" s="14"/>
      <c r="O76" s="15"/>
      <c r="P76" s="15"/>
      <c r="Q76" s="15"/>
      <c r="R76" s="15"/>
      <c r="S76" s="15"/>
      <c r="T76" s="14"/>
    </row>
    <row r="77">
      <c r="A77" s="15"/>
      <c r="B77" s="15"/>
      <c r="C77" s="15"/>
      <c r="D77" s="15"/>
      <c r="E77" s="14"/>
      <c r="F77" s="14"/>
      <c r="G77" s="14"/>
      <c r="H77" s="14"/>
      <c r="I77" s="15"/>
      <c r="J77" s="14"/>
      <c r="K77" s="14"/>
      <c r="L77" s="14"/>
      <c r="M77" s="14"/>
      <c r="N77" s="14"/>
      <c r="O77" s="15"/>
      <c r="P77" s="15"/>
      <c r="Q77" s="15"/>
      <c r="R77" s="15"/>
      <c r="S77" s="15"/>
      <c r="T77" s="14"/>
    </row>
    <row r="78">
      <c r="A78" s="15"/>
      <c r="B78" s="15"/>
      <c r="C78" s="15"/>
      <c r="D78" s="15"/>
      <c r="E78" s="14"/>
      <c r="F78" s="14"/>
      <c r="G78" s="14"/>
      <c r="H78" s="14"/>
      <c r="I78" s="15"/>
      <c r="J78" s="14"/>
      <c r="K78" s="14"/>
      <c r="L78" s="14"/>
      <c r="M78" s="14"/>
      <c r="N78" s="14"/>
      <c r="O78" s="15"/>
      <c r="P78" s="15"/>
      <c r="Q78" s="15"/>
      <c r="R78" s="15"/>
      <c r="S78" s="15"/>
      <c r="T78" s="14"/>
    </row>
    <row r="79">
      <c r="A79" s="15"/>
      <c r="B79" s="15"/>
      <c r="C79" s="15"/>
      <c r="D79" s="15"/>
      <c r="E79" s="14"/>
      <c r="F79" s="14"/>
      <c r="G79" s="14"/>
      <c r="H79" s="14"/>
      <c r="I79" s="15"/>
      <c r="J79" s="14"/>
      <c r="K79" s="14"/>
      <c r="L79" s="14"/>
      <c r="M79" s="14"/>
      <c r="N79" s="14"/>
      <c r="O79" s="15"/>
      <c r="P79" s="15"/>
      <c r="Q79" s="15"/>
      <c r="R79" s="15"/>
      <c r="S79" s="15"/>
      <c r="T79" s="14"/>
    </row>
    <row r="80">
      <c r="A80" s="15"/>
      <c r="B80" s="15"/>
      <c r="C80" s="15"/>
      <c r="D80" s="15"/>
      <c r="E80" s="14"/>
      <c r="F80" s="14"/>
      <c r="G80" s="14"/>
      <c r="H80" s="14"/>
      <c r="I80" s="15"/>
      <c r="J80" s="14"/>
      <c r="K80" s="14"/>
      <c r="L80" s="14"/>
      <c r="M80" s="14"/>
      <c r="N80" s="14"/>
      <c r="O80" s="15"/>
      <c r="P80" s="15"/>
      <c r="Q80" s="15"/>
      <c r="R80" s="15"/>
      <c r="S80" s="15"/>
      <c r="T80" s="14"/>
    </row>
    <row r="81">
      <c r="A81" s="15"/>
      <c r="B81" s="15"/>
      <c r="C81" s="15"/>
      <c r="D81" s="15"/>
      <c r="E81" s="14"/>
      <c r="F81" s="14"/>
      <c r="G81" s="14"/>
      <c r="H81" s="14"/>
      <c r="I81" s="15"/>
      <c r="J81" s="14"/>
      <c r="K81" s="14"/>
      <c r="L81" s="14"/>
      <c r="M81" s="14"/>
      <c r="N81" s="14"/>
      <c r="O81" s="15"/>
      <c r="P81" s="15"/>
      <c r="Q81" s="15"/>
      <c r="R81" s="15"/>
      <c r="S81" s="15"/>
      <c r="T81" s="14"/>
    </row>
    <row r="82">
      <c r="A82" s="15"/>
      <c r="B82" s="15"/>
      <c r="C82" s="15"/>
      <c r="D82" s="15"/>
      <c r="E82" s="14"/>
      <c r="F82" s="14"/>
      <c r="G82" s="14"/>
      <c r="H82" s="14"/>
      <c r="I82" s="15"/>
      <c r="J82" s="14"/>
      <c r="K82" s="14"/>
      <c r="L82" s="14"/>
      <c r="M82" s="14"/>
      <c r="N82" s="14"/>
      <c r="O82" s="15"/>
      <c r="P82" s="15"/>
      <c r="Q82" s="15"/>
      <c r="R82" s="15"/>
      <c r="S82" s="15"/>
      <c r="T82" s="14"/>
    </row>
    <row r="83">
      <c r="A83" s="15"/>
      <c r="B83" s="15"/>
      <c r="C83" s="15"/>
      <c r="D83" s="15"/>
      <c r="E83" s="14"/>
      <c r="F83" s="14"/>
      <c r="G83" s="14"/>
      <c r="H83" s="14"/>
      <c r="I83" s="15"/>
      <c r="J83" s="14"/>
      <c r="K83" s="14"/>
      <c r="L83" s="14"/>
      <c r="M83" s="14"/>
      <c r="N83" s="14"/>
      <c r="O83" s="15"/>
      <c r="P83" s="15"/>
      <c r="Q83" s="15"/>
      <c r="R83" s="15"/>
      <c r="S83" s="15"/>
      <c r="T83" s="14"/>
    </row>
    <row r="84">
      <c r="A84" s="15"/>
      <c r="B84" s="15"/>
      <c r="C84" s="15"/>
      <c r="D84" s="15"/>
      <c r="E84" s="14"/>
      <c r="F84" s="14"/>
      <c r="G84" s="14"/>
      <c r="H84" s="14"/>
      <c r="I84" s="15"/>
      <c r="J84" s="14"/>
      <c r="K84" s="14"/>
      <c r="L84" s="14"/>
      <c r="M84" s="14"/>
      <c r="N84" s="14"/>
      <c r="O84" s="15"/>
      <c r="P84" s="15"/>
      <c r="Q84" s="15"/>
      <c r="R84" s="15"/>
      <c r="S84" s="15"/>
      <c r="T84" s="14"/>
    </row>
    <row r="85">
      <c r="A85" s="15"/>
      <c r="B85" s="15"/>
      <c r="C85" s="15"/>
      <c r="D85" s="15"/>
      <c r="E85" s="14"/>
      <c r="F85" s="14"/>
      <c r="G85" s="14"/>
      <c r="H85" s="14"/>
      <c r="I85" s="15"/>
      <c r="J85" s="14"/>
      <c r="K85" s="14"/>
      <c r="L85" s="14"/>
      <c r="M85" s="14"/>
      <c r="N85" s="14"/>
      <c r="O85" s="15"/>
      <c r="P85" s="15"/>
      <c r="Q85" s="15"/>
      <c r="R85" s="15"/>
      <c r="S85" s="15"/>
      <c r="T85" s="14"/>
    </row>
    <row r="86">
      <c r="A86" s="15"/>
      <c r="B86" s="15"/>
      <c r="C86" s="15"/>
      <c r="D86" s="15"/>
      <c r="E86" s="14"/>
      <c r="F86" s="14"/>
      <c r="G86" s="14"/>
      <c r="H86" s="14"/>
      <c r="I86" s="15"/>
      <c r="J86" s="14"/>
      <c r="K86" s="14"/>
      <c r="L86" s="14"/>
      <c r="M86" s="14"/>
      <c r="N86" s="14"/>
      <c r="O86" s="15"/>
      <c r="P86" s="15"/>
      <c r="Q86" s="15"/>
      <c r="R86" s="15"/>
      <c r="S86" s="15"/>
      <c r="T86" s="14"/>
    </row>
    <row r="87">
      <c r="A87" s="15"/>
      <c r="B87" s="15"/>
      <c r="C87" s="15"/>
      <c r="D87" s="15"/>
      <c r="E87" s="14"/>
      <c r="F87" s="14"/>
      <c r="G87" s="14"/>
      <c r="H87" s="14"/>
      <c r="I87" s="15"/>
      <c r="J87" s="14"/>
      <c r="K87" s="14"/>
      <c r="L87" s="14"/>
      <c r="M87" s="14"/>
      <c r="N87" s="14"/>
      <c r="O87" s="15"/>
      <c r="P87" s="15"/>
      <c r="Q87" s="15"/>
      <c r="R87" s="15"/>
      <c r="S87" s="15"/>
      <c r="T87" s="14"/>
    </row>
    <row r="88">
      <c r="A88" s="15"/>
      <c r="B88" s="15"/>
      <c r="C88" s="15"/>
      <c r="D88" s="15"/>
      <c r="E88" s="14"/>
      <c r="F88" s="14"/>
      <c r="G88" s="14"/>
      <c r="H88" s="14"/>
      <c r="I88" s="15"/>
      <c r="J88" s="14"/>
      <c r="K88" s="14"/>
      <c r="L88" s="14"/>
      <c r="M88" s="14"/>
      <c r="N88" s="14"/>
      <c r="O88" s="15"/>
      <c r="P88" s="15"/>
      <c r="Q88" s="15"/>
      <c r="R88" s="15"/>
      <c r="S88" s="15"/>
      <c r="T88" s="14"/>
    </row>
    <row r="89">
      <c r="A89" s="15"/>
      <c r="B89" s="15"/>
      <c r="C89" s="15"/>
      <c r="D89" s="15"/>
      <c r="E89" s="14"/>
      <c r="F89" s="14"/>
      <c r="G89" s="14"/>
      <c r="H89" s="14"/>
      <c r="I89" s="15"/>
      <c r="J89" s="14"/>
      <c r="K89" s="14"/>
      <c r="L89" s="14"/>
      <c r="M89" s="14"/>
      <c r="N89" s="14"/>
      <c r="O89" s="15"/>
      <c r="P89" s="15"/>
      <c r="Q89" s="15"/>
      <c r="R89" s="15"/>
      <c r="S89" s="15"/>
      <c r="T89" s="14"/>
    </row>
    <row r="90">
      <c r="A90" s="15"/>
      <c r="B90" s="15"/>
      <c r="C90" s="15"/>
      <c r="D90" s="15"/>
      <c r="E90" s="14"/>
      <c r="F90" s="14"/>
      <c r="G90" s="14"/>
      <c r="H90" s="14"/>
      <c r="I90" s="15"/>
      <c r="J90" s="14"/>
      <c r="K90" s="14"/>
      <c r="L90" s="14"/>
      <c r="M90" s="14"/>
      <c r="N90" s="14"/>
      <c r="O90" s="15"/>
      <c r="P90" s="15"/>
      <c r="Q90" s="15"/>
      <c r="R90" s="15"/>
      <c r="S90" s="15"/>
      <c r="T90" s="14"/>
    </row>
    <row r="91">
      <c r="A91" s="15"/>
      <c r="B91" s="15"/>
      <c r="C91" s="15"/>
      <c r="D91" s="15"/>
      <c r="E91" s="14"/>
      <c r="F91" s="14"/>
      <c r="G91" s="14"/>
      <c r="H91" s="14"/>
      <c r="I91" s="15"/>
      <c r="J91" s="14"/>
      <c r="K91" s="14"/>
      <c r="L91" s="14"/>
      <c r="M91" s="14"/>
      <c r="N91" s="14"/>
      <c r="O91" s="15"/>
      <c r="P91" s="15"/>
      <c r="Q91" s="15"/>
      <c r="R91" s="15"/>
      <c r="S91" s="15"/>
      <c r="T91" s="14"/>
    </row>
    <row r="92">
      <c r="A92" s="15"/>
      <c r="B92" s="15"/>
      <c r="C92" s="15"/>
      <c r="D92" s="15"/>
      <c r="E92" s="14"/>
      <c r="F92" s="14"/>
      <c r="G92" s="14"/>
      <c r="H92" s="14"/>
      <c r="I92" s="15"/>
      <c r="J92" s="14"/>
      <c r="K92" s="14"/>
      <c r="L92" s="14"/>
      <c r="M92" s="14"/>
      <c r="N92" s="14"/>
      <c r="O92" s="15"/>
      <c r="P92" s="15"/>
      <c r="Q92" s="15"/>
      <c r="R92" s="15"/>
      <c r="S92" s="15"/>
      <c r="T92" s="14"/>
    </row>
    <row r="93">
      <c r="A93" s="15"/>
      <c r="B93" s="15"/>
      <c r="C93" s="15"/>
      <c r="D93" s="15"/>
      <c r="E93" s="14"/>
      <c r="F93" s="14"/>
      <c r="G93" s="14"/>
      <c r="H93" s="14"/>
      <c r="I93" s="15"/>
      <c r="J93" s="14"/>
      <c r="K93" s="14"/>
      <c r="L93" s="14"/>
      <c r="M93" s="14"/>
      <c r="N93" s="14"/>
      <c r="O93" s="15"/>
      <c r="P93" s="15"/>
      <c r="Q93" s="15"/>
      <c r="R93" s="15"/>
      <c r="S93" s="15"/>
      <c r="T93" s="14"/>
    </row>
    <row r="94">
      <c r="A94" s="15"/>
      <c r="B94" s="15"/>
      <c r="C94" s="15"/>
      <c r="D94" s="15"/>
      <c r="E94" s="14"/>
      <c r="F94" s="14"/>
      <c r="G94" s="14"/>
      <c r="H94" s="14"/>
      <c r="I94" s="15"/>
      <c r="J94" s="14"/>
      <c r="K94" s="14"/>
      <c r="L94" s="14"/>
      <c r="M94" s="14"/>
      <c r="N94" s="14"/>
      <c r="O94" s="15"/>
      <c r="P94" s="15"/>
      <c r="Q94" s="15"/>
      <c r="R94" s="15"/>
      <c r="S94" s="15"/>
      <c r="T94" s="14"/>
    </row>
    <row r="95">
      <c r="A95" s="15"/>
      <c r="B95" s="15"/>
      <c r="C95" s="15"/>
      <c r="D95" s="15"/>
      <c r="E95" s="14"/>
      <c r="F95" s="14"/>
      <c r="G95" s="14"/>
      <c r="H95" s="14"/>
      <c r="I95" s="15"/>
      <c r="J95" s="14"/>
      <c r="K95" s="14"/>
      <c r="L95" s="14"/>
      <c r="M95" s="14"/>
      <c r="N95" s="14"/>
      <c r="O95" s="15"/>
      <c r="P95" s="15"/>
      <c r="Q95" s="15"/>
      <c r="R95" s="15"/>
      <c r="S95" s="15"/>
      <c r="T95" s="14"/>
    </row>
    <row r="96">
      <c r="A96" s="15"/>
      <c r="B96" s="15"/>
      <c r="C96" s="15"/>
      <c r="D96" s="15"/>
      <c r="E96" s="14"/>
      <c r="F96" s="14"/>
      <c r="G96" s="14"/>
      <c r="H96" s="14"/>
      <c r="I96" s="15"/>
      <c r="J96" s="14"/>
      <c r="K96" s="14"/>
      <c r="L96" s="14"/>
      <c r="M96" s="14"/>
      <c r="N96" s="14"/>
      <c r="O96" s="15"/>
      <c r="P96" s="15"/>
      <c r="Q96" s="15"/>
      <c r="R96" s="15"/>
      <c r="S96" s="15"/>
      <c r="T96" s="14"/>
    </row>
    <row r="97">
      <c r="A97" s="15"/>
      <c r="B97" s="15"/>
      <c r="C97" s="15"/>
      <c r="D97" s="15"/>
      <c r="E97" s="14"/>
      <c r="F97" s="14"/>
      <c r="G97" s="14"/>
      <c r="H97" s="14"/>
      <c r="I97" s="15"/>
      <c r="J97" s="14"/>
      <c r="K97" s="14"/>
      <c r="L97" s="14"/>
      <c r="M97" s="14"/>
      <c r="N97" s="14"/>
      <c r="O97" s="15"/>
      <c r="P97" s="15"/>
      <c r="Q97" s="15"/>
      <c r="R97" s="15"/>
      <c r="S97" s="15"/>
      <c r="T97" s="14"/>
    </row>
    <row r="98">
      <c r="A98" s="15"/>
      <c r="B98" s="15"/>
      <c r="C98" s="15"/>
      <c r="D98" s="15"/>
      <c r="E98" s="14"/>
      <c r="F98" s="14"/>
      <c r="G98" s="14"/>
      <c r="H98" s="14"/>
      <c r="I98" s="15"/>
      <c r="J98" s="14"/>
      <c r="K98" s="14"/>
      <c r="L98" s="14"/>
      <c r="M98" s="14"/>
      <c r="N98" s="14"/>
      <c r="O98" s="15"/>
      <c r="P98" s="15"/>
      <c r="Q98" s="15"/>
      <c r="R98" s="15"/>
      <c r="S98" s="15"/>
      <c r="T98" s="14"/>
    </row>
    <row r="99">
      <c r="A99" s="15"/>
      <c r="B99" s="15"/>
      <c r="C99" s="15"/>
      <c r="D99" s="15"/>
      <c r="E99" s="14"/>
      <c r="F99" s="14"/>
      <c r="G99" s="14"/>
      <c r="H99" s="14"/>
      <c r="I99" s="15"/>
      <c r="J99" s="14"/>
      <c r="K99" s="14"/>
      <c r="L99" s="14"/>
      <c r="M99" s="14"/>
      <c r="N99" s="14"/>
      <c r="O99" s="15"/>
      <c r="P99" s="15"/>
      <c r="Q99" s="15"/>
      <c r="R99" s="15"/>
      <c r="S99" s="15"/>
      <c r="T99" s="14"/>
    </row>
    <row r="100">
      <c r="A100" s="15"/>
      <c r="B100" s="15"/>
      <c r="C100" s="15"/>
      <c r="D100" s="15"/>
      <c r="E100" s="14"/>
      <c r="F100" s="14"/>
      <c r="G100" s="14"/>
      <c r="H100" s="14"/>
      <c r="I100" s="15"/>
      <c r="J100" s="14"/>
      <c r="K100" s="14"/>
      <c r="L100" s="14"/>
      <c r="M100" s="14"/>
      <c r="N100" s="14"/>
      <c r="O100" s="15"/>
      <c r="P100" s="15"/>
      <c r="Q100" s="15"/>
      <c r="R100" s="15"/>
      <c r="S100" s="15"/>
      <c r="T100" s="14"/>
    </row>
    <row r="101">
      <c r="A101" s="15"/>
      <c r="B101" s="15"/>
      <c r="C101" s="15"/>
      <c r="D101" s="15"/>
      <c r="E101" s="14"/>
      <c r="F101" s="14"/>
      <c r="G101" s="14"/>
      <c r="H101" s="14"/>
      <c r="I101" s="15"/>
      <c r="J101" s="14"/>
      <c r="K101" s="14"/>
      <c r="L101" s="14"/>
      <c r="M101" s="14"/>
      <c r="N101" s="14"/>
      <c r="O101" s="15"/>
      <c r="P101" s="15"/>
      <c r="Q101" s="15"/>
      <c r="R101" s="15"/>
      <c r="S101" s="15"/>
      <c r="T101" s="14"/>
    </row>
    <row r="102">
      <c r="A102" s="15"/>
      <c r="B102" s="15"/>
      <c r="C102" s="15"/>
      <c r="D102" s="15"/>
      <c r="E102" s="14"/>
      <c r="F102" s="14"/>
      <c r="G102" s="14"/>
      <c r="H102" s="14"/>
      <c r="I102" s="15"/>
      <c r="J102" s="14"/>
      <c r="K102" s="14"/>
      <c r="L102" s="14"/>
      <c r="M102" s="14"/>
      <c r="N102" s="14"/>
      <c r="O102" s="15"/>
      <c r="P102" s="15"/>
      <c r="Q102" s="15"/>
      <c r="R102" s="15"/>
      <c r="S102" s="15"/>
      <c r="T102" s="14"/>
    </row>
    <row r="103">
      <c r="A103" s="15"/>
      <c r="B103" s="15"/>
      <c r="C103" s="15"/>
      <c r="D103" s="15"/>
      <c r="E103" s="14"/>
      <c r="F103" s="14"/>
      <c r="G103" s="14"/>
      <c r="H103" s="14"/>
      <c r="I103" s="15"/>
      <c r="J103" s="14"/>
      <c r="K103" s="14"/>
      <c r="L103" s="14"/>
      <c r="M103" s="14"/>
      <c r="N103" s="14"/>
      <c r="O103" s="15"/>
      <c r="P103" s="15"/>
      <c r="Q103" s="15"/>
      <c r="R103" s="15"/>
      <c r="S103" s="15"/>
      <c r="T103" s="14"/>
    </row>
    <row r="104">
      <c r="A104" s="15"/>
      <c r="B104" s="15"/>
      <c r="C104" s="15"/>
      <c r="D104" s="15"/>
      <c r="E104" s="14"/>
      <c r="F104" s="14"/>
      <c r="G104" s="14"/>
      <c r="H104" s="14"/>
      <c r="I104" s="15"/>
      <c r="J104" s="14"/>
      <c r="K104" s="14"/>
      <c r="L104" s="14"/>
      <c r="M104" s="14"/>
      <c r="N104" s="14"/>
      <c r="O104" s="15"/>
      <c r="P104" s="15"/>
      <c r="Q104" s="15"/>
      <c r="R104" s="15"/>
      <c r="S104" s="15"/>
      <c r="T104" s="14"/>
    </row>
    <row r="105">
      <c r="A105" s="15"/>
      <c r="B105" s="15"/>
      <c r="C105" s="15"/>
      <c r="D105" s="15"/>
      <c r="E105" s="14"/>
      <c r="F105" s="14"/>
      <c r="G105" s="14"/>
      <c r="H105" s="14"/>
      <c r="I105" s="15"/>
      <c r="J105" s="14"/>
      <c r="K105" s="14"/>
      <c r="L105" s="14"/>
      <c r="M105" s="14"/>
      <c r="N105" s="14"/>
      <c r="O105" s="15"/>
      <c r="P105" s="15"/>
      <c r="Q105" s="15"/>
      <c r="R105" s="15"/>
      <c r="S105" s="15"/>
      <c r="T105" s="14"/>
    </row>
    <row r="106">
      <c r="A106" s="15"/>
      <c r="B106" s="15"/>
      <c r="C106" s="15"/>
      <c r="D106" s="15"/>
      <c r="E106" s="14"/>
      <c r="F106" s="14"/>
      <c r="G106" s="14"/>
      <c r="H106" s="14"/>
      <c r="I106" s="15"/>
      <c r="J106" s="14"/>
      <c r="K106" s="14"/>
      <c r="L106" s="14"/>
      <c r="M106" s="14"/>
      <c r="N106" s="14"/>
      <c r="O106" s="15"/>
      <c r="P106" s="15"/>
      <c r="Q106" s="15"/>
      <c r="R106" s="15"/>
      <c r="S106" s="15"/>
      <c r="T106" s="14"/>
    </row>
    <row r="107">
      <c r="A107" s="15"/>
      <c r="B107" s="15"/>
      <c r="C107" s="15"/>
      <c r="D107" s="15"/>
      <c r="E107" s="14"/>
      <c r="F107" s="14"/>
      <c r="G107" s="14"/>
      <c r="H107" s="14"/>
      <c r="I107" s="15"/>
      <c r="J107" s="14"/>
      <c r="K107" s="14"/>
      <c r="L107" s="14"/>
      <c r="M107" s="14"/>
      <c r="N107" s="14"/>
      <c r="O107" s="15"/>
      <c r="P107" s="15"/>
      <c r="Q107" s="15"/>
      <c r="R107" s="15"/>
      <c r="S107" s="15"/>
      <c r="T107" s="14"/>
    </row>
    <row r="108">
      <c r="A108" s="15"/>
      <c r="B108" s="15"/>
      <c r="C108" s="15"/>
      <c r="D108" s="15"/>
      <c r="E108" s="14"/>
      <c r="F108" s="14"/>
      <c r="G108" s="14"/>
      <c r="H108" s="14"/>
      <c r="I108" s="15"/>
      <c r="J108" s="14"/>
      <c r="K108" s="14"/>
      <c r="L108" s="14"/>
      <c r="M108" s="14"/>
      <c r="N108" s="14"/>
      <c r="O108" s="15"/>
      <c r="P108" s="15"/>
      <c r="Q108" s="15"/>
      <c r="R108" s="15"/>
      <c r="S108" s="15"/>
      <c r="T108" s="14"/>
    </row>
    <row r="109">
      <c r="A109" s="15"/>
      <c r="B109" s="15"/>
      <c r="C109" s="15"/>
      <c r="D109" s="15"/>
      <c r="E109" s="14"/>
      <c r="F109" s="14"/>
      <c r="G109" s="14"/>
      <c r="H109" s="14"/>
      <c r="I109" s="15"/>
      <c r="J109" s="14"/>
      <c r="K109" s="14"/>
      <c r="L109" s="14"/>
      <c r="M109" s="14"/>
      <c r="N109" s="14"/>
      <c r="O109" s="15"/>
      <c r="P109" s="15"/>
      <c r="Q109" s="15"/>
      <c r="R109" s="15"/>
      <c r="S109" s="15"/>
      <c r="T109" s="14"/>
    </row>
    <row r="110">
      <c r="A110" s="15"/>
      <c r="B110" s="15"/>
      <c r="C110" s="15"/>
      <c r="D110" s="15"/>
      <c r="E110" s="14"/>
      <c r="F110" s="14"/>
      <c r="G110" s="14"/>
      <c r="H110" s="14"/>
      <c r="I110" s="15"/>
      <c r="J110" s="14"/>
      <c r="K110" s="14"/>
      <c r="L110" s="14"/>
      <c r="M110" s="14"/>
      <c r="N110" s="14"/>
      <c r="O110" s="15"/>
      <c r="P110" s="15"/>
      <c r="Q110" s="15"/>
      <c r="R110" s="15"/>
      <c r="S110" s="15"/>
      <c r="T110" s="14"/>
    </row>
    <row r="111">
      <c r="A111" s="15"/>
      <c r="B111" s="15"/>
      <c r="C111" s="15"/>
      <c r="D111" s="15"/>
      <c r="E111" s="14"/>
      <c r="F111" s="14"/>
      <c r="G111" s="14"/>
      <c r="H111" s="14"/>
      <c r="I111" s="15"/>
      <c r="J111" s="14"/>
      <c r="K111" s="14"/>
      <c r="L111" s="14"/>
      <c r="M111" s="14"/>
      <c r="N111" s="14"/>
      <c r="O111" s="15"/>
      <c r="P111" s="15"/>
      <c r="Q111" s="15"/>
      <c r="R111" s="15"/>
      <c r="S111" s="15"/>
      <c r="T111" s="14"/>
    </row>
    <row r="112">
      <c r="A112" s="15"/>
      <c r="B112" s="15"/>
      <c r="C112" s="15"/>
      <c r="D112" s="15"/>
      <c r="E112" s="14"/>
      <c r="F112" s="14"/>
      <c r="G112" s="14"/>
      <c r="H112" s="14"/>
      <c r="I112" s="15"/>
      <c r="J112" s="14"/>
      <c r="K112" s="14"/>
      <c r="L112" s="14"/>
      <c r="M112" s="14"/>
      <c r="N112" s="14"/>
      <c r="O112" s="15"/>
      <c r="P112" s="15"/>
      <c r="Q112" s="15"/>
      <c r="R112" s="15"/>
      <c r="S112" s="15"/>
      <c r="T112" s="14"/>
    </row>
    <row r="113">
      <c r="A113" s="15"/>
      <c r="B113" s="15"/>
      <c r="C113" s="15"/>
      <c r="D113" s="15"/>
      <c r="E113" s="14"/>
      <c r="F113" s="14"/>
      <c r="G113" s="14"/>
      <c r="H113" s="14"/>
      <c r="I113" s="15"/>
      <c r="J113" s="14"/>
      <c r="K113" s="14"/>
      <c r="L113" s="14"/>
      <c r="M113" s="14"/>
      <c r="N113" s="14"/>
      <c r="O113" s="15"/>
      <c r="P113" s="15"/>
      <c r="Q113" s="15"/>
      <c r="R113" s="15"/>
      <c r="S113" s="15"/>
      <c r="T113" s="14"/>
    </row>
    <row r="114">
      <c r="A114" s="15"/>
      <c r="B114" s="15"/>
      <c r="C114" s="15"/>
      <c r="D114" s="15"/>
      <c r="E114" s="14"/>
      <c r="F114" s="14"/>
      <c r="G114" s="14"/>
      <c r="H114" s="14"/>
      <c r="I114" s="15"/>
      <c r="J114" s="14"/>
      <c r="K114" s="14"/>
      <c r="L114" s="14"/>
      <c r="M114" s="14"/>
      <c r="N114" s="14"/>
      <c r="O114" s="15"/>
      <c r="P114" s="15"/>
      <c r="Q114" s="15"/>
      <c r="R114" s="15"/>
      <c r="S114" s="15"/>
      <c r="T114" s="14"/>
    </row>
    <row r="115">
      <c r="A115" s="15"/>
      <c r="B115" s="15"/>
      <c r="C115" s="15"/>
      <c r="D115" s="15"/>
      <c r="E115" s="14"/>
      <c r="F115" s="14"/>
      <c r="G115" s="14"/>
      <c r="H115" s="14"/>
      <c r="I115" s="15"/>
      <c r="J115" s="14"/>
      <c r="K115" s="14"/>
      <c r="L115" s="14"/>
      <c r="M115" s="14"/>
      <c r="N115" s="14"/>
      <c r="O115" s="15"/>
      <c r="P115" s="15"/>
      <c r="Q115" s="15"/>
      <c r="R115" s="15"/>
      <c r="S115" s="15"/>
      <c r="T115" s="14"/>
    </row>
    <row r="116">
      <c r="A116" s="15"/>
      <c r="B116" s="15"/>
      <c r="C116" s="15"/>
      <c r="D116" s="15"/>
      <c r="E116" s="14"/>
      <c r="F116" s="14"/>
      <c r="G116" s="14"/>
      <c r="H116" s="14"/>
      <c r="I116" s="15"/>
      <c r="J116" s="14"/>
      <c r="K116" s="14"/>
      <c r="L116" s="14"/>
      <c r="M116" s="14"/>
      <c r="N116" s="14"/>
      <c r="O116" s="15"/>
      <c r="P116" s="15"/>
      <c r="Q116" s="15"/>
      <c r="R116" s="15"/>
      <c r="S116" s="15"/>
      <c r="T116" s="14"/>
    </row>
    <row r="117">
      <c r="A117" s="15"/>
      <c r="B117" s="15"/>
      <c r="C117" s="15"/>
      <c r="D117" s="15"/>
      <c r="E117" s="14"/>
      <c r="F117" s="14"/>
      <c r="G117" s="14"/>
      <c r="H117" s="14"/>
      <c r="I117" s="15"/>
      <c r="J117" s="14"/>
      <c r="K117" s="14"/>
      <c r="L117" s="14"/>
      <c r="M117" s="14"/>
      <c r="N117" s="14"/>
      <c r="O117" s="15"/>
      <c r="P117" s="15"/>
      <c r="Q117" s="15"/>
      <c r="R117" s="15"/>
      <c r="S117" s="15"/>
      <c r="T117" s="14"/>
    </row>
    <row r="118">
      <c r="A118" s="15"/>
      <c r="B118" s="15"/>
      <c r="C118" s="15"/>
      <c r="D118" s="15"/>
      <c r="E118" s="14"/>
      <c r="F118" s="14"/>
      <c r="G118" s="14"/>
      <c r="H118" s="14"/>
      <c r="I118" s="15"/>
      <c r="J118" s="14"/>
      <c r="K118" s="14"/>
      <c r="L118" s="14"/>
      <c r="M118" s="14"/>
      <c r="N118" s="14"/>
      <c r="O118" s="15"/>
      <c r="P118" s="15"/>
      <c r="Q118" s="15"/>
      <c r="R118" s="15"/>
      <c r="S118" s="15"/>
      <c r="T118" s="14"/>
    </row>
    <row r="119">
      <c r="A119" s="15"/>
      <c r="B119" s="15"/>
      <c r="C119" s="15"/>
      <c r="D119" s="15"/>
      <c r="E119" s="14"/>
      <c r="F119" s="14"/>
      <c r="G119" s="14"/>
      <c r="H119" s="14"/>
      <c r="I119" s="15"/>
      <c r="J119" s="14"/>
      <c r="K119" s="14"/>
      <c r="L119" s="14"/>
      <c r="M119" s="14"/>
      <c r="N119" s="14"/>
      <c r="O119" s="15"/>
      <c r="P119" s="15"/>
      <c r="Q119" s="15"/>
      <c r="R119" s="15"/>
      <c r="S119" s="15"/>
      <c r="T119" s="14"/>
    </row>
    <row r="120">
      <c r="A120" s="15"/>
      <c r="B120" s="15"/>
      <c r="C120" s="15"/>
      <c r="D120" s="15"/>
      <c r="E120" s="14"/>
      <c r="F120" s="14"/>
      <c r="G120" s="14"/>
      <c r="H120" s="14"/>
      <c r="I120" s="15"/>
      <c r="J120" s="14"/>
      <c r="K120" s="14"/>
      <c r="L120" s="14"/>
      <c r="M120" s="14"/>
      <c r="N120" s="14"/>
      <c r="O120" s="15"/>
      <c r="P120" s="15"/>
      <c r="Q120" s="15"/>
      <c r="R120" s="15"/>
      <c r="S120" s="15"/>
      <c r="T120" s="14"/>
    </row>
    <row r="121">
      <c r="A121" s="15"/>
      <c r="B121" s="15"/>
      <c r="C121" s="15"/>
      <c r="D121" s="15"/>
      <c r="E121" s="14"/>
      <c r="F121" s="14"/>
      <c r="G121" s="14"/>
      <c r="H121" s="14"/>
      <c r="I121" s="15"/>
      <c r="J121" s="14"/>
      <c r="K121" s="14"/>
      <c r="L121" s="14"/>
      <c r="M121" s="14"/>
      <c r="N121" s="14"/>
      <c r="O121" s="15"/>
      <c r="P121" s="15"/>
      <c r="Q121" s="15"/>
      <c r="R121" s="15"/>
      <c r="S121" s="15"/>
      <c r="T121" s="14"/>
    </row>
    <row r="122">
      <c r="A122" s="15"/>
      <c r="B122" s="15"/>
      <c r="C122" s="15"/>
      <c r="D122" s="15"/>
      <c r="E122" s="14"/>
      <c r="F122" s="14"/>
      <c r="G122" s="14"/>
      <c r="H122" s="14"/>
      <c r="I122" s="15"/>
      <c r="J122" s="14"/>
      <c r="K122" s="14"/>
      <c r="L122" s="14"/>
      <c r="M122" s="14"/>
      <c r="N122" s="14"/>
      <c r="O122" s="15"/>
      <c r="P122" s="15"/>
      <c r="Q122" s="15"/>
      <c r="R122" s="15"/>
      <c r="S122" s="15"/>
      <c r="T122" s="14"/>
    </row>
    <row r="123">
      <c r="A123" s="15"/>
      <c r="B123" s="15"/>
      <c r="C123" s="15"/>
      <c r="D123" s="15"/>
      <c r="E123" s="14"/>
      <c r="F123" s="14"/>
      <c r="G123" s="14"/>
      <c r="H123" s="14"/>
      <c r="I123" s="15"/>
      <c r="J123" s="14"/>
      <c r="K123" s="14"/>
      <c r="L123" s="14"/>
      <c r="M123" s="14"/>
      <c r="N123" s="14"/>
      <c r="O123" s="15"/>
      <c r="P123" s="15"/>
      <c r="Q123" s="15"/>
      <c r="R123" s="15"/>
      <c r="S123" s="15"/>
      <c r="T123" s="14"/>
    </row>
    <row r="124">
      <c r="A124" s="15"/>
      <c r="B124" s="15"/>
      <c r="C124" s="15"/>
      <c r="D124" s="15"/>
      <c r="E124" s="14"/>
      <c r="F124" s="14"/>
      <c r="G124" s="14"/>
      <c r="H124" s="14"/>
      <c r="I124" s="15"/>
      <c r="J124" s="14"/>
      <c r="K124" s="14"/>
      <c r="L124" s="14"/>
      <c r="M124" s="14"/>
      <c r="N124" s="14"/>
      <c r="O124" s="15"/>
      <c r="P124" s="15"/>
      <c r="Q124" s="15"/>
      <c r="R124" s="15"/>
      <c r="S124" s="15"/>
      <c r="T124" s="14"/>
    </row>
    <row r="125">
      <c r="A125" s="15"/>
      <c r="B125" s="15"/>
      <c r="C125" s="15"/>
      <c r="D125" s="15"/>
      <c r="E125" s="14"/>
      <c r="F125" s="14"/>
      <c r="G125" s="14"/>
      <c r="H125" s="14"/>
      <c r="I125" s="15"/>
      <c r="J125" s="14"/>
      <c r="K125" s="14"/>
      <c r="L125" s="14"/>
      <c r="M125" s="14"/>
      <c r="N125" s="14"/>
      <c r="O125" s="15"/>
      <c r="P125" s="15"/>
      <c r="Q125" s="15"/>
      <c r="R125" s="15"/>
      <c r="S125" s="15"/>
      <c r="T125" s="14"/>
    </row>
    <row r="126">
      <c r="A126" s="15"/>
      <c r="B126" s="15"/>
      <c r="C126" s="15"/>
      <c r="D126" s="15"/>
      <c r="E126" s="14"/>
      <c r="F126" s="14"/>
      <c r="G126" s="14"/>
      <c r="H126" s="14"/>
      <c r="I126" s="15"/>
      <c r="J126" s="14"/>
      <c r="K126" s="14"/>
      <c r="L126" s="14"/>
      <c r="M126" s="14"/>
      <c r="N126" s="14"/>
      <c r="O126" s="15"/>
      <c r="P126" s="15"/>
      <c r="Q126" s="15"/>
      <c r="R126" s="15"/>
      <c r="S126" s="15"/>
      <c r="T126" s="14"/>
    </row>
    <row r="127">
      <c r="A127" s="15"/>
      <c r="B127" s="15"/>
      <c r="C127" s="15"/>
      <c r="D127" s="15"/>
      <c r="E127" s="14"/>
      <c r="F127" s="14"/>
      <c r="G127" s="14"/>
      <c r="H127" s="14"/>
      <c r="I127" s="15"/>
      <c r="J127" s="14"/>
      <c r="K127" s="14"/>
      <c r="L127" s="14"/>
      <c r="M127" s="14"/>
      <c r="N127" s="14"/>
      <c r="O127" s="15"/>
      <c r="P127" s="15"/>
      <c r="Q127" s="15"/>
      <c r="R127" s="15"/>
      <c r="S127" s="15"/>
      <c r="T127" s="14"/>
    </row>
    <row r="128">
      <c r="A128" s="15"/>
      <c r="B128" s="15"/>
      <c r="C128" s="15"/>
      <c r="D128" s="15"/>
      <c r="E128" s="14"/>
      <c r="F128" s="14"/>
      <c r="G128" s="14"/>
      <c r="H128" s="14"/>
      <c r="I128" s="15"/>
      <c r="J128" s="14"/>
      <c r="K128" s="14"/>
      <c r="L128" s="14"/>
      <c r="M128" s="14"/>
      <c r="N128" s="14"/>
      <c r="O128" s="15"/>
      <c r="P128" s="15"/>
      <c r="Q128" s="15"/>
      <c r="R128" s="15"/>
      <c r="S128" s="15"/>
      <c r="T128" s="14"/>
    </row>
    <row r="129">
      <c r="A129" s="15"/>
      <c r="B129" s="15"/>
      <c r="C129" s="15"/>
      <c r="D129" s="15"/>
      <c r="E129" s="14"/>
      <c r="F129" s="14"/>
      <c r="G129" s="14"/>
      <c r="H129" s="14"/>
      <c r="I129" s="15"/>
      <c r="J129" s="14"/>
      <c r="K129" s="14"/>
      <c r="L129" s="14"/>
      <c r="M129" s="14"/>
      <c r="N129" s="14"/>
      <c r="O129" s="15"/>
      <c r="P129" s="15"/>
      <c r="Q129" s="15"/>
      <c r="R129" s="15"/>
      <c r="S129" s="15"/>
      <c r="T129" s="14"/>
    </row>
    <row r="130">
      <c r="A130" s="15"/>
      <c r="B130" s="15"/>
      <c r="C130" s="15"/>
      <c r="D130" s="15"/>
      <c r="E130" s="14"/>
      <c r="F130" s="14"/>
      <c r="G130" s="14"/>
      <c r="H130" s="14"/>
      <c r="I130" s="15"/>
      <c r="J130" s="14"/>
      <c r="K130" s="14"/>
      <c r="L130" s="14"/>
      <c r="M130" s="14"/>
      <c r="N130" s="14"/>
      <c r="O130" s="15"/>
      <c r="P130" s="15"/>
      <c r="Q130" s="15"/>
      <c r="R130" s="15"/>
      <c r="S130" s="15"/>
      <c r="T130" s="14"/>
    </row>
    <row r="131">
      <c r="A131" s="15"/>
      <c r="B131" s="15"/>
      <c r="C131" s="15"/>
      <c r="D131" s="15"/>
      <c r="E131" s="14"/>
      <c r="F131" s="14"/>
      <c r="G131" s="14"/>
      <c r="H131" s="14"/>
      <c r="I131" s="15"/>
      <c r="J131" s="14"/>
      <c r="K131" s="14"/>
      <c r="L131" s="14"/>
      <c r="M131" s="14"/>
      <c r="N131" s="14"/>
      <c r="O131" s="15"/>
      <c r="P131" s="15"/>
      <c r="Q131" s="15"/>
      <c r="R131" s="15"/>
      <c r="S131" s="15"/>
      <c r="T131" s="14"/>
    </row>
    <row r="132">
      <c r="A132" s="15"/>
      <c r="B132" s="15"/>
      <c r="C132" s="15"/>
      <c r="D132" s="15"/>
      <c r="E132" s="14"/>
      <c r="F132" s="14"/>
      <c r="G132" s="14"/>
      <c r="H132" s="14"/>
      <c r="I132" s="15"/>
      <c r="J132" s="14"/>
      <c r="K132" s="14"/>
      <c r="L132" s="14"/>
      <c r="M132" s="14"/>
      <c r="N132" s="14"/>
      <c r="O132" s="15"/>
      <c r="P132" s="15"/>
      <c r="Q132" s="15"/>
      <c r="R132" s="15"/>
      <c r="S132" s="15"/>
      <c r="T132" s="14"/>
    </row>
    <row r="133">
      <c r="A133" s="15"/>
      <c r="B133" s="15"/>
      <c r="C133" s="15"/>
      <c r="D133" s="15"/>
      <c r="E133" s="14"/>
      <c r="F133" s="14"/>
      <c r="G133" s="14"/>
      <c r="H133" s="14"/>
      <c r="I133" s="15"/>
      <c r="J133" s="14"/>
      <c r="K133" s="14"/>
      <c r="L133" s="14"/>
      <c r="M133" s="14"/>
      <c r="N133" s="14"/>
      <c r="O133" s="15"/>
      <c r="P133" s="15"/>
      <c r="Q133" s="15"/>
      <c r="R133" s="15"/>
      <c r="S133" s="15"/>
      <c r="T133" s="14"/>
    </row>
    <row r="134">
      <c r="A134" s="15"/>
      <c r="B134" s="15"/>
      <c r="C134" s="15"/>
      <c r="D134" s="15"/>
      <c r="E134" s="14"/>
      <c r="F134" s="14"/>
      <c r="G134" s="14"/>
      <c r="H134" s="14"/>
      <c r="I134" s="15"/>
      <c r="J134" s="14"/>
      <c r="K134" s="14"/>
      <c r="L134" s="14"/>
      <c r="M134" s="14"/>
      <c r="N134" s="14"/>
      <c r="O134" s="15"/>
      <c r="P134" s="15"/>
      <c r="Q134" s="15"/>
      <c r="R134" s="15"/>
      <c r="S134" s="15"/>
      <c r="T134" s="14"/>
    </row>
    <row r="135">
      <c r="A135" s="15"/>
      <c r="B135" s="15"/>
      <c r="C135" s="15"/>
      <c r="D135" s="15"/>
      <c r="E135" s="14"/>
      <c r="F135" s="14"/>
      <c r="G135" s="14"/>
      <c r="H135" s="14"/>
      <c r="I135" s="15"/>
      <c r="J135" s="14"/>
      <c r="K135" s="14"/>
      <c r="L135" s="14"/>
      <c r="M135" s="14"/>
      <c r="N135" s="14"/>
      <c r="O135" s="15"/>
      <c r="P135" s="15"/>
      <c r="Q135" s="15"/>
      <c r="R135" s="15"/>
      <c r="S135" s="15"/>
      <c r="T135" s="14"/>
    </row>
    <row r="136">
      <c r="A136" s="15"/>
      <c r="B136" s="15"/>
      <c r="C136" s="15"/>
      <c r="D136" s="15"/>
      <c r="E136" s="14"/>
      <c r="F136" s="14"/>
      <c r="G136" s="14"/>
      <c r="H136" s="14"/>
      <c r="I136" s="15"/>
      <c r="J136" s="14"/>
      <c r="K136" s="14"/>
      <c r="L136" s="14"/>
      <c r="M136" s="14"/>
      <c r="N136" s="14"/>
      <c r="O136" s="15"/>
      <c r="P136" s="15"/>
      <c r="Q136" s="15"/>
      <c r="R136" s="15"/>
      <c r="S136" s="15"/>
      <c r="T136" s="14"/>
    </row>
    <row r="137">
      <c r="A137" s="15"/>
      <c r="B137" s="15"/>
      <c r="C137" s="15"/>
      <c r="D137" s="15"/>
      <c r="E137" s="14"/>
      <c r="F137" s="14"/>
      <c r="G137" s="14"/>
      <c r="H137" s="14"/>
      <c r="I137" s="15"/>
      <c r="J137" s="14"/>
      <c r="K137" s="14"/>
      <c r="L137" s="14"/>
      <c r="M137" s="14"/>
      <c r="N137" s="14"/>
      <c r="O137" s="15"/>
      <c r="P137" s="15"/>
      <c r="Q137" s="15"/>
      <c r="R137" s="15"/>
      <c r="S137" s="15"/>
      <c r="T137" s="14"/>
    </row>
    <row r="138">
      <c r="A138" s="15"/>
      <c r="B138" s="15"/>
      <c r="C138" s="15"/>
      <c r="D138" s="15"/>
      <c r="E138" s="14"/>
      <c r="F138" s="14"/>
      <c r="G138" s="14"/>
      <c r="H138" s="14"/>
      <c r="I138" s="15"/>
      <c r="J138" s="14"/>
      <c r="K138" s="14"/>
      <c r="L138" s="14"/>
      <c r="M138" s="14"/>
      <c r="N138" s="14"/>
      <c r="O138" s="15"/>
      <c r="P138" s="15"/>
      <c r="Q138" s="15"/>
      <c r="R138" s="15"/>
      <c r="S138" s="15"/>
      <c r="T138" s="14"/>
    </row>
    <row r="139">
      <c r="A139" s="15"/>
      <c r="B139" s="15"/>
      <c r="C139" s="15"/>
      <c r="D139" s="15"/>
      <c r="E139" s="14"/>
      <c r="F139" s="14"/>
      <c r="G139" s="14"/>
      <c r="H139" s="14"/>
      <c r="I139" s="15"/>
      <c r="J139" s="14"/>
      <c r="K139" s="14"/>
      <c r="L139" s="14"/>
      <c r="M139" s="14"/>
      <c r="N139" s="14"/>
      <c r="O139" s="15"/>
      <c r="P139" s="15"/>
      <c r="Q139" s="15"/>
      <c r="R139" s="15"/>
      <c r="S139" s="15"/>
      <c r="T139" s="14"/>
    </row>
    <row r="140">
      <c r="A140" s="15"/>
      <c r="B140" s="15"/>
      <c r="C140" s="15"/>
      <c r="D140" s="15"/>
      <c r="E140" s="14"/>
      <c r="F140" s="14"/>
      <c r="G140" s="14"/>
      <c r="H140" s="14"/>
      <c r="I140" s="15"/>
      <c r="J140" s="14"/>
      <c r="K140" s="14"/>
      <c r="L140" s="14"/>
      <c r="M140" s="14"/>
      <c r="N140" s="14"/>
      <c r="O140" s="15"/>
      <c r="P140" s="15"/>
      <c r="Q140" s="15"/>
      <c r="R140" s="15"/>
      <c r="S140" s="15"/>
      <c r="T140" s="14"/>
    </row>
    <row r="141">
      <c r="A141" s="15"/>
      <c r="B141" s="15"/>
      <c r="C141" s="15"/>
      <c r="D141" s="15"/>
      <c r="E141" s="14"/>
      <c r="F141" s="14"/>
      <c r="G141" s="14"/>
      <c r="H141" s="14"/>
      <c r="I141" s="15"/>
      <c r="J141" s="14"/>
      <c r="K141" s="14"/>
      <c r="L141" s="14"/>
      <c r="M141" s="14"/>
      <c r="N141" s="14"/>
      <c r="O141" s="15"/>
      <c r="P141" s="15"/>
      <c r="Q141" s="15"/>
      <c r="R141" s="15"/>
      <c r="S141" s="15"/>
      <c r="T141" s="14"/>
    </row>
    <row r="142">
      <c r="A142" s="15"/>
      <c r="B142" s="15"/>
      <c r="C142" s="15"/>
      <c r="D142" s="15"/>
      <c r="E142" s="14"/>
      <c r="F142" s="14"/>
      <c r="G142" s="14"/>
      <c r="H142" s="14"/>
      <c r="I142" s="15"/>
      <c r="J142" s="14"/>
      <c r="K142" s="14"/>
      <c r="L142" s="14"/>
      <c r="M142" s="14"/>
      <c r="N142" s="14"/>
      <c r="O142" s="15"/>
      <c r="P142" s="15"/>
      <c r="Q142" s="15"/>
      <c r="R142" s="15"/>
      <c r="S142" s="15"/>
      <c r="T142" s="14"/>
    </row>
    <row r="143">
      <c r="A143" s="15"/>
      <c r="B143" s="15"/>
      <c r="C143" s="15"/>
      <c r="D143" s="15"/>
      <c r="E143" s="14"/>
      <c r="F143" s="14"/>
      <c r="G143" s="14"/>
      <c r="H143" s="14"/>
      <c r="I143" s="15"/>
      <c r="J143" s="14"/>
      <c r="K143" s="14"/>
      <c r="L143" s="14"/>
      <c r="M143" s="14"/>
      <c r="N143" s="14"/>
      <c r="O143" s="15"/>
      <c r="P143" s="15"/>
      <c r="Q143" s="15"/>
      <c r="R143" s="15"/>
      <c r="S143" s="15"/>
      <c r="T143" s="14"/>
    </row>
    <row r="144">
      <c r="A144" s="15"/>
      <c r="B144" s="15"/>
      <c r="C144" s="15"/>
      <c r="D144" s="15"/>
      <c r="E144" s="14"/>
      <c r="F144" s="14"/>
      <c r="G144" s="14"/>
      <c r="H144" s="14"/>
      <c r="I144" s="15"/>
      <c r="J144" s="14"/>
      <c r="K144" s="14"/>
      <c r="L144" s="14"/>
      <c r="M144" s="14"/>
      <c r="N144" s="14"/>
      <c r="O144" s="15"/>
      <c r="P144" s="15"/>
      <c r="Q144" s="15"/>
      <c r="R144" s="15"/>
      <c r="S144" s="15"/>
      <c r="T144" s="14"/>
    </row>
    <row r="145">
      <c r="A145" s="15"/>
      <c r="B145" s="15"/>
      <c r="C145" s="15"/>
      <c r="D145" s="15"/>
      <c r="E145" s="14"/>
      <c r="F145" s="14"/>
      <c r="G145" s="14"/>
      <c r="H145" s="14"/>
      <c r="I145" s="15"/>
      <c r="J145" s="14"/>
      <c r="K145" s="14"/>
      <c r="L145" s="14"/>
      <c r="M145" s="14"/>
      <c r="N145" s="14"/>
      <c r="O145" s="15"/>
      <c r="P145" s="15"/>
      <c r="Q145" s="15"/>
      <c r="R145" s="15"/>
      <c r="S145" s="15"/>
      <c r="T145" s="14"/>
    </row>
    <row r="146">
      <c r="A146" s="15"/>
      <c r="B146" s="15"/>
      <c r="C146" s="15"/>
      <c r="D146" s="15"/>
      <c r="E146" s="14"/>
      <c r="F146" s="14"/>
      <c r="G146" s="14"/>
      <c r="H146" s="14"/>
      <c r="I146" s="15"/>
      <c r="J146" s="14"/>
      <c r="K146" s="14"/>
      <c r="L146" s="14"/>
      <c r="M146" s="14"/>
      <c r="N146" s="14"/>
      <c r="O146" s="15"/>
      <c r="P146" s="15"/>
      <c r="Q146" s="15"/>
      <c r="R146" s="15"/>
      <c r="S146" s="15"/>
      <c r="T146" s="14"/>
    </row>
    <row r="147">
      <c r="A147" s="15"/>
      <c r="B147" s="15"/>
      <c r="C147" s="15"/>
      <c r="D147" s="15"/>
      <c r="E147" s="14"/>
      <c r="F147" s="14"/>
      <c r="G147" s="14"/>
      <c r="H147" s="14"/>
      <c r="I147" s="15"/>
      <c r="J147" s="14"/>
      <c r="K147" s="14"/>
      <c r="L147" s="14"/>
      <c r="M147" s="14"/>
      <c r="N147" s="14"/>
      <c r="O147" s="15"/>
      <c r="P147" s="15"/>
      <c r="Q147" s="15"/>
      <c r="R147" s="15"/>
      <c r="S147" s="15"/>
      <c r="T147" s="14"/>
    </row>
    <row r="148">
      <c r="A148" s="15"/>
      <c r="B148" s="15"/>
      <c r="C148" s="15"/>
      <c r="D148" s="15"/>
      <c r="E148" s="14"/>
      <c r="F148" s="14"/>
      <c r="G148" s="14"/>
      <c r="H148" s="14"/>
      <c r="I148" s="15"/>
      <c r="J148" s="14"/>
      <c r="K148" s="14"/>
      <c r="L148" s="14"/>
      <c r="M148" s="14"/>
      <c r="N148" s="14"/>
      <c r="O148" s="15"/>
      <c r="P148" s="15"/>
      <c r="Q148" s="15"/>
      <c r="R148" s="15"/>
      <c r="S148" s="15"/>
      <c r="T148" s="14"/>
    </row>
    <row r="149">
      <c r="A149" s="15"/>
      <c r="B149" s="15"/>
      <c r="C149" s="15"/>
      <c r="D149" s="15"/>
      <c r="E149" s="14"/>
      <c r="F149" s="14"/>
      <c r="G149" s="14"/>
      <c r="H149" s="14"/>
      <c r="I149" s="15"/>
      <c r="J149" s="14"/>
      <c r="K149" s="14"/>
      <c r="L149" s="14"/>
      <c r="M149" s="14"/>
      <c r="N149" s="14"/>
      <c r="O149" s="15"/>
      <c r="P149" s="15"/>
      <c r="Q149" s="15"/>
      <c r="R149" s="15"/>
      <c r="S149" s="15"/>
      <c r="T149" s="14"/>
    </row>
    <row r="150">
      <c r="A150" s="15"/>
      <c r="B150" s="15"/>
      <c r="C150" s="15"/>
      <c r="D150" s="15"/>
      <c r="E150" s="14"/>
      <c r="F150" s="14"/>
      <c r="G150" s="14"/>
      <c r="H150" s="14"/>
      <c r="I150" s="15"/>
      <c r="J150" s="14"/>
      <c r="K150" s="14"/>
      <c r="L150" s="14"/>
      <c r="M150" s="14"/>
      <c r="N150" s="14"/>
      <c r="O150" s="15"/>
      <c r="P150" s="15"/>
      <c r="Q150" s="15"/>
      <c r="R150" s="15"/>
      <c r="S150" s="15"/>
      <c r="T150" s="14"/>
    </row>
    <row r="151">
      <c r="A151" s="15"/>
      <c r="B151" s="15"/>
      <c r="C151" s="15"/>
      <c r="D151" s="15"/>
      <c r="E151" s="14"/>
      <c r="F151" s="14"/>
      <c r="G151" s="14"/>
      <c r="H151" s="14"/>
      <c r="I151" s="15"/>
      <c r="J151" s="14"/>
      <c r="K151" s="14"/>
      <c r="L151" s="14"/>
      <c r="M151" s="14"/>
      <c r="N151" s="14"/>
      <c r="O151" s="15"/>
      <c r="P151" s="15"/>
      <c r="Q151" s="15"/>
      <c r="R151" s="15"/>
      <c r="S151" s="15"/>
      <c r="T151" s="14"/>
    </row>
    <row r="152">
      <c r="A152" s="15"/>
      <c r="B152" s="15"/>
      <c r="C152" s="15"/>
      <c r="D152" s="15"/>
      <c r="E152" s="14"/>
      <c r="F152" s="14"/>
      <c r="G152" s="14"/>
      <c r="H152" s="14"/>
      <c r="I152" s="15"/>
      <c r="J152" s="14"/>
      <c r="K152" s="14"/>
      <c r="L152" s="14"/>
      <c r="M152" s="14"/>
      <c r="N152" s="14"/>
      <c r="O152" s="15"/>
      <c r="P152" s="15"/>
      <c r="Q152" s="15"/>
      <c r="R152" s="15"/>
      <c r="S152" s="15"/>
      <c r="T152" s="14"/>
    </row>
    <row r="153">
      <c r="A153" s="15"/>
      <c r="B153" s="15"/>
      <c r="C153" s="15"/>
      <c r="D153" s="15"/>
      <c r="E153" s="14"/>
      <c r="F153" s="14"/>
      <c r="G153" s="14"/>
      <c r="H153" s="14"/>
      <c r="I153" s="15"/>
      <c r="J153" s="14"/>
      <c r="K153" s="14"/>
      <c r="L153" s="14"/>
      <c r="M153" s="14"/>
      <c r="N153" s="14"/>
      <c r="O153" s="15"/>
      <c r="P153" s="15"/>
      <c r="Q153" s="15"/>
      <c r="R153" s="15"/>
      <c r="S153" s="15"/>
      <c r="T153" s="14"/>
    </row>
    <row r="154">
      <c r="A154" s="15"/>
      <c r="B154" s="15"/>
      <c r="C154" s="15"/>
      <c r="D154" s="15"/>
      <c r="E154" s="14"/>
      <c r="F154" s="14"/>
      <c r="G154" s="14"/>
      <c r="H154" s="14"/>
      <c r="I154" s="15"/>
      <c r="J154" s="14"/>
      <c r="K154" s="14"/>
      <c r="L154" s="14"/>
      <c r="M154" s="14"/>
      <c r="N154" s="14"/>
      <c r="O154" s="15"/>
      <c r="P154" s="15"/>
      <c r="Q154" s="15"/>
      <c r="R154" s="15"/>
      <c r="S154" s="15"/>
      <c r="T154" s="14"/>
    </row>
    <row r="155">
      <c r="A155" s="15"/>
      <c r="B155" s="15"/>
      <c r="C155" s="15"/>
      <c r="D155" s="15"/>
      <c r="E155" s="14"/>
      <c r="F155" s="14"/>
      <c r="G155" s="14"/>
      <c r="H155" s="14"/>
      <c r="I155" s="15"/>
      <c r="J155" s="14"/>
      <c r="K155" s="14"/>
      <c r="L155" s="14"/>
      <c r="M155" s="14"/>
      <c r="N155" s="14"/>
      <c r="O155" s="15"/>
      <c r="P155" s="15"/>
      <c r="Q155" s="15"/>
      <c r="R155" s="15"/>
      <c r="S155" s="15"/>
      <c r="T155" s="14"/>
    </row>
    <row r="156">
      <c r="A156" s="15"/>
      <c r="B156" s="15"/>
      <c r="C156" s="15"/>
      <c r="D156" s="15"/>
      <c r="E156" s="14"/>
      <c r="F156" s="14"/>
      <c r="G156" s="14"/>
      <c r="H156" s="14"/>
      <c r="I156" s="15"/>
      <c r="J156" s="14"/>
      <c r="K156" s="14"/>
      <c r="L156" s="14"/>
      <c r="M156" s="14"/>
      <c r="N156" s="14"/>
      <c r="O156" s="15"/>
      <c r="P156" s="15"/>
      <c r="Q156" s="15"/>
      <c r="R156" s="15"/>
      <c r="S156" s="15"/>
      <c r="T156" s="14"/>
    </row>
    <row r="157">
      <c r="A157" s="15"/>
      <c r="B157" s="15"/>
      <c r="C157" s="15"/>
      <c r="D157" s="15"/>
      <c r="E157" s="14"/>
      <c r="F157" s="14"/>
      <c r="G157" s="14"/>
      <c r="H157" s="14"/>
      <c r="I157" s="15"/>
      <c r="J157" s="14"/>
      <c r="K157" s="14"/>
      <c r="L157" s="14"/>
      <c r="M157" s="14"/>
      <c r="N157" s="14"/>
      <c r="O157" s="15"/>
      <c r="P157" s="15"/>
      <c r="Q157" s="15"/>
      <c r="R157" s="15"/>
      <c r="S157" s="15"/>
      <c r="T157" s="14"/>
    </row>
    <row r="158">
      <c r="A158" s="15"/>
      <c r="B158" s="15"/>
      <c r="C158" s="15"/>
      <c r="D158" s="15"/>
      <c r="E158" s="14"/>
      <c r="F158" s="14"/>
      <c r="G158" s="14"/>
      <c r="H158" s="14"/>
      <c r="I158" s="15"/>
      <c r="J158" s="14"/>
      <c r="K158" s="14"/>
      <c r="L158" s="14"/>
      <c r="M158" s="14"/>
      <c r="N158" s="14"/>
      <c r="O158" s="15"/>
      <c r="P158" s="15"/>
      <c r="Q158" s="15"/>
      <c r="R158" s="15"/>
      <c r="S158" s="15"/>
      <c r="T158" s="14"/>
    </row>
    <row r="159">
      <c r="A159" s="15"/>
      <c r="B159" s="15"/>
      <c r="C159" s="15"/>
      <c r="D159" s="15"/>
      <c r="E159" s="14"/>
      <c r="F159" s="14"/>
      <c r="G159" s="14"/>
      <c r="H159" s="14"/>
      <c r="I159" s="15"/>
      <c r="J159" s="14"/>
      <c r="K159" s="14"/>
      <c r="L159" s="14"/>
      <c r="M159" s="14"/>
      <c r="N159" s="14"/>
      <c r="O159" s="15"/>
      <c r="P159" s="15"/>
      <c r="Q159" s="15"/>
      <c r="R159" s="15"/>
      <c r="S159" s="15"/>
      <c r="T159" s="14"/>
    </row>
    <row r="160">
      <c r="A160" s="15"/>
      <c r="B160" s="15"/>
      <c r="C160" s="15"/>
      <c r="D160" s="15"/>
      <c r="E160" s="14"/>
      <c r="F160" s="14"/>
      <c r="G160" s="14"/>
      <c r="H160" s="14"/>
      <c r="I160" s="15"/>
      <c r="J160" s="14"/>
      <c r="K160" s="14"/>
      <c r="L160" s="14"/>
      <c r="M160" s="14"/>
      <c r="N160" s="14"/>
      <c r="O160" s="15"/>
      <c r="P160" s="15"/>
      <c r="Q160" s="15"/>
      <c r="R160" s="15"/>
      <c r="S160" s="15"/>
      <c r="T160" s="14"/>
    </row>
    <row r="161">
      <c r="A161" s="15"/>
      <c r="B161" s="15"/>
      <c r="C161" s="15"/>
      <c r="D161" s="15"/>
      <c r="E161" s="14"/>
      <c r="F161" s="14"/>
      <c r="G161" s="14"/>
      <c r="H161" s="14"/>
      <c r="I161" s="15"/>
      <c r="J161" s="14"/>
      <c r="K161" s="14"/>
      <c r="L161" s="14"/>
      <c r="M161" s="14"/>
      <c r="N161" s="14"/>
      <c r="O161" s="15"/>
      <c r="P161" s="15"/>
      <c r="Q161" s="15"/>
      <c r="R161" s="15"/>
      <c r="S161" s="15"/>
      <c r="T161" s="14"/>
    </row>
    <row r="162">
      <c r="A162" s="15"/>
      <c r="B162" s="15"/>
      <c r="C162" s="15"/>
      <c r="D162" s="15"/>
      <c r="E162" s="14"/>
      <c r="F162" s="14"/>
      <c r="G162" s="14"/>
      <c r="H162" s="14"/>
      <c r="I162" s="15"/>
      <c r="J162" s="14"/>
      <c r="K162" s="14"/>
      <c r="L162" s="14"/>
      <c r="M162" s="14"/>
      <c r="N162" s="14"/>
      <c r="O162" s="15"/>
      <c r="P162" s="15"/>
      <c r="Q162" s="15"/>
      <c r="R162" s="15"/>
      <c r="S162" s="15"/>
      <c r="T162" s="14"/>
    </row>
    <row r="163">
      <c r="A163" s="15"/>
      <c r="B163" s="15"/>
      <c r="C163" s="15"/>
      <c r="D163" s="15"/>
      <c r="E163" s="14"/>
      <c r="F163" s="14"/>
      <c r="G163" s="14"/>
      <c r="H163" s="14"/>
      <c r="I163" s="15"/>
      <c r="J163" s="14"/>
      <c r="K163" s="14"/>
      <c r="L163" s="14"/>
      <c r="M163" s="14"/>
      <c r="N163" s="14"/>
      <c r="O163" s="15"/>
      <c r="P163" s="15"/>
      <c r="Q163" s="15"/>
      <c r="R163" s="15"/>
      <c r="S163" s="15"/>
      <c r="T163" s="14"/>
    </row>
    <row r="164">
      <c r="A164" s="15"/>
      <c r="B164" s="15"/>
      <c r="C164" s="15"/>
      <c r="D164" s="15"/>
      <c r="E164" s="14"/>
      <c r="F164" s="14"/>
      <c r="G164" s="14"/>
      <c r="H164" s="14"/>
      <c r="I164" s="15"/>
      <c r="J164" s="14"/>
      <c r="K164" s="14"/>
      <c r="L164" s="14"/>
      <c r="M164" s="14"/>
      <c r="N164" s="14"/>
      <c r="O164" s="15"/>
      <c r="P164" s="15"/>
      <c r="Q164" s="15"/>
      <c r="R164" s="15"/>
      <c r="S164" s="15"/>
      <c r="T164" s="14"/>
    </row>
    <row r="165">
      <c r="A165" s="15"/>
      <c r="B165" s="15"/>
      <c r="C165" s="15"/>
      <c r="D165" s="15"/>
      <c r="E165" s="14"/>
      <c r="F165" s="14"/>
      <c r="G165" s="14"/>
      <c r="H165" s="14"/>
      <c r="I165" s="15"/>
      <c r="J165" s="14"/>
      <c r="K165" s="14"/>
      <c r="L165" s="14"/>
      <c r="M165" s="14"/>
      <c r="N165" s="14"/>
      <c r="O165" s="15"/>
      <c r="P165" s="15"/>
      <c r="Q165" s="15"/>
      <c r="R165" s="15"/>
      <c r="S165" s="15"/>
      <c r="T165" s="14"/>
    </row>
    <row r="166">
      <c r="A166" s="15"/>
      <c r="B166" s="15"/>
      <c r="C166" s="15"/>
      <c r="D166" s="15"/>
      <c r="E166" s="14"/>
      <c r="F166" s="14"/>
      <c r="G166" s="14"/>
      <c r="H166" s="14"/>
      <c r="I166" s="15"/>
      <c r="J166" s="14"/>
      <c r="K166" s="14"/>
      <c r="L166" s="14"/>
      <c r="M166" s="14"/>
      <c r="N166" s="14"/>
      <c r="O166" s="15"/>
      <c r="P166" s="15"/>
      <c r="Q166" s="15"/>
      <c r="R166" s="15"/>
      <c r="S166" s="15"/>
      <c r="T166" s="14"/>
    </row>
    <row r="167">
      <c r="A167" s="15"/>
      <c r="B167" s="15"/>
      <c r="C167" s="15"/>
      <c r="D167" s="15"/>
      <c r="E167" s="14"/>
      <c r="F167" s="14"/>
      <c r="G167" s="14"/>
      <c r="H167" s="14"/>
      <c r="I167" s="15"/>
      <c r="J167" s="14"/>
      <c r="K167" s="14"/>
      <c r="L167" s="14"/>
      <c r="M167" s="14"/>
      <c r="N167" s="14"/>
      <c r="O167" s="15"/>
      <c r="P167" s="15"/>
      <c r="Q167" s="15"/>
      <c r="R167" s="15"/>
      <c r="S167" s="15"/>
      <c r="T167" s="14"/>
    </row>
    <row r="168">
      <c r="A168" s="15"/>
      <c r="B168" s="15"/>
      <c r="C168" s="15"/>
      <c r="D168" s="15"/>
      <c r="E168" s="14"/>
      <c r="F168" s="14"/>
      <c r="G168" s="14"/>
      <c r="H168" s="14"/>
      <c r="I168" s="15"/>
      <c r="J168" s="14"/>
      <c r="K168" s="14"/>
      <c r="L168" s="14"/>
      <c r="M168" s="14"/>
      <c r="N168" s="14"/>
      <c r="O168" s="15"/>
      <c r="P168" s="15"/>
      <c r="Q168" s="15"/>
      <c r="R168" s="15"/>
      <c r="S168" s="15"/>
      <c r="T168" s="14"/>
    </row>
    <row r="169">
      <c r="A169" s="15"/>
      <c r="B169" s="15"/>
      <c r="C169" s="15"/>
      <c r="D169" s="15"/>
      <c r="E169" s="14"/>
      <c r="F169" s="14"/>
      <c r="G169" s="14"/>
      <c r="H169" s="14"/>
      <c r="I169" s="15"/>
      <c r="J169" s="14"/>
      <c r="K169" s="14"/>
      <c r="L169" s="14"/>
      <c r="M169" s="14"/>
      <c r="N169" s="14"/>
      <c r="O169" s="15"/>
      <c r="P169" s="15"/>
      <c r="Q169" s="15"/>
      <c r="R169" s="15"/>
      <c r="S169" s="15"/>
      <c r="T169" s="14"/>
    </row>
    <row r="170">
      <c r="A170" s="15"/>
      <c r="B170" s="15"/>
      <c r="C170" s="15"/>
      <c r="D170" s="15"/>
      <c r="E170" s="14"/>
      <c r="F170" s="14"/>
      <c r="G170" s="14"/>
      <c r="H170" s="14"/>
      <c r="I170" s="15"/>
      <c r="J170" s="14"/>
      <c r="K170" s="14"/>
      <c r="L170" s="14"/>
      <c r="M170" s="14"/>
      <c r="N170" s="14"/>
      <c r="O170" s="15"/>
      <c r="P170" s="15"/>
      <c r="Q170" s="15"/>
      <c r="R170" s="15"/>
      <c r="S170" s="15"/>
      <c r="T170" s="14"/>
    </row>
    <row r="171">
      <c r="A171" s="15"/>
      <c r="B171" s="15"/>
      <c r="C171" s="15"/>
      <c r="D171" s="15"/>
      <c r="E171" s="14"/>
      <c r="F171" s="14"/>
      <c r="G171" s="14"/>
      <c r="H171" s="14"/>
      <c r="I171" s="15"/>
      <c r="J171" s="14"/>
      <c r="K171" s="14"/>
      <c r="L171" s="14"/>
      <c r="M171" s="14"/>
      <c r="N171" s="14"/>
      <c r="O171" s="15"/>
      <c r="P171" s="15"/>
      <c r="Q171" s="15"/>
      <c r="R171" s="15"/>
      <c r="S171" s="15"/>
      <c r="T171" s="14"/>
    </row>
    <row r="172">
      <c r="A172" s="15"/>
      <c r="B172" s="15"/>
      <c r="C172" s="15"/>
      <c r="D172" s="15"/>
      <c r="E172" s="14"/>
      <c r="F172" s="14"/>
      <c r="G172" s="14"/>
      <c r="H172" s="14"/>
      <c r="I172" s="15"/>
      <c r="J172" s="14"/>
      <c r="K172" s="14"/>
      <c r="L172" s="14"/>
      <c r="M172" s="14"/>
      <c r="N172" s="14"/>
      <c r="O172" s="15"/>
      <c r="P172" s="15"/>
      <c r="Q172" s="15"/>
      <c r="R172" s="15"/>
      <c r="S172" s="15"/>
      <c r="T172" s="14"/>
    </row>
    <row r="173">
      <c r="A173" s="15"/>
      <c r="B173" s="15"/>
      <c r="C173" s="15"/>
      <c r="D173" s="15"/>
      <c r="E173" s="14"/>
      <c r="F173" s="14"/>
      <c r="G173" s="14"/>
      <c r="H173" s="14"/>
      <c r="I173" s="15"/>
      <c r="J173" s="14"/>
      <c r="K173" s="14"/>
      <c r="L173" s="14"/>
      <c r="M173" s="14"/>
      <c r="N173" s="14"/>
      <c r="O173" s="15"/>
      <c r="P173" s="15"/>
      <c r="Q173" s="15"/>
      <c r="R173" s="15"/>
      <c r="S173" s="15"/>
      <c r="T173" s="14"/>
    </row>
    <row r="174">
      <c r="A174" s="15"/>
      <c r="B174" s="15"/>
      <c r="C174" s="15"/>
      <c r="D174" s="15"/>
      <c r="E174" s="14"/>
      <c r="F174" s="14"/>
      <c r="G174" s="14"/>
      <c r="H174" s="14"/>
      <c r="I174" s="15"/>
      <c r="J174" s="14"/>
      <c r="K174" s="14"/>
      <c r="L174" s="14"/>
      <c r="M174" s="14"/>
      <c r="N174" s="14"/>
      <c r="O174" s="15"/>
      <c r="P174" s="15"/>
      <c r="Q174" s="15"/>
      <c r="R174" s="15"/>
      <c r="S174" s="15"/>
      <c r="T174" s="14"/>
    </row>
    <row r="175">
      <c r="A175" s="15"/>
      <c r="B175" s="15"/>
      <c r="C175" s="15"/>
      <c r="D175" s="15"/>
      <c r="E175" s="14"/>
      <c r="F175" s="14"/>
      <c r="G175" s="14"/>
      <c r="H175" s="14"/>
      <c r="I175" s="15"/>
      <c r="J175" s="14"/>
      <c r="K175" s="14"/>
      <c r="L175" s="14"/>
      <c r="M175" s="14"/>
      <c r="N175" s="14"/>
      <c r="O175" s="15"/>
      <c r="P175" s="15"/>
      <c r="Q175" s="15"/>
      <c r="R175" s="15"/>
      <c r="S175" s="15"/>
      <c r="T175" s="14"/>
    </row>
    <row r="176">
      <c r="A176" s="15"/>
      <c r="B176" s="15"/>
      <c r="C176" s="15"/>
      <c r="D176" s="15"/>
      <c r="E176" s="14"/>
      <c r="F176" s="14"/>
      <c r="G176" s="14"/>
      <c r="H176" s="14"/>
      <c r="I176" s="15"/>
      <c r="J176" s="14"/>
      <c r="K176" s="14"/>
      <c r="L176" s="14"/>
      <c r="M176" s="14"/>
      <c r="N176" s="14"/>
      <c r="O176" s="15"/>
      <c r="P176" s="15"/>
      <c r="Q176" s="15"/>
      <c r="R176" s="15"/>
      <c r="S176" s="15"/>
      <c r="T176" s="14"/>
    </row>
    <row r="177">
      <c r="A177" s="15"/>
      <c r="B177" s="15"/>
      <c r="C177" s="15"/>
      <c r="D177" s="15"/>
      <c r="E177" s="14"/>
      <c r="F177" s="14"/>
      <c r="G177" s="14"/>
      <c r="H177" s="14"/>
      <c r="I177" s="15"/>
      <c r="J177" s="14"/>
      <c r="K177" s="14"/>
      <c r="L177" s="14"/>
      <c r="M177" s="14"/>
      <c r="N177" s="14"/>
      <c r="O177" s="15"/>
      <c r="P177" s="15"/>
      <c r="Q177" s="15"/>
      <c r="R177" s="15"/>
      <c r="S177" s="15"/>
      <c r="T177" s="14"/>
    </row>
    <row r="178">
      <c r="A178" s="15"/>
      <c r="B178" s="15"/>
      <c r="C178" s="15"/>
      <c r="D178" s="15"/>
      <c r="E178" s="14"/>
      <c r="F178" s="14"/>
      <c r="G178" s="14"/>
      <c r="H178" s="14"/>
      <c r="I178" s="15"/>
      <c r="J178" s="14"/>
      <c r="K178" s="14"/>
      <c r="L178" s="14"/>
      <c r="M178" s="14"/>
      <c r="N178" s="14"/>
      <c r="O178" s="15"/>
      <c r="P178" s="15"/>
      <c r="Q178" s="15"/>
      <c r="R178" s="15"/>
      <c r="S178" s="15"/>
      <c r="T178" s="14"/>
    </row>
    <row r="179">
      <c r="A179" s="15"/>
      <c r="B179" s="15"/>
      <c r="C179" s="15"/>
      <c r="D179" s="15"/>
      <c r="E179" s="14"/>
      <c r="F179" s="14"/>
      <c r="G179" s="14"/>
      <c r="H179" s="14"/>
      <c r="I179" s="15"/>
      <c r="J179" s="14"/>
      <c r="K179" s="14"/>
      <c r="L179" s="14"/>
      <c r="M179" s="14"/>
      <c r="N179" s="14"/>
      <c r="O179" s="15"/>
      <c r="P179" s="15"/>
      <c r="Q179" s="15"/>
      <c r="R179" s="15"/>
      <c r="S179" s="15"/>
      <c r="T179" s="14"/>
    </row>
    <row r="180">
      <c r="A180" s="15"/>
      <c r="B180" s="15"/>
      <c r="C180" s="15"/>
      <c r="D180" s="15"/>
      <c r="E180" s="14"/>
      <c r="F180" s="14"/>
      <c r="G180" s="14"/>
      <c r="H180" s="14"/>
      <c r="I180" s="15"/>
      <c r="J180" s="14"/>
      <c r="K180" s="14"/>
      <c r="L180" s="14"/>
      <c r="M180" s="14"/>
      <c r="N180" s="14"/>
      <c r="O180" s="15"/>
      <c r="P180" s="15"/>
      <c r="Q180" s="15"/>
      <c r="R180" s="15"/>
      <c r="S180" s="15"/>
      <c r="T180" s="14"/>
    </row>
    <row r="181">
      <c r="A181" s="15"/>
      <c r="B181" s="15"/>
      <c r="C181" s="15"/>
      <c r="D181" s="15"/>
      <c r="E181" s="14"/>
      <c r="F181" s="14"/>
      <c r="G181" s="14"/>
      <c r="H181" s="14"/>
      <c r="I181" s="15"/>
      <c r="J181" s="14"/>
      <c r="K181" s="14"/>
      <c r="L181" s="14"/>
      <c r="M181" s="14"/>
      <c r="N181" s="14"/>
      <c r="O181" s="15"/>
      <c r="P181" s="15"/>
      <c r="Q181" s="15"/>
      <c r="R181" s="15"/>
      <c r="S181" s="15"/>
      <c r="T181" s="14"/>
    </row>
    <row r="182">
      <c r="A182" s="15"/>
      <c r="B182" s="15"/>
      <c r="C182" s="15"/>
      <c r="D182" s="15"/>
      <c r="E182" s="14"/>
      <c r="F182" s="14"/>
      <c r="G182" s="14"/>
      <c r="H182" s="14"/>
      <c r="I182" s="15"/>
      <c r="J182" s="14"/>
      <c r="K182" s="14"/>
      <c r="L182" s="14"/>
      <c r="M182" s="14"/>
      <c r="N182" s="14"/>
      <c r="O182" s="15"/>
      <c r="P182" s="15"/>
      <c r="Q182" s="15"/>
      <c r="R182" s="15"/>
      <c r="S182" s="15"/>
      <c r="T182" s="14"/>
    </row>
    <row r="183">
      <c r="A183" s="15"/>
      <c r="B183" s="15"/>
      <c r="C183" s="15"/>
      <c r="D183" s="15"/>
      <c r="E183" s="14"/>
      <c r="F183" s="14"/>
      <c r="G183" s="14"/>
      <c r="H183" s="14"/>
      <c r="I183" s="15"/>
      <c r="J183" s="14"/>
      <c r="K183" s="14"/>
      <c r="L183" s="14"/>
      <c r="M183" s="14"/>
      <c r="N183" s="14"/>
      <c r="O183" s="15"/>
      <c r="P183" s="15"/>
      <c r="Q183" s="15"/>
      <c r="R183" s="15"/>
      <c r="S183" s="15"/>
      <c r="T183" s="14"/>
    </row>
    <row r="184">
      <c r="A184" s="15"/>
      <c r="B184" s="15"/>
      <c r="C184" s="15"/>
      <c r="D184" s="15"/>
      <c r="E184" s="14"/>
      <c r="F184" s="14"/>
      <c r="G184" s="14"/>
      <c r="H184" s="14"/>
      <c r="I184" s="15"/>
      <c r="J184" s="14"/>
      <c r="K184" s="14"/>
      <c r="L184" s="14"/>
      <c r="M184" s="14"/>
      <c r="N184" s="14"/>
      <c r="O184" s="15"/>
      <c r="P184" s="15"/>
      <c r="Q184" s="15"/>
      <c r="R184" s="15"/>
      <c r="S184" s="15"/>
      <c r="T184" s="14"/>
    </row>
    <row r="185">
      <c r="A185" s="15"/>
      <c r="B185" s="15"/>
      <c r="C185" s="15"/>
      <c r="D185" s="15"/>
      <c r="E185" s="14"/>
      <c r="F185" s="14"/>
      <c r="G185" s="14"/>
      <c r="H185" s="14"/>
      <c r="I185" s="15"/>
      <c r="J185" s="14"/>
      <c r="K185" s="14"/>
      <c r="L185" s="14"/>
      <c r="M185" s="14"/>
      <c r="N185" s="14"/>
      <c r="O185" s="15"/>
      <c r="P185" s="15"/>
      <c r="Q185" s="15"/>
      <c r="R185" s="15"/>
      <c r="S185" s="15"/>
      <c r="T185" s="14"/>
    </row>
    <row r="186">
      <c r="A186" s="15"/>
      <c r="B186" s="15"/>
      <c r="C186" s="15"/>
      <c r="D186" s="15"/>
      <c r="E186" s="14"/>
      <c r="F186" s="14"/>
      <c r="G186" s="14"/>
      <c r="H186" s="14"/>
      <c r="I186" s="15"/>
      <c r="J186" s="14"/>
      <c r="K186" s="14"/>
      <c r="L186" s="14"/>
      <c r="M186" s="14"/>
      <c r="N186" s="14"/>
      <c r="O186" s="15"/>
      <c r="P186" s="15"/>
      <c r="Q186" s="15"/>
      <c r="R186" s="15"/>
      <c r="S186" s="15"/>
      <c r="T186" s="14"/>
    </row>
    <row r="187">
      <c r="A187" s="15"/>
      <c r="B187" s="15"/>
      <c r="C187" s="15"/>
      <c r="D187" s="15"/>
      <c r="E187" s="14"/>
      <c r="F187" s="14"/>
      <c r="G187" s="14"/>
      <c r="H187" s="14"/>
      <c r="I187" s="15"/>
      <c r="J187" s="14"/>
      <c r="K187" s="14"/>
      <c r="L187" s="14"/>
      <c r="M187" s="14"/>
      <c r="N187" s="14"/>
      <c r="O187" s="15"/>
      <c r="P187" s="15"/>
      <c r="Q187" s="15"/>
      <c r="R187" s="15"/>
      <c r="S187" s="15"/>
      <c r="T187" s="14"/>
    </row>
    <row r="188">
      <c r="A188" s="15"/>
      <c r="B188" s="15"/>
      <c r="C188" s="15"/>
      <c r="D188" s="15"/>
      <c r="E188" s="14"/>
      <c r="F188" s="14"/>
      <c r="G188" s="14"/>
      <c r="H188" s="14"/>
      <c r="I188" s="15"/>
      <c r="J188" s="14"/>
      <c r="K188" s="14"/>
      <c r="L188" s="14"/>
      <c r="M188" s="14"/>
      <c r="N188" s="14"/>
      <c r="O188" s="15"/>
      <c r="P188" s="15"/>
      <c r="Q188" s="15"/>
      <c r="R188" s="15"/>
      <c r="S188" s="15"/>
      <c r="T188" s="14"/>
    </row>
    <row r="189">
      <c r="A189" s="15"/>
      <c r="B189" s="15"/>
      <c r="C189" s="15"/>
      <c r="D189" s="15"/>
      <c r="E189" s="14"/>
      <c r="F189" s="14"/>
      <c r="G189" s="14"/>
      <c r="H189" s="14"/>
      <c r="I189" s="15"/>
      <c r="J189" s="14"/>
      <c r="K189" s="14"/>
      <c r="L189" s="14"/>
      <c r="M189" s="14"/>
      <c r="N189" s="14"/>
      <c r="O189" s="15"/>
      <c r="P189" s="15"/>
      <c r="Q189" s="15"/>
      <c r="R189" s="15"/>
      <c r="S189" s="15"/>
      <c r="T189" s="14"/>
    </row>
    <row r="190">
      <c r="A190" s="15"/>
      <c r="B190" s="15"/>
      <c r="C190" s="15"/>
      <c r="D190" s="15"/>
      <c r="E190" s="14"/>
      <c r="F190" s="14"/>
      <c r="G190" s="14"/>
      <c r="H190" s="14"/>
      <c r="I190" s="15"/>
      <c r="J190" s="14"/>
      <c r="K190" s="14"/>
      <c r="L190" s="14"/>
      <c r="M190" s="14"/>
      <c r="N190" s="14"/>
      <c r="O190" s="15"/>
      <c r="P190" s="15"/>
      <c r="Q190" s="15"/>
      <c r="R190" s="15"/>
      <c r="S190" s="15"/>
      <c r="T190" s="14"/>
    </row>
    <row r="191">
      <c r="A191" s="15"/>
      <c r="B191" s="15"/>
      <c r="C191" s="15"/>
      <c r="D191" s="15"/>
      <c r="E191" s="14"/>
      <c r="F191" s="14"/>
      <c r="G191" s="14"/>
      <c r="H191" s="14"/>
      <c r="I191" s="15"/>
      <c r="J191" s="14"/>
      <c r="K191" s="14"/>
      <c r="L191" s="14"/>
      <c r="M191" s="14"/>
      <c r="N191" s="14"/>
      <c r="O191" s="15"/>
      <c r="P191" s="15"/>
      <c r="Q191" s="15"/>
      <c r="R191" s="15"/>
      <c r="S191" s="15"/>
      <c r="T191" s="14"/>
    </row>
    <row r="192">
      <c r="A192" s="15"/>
      <c r="B192" s="15"/>
      <c r="C192" s="15"/>
      <c r="D192" s="15"/>
      <c r="E192" s="14"/>
      <c r="F192" s="14"/>
      <c r="G192" s="14"/>
      <c r="H192" s="14"/>
      <c r="I192" s="15"/>
      <c r="J192" s="14"/>
      <c r="K192" s="14"/>
      <c r="L192" s="14"/>
      <c r="M192" s="14"/>
      <c r="N192" s="14"/>
      <c r="O192" s="15"/>
      <c r="P192" s="15"/>
      <c r="Q192" s="15"/>
      <c r="R192" s="15"/>
      <c r="S192" s="15"/>
      <c r="T192" s="14"/>
    </row>
    <row r="193">
      <c r="A193" s="15"/>
      <c r="B193" s="15"/>
      <c r="C193" s="15"/>
      <c r="D193" s="15"/>
      <c r="E193" s="14"/>
      <c r="F193" s="14"/>
      <c r="G193" s="14"/>
      <c r="H193" s="14"/>
      <c r="I193" s="15"/>
      <c r="J193" s="14"/>
      <c r="K193" s="14"/>
      <c r="L193" s="14"/>
      <c r="M193" s="14"/>
      <c r="N193" s="14"/>
      <c r="O193" s="15"/>
      <c r="P193" s="15"/>
      <c r="Q193" s="15"/>
      <c r="R193" s="15"/>
      <c r="S193" s="15"/>
      <c r="T193" s="14"/>
    </row>
    <row r="194">
      <c r="A194" s="15"/>
      <c r="B194" s="15"/>
      <c r="C194" s="15"/>
      <c r="D194" s="15"/>
      <c r="E194" s="14"/>
      <c r="F194" s="14"/>
      <c r="G194" s="14"/>
      <c r="H194" s="14"/>
      <c r="I194" s="15"/>
      <c r="J194" s="14"/>
      <c r="K194" s="14"/>
      <c r="L194" s="14"/>
      <c r="M194" s="14"/>
      <c r="N194" s="14"/>
      <c r="O194" s="15"/>
      <c r="P194" s="15"/>
      <c r="Q194" s="15"/>
      <c r="R194" s="15"/>
      <c r="S194" s="15"/>
      <c r="T194" s="14"/>
    </row>
    <row r="195">
      <c r="A195" s="15"/>
      <c r="B195" s="15"/>
      <c r="C195" s="15"/>
      <c r="D195" s="15"/>
      <c r="E195" s="14"/>
      <c r="F195" s="14"/>
      <c r="G195" s="14"/>
      <c r="H195" s="14"/>
      <c r="I195" s="15"/>
      <c r="J195" s="14"/>
      <c r="K195" s="14"/>
      <c r="L195" s="14"/>
      <c r="M195" s="14"/>
      <c r="N195" s="14"/>
      <c r="O195" s="15"/>
      <c r="P195" s="15"/>
      <c r="Q195" s="15"/>
      <c r="R195" s="15"/>
      <c r="S195" s="15"/>
      <c r="T195" s="14"/>
    </row>
    <row r="196">
      <c r="A196" s="15"/>
      <c r="B196" s="15"/>
      <c r="C196" s="15"/>
      <c r="D196" s="15"/>
      <c r="E196" s="14"/>
      <c r="F196" s="14"/>
      <c r="G196" s="14"/>
      <c r="H196" s="14"/>
      <c r="I196" s="15"/>
      <c r="J196" s="14"/>
      <c r="K196" s="14"/>
      <c r="L196" s="14"/>
      <c r="M196" s="14"/>
      <c r="N196" s="14"/>
      <c r="O196" s="15"/>
      <c r="P196" s="15"/>
      <c r="Q196" s="15"/>
      <c r="R196" s="15"/>
      <c r="S196" s="15"/>
      <c r="T196" s="14"/>
    </row>
    <row r="197">
      <c r="A197" s="15"/>
      <c r="B197" s="15"/>
      <c r="C197" s="15"/>
      <c r="D197" s="15"/>
      <c r="E197" s="14"/>
      <c r="F197" s="14"/>
      <c r="G197" s="14"/>
      <c r="H197" s="14"/>
      <c r="I197" s="15"/>
      <c r="J197" s="14"/>
      <c r="K197" s="14"/>
      <c r="L197" s="14"/>
      <c r="M197" s="14"/>
      <c r="N197" s="14"/>
      <c r="O197" s="15"/>
      <c r="P197" s="15"/>
      <c r="Q197" s="15"/>
      <c r="R197" s="15"/>
      <c r="S197" s="15"/>
      <c r="T197" s="14"/>
    </row>
    <row r="198">
      <c r="A198" s="15"/>
      <c r="B198" s="15"/>
      <c r="C198" s="15"/>
      <c r="D198" s="15"/>
      <c r="E198" s="14"/>
      <c r="F198" s="14"/>
      <c r="G198" s="14"/>
      <c r="H198" s="14"/>
      <c r="I198" s="15"/>
      <c r="J198" s="14"/>
      <c r="K198" s="14"/>
      <c r="L198" s="14"/>
      <c r="M198" s="14"/>
      <c r="N198" s="14"/>
      <c r="O198" s="15"/>
      <c r="P198" s="15"/>
      <c r="Q198" s="15"/>
      <c r="R198" s="15"/>
      <c r="S198" s="15"/>
      <c r="T198" s="14"/>
    </row>
    <row r="199">
      <c r="A199" s="15"/>
      <c r="B199" s="15"/>
      <c r="C199" s="15"/>
      <c r="D199" s="15"/>
      <c r="E199" s="14"/>
      <c r="F199" s="14"/>
      <c r="G199" s="14"/>
      <c r="H199" s="14"/>
      <c r="I199" s="15"/>
      <c r="J199" s="14"/>
      <c r="K199" s="14"/>
      <c r="L199" s="14"/>
      <c r="M199" s="14"/>
      <c r="N199" s="14"/>
      <c r="O199" s="15"/>
      <c r="P199" s="15"/>
      <c r="Q199" s="15"/>
      <c r="R199" s="15"/>
      <c r="S199" s="15"/>
      <c r="T199" s="14"/>
    </row>
    <row r="200">
      <c r="A200" s="15"/>
      <c r="B200" s="15"/>
      <c r="C200" s="15"/>
      <c r="D200" s="15"/>
      <c r="E200" s="14"/>
      <c r="F200" s="14"/>
      <c r="G200" s="14"/>
      <c r="H200" s="14"/>
      <c r="I200" s="15"/>
      <c r="J200" s="14"/>
      <c r="K200" s="14"/>
      <c r="L200" s="14"/>
      <c r="M200" s="14"/>
      <c r="N200" s="14"/>
      <c r="O200" s="15"/>
      <c r="P200" s="15"/>
      <c r="Q200" s="15"/>
      <c r="R200" s="15"/>
      <c r="S200" s="15"/>
      <c r="T200" s="14"/>
    </row>
    <row r="201">
      <c r="A201" s="15"/>
      <c r="B201" s="15"/>
      <c r="C201" s="15"/>
      <c r="D201" s="15"/>
      <c r="E201" s="14"/>
      <c r="F201" s="14"/>
      <c r="G201" s="14"/>
      <c r="H201" s="14"/>
      <c r="I201" s="15"/>
      <c r="J201" s="14"/>
      <c r="K201" s="14"/>
      <c r="L201" s="14"/>
      <c r="M201" s="14"/>
      <c r="N201" s="14"/>
      <c r="O201" s="15"/>
      <c r="P201" s="15"/>
      <c r="Q201" s="15"/>
      <c r="R201" s="15"/>
      <c r="S201" s="15"/>
      <c r="T201" s="14"/>
    </row>
    <row r="202">
      <c r="A202" s="15"/>
      <c r="B202" s="15"/>
      <c r="C202" s="15"/>
      <c r="D202" s="15"/>
      <c r="E202" s="14"/>
      <c r="F202" s="14"/>
      <c r="G202" s="14"/>
      <c r="H202" s="14"/>
      <c r="I202" s="15"/>
      <c r="J202" s="14"/>
      <c r="K202" s="14"/>
      <c r="L202" s="14"/>
      <c r="M202" s="14"/>
      <c r="N202" s="14"/>
      <c r="O202" s="15"/>
      <c r="P202" s="15"/>
      <c r="Q202" s="15"/>
      <c r="R202" s="15"/>
      <c r="S202" s="15"/>
      <c r="T202" s="14"/>
    </row>
    <row r="203">
      <c r="A203" s="15"/>
      <c r="B203" s="15"/>
      <c r="C203" s="15"/>
      <c r="D203" s="15"/>
      <c r="E203" s="14"/>
      <c r="F203" s="14"/>
      <c r="G203" s="14"/>
      <c r="H203" s="14"/>
      <c r="I203" s="15"/>
      <c r="J203" s="14"/>
      <c r="K203" s="14"/>
      <c r="L203" s="14"/>
      <c r="M203" s="14"/>
      <c r="N203" s="14"/>
      <c r="O203" s="15"/>
      <c r="P203" s="15"/>
      <c r="Q203" s="15"/>
      <c r="R203" s="15"/>
      <c r="S203" s="15"/>
      <c r="T203" s="14"/>
    </row>
    <row r="204">
      <c r="A204" s="15"/>
      <c r="B204" s="15"/>
      <c r="C204" s="15"/>
      <c r="D204" s="15"/>
      <c r="E204" s="14"/>
      <c r="F204" s="14"/>
      <c r="G204" s="14"/>
      <c r="H204" s="14"/>
      <c r="I204" s="15"/>
      <c r="J204" s="14"/>
      <c r="K204" s="14"/>
      <c r="L204" s="14"/>
      <c r="M204" s="14"/>
      <c r="N204" s="14"/>
      <c r="O204" s="15"/>
      <c r="P204" s="15"/>
      <c r="Q204" s="15"/>
      <c r="R204" s="15"/>
      <c r="S204" s="15"/>
      <c r="T204" s="14"/>
    </row>
    <row r="205">
      <c r="A205" s="15"/>
      <c r="B205" s="15"/>
      <c r="C205" s="15"/>
      <c r="D205" s="15"/>
      <c r="E205" s="14"/>
      <c r="F205" s="14"/>
      <c r="G205" s="14"/>
      <c r="H205" s="14"/>
      <c r="I205" s="15"/>
      <c r="J205" s="14"/>
      <c r="K205" s="14"/>
      <c r="L205" s="14"/>
      <c r="M205" s="14"/>
      <c r="N205" s="14"/>
      <c r="O205" s="15"/>
      <c r="P205" s="15"/>
      <c r="Q205" s="15"/>
      <c r="R205" s="15"/>
      <c r="S205" s="15"/>
      <c r="T205" s="14"/>
    </row>
    <row r="206">
      <c r="A206" s="15"/>
      <c r="B206" s="15"/>
      <c r="C206" s="15"/>
      <c r="D206" s="15"/>
      <c r="E206" s="14"/>
      <c r="F206" s="14"/>
      <c r="G206" s="14"/>
      <c r="H206" s="14"/>
      <c r="I206" s="15"/>
      <c r="J206" s="14"/>
      <c r="K206" s="14"/>
      <c r="L206" s="14"/>
      <c r="M206" s="14"/>
      <c r="N206" s="14"/>
      <c r="O206" s="15"/>
      <c r="P206" s="15"/>
      <c r="Q206" s="15"/>
      <c r="R206" s="15"/>
      <c r="S206" s="15"/>
      <c r="T206" s="14"/>
    </row>
    <row r="207">
      <c r="A207" s="15"/>
      <c r="B207" s="15"/>
      <c r="C207" s="15"/>
      <c r="D207" s="15"/>
      <c r="E207" s="14"/>
      <c r="F207" s="14"/>
      <c r="G207" s="14"/>
      <c r="H207" s="14"/>
      <c r="I207" s="15"/>
      <c r="J207" s="14"/>
      <c r="K207" s="14"/>
      <c r="L207" s="14"/>
      <c r="M207" s="14"/>
      <c r="N207" s="14"/>
      <c r="O207" s="15"/>
      <c r="P207" s="15"/>
      <c r="Q207" s="15"/>
      <c r="R207" s="15"/>
      <c r="S207" s="15"/>
      <c r="T207" s="14"/>
    </row>
    <row r="208">
      <c r="A208" s="15"/>
      <c r="B208" s="15"/>
      <c r="C208" s="15"/>
      <c r="D208" s="15"/>
      <c r="E208" s="14"/>
      <c r="F208" s="14"/>
      <c r="G208" s="14"/>
      <c r="H208" s="14"/>
      <c r="I208" s="15"/>
      <c r="J208" s="14"/>
      <c r="K208" s="14"/>
      <c r="L208" s="14"/>
      <c r="M208" s="14"/>
      <c r="N208" s="14"/>
      <c r="O208" s="15"/>
      <c r="P208" s="15"/>
      <c r="Q208" s="15"/>
      <c r="R208" s="15"/>
      <c r="S208" s="15"/>
      <c r="T208" s="14"/>
    </row>
    <row r="209">
      <c r="A209" s="15"/>
      <c r="B209" s="15"/>
      <c r="C209" s="15"/>
      <c r="D209" s="15"/>
      <c r="E209" s="14"/>
      <c r="F209" s="14"/>
      <c r="G209" s="14"/>
      <c r="H209" s="14"/>
      <c r="I209" s="15"/>
      <c r="J209" s="14"/>
      <c r="K209" s="14"/>
      <c r="L209" s="14"/>
      <c r="M209" s="14"/>
      <c r="N209" s="14"/>
      <c r="O209" s="15"/>
      <c r="P209" s="15"/>
      <c r="Q209" s="15"/>
      <c r="R209" s="15"/>
      <c r="S209" s="15"/>
      <c r="T209" s="14"/>
    </row>
    <row r="210">
      <c r="A210" s="15"/>
      <c r="B210" s="15"/>
      <c r="C210" s="15"/>
      <c r="D210" s="15"/>
      <c r="E210" s="14"/>
      <c r="F210" s="14"/>
      <c r="G210" s="14"/>
      <c r="H210" s="14"/>
      <c r="I210" s="15"/>
      <c r="J210" s="14"/>
      <c r="K210" s="14"/>
      <c r="L210" s="14"/>
      <c r="M210" s="14"/>
      <c r="N210" s="14"/>
      <c r="O210" s="15"/>
      <c r="P210" s="15"/>
      <c r="Q210" s="15"/>
      <c r="R210" s="15"/>
      <c r="S210" s="15"/>
      <c r="T210" s="14"/>
    </row>
    <row r="211">
      <c r="A211" s="15"/>
      <c r="B211" s="15"/>
      <c r="C211" s="15"/>
      <c r="D211" s="15"/>
      <c r="E211" s="14"/>
      <c r="F211" s="14"/>
      <c r="G211" s="14"/>
      <c r="H211" s="14"/>
      <c r="I211" s="15"/>
      <c r="J211" s="14"/>
      <c r="K211" s="14"/>
      <c r="L211" s="14"/>
      <c r="M211" s="14"/>
      <c r="N211" s="14"/>
      <c r="O211" s="15"/>
      <c r="P211" s="15"/>
      <c r="Q211" s="15"/>
      <c r="R211" s="15"/>
      <c r="S211" s="15"/>
      <c r="T211" s="14"/>
    </row>
    <row r="212">
      <c r="A212" s="15"/>
      <c r="B212" s="15"/>
      <c r="C212" s="15"/>
      <c r="D212" s="15"/>
      <c r="E212" s="14"/>
      <c r="F212" s="14"/>
      <c r="G212" s="14"/>
      <c r="H212" s="14"/>
      <c r="I212" s="15"/>
      <c r="J212" s="14"/>
      <c r="K212" s="14"/>
      <c r="L212" s="14"/>
      <c r="M212" s="14"/>
      <c r="N212" s="14"/>
      <c r="O212" s="15"/>
      <c r="P212" s="15"/>
      <c r="Q212" s="15"/>
      <c r="R212" s="15"/>
      <c r="S212" s="15"/>
      <c r="T212" s="14"/>
    </row>
    <row r="213">
      <c r="A213" s="15"/>
      <c r="B213" s="15"/>
      <c r="C213" s="15"/>
      <c r="D213" s="15"/>
      <c r="E213" s="14"/>
      <c r="F213" s="14"/>
      <c r="G213" s="14"/>
      <c r="H213" s="14"/>
      <c r="I213" s="15"/>
      <c r="J213" s="14"/>
      <c r="K213" s="14"/>
      <c r="L213" s="14"/>
      <c r="M213" s="14"/>
      <c r="N213" s="14"/>
      <c r="O213" s="15"/>
      <c r="P213" s="15"/>
      <c r="Q213" s="15"/>
      <c r="R213" s="15"/>
      <c r="S213" s="15"/>
      <c r="T213" s="14"/>
    </row>
    <row r="214">
      <c r="A214" s="15"/>
      <c r="B214" s="15"/>
      <c r="C214" s="15"/>
      <c r="D214" s="15"/>
      <c r="E214" s="14"/>
      <c r="F214" s="14"/>
      <c r="G214" s="14"/>
      <c r="H214" s="14"/>
      <c r="I214" s="15"/>
      <c r="J214" s="14"/>
      <c r="K214" s="14"/>
      <c r="L214" s="14"/>
      <c r="M214" s="14"/>
      <c r="N214" s="14"/>
      <c r="O214" s="15"/>
      <c r="P214" s="15"/>
      <c r="Q214" s="15"/>
      <c r="R214" s="15"/>
      <c r="S214" s="15"/>
      <c r="T214" s="14"/>
    </row>
    <row r="215">
      <c r="A215" s="15"/>
      <c r="B215" s="15"/>
      <c r="C215" s="15"/>
      <c r="D215" s="15"/>
      <c r="E215" s="14"/>
      <c r="F215" s="14"/>
      <c r="G215" s="14"/>
      <c r="H215" s="14"/>
      <c r="I215" s="15"/>
      <c r="J215" s="14"/>
      <c r="K215" s="14"/>
      <c r="L215" s="14"/>
      <c r="M215" s="14"/>
      <c r="N215" s="14"/>
      <c r="O215" s="15"/>
      <c r="P215" s="15"/>
      <c r="Q215" s="15"/>
      <c r="R215" s="15"/>
      <c r="S215" s="15"/>
      <c r="T215" s="14"/>
    </row>
    <row r="216">
      <c r="A216" s="15"/>
      <c r="B216" s="15"/>
      <c r="C216" s="15"/>
      <c r="D216" s="15"/>
      <c r="E216" s="14"/>
      <c r="F216" s="14"/>
      <c r="G216" s="14"/>
      <c r="H216" s="14"/>
      <c r="I216" s="15"/>
      <c r="J216" s="14"/>
      <c r="K216" s="14"/>
      <c r="L216" s="14"/>
      <c r="M216" s="14"/>
      <c r="N216" s="14"/>
      <c r="O216" s="15"/>
      <c r="P216" s="15"/>
      <c r="Q216" s="15"/>
      <c r="R216" s="15"/>
      <c r="S216" s="15"/>
      <c r="T216" s="14"/>
    </row>
    <row r="217">
      <c r="A217" s="15"/>
      <c r="B217" s="15"/>
      <c r="C217" s="15"/>
      <c r="D217" s="15"/>
      <c r="E217" s="14"/>
      <c r="F217" s="14"/>
      <c r="G217" s="14"/>
      <c r="H217" s="14"/>
      <c r="I217" s="15"/>
      <c r="J217" s="14"/>
      <c r="K217" s="14"/>
      <c r="L217" s="14"/>
      <c r="M217" s="14"/>
      <c r="N217" s="14"/>
      <c r="O217" s="15"/>
      <c r="P217" s="15"/>
      <c r="Q217" s="15"/>
      <c r="R217" s="15"/>
      <c r="S217" s="15"/>
      <c r="T217" s="14"/>
    </row>
    <row r="218">
      <c r="A218" s="15"/>
      <c r="B218" s="15"/>
      <c r="C218" s="15"/>
      <c r="D218" s="15"/>
      <c r="E218" s="14"/>
      <c r="F218" s="14"/>
      <c r="G218" s="14"/>
      <c r="H218" s="14"/>
      <c r="I218" s="15"/>
      <c r="J218" s="14"/>
      <c r="K218" s="14"/>
      <c r="L218" s="14"/>
      <c r="M218" s="14"/>
      <c r="N218" s="14"/>
      <c r="O218" s="15"/>
      <c r="P218" s="15"/>
      <c r="Q218" s="15"/>
      <c r="R218" s="15"/>
      <c r="S218" s="15"/>
      <c r="T218" s="14"/>
    </row>
    <row r="219">
      <c r="A219" s="15"/>
      <c r="B219" s="15"/>
      <c r="C219" s="15"/>
      <c r="D219" s="15"/>
      <c r="E219" s="14"/>
      <c r="F219" s="14"/>
      <c r="G219" s="14"/>
      <c r="H219" s="14"/>
      <c r="I219" s="15"/>
      <c r="J219" s="14"/>
      <c r="K219" s="14"/>
      <c r="L219" s="14"/>
      <c r="M219" s="14"/>
      <c r="N219" s="14"/>
      <c r="O219" s="15"/>
      <c r="P219" s="15"/>
      <c r="Q219" s="15"/>
      <c r="R219" s="15"/>
      <c r="S219" s="15"/>
      <c r="T219" s="14"/>
    </row>
    <row r="220">
      <c r="A220" s="15"/>
      <c r="B220" s="15"/>
      <c r="C220" s="15"/>
      <c r="D220" s="15"/>
      <c r="E220" s="14"/>
      <c r="F220" s="14"/>
      <c r="G220" s="14"/>
      <c r="H220" s="14"/>
      <c r="I220" s="15"/>
      <c r="J220" s="14"/>
      <c r="K220" s="14"/>
      <c r="L220" s="14"/>
      <c r="M220" s="14"/>
      <c r="N220" s="14"/>
      <c r="O220" s="15"/>
      <c r="P220" s="15"/>
      <c r="Q220" s="15"/>
      <c r="R220" s="15"/>
      <c r="S220" s="15"/>
      <c r="T220" s="14"/>
    </row>
    <row r="221">
      <c r="A221" s="15"/>
      <c r="B221" s="15"/>
      <c r="C221" s="15"/>
      <c r="D221" s="15"/>
      <c r="E221" s="14"/>
      <c r="F221" s="14"/>
      <c r="G221" s="14"/>
      <c r="H221" s="14"/>
      <c r="I221" s="15"/>
      <c r="J221" s="14"/>
      <c r="K221" s="14"/>
      <c r="L221" s="14"/>
      <c r="M221" s="14"/>
      <c r="N221" s="14"/>
      <c r="O221" s="15"/>
      <c r="P221" s="15"/>
      <c r="Q221" s="15"/>
      <c r="R221" s="15"/>
      <c r="S221" s="15"/>
      <c r="T221" s="14"/>
    </row>
    <row r="222">
      <c r="A222" s="15"/>
      <c r="B222" s="15"/>
      <c r="C222" s="15"/>
      <c r="D222" s="15"/>
      <c r="E222" s="14"/>
      <c r="F222" s="14"/>
      <c r="G222" s="14"/>
      <c r="H222" s="14"/>
      <c r="I222" s="15"/>
      <c r="J222" s="14"/>
      <c r="K222" s="14"/>
      <c r="L222" s="14"/>
      <c r="M222" s="14"/>
      <c r="N222" s="14"/>
      <c r="O222" s="15"/>
      <c r="P222" s="15"/>
      <c r="Q222" s="15"/>
      <c r="R222" s="15"/>
      <c r="S222" s="15"/>
      <c r="T222" s="14"/>
    </row>
    <row r="223">
      <c r="A223" s="15"/>
      <c r="B223" s="15"/>
      <c r="C223" s="15"/>
      <c r="D223" s="15"/>
      <c r="E223" s="14"/>
      <c r="F223" s="14"/>
      <c r="G223" s="14"/>
      <c r="H223" s="14"/>
      <c r="I223" s="15"/>
      <c r="J223" s="14"/>
      <c r="K223" s="14"/>
      <c r="L223" s="14"/>
      <c r="M223" s="14"/>
      <c r="N223" s="14"/>
      <c r="O223" s="15"/>
      <c r="P223" s="15"/>
      <c r="Q223" s="15"/>
      <c r="R223" s="15"/>
      <c r="S223" s="15"/>
      <c r="T223" s="14"/>
    </row>
    <row r="224">
      <c r="A224" s="15"/>
      <c r="B224" s="15"/>
      <c r="C224" s="15"/>
      <c r="D224" s="15"/>
      <c r="E224" s="14"/>
      <c r="F224" s="14"/>
      <c r="G224" s="14"/>
      <c r="H224" s="14"/>
      <c r="I224" s="15"/>
      <c r="J224" s="14"/>
      <c r="K224" s="14"/>
      <c r="L224" s="14"/>
      <c r="M224" s="14"/>
      <c r="N224" s="14"/>
      <c r="O224" s="15"/>
      <c r="P224" s="15"/>
      <c r="Q224" s="15"/>
      <c r="R224" s="15"/>
      <c r="S224" s="15"/>
      <c r="T224" s="14"/>
    </row>
    <row r="225">
      <c r="A225" s="15"/>
      <c r="B225" s="15"/>
      <c r="C225" s="15"/>
      <c r="D225" s="15"/>
      <c r="E225" s="14"/>
      <c r="F225" s="14"/>
      <c r="G225" s="14"/>
      <c r="H225" s="14"/>
      <c r="I225" s="15"/>
      <c r="J225" s="14"/>
      <c r="K225" s="14"/>
      <c r="L225" s="14"/>
      <c r="M225" s="14"/>
      <c r="N225" s="14"/>
      <c r="O225" s="15"/>
      <c r="P225" s="15"/>
      <c r="Q225" s="15"/>
      <c r="R225" s="15"/>
      <c r="S225" s="15"/>
      <c r="T225" s="14"/>
    </row>
    <row r="226">
      <c r="A226" s="15"/>
      <c r="B226" s="15"/>
      <c r="C226" s="15"/>
      <c r="D226" s="15"/>
      <c r="E226" s="14"/>
      <c r="F226" s="14"/>
      <c r="G226" s="14"/>
      <c r="H226" s="14"/>
      <c r="I226" s="15"/>
      <c r="J226" s="14"/>
      <c r="K226" s="14"/>
      <c r="L226" s="14"/>
      <c r="M226" s="14"/>
      <c r="N226" s="14"/>
      <c r="O226" s="15"/>
      <c r="P226" s="15"/>
      <c r="Q226" s="15"/>
      <c r="R226" s="15"/>
      <c r="S226" s="15"/>
      <c r="T226" s="14"/>
    </row>
    <row r="227">
      <c r="A227" s="15"/>
      <c r="B227" s="15"/>
      <c r="C227" s="15"/>
      <c r="D227" s="15"/>
      <c r="E227" s="14"/>
      <c r="F227" s="14"/>
      <c r="G227" s="14"/>
      <c r="H227" s="14"/>
      <c r="I227" s="15"/>
      <c r="J227" s="14"/>
      <c r="K227" s="14"/>
      <c r="L227" s="14"/>
      <c r="M227" s="14"/>
      <c r="N227" s="14"/>
      <c r="O227" s="15"/>
      <c r="P227" s="15"/>
      <c r="Q227" s="15"/>
      <c r="R227" s="15"/>
      <c r="S227" s="15"/>
      <c r="T227" s="14"/>
    </row>
    <row r="228">
      <c r="A228" s="15"/>
      <c r="B228" s="15"/>
      <c r="C228" s="15"/>
      <c r="D228" s="15"/>
      <c r="E228" s="14"/>
      <c r="F228" s="14"/>
      <c r="G228" s="14"/>
      <c r="H228" s="14"/>
      <c r="I228" s="15"/>
      <c r="J228" s="14"/>
      <c r="K228" s="14"/>
      <c r="L228" s="14"/>
      <c r="M228" s="14"/>
      <c r="N228" s="14"/>
      <c r="O228" s="15"/>
      <c r="P228" s="15"/>
      <c r="Q228" s="15"/>
      <c r="R228" s="15"/>
      <c r="S228" s="15"/>
      <c r="T228" s="14"/>
    </row>
    <row r="229">
      <c r="A229" s="15"/>
      <c r="B229" s="15"/>
      <c r="C229" s="15"/>
      <c r="D229" s="15"/>
      <c r="E229" s="14"/>
      <c r="F229" s="14"/>
      <c r="G229" s="14"/>
      <c r="H229" s="14"/>
      <c r="I229" s="15"/>
      <c r="J229" s="14"/>
      <c r="K229" s="14"/>
      <c r="L229" s="14"/>
      <c r="M229" s="14"/>
      <c r="N229" s="14"/>
      <c r="O229" s="15"/>
      <c r="P229" s="15"/>
      <c r="Q229" s="15"/>
      <c r="R229" s="15"/>
      <c r="S229" s="15"/>
      <c r="T229" s="14"/>
    </row>
    <row r="230">
      <c r="A230" s="15"/>
      <c r="B230" s="15"/>
      <c r="C230" s="15"/>
      <c r="D230" s="15"/>
      <c r="E230" s="14"/>
      <c r="F230" s="14"/>
      <c r="G230" s="14"/>
      <c r="H230" s="14"/>
      <c r="I230" s="15"/>
      <c r="J230" s="14"/>
      <c r="K230" s="14"/>
      <c r="L230" s="14"/>
      <c r="M230" s="14"/>
      <c r="N230" s="14"/>
      <c r="O230" s="15"/>
      <c r="P230" s="15"/>
      <c r="Q230" s="15"/>
      <c r="R230" s="15"/>
      <c r="S230" s="15"/>
      <c r="T230" s="14"/>
    </row>
    <row r="231">
      <c r="A231" s="15"/>
      <c r="B231" s="15"/>
      <c r="C231" s="15"/>
      <c r="D231" s="15"/>
      <c r="E231" s="14"/>
      <c r="F231" s="14"/>
      <c r="G231" s="14"/>
      <c r="H231" s="14"/>
      <c r="I231" s="15"/>
      <c r="J231" s="14"/>
      <c r="K231" s="14"/>
      <c r="L231" s="14"/>
      <c r="M231" s="14"/>
      <c r="N231" s="14"/>
      <c r="O231" s="15"/>
      <c r="P231" s="15"/>
      <c r="Q231" s="15"/>
      <c r="R231" s="15"/>
      <c r="S231" s="15"/>
      <c r="T231" s="14"/>
    </row>
    <row r="232">
      <c r="A232" s="15"/>
      <c r="B232" s="15"/>
      <c r="C232" s="15"/>
      <c r="D232" s="15"/>
      <c r="E232" s="14"/>
      <c r="F232" s="14"/>
      <c r="G232" s="14"/>
      <c r="H232" s="14"/>
      <c r="I232" s="15"/>
      <c r="J232" s="14"/>
      <c r="K232" s="14"/>
      <c r="L232" s="14"/>
      <c r="M232" s="14"/>
      <c r="N232" s="14"/>
      <c r="O232" s="15"/>
      <c r="P232" s="15"/>
      <c r="Q232" s="15"/>
      <c r="R232" s="15"/>
      <c r="S232" s="15"/>
      <c r="T232" s="14"/>
    </row>
    <row r="233">
      <c r="A233" s="15"/>
      <c r="B233" s="15"/>
      <c r="C233" s="15"/>
      <c r="D233" s="15"/>
      <c r="E233" s="14"/>
      <c r="F233" s="14"/>
      <c r="G233" s="14"/>
      <c r="H233" s="14"/>
      <c r="I233" s="15"/>
      <c r="J233" s="14"/>
      <c r="K233" s="14"/>
      <c r="L233" s="14"/>
      <c r="M233" s="14"/>
      <c r="N233" s="14"/>
      <c r="O233" s="15"/>
      <c r="P233" s="15"/>
      <c r="Q233" s="15"/>
      <c r="R233" s="15"/>
      <c r="S233" s="15"/>
      <c r="T233" s="14"/>
    </row>
    <row r="234">
      <c r="A234" s="15"/>
      <c r="B234" s="15"/>
      <c r="C234" s="15"/>
      <c r="D234" s="15"/>
      <c r="E234" s="14"/>
      <c r="F234" s="14"/>
      <c r="G234" s="14"/>
      <c r="H234" s="14"/>
      <c r="I234" s="15"/>
      <c r="J234" s="14"/>
      <c r="K234" s="14"/>
      <c r="L234" s="14"/>
      <c r="M234" s="14"/>
      <c r="N234" s="14"/>
      <c r="O234" s="15"/>
      <c r="P234" s="15"/>
      <c r="Q234" s="15"/>
      <c r="R234" s="15"/>
      <c r="S234" s="15"/>
      <c r="T234" s="14"/>
    </row>
    <row r="235">
      <c r="A235" s="15"/>
      <c r="B235" s="15"/>
      <c r="C235" s="15"/>
      <c r="D235" s="15"/>
      <c r="E235" s="14"/>
      <c r="F235" s="14"/>
      <c r="G235" s="14"/>
      <c r="H235" s="14"/>
      <c r="I235" s="15"/>
      <c r="J235" s="14"/>
      <c r="K235" s="14"/>
      <c r="L235" s="14"/>
      <c r="M235" s="14"/>
      <c r="N235" s="14"/>
      <c r="O235" s="15"/>
      <c r="P235" s="15"/>
      <c r="Q235" s="15"/>
      <c r="R235" s="15"/>
      <c r="S235" s="15"/>
      <c r="T235" s="14"/>
    </row>
    <row r="236">
      <c r="A236" s="15"/>
      <c r="B236" s="15"/>
      <c r="C236" s="15"/>
      <c r="D236" s="15"/>
      <c r="E236" s="14"/>
      <c r="F236" s="14"/>
      <c r="G236" s="14"/>
      <c r="H236" s="14"/>
      <c r="I236" s="15"/>
      <c r="J236" s="14"/>
      <c r="K236" s="14"/>
      <c r="L236" s="14"/>
      <c r="M236" s="14"/>
      <c r="N236" s="14"/>
      <c r="O236" s="15"/>
      <c r="P236" s="15"/>
      <c r="Q236" s="15"/>
      <c r="R236" s="15"/>
      <c r="S236" s="15"/>
      <c r="T236" s="14"/>
    </row>
    <row r="237">
      <c r="A237" s="15"/>
      <c r="B237" s="15"/>
      <c r="C237" s="15"/>
      <c r="D237" s="15"/>
      <c r="E237" s="14"/>
      <c r="F237" s="14"/>
      <c r="G237" s="14"/>
      <c r="H237" s="14"/>
      <c r="I237" s="15"/>
      <c r="J237" s="14"/>
      <c r="K237" s="14"/>
      <c r="L237" s="14"/>
      <c r="M237" s="14"/>
      <c r="N237" s="14"/>
      <c r="O237" s="15"/>
      <c r="P237" s="15"/>
      <c r="Q237" s="15"/>
      <c r="R237" s="15"/>
      <c r="S237" s="15"/>
      <c r="T237" s="14"/>
    </row>
    <row r="238">
      <c r="A238" s="15"/>
      <c r="B238" s="15"/>
      <c r="C238" s="15"/>
      <c r="D238" s="15"/>
      <c r="E238" s="14"/>
      <c r="F238" s="14"/>
      <c r="G238" s="14"/>
      <c r="H238" s="14"/>
      <c r="I238" s="15"/>
      <c r="J238" s="14"/>
      <c r="K238" s="14"/>
      <c r="L238" s="14"/>
      <c r="M238" s="14"/>
      <c r="N238" s="14"/>
      <c r="O238" s="15"/>
      <c r="P238" s="15"/>
      <c r="Q238" s="15"/>
      <c r="R238" s="15"/>
      <c r="S238" s="15"/>
      <c r="T238" s="14"/>
    </row>
    <row r="239">
      <c r="A239" s="15"/>
      <c r="B239" s="15"/>
      <c r="C239" s="15"/>
      <c r="D239" s="15"/>
      <c r="E239" s="14"/>
      <c r="F239" s="14"/>
      <c r="G239" s="14"/>
      <c r="H239" s="14"/>
      <c r="I239" s="15"/>
      <c r="J239" s="14"/>
      <c r="K239" s="14"/>
      <c r="L239" s="14"/>
      <c r="M239" s="14"/>
      <c r="N239" s="14"/>
      <c r="O239" s="15"/>
      <c r="P239" s="15"/>
      <c r="Q239" s="15"/>
      <c r="R239" s="15"/>
      <c r="S239" s="15"/>
      <c r="T239" s="14"/>
    </row>
    <row r="240">
      <c r="A240" s="15"/>
      <c r="B240" s="15"/>
      <c r="C240" s="15"/>
      <c r="D240" s="15"/>
      <c r="E240" s="14"/>
      <c r="F240" s="14"/>
      <c r="G240" s="14"/>
      <c r="H240" s="14"/>
      <c r="I240" s="15"/>
      <c r="J240" s="14"/>
      <c r="K240" s="14"/>
      <c r="L240" s="14"/>
      <c r="M240" s="14"/>
      <c r="N240" s="14"/>
      <c r="O240" s="15"/>
      <c r="P240" s="15"/>
      <c r="Q240" s="15"/>
      <c r="R240" s="15"/>
      <c r="S240" s="15"/>
      <c r="T240" s="14"/>
    </row>
    <row r="241">
      <c r="A241" s="15"/>
      <c r="B241" s="15"/>
      <c r="C241" s="15"/>
      <c r="D241" s="15"/>
      <c r="E241" s="14"/>
      <c r="F241" s="14"/>
      <c r="G241" s="14"/>
      <c r="H241" s="14"/>
      <c r="I241" s="15"/>
      <c r="J241" s="14"/>
      <c r="K241" s="14"/>
      <c r="L241" s="14"/>
      <c r="M241" s="14"/>
      <c r="N241" s="14"/>
      <c r="O241" s="15"/>
      <c r="P241" s="15"/>
      <c r="Q241" s="15"/>
      <c r="R241" s="15"/>
      <c r="S241" s="15"/>
      <c r="T241" s="14"/>
    </row>
    <row r="242">
      <c r="A242" s="15"/>
      <c r="B242" s="15"/>
      <c r="C242" s="15"/>
      <c r="D242" s="15"/>
      <c r="E242" s="14"/>
      <c r="F242" s="14"/>
      <c r="G242" s="14"/>
      <c r="H242" s="14"/>
      <c r="I242" s="15"/>
      <c r="J242" s="14"/>
      <c r="K242" s="14"/>
      <c r="L242" s="14"/>
      <c r="M242" s="14"/>
      <c r="N242" s="14"/>
      <c r="O242" s="15"/>
      <c r="P242" s="15"/>
      <c r="Q242" s="15"/>
      <c r="R242" s="15"/>
      <c r="S242" s="15"/>
      <c r="T242" s="14"/>
    </row>
    <row r="243">
      <c r="A243" s="15"/>
      <c r="B243" s="15"/>
      <c r="C243" s="15"/>
      <c r="D243" s="15"/>
      <c r="E243" s="14"/>
      <c r="F243" s="14"/>
      <c r="G243" s="14"/>
      <c r="H243" s="14"/>
      <c r="I243" s="15"/>
      <c r="J243" s="14"/>
      <c r="K243" s="14"/>
      <c r="L243" s="14"/>
      <c r="M243" s="14"/>
      <c r="N243" s="14"/>
      <c r="O243" s="15"/>
      <c r="P243" s="15"/>
      <c r="Q243" s="15"/>
      <c r="R243" s="15"/>
      <c r="S243" s="15"/>
      <c r="T243" s="14"/>
    </row>
    <row r="244">
      <c r="A244" s="15"/>
      <c r="B244" s="15"/>
      <c r="C244" s="15"/>
      <c r="D244" s="15"/>
      <c r="E244" s="14"/>
      <c r="F244" s="14"/>
      <c r="G244" s="14"/>
      <c r="H244" s="14"/>
      <c r="I244" s="15"/>
      <c r="J244" s="14"/>
      <c r="K244" s="14"/>
      <c r="L244" s="14"/>
      <c r="M244" s="14"/>
      <c r="N244" s="14"/>
      <c r="O244" s="15"/>
      <c r="P244" s="15"/>
      <c r="Q244" s="15"/>
      <c r="R244" s="15"/>
      <c r="S244" s="15"/>
      <c r="T244" s="14"/>
    </row>
    <row r="245">
      <c r="A245" s="15"/>
      <c r="B245" s="15"/>
      <c r="C245" s="15"/>
      <c r="D245" s="15"/>
      <c r="E245" s="14"/>
      <c r="F245" s="14"/>
      <c r="G245" s="14"/>
      <c r="H245" s="14"/>
      <c r="I245" s="15"/>
      <c r="J245" s="14"/>
      <c r="K245" s="14"/>
      <c r="L245" s="14"/>
      <c r="M245" s="14"/>
      <c r="N245" s="14"/>
      <c r="O245" s="15"/>
      <c r="P245" s="15"/>
      <c r="Q245" s="15"/>
      <c r="R245" s="15"/>
      <c r="S245" s="15"/>
      <c r="T245" s="14"/>
    </row>
    <row r="246">
      <c r="A246" s="15"/>
      <c r="B246" s="15"/>
      <c r="C246" s="15"/>
      <c r="D246" s="15"/>
      <c r="E246" s="14"/>
      <c r="F246" s="14"/>
      <c r="G246" s="14"/>
      <c r="H246" s="14"/>
      <c r="I246" s="15"/>
      <c r="J246" s="14"/>
      <c r="K246" s="14"/>
      <c r="L246" s="14"/>
      <c r="M246" s="14"/>
      <c r="N246" s="14"/>
      <c r="O246" s="15"/>
      <c r="P246" s="15"/>
      <c r="Q246" s="15"/>
      <c r="R246" s="15"/>
      <c r="S246" s="15"/>
      <c r="T246" s="14"/>
    </row>
    <row r="247">
      <c r="A247" s="15"/>
      <c r="B247" s="15"/>
      <c r="C247" s="15"/>
      <c r="D247" s="15"/>
      <c r="E247" s="14"/>
      <c r="F247" s="14"/>
      <c r="G247" s="14"/>
      <c r="H247" s="14"/>
      <c r="I247" s="15"/>
      <c r="J247" s="14"/>
      <c r="K247" s="14"/>
      <c r="L247" s="14"/>
      <c r="M247" s="14"/>
      <c r="N247" s="14"/>
      <c r="O247" s="15"/>
      <c r="P247" s="15"/>
      <c r="Q247" s="15"/>
      <c r="R247" s="15"/>
      <c r="S247" s="15"/>
      <c r="T247" s="14"/>
    </row>
    <row r="248">
      <c r="A248" s="15"/>
      <c r="B248" s="15"/>
      <c r="C248" s="15"/>
      <c r="D248" s="15"/>
      <c r="E248" s="14"/>
      <c r="F248" s="14"/>
      <c r="G248" s="14"/>
      <c r="H248" s="14"/>
      <c r="I248" s="15"/>
      <c r="J248" s="14"/>
      <c r="K248" s="14"/>
      <c r="L248" s="14"/>
      <c r="M248" s="14"/>
      <c r="N248" s="14"/>
      <c r="O248" s="15"/>
      <c r="P248" s="15"/>
      <c r="Q248" s="15"/>
      <c r="R248" s="15"/>
      <c r="S248" s="15"/>
      <c r="T248" s="14"/>
    </row>
    <row r="249">
      <c r="A249" s="15"/>
      <c r="B249" s="15"/>
      <c r="C249" s="15"/>
      <c r="D249" s="15"/>
      <c r="E249" s="14"/>
      <c r="F249" s="14"/>
      <c r="G249" s="14"/>
      <c r="H249" s="14"/>
      <c r="I249" s="15"/>
      <c r="J249" s="14"/>
      <c r="K249" s="14"/>
      <c r="L249" s="14"/>
      <c r="M249" s="14"/>
      <c r="N249" s="14"/>
      <c r="O249" s="15"/>
      <c r="P249" s="15"/>
      <c r="Q249" s="15"/>
      <c r="R249" s="15"/>
      <c r="S249" s="15"/>
      <c r="T249" s="14"/>
    </row>
    <row r="250">
      <c r="A250" s="15"/>
      <c r="B250" s="15"/>
      <c r="C250" s="15"/>
      <c r="D250" s="15"/>
      <c r="E250" s="14"/>
      <c r="F250" s="14"/>
      <c r="G250" s="14"/>
      <c r="H250" s="14"/>
      <c r="I250" s="15"/>
      <c r="J250" s="14"/>
      <c r="K250" s="14"/>
      <c r="L250" s="14"/>
      <c r="M250" s="14"/>
      <c r="N250" s="14"/>
      <c r="O250" s="15"/>
      <c r="P250" s="15"/>
      <c r="Q250" s="15"/>
      <c r="R250" s="15"/>
      <c r="S250" s="15"/>
      <c r="T250" s="14"/>
    </row>
    <row r="251">
      <c r="A251" s="15"/>
      <c r="B251" s="15"/>
      <c r="C251" s="15"/>
      <c r="D251" s="15"/>
      <c r="E251" s="14"/>
      <c r="F251" s="14"/>
      <c r="G251" s="14"/>
      <c r="H251" s="14"/>
      <c r="I251" s="15"/>
      <c r="J251" s="14"/>
      <c r="K251" s="14"/>
      <c r="L251" s="14"/>
      <c r="M251" s="14"/>
      <c r="N251" s="14"/>
      <c r="O251" s="15"/>
      <c r="P251" s="15"/>
      <c r="Q251" s="15"/>
      <c r="R251" s="15"/>
      <c r="S251" s="15"/>
      <c r="T251" s="14"/>
    </row>
    <row r="252">
      <c r="A252" s="15"/>
      <c r="B252" s="15"/>
      <c r="C252" s="15"/>
      <c r="D252" s="15"/>
      <c r="E252" s="14"/>
      <c r="F252" s="14"/>
      <c r="G252" s="14"/>
      <c r="H252" s="14"/>
      <c r="I252" s="15"/>
      <c r="J252" s="14"/>
      <c r="K252" s="14"/>
      <c r="L252" s="14"/>
      <c r="M252" s="14"/>
      <c r="N252" s="14"/>
      <c r="O252" s="15"/>
      <c r="P252" s="15"/>
      <c r="Q252" s="15"/>
      <c r="R252" s="15"/>
      <c r="S252" s="15"/>
      <c r="T252" s="14"/>
    </row>
    <row r="253">
      <c r="A253" s="15"/>
      <c r="B253" s="15"/>
      <c r="C253" s="15"/>
      <c r="D253" s="15"/>
      <c r="E253" s="14"/>
      <c r="F253" s="14"/>
      <c r="G253" s="14"/>
      <c r="H253" s="14"/>
      <c r="I253" s="15"/>
      <c r="J253" s="14"/>
      <c r="K253" s="14"/>
      <c r="L253" s="14"/>
      <c r="M253" s="14"/>
      <c r="N253" s="14"/>
      <c r="O253" s="15"/>
      <c r="P253" s="15"/>
      <c r="Q253" s="15"/>
      <c r="R253" s="15"/>
      <c r="S253" s="15"/>
      <c r="T253" s="14"/>
    </row>
    <row r="254">
      <c r="A254" s="15"/>
      <c r="B254" s="15"/>
      <c r="C254" s="15"/>
      <c r="D254" s="15"/>
      <c r="E254" s="14"/>
      <c r="F254" s="14"/>
      <c r="G254" s="14"/>
      <c r="H254" s="14"/>
      <c r="I254" s="15"/>
      <c r="J254" s="14"/>
      <c r="K254" s="14"/>
      <c r="L254" s="14"/>
      <c r="M254" s="14"/>
      <c r="N254" s="14"/>
      <c r="O254" s="15"/>
      <c r="P254" s="15"/>
      <c r="Q254" s="15"/>
      <c r="R254" s="15"/>
      <c r="S254" s="15"/>
      <c r="T254" s="14"/>
    </row>
    <row r="255">
      <c r="A255" s="15"/>
      <c r="B255" s="15"/>
      <c r="C255" s="15"/>
      <c r="D255" s="15"/>
      <c r="E255" s="14"/>
      <c r="F255" s="14"/>
      <c r="G255" s="14"/>
      <c r="H255" s="14"/>
      <c r="I255" s="15"/>
      <c r="J255" s="14"/>
      <c r="K255" s="14"/>
      <c r="L255" s="14"/>
      <c r="M255" s="14"/>
      <c r="N255" s="14"/>
      <c r="O255" s="15"/>
      <c r="P255" s="15"/>
      <c r="Q255" s="15"/>
      <c r="R255" s="15"/>
      <c r="S255" s="15"/>
      <c r="T255" s="14"/>
    </row>
    <row r="256">
      <c r="A256" s="15"/>
      <c r="B256" s="15"/>
      <c r="C256" s="15"/>
      <c r="D256" s="15"/>
      <c r="E256" s="14"/>
      <c r="F256" s="14"/>
      <c r="G256" s="14"/>
      <c r="H256" s="14"/>
      <c r="I256" s="15"/>
      <c r="J256" s="14"/>
      <c r="K256" s="14"/>
      <c r="L256" s="14"/>
      <c r="M256" s="14"/>
      <c r="N256" s="14"/>
      <c r="O256" s="15"/>
      <c r="P256" s="15"/>
      <c r="Q256" s="15"/>
      <c r="R256" s="15"/>
      <c r="S256" s="15"/>
      <c r="T256" s="14"/>
    </row>
    <row r="257">
      <c r="A257" s="15"/>
      <c r="B257" s="15"/>
      <c r="C257" s="15"/>
      <c r="D257" s="15"/>
      <c r="E257" s="14"/>
      <c r="F257" s="14"/>
      <c r="G257" s="14"/>
      <c r="H257" s="14"/>
      <c r="I257" s="15"/>
      <c r="J257" s="14"/>
      <c r="K257" s="14"/>
      <c r="L257" s="14"/>
      <c r="M257" s="14"/>
      <c r="N257" s="14"/>
      <c r="O257" s="15"/>
      <c r="P257" s="15"/>
      <c r="Q257" s="15"/>
      <c r="R257" s="15"/>
      <c r="S257" s="15"/>
      <c r="T257" s="14"/>
    </row>
    <row r="258">
      <c r="A258" s="15"/>
      <c r="B258" s="15"/>
      <c r="C258" s="15"/>
      <c r="D258" s="15"/>
      <c r="E258" s="14"/>
      <c r="F258" s="14"/>
      <c r="G258" s="14"/>
      <c r="H258" s="14"/>
      <c r="I258" s="15"/>
      <c r="J258" s="14"/>
      <c r="K258" s="14"/>
      <c r="L258" s="14"/>
      <c r="M258" s="14"/>
      <c r="N258" s="14"/>
      <c r="O258" s="15"/>
      <c r="P258" s="15"/>
      <c r="Q258" s="15"/>
      <c r="R258" s="15"/>
      <c r="S258" s="15"/>
      <c r="T258" s="14"/>
    </row>
    <row r="259">
      <c r="A259" s="15"/>
      <c r="B259" s="15"/>
      <c r="C259" s="15"/>
      <c r="D259" s="15"/>
      <c r="E259" s="14"/>
      <c r="F259" s="14"/>
      <c r="G259" s="14"/>
      <c r="H259" s="14"/>
      <c r="I259" s="15"/>
      <c r="J259" s="14"/>
      <c r="K259" s="14"/>
      <c r="L259" s="14"/>
      <c r="M259" s="14"/>
      <c r="N259" s="14"/>
      <c r="O259" s="15"/>
      <c r="P259" s="15"/>
      <c r="Q259" s="15"/>
      <c r="R259" s="15"/>
      <c r="S259" s="15"/>
      <c r="T259" s="14"/>
    </row>
    <row r="260">
      <c r="A260" s="15"/>
      <c r="B260" s="15"/>
      <c r="C260" s="15"/>
      <c r="D260" s="15"/>
      <c r="E260" s="14"/>
      <c r="F260" s="14"/>
      <c r="G260" s="14"/>
      <c r="H260" s="14"/>
      <c r="I260" s="15"/>
      <c r="J260" s="14"/>
      <c r="K260" s="14"/>
      <c r="L260" s="14"/>
      <c r="M260" s="14"/>
      <c r="N260" s="14"/>
      <c r="O260" s="15"/>
      <c r="P260" s="15"/>
      <c r="Q260" s="15"/>
      <c r="R260" s="15"/>
      <c r="S260" s="15"/>
      <c r="T260" s="14"/>
    </row>
    <row r="261">
      <c r="A261" s="15"/>
      <c r="B261" s="15"/>
      <c r="C261" s="15"/>
      <c r="D261" s="15"/>
      <c r="E261" s="14"/>
      <c r="F261" s="14"/>
      <c r="G261" s="14"/>
      <c r="H261" s="14"/>
      <c r="I261" s="15"/>
      <c r="J261" s="14"/>
      <c r="K261" s="14"/>
      <c r="L261" s="14"/>
      <c r="M261" s="14"/>
      <c r="N261" s="14"/>
      <c r="O261" s="15"/>
      <c r="P261" s="15"/>
      <c r="Q261" s="15"/>
      <c r="R261" s="15"/>
      <c r="S261" s="15"/>
      <c r="T261" s="14"/>
    </row>
    <row r="262">
      <c r="A262" s="15"/>
      <c r="B262" s="15"/>
      <c r="C262" s="15"/>
      <c r="D262" s="15"/>
      <c r="E262" s="14"/>
      <c r="F262" s="14"/>
      <c r="G262" s="14"/>
      <c r="H262" s="14"/>
      <c r="I262" s="15"/>
      <c r="J262" s="14"/>
      <c r="K262" s="14"/>
      <c r="L262" s="14"/>
      <c r="M262" s="14"/>
      <c r="N262" s="14"/>
      <c r="O262" s="15"/>
      <c r="P262" s="15"/>
      <c r="Q262" s="15"/>
      <c r="R262" s="15"/>
      <c r="S262" s="15"/>
      <c r="T262" s="14"/>
    </row>
    <row r="263">
      <c r="A263" s="15"/>
      <c r="B263" s="15"/>
      <c r="C263" s="15"/>
      <c r="D263" s="15"/>
      <c r="E263" s="14"/>
      <c r="F263" s="14"/>
      <c r="G263" s="14"/>
      <c r="H263" s="14"/>
      <c r="I263" s="15"/>
      <c r="J263" s="14"/>
      <c r="K263" s="14"/>
      <c r="L263" s="14"/>
      <c r="M263" s="14"/>
      <c r="N263" s="14"/>
      <c r="O263" s="15"/>
      <c r="P263" s="15"/>
      <c r="Q263" s="15"/>
      <c r="R263" s="15"/>
      <c r="S263" s="15"/>
      <c r="T263" s="14"/>
    </row>
    <row r="264">
      <c r="A264" s="15"/>
      <c r="B264" s="15"/>
      <c r="C264" s="15"/>
      <c r="D264" s="15"/>
      <c r="E264" s="14"/>
      <c r="F264" s="14"/>
      <c r="G264" s="14"/>
      <c r="H264" s="14"/>
      <c r="I264" s="15"/>
      <c r="J264" s="14"/>
      <c r="K264" s="14"/>
      <c r="L264" s="14"/>
      <c r="M264" s="14"/>
      <c r="N264" s="14"/>
      <c r="O264" s="15"/>
      <c r="P264" s="15"/>
      <c r="Q264" s="15"/>
      <c r="R264" s="15"/>
      <c r="S264" s="15"/>
      <c r="T264" s="14"/>
    </row>
    <row r="265">
      <c r="A265" s="15"/>
      <c r="B265" s="15"/>
      <c r="C265" s="15"/>
      <c r="D265" s="15"/>
      <c r="E265" s="14"/>
      <c r="F265" s="14"/>
      <c r="G265" s="14"/>
      <c r="H265" s="14"/>
      <c r="I265" s="15"/>
      <c r="J265" s="14"/>
      <c r="K265" s="14"/>
      <c r="L265" s="14"/>
      <c r="M265" s="14"/>
      <c r="N265" s="14"/>
      <c r="O265" s="15"/>
      <c r="P265" s="15"/>
      <c r="Q265" s="15"/>
      <c r="R265" s="15"/>
      <c r="S265" s="15"/>
      <c r="T265" s="14"/>
    </row>
    <row r="266">
      <c r="A266" s="15"/>
      <c r="B266" s="15"/>
      <c r="C266" s="15"/>
      <c r="D266" s="15"/>
      <c r="E266" s="14"/>
      <c r="F266" s="14"/>
      <c r="G266" s="14"/>
      <c r="H266" s="14"/>
      <c r="I266" s="15"/>
      <c r="J266" s="14"/>
      <c r="K266" s="14"/>
      <c r="L266" s="14"/>
      <c r="M266" s="14"/>
      <c r="N266" s="14"/>
      <c r="O266" s="15"/>
      <c r="P266" s="15"/>
      <c r="Q266" s="15"/>
      <c r="R266" s="15"/>
      <c r="S266" s="15"/>
      <c r="T266" s="14"/>
    </row>
    <row r="267">
      <c r="A267" s="15"/>
      <c r="B267" s="15"/>
      <c r="C267" s="15"/>
      <c r="D267" s="15"/>
      <c r="E267" s="14"/>
      <c r="F267" s="14"/>
      <c r="G267" s="14"/>
      <c r="H267" s="14"/>
      <c r="I267" s="15"/>
      <c r="J267" s="14"/>
      <c r="K267" s="14"/>
      <c r="L267" s="14"/>
      <c r="M267" s="14"/>
      <c r="N267" s="14"/>
      <c r="O267" s="15"/>
      <c r="P267" s="15"/>
      <c r="Q267" s="15"/>
      <c r="R267" s="15"/>
      <c r="S267" s="15"/>
      <c r="T267" s="14"/>
    </row>
    <row r="268">
      <c r="A268" s="15"/>
      <c r="B268" s="15"/>
      <c r="C268" s="15"/>
      <c r="D268" s="15"/>
      <c r="E268" s="14"/>
      <c r="F268" s="14"/>
      <c r="G268" s="14"/>
      <c r="H268" s="14"/>
      <c r="I268" s="15"/>
      <c r="J268" s="14"/>
      <c r="K268" s="14"/>
      <c r="L268" s="14"/>
      <c r="M268" s="14"/>
      <c r="N268" s="14"/>
      <c r="O268" s="15"/>
      <c r="P268" s="15"/>
      <c r="Q268" s="15"/>
      <c r="R268" s="15"/>
      <c r="S268" s="15"/>
      <c r="T268" s="14"/>
    </row>
    <row r="269">
      <c r="A269" s="15"/>
      <c r="B269" s="15"/>
      <c r="C269" s="15"/>
      <c r="D269" s="15"/>
      <c r="E269" s="14"/>
      <c r="F269" s="14"/>
      <c r="G269" s="14"/>
      <c r="H269" s="14"/>
      <c r="I269" s="15"/>
      <c r="J269" s="14"/>
      <c r="K269" s="14"/>
      <c r="L269" s="14"/>
      <c r="M269" s="14"/>
      <c r="N269" s="14"/>
      <c r="O269" s="15"/>
      <c r="P269" s="15"/>
      <c r="Q269" s="15"/>
      <c r="R269" s="15"/>
      <c r="S269" s="15"/>
      <c r="T269" s="14"/>
    </row>
    <row r="270">
      <c r="A270" s="15"/>
      <c r="B270" s="15"/>
      <c r="C270" s="15"/>
      <c r="D270" s="15"/>
      <c r="E270" s="14"/>
      <c r="F270" s="14"/>
      <c r="G270" s="14"/>
      <c r="H270" s="14"/>
      <c r="I270" s="15"/>
      <c r="J270" s="14"/>
      <c r="K270" s="14"/>
      <c r="L270" s="14"/>
      <c r="M270" s="14"/>
      <c r="N270" s="14"/>
      <c r="O270" s="15"/>
      <c r="P270" s="15"/>
      <c r="Q270" s="15"/>
      <c r="R270" s="15"/>
      <c r="S270" s="15"/>
      <c r="T270" s="14"/>
    </row>
    <row r="271">
      <c r="A271" s="15"/>
      <c r="B271" s="15"/>
      <c r="C271" s="15"/>
      <c r="D271" s="15"/>
      <c r="E271" s="14"/>
      <c r="F271" s="14"/>
      <c r="G271" s="14"/>
      <c r="H271" s="14"/>
      <c r="I271" s="15"/>
      <c r="J271" s="14"/>
      <c r="K271" s="14"/>
      <c r="L271" s="14"/>
      <c r="M271" s="14"/>
      <c r="N271" s="14"/>
      <c r="O271" s="15"/>
      <c r="P271" s="15"/>
      <c r="Q271" s="15"/>
      <c r="R271" s="15"/>
      <c r="S271" s="15"/>
      <c r="T271" s="14"/>
    </row>
    <row r="272">
      <c r="A272" s="15"/>
      <c r="B272" s="15"/>
      <c r="C272" s="15"/>
      <c r="D272" s="15"/>
      <c r="E272" s="14"/>
      <c r="F272" s="14"/>
      <c r="G272" s="14"/>
      <c r="H272" s="14"/>
      <c r="I272" s="15"/>
      <c r="J272" s="14"/>
      <c r="K272" s="14"/>
      <c r="L272" s="14"/>
      <c r="M272" s="14"/>
      <c r="N272" s="14"/>
      <c r="O272" s="15"/>
      <c r="P272" s="15"/>
      <c r="Q272" s="15"/>
      <c r="R272" s="15"/>
      <c r="S272" s="15"/>
      <c r="T272" s="14"/>
    </row>
    <row r="273">
      <c r="A273" s="15"/>
      <c r="B273" s="15"/>
      <c r="C273" s="15"/>
      <c r="D273" s="15"/>
      <c r="E273" s="14"/>
      <c r="F273" s="14"/>
      <c r="G273" s="14"/>
      <c r="H273" s="14"/>
      <c r="I273" s="15"/>
      <c r="J273" s="14"/>
      <c r="K273" s="14"/>
      <c r="L273" s="14"/>
      <c r="M273" s="14"/>
      <c r="N273" s="14"/>
      <c r="O273" s="15"/>
      <c r="P273" s="15"/>
      <c r="Q273" s="15"/>
      <c r="R273" s="15"/>
      <c r="S273" s="15"/>
      <c r="T273" s="14"/>
    </row>
    <row r="274">
      <c r="A274" s="15"/>
      <c r="B274" s="15"/>
      <c r="C274" s="15"/>
      <c r="D274" s="15"/>
      <c r="E274" s="14"/>
      <c r="F274" s="14"/>
      <c r="G274" s="14"/>
      <c r="H274" s="14"/>
      <c r="I274" s="15"/>
      <c r="J274" s="14"/>
      <c r="K274" s="14"/>
      <c r="L274" s="14"/>
      <c r="M274" s="14"/>
      <c r="N274" s="14"/>
      <c r="O274" s="15"/>
      <c r="P274" s="15"/>
      <c r="Q274" s="15"/>
      <c r="R274" s="15"/>
      <c r="S274" s="15"/>
      <c r="T274" s="14"/>
    </row>
    <row r="275">
      <c r="A275" s="15"/>
      <c r="B275" s="15"/>
      <c r="C275" s="15"/>
      <c r="D275" s="15"/>
      <c r="E275" s="14"/>
      <c r="F275" s="14"/>
      <c r="G275" s="14"/>
      <c r="H275" s="14"/>
      <c r="I275" s="15"/>
      <c r="J275" s="14"/>
      <c r="K275" s="14"/>
      <c r="L275" s="14"/>
      <c r="M275" s="14"/>
      <c r="N275" s="14"/>
      <c r="O275" s="15"/>
      <c r="P275" s="15"/>
      <c r="Q275" s="15"/>
      <c r="R275" s="15"/>
      <c r="S275" s="15"/>
      <c r="T275" s="14"/>
    </row>
    <row r="276">
      <c r="A276" s="15"/>
      <c r="B276" s="15"/>
      <c r="C276" s="15"/>
      <c r="D276" s="15"/>
      <c r="E276" s="14"/>
      <c r="F276" s="14"/>
      <c r="G276" s="14"/>
      <c r="H276" s="14"/>
      <c r="I276" s="15"/>
      <c r="J276" s="14"/>
      <c r="K276" s="14"/>
      <c r="L276" s="14"/>
      <c r="M276" s="14"/>
      <c r="N276" s="14"/>
      <c r="O276" s="15"/>
      <c r="P276" s="15"/>
      <c r="Q276" s="15"/>
      <c r="R276" s="15"/>
      <c r="S276" s="15"/>
      <c r="T276" s="14"/>
    </row>
    <row r="277">
      <c r="A277" s="15"/>
      <c r="B277" s="15"/>
      <c r="C277" s="15"/>
      <c r="D277" s="15"/>
      <c r="E277" s="14"/>
      <c r="F277" s="14"/>
      <c r="G277" s="14"/>
      <c r="H277" s="14"/>
      <c r="I277" s="15"/>
      <c r="J277" s="14"/>
      <c r="K277" s="14"/>
      <c r="L277" s="14"/>
      <c r="M277" s="14"/>
      <c r="N277" s="14"/>
      <c r="O277" s="15"/>
      <c r="P277" s="15"/>
      <c r="Q277" s="15"/>
      <c r="R277" s="15"/>
      <c r="S277" s="15"/>
      <c r="T277" s="14"/>
    </row>
    <row r="278">
      <c r="A278" s="15"/>
      <c r="B278" s="15"/>
      <c r="C278" s="15"/>
      <c r="D278" s="15"/>
      <c r="E278" s="14"/>
      <c r="F278" s="14"/>
      <c r="G278" s="14"/>
      <c r="H278" s="14"/>
      <c r="I278" s="15"/>
      <c r="J278" s="14"/>
      <c r="K278" s="14"/>
      <c r="L278" s="14"/>
      <c r="M278" s="14"/>
      <c r="N278" s="14"/>
      <c r="O278" s="15"/>
      <c r="P278" s="15"/>
      <c r="Q278" s="15"/>
      <c r="R278" s="15"/>
      <c r="S278" s="15"/>
      <c r="T278" s="14"/>
    </row>
    <row r="279">
      <c r="A279" s="15"/>
      <c r="B279" s="15"/>
      <c r="C279" s="15"/>
      <c r="D279" s="15"/>
      <c r="E279" s="14"/>
      <c r="F279" s="14"/>
      <c r="G279" s="14"/>
      <c r="H279" s="14"/>
      <c r="I279" s="15"/>
      <c r="J279" s="14"/>
      <c r="K279" s="14"/>
      <c r="L279" s="14"/>
      <c r="M279" s="14"/>
      <c r="N279" s="14"/>
      <c r="O279" s="15"/>
      <c r="P279" s="15"/>
      <c r="Q279" s="15"/>
      <c r="R279" s="15"/>
      <c r="S279" s="15"/>
      <c r="T279" s="14"/>
    </row>
    <row r="280">
      <c r="A280" s="15"/>
      <c r="B280" s="15"/>
      <c r="C280" s="15"/>
      <c r="D280" s="15"/>
      <c r="E280" s="14"/>
      <c r="F280" s="14"/>
      <c r="G280" s="14"/>
      <c r="H280" s="14"/>
      <c r="I280" s="15"/>
      <c r="J280" s="14"/>
      <c r="K280" s="14"/>
      <c r="L280" s="14"/>
      <c r="M280" s="14"/>
      <c r="N280" s="14"/>
      <c r="O280" s="15"/>
      <c r="P280" s="15"/>
      <c r="Q280" s="15"/>
      <c r="R280" s="15"/>
      <c r="S280" s="15"/>
      <c r="T280" s="14"/>
    </row>
    <row r="281">
      <c r="A281" s="15"/>
      <c r="B281" s="15"/>
      <c r="C281" s="15"/>
      <c r="D281" s="15"/>
      <c r="E281" s="14"/>
      <c r="F281" s="14"/>
      <c r="G281" s="14"/>
      <c r="H281" s="14"/>
      <c r="I281" s="15"/>
      <c r="J281" s="14"/>
      <c r="K281" s="14"/>
      <c r="L281" s="14"/>
      <c r="M281" s="14"/>
      <c r="N281" s="14"/>
      <c r="O281" s="15"/>
      <c r="P281" s="15"/>
      <c r="Q281" s="15"/>
      <c r="R281" s="15"/>
      <c r="S281" s="15"/>
      <c r="T281" s="14"/>
    </row>
    <row r="282">
      <c r="A282" s="15"/>
      <c r="B282" s="15"/>
      <c r="C282" s="15"/>
      <c r="D282" s="15"/>
      <c r="E282" s="14"/>
      <c r="F282" s="14"/>
      <c r="G282" s="14"/>
      <c r="H282" s="14"/>
      <c r="I282" s="15"/>
      <c r="J282" s="14"/>
      <c r="K282" s="14"/>
      <c r="L282" s="14"/>
      <c r="M282" s="14"/>
      <c r="N282" s="14"/>
      <c r="O282" s="15"/>
      <c r="P282" s="15"/>
      <c r="Q282" s="15"/>
      <c r="R282" s="15"/>
      <c r="S282" s="15"/>
      <c r="T282" s="14"/>
    </row>
    <row r="283">
      <c r="A283" s="15"/>
      <c r="B283" s="15"/>
      <c r="C283" s="15"/>
      <c r="D283" s="15"/>
      <c r="E283" s="14"/>
      <c r="F283" s="14"/>
      <c r="G283" s="14"/>
      <c r="H283" s="14"/>
      <c r="I283" s="15"/>
      <c r="J283" s="14"/>
      <c r="K283" s="14"/>
      <c r="L283" s="14"/>
      <c r="M283" s="14"/>
      <c r="N283" s="14"/>
      <c r="O283" s="15"/>
      <c r="P283" s="15"/>
      <c r="Q283" s="15"/>
      <c r="R283" s="15"/>
      <c r="S283" s="15"/>
      <c r="T283" s="14"/>
    </row>
    <row r="284">
      <c r="A284" s="15"/>
      <c r="B284" s="15"/>
      <c r="C284" s="15"/>
      <c r="D284" s="15"/>
      <c r="E284" s="14"/>
      <c r="F284" s="14"/>
      <c r="G284" s="14"/>
      <c r="H284" s="14"/>
      <c r="I284" s="15"/>
      <c r="J284" s="14"/>
      <c r="K284" s="14"/>
      <c r="L284" s="14"/>
      <c r="M284" s="14"/>
      <c r="N284" s="14"/>
      <c r="O284" s="15"/>
      <c r="P284" s="15"/>
      <c r="Q284" s="15"/>
      <c r="R284" s="15"/>
      <c r="S284" s="15"/>
      <c r="T284" s="14"/>
    </row>
    <row r="285">
      <c r="A285" s="15"/>
      <c r="B285" s="15"/>
      <c r="C285" s="15"/>
      <c r="D285" s="15"/>
      <c r="E285" s="14"/>
      <c r="F285" s="14"/>
      <c r="G285" s="14"/>
      <c r="H285" s="14"/>
      <c r="I285" s="15"/>
      <c r="J285" s="14"/>
      <c r="K285" s="14"/>
      <c r="L285" s="14"/>
      <c r="M285" s="14"/>
      <c r="N285" s="14"/>
      <c r="O285" s="15"/>
      <c r="P285" s="15"/>
      <c r="Q285" s="15"/>
      <c r="R285" s="15"/>
      <c r="S285" s="15"/>
      <c r="T285" s="14"/>
    </row>
    <row r="286">
      <c r="A286" s="15"/>
      <c r="B286" s="15"/>
      <c r="C286" s="15"/>
      <c r="D286" s="15"/>
      <c r="E286" s="14"/>
      <c r="F286" s="14"/>
      <c r="G286" s="14"/>
      <c r="H286" s="14"/>
      <c r="I286" s="15"/>
      <c r="J286" s="14"/>
      <c r="K286" s="14"/>
      <c r="L286" s="14"/>
      <c r="M286" s="14"/>
      <c r="N286" s="14"/>
      <c r="O286" s="15"/>
      <c r="P286" s="15"/>
      <c r="Q286" s="15"/>
      <c r="R286" s="15"/>
      <c r="S286" s="15"/>
      <c r="T286" s="14"/>
    </row>
    <row r="287">
      <c r="A287" s="15"/>
      <c r="B287" s="15"/>
      <c r="C287" s="15"/>
      <c r="D287" s="15"/>
      <c r="E287" s="14"/>
      <c r="F287" s="14"/>
      <c r="G287" s="14"/>
      <c r="H287" s="14"/>
      <c r="I287" s="15"/>
      <c r="J287" s="14"/>
      <c r="K287" s="14"/>
      <c r="L287" s="14"/>
      <c r="M287" s="14"/>
      <c r="N287" s="14"/>
      <c r="O287" s="15"/>
      <c r="P287" s="15"/>
      <c r="Q287" s="15"/>
      <c r="R287" s="15"/>
      <c r="S287" s="15"/>
      <c r="T287" s="14"/>
    </row>
    <row r="288">
      <c r="A288" s="15"/>
      <c r="B288" s="15"/>
      <c r="C288" s="15"/>
      <c r="D288" s="15"/>
      <c r="E288" s="14"/>
      <c r="F288" s="14"/>
      <c r="G288" s="14"/>
      <c r="H288" s="14"/>
      <c r="I288" s="15"/>
      <c r="J288" s="14"/>
      <c r="K288" s="14"/>
      <c r="L288" s="14"/>
      <c r="M288" s="14"/>
      <c r="N288" s="14"/>
      <c r="O288" s="15"/>
      <c r="P288" s="15"/>
      <c r="Q288" s="15"/>
      <c r="R288" s="15"/>
      <c r="S288" s="15"/>
      <c r="T288" s="14"/>
    </row>
    <row r="289">
      <c r="A289" s="15"/>
      <c r="B289" s="15"/>
      <c r="C289" s="15"/>
      <c r="D289" s="15"/>
      <c r="E289" s="14"/>
      <c r="F289" s="14"/>
      <c r="G289" s="14"/>
      <c r="H289" s="14"/>
      <c r="I289" s="15"/>
      <c r="J289" s="14"/>
      <c r="K289" s="14"/>
      <c r="L289" s="14"/>
      <c r="M289" s="14"/>
      <c r="N289" s="14"/>
      <c r="O289" s="15"/>
      <c r="P289" s="15"/>
      <c r="Q289" s="15"/>
      <c r="R289" s="15"/>
      <c r="S289" s="15"/>
      <c r="T289" s="14"/>
    </row>
    <row r="290">
      <c r="A290" s="15"/>
      <c r="B290" s="15"/>
      <c r="C290" s="15"/>
      <c r="D290" s="15"/>
      <c r="E290" s="14"/>
      <c r="F290" s="14"/>
      <c r="G290" s="14"/>
      <c r="H290" s="14"/>
      <c r="I290" s="15"/>
      <c r="J290" s="14"/>
      <c r="K290" s="14"/>
      <c r="L290" s="14"/>
      <c r="M290" s="14"/>
      <c r="N290" s="14"/>
      <c r="O290" s="15"/>
      <c r="P290" s="15"/>
      <c r="Q290" s="15"/>
      <c r="R290" s="15"/>
      <c r="S290" s="15"/>
      <c r="T290" s="14"/>
    </row>
    <row r="291">
      <c r="A291" s="15"/>
      <c r="B291" s="15"/>
      <c r="C291" s="15"/>
      <c r="D291" s="15"/>
      <c r="E291" s="14"/>
      <c r="F291" s="14"/>
      <c r="G291" s="14"/>
      <c r="H291" s="14"/>
      <c r="I291" s="15"/>
      <c r="J291" s="14"/>
      <c r="K291" s="14"/>
      <c r="L291" s="14"/>
      <c r="M291" s="14"/>
      <c r="N291" s="14"/>
      <c r="O291" s="15"/>
      <c r="P291" s="15"/>
      <c r="Q291" s="15"/>
      <c r="R291" s="15"/>
      <c r="S291" s="15"/>
      <c r="T291" s="14"/>
    </row>
    <row r="292">
      <c r="A292" s="15"/>
      <c r="B292" s="15"/>
      <c r="C292" s="15"/>
      <c r="D292" s="15"/>
      <c r="E292" s="14"/>
      <c r="F292" s="14"/>
      <c r="G292" s="14"/>
      <c r="H292" s="14"/>
      <c r="I292" s="15"/>
      <c r="J292" s="14"/>
      <c r="K292" s="14"/>
      <c r="L292" s="14"/>
      <c r="M292" s="14"/>
      <c r="N292" s="14"/>
      <c r="O292" s="15"/>
      <c r="P292" s="15"/>
      <c r="Q292" s="15"/>
      <c r="R292" s="15"/>
      <c r="S292" s="15"/>
      <c r="T292" s="14"/>
    </row>
    <row r="293">
      <c r="A293" s="15"/>
      <c r="B293" s="15"/>
      <c r="C293" s="15"/>
      <c r="D293" s="15"/>
      <c r="E293" s="14"/>
      <c r="F293" s="14"/>
      <c r="G293" s="14"/>
      <c r="H293" s="14"/>
      <c r="I293" s="15"/>
      <c r="J293" s="14"/>
      <c r="K293" s="14"/>
      <c r="L293" s="14"/>
      <c r="M293" s="14"/>
      <c r="N293" s="14"/>
      <c r="O293" s="15"/>
      <c r="P293" s="15"/>
      <c r="Q293" s="15"/>
      <c r="R293" s="15"/>
      <c r="S293" s="15"/>
      <c r="T293" s="14"/>
    </row>
    <row r="294">
      <c r="A294" s="15"/>
      <c r="B294" s="15"/>
      <c r="C294" s="15"/>
      <c r="D294" s="15"/>
      <c r="E294" s="14"/>
      <c r="F294" s="14"/>
      <c r="G294" s="14"/>
      <c r="H294" s="14"/>
      <c r="I294" s="15"/>
      <c r="J294" s="14"/>
      <c r="K294" s="14"/>
      <c r="L294" s="14"/>
      <c r="M294" s="14"/>
      <c r="N294" s="14"/>
      <c r="O294" s="15"/>
      <c r="P294" s="15"/>
      <c r="Q294" s="15"/>
      <c r="R294" s="15"/>
      <c r="S294" s="15"/>
      <c r="T294" s="14"/>
    </row>
    <row r="295">
      <c r="A295" s="15"/>
      <c r="B295" s="15"/>
      <c r="C295" s="15"/>
      <c r="D295" s="15"/>
      <c r="E295" s="14"/>
      <c r="F295" s="14"/>
      <c r="G295" s="14"/>
      <c r="H295" s="14"/>
      <c r="I295" s="15"/>
      <c r="J295" s="14"/>
      <c r="K295" s="14"/>
      <c r="L295" s="14"/>
      <c r="M295" s="14"/>
      <c r="N295" s="14"/>
      <c r="O295" s="15"/>
      <c r="P295" s="15"/>
      <c r="Q295" s="15"/>
      <c r="R295" s="15"/>
      <c r="S295" s="15"/>
      <c r="T295" s="14"/>
    </row>
    <row r="296">
      <c r="A296" s="15"/>
      <c r="B296" s="15"/>
      <c r="C296" s="15"/>
      <c r="D296" s="15"/>
      <c r="E296" s="14"/>
      <c r="F296" s="14"/>
      <c r="G296" s="14"/>
      <c r="H296" s="14"/>
      <c r="I296" s="15"/>
      <c r="J296" s="14"/>
      <c r="K296" s="14"/>
      <c r="L296" s="14"/>
      <c r="M296" s="14"/>
      <c r="N296" s="14"/>
      <c r="O296" s="15"/>
      <c r="P296" s="15"/>
      <c r="Q296" s="15"/>
      <c r="R296" s="15"/>
      <c r="S296" s="15"/>
      <c r="T296" s="14"/>
    </row>
    <row r="297">
      <c r="A297" s="15"/>
      <c r="B297" s="15"/>
      <c r="C297" s="15"/>
      <c r="D297" s="15"/>
      <c r="E297" s="14"/>
      <c r="F297" s="14"/>
      <c r="G297" s="14"/>
      <c r="H297" s="14"/>
      <c r="I297" s="15"/>
      <c r="J297" s="14"/>
      <c r="K297" s="14"/>
      <c r="L297" s="14"/>
      <c r="M297" s="14"/>
      <c r="N297" s="14"/>
      <c r="O297" s="15"/>
      <c r="P297" s="15"/>
      <c r="Q297" s="15"/>
      <c r="R297" s="15"/>
      <c r="S297" s="15"/>
      <c r="T297" s="14"/>
    </row>
    <row r="298">
      <c r="A298" s="15"/>
      <c r="B298" s="15"/>
      <c r="C298" s="15"/>
      <c r="D298" s="15"/>
      <c r="E298" s="14"/>
      <c r="F298" s="14"/>
      <c r="G298" s="14"/>
      <c r="H298" s="14"/>
      <c r="I298" s="15"/>
      <c r="J298" s="14"/>
      <c r="K298" s="14"/>
      <c r="L298" s="14"/>
      <c r="M298" s="14"/>
      <c r="N298" s="14"/>
      <c r="O298" s="15"/>
      <c r="P298" s="15"/>
      <c r="Q298" s="15"/>
      <c r="R298" s="15"/>
      <c r="S298" s="15"/>
      <c r="T298" s="14"/>
    </row>
    <row r="299">
      <c r="A299" s="15"/>
      <c r="B299" s="15"/>
      <c r="C299" s="15"/>
      <c r="D299" s="15"/>
      <c r="E299" s="14"/>
      <c r="F299" s="14"/>
      <c r="G299" s="14"/>
      <c r="H299" s="14"/>
      <c r="I299" s="15"/>
      <c r="J299" s="14"/>
      <c r="K299" s="14"/>
      <c r="L299" s="14"/>
      <c r="M299" s="14"/>
      <c r="N299" s="14"/>
      <c r="O299" s="15"/>
      <c r="P299" s="15"/>
      <c r="Q299" s="15"/>
      <c r="R299" s="15"/>
      <c r="S299" s="15"/>
      <c r="T299" s="14"/>
    </row>
    <row r="300">
      <c r="A300" s="15"/>
      <c r="B300" s="15"/>
      <c r="C300" s="15"/>
      <c r="D300" s="15"/>
      <c r="E300" s="14"/>
      <c r="F300" s="14"/>
      <c r="G300" s="14"/>
      <c r="H300" s="14"/>
      <c r="I300" s="15"/>
      <c r="J300" s="14"/>
      <c r="K300" s="14"/>
      <c r="L300" s="14"/>
      <c r="M300" s="14"/>
      <c r="N300" s="14"/>
      <c r="O300" s="15"/>
      <c r="P300" s="15"/>
      <c r="Q300" s="15"/>
      <c r="R300" s="15"/>
      <c r="S300" s="15"/>
      <c r="T300" s="14"/>
    </row>
    <row r="301">
      <c r="A301" s="15"/>
      <c r="B301" s="15"/>
      <c r="C301" s="15"/>
      <c r="D301" s="15"/>
      <c r="E301" s="14"/>
      <c r="F301" s="14"/>
      <c r="G301" s="14"/>
      <c r="H301" s="14"/>
      <c r="I301" s="15"/>
      <c r="J301" s="14"/>
      <c r="K301" s="14"/>
      <c r="L301" s="14"/>
      <c r="M301" s="14"/>
      <c r="N301" s="14"/>
      <c r="O301" s="15"/>
      <c r="P301" s="15"/>
      <c r="Q301" s="15"/>
      <c r="R301" s="15"/>
      <c r="S301" s="15"/>
      <c r="T301" s="14"/>
    </row>
    <row r="302">
      <c r="A302" s="15"/>
      <c r="B302" s="15"/>
      <c r="C302" s="15"/>
      <c r="D302" s="15"/>
      <c r="E302" s="14"/>
      <c r="F302" s="14"/>
      <c r="G302" s="14"/>
      <c r="H302" s="14"/>
      <c r="I302" s="15"/>
      <c r="J302" s="14"/>
      <c r="K302" s="14"/>
      <c r="L302" s="14"/>
      <c r="M302" s="14"/>
      <c r="N302" s="14"/>
      <c r="O302" s="15"/>
      <c r="P302" s="15"/>
      <c r="Q302" s="15"/>
      <c r="R302" s="15"/>
      <c r="S302" s="15"/>
      <c r="T302" s="14"/>
    </row>
    <row r="303">
      <c r="A303" s="15"/>
      <c r="B303" s="15"/>
      <c r="C303" s="15"/>
      <c r="D303" s="15"/>
      <c r="E303" s="14"/>
      <c r="F303" s="14"/>
      <c r="G303" s="14"/>
      <c r="H303" s="14"/>
      <c r="I303" s="15"/>
      <c r="J303" s="14"/>
      <c r="K303" s="14"/>
      <c r="L303" s="14"/>
      <c r="M303" s="14"/>
      <c r="N303" s="14"/>
      <c r="O303" s="15"/>
      <c r="P303" s="15"/>
      <c r="Q303" s="15"/>
      <c r="R303" s="15"/>
      <c r="S303" s="15"/>
      <c r="T303" s="14"/>
    </row>
    <row r="304">
      <c r="A304" s="15"/>
      <c r="B304" s="15"/>
      <c r="C304" s="15"/>
      <c r="D304" s="15"/>
      <c r="E304" s="14"/>
      <c r="F304" s="14"/>
      <c r="G304" s="14"/>
      <c r="H304" s="14"/>
      <c r="I304" s="15"/>
      <c r="J304" s="14"/>
      <c r="K304" s="14"/>
      <c r="L304" s="14"/>
      <c r="M304" s="14"/>
      <c r="N304" s="14"/>
      <c r="O304" s="15"/>
      <c r="P304" s="15"/>
      <c r="Q304" s="15"/>
      <c r="R304" s="15"/>
      <c r="S304" s="15"/>
      <c r="T304" s="14"/>
    </row>
    <row r="305">
      <c r="A305" s="15"/>
      <c r="B305" s="15"/>
      <c r="C305" s="15"/>
      <c r="D305" s="15"/>
      <c r="E305" s="14"/>
      <c r="F305" s="14"/>
      <c r="G305" s="14"/>
      <c r="H305" s="14"/>
      <c r="I305" s="15"/>
      <c r="J305" s="14"/>
      <c r="K305" s="14"/>
      <c r="L305" s="14"/>
      <c r="M305" s="14"/>
      <c r="N305" s="14"/>
      <c r="O305" s="15"/>
      <c r="P305" s="15"/>
      <c r="Q305" s="15"/>
      <c r="R305" s="15"/>
      <c r="S305" s="15"/>
      <c r="T305" s="14"/>
    </row>
    <row r="306">
      <c r="A306" s="15"/>
      <c r="B306" s="15"/>
      <c r="C306" s="15"/>
      <c r="D306" s="15"/>
      <c r="E306" s="14"/>
      <c r="F306" s="14"/>
      <c r="G306" s="14"/>
      <c r="H306" s="14"/>
      <c r="I306" s="15"/>
      <c r="J306" s="14"/>
      <c r="K306" s="14"/>
      <c r="L306" s="14"/>
      <c r="M306" s="14"/>
      <c r="N306" s="14"/>
      <c r="O306" s="15"/>
      <c r="P306" s="15"/>
      <c r="Q306" s="15"/>
      <c r="R306" s="15"/>
      <c r="S306" s="15"/>
      <c r="T306" s="14"/>
    </row>
    <row r="307">
      <c r="A307" s="15"/>
      <c r="B307" s="15"/>
      <c r="C307" s="15"/>
      <c r="D307" s="15"/>
      <c r="E307" s="14"/>
      <c r="F307" s="14"/>
      <c r="G307" s="14"/>
      <c r="H307" s="14"/>
      <c r="I307" s="15"/>
      <c r="J307" s="14"/>
      <c r="K307" s="14"/>
      <c r="L307" s="14"/>
      <c r="M307" s="14"/>
      <c r="N307" s="14"/>
      <c r="O307" s="15"/>
      <c r="P307" s="15"/>
      <c r="Q307" s="15"/>
      <c r="R307" s="15"/>
      <c r="S307" s="15"/>
      <c r="T307" s="14"/>
    </row>
    <row r="308">
      <c r="A308" s="15"/>
      <c r="B308" s="15"/>
      <c r="C308" s="15"/>
      <c r="D308" s="15"/>
      <c r="E308" s="14"/>
      <c r="F308" s="14"/>
      <c r="G308" s="14"/>
      <c r="H308" s="14"/>
      <c r="I308" s="15"/>
      <c r="J308" s="14"/>
      <c r="K308" s="14"/>
      <c r="L308" s="14"/>
      <c r="M308" s="14"/>
      <c r="N308" s="14"/>
      <c r="O308" s="15"/>
      <c r="P308" s="15"/>
      <c r="Q308" s="15"/>
      <c r="R308" s="15"/>
      <c r="S308" s="15"/>
      <c r="T308" s="14"/>
    </row>
    <row r="309">
      <c r="A309" s="15"/>
      <c r="B309" s="15"/>
      <c r="C309" s="15"/>
      <c r="D309" s="15"/>
      <c r="E309" s="14"/>
      <c r="F309" s="14"/>
      <c r="G309" s="14"/>
      <c r="H309" s="14"/>
      <c r="I309" s="15"/>
      <c r="J309" s="14"/>
      <c r="K309" s="14"/>
      <c r="L309" s="14"/>
      <c r="M309" s="14"/>
      <c r="N309" s="14"/>
      <c r="O309" s="15"/>
      <c r="P309" s="15"/>
      <c r="Q309" s="15"/>
      <c r="R309" s="15"/>
      <c r="S309" s="15"/>
      <c r="T309" s="14"/>
    </row>
    <row r="310">
      <c r="A310" s="15"/>
      <c r="B310" s="15"/>
      <c r="C310" s="15"/>
      <c r="D310" s="15"/>
      <c r="E310" s="14"/>
      <c r="F310" s="14"/>
      <c r="G310" s="14"/>
      <c r="H310" s="14"/>
      <c r="I310" s="15"/>
      <c r="J310" s="14"/>
      <c r="K310" s="14"/>
      <c r="L310" s="14"/>
      <c r="M310" s="14"/>
      <c r="N310" s="14"/>
      <c r="O310" s="15"/>
      <c r="P310" s="15"/>
      <c r="Q310" s="15"/>
      <c r="R310" s="15"/>
      <c r="S310" s="15"/>
      <c r="T310" s="14"/>
    </row>
    <row r="311">
      <c r="A311" s="15"/>
      <c r="B311" s="15"/>
      <c r="C311" s="15"/>
      <c r="D311" s="15"/>
      <c r="E311" s="14"/>
      <c r="F311" s="14"/>
      <c r="G311" s="14"/>
      <c r="H311" s="14"/>
      <c r="I311" s="15"/>
      <c r="J311" s="14"/>
      <c r="K311" s="14"/>
      <c r="L311" s="14"/>
      <c r="M311" s="14"/>
      <c r="N311" s="14"/>
      <c r="O311" s="15"/>
      <c r="P311" s="15"/>
      <c r="Q311" s="15"/>
      <c r="R311" s="15"/>
      <c r="S311" s="15"/>
      <c r="T311" s="14"/>
    </row>
    <row r="312">
      <c r="A312" s="15"/>
      <c r="B312" s="15"/>
      <c r="C312" s="15"/>
      <c r="D312" s="15"/>
      <c r="E312" s="14"/>
      <c r="F312" s="14"/>
      <c r="G312" s="14"/>
      <c r="H312" s="14"/>
      <c r="I312" s="15"/>
      <c r="J312" s="14"/>
      <c r="K312" s="14"/>
      <c r="L312" s="14"/>
      <c r="M312" s="14"/>
      <c r="N312" s="14"/>
      <c r="O312" s="15"/>
      <c r="P312" s="15"/>
      <c r="Q312" s="15"/>
      <c r="R312" s="15"/>
      <c r="S312" s="15"/>
      <c r="T312" s="14"/>
    </row>
    <row r="313">
      <c r="A313" s="15"/>
      <c r="B313" s="15"/>
      <c r="C313" s="15"/>
      <c r="D313" s="15"/>
      <c r="E313" s="14"/>
      <c r="F313" s="14"/>
      <c r="G313" s="14"/>
      <c r="H313" s="14"/>
      <c r="I313" s="15"/>
      <c r="J313" s="14"/>
      <c r="K313" s="14"/>
      <c r="L313" s="14"/>
      <c r="M313" s="14"/>
      <c r="N313" s="14"/>
      <c r="O313" s="15"/>
      <c r="P313" s="15"/>
      <c r="Q313" s="15"/>
      <c r="R313" s="15"/>
      <c r="S313" s="15"/>
      <c r="T313" s="14"/>
    </row>
    <row r="314">
      <c r="A314" s="15"/>
      <c r="B314" s="15"/>
      <c r="C314" s="15"/>
      <c r="D314" s="15"/>
      <c r="E314" s="14"/>
      <c r="F314" s="14"/>
      <c r="G314" s="14"/>
      <c r="H314" s="14"/>
      <c r="I314" s="15"/>
      <c r="J314" s="14"/>
      <c r="K314" s="14"/>
      <c r="L314" s="14"/>
      <c r="M314" s="14"/>
      <c r="N314" s="14"/>
      <c r="O314" s="15"/>
      <c r="P314" s="15"/>
      <c r="Q314" s="15"/>
      <c r="R314" s="15"/>
      <c r="S314" s="15"/>
      <c r="T314" s="14"/>
    </row>
    <row r="315">
      <c r="A315" s="15"/>
      <c r="B315" s="15"/>
      <c r="C315" s="15"/>
      <c r="D315" s="15"/>
      <c r="E315" s="14"/>
      <c r="F315" s="14"/>
      <c r="G315" s="14"/>
      <c r="H315" s="14"/>
      <c r="I315" s="15"/>
      <c r="J315" s="14"/>
      <c r="K315" s="14"/>
      <c r="L315" s="14"/>
      <c r="M315" s="14"/>
      <c r="N315" s="14"/>
      <c r="O315" s="15"/>
      <c r="P315" s="15"/>
      <c r="Q315" s="15"/>
      <c r="R315" s="15"/>
      <c r="S315" s="15"/>
      <c r="T315" s="14"/>
    </row>
    <row r="316">
      <c r="A316" s="15"/>
      <c r="B316" s="15"/>
      <c r="C316" s="15"/>
      <c r="D316" s="15"/>
      <c r="E316" s="14"/>
      <c r="F316" s="14"/>
      <c r="G316" s="14"/>
      <c r="H316" s="14"/>
      <c r="I316" s="15"/>
      <c r="J316" s="14"/>
      <c r="K316" s="14"/>
      <c r="L316" s="14"/>
      <c r="M316" s="14"/>
      <c r="N316" s="14"/>
      <c r="O316" s="15"/>
      <c r="P316" s="15"/>
      <c r="Q316" s="15"/>
      <c r="R316" s="15"/>
      <c r="S316" s="15"/>
      <c r="T316" s="14"/>
    </row>
    <row r="317">
      <c r="A317" s="15"/>
      <c r="B317" s="15"/>
      <c r="C317" s="15"/>
      <c r="D317" s="15"/>
      <c r="E317" s="14"/>
      <c r="F317" s="14"/>
      <c r="G317" s="14"/>
      <c r="H317" s="14"/>
      <c r="I317" s="15"/>
      <c r="J317" s="14"/>
      <c r="K317" s="14"/>
      <c r="L317" s="14"/>
      <c r="M317" s="14"/>
      <c r="N317" s="14"/>
      <c r="O317" s="15"/>
      <c r="P317" s="15"/>
      <c r="Q317" s="15"/>
      <c r="R317" s="15"/>
      <c r="S317" s="15"/>
      <c r="T317" s="14"/>
    </row>
    <row r="318">
      <c r="A318" s="15"/>
      <c r="B318" s="15"/>
      <c r="C318" s="15"/>
      <c r="D318" s="15"/>
      <c r="E318" s="14"/>
      <c r="F318" s="14"/>
      <c r="G318" s="14"/>
      <c r="H318" s="14"/>
      <c r="I318" s="15"/>
      <c r="J318" s="14"/>
      <c r="K318" s="14"/>
      <c r="L318" s="14"/>
      <c r="M318" s="14"/>
      <c r="N318" s="14"/>
      <c r="O318" s="15"/>
      <c r="P318" s="15"/>
      <c r="Q318" s="15"/>
      <c r="R318" s="15"/>
      <c r="S318" s="15"/>
      <c r="T318" s="14"/>
    </row>
    <row r="319">
      <c r="A319" s="15"/>
      <c r="B319" s="15"/>
      <c r="C319" s="15"/>
      <c r="D319" s="15"/>
      <c r="E319" s="14"/>
      <c r="F319" s="14"/>
      <c r="G319" s="14"/>
      <c r="H319" s="14"/>
      <c r="I319" s="15"/>
      <c r="J319" s="14"/>
      <c r="K319" s="14"/>
      <c r="L319" s="14"/>
      <c r="M319" s="14"/>
      <c r="N319" s="14"/>
      <c r="O319" s="15"/>
      <c r="P319" s="15"/>
      <c r="Q319" s="15"/>
      <c r="R319" s="15"/>
      <c r="S319" s="15"/>
      <c r="T319" s="14"/>
    </row>
    <row r="320">
      <c r="A320" s="15"/>
      <c r="B320" s="15"/>
      <c r="C320" s="15"/>
      <c r="D320" s="15"/>
      <c r="E320" s="14"/>
      <c r="F320" s="14"/>
      <c r="G320" s="14"/>
      <c r="H320" s="14"/>
      <c r="I320" s="15"/>
      <c r="J320" s="14"/>
      <c r="K320" s="14"/>
      <c r="L320" s="14"/>
      <c r="M320" s="14"/>
      <c r="N320" s="14"/>
      <c r="O320" s="15"/>
      <c r="P320" s="15"/>
      <c r="Q320" s="15"/>
      <c r="R320" s="15"/>
      <c r="S320" s="15"/>
      <c r="T320" s="14"/>
    </row>
    <row r="321">
      <c r="A321" s="15"/>
      <c r="B321" s="15"/>
      <c r="C321" s="15"/>
      <c r="D321" s="15"/>
      <c r="E321" s="14"/>
      <c r="F321" s="14"/>
      <c r="G321" s="14"/>
      <c r="H321" s="14"/>
      <c r="I321" s="15"/>
      <c r="J321" s="14"/>
      <c r="K321" s="14"/>
      <c r="L321" s="14"/>
      <c r="M321" s="14"/>
      <c r="N321" s="14"/>
      <c r="O321" s="15"/>
      <c r="P321" s="15"/>
      <c r="Q321" s="15"/>
      <c r="R321" s="15"/>
      <c r="S321" s="15"/>
      <c r="T321" s="14"/>
    </row>
    <row r="322">
      <c r="A322" s="15"/>
      <c r="B322" s="15"/>
      <c r="C322" s="15"/>
      <c r="D322" s="15"/>
      <c r="E322" s="14"/>
      <c r="F322" s="14"/>
      <c r="G322" s="14"/>
      <c r="H322" s="14"/>
      <c r="I322" s="15"/>
      <c r="J322" s="14"/>
      <c r="K322" s="14"/>
      <c r="L322" s="14"/>
      <c r="M322" s="14"/>
      <c r="N322" s="14"/>
      <c r="O322" s="15"/>
      <c r="P322" s="15"/>
      <c r="Q322" s="15"/>
      <c r="R322" s="15"/>
      <c r="S322" s="15"/>
      <c r="T322" s="14"/>
    </row>
    <row r="323">
      <c r="A323" s="15"/>
      <c r="B323" s="15"/>
      <c r="C323" s="15"/>
      <c r="D323" s="15"/>
      <c r="E323" s="14"/>
      <c r="F323" s="14"/>
      <c r="G323" s="14"/>
      <c r="H323" s="14"/>
      <c r="I323" s="15"/>
      <c r="J323" s="14"/>
      <c r="K323" s="14"/>
      <c r="L323" s="14"/>
      <c r="M323" s="14"/>
      <c r="N323" s="14"/>
      <c r="O323" s="15"/>
      <c r="P323" s="15"/>
      <c r="Q323" s="15"/>
      <c r="R323" s="15"/>
      <c r="S323" s="15"/>
      <c r="T323" s="14"/>
    </row>
    <row r="324">
      <c r="A324" s="15"/>
      <c r="B324" s="15"/>
      <c r="C324" s="15"/>
      <c r="D324" s="15"/>
      <c r="E324" s="14"/>
      <c r="F324" s="14"/>
      <c r="G324" s="14"/>
      <c r="H324" s="14"/>
      <c r="I324" s="15"/>
      <c r="J324" s="14"/>
      <c r="K324" s="14"/>
      <c r="L324" s="14"/>
      <c r="M324" s="14"/>
      <c r="N324" s="14"/>
      <c r="O324" s="15"/>
      <c r="P324" s="15"/>
      <c r="Q324" s="15"/>
      <c r="R324" s="15"/>
      <c r="S324" s="15"/>
      <c r="T324" s="14"/>
    </row>
    <row r="325">
      <c r="A325" s="15"/>
      <c r="B325" s="15"/>
      <c r="C325" s="15"/>
      <c r="D325" s="15"/>
      <c r="E325" s="14"/>
      <c r="F325" s="14"/>
      <c r="G325" s="14"/>
      <c r="H325" s="14"/>
      <c r="I325" s="15"/>
      <c r="J325" s="14"/>
      <c r="K325" s="14"/>
      <c r="L325" s="14"/>
      <c r="M325" s="14"/>
      <c r="N325" s="14"/>
      <c r="O325" s="15"/>
      <c r="P325" s="15"/>
      <c r="Q325" s="15"/>
      <c r="R325" s="15"/>
      <c r="S325" s="15"/>
      <c r="T325" s="14"/>
    </row>
    <row r="326">
      <c r="A326" s="15"/>
      <c r="B326" s="15"/>
      <c r="C326" s="15"/>
      <c r="D326" s="15"/>
      <c r="E326" s="14"/>
      <c r="F326" s="14"/>
      <c r="G326" s="14"/>
      <c r="H326" s="14"/>
      <c r="I326" s="15"/>
      <c r="J326" s="14"/>
      <c r="K326" s="14"/>
      <c r="L326" s="14"/>
      <c r="M326" s="14"/>
      <c r="N326" s="14"/>
      <c r="O326" s="15"/>
      <c r="P326" s="15"/>
      <c r="Q326" s="15"/>
      <c r="R326" s="15"/>
      <c r="S326" s="15"/>
      <c r="T326" s="14"/>
    </row>
    <row r="327">
      <c r="A327" s="15"/>
      <c r="B327" s="15"/>
      <c r="C327" s="15"/>
      <c r="D327" s="15"/>
      <c r="E327" s="14"/>
      <c r="F327" s="14"/>
      <c r="G327" s="14"/>
      <c r="H327" s="14"/>
      <c r="I327" s="15"/>
      <c r="J327" s="14"/>
      <c r="K327" s="14"/>
      <c r="L327" s="14"/>
      <c r="M327" s="14"/>
      <c r="N327" s="14"/>
      <c r="O327" s="15"/>
      <c r="P327" s="15"/>
      <c r="Q327" s="15"/>
      <c r="R327" s="15"/>
      <c r="S327" s="15"/>
      <c r="T327" s="14"/>
    </row>
    <row r="328">
      <c r="A328" s="15"/>
      <c r="B328" s="15"/>
      <c r="C328" s="15"/>
      <c r="D328" s="15"/>
      <c r="E328" s="14"/>
      <c r="F328" s="14"/>
      <c r="G328" s="14"/>
      <c r="H328" s="14"/>
      <c r="I328" s="15"/>
      <c r="J328" s="14"/>
      <c r="K328" s="14"/>
      <c r="L328" s="14"/>
      <c r="M328" s="14"/>
      <c r="N328" s="14"/>
      <c r="O328" s="15"/>
      <c r="P328" s="15"/>
      <c r="Q328" s="15"/>
      <c r="R328" s="15"/>
      <c r="S328" s="15"/>
      <c r="T328" s="14"/>
    </row>
    <row r="329">
      <c r="A329" s="15"/>
      <c r="B329" s="15"/>
      <c r="C329" s="15"/>
      <c r="D329" s="15"/>
      <c r="E329" s="14"/>
      <c r="F329" s="14"/>
      <c r="G329" s="14"/>
      <c r="H329" s="14"/>
      <c r="I329" s="15"/>
      <c r="J329" s="14"/>
      <c r="K329" s="14"/>
      <c r="L329" s="14"/>
      <c r="M329" s="14"/>
      <c r="N329" s="14"/>
      <c r="O329" s="15"/>
      <c r="P329" s="15"/>
      <c r="Q329" s="15"/>
      <c r="R329" s="15"/>
      <c r="S329" s="15"/>
      <c r="T329" s="14"/>
    </row>
    <row r="330">
      <c r="A330" s="15"/>
      <c r="B330" s="15"/>
      <c r="C330" s="15"/>
      <c r="D330" s="15"/>
      <c r="E330" s="14"/>
      <c r="F330" s="14"/>
      <c r="G330" s="14"/>
      <c r="H330" s="14"/>
      <c r="I330" s="15"/>
      <c r="J330" s="14"/>
      <c r="K330" s="14"/>
      <c r="L330" s="14"/>
      <c r="M330" s="14"/>
      <c r="N330" s="14"/>
      <c r="O330" s="15"/>
      <c r="P330" s="15"/>
      <c r="Q330" s="15"/>
      <c r="R330" s="15"/>
      <c r="S330" s="15"/>
      <c r="T330" s="14"/>
    </row>
    <row r="331">
      <c r="A331" s="15"/>
      <c r="B331" s="15"/>
      <c r="C331" s="15"/>
      <c r="D331" s="15"/>
      <c r="E331" s="14"/>
      <c r="F331" s="14"/>
      <c r="G331" s="14"/>
      <c r="H331" s="14"/>
      <c r="I331" s="15"/>
      <c r="J331" s="14"/>
      <c r="K331" s="14"/>
      <c r="L331" s="14"/>
      <c r="M331" s="14"/>
      <c r="N331" s="14"/>
      <c r="O331" s="15"/>
      <c r="P331" s="15"/>
      <c r="Q331" s="15"/>
      <c r="R331" s="15"/>
      <c r="S331" s="15"/>
      <c r="T331" s="14"/>
    </row>
    <row r="332">
      <c r="A332" s="15"/>
      <c r="B332" s="15"/>
      <c r="C332" s="15"/>
      <c r="D332" s="15"/>
      <c r="E332" s="14"/>
      <c r="F332" s="14"/>
      <c r="G332" s="14"/>
      <c r="H332" s="14"/>
      <c r="I332" s="15"/>
      <c r="J332" s="14"/>
      <c r="K332" s="14"/>
      <c r="L332" s="14"/>
      <c r="M332" s="14"/>
      <c r="N332" s="14"/>
      <c r="O332" s="15"/>
      <c r="P332" s="15"/>
      <c r="Q332" s="15"/>
      <c r="R332" s="15"/>
      <c r="S332" s="15"/>
      <c r="T332" s="14"/>
    </row>
    <row r="333">
      <c r="A333" s="15"/>
      <c r="B333" s="15"/>
      <c r="C333" s="15"/>
      <c r="D333" s="15"/>
      <c r="E333" s="14"/>
      <c r="F333" s="14"/>
      <c r="G333" s="14"/>
      <c r="H333" s="14"/>
      <c r="I333" s="15"/>
      <c r="J333" s="14"/>
      <c r="K333" s="14"/>
      <c r="L333" s="14"/>
      <c r="M333" s="14"/>
      <c r="N333" s="14"/>
      <c r="O333" s="15"/>
      <c r="P333" s="15"/>
      <c r="Q333" s="15"/>
      <c r="R333" s="15"/>
      <c r="S333" s="15"/>
      <c r="T333" s="14"/>
    </row>
    <row r="334">
      <c r="A334" s="15"/>
      <c r="B334" s="15"/>
      <c r="C334" s="15"/>
      <c r="D334" s="15"/>
      <c r="E334" s="14"/>
      <c r="F334" s="14"/>
      <c r="G334" s="14"/>
      <c r="H334" s="14"/>
      <c r="I334" s="15"/>
      <c r="J334" s="14"/>
      <c r="K334" s="14"/>
      <c r="L334" s="14"/>
      <c r="M334" s="14"/>
      <c r="N334" s="14"/>
      <c r="O334" s="15"/>
      <c r="P334" s="15"/>
      <c r="Q334" s="15"/>
      <c r="R334" s="15"/>
      <c r="S334" s="15"/>
      <c r="T334" s="14"/>
    </row>
    <row r="335">
      <c r="A335" s="15"/>
      <c r="B335" s="15"/>
      <c r="C335" s="15"/>
      <c r="D335" s="15"/>
      <c r="E335" s="14"/>
      <c r="F335" s="14"/>
      <c r="G335" s="14"/>
      <c r="H335" s="14"/>
      <c r="I335" s="15"/>
      <c r="J335" s="14"/>
      <c r="K335" s="14"/>
      <c r="L335" s="14"/>
      <c r="M335" s="14"/>
      <c r="N335" s="14"/>
      <c r="O335" s="15"/>
      <c r="P335" s="15"/>
      <c r="Q335" s="15"/>
      <c r="R335" s="15"/>
      <c r="S335" s="15"/>
      <c r="T335" s="14"/>
    </row>
    <row r="336">
      <c r="A336" s="15"/>
      <c r="B336" s="15"/>
      <c r="C336" s="15"/>
      <c r="D336" s="15"/>
      <c r="E336" s="14"/>
      <c r="F336" s="14"/>
      <c r="G336" s="14"/>
      <c r="H336" s="14"/>
      <c r="I336" s="15"/>
      <c r="J336" s="14"/>
      <c r="K336" s="14"/>
      <c r="L336" s="14"/>
      <c r="M336" s="14"/>
      <c r="N336" s="14"/>
      <c r="O336" s="15"/>
      <c r="P336" s="15"/>
      <c r="Q336" s="15"/>
      <c r="R336" s="15"/>
      <c r="S336" s="15"/>
      <c r="T336" s="14"/>
    </row>
    <row r="337">
      <c r="A337" s="15"/>
      <c r="B337" s="15"/>
      <c r="C337" s="15"/>
      <c r="D337" s="15"/>
      <c r="E337" s="14"/>
      <c r="F337" s="14"/>
      <c r="G337" s="14"/>
      <c r="H337" s="14"/>
      <c r="I337" s="15"/>
      <c r="J337" s="14"/>
      <c r="K337" s="14"/>
      <c r="L337" s="14"/>
      <c r="M337" s="14"/>
      <c r="N337" s="14"/>
      <c r="O337" s="15"/>
      <c r="P337" s="15"/>
      <c r="Q337" s="15"/>
      <c r="R337" s="15"/>
      <c r="S337" s="15"/>
      <c r="T337" s="14"/>
    </row>
    <row r="338">
      <c r="A338" s="15"/>
      <c r="B338" s="15"/>
      <c r="C338" s="15"/>
      <c r="D338" s="15"/>
      <c r="E338" s="14"/>
      <c r="F338" s="14"/>
      <c r="G338" s="14"/>
      <c r="H338" s="14"/>
      <c r="I338" s="15"/>
      <c r="J338" s="14"/>
      <c r="K338" s="14"/>
      <c r="L338" s="14"/>
      <c r="M338" s="14"/>
      <c r="N338" s="14"/>
      <c r="O338" s="15"/>
      <c r="P338" s="15"/>
      <c r="Q338" s="15"/>
      <c r="R338" s="15"/>
      <c r="S338" s="15"/>
      <c r="T338" s="14"/>
    </row>
    <row r="339">
      <c r="A339" s="15"/>
      <c r="B339" s="15"/>
      <c r="C339" s="15"/>
      <c r="D339" s="15"/>
      <c r="E339" s="14"/>
      <c r="F339" s="14"/>
      <c r="G339" s="14"/>
      <c r="H339" s="14"/>
      <c r="I339" s="15"/>
      <c r="J339" s="14"/>
      <c r="K339" s="14"/>
      <c r="L339" s="14"/>
      <c r="M339" s="14"/>
      <c r="N339" s="14"/>
      <c r="O339" s="15"/>
      <c r="P339" s="15"/>
      <c r="Q339" s="15"/>
      <c r="R339" s="15"/>
      <c r="S339" s="15"/>
      <c r="T339" s="14"/>
    </row>
    <row r="340">
      <c r="A340" s="15"/>
      <c r="B340" s="15"/>
      <c r="C340" s="15"/>
      <c r="D340" s="15"/>
      <c r="E340" s="14"/>
      <c r="F340" s="14"/>
      <c r="G340" s="14"/>
      <c r="H340" s="14"/>
      <c r="I340" s="15"/>
      <c r="J340" s="14"/>
      <c r="K340" s="14"/>
      <c r="L340" s="14"/>
      <c r="M340" s="14"/>
      <c r="N340" s="14"/>
      <c r="O340" s="15"/>
      <c r="P340" s="15"/>
      <c r="Q340" s="15"/>
      <c r="R340" s="15"/>
      <c r="S340" s="15"/>
      <c r="T340" s="14"/>
    </row>
    <row r="341">
      <c r="A341" s="15"/>
      <c r="B341" s="15"/>
      <c r="C341" s="15"/>
      <c r="D341" s="15"/>
      <c r="E341" s="14"/>
      <c r="F341" s="14"/>
      <c r="G341" s="14"/>
      <c r="H341" s="14"/>
      <c r="I341" s="15"/>
      <c r="J341" s="14"/>
      <c r="K341" s="14"/>
      <c r="L341" s="14"/>
      <c r="M341" s="14"/>
      <c r="N341" s="14"/>
      <c r="O341" s="15"/>
      <c r="P341" s="15"/>
      <c r="Q341" s="15"/>
      <c r="R341" s="15"/>
      <c r="S341" s="15"/>
      <c r="T341" s="14"/>
    </row>
    <row r="342">
      <c r="A342" s="15"/>
      <c r="B342" s="15"/>
      <c r="C342" s="15"/>
      <c r="D342" s="15"/>
      <c r="E342" s="14"/>
      <c r="F342" s="14"/>
      <c r="G342" s="14"/>
      <c r="H342" s="14"/>
      <c r="I342" s="15"/>
      <c r="J342" s="14"/>
      <c r="K342" s="14"/>
      <c r="L342" s="14"/>
      <c r="M342" s="14"/>
      <c r="N342" s="14"/>
      <c r="O342" s="15"/>
      <c r="P342" s="15"/>
      <c r="Q342" s="15"/>
      <c r="R342" s="15"/>
      <c r="S342" s="15"/>
      <c r="T342" s="14"/>
    </row>
    <row r="343">
      <c r="A343" s="15"/>
      <c r="B343" s="15"/>
      <c r="C343" s="15"/>
      <c r="D343" s="15"/>
      <c r="E343" s="14"/>
      <c r="F343" s="14"/>
      <c r="G343" s="14"/>
      <c r="H343" s="14"/>
      <c r="I343" s="15"/>
      <c r="J343" s="14"/>
      <c r="K343" s="14"/>
      <c r="L343" s="14"/>
      <c r="M343" s="14"/>
      <c r="N343" s="14"/>
      <c r="O343" s="15"/>
      <c r="P343" s="15"/>
      <c r="Q343" s="15"/>
      <c r="R343" s="15"/>
      <c r="S343" s="15"/>
      <c r="T343" s="14"/>
    </row>
    <row r="344">
      <c r="A344" s="15"/>
      <c r="B344" s="15"/>
      <c r="C344" s="15"/>
      <c r="D344" s="15"/>
      <c r="E344" s="14"/>
      <c r="F344" s="14"/>
      <c r="G344" s="14"/>
      <c r="H344" s="14"/>
      <c r="I344" s="15"/>
      <c r="J344" s="14"/>
      <c r="K344" s="14"/>
      <c r="L344" s="14"/>
      <c r="M344" s="14"/>
      <c r="N344" s="14"/>
      <c r="O344" s="15"/>
      <c r="P344" s="15"/>
      <c r="Q344" s="15"/>
      <c r="R344" s="15"/>
      <c r="S344" s="15"/>
      <c r="T344" s="14"/>
    </row>
    <row r="345">
      <c r="A345" s="15"/>
      <c r="B345" s="15"/>
      <c r="C345" s="15"/>
      <c r="D345" s="15"/>
      <c r="E345" s="14"/>
      <c r="F345" s="14"/>
      <c r="G345" s="14"/>
      <c r="H345" s="14"/>
      <c r="I345" s="15"/>
      <c r="J345" s="14"/>
      <c r="K345" s="14"/>
      <c r="L345" s="14"/>
      <c r="M345" s="14"/>
      <c r="N345" s="14"/>
      <c r="O345" s="15"/>
      <c r="P345" s="15"/>
      <c r="Q345" s="15"/>
      <c r="R345" s="15"/>
      <c r="S345" s="15"/>
      <c r="T345" s="14"/>
    </row>
    <row r="346">
      <c r="A346" s="15"/>
      <c r="B346" s="15"/>
      <c r="C346" s="15"/>
      <c r="D346" s="15"/>
      <c r="E346" s="14"/>
      <c r="F346" s="14"/>
      <c r="G346" s="14"/>
      <c r="H346" s="14"/>
      <c r="I346" s="15"/>
      <c r="J346" s="14"/>
      <c r="K346" s="14"/>
      <c r="L346" s="14"/>
      <c r="M346" s="14"/>
      <c r="N346" s="14"/>
      <c r="O346" s="15"/>
      <c r="P346" s="15"/>
      <c r="Q346" s="15"/>
      <c r="R346" s="15"/>
      <c r="S346" s="15"/>
      <c r="T346" s="14"/>
    </row>
    <row r="347">
      <c r="A347" s="15"/>
      <c r="B347" s="15"/>
      <c r="C347" s="15"/>
      <c r="D347" s="15"/>
      <c r="E347" s="14"/>
      <c r="F347" s="14"/>
      <c r="G347" s="14"/>
      <c r="H347" s="14"/>
      <c r="I347" s="15"/>
      <c r="J347" s="14"/>
      <c r="K347" s="14"/>
      <c r="L347" s="14"/>
      <c r="M347" s="14"/>
      <c r="N347" s="14"/>
      <c r="O347" s="15"/>
      <c r="P347" s="15"/>
      <c r="Q347" s="15"/>
      <c r="R347" s="15"/>
      <c r="S347" s="15"/>
      <c r="T347" s="14"/>
    </row>
    <row r="348">
      <c r="A348" s="15"/>
      <c r="B348" s="15"/>
      <c r="C348" s="15"/>
      <c r="D348" s="15"/>
      <c r="E348" s="14"/>
      <c r="F348" s="14"/>
      <c r="G348" s="14"/>
      <c r="H348" s="14"/>
      <c r="I348" s="15"/>
      <c r="J348" s="14"/>
      <c r="K348" s="14"/>
      <c r="L348" s="14"/>
      <c r="M348" s="14"/>
      <c r="N348" s="14"/>
      <c r="O348" s="15"/>
      <c r="P348" s="15"/>
      <c r="Q348" s="15"/>
      <c r="R348" s="15"/>
      <c r="S348" s="15"/>
      <c r="T348" s="14"/>
    </row>
    <row r="349">
      <c r="A349" s="15"/>
      <c r="B349" s="15"/>
      <c r="C349" s="15"/>
      <c r="D349" s="15"/>
      <c r="E349" s="14"/>
      <c r="F349" s="14"/>
      <c r="G349" s="14"/>
      <c r="H349" s="14"/>
      <c r="I349" s="15"/>
      <c r="J349" s="14"/>
      <c r="K349" s="14"/>
      <c r="L349" s="14"/>
      <c r="M349" s="14"/>
      <c r="N349" s="14"/>
      <c r="O349" s="15"/>
      <c r="P349" s="15"/>
      <c r="Q349" s="15"/>
      <c r="R349" s="15"/>
      <c r="S349" s="15"/>
      <c r="T349" s="14"/>
    </row>
    <row r="350">
      <c r="A350" s="15"/>
      <c r="B350" s="15"/>
      <c r="C350" s="15"/>
      <c r="D350" s="15"/>
      <c r="E350" s="14"/>
      <c r="F350" s="14"/>
      <c r="G350" s="14"/>
      <c r="H350" s="14"/>
      <c r="I350" s="15"/>
      <c r="J350" s="14"/>
      <c r="K350" s="14"/>
      <c r="L350" s="14"/>
      <c r="M350" s="14"/>
      <c r="N350" s="14"/>
      <c r="O350" s="15"/>
      <c r="P350" s="15"/>
      <c r="Q350" s="15"/>
      <c r="R350" s="15"/>
      <c r="S350" s="15"/>
      <c r="T350" s="14"/>
    </row>
    <row r="351">
      <c r="A351" s="15"/>
      <c r="B351" s="15"/>
      <c r="C351" s="15"/>
      <c r="D351" s="15"/>
      <c r="E351" s="14"/>
      <c r="F351" s="14"/>
      <c r="G351" s="14"/>
      <c r="H351" s="14"/>
      <c r="I351" s="15"/>
      <c r="J351" s="14"/>
      <c r="K351" s="14"/>
      <c r="L351" s="14"/>
      <c r="M351" s="14"/>
      <c r="N351" s="14"/>
      <c r="O351" s="15"/>
      <c r="P351" s="15"/>
      <c r="Q351" s="15"/>
      <c r="R351" s="15"/>
      <c r="S351" s="15"/>
      <c r="T351" s="14"/>
    </row>
    <row r="352">
      <c r="A352" s="15"/>
      <c r="B352" s="15"/>
      <c r="C352" s="15"/>
      <c r="D352" s="15"/>
      <c r="E352" s="14"/>
      <c r="F352" s="14"/>
      <c r="G352" s="14"/>
      <c r="H352" s="14"/>
      <c r="I352" s="15"/>
      <c r="J352" s="14"/>
      <c r="K352" s="14"/>
      <c r="L352" s="14"/>
      <c r="M352" s="14"/>
      <c r="N352" s="14"/>
      <c r="O352" s="15"/>
      <c r="P352" s="15"/>
      <c r="Q352" s="15"/>
      <c r="R352" s="15"/>
      <c r="S352" s="15"/>
      <c r="T352" s="14"/>
    </row>
    <row r="353">
      <c r="A353" s="15"/>
      <c r="B353" s="15"/>
      <c r="C353" s="15"/>
      <c r="D353" s="15"/>
      <c r="E353" s="14"/>
      <c r="F353" s="14"/>
      <c r="G353" s="14"/>
      <c r="H353" s="14"/>
      <c r="I353" s="15"/>
      <c r="J353" s="14"/>
      <c r="K353" s="14"/>
      <c r="L353" s="14"/>
      <c r="M353" s="14"/>
      <c r="N353" s="14"/>
      <c r="O353" s="15"/>
      <c r="P353" s="15"/>
      <c r="Q353" s="15"/>
      <c r="R353" s="15"/>
      <c r="S353" s="15"/>
      <c r="T353" s="14"/>
    </row>
    <row r="354">
      <c r="A354" s="15"/>
      <c r="B354" s="15"/>
      <c r="C354" s="15"/>
      <c r="D354" s="15"/>
      <c r="E354" s="14"/>
      <c r="F354" s="14"/>
      <c r="G354" s="14"/>
      <c r="H354" s="14"/>
      <c r="I354" s="15"/>
      <c r="J354" s="14"/>
      <c r="K354" s="14"/>
      <c r="L354" s="14"/>
      <c r="M354" s="14"/>
      <c r="N354" s="14"/>
      <c r="O354" s="15"/>
      <c r="P354" s="15"/>
      <c r="Q354" s="15"/>
      <c r="R354" s="15"/>
      <c r="S354" s="15"/>
      <c r="T354" s="14"/>
    </row>
    <row r="355">
      <c r="A355" s="15"/>
      <c r="B355" s="15"/>
      <c r="C355" s="15"/>
      <c r="D355" s="15"/>
      <c r="E355" s="14"/>
      <c r="F355" s="14"/>
      <c r="G355" s="14"/>
      <c r="H355" s="14"/>
      <c r="I355" s="15"/>
      <c r="J355" s="14"/>
      <c r="K355" s="14"/>
      <c r="L355" s="14"/>
      <c r="M355" s="14"/>
      <c r="N355" s="14"/>
      <c r="O355" s="15"/>
      <c r="P355" s="15"/>
      <c r="Q355" s="15"/>
      <c r="R355" s="15"/>
      <c r="S355" s="15"/>
      <c r="T355" s="14"/>
    </row>
    <row r="356">
      <c r="A356" s="15"/>
      <c r="B356" s="15"/>
      <c r="C356" s="15"/>
      <c r="D356" s="15"/>
      <c r="E356" s="14"/>
      <c r="F356" s="14"/>
      <c r="G356" s="14"/>
      <c r="H356" s="14"/>
      <c r="I356" s="15"/>
      <c r="J356" s="14"/>
      <c r="K356" s="14"/>
      <c r="L356" s="14"/>
      <c r="M356" s="14"/>
      <c r="N356" s="14"/>
      <c r="O356" s="15"/>
      <c r="P356" s="15"/>
      <c r="Q356" s="15"/>
      <c r="R356" s="15"/>
      <c r="S356" s="15"/>
      <c r="T356" s="14"/>
    </row>
    <row r="357">
      <c r="A357" s="15"/>
      <c r="B357" s="15"/>
      <c r="C357" s="15"/>
      <c r="D357" s="15"/>
      <c r="E357" s="14"/>
      <c r="F357" s="14"/>
      <c r="G357" s="14"/>
      <c r="H357" s="14"/>
      <c r="I357" s="15"/>
      <c r="J357" s="14"/>
      <c r="K357" s="14"/>
      <c r="L357" s="14"/>
      <c r="M357" s="14"/>
      <c r="N357" s="14"/>
      <c r="O357" s="15"/>
      <c r="P357" s="15"/>
      <c r="Q357" s="15"/>
      <c r="R357" s="15"/>
      <c r="S357" s="15"/>
      <c r="T357" s="14"/>
    </row>
    <row r="358">
      <c r="A358" s="15"/>
      <c r="B358" s="15"/>
      <c r="C358" s="15"/>
      <c r="D358" s="15"/>
      <c r="E358" s="14"/>
      <c r="F358" s="14"/>
      <c r="G358" s="14"/>
      <c r="H358" s="14"/>
      <c r="I358" s="15"/>
      <c r="J358" s="14"/>
      <c r="K358" s="14"/>
      <c r="L358" s="14"/>
      <c r="M358" s="14"/>
      <c r="N358" s="14"/>
      <c r="O358" s="15"/>
      <c r="P358" s="15"/>
      <c r="Q358" s="15"/>
      <c r="R358" s="15"/>
      <c r="S358" s="15"/>
      <c r="T358" s="14"/>
    </row>
    <row r="359">
      <c r="A359" s="15"/>
      <c r="B359" s="15"/>
      <c r="C359" s="15"/>
      <c r="D359" s="15"/>
      <c r="E359" s="14"/>
      <c r="F359" s="14"/>
      <c r="G359" s="14"/>
      <c r="H359" s="14"/>
      <c r="I359" s="15"/>
      <c r="J359" s="14"/>
      <c r="K359" s="14"/>
      <c r="L359" s="14"/>
      <c r="M359" s="14"/>
      <c r="N359" s="14"/>
      <c r="O359" s="15"/>
      <c r="P359" s="15"/>
      <c r="Q359" s="15"/>
      <c r="R359" s="15"/>
      <c r="S359" s="15"/>
      <c r="T359" s="14"/>
    </row>
    <row r="360">
      <c r="A360" s="15"/>
      <c r="B360" s="15"/>
      <c r="C360" s="15"/>
      <c r="D360" s="15"/>
      <c r="E360" s="14"/>
      <c r="F360" s="14"/>
      <c r="G360" s="14"/>
      <c r="H360" s="14"/>
      <c r="I360" s="15"/>
      <c r="J360" s="14"/>
      <c r="K360" s="14"/>
      <c r="L360" s="14"/>
      <c r="M360" s="14"/>
      <c r="N360" s="14"/>
      <c r="O360" s="15"/>
      <c r="P360" s="15"/>
      <c r="Q360" s="15"/>
      <c r="R360" s="15"/>
      <c r="S360" s="15"/>
      <c r="T360" s="14"/>
    </row>
    <row r="361">
      <c r="A361" s="15"/>
      <c r="B361" s="15"/>
      <c r="C361" s="15"/>
      <c r="D361" s="15"/>
      <c r="E361" s="14"/>
      <c r="F361" s="14"/>
      <c r="G361" s="14"/>
      <c r="H361" s="14"/>
      <c r="I361" s="15"/>
      <c r="J361" s="14"/>
      <c r="K361" s="14"/>
      <c r="L361" s="14"/>
      <c r="M361" s="14"/>
      <c r="N361" s="14"/>
      <c r="O361" s="15"/>
      <c r="P361" s="15"/>
      <c r="Q361" s="15"/>
      <c r="R361" s="15"/>
      <c r="S361" s="15"/>
      <c r="T361" s="14"/>
    </row>
    <row r="362">
      <c r="A362" s="15"/>
      <c r="B362" s="15"/>
      <c r="C362" s="15"/>
      <c r="D362" s="15"/>
      <c r="E362" s="14"/>
      <c r="F362" s="14"/>
      <c r="G362" s="14"/>
      <c r="H362" s="14"/>
      <c r="I362" s="15"/>
      <c r="J362" s="14"/>
      <c r="K362" s="14"/>
      <c r="L362" s="14"/>
      <c r="M362" s="14"/>
      <c r="N362" s="14"/>
      <c r="O362" s="15"/>
      <c r="P362" s="15"/>
      <c r="Q362" s="15"/>
      <c r="R362" s="15"/>
      <c r="S362" s="15"/>
      <c r="T362" s="14"/>
    </row>
    <row r="363">
      <c r="A363" s="15"/>
      <c r="B363" s="15"/>
      <c r="C363" s="15"/>
      <c r="D363" s="15"/>
      <c r="E363" s="14"/>
      <c r="F363" s="14"/>
      <c r="G363" s="14"/>
      <c r="H363" s="14"/>
      <c r="I363" s="15"/>
      <c r="J363" s="14"/>
      <c r="K363" s="14"/>
      <c r="L363" s="14"/>
      <c r="M363" s="14"/>
      <c r="N363" s="14"/>
      <c r="O363" s="15"/>
      <c r="P363" s="15"/>
      <c r="Q363" s="15"/>
      <c r="R363" s="15"/>
      <c r="S363" s="15"/>
      <c r="T363" s="14"/>
    </row>
    <row r="364">
      <c r="A364" s="15"/>
      <c r="B364" s="15"/>
      <c r="C364" s="15"/>
      <c r="D364" s="15"/>
      <c r="E364" s="14"/>
      <c r="F364" s="14"/>
      <c r="G364" s="14"/>
      <c r="H364" s="14"/>
      <c r="I364" s="15"/>
      <c r="J364" s="14"/>
      <c r="K364" s="14"/>
      <c r="L364" s="14"/>
      <c r="M364" s="14"/>
      <c r="N364" s="14"/>
      <c r="O364" s="15"/>
      <c r="P364" s="15"/>
      <c r="Q364" s="15"/>
      <c r="R364" s="15"/>
      <c r="S364" s="15"/>
      <c r="T364" s="14"/>
    </row>
    <row r="365">
      <c r="A365" s="15"/>
      <c r="B365" s="15"/>
      <c r="C365" s="15"/>
      <c r="D365" s="15"/>
      <c r="E365" s="14"/>
      <c r="F365" s="14"/>
      <c r="G365" s="14"/>
      <c r="H365" s="14"/>
      <c r="I365" s="15"/>
      <c r="J365" s="14"/>
      <c r="K365" s="14"/>
      <c r="L365" s="14"/>
      <c r="M365" s="14"/>
      <c r="N365" s="14"/>
      <c r="O365" s="15"/>
      <c r="P365" s="15"/>
      <c r="Q365" s="15"/>
      <c r="R365" s="15"/>
      <c r="S365" s="15"/>
      <c r="T365" s="14"/>
    </row>
    <row r="366">
      <c r="A366" s="15"/>
      <c r="B366" s="15"/>
      <c r="C366" s="15"/>
      <c r="D366" s="15"/>
      <c r="E366" s="14"/>
      <c r="F366" s="14"/>
      <c r="G366" s="14"/>
      <c r="H366" s="14"/>
      <c r="I366" s="15"/>
      <c r="J366" s="14"/>
      <c r="K366" s="14"/>
      <c r="L366" s="14"/>
      <c r="M366" s="14"/>
      <c r="N366" s="14"/>
      <c r="O366" s="15"/>
      <c r="P366" s="15"/>
      <c r="Q366" s="15"/>
      <c r="R366" s="15"/>
      <c r="S366" s="15"/>
      <c r="T366" s="14"/>
    </row>
    <row r="367">
      <c r="A367" s="15"/>
      <c r="B367" s="15"/>
      <c r="C367" s="15"/>
      <c r="D367" s="15"/>
      <c r="E367" s="14"/>
      <c r="F367" s="14"/>
      <c r="G367" s="14"/>
      <c r="H367" s="14"/>
      <c r="I367" s="15"/>
      <c r="J367" s="14"/>
      <c r="K367" s="14"/>
      <c r="L367" s="14"/>
      <c r="M367" s="14"/>
      <c r="N367" s="14"/>
      <c r="O367" s="15"/>
      <c r="P367" s="15"/>
      <c r="Q367" s="15"/>
      <c r="R367" s="15"/>
      <c r="S367" s="15"/>
      <c r="T367" s="14"/>
    </row>
    <row r="368">
      <c r="A368" s="15"/>
      <c r="B368" s="15"/>
      <c r="C368" s="15"/>
      <c r="D368" s="15"/>
      <c r="E368" s="14"/>
      <c r="F368" s="14"/>
      <c r="G368" s="14"/>
      <c r="H368" s="14"/>
      <c r="I368" s="15"/>
      <c r="J368" s="14"/>
      <c r="K368" s="14"/>
      <c r="L368" s="14"/>
      <c r="M368" s="14"/>
      <c r="N368" s="14"/>
      <c r="O368" s="15"/>
      <c r="P368" s="15"/>
      <c r="Q368" s="15"/>
      <c r="R368" s="15"/>
      <c r="S368" s="15"/>
      <c r="T368" s="14"/>
    </row>
    <row r="369">
      <c r="A369" s="15"/>
      <c r="B369" s="15"/>
      <c r="C369" s="15"/>
      <c r="D369" s="15"/>
      <c r="E369" s="14"/>
      <c r="F369" s="14"/>
      <c r="G369" s="14"/>
      <c r="H369" s="14"/>
      <c r="I369" s="15"/>
      <c r="J369" s="14"/>
      <c r="K369" s="14"/>
      <c r="L369" s="14"/>
      <c r="M369" s="14"/>
      <c r="N369" s="14"/>
      <c r="O369" s="15"/>
      <c r="P369" s="15"/>
      <c r="Q369" s="15"/>
      <c r="R369" s="15"/>
      <c r="S369" s="15"/>
      <c r="T369" s="14"/>
    </row>
    <row r="370">
      <c r="A370" s="15"/>
      <c r="B370" s="15"/>
      <c r="C370" s="15"/>
      <c r="D370" s="15"/>
      <c r="E370" s="14"/>
      <c r="F370" s="14"/>
      <c r="G370" s="14"/>
      <c r="H370" s="14"/>
      <c r="I370" s="15"/>
      <c r="J370" s="14"/>
      <c r="K370" s="14"/>
      <c r="L370" s="14"/>
      <c r="M370" s="14"/>
      <c r="N370" s="14"/>
      <c r="O370" s="15"/>
      <c r="P370" s="15"/>
      <c r="Q370" s="15"/>
      <c r="R370" s="15"/>
      <c r="S370" s="15"/>
      <c r="T370" s="14"/>
    </row>
    <row r="371">
      <c r="A371" s="15"/>
      <c r="B371" s="15"/>
      <c r="C371" s="15"/>
      <c r="D371" s="15"/>
      <c r="E371" s="14"/>
      <c r="F371" s="14"/>
      <c r="G371" s="14"/>
      <c r="H371" s="14"/>
      <c r="I371" s="15"/>
      <c r="J371" s="14"/>
      <c r="K371" s="14"/>
      <c r="L371" s="14"/>
      <c r="M371" s="14"/>
      <c r="N371" s="14"/>
      <c r="O371" s="15"/>
      <c r="P371" s="15"/>
      <c r="Q371" s="15"/>
      <c r="R371" s="15"/>
      <c r="S371" s="15"/>
      <c r="T371" s="14"/>
    </row>
    <row r="372">
      <c r="A372" s="15"/>
      <c r="B372" s="15"/>
      <c r="C372" s="15"/>
      <c r="D372" s="15"/>
      <c r="E372" s="14"/>
      <c r="F372" s="14"/>
      <c r="G372" s="14"/>
      <c r="H372" s="14"/>
      <c r="I372" s="15"/>
      <c r="J372" s="14"/>
      <c r="K372" s="14"/>
      <c r="L372" s="14"/>
      <c r="M372" s="14"/>
      <c r="N372" s="14"/>
      <c r="O372" s="15"/>
      <c r="P372" s="15"/>
      <c r="Q372" s="15"/>
      <c r="R372" s="15"/>
      <c r="S372" s="15"/>
      <c r="T372" s="14"/>
    </row>
    <row r="373">
      <c r="A373" s="15"/>
      <c r="B373" s="15"/>
      <c r="C373" s="15"/>
      <c r="D373" s="15"/>
      <c r="E373" s="14"/>
      <c r="F373" s="14"/>
      <c r="G373" s="14"/>
      <c r="H373" s="14"/>
      <c r="I373" s="15"/>
      <c r="J373" s="14"/>
      <c r="K373" s="14"/>
      <c r="L373" s="14"/>
      <c r="M373" s="14"/>
      <c r="N373" s="14"/>
      <c r="O373" s="15"/>
      <c r="P373" s="15"/>
      <c r="Q373" s="15"/>
      <c r="R373" s="15"/>
      <c r="S373" s="15"/>
      <c r="T373" s="14"/>
    </row>
    <row r="374">
      <c r="A374" s="15"/>
      <c r="B374" s="15"/>
      <c r="C374" s="15"/>
      <c r="D374" s="15"/>
      <c r="E374" s="14"/>
      <c r="F374" s="14"/>
      <c r="G374" s="14"/>
      <c r="H374" s="14"/>
      <c r="I374" s="15"/>
      <c r="J374" s="14"/>
      <c r="K374" s="14"/>
      <c r="L374" s="14"/>
      <c r="M374" s="14"/>
      <c r="N374" s="14"/>
      <c r="O374" s="15"/>
      <c r="P374" s="15"/>
      <c r="Q374" s="15"/>
      <c r="R374" s="15"/>
      <c r="S374" s="15"/>
      <c r="T374" s="14"/>
    </row>
    <row r="375">
      <c r="A375" s="15"/>
      <c r="B375" s="15"/>
      <c r="C375" s="15"/>
      <c r="D375" s="15"/>
      <c r="E375" s="14"/>
      <c r="F375" s="14"/>
      <c r="G375" s="14"/>
      <c r="H375" s="14"/>
      <c r="I375" s="15"/>
      <c r="J375" s="14"/>
      <c r="K375" s="14"/>
      <c r="L375" s="14"/>
      <c r="M375" s="14"/>
      <c r="N375" s="14"/>
      <c r="O375" s="15"/>
      <c r="P375" s="15"/>
      <c r="Q375" s="15"/>
      <c r="R375" s="15"/>
      <c r="S375" s="15"/>
      <c r="T375" s="14"/>
    </row>
    <row r="376">
      <c r="A376" s="15"/>
      <c r="B376" s="15"/>
      <c r="C376" s="15"/>
      <c r="D376" s="15"/>
      <c r="E376" s="14"/>
      <c r="F376" s="14"/>
      <c r="G376" s="14"/>
      <c r="H376" s="14"/>
      <c r="I376" s="15"/>
      <c r="J376" s="14"/>
      <c r="K376" s="14"/>
      <c r="L376" s="14"/>
      <c r="M376" s="14"/>
      <c r="N376" s="14"/>
      <c r="O376" s="15"/>
      <c r="P376" s="15"/>
      <c r="Q376" s="15"/>
      <c r="R376" s="15"/>
      <c r="S376" s="15"/>
      <c r="T376" s="14"/>
    </row>
    <row r="377">
      <c r="A377" s="15"/>
      <c r="B377" s="15"/>
      <c r="C377" s="15"/>
      <c r="D377" s="15"/>
      <c r="E377" s="14"/>
      <c r="F377" s="14"/>
      <c r="G377" s="14"/>
      <c r="H377" s="14"/>
      <c r="I377" s="15"/>
      <c r="J377" s="14"/>
      <c r="K377" s="14"/>
      <c r="L377" s="14"/>
      <c r="M377" s="14"/>
      <c r="N377" s="14"/>
      <c r="O377" s="15"/>
      <c r="P377" s="15"/>
      <c r="Q377" s="15"/>
      <c r="R377" s="15"/>
      <c r="S377" s="15"/>
      <c r="T377" s="14"/>
    </row>
    <row r="378">
      <c r="A378" s="15"/>
      <c r="B378" s="15"/>
      <c r="C378" s="15"/>
      <c r="D378" s="15"/>
      <c r="E378" s="14"/>
      <c r="F378" s="14"/>
      <c r="G378" s="14"/>
      <c r="H378" s="14"/>
      <c r="I378" s="15"/>
      <c r="J378" s="14"/>
      <c r="K378" s="14"/>
      <c r="L378" s="14"/>
      <c r="M378" s="14"/>
      <c r="N378" s="14"/>
      <c r="O378" s="15"/>
      <c r="P378" s="15"/>
      <c r="Q378" s="15"/>
      <c r="R378" s="15"/>
      <c r="S378" s="15"/>
      <c r="T378" s="14"/>
    </row>
    <row r="379">
      <c r="A379" s="15"/>
      <c r="B379" s="15"/>
      <c r="C379" s="15"/>
      <c r="D379" s="15"/>
      <c r="E379" s="14"/>
      <c r="F379" s="14"/>
      <c r="G379" s="14"/>
      <c r="H379" s="14"/>
      <c r="I379" s="15"/>
      <c r="J379" s="14"/>
      <c r="K379" s="14"/>
      <c r="L379" s="14"/>
      <c r="M379" s="14"/>
      <c r="N379" s="14"/>
      <c r="O379" s="15"/>
      <c r="P379" s="15"/>
      <c r="Q379" s="15"/>
      <c r="R379" s="15"/>
      <c r="S379" s="15"/>
      <c r="T379" s="14"/>
    </row>
    <row r="380">
      <c r="A380" s="15"/>
      <c r="B380" s="15"/>
      <c r="C380" s="15"/>
      <c r="D380" s="15"/>
      <c r="E380" s="14"/>
      <c r="F380" s="14"/>
      <c r="G380" s="14"/>
      <c r="H380" s="14"/>
      <c r="I380" s="15"/>
      <c r="J380" s="14"/>
      <c r="K380" s="14"/>
      <c r="L380" s="14"/>
      <c r="M380" s="14"/>
      <c r="N380" s="14"/>
      <c r="O380" s="15"/>
      <c r="P380" s="15"/>
      <c r="Q380" s="15"/>
      <c r="R380" s="15"/>
      <c r="S380" s="15"/>
      <c r="T380" s="14"/>
    </row>
    <row r="381">
      <c r="A381" s="15"/>
      <c r="B381" s="15"/>
      <c r="C381" s="15"/>
      <c r="D381" s="15"/>
      <c r="E381" s="14"/>
      <c r="F381" s="14"/>
      <c r="G381" s="14"/>
      <c r="H381" s="14"/>
      <c r="I381" s="15"/>
      <c r="J381" s="14"/>
      <c r="K381" s="14"/>
      <c r="L381" s="14"/>
      <c r="M381" s="14"/>
      <c r="N381" s="14"/>
      <c r="O381" s="15"/>
      <c r="P381" s="15"/>
      <c r="Q381" s="15"/>
      <c r="R381" s="15"/>
      <c r="S381" s="15"/>
      <c r="T381" s="14"/>
    </row>
    <row r="382">
      <c r="A382" s="15"/>
      <c r="B382" s="15"/>
      <c r="C382" s="15"/>
      <c r="D382" s="15"/>
      <c r="E382" s="14"/>
      <c r="F382" s="14"/>
      <c r="G382" s="14"/>
      <c r="H382" s="14"/>
      <c r="I382" s="15"/>
      <c r="J382" s="14"/>
      <c r="K382" s="14"/>
      <c r="L382" s="14"/>
      <c r="M382" s="14"/>
      <c r="N382" s="14"/>
      <c r="O382" s="15"/>
      <c r="P382" s="15"/>
      <c r="Q382" s="15"/>
      <c r="R382" s="15"/>
      <c r="S382" s="15"/>
      <c r="T382" s="14"/>
    </row>
    <row r="383">
      <c r="A383" s="15"/>
      <c r="B383" s="15"/>
      <c r="C383" s="15"/>
      <c r="D383" s="15"/>
      <c r="E383" s="14"/>
      <c r="F383" s="14"/>
      <c r="G383" s="14"/>
      <c r="H383" s="14"/>
      <c r="I383" s="15"/>
      <c r="J383" s="14"/>
      <c r="K383" s="14"/>
      <c r="L383" s="14"/>
      <c r="M383" s="14"/>
      <c r="N383" s="14"/>
      <c r="O383" s="15"/>
      <c r="P383" s="15"/>
      <c r="Q383" s="15"/>
      <c r="R383" s="15"/>
      <c r="S383" s="15"/>
      <c r="T383" s="14"/>
    </row>
    <row r="384">
      <c r="A384" s="15"/>
      <c r="B384" s="15"/>
      <c r="C384" s="15"/>
      <c r="D384" s="15"/>
      <c r="E384" s="14"/>
      <c r="F384" s="14"/>
      <c r="G384" s="14"/>
      <c r="H384" s="14"/>
      <c r="I384" s="15"/>
      <c r="J384" s="14"/>
      <c r="K384" s="14"/>
      <c r="L384" s="14"/>
      <c r="M384" s="14"/>
      <c r="N384" s="14"/>
      <c r="O384" s="15"/>
      <c r="P384" s="15"/>
      <c r="Q384" s="15"/>
      <c r="R384" s="15"/>
      <c r="S384" s="15"/>
      <c r="T384" s="14"/>
    </row>
    <row r="385">
      <c r="A385" s="15"/>
      <c r="B385" s="15"/>
      <c r="C385" s="15"/>
      <c r="D385" s="15"/>
      <c r="E385" s="14"/>
      <c r="F385" s="14"/>
      <c r="G385" s="14"/>
      <c r="H385" s="14"/>
      <c r="I385" s="15"/>
      <c r="J385" s="14"/>
      <c r="K385" s="14"/>
      <c r="L385" s="14"/>
      <c r="M385" s="14"/>
      <c r="N385" s="14"/>
      <c r="O385" s="15"/>
      <c r="P385" s="15"/>
      <c r="Q385" s="15"/>
      <c r="R385" s="15"/>
      <c r="S385" s="15"/>
      <c r="T385" s="14"/>
    </row>
    <row r="386">
      <c r="A386" s="15"/>
      <c r="B386" s="15"/>
      <c r="C386" s="15"/>
      <c r="D386" s="15"/>
      <c r="E386" s="14"/>
      <c r="F386" s="14"/>
      <c r="G386" s="14"/>
      <c r="H386" s="14"/>
      <c r="I386" s="15"/>
      <c r="J386" s="14"/>
      <c r="K386" s="14"/>
      <c r="L386" s="14"/>
      <c r="M386" s="14"/>
      <c r="N386" s="14"/>
      <c r="O386" s="15"/>
      <c r="P386" s="15"/>
      <c r="Q386" s="15"/>
      <c r="R386" s="15"/>
      <c r="S386" s="15"/>
      <c r="T386" s="14"/>
    </row>
    <row r="387">
      <c r="A387" s="15"/>
      <c r="B387" s="15"/>
      <c r="C387" s="15"/>
      <c r="D387" s="15"/>
      <c r="E387" s="14"/>
      <c r="F387" s="14"/>
      <c r="G387" s="14"/>
      <c r="H387" s="14"/>
      <c r="I387" s="15"/>
      <c r="J387" s="14"/>
      <c r="K387" s="14"/>
      <c r="L387" s="14"/>
      <c r="M387" s="14"/>
      <c r="N387" s="14"/>
      <c r="O387" s="15"/>
      <c r="P387" s="15"/>
      <c r="Q387" s="15"/>
      <c r="R387" s="15"/>
      <c r="S387" s="15"/>
      <c r="T387" s="14"/>
    </row>
    <row r="388">
      <c r="A388" s="15"/>
      <c r="B388" s="15"/>
      <c r="C388" s="15"/>
      <c r="D388" s="15"/>
      <c r="E388" s="14"/>
      <c r="F388" s="14"/>
      <c r="G388" s="14"/>
      <c r="H388" s="14"/>
      <c r="I388" s="15"/>
      <c r="J388" s="14"/>
      <c r="K388" s="14"/>
      <c r="L388" s="14"/>
      <c r="M388" s="14"/>
      <c r="N388" s="14"/>
      <c r="O388" s="15"/>
      <c r="P388" s="15"/>
      <c r="Q388" s="15"/>
      <c r="R388" s="15"/>
      <c r="S388" s="15"/>
      <c r="T388" s="14"/>
    </row>
    <row r="389">
      <c r="A389" s="15"/>
      <c r="B389" s="15"/>
      <c r="C389" s="15"/>
      <c r="D389" s="15"/>
      <c r="E389" s="14"/>
      <c r="F389" s="14"/>
      <c r="G389" s="14"/>
      <c r="H389" s="14"/>
      <c r="I389" s="15"/>
      <c r="J389" s="14"/>
      <c r="K389" s="14"/>
      <c r="L389" s="14"/>
      <c r="M389" s="14"/>
      <c r="N389" s="14"/>
      <c r="O389" s="15"/>
      <c r="P389" s="15"/>
      <c r="Q389" s="15"/>
      <c r="R389" s="15"/>
      <c r="S389" s="15"/>
      <c r="T389" s="14"/>
    </row>
    <row r="390">
      <c r="A390" s="15"/>
      <c r="B390" s="15"/>
      <c r="C390" s="15"/>
      <c r="D390" s="15"/>
      <c r="E390" s="14"/>
      <c r="F390" s="14"/>
      <c r="G390" s="14"/>
      <c r="H390" s="14"/>
      <c r="I390" s="15"/>
      <c r="J390" s="14"/>
      <c r="K390" s="14"/>
      <c r="L390" s="14"/>
      <c r="M390" s="14"/>
      <c r="N390" s="14"/>
      <c r="O390" s="15"/>
      <c r="P390" s="15"/>
      <c r="Q390" s="15"/>
      <c r="R390" s="15"/>
      <c r="S390" s="15"/>
      <c r="T390" s="14"/>
    </row>
    <row r="391">
      <c r="A391" s="15"/>
      <c r="B391" s="15"/>
      <c r="C391" s="15"/>
      <c r="D391" s="15"/>
      <c r="E391" s="14"/>
      <c r="F391" s="14"/>
      <c r="G391" s="14"/>
      <c r="H391" s="14"/>
      <c r="I391" s="15"/>
      <c r="J391" s="14"/>
      <c r="K391" s="14"/>
      <c r="L391" s="14"/>
      <c r="M391" s="14"/>
      <c r="N391" s="14"/>
      <c r="O391" s="15"/>
      <c r="P391" s="15"/>
      <c r="Q391" s="15"/>
      <c r="R391" s="15"/>
      <c r="S391" s="15"/>
      <c r="T391" s="14"/>
    </row>
    <row r="392">
      <c r="A392" s="15"/>
      <c r="B392" s="15"/>
      <c r="C392" s="15"/>
      <c r="D392" s="15"/>
      <c r="E392" s="14"/>
      <c r="F392" s="14"/>
      <c r="G392" s="14"/>
      <c r="H392" s="14"/>
      <c r="I392" s="15"/>
      <c r="J392" s="14"/>
      <c r="K392" s="14"/>
      <c r="L392" s="14"/>
      <c r="M392" s="14"/>
      <c r="N392" s="14"/>
      <c r="O392" s="15"/>
      <c r="P392" s="15"/>
      <c r="Q392" s="15"/>
      <c r="R392" s="15"/>
      <c r="S392" s="15"/>
      <c r="T392" s="14"/>
    </row>
    <row r="393">
      <c r="A393" s="15"/>
      <c r="B393" s="15"/>
      <c r="C393" s="15"/>
      <c r="D393" s="15"/>
      <c r="E393" s="14"/>
      <c r="F393" s="14"/>
      <c r="G393" s="14"/>
      <c r="H393" s="14"/>
      <c r="I393" s="15"/>
      <c r="J393" s="14"/>
      <c r="K393" s="14"/>
      <c r="L393" s="14"/>
      <c r="M393" s="14"/>
      <c r="N393" s="14"/>
      <c r="O393" s="15"/>
      <c r="P393" s="15"/>
      <c r="Q393" s="15"/>
      <c r="R393" s="15"/>
      <c r="S393" s="15"/>
      <c r="T393" s="14"/>
    </row>
    <row r="394">
      <c r="A394" s="15"/>
      <c r="B394" s="15"/>
      <c r="C394" s="15"/>
      <c r="D394" s="15"/>
      <c r="E394" s="14"/>
      <c r="F394" s="14"/>
      <c r="G394" s="14"/>
      <c r="H394" s="14"/>
      <c r="I394" s="15"/>
      <c r="J394" s="14"/>
      <c r="K394" s="14"/>
      <c r="L394" s="14"/>
      <c r="M394" s="14"/>
      <c r="N394" s="14"/>
      <c r="O394" s="15"/>
      <c r="P394" s="15"/>
      <c r="Q394" s="15"/>
      <c r="R394" s="15"/>
      <c r="S394" s="15"/>
      <c r="T394" s="14"/>
    </row>
    <row r="395">
      <c r="A395" s="15"/>
      <c r="B395" s="15"/>
      <c r="C395" s="15"/>
      <c r="D395" s="15"/>
      <c r="E395" s="14"/>
      <c r="F395" s="14"/>
      <c r="G395" s="14"/>
      <c r="H395" s="14"/>
      <c r="I395" s="15"/>
      <c r="J395" s="14"/>
      <c r="K395" s="14"/>
      <c r="L395" s="14"/>
      <c r="M395" s="14"/>
      <c r="N395" s="14"/>
      <c r="O395" s="15"/>
      <c r="P395" s="15"/>
      <c r="Q395" s="15"/>
      <c r="R395" s="15"/>
      <c r="S395" s="15"/>
      <c r="T395" s="14"/>
    </row>
    <row r="396">
      <c r="A396" s="15"/>
      <c r="B396" s="15"/>
      <c r="C396" s="15"/>
      <c r="D396" s="15"/>
      <c r="E396" s="14"/>
      <c r="F396" s="14"/>
      <c r="G396" s="14"/>
      <c r="H396" s="14"/>
      <c r="I396" s="15"/>
      <c r="J396" s="14"/>
      <c r="K396" s="14"/>
      <c r="L396" s="14"/>
      <c r="M396" s="14"/>
      <c r="N396" s="14"/>
      <c r="O396" s="15"/>
      <c r="P396" s="15"/>
      <c r="Q396" s="15"/>
      <c r="R396" s="15"/>
      <c r="S396" s="15"/>
      <c r="T396" s="14"/>
    </row>
    <row r="397">
      <c r="A397" s="15"/>
      <c r="B397" s="15"/>
      <c r="C397" s="15"/>
      <c r="D397" s="15"/>
      <c r="E397" s="14"/>
      <c r="F397" s="14"/>
      <c r="G397" s="14"/>
      <c r="H397" s="14"/>
      <c r="I397" s="15"/>
      <c r="J397" s="14"/>
      <c r="K397" s="14"/>
      <c r="L397" s="14"/>
      <c r="M397" s="14"/>
      <c r="N397" s="14"/>
      <c r="O397" s="15"/>
      <c r="P397" s="15"/>
      <c r="Q397" s="15"/>
      <c r="R397" s="15"/>
      <c r="S397" s="15"/>
      <c r="T397" s="14"/>
    </row>
    <row r="398">
      <c r="A398" s="15"/>
      <c r="B398" s="15"/>
      <c r="C398" s="15"/>
      <c r="D398" s="15"/>
      <c r="E398" s="14"/>
      <c r="F398" s="14"/>
      <c r="G398" s="14"/>
      <c r="H398" s="14"/>
      <c r="I398" s="15"/>
      <c r="J398" s="14"/>
      <c r="K398" s="14"/>
      <c r="L398" s="14"/>
      <c r="M398" s="14"/>
      <c r="N398" s="14"/>
      <c r="O398" s="15"/>
      <c r="P398" s="15"/>
      <c r="Q398" s="15"/>
      <c r="R398" s="15"/>
      <c r="S398" s="15"/>
      <c r="T398" s="14"/>
    </row>
    <row r="399">
      <c r="A399" s="15"/>
      <c r="B399" s="15"/>
      <c r="C399" s="15"/>
      <c r="D399" s="15"/>
      <c r="E399" s="14"/>
      <c r="F399" s="14"/>
      <c r="G399" s="14"/>
      <c r="H399" s="14"/>
      <c r="I399" s="15"/>
      <c r="J399" s="14"/>
      <c r="K399" s="14"/>
      <c r="L399" s="14"/>
      <c r="M399" s="14"/>
      <c r="N399" s="14"/>
      <c r="O399" s="15"/>
      <c r="P399" s="15"/>
      <c r="Q399" s="15"/>
      <c r="R399" s="15"/>
      <c r="S399" s="15"/>
      <c r="T399" s="14"/>
    </row>
    <row r="400">
      <c r="A400" s="15"/>
      <c r="B400" s="15"/>
      <c r="C400" s="15"/>
      <c r="D400" s="15"/>
      <c r="E400" s="14"/>
      <c r="F400" s="14"/>
      <c r="G400" s="14"/>
      <c r="H400" s="14"/>
      <c r="I400" s="15"/>
      <c r="J400" s="14"/>
      <c r="K400" s="14"/>
      <c r="L400" s="14"/>
      <c r="M400" s="14"/>
      <c r="N400" s="14"/>
      <c r="O400" s="15"/>
      <c r="P400" s="15"/>
      <c r="Q400" s="15"/>
      <c r="R400" s="15"/>
      <c r="S400" s="15"/>
      <c r="T400" s="14"/>
    </row>
    <row r="401">
      <c r="A401" s="15"/>
      <c r="B401" s="15"/>
      <c r="C401" s="15"/>
      <c r="D401" s="15"/>
      <c r="E401" s="14"/>
      <c r="F401" s="14"/>
      <c r="G401" s="14"/>
      <c r="H401" s="14"/>
      <c r="I401" s="15"/>
      <c r="J401" s="14"/>
      <c r="K401" s="14"/>
      <c r="L401" s="14"/>
      <c r="M401" s="14"/>
      <c r="N401" s="14"/>
      <c r="O401" s="15"/>
      <c r="P401" s="15"/>
      <c r="Q401" s="15"/>
      <c r="R401" s="15"/>
      <c r="S401" s="15"/>
      <c r="T401" s="14"/>
    </row>
    <row r="402">
      <c r="A402" s="15"/>
      <c r="B402" s="15"/>
      <c r="C402" s="15"/>
      <c r="D402" s="15"/>
      <c r="E402" s="14"/>
      <c r="F402" s="14"/>
      <c r="G402" s="14"/>
      <c r="H402" s="14"/>
      <c r="I402" s="15"/>
      <c r="J402" s="14"/>
      <c r="K402" s="14"/>
      <c r="L402" s="14"/>
      <c r="M402" s="14"/>
      <c r="N402" s="14"/>
      <c r="O402" s="15"/>
      <c r="P402" s="15"/>
      <c r="Q402" s="15"/>
      <c r="R402" s="15"/>
      <c r="S402" s="15"/>
      <c r="T402" s="14"/>
    </row>
    <row r="403">
      <c r="A403" s="15"/>
      <c r="B403" s="15"/>
      <c r="C403" s="15"/>
      <c r="D403" s="15"/>
      <c r="E403" s="14"/>
      <c r="F403" s="14"/>
      <c r="G403" s="14"/>
      <c r="H403" s="14"/>
      <c r="I403" s="15"/>
      <c r="J403" s="14"/>
      <c r="K403" s="14"/>
      <c r="L403" s="14"/>
      <c r="M403" s="14"/>
      <c r="N403" s="14"/>
      <c r="O403" s="15"/>
      <c r="P403" s="15"/>
      <c r="Q403" s="15"/>
      <c r="R403" s="15"/>
      <c r="S403" s="15"/>
      <c r="T403" s="14"/>
    </row>
    <row r="404">
      <c r="A404" s="15"/>
      <c r="B404" s="15"/>
      <c r="C404" s="15"/>
      <c r="D404" s="15"/>
      <c r="E404" s="14"/>
      <c r="F404" s="14"/>
      <c r="G404" s="14"/>
      <c r="H404" s="14"/>
      <c r="I404" s="15"/>
      <c r="J404" s="14"/>
      <c r="K404" s="14"/>
      <c r="L404" s="14"/>
      <c r="M404" s="14"/>
      <c r="N404" s="14"/>
      <c r="O404" s="15"/>
      <c r="P404" s="15"/>
      <c r="Q404" s="15"/>
      <c r="R404" s="15"/>
      <c r="S404" s="15"/>
      <c r="T404" s="14"/>
    </row>
    <row r="405">
      <c r="A405" s="15"/>
      <c r="B405" s="15"/>
      <c r="C405" s="15"/>
      <c r="D405" s="15"/>
      <c r="E405" s="14"/>
      <c r="F405" s="14"/>
      <c r="G405" s="14"/>
      <c r="H405" s="14"/>
      <c r="I405" s="15"/>
      <c r="J405" s="14"/>
      <c r="K405" s="14"/>
      <c r="L405" s="14"/>
      <c r="M405" s="14"/>
      <c r="N405" s="14"/>
      <c r="O405" s="15"/>
      <c r="P405" s="15"/>
      <c r="Q405" s="15"/>
      <c r="R405" s="15"/>
      <c r="S405" s="15"/>
      <c r="T405" s="14"/>
    </row>
    <row r="406">
      <c r="A406" s="15"/>
      <c r="B406" s="15"/>
      <c r="C406" s="15"/>
      <c r="D406" s="15"/>
      <c r="E406" s="14"/>
      <c r="F406" s="14"/>
      <c r="G406" s="14"/>
      <c r="H406" s="14"/>
      <c r="I406" s="15"/>
      <c r="J406" s="14"/>
      <c r="K406" s="14"/>
      <c r="L406" s="14"/>
      <c r="M406" s="14"/>
      <c r="N406" s="14"/>
      <c r="O406" s="15"/>
      <c r="P406" s="15"/>
      <c r="Q406" s="15"/>
      <c r="R406" s="15"/>
      <c r="S406" s="15"/>
      <c r="T406" s="14"/>
    </row>
    <row r="407">
      <c r="A407" s="15"/>
      <c r="B407" s="15"/>
      <c r="C407" s="15"/>
      <c r="D407" s="15"/>
      <c r="E407" s="14"/>
      <c r="F407" s="14"/>
      <c r="G407" s="14"/>
      <c r="H407" s="14"/>
      <c r="I407" s="15"/>
      <c r="J407" s="14"/>
      <c r="K407" s="14"/>
      <c r="L407" s="14"/>
      <c r="M407" s="14"/>
      <c r="N407" s="14"/>
      <c r="O407" s="15"/>
      <c r="P407" s="15"/>
      <c r="Q407" s="15"/>
      <c r="R407" s="15"/>
      <c r="S407" s="15"/>
      <c r="T407" s="14"/>
    </row>
    <row r="408">
      <c r="A408" s="15"/>
      <c r="B408" s="15"/>
      <c r="C408" s="15"/>
      <c r="D408" s="15"/>
      <c r="E408" s="14"/>
      <c r="F408" s="14"/>
      <c r="G408" s="14"/>
      <c r="H408" s="14"/>
      <c r="I408" s="15"/>
      <c r="J408" s="14"/>
      <c r="K408" s="14"/>
      <c r="L408" s="14"/>
      <c r="M408" s="14"/>
      <c r="N408" s="14"/>
      <c r="O408" s="15"/>
      <c r="P408" s="15"/>
      <c r="Q408" s="15"/>
      <c r="R408" s="15"/>
      <c r="S408" s="15"/>
      <c r="T408" s="14"/>
    </row>
    <row r="409">
      <c r="A409" s="15"/>
      <c r="B409" s="15"/>
      <c r="C409" s="15"/>
      <c r="D409" s="15"/>
      <c r="E409" s="14"/>
      <c r="F409" s="14"/>
      <c r="G409" s="14"/>
      <c r="H409" s="14"/>
      <c r="I409" s="15"/>
      <c r="J409" s="14"/>
      <c r="K409" s="14"/>
      <c r="L409" s="14"/>
      <c r="M409" s="14"/>
      <c r="N409" s="14"/>
      <c r="O409" s="15"/>
      <c r="P409" s="15"/>
      <c r="Q409" s="15"/>
      <c r="R409" s="15"/>
      <c r="S409" s="15"/>
      <c r="T409" s="14"/>
    </row>
    <row r="410">
      <c r="A410" s="15"/>
      <c r="B410" s="15"/>
      <c r="C410" s="15"/>
      <c r="D410" s="15"/>
      <c r="E410" s="14"/>
      <c r="F410" s="14"/>
      <c r="G410" s="14"/>
      <c r="H410" s="14"/>
      <c r="I410" s="15"/>
      <c r="J410" s="14"/>
      <c r="K410" s="14"/>
      <c r="L410" s="14"/>
      <c r="M410" s="14"/>
      <c r="N410" s="14"/>
      <c r="O410" s="15"/>
      <c r="P410" s="15"/>
      <c r="Q410" s="15"/>
      <c r="R410" s="15"/>
      <c r="S410" s="15"/>
      <c r="T410" s="14"/>
    </row>
    <row r="411">
      <c r="A411" s="15"/>
      <c r="B411" s="15"/>
      <c r="C411" s="15"/>
      <c r="D411" s="15"/>
      <c r="E411" s="14"/>
      <c r="F411" s="14"/>
      <c r="G411" s="14"/>
      <c r="H411" s="14"/>
      <c r="I411" s="15"/>
      <c r="J411" s="14"/>
      <c r="K411" s="14"/>
      <c r="L411" s="14"/>
      <c r="M411" s="14"/>
      <c r="N411" s="14"/>
      <c r="O411" s="15"/>
      <c r="P411" s="15"/>
      <c r="Q411" s="15"/>
      <c r="R411" s="15"/>
      <c r="S411" s="15"/>
      <c r="T411" s="14"/>
    </row>
    <row r="412">
      <c r="A412" s="15"/>
      <c r="B412" s="15"/>
      <c r="C412" s="15"/>
      <c r="D412" s="15"/>
      <c r="E412" s="14"/>
      <c r="F412" s="14"/>
      <c r="G412" s="14"/>
      <c r="H412" s="14"/>
      <c r="I412" s="15"/>
      <c r="J412" s="14"/>
      <c r="K412" s="14"/>
      <c r="L412" s="14"/>
      <c r="M412" s="14"/>
      <c r="N412" s="14"/>
      <c r="O412" s="15"/>
      <c r="P412" s="15"/>
      <c r="Q412" s="15"/>
      <c r="R412" s="15"/>
      <c r="S412" s="15"/>
      <c r="T412" s="14"/>
    </row>
    <row r="413">
      <c r="A413" s="15"/>
      <c r="B413" s="15"/>
      <c r="C413" s="15"/>
      <c r="D413" s="15"/>
      <c r="E413" s="14"/>
      <c r="F413" s="14"/>
      <c r="G413" s="14"/>
      <c r="H413" s="14"/>
      <c r="I413" s="15"/>
      <c r="J413" s="14"/>
      <c r="K413" s="14"/>
      <c r="L413" s="14"/>
      <c r="M413" s="14"/>
      <c r="N413" s="14"/>
      <c r="O413" s="15"/>
      <c r="P413" s="15"/>
      <c r="Q413" s="15"/>
      <c r="R413" s="15"/>
      <c r="S413" s="15"/>
      <c r="T413" s="14"/>
    </row>
    <row r="414">
      <c r="A414" s="15"/>
      <c r="B414" s="15"/>
      <c r="C414" s="15"/>
      <c r="D414" s="15"/>
      <c r="E414" s="14"/>
      <c r="F414" s="14"/>
      <c r="G414" s="14"/>
      <c r="H414" s="14"/>
      <c r="I414" s="15"/>
      <c r="J414" s="14"/>
      <c r="K414" s="14"/>
      <c r="L414" s="14"/>
      <c r="M414" s="14"/>
      <c r="N414" s="14"/>
      <c r="O414" s="15"/>
      <c r="P414" s="15"/>
      <c r="Q414" s="15"/>
      <c r="R414" s="15"/>
      <c r="S414" s="15"/>
      <c r="T414" s="14"/>
    </row>
    <row r="415">
      <c r="A415" s="15"/>
      <c r="B415" s="15"/>
      <c r="C415" s="15"/>
      <c r="D415" s="15"/>
      <c r="E415" s="14"/>
      <c r="F415" s="14"/>
      <c r="G415" s="14"/>
      <c r="H415" s="14"/>
      <c r="I415" s="15"/>
      <c r="J415" s="14"/>
      <c r="K415" s="14"/>
      <c r="L415" s="14"/>
      <c r="M415" s="14"/>
      <c r="N415" s="14"/>
      <c r="O415" s="15"/>
      <c r="P415" s="15"/>
      <c r="Q415" s="15"/>
      <c r="R415" s="15"/>
      <c r="S415" s="15"/>
      <c r="T415" s="14"/>
    </row>
    <row r="416">
      <c r="A416" s="15"/>
      <c r="B416" s="15"/>
      <c r="C416" s="15"/>
      <c r="D416" s="15"/>
      <c r="E416" s="14"/>
      <c r="F416" s="14"/>
      <c r="G416" s="14"/>
      <c r="H416" s="14"/>
      <c r="I416" s="15"/>
      <c r="J416" s="14"/>
      <c r="K416" s="14"/>
      <c r="L416" s="14"/>
      <c r="M416" s="14"/>
      <c r="N416" s="14"/>
      <c r="O416" s="15"/>
      <c r="P416" s="15"/>
      <c r="Q416" s="15"/>
      <c r="R416" s="15"/>
      <c r="S416" s="15"/>
      <c r="T416" s="14"/>
    </row>
    <row r="417">
      <c r="A417" s="15"/>
      <c r="B417" s="15"/>
      <c r="C417" s="15"/>
      <c r="D417" s="15"/>
      <c r="E417" s="14"/>
      <c r="F417" s="14"/>
      <c r="G417" s="14"/>
      <c r="H417" s="14"/>
      <c r="I417" s="15"/>
      <c r="J417" s="14"/>
      <c r="K417" s="14"/>
      <c r="L417" s="14"/>
      <c r="M417" s="14"/>
      <c r="N417" s="14"/>
      <c r="O417" s="15"/>
      <c r="P417" s="15"/>
      <c r="Q417" s="15"/>
      <c r="R417" s="15"/>
      <c r="S417" s="15"/>
      <c r="T417" s="14"/>
    </row>
    <row r="418">
      <c r="A418" s="15"/>
      <c r="B418" s="15"/>
      <c r="C418" s="15"/>
      <c r="D418" s="15"/>
      <c r="E418" s="14"/>
      <c r="F418" s="14"/>
      <c r="G418" s="14"/>
      <c r="H418" s="14"/>
      <c r="I418" s="15"/>
      <c r="J418" s="14"/>
      <c r="K418" s="14"/>
      <c r="L418" s="14"/>
      <c r="M418" s="14"/>
      <c r="N418" s="14"/>
      <c r="O418" s="15"/>
      <c r="P418" s="15"/>
      <c r="Q418" s="15"/>
      <c r="R418" s="15"/>
      <c r="S418" s="15"/>
      <c r="T418" s="14"/>
    </row>
    <row r="419">
      <c r="A419" s="15"/>
      <c r="B419" s="15"/>
      <c r="C419" s="15"/>
      <c r="D419" s="15"/>
      <c r="E419" s="14"/>
      <c r="F419" s="14"/>
      <c r="G419" s="14"/>
      <c r="H419" s="14"/>
      <c r="I419" s="15"/>
      <c r="J419" s="14"/>
      <c r="K419" s="14"/>
      <c r="L419" s="14"/>
      <c r="M419" s="14"/>
      <c r="N419" s="14"/>
      <c r="O419" s="15"/>
      <c r="P419" s="15"/>
      <c r="Q419" s="15"/>
      <c r="R419" s="15"/>
      <c r="S419" s="15"/>
      <c r="T419" s="14"/>
    </row>
    <row r="420">
      <c r="A420" s="15"/>
      <c r="B420" s="15"/>
      <c r="C420" s="15"/>
      <c r="D420" s="15"/>
      <c r="E420" s="14"/>
      <c r="F420" s="14"/>
      <c r="G420" s="14"/>
      <c r="H420" s="14"/>
      <c r="I420" s="15"/>
      <c r="J420" s="14"/>
      <c r="K420" s="14"/>
      <c r="L420" s="14"/>
      <c r="M420" s="14"/>
      <c r="N420" s="14"/>
      <c r="O420" s="15"/>
      <c r="P420" s="15"/>
      <c r="Q420" s="15"/>
      <c r="R420" s="15"/>
      <c r="S420" s="15"/>
      <c r="T420" s="14"/>
    </row>
    <row r="421">
      <c r="A421" s="15"/>
      <c r="B421" s="15"/>
      <c r="C421" s="15"/>
      <c r="D421" s="15"/>
      <c r="E421" s="14"/>
      <c r="F421" s="14"/>
      <c r="G421" s="14"/>
      <c r="H421" s="14"/>
      <c r="I421" s="15"/>
      <c r="J421" s="14"/>
      <c r="K421" s="14"/>
      <c r="L421" s="14"/>
      <c r="M421" s="14"/>
      <c r="N421" s="14"/>
      <c r="O421" s="15"/>
      <c r="P421" s="15"/>
      <c r="Q421" s="15"/>
      <c r="R421" s="15"/>
      <c r="S421" s="15"/>
      <c r="T421" s="14"/>
    </row>
    <row r="422">
      <c r="A422" s="15"/>
      <c r="B422" s="15"/>
      <c r="C422" s="15"/>
      <c r="D422" s="15"/>
      <c r="E422" s="14"/>
      <c r="F422" s="14"/>
      <c r="G422" s="14"/>
      <c r="H422" s="14"/>
      <c r="I422" s="15"/>
      <c r="J422" s="14"/>
      <c r="K422" s="14"/>
      <c r="L422" s="14"/>
      <c r="M422" s="14"/>
      <c r="N422" s="14"/>
      <c r="O422" s="15"/>
      <c r="P422" s="15"/>
      <c r="Q422" s="15"/>
      <c r="R422" s="15"/>
      <c r="S422" s="15"/>
      <c r="T422" s="14"/>
    </row>
    <row r="423">
      <c r="A423" s="15"/>
      <c r="B423" s="15"/>
      <c r="C423" s="15"/>
      <c r="D423" s="15"/>
      <c r="E423" s="14"/>
      <c r="F423" s="14"/>
      <c r="G423" s="14"/>
      <c r="H423" s="14"/>
      <c r="I423" s="15"/>
      <c r="J423" s="14"/>
      <c r="K423" s="14"/>
      <c r="L423" s="14"/>
      <c r="M423" s="14"/>
      <c r="N423" s="14"/>
      <c r="O423" s="15"/>
      <c r="P423" s="15"/>
      <c r="Q423" s="15"/>
      <c r="R423" s="15"/>
      <c r="S423" s="15"/>
      <c r="T423" s="14"/>
    </row>
    <row r="424">
      <c r="A424" s="15"/>
      <c r="B424" s="15"/>
      <c r="C424" s="15"/>
      <c r="D424" s="15"/>
      <c r="E424" s="14"/>
      <c r="F424" s="14"/>
      <c r="G424" s="14"/>
      <c r="H424" s="14"/>
      <c r="I424" s="15"/>
      <c r="J424" s="14"/>
      <c r="K424" s="14"/>
      <c r="L424" s="14"/>
      <c r="M424" s="14"/>
      <c r="N424" s="14"/>
      <c r="O424" s="15"/>
      <c r="P424" s="15"/>
      <c r="Q424" s="15"/>
      <c r="R424" s="15"/>
      <c r="S424" s="15"/>
      <c r="T424" s="14"/>
    </row>
    <row r="425">
      <c r="A425" s="15"/>
      <c r="B425" s="15"/>
      <c r="C425" s="15"/>
      <c r="D425" s="15"/>
      <c r="E425" s="14"/>
      <c r="F425" s="14"/>
      <c r="G425" s="14"/>
      <c r="H425" s="14"/>
      <c r="I425" s="15"/>
      <c r="J425" s="14"/>
      <c r="K425" s="14"/>
      <c r="L425" s="14"/>
      <c r="M425" s="14"/>
      <c r="N425" s="14"/>
      <c r="O425" s="15"/>
      <c r="P425" s="15"/>
      <c r="Q425" s="15"/>
      <c r="R425" s="15"/>
      <c r="S425" s="15"/>
      <c r="T425" s="14"/>
    </row>
    <row r="426">
      <c r="A426" s="15"/>
      <c r="B426" s="15"/>
      <c r="C426" s="15"/>
      <c r="D426" s="15"/>
      <c r="E426" s="14"/>
      <c r="F426" s="14"/>
      <c r="G426" s="14"/>
      <c r="H426" s="14"/>
      <c r="I426" s="15"/>
      <c r="J426" s="14"/>
      <c r="K426" s="14"/>
      <c r="L426" s="14"/>
      <c r="M426" s="14"/>
      <c r="N426" s="14"/>
      <c r="O426" s="15"/>
      <c r="P426" s="15"/>
      <c r="Q426" s="15"/>
      <c r="R426" s="15"/>
      <c r="S426" s="15"/>
      <c r="T426" s="14"/>
    </row>
    <row r="427">
      <c r="A427" s="15"/>
      <c r="B427" s="15"/>
      <c r="C427" s="15"/>
      <c r="D427" s="15"/>
      <c r="E427" s="14"/>
      <c r="F427" s="14"/>
      <c r="G427" s="14"/>
      <c r="H427" s="14"/>
      <c r="I427" s="15"/>
      <c r="J427" s="14"/>
      <c r="K427" s="14"/>
      <c r="L427" s="14"/>
      <c r="M427" s="14"/>
      <c r="N427" s="14"/>
      <c r="O427" s="15"/>
      <c r="P427" s="15"/>
      <c r="Q427" s="15"/>
      <c r="R427" s="15"/>
      <c r="S427" s="15"/>
      <c r="T427" s="14"/>
    </row>
    <row r="428">
      <c r="A428" s="15"/>
      <c r="B428" s="15"/>
      <c r="C428" s="15"/>
      <c r="D428" s="15"/>
      <c r="E428" s="14"/>
      <c r="F428" s="14"/>
      <c r="G428" s="14"/>
      <c r="H428" s="14"/>
      <c r="I428" s="15"/>
      <c r="J428" s="14"/>
      <c r="K428" s="14"/>
      <c r="L428" s="14"/>
      <c r="M428" s="14"/>
      <c r="N428" s="14"/>
      <c r="O428" s="15"/>
      <c r="P428" s="15"/>
      <c r="Q428" s="15"/>
      <c r="R428" s="15"/>
      <c r="S428" s="15"/>
      <c r="T428" s="14"/>
    </row>
    <row r="429">
      <c r="A429" s="15"/>
      <c r="B429" s="15"/>
      <c r="C429" s="15"/>
      <c r="D429" s="15"/>
      <c r="E429" s="14"/>
      <c r="F429" s="14"/>
      <c r="G429" s="14"/>
      <c r="H429" s="14"/>
      <c r="I429" s="15"/>
      <c r="J429" s="14"/>
      <c r="K429" s="14"/>
      <c r="L429" s="14"/>
      <c r="M429" s="14"/>
      <c r="N429" s="14"/>
      <c r="O429" s="15"/>
      <c r="P429" s="15"/>
      <c r="Q429" s="15"/>
      <c r="R429" s="15"/>
      <c r="S429" s="15"/>
      <c r="T429" s="14"/>
    </row>
    <row r="430">
      <c r="A430" s="15"/>
      <c r="B430" s="15"/>
      <c r="C430" s="15"/>
      <c r="D430" s="15"/>
      <c r="E430" s="14"/>
      <c r="F430" s="14"/>
      <c r="G430" s="14"/>
      <c r="H430" s="14"/>
      <c r="I430" s="15"/>
      <c r="J430" s="14"/>
      <c r="K430" s="14"/>
      <c r="L430" s="14"/>
      <c r="M430" s="14"/>
      <c r="N430" s="14"/>
      <c r="O430" s="15"/>
      <c r="P430" s="15"/>
      <c r="Q430" s="15"/>
      <c r="R430" s="15"/>
      <c r="S430" s="15"/>
      <c r="T430" s="14"/>
    </row>
    <row r="431">
      <c r="A431" s="15"/>
      <c r="B431" s="15"/>
      <c r="C431" s="15"/>
      <c r="D431" s="15"/>
      <c r="E431" s="14"/>
      <c r="F431" s="14"/>
      <c r="G431" s="14"/>
      <c r="H431" s="14"/>
      <c r="I431" s="15"/>
      <c r="J431" s="14"/>
      <c r="K431" s="14"/>
      <c r="L431" s="14"/>
      <c r="M431" s="14"/>
      <c r="N431" s="14"/>
      <c r="O431" s="15"/>
      <c r="P431" s="15"/>
      <c r="Q431" s="15"/>
      <c r="R431" s="15"/>
      <c r="S431" s="15"/>
      <c r="T431" s="14"/>
    </row>
    <row r="432">
      <c r="A432" s="15"/>
      <c r="B432" s="15"/>
      <c r="C432" s="15"/>
      <c r="D432" s="15"/>
      <c r="E432" s="14"/>
      <c r="F432" s="14"/>
      <c r="G432" s="14"/>
      <c r="H432" s="14"/>
      <c r="I432" s="15"/>
      <c r="J432" s="14"/>
      <c r="K432" s="14"/>
      <c r="L432" s="14"/>
      <c r="M432" s="14"/>
      <c r="N432" s="14"/>
      <c r="O432" s="15"/>
      <c r="P432" s="15"/>
      <c r="Q432" s="15"/>
      <c r="R432" s="15"/>
      <c r="S432" s="15"/>
      <c r="T432" s="14"/>
    </row>
    <row r="433">
      <c r="A433" s="15"/>
      <c r="B433" s="15"/>
      <c r="C433" s="15"/>
      <c r="D433" s="15"/>
      <c r="E433" s="14"/>
      <c r="F433" s="14"/>
      <c r="G433" s="14"/>
      <c r="H433" s="14"/>
      <c r="I433" s="15"/>
      <c r="J433" s="14"/>
      <c r="K433" s="14"/>
      <c r="L433" s="14"/>
      <c r="M433" s="14"/>
      <c r="N433" s="14"/>
      <c r="O433" s="15"/>
      <c r="P433" s="15"/>
      <c r="Q433" s="15"/>
      <c r="R433" s="15"/>
      <c r="S433" s="15"/>
      <c r="T433" s="14"/>
    </row>
    <row r="434">
      <c r="A434" s="15"/>
      <c r="B434" s="15"/>
      <c r="C434" s="15"/>
      <c r="D434" s="15"/>
      <c r="E434" s="14"/>
      <c r="F434" s="14"/>
      <c r="G434" s="14"/>
      <c r="H434" s="14"/>
      <c r="I434" s="15"/>
      <c r="J434" s="14"/>
      <c r="K434" s="14"/>
      <c r="L434" s="14"/>
      <c r="M434" s="14"/>
      <c r="N434" s="14"/>
      <c r="O434" s="15"/>
      <c r="P434" s="15"/>
      <c r="Q434" s="15"/>
      <c r="R434" s="15"/>
      <c r="S434" s="15"/>
      <c r="T434" s="14"/>
    </row>
    <row r="435">
      <c r="A435" s="15"/>
      <c r="B435" s="15"/>
      <c r="C435" s="15"/>
      <c r="D435" s="15"/>
      <c r="E435" s="14"/>
      <c r="F435" s="14"/>
      <c r="G435" s="14"/>
      <c r="H435" s="14"/>
      <c r="I435" s="15"/>
      <c r="J435" s="14"/>
      <c r="K435" s="14"/>
      <c r="L435" s="14"/>
      <c r="M435" s="14"/>
      <c r="N435" s="14"/>
      <c r="O435" s="15"/>
      <c r="P435" s="15"/>
      <c r="Q435" s="15"/>
      <c r="R435" s="15"/>
      <c r="S435" s="15"/>
      <c r="T435" s="14"/>
    </row>
    <row r="436">
      <c r="A436" s="15"/>
      <c r="B436" s="15"/>
      <c r="C436" s="15"/>
      <c r="D436" s="15"/>
      <c r="E436" s="14"/>
      <c r="F436" s="14"/>
      <c r="G436" s="14"/>
      <c r="H436" s="14"/>
      <c r="I436" s="15"/>
      <c r="J436" s="14"/>
      <c r="K436" s="14"/>
      <c r="L436" s="14"/>
      <c r="M436" s="14"/>
      <c r="N436" s="14"/>
      <c r="O436" s="15"/>
      <c r="P436" s="15"/>
      <c r="Q436" s="15"/>
      <c r="R436" s="15"/>
      <c r="S436" s="15"/>
      <c r="T436" s="14"/>
    </row>
    <row r="437">
      <c r="A437" s="15"/>
      <c r="B437" s="15"/>
      <c r="C437" s="15"/>
      <c r="D437" s="15"/>
      <c r="E437" s="14"/>
      <c r="F437" s="14"/>
      <c r="G437" s="14"/>
      <c r="H437" s="14"/>
      <c r="I437" s="15"/>
      <c r="J437" s="14"/>
      <c r="K437" s="14"/>
      <c r="L437" s="14"/>
      <c r="M437" s="14"/>
      <c r="N437" s="14"/>
      <c r="O437" s="15"/>
      <c r="P437" s="15"/>
      <c r="Q437" s="15"/>
      <c r="R437" s="15"/>
      <c r="S437" s="15"/>
      <c r="T437" s="14"/>
    </row>
    <row r="438">
      <c r="A438" s="15"/>
      <c r="B438" s="15"/>
      <c r="C438" s="15"/>
      <c r="D438" s="15"/>
      <c r="E438" s="14"/>
      <c r="F438" s="14"/>
      <c r="G438" s="14"/>
      <c r="H438" s="14"/>
      <c r="I438" s="15"/>
      <c r="J438" s="14"/>
      <c r="K438" s="14"/>
      <c r="L438" s="14"/>
      <c r="M438" s="14"/>
      <c r="N438" s="14"/>
      <c r="O438" s="15"/>
      <c r="P438" s="15"/>
      <c r="Q438" s="15"/>
      <c r="R438" s="15"/>
      <c r="S438" s="15"/>
      <c r="T438" s="14"/>
    </row>
    <row r="439">
      <c r="A439" s="15"/>
      <c r="B439" s="15"/>
      <c r="C439" s="15"/>
      <c r="D439" s="15"/>
      <c r="E439" s="14"/>
      <c r="F439" s="14"/>
      <c r="G439" s="14"/>
      <c r="H439" s="14"/>
      <c r="I439" s="15"/>
      <c r="J439" s="14"/>
      <c r="K439" s="14"/>
      <c r="L439" s="14"/>
      <c r="M439" s="14"/>
      <c r="N439" s="14"/>
      <c r="O439" s="15"/>
      <c r="P439" s="15"/>
      <c r="Q439" s="15"/>
      <c r="R439" s="15"/>
      <c r="S439" s="15"/>
      <c r="T439" s="14"/>
    </row>
    <row r="440">
      <c r="A440" s="15"/>
      <c r="B440" s="15"/>
      <c r="C440" s="15"/>
      <c r="D440" s="15"/>
      <c r="E440" s="14"/>
      <c r="F440" s="14"/>
      <c r="G440" s="14"/>
      <c r="H440" s="14"/>
      <c r="I440" s="15"/>
      <c r="J440" s="14"/>
      <c r="K440" s="14"/>
      <c r="L440" s="14"/>
      <c r="M440" s="14"/>
      <c r="N440" s="14"/>
      <c r="O440" s="15"/>
      <c r="P440" s="15"/>
      <c r="Q440" s="15"/>
      <c r="R440" s="15"/>
      <c r="S440" s="15"/>
      <c r="T440" s="14"/>
    </row>
    <row r="441">
      <c r="A441" s="15"/>
      <c r="B441" s="15"/>
      <c r="C441" s="15"/>
      <c r="D441" s="15"/>
      <c r="E441" s="14"/>
      <c r="F441" s="14"/>
      <c r="G441" s="14"/>
      <c r="H441" s="14"/>
      <c r="I441" s="15"/>
      <c r="J441" s="14"/>
      <c r="K441" s="14"/>
      <c r="L441" s="14"/>
      <c r="M441" s="14"/>
      <c r="N441" s="14"/>
      <c r="O441" s="15"/>
      <c r="P441" s="15"/>
      <c r="Q441" s="15"/>
      <c r="R441" s="15"/>
      <c r="S441" s="15"/>
      <c r="T441" s="14"/>
    </row>
    <row r="442">
      <c r="A442" s="15"/>
      <c r="B442" s="15"/>
      <c r="C442" s="15"/>
      <c r="D442" s="15"/>
      <c r="E442" s="14"/>
      <c r="F442" s="14"/>
      <c r="G442" s="14"/>
      <c r="H442" s="14"/>
      <c r="I442" s="15"/>
      <c r="J442" s="14"/>
      <c r="K442" s="14"/>
      <c r="L442" s="14"/>
      <c r="M442" s="14"/>
      <c r="N442" s="14"/>
      <c r="O442" s="15"/>
      <c r="P442" s="15"/>
      <c r="Q442" s="15"/>
      <c r="R442" s="15"/>
      <c r="S442" s="15"/>
      <c r="T442" s="14"/>
    </row>
    <row r="443">
      <c r="A443" s="15"/>
      <c r="B443" s="15"/>
      <c r="C443" s="15"/>
      <c r="D443" s="15"/>
      <c r="E443" s="14"/>
      <c r="F443" s="14"/>
      <c r="G443" s="14"/>
      <c r="H443" s="14"/>
      <c r="I443" s="15"/>
      <c r="J443" s="14"/>
      <c r="K443" s="14"/>
      <c r="L443" s="14"/>
      <c r="M443" s="14"/>
      <c r="N443" s="14"/>
      <c r="O443" s="15"/>
      <c r="P443" s="15"/>
      <c r="Q443" s="15"/>
      <c r="R443" s="15"/>
      <c r="S443" s="15"/>
      <c r="T443" s="14"/>
    </row>
    <row r="444">
      <c r="A444" s="15"/>
      <c r="B444" s="15"/>
      <c r="C444" s="15"/>
      <c r="D444" s="15"/>
      <c r="E444" s="14"/>
      <c r="F444" s="14"/>
      <c r="G444" s="14"/>
      <c r="H444" s="14"/>
      <c r="I444" s="15"/>
      <c r="J444" s="14"/>
      <c r="K444" s="14"/>
      <c r="L444" s="14"/>
      <c r="M444" s="14"/>
      <c r="N444" s="14"/>
      <c r="O444" s="15"/>
      <c r="P444" s="15"/>
      <c r="Q444" s="15"/>
      <c r="R444" s="15"/>
      <c r="S444" s="15"/>
      <c r="T444" s="14"/>
    </row>
    <row r="445">
      <c r="A445" s="15"/>
      <c r="B445" s="15"/>
      <c r="C445" s="15"/>
      <c r="D445" s="15"/>
      <c r="E445" s="14"/>
      <c r="F445" s="14"/>
      <c r="G445" s="14"/>
      <c r="H445" s="14"/>
      <c r="I445" s="15"/>
      <c r="J445" s="14"/>
      <c r="K445" s="14"/>
      <c r="L445" s="14"/>
      <c r="M445" s="14"/>
      <c r="N445" s="14"/>
      <c r="O445" s="15"/>
      <c r="P445" s="15"/>
      <c r="Q445" s="15"/>
      <c r="R445" s="15"/>
      <c r="S445" s="15"/>
      <c r="T445" s="14"/>
    </row>
    <row r="446">
      <c r="A446" s="15"/>
      <c r="B446" s="15"/>
      <c r="C446" s="15"/>
      <c r="D446" s="15"/>
      <c r="E446" s="14"/>
      <c r="F446" s="14"/>
      <c r="G446" s="14"/>
      <c r="H446" s="14"/>
      <c r="I446" s="15"/>
      <c r="J446" s="14"/>
      <c r="K446" s="14"/>
      <c r="L446" s="14"/>
      <c r="M446" s="14"/>
      <c r="N446" s="14"/>
      <c r="O446" s="15"/>
      <c r="P446" s="15"/>
      <c r="Q446" s="15"/>
      <c r="R446" s="15"/>
      <c r="S446" s="15"/>
      <c r="T446" s="14"/>
    </row>
    <row r="447">
      <c r="A447" s="15"/>
      <c r="B447" s="15"/>
      <c r="C447" s="15"/>
      <c r="D447" s="15"/>
      <c r="E447" s="14"/>
      <c r="F447" s="14"/>
      <c r="G447" s="14"/>
      <c r="H447" s="14"/>
      <c r="I447" s="15"/>
      <c r="J447" s="14"/>
      <c r="K447" s="14"/>
      <c r="L447" s="14"/>
      <c r="M447" s="14"/>
      <c r="N447" s="14"/>
      <c r="O447" s="15"/>
      <c r="P447" s="15"/>
      <c r="Q447" s="15"/>
      <c r="R447" s="15"/>
      <c r="S447" s="15"/>
      <c r="T447" s="14"/>
    </row>
    <row r="448">
      <c r="A448" s="15"/>
      <c r="B448" s="15"/>
      <c r="C448" s="15"/>
      <c r="D448" s="15"/>
      <c r="E448" s="14"/>
      <c r="F448" s="14"/>
      <c r="G448" s="14"/>
      <c r="H448" s="14"/>
      <c r="I448" s="15"/>
      <c r="J448" s="14"/>
      <c r="K448" s="14"/>
      <c r="L448" s="14"/>
      <c r="M448" s="14"/>
      <c r="N448" s="14"/>
      <c r="O448" s="15"/>
      <c r="P448" s="15"/>
      <c r="Q448" s="15"/>
      <c r="R448" s="15"/>
      <c r="S448" s="15"/>
      <c r="T448" s="14"/>
    </row>
    <row r="449">
      <c r="A449" s="15"/>
      <c r="B449" s="15"/>
      <c r="C449" s="15"/>
      <c r="D449" s="15"/>
      <c r="E449" s="14"/>
      <c r="F449" s="14"/>
      <c r="G449" s="14"/>
      <c r="H449" s="14"/>
      <c r="I449" s="15"/>
      <c r="J449" s="14"/>
      <c r="K449" s="14"/>
      <c r="L449" s="14"/>
      <c r="M449" s="14"/>
      <c r="N449" s="14"/>
      <c r="O449" s="15"/>
      <c r="P449" s="15"/>
      <c r="Q449" s="15"/>
      <c r="R449" s="15"/>
      <c r="S449" s="15"/>
      <c r="T449" s="14"/>
    </row>
    <row r="450">
      <c r="A450" s="15"/>
      <c r="B450" s="15"/>
      <c r="C450" s="15"/>
      <c r="D450" s="15"/>
      <c r="E450" s="14"/>
      <c r="F450" s="14"/>
      <c r="G450" s="14"/>
      <c r="H450" s="14"/>
      <c r="I450" s="15"/>
      <c r="J450" s="14"/>
      <c r="K450" s="14"/>
      <c r="L450" s="14"/>
      <c r="M450" s="14"/>
      <c r="N450" s="14"/>
      <c r="O450" s="15"/>
      <c r="P450" s="15"/>
      <c r="Q450" s="15"/>
      <c r="R450" s="15"/>
      <c r="S450" s="15"/>
      <c r="T450" s="14"/>
    </row>
    <row r="451">
      <c r="A451" s="15"/>
      <c r="B451" s="15"/>
      <c r="C451" s="15"/>
      <c r="D451" s="15"/>
      <c r="E451" s="14"/>
      <c r="F451" s="14"/>
      <c r="G451" s="14"/>
      <c r="H451" s="14"/>
      <c r="I451" s="15"/>
      <c r="J451" s="14"/>
      <c r="K451" s="14"/>
      <c r="L451" s="14"/>
      <c r="M451" s="14"/>
      <c r="N451" s="14"/>
      <c r="O451" s="15"/>
      <c r="P451" s="15"/>
      <c r="Q451" s="15"/>
      <c r="R451" s="15"/>
      <c r="S451" s="15"/>
      <c r="T451" s="14"/>
    </row>
    <row r="452">
      <c r="A452" s="15"/>
      <c r="B452" s="15"/>
      <c r="C452" s="15"/>
      <c r="D452" s="15"/>
      <c r="E452" s="14"/>
      <c r="F452" s="14"/>
      <c r="G452" s="14"/>
      <c r="H452" s="14"/>
      <c r="I452" s="15"/>
      <c r="J452" s="14"/>
      <c r="K452" s="14"/>
      <c r="L452" s="14"/>
      <c r="M452" s="14"/>
      <c r="N452" s="14"/>
      <c r="O452" s="15"/>
      <c r="P452" s="15"/>
      <c r="Q452" s="15"/>
      <c r="R452" s="15"/>
      <c r="S452" s="15"/>
      <c r="T452" s="14"/>
    </row>
    <row r="453">
      <c r="A453" s="15"/>
      <c r="B453" s="15"/>
      <c r="C453" s="15"/>
      <c r="D453" s="15"/>
      <c r="E453" s="14"/>
      <c r="F453" s="14"/>
      <c r="G453" s="14"/>
      <c r="H453" s="14"/>
      <c r="I453" s="15"/>
      <c r="J453" s="14"/>
      <c r="K453" s="14"/>
      <c r="L453" s="14"/>
      <c r="M453" s="14"/>
      <c r="N453" s="14"/>
      <c r="O453" s="15"/>
      <c r="P453" s="15"/>
      <c r="Q453" s="15"/>
      <c r="R453" s="15"/>
      <c r="S453" s="15"/>
      <c r="T453" s="14"/>
    </row>
    <row r="454">
      <c r="A454" s="15"/>
      <c r="B454" s="15"/>
      <c r="C454" s="15"/>
      <c r="D454" s="15"/>
      <c r="E454" s="14"/>
      <c r="F454" s="14"/>
      <c r="G454" s="14"/>
      <c r="H454" s="14"/>
      <c r="I454" s="15"/>
      <c r="J454" s="14"/>
      <c r="K454" s="14"/>
      <c r="L454" s="14"/>
      <c r="M454" s="14"/>
      <c r="N454" s="14"/>
      <c r="O454" s="15"/>
      <c r="P454" s="15"/>
      <c r="Q454" s="15"/>
      <c r="R454" s="15"/>
      <c r="S454" s="15"/>
      <c r="T454" s="14"/>
    </row>
    <row r="455">
      <c r="A455" s="15"/>
      <c r="B455" s="15"/>
      <c r="C455" s="15"/>
      <c r="D455" s="15"/>
      <c r="E455" s="14"/>
      <c r="F455" s="14"/>
      <c r="G455" s="14"/>
      <c r="H455" s="14"/>
      <c r="I455" s="15"/>
      <c r="J455" s="14"/>
      <c r="K455" s="14"/>
      <c r="L455" s="14"/>
      <c r="M455" s="14"/>
      <c r="N455" s="14"/>
      <c r="O455" s="15"/>
      <c r="P455" s="15"/>
      <c r="Q455" s="15"/>
      <c r="R455" s="15"/>
      <c r="S455" s="15"/>
      <c r="T455" s="14"/>
    </row>
    <row r="456">
      <c r="A456" s="15"/>
      <c r="B456" s="15"/>
      <c r="C456" s="15"/>
      <c r="D456" s="15"/>
      <c r="E456" s="14"/>
      <c r="F456" s="14"/>
      <c r="G456" s="14"/>
      <c r="H456" s="14"/>
      <c r="I456" s="15"/>
      <c r="J456" s="14"/>
      <c r="K456" s="14"/>
      <c r="L456" s="14"/>
      <c r="M456" s="14"/>
      <c r="N456" s="14"/>
      <c r="O456" s="15"/>
      <c r="P456" s="15"/>
      <c r="Q456" s="15"/>
      <c r="R456" s="15"/>
      <c r="S456" s="15"/>
      <c r="T456" s="14"/>
    </row>
    <row r="457">
      <c r="A457" s="15"/>
      <c r="B457" s="15"/>
      <c r="C457" s="15"/>
      <c r="D457" s="15"/>
      <c r="E457" s="14"/>
      <c r="F457" s="14"/>
      <c r="G457" s="14"/>
      <c r="H457" s="14"/>
      <c r="I457" s="15"/>
      <c r="J457" s="14"/>
      <c r="K457" s="14"/>
      <c r="L457" s="14"/>
      <c r="M457" s="14"/>
      <c r="N457" s="14"/>
      <c r="O457" s="15"/>
      <c r="P457" s="15"/>
      <c r="Q457" s="15"/>
      <c r="R457" s="15"/>
      <c r="S457" s="15"/>
      <c r="T457" s="14"/>
    </row>
    <row r="458">
      <c r="A458" s="15"/>
      <c r="B458" s="15"/>
      <c r="C458" s="15"/>
      <c r="D458" s="15"/>
      <c r="E458" s="14"/>
      <c r="F458" s="14"/>
      <c r="G458" s="14"/>
      <c r="H458" s="14"/>
      <c r="I458" s="15"/>
      <c r="J458" s="14"/>
      <c r="K458" s="14"/>
      <c r="L458" s="14"/>
      <c r="M458" s="14"/>
      <c r="N458" s="14"/>
      <c r="O458" s="15"/>
      <c r="P458" s="15"/>
      <c r="Q458" s="15"/>
      <c r="R458" s="15"/>
      <c r="S458" s="15"/>
      <c r="T458" s="14"/>
    </row>
    <row r="459">
      <c r="A459" s="15"/>
      <c r="B459" s="15"/>
      <c r="C459" s="15"/>
      <c r="D459" s="15"/>
      <c r="E459" s="14"/>
      <c r="F459" s="14"/>
      <c r="G459" s="14"/>
      <c r="H459" s="14"/>
      <c r="I459" s="15"/>
      <c r="J459" s="14"/>
      <c r="K459" s="14"/>
      <c r="L459" s="14"/>
      <c r="M459" s="14"/>
      <c r="N459" s="14"/>
      <c r="O459" s="15"/>
      <c r="P459" s="15"/>
      <c r="Q459" s="15"/>
      <c r="R459" s="15"/>
      <c r="S459" s="15"/>
      <c r="T459" s="14"/>
    </row>
    <row r="460">
      <c r="A460" s="15"/>
      <c r="B460" s="15"/>
      <c r="C460" s="15"/>
      <c r="D460" s="15"/>
      <c r="E460" s="14"/>
      <c r="F460" s="14"/>
      <c r="G460" s="14"/>
      <c r="H460" s="14"/>
      <c r="I460" s="15"/>
      <c r="J460" s="14"/>
      <c r="K460" s="14"/>
      <c r="L460" s="14"/>
      <c r="M460" s="14"/>
      <c r="N460" s="14"/>
      <c r="O460" s="15"/>
      <c r="P460" s="15"/>
      <c r="Q460" s="15"/>
      <c r="R460" s="15"/>
      <c r="S460" s="15"/>
      <c r="T460" s="14"/>
    </row>
    <row r="461">
      <c r="A461" s="15"/>
      <c r="B461" s="15"/>
      <c r="C461" s="15"/>
      <c r="D461" s="15"/>
      <c r="E461" s="14"/>
      <c r="F461" s="14"/>
      <c r="G461" s="14"/>
      <c r="H461" s="14"/>
      <c r="I461" s="15"/>
      <c r="J461" s="14"/>
      <c r="K461" s="14"/>
      <c r="L461" s="14"/>
      <c r="M461" s="14"/>
      <c r="N461" s="14"/>
      <c r="O461" s="15"/>
      <c r="P461" s="15"/>
      <c r="Q461" s="15"/>
      <c r="R461" s="15"/>
      <c r="S461" s="15"/>
      <c r="T461" s="14"/>
    </row>
    <row r="462">
      <c r="A462" s="15"/>
      <c r="B462" s="15"/>
      <c r="C462" s="15"/>
      <c r="D462" s="15"/>
      <c r="E462" s="14"/>
      <c r="F462" s="14"/>
      <c r="G462" s="14"/>
      <c r="H462" s="14"/>
      <c r="I462" s="15"/>
      <c r="J462" s="14"/>
      <c r="K462" s="14"/>
      <c r="L462" s="14"/>
      <c r="M462" s="14"/>
      <c r="N462" s="14"/>
      <c r="O462" s="15"/>
      <c r="P462" s="15"/>
      <c r="Q462" s="15"/>
      <c r="R462" s="15"/>
      <c r="S462" s="15"/>
      <c r="T462" s="14"/>
    </row>
    <row r="463">
      <c r="A463" s="15"/>
      <c r="B463" s="15"/>
      <c r="C463" s="15"/>
      <c r="D463" s="15"/>
      <c r="E463" s="14"/>
      <c r="F463" s="14"/>
      <c r="G463" s="14"/>
      <c r="H463" s="14"/>
      <c r="I463" s="15"/>
      <c r="J463" s="14"/>
      <c r="K463" s="14"/>
      <c r="L463" s="14"/>
      <c r="M463" s="14"/>
      <c r="N463" s="14"/>
      <c r="O463" s="15"/>
      <c r="P463" s="15"/>
      <c r="Q463" s="15"/>
      <c r="R463" s="15"/>
      <c r="S463" s="15"/>
      <c r="T463" s="14"/>
    </row>
    <row r="464">
      <c r="A464" s="15"/>
      <c r="B464" s="15"/>
      <c r="C464" s="15"/>
      <c r="D464" s="15"/>
      <c r="E464" s="14"/>
      <c r="F464" s="14"/>
      <c r="G464" s="14"/>
      <c r="H464" s="14"/>
      <c r="I464" s="15"/>
      <c r="J464" s="14"/>
      <c r="K464" s="14"/>
      <c r="L464" s="14"/>
      <c r="M464" s="14"/>
      <c r="N464" s="14"/>
      <c r="O464" s="15"/>
      <c r="P464" s="15"/>
      <c r="Q464" s="15"/>
      <c r="R464" s="15"/>
      <c r="S464" s="15"/>
      <c r="T464" s="14"/>
    </row>
    <row r="465">
      <c r="A465" s="15"/>
      <c r="B465" s="15"/>
      <c r="C465" s="15"/>
      <c r="D465" s="15"/>
      <c r="E465" s="14"/>
      <c r="F465" s="14"/>
      <c r="G465" s="14"/>
      <c r="H465" s="14"/>
      <c r="I465" s="15"/>
      <c r="J465" s="14"/>
      <c r="K465" s="14"/>
      <c r="L465" s="14"/>
      <c r="M465" s="14"/>
      <c r="N465" s="14"/>
      <c r="O465" s="15"/>
      <c r="P465" s="15"/>
      <c r="Q465" s="15"/>
      <c r="R465" s="15"/>
      <c r="S465" s="15"/>
      <c r="T465" s="14"/>
    </row>
    <row r="466">
      <c r="A466" s="15"/>
      <c r="B466" s="15"/>
      <c r="C466" s="15"/>
      <c r="D466" s="15"/>
      <c r="E466" s="14"/>
      <c r="F466" s="14"/>
      <c r="G466" s="14"/>
      <c r="H466" s="14"/>
      <c r="I466" s="15"/>
      <c r="J466" s="14"/>
      <c r="K466" s="14"/>
      <c r="L466" s="14"/>
      <c r="M466" s="14"/>
      <c r="N466" s="14"/>
      <c r="O466" s="15"/>
      <c r="P466" s="15"/>
      <c r="Q466" s="15"/>
      <c r="R466" s="15"/>
      <c r="S466" s="15"/>
      <c r="T466" s="14"/>
    </row>
    <row r="467">
      <c r="A467" s="15"/>
      <c r="B467" s="15"/>
      <c r="C467" s="15"/>
      <c r="D467" s="15"/>
      <c r="E467" s="14"/>
      <c r="F467" s="14"/>
      <c r="G467" s="14"/>
      <c r="H467" s="14"/>
      <c r="I467" s="15"/>
      <c r="J467" s="14"/>
      <c r="K467" s="14"/>
      <c r="L467" s="14"/>
      <c r="M467" s="14"/>
      <c r="N467" s="14"/>
      <c r="O467" s="15"/>
      <c r="P467" s="15"/>
      <c r="Q467" s="15"/>
      <c r="R467" s="15"/>
      <c r="S467" s="15"/>
      <c r="T467" s="14"/>
    </row>
    <row r="468">
      <c r="A468" s="15"/>
      <c r="B468" s="15"/>
      <c r="C468" s="15"/>
      <c r="D468" s="15"/>
      <c r="E468" s="14"/>
      <c r="F468" s="14"/>
      <c r="G468" s="14"/>
      <c r="H468" s="14"/>
      <c r="I468" s="15"/>
      <c r="J468" s="14"/>
      <c r="K468" s="14"/>
      <c r="L468" s="14"/>
      <c r="M468" s="14"/>
      <c r="N468" s="14"/>
      <c r="O468" s="15"/>
      <c r="P468" s="15"/>
      <c r="Q468" s="15"/>
      <c r="R468" s="15"/>
      <c r="S468" s="15"/>
      <c r="T468" s="14"/>
    </row>
    <row r="469">
      <c r="A469" s="15"/>
      <c r="B469" s="15"/>
      <c r="C469" s="15"/>
      <c r="D469" s="15"/>
      <c r="E469" s="14"/>
      <c r="F469" s="14"/>
      <c r="G469" s="14"/>
      <c r="H469" s="14"/>
      <c r="I469" s="15"/>
      <c r="J469" s="14"/>
      <c r="K469" s="14"/>
      <c r="L469" s="14"/>
      <c r="M469" s="14"/>
      <c r="N469" s="14"/>
      <c r="O469" s="15"/>
      <c r="P469" s="15"/>
      <c r="Q469" s="15"/>
      <c r="R469" s="15"/>
      <c r="S469" s="15"/>
      <c r="T469" s="14"/>
    </row>
    <row r="470">
      <c r="A470" s="15"/>
      <c r="B470" s="15"/>
      <c r="C470" s="15"/>
      <c r="D470" s="15"/>
      <c r="E470" s="14"/>
      <c r="F470" s="14"/>
      <c r="G470" s="14"/>
      <c r="H470" s="14"/>
      <c r="I470" s="15"/>
      <c r="J470" s="14"/>
      <c r="K470" s="14"/>
      <c r="L470" s="14"/>
      <c r="M470" s="14"/>
      <c r="N470" s="14"/>
      <c r="O470" s="15"/>
      <c r="P470" s="15"/>
      <c r="Q470" s="15"/>
      <c r="R470" s="15"/>
      <c r="S470" s="15"/>
      <c r="T470" s="14"/>
    </row>
    <row r="471">
      <c r="A471" s="15"/>
      <c r="B471" s="15"/>
      <c r="C471" s="15"/>
      <c r="D471" s="15"/>
      <c r="E471" s="14"/>
      <c r="F471" s="14"/>
      <c r="G471" s="14"/>
      <c r="H471" s="14"/>
      <c r="I471" s="15"/>
      <c r="J471" s="14"/>
      <c r="K471" s="14"/>
      <c r="L471" s="14"/>
      <c r="M471" s="14"/>
      <c r="N471" s="14"/>
      <c r="O471" s="15"/>
      <c r="P471" s="15"/>
      <c r="Q471" s="15"/>
      <c r="R471" s="15"/>
      <c r="S471" s="15"/>
      <c r="T471" s="14"/>
    </row>
    <row r="472">
      <c r="A472" s="15"/>
      <c r="B472" s="15"/>
      <c r="C472" s="15"/>
      <c r="D472" s="15"/>
      <c r="E472" s="14"/>
      <c r="F472" s="14"/>
      <c r="G472" s="14"/>
      <c r="H472" s="14"/>
      <c r="I472" s="15"/>
      <c r="J472" s="14"/>
      <c r="K472" s="14"/>
      <c r="L472" s="14"/>
      <c r="M472" s="14"/>
      <c r="N472" s="14"/>
      <c r="O472" s="15"/>
      <c r="P472" s="15"/>
      <c r="Q472" s="15"/>
      <c r="R472" s="15"/>
      <c r="S472" s="15"/>
      <c r="T472" s="14"/>
    </row>
    <row r="473">
      <c r="A473" s="15"/>
      <c r="B473" s="15"/>
      <c r="C473" s="15"/>
      <c r="D473" s="15"/>
      <c r="E473" s="14"/>
      <c r="F473" s="14"/>
      <c r="G473" s="14"/>
      <c r="H473" s="14"/>
      <c r="I473" s="15"/>
      <c r="J473" s="14"/>
      <c r="K473" s="14"/>
      <c r="L473" s="14"/>
      <c r="M473" s="14"/>
      <c r="N473" s="14"/>
      <c r="O473" s="15"/>
      <c r="P473" s="15"/>
      <c r="Q473" s="15"/>
      <c r="R473" s="15"/>
      <c r="S473" s="15"/>
      <c r="T473" s="14"/>
    </row>
    <row r="474">
      <c r="A474" s="15"/>
      <c r="B474" s="15"/>
      <c r="C474" s="15"/>
      <c r="D474" s="15"/>
      <c r="E474" s="14"/>
      <c r="F474" s="14"/>
      <c r="G474" s="14"/>
      <c r="H474" s="14"/>
      <c r="I474" s="15"/>
      <c r="J474" s="14"/>
      <c r="K474" s="14"/>
      <c r="L474" s="14"/>
      <c r="M474" s="14"/>
      <c r="N474" s="14"/>
      <c r="O474" s="15"/>
      <c r="P474" s="15"/>
      <c r="Q474" s="15"/>
      <c r="R474" s="15"/>
      <c r="S474" s="15"/>
      <c r="T474" s="14"/>
    </row>
    <row r="475">
      <c r="A475" s="15"/>
      <c r="B475" s="15"/>
      <c r="C475" s="15"/>
      <c r="D475" s="15"/>
      <c r="E475" s="14"/>
      <c r="F475" s="14"/>
      <c r="G475" s="14"/>
      <c r="H475" s="14"/>
      <c r="I475" s="15"/>
      <c r="J475" s="14"/>
      <c r="K475" s="14"/>
      <c r="L475" s="14"/>
      <c r="M475" s="14"/>
      <c r="N475" s="14"/>
      <c r="O475" s="15"/>
      <c r="P475" s="15"/>
      <c r="Q475" s="15"/>
      <c r="R475" s="15"/>
      <c r="S475" s="15"/>
      <c r="T475" s="14"/>
    </row>
    <row r="476">
      <c r="A476" s="15"/>
      <c r="B476" s="15"/>
      <c r="C476" s="15"/>
      <c r="D476" s="15"/>
      <c r="E476" s="14"/>
      <c r="F476" s="14"/>
      <c r="G476" s="14"/>
      <c r="H476" s="14"/>
      <c r="I476" s="15"/>
      <c r="J476" s="14"/>
      <c r="K476" s="14"/>
      <c r="L476" s="14"/>
      <c r="M476" s="14"/>
      <c r="N476" s="14"/>
      <c r="O476" s="15"/>
      <c r="P476" s="15"/>
      <c r="Q476" s="15"/>
      <c r="R476" s="15"/>
      <c r="S476" s="15"/>
      <c r="T476" s="14"/>
    </row>
    <row r="477">
      <c r="A477" s="15"/>
      <c r="B477" s="15"/>
      <c r="C477" s="15"/>
      <c r="D477" s="15"/>
      <c r="E477" s="14"/>
      <c r="F477" s="14"/>
      <c r="G477" s="14"/>
      <c r="H477" s="14"/>
      <c r="I477" s="15"/>
      <c r="J477" s="14"/>
      <c r="K477" s="14"/>
      <c r="L477" s="14"/>
      <c r="M477" s="14"/>
      <c r="N477" s="14"/>
      <c r="O477" s="15"/>
      <c r="P477" s="15"/>
      <c r="Q477" s="15"/>
      <c r="R477" s="15"/>
      <c r="S477" s="15"/>
      <c r="T477" s="14"/>
    </row>
    <row r="478">
      <c r="A478" s="15"/>
      <c r="B478" s="15"/>
      <c r="C478" s="15"/>
      <c r="D478" s="15"/>
      <c r="E478" s="14"/>
      <c r="F478" s="14"/>
      <c r="G478" s="14"/>
      <c r="H478" s="14"/>
      <c r="I478" s="15"/>
      <c r="J478" s="14"/>
      <c r="K478" s="14"/>
      <c r="L478" s="14"/>
      <c r="M478" s="14"/>
      <c r="N478" s="14"/>
      <c r="O478" s="15"/>
      <c r="P478" s="15"/>
      <c r="Q478" s="15"/>
      <c r="R478" s="15"/>
      <c r="S478" s="15"/>
      <c r="T478" s="14"/>
    </row>
    <row r="479">
      <c r="A479" s="15"/>
      <c r="B479" s="15"/>
      <c r="C479" s="15"/>
      <c r="D479" s="15"/>
      <c r="E479" s="14"/>
      <c r="F479" s="14"/>
      <c r="G479" s="14"/>
      <c r="H479" s="14"/>
      <c r="I479" s="15"/>
      <c r="J479" s="14"/>
      <c r="K479" s="14"/>
      <c r="L479" s="14"/>
      <c r="M479" s="14"/>
      <c r="N479" s="14"/>
      <c r="O479" s="15"/>
      <c r="P479" s="15"/>
      <c r="Q479" s="15"/>
      <c r="R479" s="15"/>
      <c r="S479" s="15"/>
      <c r="T479" s="14"/>
    </row>
    <row r="480">
      <c r="A480" s="15"/>
      <c r="B480" s="15"/>
      <c r="C480" s="15"/>
      <c r="D480" s="15"/>
      <c r="E480" s="14"/>
      <c r="F480" s="14"/>
      <c r="G480" s="14"/>
      <c r="H480" s="14"/>
      <c r="I480" s="15"/>
      <c r="J480" s="14"/>
      <c r="K480" s="14"/>
      <c r="L480" s="14"/>
      <c r="M480" s="14"/>
      <c r="N480" s="14"/>
      <c r="O480" s="15"/>
      <c r="P480" s="15"/>
      <c r="Q480" s="15"/>
      <c r="R480" s="15"/>
      <c r="S480" s="15"/>
      <c r="T480" s="14"/>
    </row>
    <row r="481">
      <c r="A481" s="15"/>
      <c r="B481" s="15"/>
      <c r="C481" s="15"/>
      <c r="D481" s="15"/>
      <c r="E481" s="14"/>
      <c r="F481" s="14"/>
      <c r="G481" s="14"/>
      <c r="H481" s="14"/>
      <c r="I481" s="15"/>
      <c r="J481" s="14"/>
      <c r="K481" s="14"/>
      <c r="L481" s="14"/>
      <c r="M481" s="14"/>
      <c r="N481" s="14"/>
      <c r="O481" s="15"/>
      <c r="P481" s="15"/>
      <c r="Q481" s="15"/>
      <c r="R481" s="15"/>
      <c r="S481" s="15"/>
      <c r="T481" s="14"/>
    </row>
    <row r="482">
      <c r="A482" s="15"/>
      <c r="B482" s="15"/>
      <c r="C482" s="15"/>
      <c r="D482" s="15"/>
      <c r="E482" s="14"/>
      <c r="F482" s="14"/>
      <c r="G482" s="14"/>
      <c r="H482" s="14"/>
      <c r="I482" s="15"/>
      <c r="J482" s="14"/>
      <c r="K482" s="14"/>
      <c r="L482" s="14"/>
      <c r="M482" s="14"/>
      <c r="N482" s="14"/>
      <c r="O482" s="15"/>
      <c r="P482" s="15"/>
      <c r="Q482" s="15"/>
      <c r="R482" s="15"/>
      <c r="S482" s="15"/>
      <c r="T482" s="14"/>
    </row>
    <row r="483">
      <c r="A483" s="15"/>
      <c r="B483" s="15"/>
      <c r="C483" s="15"/>
      <c r="D483" s="15"/>
      <c r="E483" s="14"/>
      <c r="F483" s="14"/>
      <c r="G483" s="14"/>
      <c r="H483" s="14"/>
      <c r="I483" s="15"/>
      <c r="J483" s="14"/>
      <c r="K483" s="14"/>
      <c r="L483" s="14"/>
      <c r="M483" s="14"/>
      <c r="N483" s="14"/>
      <c r="O483" s="15"/>
      <c r="P483" s="15"/>
      <c r="Q483" s="15"/>
      <c r="R483" s="15"/>
      <c r="S483" s="15"/>
      <c r="T483" s="14"/>
    </row>
    <row r="484">
      <c r="A484" s="15"/>
      <c r="B484" s="15"/>
      <c r="C484" s="15"/>
      <c r="D484" s="15"/>
      <c r="E484" s="14"/>
      <c r="F484" s="14"/>
      <c r="G484" s="14"/>
      <c r="H484" s="14"/>
      <c r="I484" s="15"/>
      <c r="J484" s="14"/>
      <c r="K484" s="14"/>
      <c r="L484" s="14"/>
      <c r="M484" s="14"/>
      <c r="N484" s="14"/>
      <c r="O484" s="15"/>
      <c r="P484" s="15"/>
      <c r="Q484" s="15"/>
      <c r="R484" s="15"/>
      <c r="S484" s="15"/>
      <c r="T484" s="14"/>
    </row>
    <row r="485">
      <c r="A485" s="15"/>
      <c r="B485" s="15"/>
      <c r="C485" s="15"/>
      <c r="D485" s="15"/>
      <c r="E485" s="14"/>
      <c r="F485" s="14"/>
      <c r="G485" s="14"/>
      <c r="H485" s="14"/>
      <c r="I485" s="15"/>
      <c r="J485" s="14"/>
      <c r="K485" s="14"/>
      <c r="L485" s="14"/>
      <c r="M485" s="14"/>
      <c r="N485" s="14"/>
      <c r="O485" s="15"/>
      <c r="P485" s="15"/>
      <c r="Q485" s="15"/>
      <c r="R485" s="15"/>
      <c r="S485" s="15"/>
      <c r="T485" s="14"/>
    </row>
    <row r="486">
      <c r="A486" s="15"/>
      <c r="B486" s="15"/>
      <c r="C486" s="15"/>
      <c r="D486" s="15"/>
      <c r="E486" s="14"/>
      <c r="F486" s="14"/>
      <c r="G486" s="14"/>
      <c r="H486" s="14"/>
      <c r="I486" s="15"/>
      <c r="J486" s="14"/>
      <c r="K486" s="14"/>
      <c r="L486" s="14"/>
      <c r="M486" s="14"/>
      <c r="N486" s="14"/>
      <c r="O486" s="15"/>
      <c r="P486" s="15"/>
      <c r="Q486" s="15"/>
      <c r="R486" s="15"/>
      <c r="S486" s="15"/>
      <c r="T486" s="14"/>
    </row>
    <row r="487">
      <c r="A487" s="15"/>
      <c r="B487" s="15"/>
      <c r="C487" s="15"/>
      <c r="D487" s="15"/>
      <c r="E487" s="14"/>
      <c r="F487" s="14"/>
      <c r="G487" s="14"/>
      <c r="H487" s="14"/>
      <c r="I487" s="15"/>
      <c r="J487" s="14"/>
      <c r="K487" s="14"/>
      <c r="L487" s="14"/>
      <c r="M487" s="14"/>
      <c r="N487" s="14"/>
      <c r="O487" s="15"/>
      <c r="P487" s="15"/>
      <c r="Q487" s="15"/>
      <c r="R487" s="15"/>
      <c r="S487" s="15"/>
      <c r="T487" s="14"/>
    </row>
    <row r="488">
      <c r="A488" s="15"/>
      <c r="B488" s="15"/>
      <c r="C488" s="15"/>
      <c r="D488" s="15"/>
      <c r="E488" s="14"/>
      <c r="F488" s="14"/>
      <c r="G488" s="14"/>
      <c r="H488" s="14"/>
      <c r="I488" s="15"/>
      <c r="J488" s="14"/>
      <c r="K488" s="14"/>
      <c r="L488" s="14"/>
      <c r="M488" s="14"/>
      <c r="N488" s="14"/>
      <c r="O488" s="15"/>
      <c r="P488" s="15"/>
      <c r="Q488" s="15"/>
      <c r="R488" s="15"/>
      <c r="S488" s="15"/>
      <c r="T488" s="14"/>
    </row>
    <row r="489">
      <c r="A489" s="15"/>
      <c r="B489" s="15"/>
      <c r="C489" s="15"/>
      <c r="D489" s="15"/>
      <c r="E489" s="14"/>
      <c r="F489" s="14"/>
      <c r="G489" s="14"/>
      <c r="H489" s="14"/>
      <c r="I489" s="15"/>
      <c r="J489" s="14"/>
      <c r="K489" s="14"/>
      <c r="L489" s="14"/>
      <c r="M489" s="14"/>
      <c r="N489" s="14"/>
      <c r="O489" s="15"/>
      <c r="P489" s="15"/>
      <c r="Q489" s="15"/>
      <c r="R489" s="15"/>
      <c r="S489" s="15"/>
      <c r="T489" s="14"/>
    </row>
    <row r="490">
      <c r="A490" s="15"/>
      <c r="B490" s="15"/>
      <c r="C490" s="15"/>
      <c r="D490" s="15"/>
      <c r="E490" s="14"/>
      <c r="F490" s="14"/>
      <c r="G490" s="14"/>
      <c r="H490" s="14"/>
      <c r="I490" s="15"/>
      <c r="J490" s="14"/>
      <c r="K490" s="14"/>
      <c r="L490" s="14"/>
      <c r="M490" s="14"/>
      <c r="N490" s="14"/>
      <c r="O490" s="15"/>
      <c r="P490" s="15"/>
      <c r="Q490" s="15"/>
      <c r="R490" s="15"/>
      <c r="S490" s="15"/>
      <c r="T490" s="14"/>
    </row>
    <row r="491">
      <c r="A491" s="15"/>
      <c r="B491" s="15"/>
      <c r="C491" s="15"/>
      <c r="D491" s="15"/>
      <c r="E491" s="14"/>
      <c r="F491" s="14"/>
      <c r="G491" s="14"/>
      <c r="H491" s="14"/>
      <c r="I491" s="15"/>
      <c r="J491" s="14"/>
      <c r="K491" s="14"/>
      <c r="L491" s="14"/>
      <c r="M491" s="14"/>
      <c r="N491" s="14"/>
      <c r="O491" s="15"/>
      <c r="P491" s="15"/>
      <c r="Q491" s="15"/>
      <c r="R491" s="15"/>
      <c r="S491" s="15"/>
      <c r="T491" s="14"/>
    </row>
    <row r="492">
      <c r="A492" s="15"/>
      <c r="B492" s="15"/>
      <c r="C492" s="15"/>
      <c r="D492" s="15"/>
      <c r="E492" s="14"/>
      <c r="F492" s="14"/>
      <c r="G492" s="14"/>
      <c r="H492" s="14"/>
      <c r="I492" s="15"/>
      <c r="J492" s="14"/>
      <c r="K492" s="14"/>
      <c r="L492" s="14"/>
      <c r="M492" s="14"/>
      <c r="N492" s="14"/>
      <c r="O492" s="15"/>
      <c r="P492" s="15"/>
      <c r="Q492" s="15"/>
      <c r="R492" s="15"/>
      <c r="S492" s="15"/>
      <c r="T492" s="14"/>
    </row>
    <row r="493">
      <c r="A493" s="15"/>
      <c r="B493" s="15"/>
      <c r="C493" s="15"/>
      <c r="D493" s="15"/>
      <c r="E493" s="14"/>
      <c r="F493" s="14"/>
      <c r="G493" s="14"/>
      <c r="H493" s="14"/>
      <c r="I493" s="15"/>
      <c r="J493" s="14"/>
      <c r="K493" s="14"/>
      <c r="L493" s="14"/>
      <c r="M493" s="14"/>
      <c r="N493" s="14"/>
      <c r="O493" s="15"/>
      <c r="P493" s="15"/>
      <c r="Q493" s="15"/>
      <c r="R493" s="15"/>
      <c r="S493" s="15"/>
      <c r="T493" s="14"/>
    </row>
    <row r="494">
      <c r="A494" s="15"/>
      <c r="B494" s="15"/>
      <c r="C494" s="15"/>
      <c r="D494" s="15"/>
      <c r="E494" s="14"/>
      <c r="F494" s="14"/>
      <c r="G494" s="14"/>
      <c r="H494" s="14"/>
      <c r="I494" s="15"/>
      <c r="J494" s="14"/>
      <c r="K494" s="14"/>
      <c r="L494" s="14"/>
      <c r="M494" s="14"/>
      <c r="N494" s="14"/>
      <c r="O494" s="15"/>
      <c r="P494" s="15"/>
      <c r="Q494" s="15"/>
      <c r="R494" s="15"/>
      <c r="S494" s="15"/>
      <c r="T494" s="14"/>
    </row>
    <row r="495">
      <c r="A495" s="15"/>
      <c r="B495" s="15"/>
      <c r="C495" s="15"/>
      <c r="D495" s="15"/>
      <c r="E495" s="14"/>
      <c r="F495" s="14"/>
      <c r="G495" s="14"/>
      <c r="H495" s="14"/>
      <c r="I495" s="15"/>
      <c r="J495" s="14"/>
      <c r="K495" s="14"/>
      <c r="L495" s="14"/>
      <c r="M495" s="14"/>
      <c r="N495" s="14"/>
      <c r="O495" s="15"/>
      <c r="P495" s="15"/>
      <c r="Q495" s="15"/>
      <c r="R495" s="15"/>
      <c r="S495" s="15"/>
      <c r="T495" s="14"/>
    </row>
    <row r="496">
      <c r="A496" s="15"/>
      <c r="B496" s="15"/>
      <c r="C496" s="15"/>
      <c r="D496" s="15"/>
      <c r="E496" s="14"/>
      <c r="F496" s="14"/>
      <c r="G496" s="14"/>
      <c r="H496" s="14"/>
      <c r="I496" s="15"/>
      <c r="J496" s="14"/>
      <c r="K496" s="14"/>
      <c r="L496" s="14"/>
      <c r="M496" s="14"/>
      <c r="N496" s="14"/>
      <c r="O496" s="15"/>
      <c r="P496" s="15"/>
      <c r="Q496" s="15"/>
      <c r="R496" s="15"/>
      <c r="S496" s="15"/>
      <c r="T496" s="14"/>
    </row>
    <row r="497">
      <c r="A497" s="15"/>
      <c r="B497" s="15"/>
      <c r="C497" s="15"/>
      <c r="D497" s="15"/>
      <c r="E497" s="14"/>
      <c r="F497" s="14"/>
      <c r="G497" s="14"/>
      <c r="H497" s="14"/>
      <c r="I497" s="15"/>
      <c r="J497" s="14"/>
      <c r="K497" s="14"/>
      <c r="L497" s="14"/>
      <c r="M497" s="14"/>
      <c r="N497" s="14"/>
      <c r="O497" s="15"/>
      <c r="P497" s="15"/>
      <c r="Q497" s="15"/>
      <c r="R497" s="15"/>
      <c r="S497" s="15"/>
      <c r="T497" s="14"/>
    </row>
    <row r="498">
      <c r="A498" s="15"/>
      <c r="B498" s="15"/>
      <c r="C498" s="15"/>
      <c r="D498" s="15"/>
      <c r="E498" s="14"/>
      <c r="F498" s="14"/>
      <c r="G498" s="14"/>
      <c r="H498" s="14"/>
      <c r="I498" s="15"/>
      <c r="J498" s="14"/>
      <c r="K498" s="14"/>
      <c r="L498" s="14"/>
      <c r="M498" s="14"/>
      <c r="N498" s="14"/>
      <c r="O498" s="15"/>
      <c r="P498" s="15"/>
      <c r="Q498" s="15"/>
      <c r="R498" s="15"/>
      <c r="S498" s="15"/>
      <c r="T498" s="14"/>
    </row>
    <row r="499">
      <c r="A499" s="15"/>
      <c r="B499" s="15"/>
      <c r="C499" s="15"/>
      <c r="D499" s="15"/>
      <c r="E499" s="14"/>
      <c r="F499" s="14"/>
      <c r="G499" s="14"/>
      <c r="H499" s="14"/>
      <c r="I499" s="15"/>
      <c r="J499" s="14"/>
      <c r="K499" s="14"/>
      <c r="L499" s="14"/>
      <c r="M499" s="14"/>
      <c r="N499" s="14"/>
      <c r="O499" s="15"/>
      <c r="P499" s="15"/>
      <c r="Q499" s="15"/>
      <c r="R499" s="15"/>
      <c r="S499" s="15"/>
      <c r="T499" s="14"/>
    </row>
    <row r="500">
      <c r="A500" s="15"/>
      <c r="B500" s="15"/>
      <c r="C500" s="15"/>
      <c r="D500" s="15"/>
      <c r="E500" s="14"/>
      <c r="F500" s="14"/>
      <c r="G500" s="14"/>
      <c r="H500" s="14"/>
      <c r="I500" s="15"/>
      <c r="J500" s="14"/>
      <c r="K500" s="14"/>
      <c r="L500" s="14"/>
      <c r="M500" s="14"/>
      <c r="N500" s="14"/>
      <c r="O500" s="15"/>
      <c r="P500" s="15"/>
      <c r="Q500" s="15"/>
      <c r="R500" s="15"/>
      <c r="S500" s="15"/>
      <c r="T500" s="14"/>
    </row>
    <row r="501">
      <c r="A501" s="15"/>
      <c r="B501" s="15"/>
      <c r="C501" s="15"/>
      <c r="D501" s="15"/>
      <c r="E501" s="14"/>
      <c r="F501" s="14"/>
      <c r="G501" s="14"/>
      <c r="H501" s="14"/>
      <c r="I501" s="15"/>
      <c r="J501" s="14"/>
      <c r="K501" s="14"/>
      <c r="L501" s="14"/>
      <c r="M501" s="14"/>
      <c r="N501" s="14"/>
      <c r="O501" s="15"/>
      <c r="P501" s="15"/>
      <c r="Q501" s="15"/>
      <c r="R501" s="15"/>
      <c r="S501" s="15"/>
      <c r="T501" s="14"/>
    </row>
    <row r="502">
      <c r="A502" s="15"/>
      <c r="B502" s="15"/>
      <c r="C502" s="15"/>
      <c r="D502" s="15"/>
      <c r="E502" s="14"/>
      <c r="F502" s="14"/>
      <c r="G502" s="14"/>
      <c r="H502" s="14"/>
      <c r="I502" s="15"/>
      <c r="J502" s="14"/>
      <c r="K502" s="14"/>
      <c r="L502" s="14"/>
      <c r="M502" s="14"/>
      <c r="N502" s="14"/>
      <c r="O502" s="15"/>
      <c r="P502" s="15"/>
      <c r="Q502" s="15"/>
      <c r="R502" s="15"/>
      <c r="S502" s="15"/>
      <c r="T502" s="14"/>
    </row>
    <row r="503">
      <c r="A503" s="15"/>
      <c r="B503" s="15"/>
      <c r="C503" s="15"/>
      <c r="D503" s="15"/>
      <c r="E503" s="14"/>
      <c r="F503" s="14"/>
      <c r="G503" s="14"/>
      <c r="H503" s="14"/>
      <c r="I503" s="15"/>
      <c r="J503" s="14"/>
      <c r="K503" s="14"/>
      <c r="L503" s="14"/>
      <c r="M503" s="14"/>
      <c r="N503" s="14"/>
      <c r="O503" s="15"/>
      <c r="P503" s="15"/>
      <c r="Q503" s="15"/>
      <c r="R503" s="15"/>
      <c r="S503" s="15"/>
      <c r="T503" s="14"/>
    </row>
    <row r="504">
      <c r="A504" s="15"/>
      <c r="B504" s="15"/>
      <c r="C504" s="15"/>
      <c r="D504" s="15"/>
      <c r="E504" s="14"/>
      <c r="F504" s="14"/>
      <c r="G504" s="14"/>
      <c r="H504" s="14"/>
      <c r="I504" s="15"/>
      <c r="J504" s="14"/>
      <c r="K504" s="14"/>
      <c r="L504" s="14"/>
      <c r="M504" s="14"/>
      <c r="N504" s="14"/>
      <c r="O504" s="15"/>
      <c r="P504" s="15"/>
      <c r="Q504" s="15"/>
      <c r="R504" s="15"/>
      <c r="S504" s="15"/>
      <c r="T504" s="14"/>
    </row>
    <row r="505">
      <c r="A505" s="15"/>
      <c r="B505" s="15"/>
      <c r="C505" s="15"/>
      <c r="D505" s="15"/>
      <c r="E505" s="14"/>
      <c r="F505" s="14"/>
      <c r="G505" s="14"/>
      <c r="H505" s="14"/>
      <c r="I505" s="15"/>
      <c r="J505" s="14"/>
      <c r="K505" s="14"/>
      <c r="L505" s="14"/>
      <c r="M505" s="14"/>
      <c r="N505" s="14"/>
      <c r="O505" s="15"/>
      <c r="P505" s="15"/>
      <c r="Q505" s="15"/>
      <c r="R505" s="15"/>
      <c r="S505" s="15"/>
      <c r="T505" s="14"/>
    </row>
    <row r="506">
      <c r="A506" s="15"/>
      <c r="B506" s="15"/>
      <c r="C506" s="15"/>
      <c r="D506" s="15"/>
      <c r="E506" s="14"/>
      <c r="F506" s="14"/>
      <c r="G506" s="14"/>
      <c r="H506" s="14"/>
      <c r="I506" s="15"/>
      <c r="J506" s="14"/>
      <c r="K506" s="14"/>
      <c r="L506" s="14"/>
      <c r="M506" s="14"/>
      <c r="N506" s="14"/>
      <c r="O506" s="15"/>
      <c r="P506" s="15"/>
      <c r="Q506" s="15"/>
      <c r="R506" s="15"/>
      <c r="S506" s="15"/>
      <c r="T506" s="14"/>
    </row>
    <row r="507">
      <c r="A507" s="15"/>
      <c r="B507" s="15"/>
      <c r="C507" s="15"/>
      <c r="D507" s="15"/>
      <c r="E507" s="14"/>
      <c r="F507" s="14"/>
      <c r="G507" s="14"/>
      <c r="H507" s="14"/>
      <c r="I507" s="15"/>
      <c r="J507" s="14"/>
      <c r="K507" s="14"/>
      <c r="L507" s="14"/>
      <c r="M507" s="14"/>
      <c r="N507" s="14"/>
      <c r="O507" s="15"/>
      <c r="P507" s="15"/>
      <c r="Q507" s="15"/>
      <c r="R507" s="15"/>
      <c r="S507" s="15"/>
      <c r="T507" s="14"/>
    </row>
    <row r="508">
      <c r="A508" s="15"/>
      <c r="B508" s="15"/>
      <c r="C508" s="15"/>
      <c r="D508" s="15"/>
      <c r="E508" s="14"/>
      <c r="F508" s="14"/>
      <c r="G508" s="14"/>
      <c r="H508" s="14"/>
      <c r="I508" s="15"/>
      <c r="J508" s="14"/>
      <c r="K508" s="14"/>
      <c r="L508" s="14"/>
      <c r="M508" s="14"/>
      <c r="N508" s="14"/>
      <c r="O508" s="15"/>
      <c r="P508" s="15"/>
      <c r="Q508" s="15"/>
      <c r="R508" s="15"/>
      <c r="S508" s="15"/>
      <c r="T508" s="14"/>
    </row>
    <row r="509">
      <c r="A509" s="15"/>
      <c r="B509" s="15"/>
      <c r="C509" s="15"/>
      <c r="D509" s="15"/>
      <c r="E509" s="14"/>
      <c r="F509" s="14"/>
      <c r="G509" s="14"/>
      <c r="H509" s="14"/>
      <c r="I509" s="15"/>
      <c r="J509" s="14"/>
      <c r="K509" s="14"/>
      <c r="L509" s="14"/>
      <c r="M509" s="14"/>
      <c r="N509" s="14"/>
      <c r="O509" s="15"/>
      <c r="P509" s="15"/>
      <c r="Q509" s="15"/>
      <c r="R509" s="15"/>
      <c r="S509" s="15"/>
      <c r="T509" s="14"/>
    </row>
    <row r="510">
      <c r="A510" s="15"/>
      <c r="B510" s="15"/>
      <c r="C510" s="15"/>
      <c r="D510" s="15"/>
      <c r="E510" s="14"/>
      <c r="F510" s="14"/>
      <c r="G510" s="14"/>
      <c r="H510" s="14"/>
      <c r="I510" s="15"/>
      <c r="J510" s="14"/>
      <c r="K510" s="14"/>
      <c r="L510" s="14"/>
      <c r="M510" s="14"/>
      <c r="N510" s="14"/>
      <c r="O510" s="15"/>
      <c r="P510" s="15"/>
      <c r="Q510" s="15"/>
      <c r="R510" s="15"/>
      <c r="S510" s="15"/>
      <c r="T510" s="14"/>
    </row>
    <row r="511">
      <c r="A511" s="15"/>
      <c r="B511" s="15"/>
      <c r="C511" s="15"/>
      <c r="D511" s="15"/>
      <c r="E511" s="14"/>
      <c r="F511" s="14"/>
      <c r="G511" s="14"/>
      <c r="H511" s="14"/>
      <c r="I511" s="15"/>
      <c r="J511" s="14"/>
      <c r="K511" s="14"/>
      <c r="L511" s="14"/>
      <c r="M511" s="14"/>
      <c r="N511" s="14"/>
      <c r="O511" s="15"/>
      <c r="P511" s="15"/>
      <c r="Q511" s="15"/>
      <c r="R511" s="15"/>
      <c r="S511" s="15"/>
      <c r="T511" s="14"/>
    </row>
    <row r="512">
      <c r="A512" s="15"/>
      <c r="B512" s="15"/>
      <c r="C512" s="15"/>
      <c r="D512" s="15"/>
      <c r="E512" s="14"/>
      <c r="F512" s="14"/>
      <c r="G512" s="14"/>
      <c r="H512" s="14"/>
      <c r="I512" s="15"/>
      <c r="J512" s="14"/>
      <c r="K512" s="14"/>
      <c r="L512" s="14"/>
      <c r="M512" s="14"/>
      <c r="N512" s="14"/>
      <c r="O512" s="15"/>
      <c r="P512" s="15"/>
      <c r="Q512" s="15"/>
      <c r="R512" s="15"/>
      <c r="S512" s="15"/>
      <c r="T512" s="14"/>
    </row>
    <row r="513">
      <c r="A513" s="15"/>
      <c r="B513" s="15"/>
      <c r="C513" s="15"/>
      <c r="D513" s="15"/>
      <c r="E513" s="14"/>
      <c r="F513" s="14"/>
      <c r="G513" s="14"/>
      <c r="H513" s="14"/>
      <c r="I513" s="15"/>
      <c r="J513" s="14"/>
      <c r="K513" s="14"/>
      <c r="L513" s="14"/>
      <c r="M513" s="14"/>
      <c r="N513" s="14"/>
      <c r="O513" s="15"/>
      <c r="P513" s="15"/>
      <c r="Q513" s="15"/>
      <c r="R513" s="15"/>
      <c r="S513" s="15"/>
      <c r="T513" s="14"/>
    </row>
    <row r="514">
      <c r="A514" s="15"/>
      <c r="B514" s="15"/>
      <c r="C514" s="15"/>
      <c r="D514" s="15"/>
      <c r="E514" s="14"/>
      <c r="F514" s="14"/>
      <c r="G514" s="14"/>
      <c r="H514" s="14"/>
      <c r="I514" s="15"/>
      <c r="J514" s="14"/>
      <c r="K514" s="14"/>
      <c r="L514" s="14"/>
      <c r="M514" s="14"/>
      <c r="N514" s="14"/>
      <c r="O514" s="15"/>
      <c r="P514" s="15"/>
      <c r="Q514" s="15"/>
      <c r="R514" s="15"/>
      <c r="S514" s="15"/>
      <c r="T514" s="14"/>
    </row>
    <row r="515">
      <c r="A515" s="15"/>
      <c r="B515" s="15"/>
      <c r="C515" s="15"/>
      <c r="D515" s="15"/>
      <c r="E515" s="14"/>
      <c r="F515" s="14"/>
      <c r="G515" s="14"/>
      <c r="H515" s="14"/>
      <c r="I515" s="15"/>
      <c r="J515" s="14"/>
      <c r="K515" s="14"/>
      <c r="L515" s="14"/>
      <c r="M515" s="14"/>
      <c r="N515" s="14"/>
      <c r="O515" s="15"/>
      <c r="P515" s="15"/>
      <c r="Q515" s="15"/>
      <c r="R515" s="15"/>
      <c r="S515" s="15"/>
      <c r="T515" s="14"/>
    </row>
    <row r="516">
      <c r="A516" s="15"/>
      <c r="B516" s="15"/>
      <c r="C516" s="15"/>
      <c r="D516" s="15"/>
      <c r="E516" s="14"/>
      <c r="F516" s="14"/>
      <c r="G516" s="14"/>
      <c r="H516" s="14"/>
      <c r="I516" s="15"/>
      <c r="J516" s="14"/>
      <c r="K516" s="14"/>
      <c r="L516" s="14"/>
      <c r="M516" s="14"/>
      <c r="N516" s="14"/>
      <c r="O516" s="15"/>
      <c r="P516" s="15"/>
      <c r="Q516" s="15"/>
      <c r="R516" s="15"/>
      <c r="S516" s="15"/>
      <c r="T516" s="14"/>
    </row>
    <row r="517">
      <c r="A517" s="15"/>
      <c r="B517" s="15"/>
      <c r="C517" s="15"/>
      <c r="D517" s="15"/>
      <c r="E517" s="14"/>
      <c r="F517" s="14"/>
      <c r="G517" s="14"/>
      <c r="H517" s="14"/>
      <c r="I517" s="15"/>
      <c r="J517" s="14"/>
      <c r="K517" s="14"/>
      <c r="L517" s="14"/>
      <c r="M517" s="14"/>
      <c r="N517" s="14"/>
      <c r="O517" s="15"/>
      <c r="P517" s="15"/>
      <c r="Q517" s="15"/>
      <c r="R517" s="15"/>
      <c r="S517" s="15"/>
      <c r="T517" s="14"/>
    </row>
    <row r="518">
      <c r="A518" s="15"/>
      <c r="B518" s="15"/>
      <c r="C518" s="15"/>
      <c r="D518" s="15"/>
      <c r="E518" s="14"/>
      <c r="F518" s="14"/>
      <c r="G518" s="14"/>
      <c r="H518" s="14"/>
      <c r="I518" s="15"/>
      <c r="J518" s="14"/>
      <c r="K518" s="14"/>
      <c r="L518" s="14"/>
      <c r="M518" s="14"/>
      <c r="N518" s="14"/>
      <c r="O518" s="15"/>
      <c r="P518" s="15"/>
      <c r="Q518" s="15"/>
      <c r="R518" s="15"/>
      <c r="S518" s="15"/>
      <c r="T518" s="14"/>
    </row>
    <row r="519">
      <c r="A519" s="15"/>
      <c r="B519" s="15"/>
      <c r="C519" s="15"/>
      <c r="D519" s="15"/>
      <c r="E519" s="14"/>
      <c r="F519" s="14"/>
      <c r="G519" s="14"/>
      <c r="H519" s="14"/>
      <c r="I519" s="15"/>
      <c r="J519" s="14"/>
      <c r="K519" s="14"/>
      <c r="L519" s="14"/>
      <c r="M519" s="14"/>
      <c r="N519" s="14"/>
      <c r="O519" s="15"/>
      <c r="P519" s="15"/>
      <c r="Q519" s="15"/>
      <c r="R519" s="15"/>
      <c r="S519" s="15"/>
      <c r="T519" s="14"/>
    </row>
    <row r="520">
      <c r="A520" s="15"/>
      <c r="B520" s="15"/>
      <c r="C520" s="15"/>
      <c r="D520" s="15"/>
      <c r="E520" s="14"/>
      <c r="F520" s="14"/>
      <c r="G520" s="14"/>
      <c r="H520" s="14"/>
      <c r="I520" s="15"/>
      <c r="J520" s="14"/>
      <c r="K520" s="14"/>
      <c r="L520" s="14"/>
      <c r="M520" s="14"/>
      <c r="N520" s="14"/>
      <c r="O520" s="15"/>
      <c r="P520" s="15"/>
      <c r="Q520" s="15"/>
      <c r="R520" s="15"/>
      <c r="S520" s="15"/>
      <c r="T520" s="14"/>
    </row>
    <row r="521">
      <c r="A521" s="15"/>
      <c r="B521" s="15"/>
      <c r="C521" s="15"/>
      <c r="D521" s="15"/>
      <c r="E521" s="14"/>
      <c r="F521" s="14"/>
      <c r="G521" s="14"/>
      <c r="H521" s="14"/>
      <c r="I521" s="15"/>
      <c r="J521" s="14"/>
      <c r="K521" s="14"/>
      <c r="L521" s="14"/>
      <c r="M521" s="14"/>
      <c r="N521" s="14"/>
      <c r="O521" s="15"/>
      <c r="P521" s="15"/>
      <c r="Q521" s="15"/>
      <c r="R521" s="15"/>
      <c r="S521" s="15"/>
      <c r="T521" s="14"/>
    </row>
    <row r="522">
      <c r="A522" s="15"/>
      <c r="B522" s="15"/>
      <c r="C522" s="15"/>
      <c r="D522" s="15"/>
      <c r="E522" s="14"/>
      <c r="F522" s="14"/>
      <c r="G522" s="14"/>
      <c r="H522" s="14"/>
      <c r="I522" s="15"/>
      <c r="J522" s="14"/>
      <c r="K522" s="14"/>
      <c r="L522" s="14"/>
      <c r="M522" s="14"/>
      <c r="N522" s="14"/>
      <c r="O522" s="15"/>
      <c r="P522" s="15"/>
      <c r="Q522" s="15"/>
      <c r="R522" s="15"/>
      <c r="S522" s="15"/>
      <c r="T522" s="14"/>
    </row>
    <row r="523">
      <c r="A523" s="15"/>
      <c r="B523" s="15"/>
      <c r="C523" s="15"/>
      <c r="D523" s="15"/>
      <c r="E523" s="14"/>
      <c r="F523" s="14"/>
      <c r="G523" s="14"/>
      <c r="H523" s="14"/>
      <c r="I523" s="15"/>
      <c r="J523" s="14"/>
      <c r="K523" s="14"/>
      <c r="L523" s="14"/>
      <c r="M523" s="14"/>
      <c r="N523" s="14"/>
      <c r="O523" s="15"/>
      <c r="P523" s="15"/>
      <c r="Q523" s="15"/>
      <c r="R523" s="15"/>
      <c r="S523" s="15"/>
      <c r="T523" s="14"/>
    </row>
    <row r="524">
      <c r="A524" s="15"/>
      <c r="B524" s="15"/>
      <c r="C524" s="15"/>
      <c r="D524" s="15"/>
      <c r="E524" s="14"/>
      <c r="F524" s="14"/>
      <c r="G524" s="14"/>
      <c r="H524" s="14"/>
      <c r="I524" s="15"/>
      <c r="J524" s="14"/>
      <c r="K524" s="14"/>
      <c r="L524" s="14"/>
      <c r="M524" s="14"/>
      <c r="N524" s="14"/>
      <c r="O524" s="15"/>
      <c r="P524" s="15"/>
      <c r="Q524" s="15"/>
      <c r="R524" s="15"/>
      <c r="S524" s="15"/>
      <c r="T524" s="14"/>
    </row>
    <row r="525">
      <c r="A525" s="15"/>
      <c r="B525" s="15"/>
      <c r="C525" s="15"/>
      <c r="D525" s="15"/>
      <c r="E525" s="14"/>
      <c r="F525" s="14"/>
      <c r="G525" s="14"/>
      <c r="H525" s="14"/>
      <c r="I525" s="15"/>
      <c r="J525" s="14"/>
      <c r="K525" s="14"/>
      <c r="L525" s="14"/>
      <c r="M525" s="14"/>
      <c r="N525" s="14"/>
      <c r="O525" s="15"/>
      <c r="P525" s="15"/>
      <c r="Q525" s="15"/>
      <c r="R525" s="15"/>
      <c r="S525" s="15"/>
      <c r="T525" s="14"/>
    </row>
    <row r="526">
      <c r="A526" s="15"/>
      <c r="B526" s="15"/>
      <c r="C526" s="15"/>
      <c r="D526" s="15"/>
      <c r="E526" s="14"/>
      <c r="F526" s="14"/>
      <c r="G526" s="14"/>
      <c r="H526" s="14"/>
      <c r="I526" s="15"/>
      <c r="J526" s="14"/>
      <c r="K526" s="14"/>
      <c r="L526" s="14"/>
      <c r="M526" s="14"/>
      <c r="N526" s="14"/>
      <c r="O526" s="15"/>
      <c r="P526" s="15"/>
      <c r="Q526" s="15"/>
      <c r="R526" s="15"/>
      <c r="S526" s="15"/>
      <c r="T526" s="14"/>
    </row>
    <row r="527">
      <c r="A527" s="15"/>
      <c r="B527" s="15"/>
      <c r="C527" s="15"/>
      <c r="D527" s="15"/>
      <c r="E527" s="14"/>
      <c r="F527" s="14"/>
      <c r="G527" s="14"/>
      <c r="H527" s="14"/>
      <c r="I527" s="15"/>
      <c r="J527" s="14"/>
      <c r="K527" s="14"/>
      <c r="L527" s="14"/>
      <c r="M527" s="14"/>
      <c r="N527" s="14"/>
      <c r="O527" s="15"/>
      <c r="P527" s="15"/>
      <c r="Q527" s="15"/>
      <c r="R527" s="15"/>
      <c r="S527" s="15"/>
      <c r="T527" s="14"/>
    </row>
    <row r="528">
      <c r="A528" s="15"/>
      <c r="B528" s="15"/>
      <c r="C528" s="15"/>
      <c r="D528" s="15"/>
      <c r="E528" s="14"/>
      <c r="F528" s="14"/>
      <c r="G528" s="14"/>
      <c r="H528" s="14"/>
      <c r="I528" s="15"/>
      <c r="J528" s="14"/>
      <c r="K528" s="14"/>
      <c r="L528" s="14"/>
      <c r="M528" s="14"/>
      <c r="N528" s="14"/>
      <c r="O528" s="15"/>
      <c r="P528" s="15"/>
      <c r="Q528" s="15"/>
      <c r="R528" s="15"/>
      <c r="S528" s="15"/>
      <c r="T528" s="14"/>
    </row>
    <row r="529">
      <c r="A529" s="15"/>
      <c r="B529" s="15"/>
      <c r="C529" s="15"/>
      <c r="D529" s="15"/>
      <c r="E529" s="14"/>
      <c r="F529" s="14"/>
      <c r="G529" s="14"/>
      <c r="H529" s="14"/>
      <c r="I529" s="15"/>
      <c r="J529" s="14"/>
      <c r="K529" s="14"/>
      <c r="L529" s="14"/>
      <c r="M529" s="14"/>
      <c r="N529" s="14"/>
      <c r="O529" s="15"/>
      <c r="P529" s="15"/>
      <c r="Q529" s="15"/>
      <c r="R529" s="15"/>
      <c r="S529" s="15"/>
      <c r="T529" s="14"/>
    </row>
    <row r="530">
      <c r="A530" s="15"/>
      <c r="B530" s="15"/>
      <c r="C530" s="15"/>
      <c r="D530" s="15"/>
      <c r="E530" s="14"/>
      <c r="F530" s="14"/>
      <c r="G530" s="14"/>
      <c r="H530" s="14"/>
      <c r="I530" s="15"/>
      <c r="J530" s="14"/>
      <c r="K530" s="14"/>
      <c r="L530" s="14"/>
      <c r="M530" s="14"/>
      <c r="N530" s="14"/>
      <c r="O530" s="15"/>
      <c r="P530" s="15"/>
      <c r="Q530" s="15"/>
      <c r="R530" s="15"/>
      <c r="S530" s="15"/>
      <c r="T530" s="14"/>
    </row>
    <row r="531">
      <c r="A531" s="15"/>
      <c r="B531" s="15"/>
      <c r="C531" s="15"/>
      <c r="D531" s="15"/>
      <c r="E531" s="14"/>
      <c r="F531" s="14"/>
      <c r="G531" s="14"/>
      <c r="H531" s="14"/>
      <c r="I531" s="15"/>
      <c r="J531" s="14"/>
      <c r="K531" s="14"/>
      <c r="L531" s="14"/>
      <c r="M531" s="14"/>
      <c r="N531" s="14"/>
      <c r="O531" s="15"/>
      <c r="P531" s="15"/>
      <c r="Q531" s="15"/>
      <c r="R531" s="15"/>
      <c r="S531" s="15"/>
      <c r="T531" s="14"/>
    </row>
    <row r="532">
      <c r="A532" s="15"/>
      <c r="B532" s="15"/>
      <c r="C532" s="15"/>
      <c r="D532" s="15"/>
      <c r="E532" s="14"/>
      <c r="F532" s="14"/>
      <c r="G532" s="14"/>
      <c r="H532" s="14"/>
      <c r="I532" s="15"/>
      <c r="J532" s="14"/>
      <c r="K532" s="14"/>
      <c r="L532" s="14"/>
      <c r="M532" s="14"/>
      <c r="N532" s="14"/>
      <c r="O532" s="15"/>
      <c r="P532" s="15"/>
      <c r="Q532" s="15"/>
      <c r="R532" s="15"/>
      <c r="S532" s="15"/>
      <c r="T532" s="14"/>
    </row>
    <row r="533">
      <c r="A533" s="15"/>
      <c r="B533" s="15"/>
      <c r="C533" s="15"/>
      <c r="D533" s="15"/>
      <c r="E533" s="14"/>
      <c r="F533" s="14"/>
      <c r="G533" s="14"/>
      <c r="H533" s="14"/>
      <c r="I533" s="15"/>
      <c r="J533" s="14"/>
      <c r="K533" s="14"/>
      <c r="L533" s="14"/>
      <c r="M533" s="14"/>
      <c r="N533" s="14"/>
      <c r="O533" s="15"/>
      <c r="P533" s="15"/>
      <c r="Q533" s="15"/>
      <c r="R533" s="15"/>
      <c r="S533" s="15"/>
      <c r="T533" s="14"/>
    </row>
    <row r="534">
      <c r="A534" s="15"/>
      <c r="B534" s="15"/>
      <c r="C534" s="15"/>
      <c r="D534" s="15"/>
      <c r="E534" s="14"/>
      <c r="F534" s="14"/>
      <c r="G534" s="14"/>
      <c r="H534" s="14"/>
      <c r="I534" s="15"/>
      <c r="J534" s="14"/>
      <c r="K534" s="14"/>
      <c r="L534" s="14"/>
      <c r="M534" s="14"/>
      <c r="N534" s="14"/>
      <c r="O534" s="15"/>
      <c r="P534" s="15"/>
      <c r="Q534" s="15"/>
      <c r="R534" s="15"/>
      <c r="S534" s="15"/>
      <c r="T534" s="14"/>
    </row>
    <row r="535">
      <c r="A535" s="15"/>
      <c r="B535" s="15"/>
      <c r="C535" s="15"/>
      <c r="D535" s="15"/>
      <c r="E535" s="14"/>
      <c r="F535" s="14"/>
      <c r="G535" s="14"/>
      <c r="H535" s="14"/>
      <c r="I535" s="15"/>
      <c r="J535" s="14"/>
      <c r="K535" s="14"/>
      <c r="L535" s="14"/>
      <c r="M535" s="14"/>
      <c r="N535" s="14"/>
      <c r="O535" s="15"/>
      <c r="P535" s="15"/>
      <c r="Q535" s="15"/>
      <c r="R535" s="15"/>
      <c r="S535" s="15"/>
      <c r="T535" s="14"/>
    </row>
    <row r="536">
      <c r="A536" s="15"/>
      <c r="B536" s="15"/>
      <c r="C536" s="15"/>
      <c r="D536" s="15"/>
      <c r="E536" s="14"/>
      <c r="F536" s="14"/>
      <c r="G536" s="14"/>
      <c r="H536" s="14"/>
      <c r="I536" s="15"/>
      <c r="J536" s="14"/>
      <c r="K536" s="14"/>
      <c r="L536" s="14"/>
      <c r="M536" s="14"/>
      <c r="N536" s="14"/>
      <c r="O536" s="15"/>
      <c r="P536" s="15"/>
      <c r="Q536" s="15"/>
      <c r="R536" s="15"/>
      <c r="S536" s="15"/>
      <c r="T536" s="14"/>
    </row>
    <row r="537">
      <c r="A537" s="15"/>
      <c r="B537" s="15"/>
      <c r="C537" s="15"/>
      <c r="D537" s="15"/>
      <c r="E537" s="14"/>
      <c r="F537" s="14"/>
      <c r="G537" s="14"/>
      <c r="H537" s="14"/>
      <c r="I537" s="15"/>
      <c r="J537" s="14"/>
      <c r="K537" s="14"/>
      <c r="L537" s="14"/>
      <c r="M537" s="14"/>
      <c r="N537" s="14"/>
      <c r="O537" s="15"/>
      <c r="P537" s="15"/>
      <c r="Q537" s="15"/>
      <c r="R537" s="15"/>
      <c r="S537" s="15"/>
      <c r="T537" s="14"/>
    </row>
    <row r="538">
      <c r="A538" s="15"/>
      <c r="B538" s="15"/>
      <c r="C538" s="15"/>
      <c r="D538" s="15"/>
      <c r="E538" s="14"/>
      <c r="F538" s="14"/>
      <c r="G538" s="14"/>
      <c r="H538" s="14"/>
      <c r="I538" s="15"/>
      <c r="J538" s="14"/>
      <c r="K538" s="14"/>
      <c r="L538" s="14"/>
      <c r="M538" s="14"/>
      <c r="N538" s="14"/>
      <c r="O538" s="15"/>
      <c r="P538" s="15"/>
      <c r="Q538" s="15"/>
      <c r="R538" s="15"/>
      <c r="S538" s="15"/>
      <c r="T538" s="14"/>
    </row>
    <row r="539">
      <c r="A539" s="15"/>
      <c r="B539" s="15"/>
      <c r="C539" s="15"/>
      <c r="D539" s="15"/>
      <c r="E539" s="14"/>
      <c r="F539" s="14"/>
      <c r="G539" s="14"/>
      <c r="H539" s="14"/>
      <c r="I539" s="15"/>
      <c r="J539" s="14"/>
      <c r="K539" s="14"/>
      <c r="L539" s="14"/>
      <c r="M539" s="14"/>
      <c r="N539" s="14"/>
      <c r="O539" s="15"/>
      <c r="P539" s="15"/>
      <c r="Q539" s="15"/>
      <c r="R539" s="15"/>
      <c r="S539" s="15"/>
      <c r="T539" s="14"/>
    </row>
    <row r="540">
      <c r="A540" s="15"/>
      <c r="B540" s="15"/>
      <c r="C540" s="15"/>
      <c r="D540" s="15"/>
      <c r="E540" s="14"/>
      <c r="F540" s="14"/>
      <c r="G540" s="14"/>
      <c r="H540" s="14"/>
      <c r="I540" s="15"/>
      <c r="J540" s="14"/>
      <c r="K540" s="14"/>
      <c r="L540" s="14"/>
      <c r="M540" s="14"/>
      <c r="N540" s="14"/>
      <c r="O540" s="15"/>
      <c r="P540" s="15"/>
      <c r="Q540" s="15"/>
      <c r="R540" s="15"/>
      <c r="S540" s="15"/>
      <c r="T540" s="14"/>
    </row>
    <row r="541">
      <c r="A541" s="15"/>
      <c r="B541" s="15"/>
      <c r="C541" s="15"/>
      <c r="D541" s="15"/>
      <c r="E541" s="14"/>
      <c r="F541" s="14"/>
      <c r="G541" s="14"/>
      <c r="H541" s="14"/>
      <c r="I541" s="15"/>
      <c r="J541" s="14"/>
      <c r="K541" s="14"/>
      <c r="L541" s="14"/>
      <c r="M541" s="14"/>
      <c r="N541" s="14"/>
      <c r="O541" s="15"/>
      <c r="P541" s="15"/>
      <c r="Q541" s="15"/>
      <c r="R541" s="15"/>
      <c r="S541" s="15"/>
      <c r="T541" s="14"/>
    </row>
    <row r="542">
      <c r="A542" s="15"/>
      <c r="B542" s="15"/>
      <c r="C542" s="15"/>
      <c r="D542" s="15"/>
      <c r="E542" s="14"/>
      <c r="F542" s="14"/>
      <c r="G542" s="14"/>
      <c r="H542" s="14"/>
      <c r="I542" s="15"/>
      <c r="J542" s="14"/>
      <c r="K542" s="14"/>
      <c r="L542" s="14"/>
      <c r="M542" s="14"/>
      <c r="N542" s="14"/>
      <c r="O542" s="15"/>
      <c r="P542" s="15"/>
      <c r="Q542" s="15"/>
      <c r="R542" s="15"/>
      <c r="S542" s="15"/>
      <c r="T542" s="14"/>
    </row>
    <row r="543">
      <c r="A543" s="15"/>
      <c r="B543" s="15"/>
      <c r="C543" s="15"/>
      <c r="D543" s="15"/>
      <c r="E543" s="14"/>
      <c r="F543" s="14"/>
      <c r="G543" s="14"/>
      <c r="H543" s="14"/>
      <c r="I543" s="15"/>
      <c r="J543" s="14"/>
      <c r="K543" s="14"/>
      <c r="L543" s="14"/>
      <c r="M543" s="14"/>
      <c r="N543" s="14"/>
      <c r="O543" s="15"/>
      <c r="P543" s="15"/>
      <c r="Q543" s="15"/>
      <c r="R543" s="15"/>
      <c r="S543" s="15"/>
      <c r="T543" s="14"/>
    </row>
    <row r="544">
      <c r="A544" s="15"/>
      <c r="B544" s="15"/>
      <c r="C544" s="15"/>
      <c r="D544" s="15"/>
      <c r="E544" s="14"/>
      <c r="F544" s="14"/>
      <c r="G544" s="14"/>
      <c r="H544" s="14"/>
      <c r="I544" s="15"/>
      <c r="J544" s="14"/>
      <c r="K544" s="14"/>
      <c r="L544" s="14"/>
      <c r="M544" s="14"/>
      <c r="N544" s="14"/>
      <c r="O544" s="15"/>
      <c r="P544" s="15"/>
      <c r="Q544" s="15"/>
      <c r="R544" s="15"/>
      <c r="S544" s="15"/>
      <c r="T544" s="14"/>
    </row>
    <row r="545">
      <c r="A545" s="15"/>
      <c r="B545" s="15"/>
      <c r="C545" s="15"/>
      <c r="D545" s="15"/>
      <c r="E545" s="14"/>
      <c r="F545" s="14"/>
      <c r="G545" s="14"/>
      <c r="H545" s="14"/>
      <c r="I545" s="15"/>
      <c r="J545" s="14"/>
      <c r="K545" s="14"/>
      <c r="L545" s="14"/>
      <c r="M545" s="14"/>
      <c r="N545" s="14"/>
      <c r="O545" s="15"/>
      <c r="P545" s="15"/>
      <c r="Q545" s="15"/>
      <c r="R545" s="15"/>
      <c r="S545" s="15"/>
      <c r="T545" s="14"/>
    </row>
    <row r="546">
      <c r="A546" s="15"/>
      <c r="B546" s="15"/>
      <c r="C546" s="15"/>
      <c r="D546" s="15"/>
      <c r="E546" s="14"/>
      <c r="F546" s="14"/>
      <c r="G546" s="14"/>
      <c r="H546" s="14"/>
      <c r="I546" s="15"/>
      <c r="J546" s="14"/>
      <c r="K546" s="14"/>
      <c r="L546" s="14"/>
      <c r="M546" s="14"/>
      <c r="N546" s="14"/>
      <c r="O546" s="15"/>
      <c r="P546" s="15"/>
      <c r="Q546" s="15"/>
      <c r="R546" s="15"/>
      <c r="S546" s="15"/>
      <c r="T546" s="14"/>
    </row>
    <row r="547">
      <c r="A547" s="15"/>
      <c r="B547" s="15"/>
      <c r="C547" s="15"/>
      <c r="D547" s="15"/>
      <c r="E547" s="14"/>
      <c r="F547" s="14"/>
      <c r="G547" s="14"/>
      <c r="H547" s="14"/>
      <c r="I547" s="15"/>
      <c r="J547" s="14"/>
      <c r="K547" s="14"/>
      <c r="L547" s="14"/>
      <c r="M547" s="14"/>
      <c r="N547" s="14"/>
      <c r="O547" s="15"/>
      <c r="P547" s="15"/>
      <c r="Q547" s="15"/>
      <c r="R547" s="15"/>
      <c r="S547" s="15"/>
      <c r="T547" s="14"/>
    </row>
    <row r="548">
      <c r="A548" s="15"/>
      <c r="B548" s="15"/>
      <c r="C548" s="15"/>
      <c r="D548" s="15"/>
      <c r="E548" s="14"/>
      <c r="F548" s="14"/>
      <c r="G548" s="14"/>
      <c r="H548" s="14"/>
      <c r="I548" s="15"/>
      <c r="J548" s="14"/>
      <c r="K548" s="14"/>
      <c r="L548" s="14"/>
      <c r="M548" s="14"/>
      <c r="N548" s="14"/>
      <c r="O548" s="15"/>
      <c r="P548" s="15"/>
      <c r="Q548" s="15"/>
      <c r="R548" s="15"/>
      <c r="S548" s="15"/>
      <c r="T548" s="14"/>
    </row>
    <row r="549">
      <c r="A549" s="15"/>
      <c r="B549" s="15"/>
      <c r="C549" s="15"/>
      <c r="D549" s="15"/>
      <c r="E549" s="14"/>
      <c r="F549" s="14"/>
      <c r="G549" s="14"/>
      <c r="H549" s="14"/>
      <c r="I549" s="15"/>
      <c r="J549" s="14"/>
      <c r="K549" s="14"/>
      <c r="L549" s="14"/>
      <c r="M549" s="14"/>
      <c r="N549" s="14"/>
      <c r="O549" s="15"/>
      <c r="P549" s="15"/>
      <c r="Q549" s="15"/>
      <c r="R549" s="15"/>
      <c r="S549" s="15"/>
      <c r="T549" s="14"/>
    </row>
    <row r="550">
      <c r="A550" s="15"/>
      <c r="B550" s="15"/>
      <c r="C550" s="15"/>
      <c r="D550" s="15"/>
      <c r="E550" s="14"/>
      <c r="F550" s="14"/>
      <c r="G550" s="14"/>
      <c r="H550" s="14"/>
      <c r="I550" s="15"/>
      <c r="J550" s="14"/>
      <c r="K550" s="14"/>
      <c r="L550" s="14"/>
      <c r="M550" s="14"/>
      <c r="N550" s="14"/>
      <c r="O550" s="15"/>
      <c r="P550" s="15"/>
      <c r="Q550" s="15"/>
      <c r="R550" s="15"/>
      <c r="S550" s="15"/>
      <c r="T550" s="14"/>
    </row>
    <row r="551">
      <c r="A551" s="15"/>
      <c r="B551" s="15"/>
      <c r="C551" s="15"/>
      <c r="D551" s="15"/>
      <c r="E551" s="14"/>
      <c r="F551" s="14"/>
      <c r="G551" s="14"/>
      <c r="H551" s="14"/>
      <c r="I551" s="15"/>
      <c r="J551" s="14"/>
      <c r="K551" s="14"/>
      <c r="L551" s="14"/>
      <c r="M551" s="14"/>
      <c r="N551" s="14"/>
      <c r="O551" s="15"/>
      <c r="P551" s="15"/>
      <c r="Q551" s="15"/>
      <c r="R551" s="15"/>
      <c r="S551" s="15"/>
      <c r="T551" s="14"/>
    </row>
    <row r="552">
      <c r="A552" s="15"/>
      <c r="B552" s="15"/>
      <c r="C552" s="15"/>
      <c r="D552" s="15"/>
      <c r="E552" s="14"/>
      <c r="F552" s="14"/>
      <c r="G552" s="14"/>
      <c r="H552" s="14"/>
      <c r="I552" s="15"/>
      <c r="J552" s="14"/>
      <c r="K552" s="14"/>
      <c r="L552" s="14"/>
      <c r="M552" s="14"/>
      <c r="N552" s="14"/>
      <c r="O552" s="15"/>
      <c r="P552" s="15"/>
      <c r="Q552" s="15"/>
      <c r="R552" s="15"/>
      <c r="S552" s="15"/>
      <c r="T552" s="14"/>
    </row>
    <row r="553">
      <c r="A553" s="15"/>
      <c r="B553" s="15"/>
      <c r="C553" s="15"/>
      <c r="D553" s="15"/>
      <c r="E553" s="14"/>
      <c r="F553" s="14"/>
      <c r="G553" s="14"/>
      <c r="H553" s="14"/>
      <c r="I553" s="15"/>
      <c r="J553" s="14"/>
      <c r="K553" s="14"/>
      <c r="L553" s="14"/>
      <c r="M553" s="14"/>
      <c r="N553" s="14"/>
      <c r="O553" s="15"/>
      <c r="P553" s="15"/>
      <c r="Q553" s="15"/>
      <c r="R553" s="15"/>
      <c r="S553" s="15"/>
      <c r="T553" s="14"/>
    </row>
    <row r="554">
      <c r="A554" s="15"/>
      <c r="B554" s="15"/>
      <c r="C554" s="15"/>
      <c r="D554" s="15"/>
      <c r="E554" s="14"/>
      <c r="F554" s="14"/>
      <c r="G554" s="14"/>
      <c r="H554" s="14"/>
      <c r="I554" s="15"/>
      <c r="J554" s="14"/>
      <c r="K554" s="14"/>
      <c r="L554" s="14"/>
      <c r="M554" s="14"/>
      <c r="N554" s="14"/>
      <c r="O554" s="15"/>
      <c r="P554" s="15"/>
      <c r="Q554" s="15"/>
      <c r="R554" s="15"/>
      <c r="S554" s="15"/>
      <c r="T554" s="14"/>
    </row>
    <row r="555">
      <c r="A555" s="15"/>
      <c r="B555" s="15"/>
      <c r="C555" s="15"/>
      <c r="D555" s="15"/>
      <c r="E555" s="14"/>
      <c r="F555" s="14"/>
      <c r="G555" s="14"/>
      <c r="H555" s="14"/>
      <c r="I555" s="15"/>
      <c r="J555" s="14"/>
      <c r="K555" s="14"/>
      <c r="L555" s="14"/>
      <c r="M555" s="14"/>
      <c r="N555" s="14"/>
      <c r="O555" s="15"/>
      <c r="P555" s="15"/>
      <c r="Q555" s="15"/>
      <c r="R555" s="15"/>
      <c r="S555" s="15"/>
      <c r="T555" s="14"/>
    </row>
    <row r="556">
      <c r="A556" s="15"/>
      <c r="B556" s="15"/>
      <c r="C556" s="15"/>
      <c r="D556" s="15"/>
      <c r="E556" s="14"/>
      <c r="F556" s="14"/>
      <c r="G556" s="14"/>
      <c r="H556" s="14"/>
      <c r="I556" s="15"/>
      <c r="J556" s="14"/>
      <c r="K556" s="14"/>
      <c r="L556" s="14"/>
      <c r="M556" s="14"/>
      <c r="N556" s="14"/>
      <c r="O556" s="15"/>
      <c r="P556" s="15"/>
      <c r="Q556" s="15"/>
      <c r="R556" s="15"/>
      <c r="S556" s="15"/>
      <c r="T556" s="14"/>
    </row>
    <row r="557">
      <c r="A557" s="15"/>
      <c r="B557" s="15"/>
      <c r="C557" s="15"/>
      <c r="D557" s="15"/>
      <c r="E557" s="14"/>
      <c r="F557" s="14"/>
      <c r="G557" s="14"/>
      <c r="H557" s="14"/>
      <c r="I557" s="15"/>
      <c r="J557" s="14"/>
      <c r="K557" s="14"/>
      <c r="L557" s="14"/>
      <c r="M557" s="14"/>
      <c r="N557" s="14"/>
      <c r="O557" s="15"/>
      <c r="P557" s="15"/>
      <c r="Q557" s="15"/>
      <c r="R557" s="15"/>
      <c r="S557" s="15"/>
      <c r="T557" s="14"/>
    </row>
    <row r="558">
      <c r="A558" s="15"/>
      <c r="B558" s="15"/>
      <c r="C558" s="15"/>
      <c r="D558" s="15"/>
      <c r="E558" s="14"/>
      <c r="F558" s="14"/>
      <c r="G558" s="14"/>
      <c r="H558" s="14"/>
      <c r="I558" s="15"/>
      <c r="J558" s="14"/>
      <c r="K558" s="14"/>
      <c r="L558" s="14"/>
      <c r="M558" s="14"/>
      <c r="N558" s="14"/>
      <c r="O558" s="15"/>
      <c r="P558" s="15"/>
      <c r="Q558" s="15"/>
      <c r="R558" s="15"/>
      <c r="S558" s="15"/>
      <c r="T558" s="14"/>
    </row>
    <row r="559">
      <c r="A559" s="15"/>
      <c r="B559" s="15"/>
      <c r="C559" s="15"/>
      <c r="D559" s="15"/>
      <c r="E559" s="14"/>
      <c r="F559" s="14"/>
      <c r="G559" s="14"/>
      <c r="H559" s="14"/>
      <c r="I559" s="15"/>
      <c r="J559" s="14"/>
      <c r="K559" s="14"/>
      <c r="L559" s="14"/>
      <c r="M559" s="14"/>
      <c r="N559" s="14"/>
      <c r="O559" s="15"/>
      <c r="P559" s="15"/>
      <c r="Q559" s="15"/>
      <c r="R559" s="15"/>
      <c r="S559" s="15"/>
      <c r="T559" s="14"/>
    </row>
    <row r="560">
      <c r="A560" s="15"/>
      <c r="B560" s="15"/>
      <c r="C560" s="15"/>
      <c r="D560" s="15"/>
      <c r="E560" s="14"/>
      <c r="F560" s="14"/>
      <c r="G560" s="14"/>
      <c r="H560" s="14"/>
      <c r="I560" s="15"/>
      <c r="J560" s="14"/>
      <c r="K560" s="14"/>
      <c r="L560" s="14"/>
      <c r="M560" s="14"/>
      <c r="N560" s="14"/>
      <c r="O560" s="15"/>
      <c r="P560" s="15"/>
      <c r="Q560" s="15"/>
      <c r="R560" s="15"/>
      <c r="S560" s="15"/>
      <c r="T560" s="14"/>
    </row>
    <row r="561">
      <c r="A561" s="15"/>
      <c r="B561" s="15"/>
      <c r="C561" s="15"/>
      <c r="D561" s="15"/>
      <c r="E561" s="14"/>
      <c r="F561" s="14"/>
      <c r="G561" s="14"/>
      <c r="H561" s="14"/>
      <c r="I561" s="15"/>
      <c r="J561" s="14"/>
      <c r="K561" s="14"/>
      <c r="L561" s="14"/>
      <c r="M561" s="14"/>
      <c r="N561" s="14"/>
      <c r="O561" s="15"/>
      <c r="P561" s="15"/>
      <c r="Q561" s="15"/>
      <c r="R561" s="15"/>
      <c r="S561" s="15"/>
      <c r="T561" s="14"/>
    </row>
    <row r="562">
      <c r="A562" s="15"/>
      <c r="B562" s="15"/>
      <c r="C562" s="15"/>
      <c r="D562" s="15"/>
      <c r="E562" s="14"/>
      <c r="F562" s="14"/>
      <c r="G562" s="14"/>
      <c r="H562" s="14"/>
      <c r="I562" s="15"/>
      <c r="J562" s="14"/>
      <c r="K562" s="14"/>
      <c r="L562" s="14"/>
      <c r="M562" s="14"/>
      <c r="N562" s="14"/>
      <c r="O562" s="15"/>
      <c r="P562" s="15"/>
      <c r="Q562" s="15"/>
      <c r="R562" s="15"/>
      <c r="S562" s="15"/>
      <c r="T562" s="14"/>
    </row>
    <row r="563">
      <c r="A563" s="15"/>
      <c r="B563" s="15"/>
      <c r="C563" s="15"/>
      <c r="D563" s="15"/>
      <c r="E563" s="14"/>
      <c r="F563" s="14"/>
      <c r="G563" s="14"/>
      <c r="H563" s="14"/>
      <c r="I563" s="15"/>
      <c r="J563" s="14"/>
      <c r="K563" s="14"/>
      <c r="L563" s="14"/>
      <c r="M563" s="14"/>
      <c r="N563" s="14"/>
      <c r="O563" s="15"/>
      <c r="P563" s="15"/>
      <c r="Q563" s="15"/>
      <c r="R563" s="15"/>
      <c r="S563" s="15"/>
      <c r="T563" s="14"/>
    </row>
    <row r="564">
      <c r="A564" s="15"/>
      <c r="B564" s="15"/>
      <c r="C564" s="15"/>
      <c r="D564" s="15"/>
      <c r="E564" s="14"/>
      <c r="F564" s="14"/>
      <c r="G564" s="14"/>
      <c r="H564" s="14"/>
      <c r="I564" s="15"/>
      <c r="J564" s="14"/>
      <c r="K564" s="14"/>
      <c r="L564" s="14"/>
      <c r="M564" s="14"/>
      <c r="N564" s="14"/>
      <c r="O564" s="15"/>
      <c r="P564" s="15"/>
      <c r="Q564" s="15"/>
      <c r="R564" s="15"/>
      <c r="S564" s="15"/>
      <c r="T564" s="14"/>
    </row>
    <row r="565">
      <c r="A565" s="15"/>
      <c r="B565" s="15"/>
      <c r="C565" s="15"/>
      <c r="D565" s="15"/>
      <c r="E565" s="14"/>
      <c r="F565" s="14"/>
      <c r="G565" s="14"/>
      <c r="H565" s="14"/>
      <c r="I565" s="15"/>
      <c r="J565" s="14"/>
      <c r="K565" s="14"/>
      <c r="L565" s="14"/>
      <c r="M565" s="14"/>
      <c r="N565" s="14"/>
      <c r="O565" s="15"/>
      <c r="P565" s="15"/>
      <c r="Q565" s="15"/>
      <c r="R565" s="15"/>
      <c r="S565" s="15"/>
      <c r="T565" s="14"/>
    </row>
    <row r="566">
      <c r="A566" s="15"/>
      <c r="B566" s="15"/>
      <c r="C566" s="15"/>
      <c r="D566" s="15"/>
      <c r="E566" s="14"/>
      <c r="F566" s="14"/>
      <c r="G566" s="14"/>
      <c r="H566" s="14"/>
      <c r="I566" s="15"/>
      <c r="J566" s="14"/>
      <c r="K566" s="14"/>
      <c r="L566" s="14"/>
      <c r="M566" s="14"/>
      <c r="N566" s="14"/>
      <c r="O566" s="15"/>
      <c r="P566" s="15"/>
      <c r="Q566" s="15"/>
      <c r="R566" s="15"/>
      <c r="S566" s="15"/>
      <c r="T566" s="14"/>
    </row>
    <row r="567">
      <c r="A567" s="15"/>
      <c r="B567" s="15"/>
      <c r="C567" s="15"/>
      <c r="D567" s="15"/>
      <c r="E567" s="14"/>
      <c r="F567" s="14"/>
      <c r="G567" s="14"/>
      <c r="H567" s="14"/>
      <c r="I567" s="15"/>
      <c r="J567" s="14"/>
      <c r="K567" s="14"/>
      <c r="L567" s="14"/>
      <c r="M567" s="14"/>
      <c r="N567" s="14"/>
      <c r="O567" s="15"/>
      <c r="P567" s="15"/>
      <c r="Q567" s="15"/>
      <c r="R567" s="15"/>
      <c r="S567" s="15"/>
      <c r="T567" s="14"/>
    </row>
    <row r="568">
      <c r="A568" s="15"/>
      <c r="B568" s="15"/>
      <c r="C568" s="15"/>
      <c r="D568" s="15"/>
      <c r="E568" s="14"/>
      <c r="F568" s="14"/>
      <c r="G568" s="14"/>
      <c r="H568" s="14"/>
      <c r="I568" s="15"/>
      <c r="J568" s="14"/>
      <c r="K568" s="14"/>
      <c r="L568" s="14"/>
      <c r="M568" s="14"/>
      <c r="N568" s="14"/>
      <c r="O568" s="15"/>
      <c r="P568" s="15"/>
      <c r="Q568" s="15"/>
      <c r="R568" s="15"/>
      <c r="S568" s="15"/>
      <c r="T568" s="14"/>
    </row>
    <row r="569">
      <c r="A569" s="15"/>
      <c r="B569" s="15"/>
      <c r="C569" s="15"/>
      <c r="D569" s="15"/>
      <c r="E569" s="14"/>
      <c r="F569" s="14"/>
      <c r="G569" s="14"/>
      <c r="H569" s="14"/>
      <c r="I569" s="15"/>
      <c r="J569" s="14"/>
      <c r="K569" s="14"/>
      <c r="L569" s="14"/>
      <c r="M569" s="14"/>
      <c r="N569" s="14"/>
      <c r="O569" s="15"/>
      <c r="P569" s="15"/>
      <c r="Q569" s="15"/>
      <c r="R569" s="15"/>
      <c r="S569" s="15"/>
      <c r="T569" s="14"/>
    </row>
    <row r="570">
      <c r="A570" s="15"/>
      <c r="B570" s="15"/>
      <c r="C570" s="15"/>
      <c r="D570" s="15"/>
      <c r="E570" s="14"/>
      <c r="F570" s="14"/>
      <c r="G570" s="14"/>
      <c r="H570" s="14"/>
      <c r="I570" s="15"/>
      <c r="J570" s="14"/>
      <c r="K570" s="14"/>
      <c r="L570" s="14"/>
      <c r="M570" s="14"/>
      <c r="N570" s="14"/>
      <c r="O570" s="15"/>
      <c r="P570" s="15"/>
      <c r="Q570" s="15"/>
      <c r="R570" s="15"/>
      <c r="S570" s="15"/>
      <c r="T570" s="14"/>
    </row>
    <row r="571">
      <c r="A571" s="15"/>
      <c r="B571" s="15"/>
      <c r="C571" s="15"/>
      <c r="D571" s="15"/>
      <c r="E571" s="14"/>
      <c r="F571" s="14"/>
      <c r="G571" s="14"/>
      <c r="H571" s="14"/>
      <c r="I571" s="15"/>
      <c r="J571" s="14"/>
      <c r="K571" s="14"/>
      <c r="L571" s="14"/>
      <c r="M571" s="14"/>
      <c r="N571" s="14"/>
      <c r="O571" s="15"/>
      <c r="P571" s="15"/>
      <c r="Q571" s="15"/>
      <c r="R571" s="15"/>
      <c r="S571" s="15"/>
      <c r="T571" s="14"/>
    </row>
    <row r="572">
      <c r="A572" s="15"/>
      <c r="B572" s="15"/>
      <c r="C572" s="15"/>
      <c r="D572" s="15"/>
      <c r="E572" s="14"/>
      <c r="F572" s="14"/>
      <c r="G572" s="14"/>
      <c r="H572" s="14"/>
      <c r="I572" s="15"/>
      <c r="J572" s="14"/>
      <c r="K572" s="14"/>
      <c r="L572" s="14"/>
      <c r="M572" s="14"/>
      <c r="N572" s="14"/>
      <c r="O572" s="15"/>
      <c r="P572" s="15"/>
      <c r="Q572" s="15"/>
      <c r="R572" s="15"/>
      <c r="S572" s="15"/>
      <c r="T572" s="14"/>
    </row>
    <row r="573">
      <c r="A573" s="15"/>
      <c r="B573" s="15"/>
      <c r="C573" s="15"/>
      <c r="D573" s="15"/>
      <c r="E573" s="14"/>
      <c r="F573" s="14"/>
      <c r="G573" s="14"/>
      <c r="H573" s="14"/>
      <c r="I573" s="15"/>
      <c r="J573" s="14"/>
      <c r="K573" s="14"/>
      <c r="L573" s="14"/>
      <c r="M573" s="14"/>
      <c r="N573" s="14"/>
      <c r="O573" s="15"/>
      <c r="P573" s="15"/>
      <c r="Q573" s="15"/>
      <c r="R573" s="15"/>
      <c r="S573" s="15"/>
      <c r="T573" s="14"/>
    </row>
    <row r="574">
      <c r="A574" s="15"/>
      <c r="B574" s="15"/>
      <c r="C574" s="15"/>
      <c r="D574" s="15"/>
      <c r="E574" s="14"/>
      <c r="F574" s="14"/>
      <c r="G574" s="14"/>
      <c r="H574" s="14"/>
      <c r="I574" s="15"/>
      <c r="J574" s="14"/>
      <c r="K574" s="14"/>
      <c r="L574" s="14"/>
      <c r="M574" s="14"/>
      <c r="N574" s="14"/>
      <c r="O574" s="15"/>
      <c r="P574" s="15"/>
      <c r="Q574" s="15"/>
      <c r="R574" s="15"/>
      <c r="S574" s="15"/>
      <c r="T574" s="14"/>
    </row>
    <row r="575">
      <c r="A575" s="15"/>
      <c r="B575" s="15"/>
      <c r="C575" s="15"/>
      <c r="D575" s="15"/>
      <c r="E575" s="14"/>
      <c r="F575" s="14"/>
      <c r="G575" s="14"/>
      <c r="H575" s="14"/>
      <c r="I575" s="15"/>
      <c r="J575" s="14"/>
      <c r="K575" s="14"/>
      <c r="L575" s="14"/>
      <c r="M575" s="14"/>
      <c r="N575" s="14"/>
      <c r="O575" s="15"/>
      <c r="P575" s="15"/>
      <c r="Q575" s="15"/>
      <c r="R575" s="15"/>
      <c r="S575" s="15"/>
      <c r="T575" s="14"/>
    </row>
    <row r="576">
      <c r="A576" s="15"/>
      <c r="B576" s="15"/>
      <c r="C576" s="15"/>
      <c r="D576" s="15"/>
      <c r="E576" s="14"/>
      <c r="F576" s="14"/>
      <c r="G576" s="14"/>
      <c r="H576" s="14"/>
      <c r="I576" s="15"/>
      <c r="J576" s="14"/>
      <c r="K576" s="14"/>
      <c r="L576" s="14"/>
      <c r="M576" s="14"/>
      <c r="N576" s="14"/>
      <c r="O576" s="15"/>
      <c r="P576" s="15"/>
      <c r="Q576" s="15"/>
      <c r="R576" s="15"/>
      <c r="S576" s="15"/>
      <c r="T576" s="14"/>
    </row>
    <row r="577">
      <c r="A577" s="15"/>
      <c r="B577" s="15"/>
      <c r="C577" s="15"/>
      <c r="D577" s="15"/>
      <c r="E577" s="14"/>
      <c r="F577" s="14"/>
      <c r="G577" s="14"/>
      <c r="H577" s="14"/>
      <c r="I577" s="15"/>
      <c r="J577" s="14"/>
      <c r="K577" s="14"/>
      <c r="L577" s="14"/>
      <c r="M577" s="14"/>
      <c r="N577" s="14"/>
      <c r="O577" s="15"/>
      <c r="P577" s="15"/>
      <c r="Q577" s="15"/>
      <c r="R577" s="15"/>
      <c r="S577" s="15"/>
      <c r="T577" s="14"/>
    </row>
    <row r="578">
      <c r="A578" s="15"/>
      <c r="B578" s="15"/>
      <c r="C578" s="15"/>
      <c r="D578" s="15"/>
      <c r="E578" s="14"/>
      <c r="F578" s="14"/>
      <c r="G578" s="14"/>
      <c r="H578" s="14"/>
      <c r="I578" s="15"/>
      <c r="J578" s="14"/>
      <c r="K578" s="14"/>
      <c r="L578" s="14"/>
      <c r="M578" s="14"/>
      <c r="N578" s="14"/>
      <c r="O578" s="15"/>
      <c r="P578" s="15"/>
      <c r="Q578" s="15"/>
      <c r="R578" s="15"/>
      <c r="S578" s="15"/>
      <c r="T578" s="14"/>
    </row>
    <row r="579">
      <c r="A579" s="15"/>
      <c r="B579" s="15"/>
      <c r="C579" s="15"/>
      <c r="D579" s="15"/>
      <c r="E579" s="14"/>
      <c r="F579" s="14"/>
      <c r="G579" s="14"/>
      <c r="H579" s="14"/>
      <c r="I579" s="15"/>
      <c r="J579" s="14"/>
      <c r="K579" s="14"/>
      <c r="L579" s="14"/>
      <c r="M579" s="14"/>
      <c r="N579" s="14"/>
      <c r="O579" s="15"/>
      <c r="P579" s="15"/>
      <c r="Q579" s="15"/>
      <c r="R579" s="15"/>
      <c r="S579" s="15"/>
      <c r="T579" s="14"/>
    </row>
    <row r="580">
      <c r="A580" s="15"/>
      <c r="B580" s="15"/>
      <c r="C580" s="15"/>
      <c r="D580" s="15"/>
      <c r="E580" s="14"/>
      <c r="F580" s="14"/>
      <c r="G580" s="14"/>
      <c r="H580" s="14"/>
      <c r="I580" s="15"/>
      <c r="J580" s="14"/>
      <c r="K580" s="14"/>
      <c r="L580" s="14"/>
      <c r="M580" s="14"/>
      <c r="N580" s="14"/>
      <c r="O580" s="15"/>
      <c r="P580" s="15"/>
      <c r="Q580" s="15"/>
      <c r="R580" s="15"/>
      <c r="S580" s="15"/>
      <c r="T580" s="14"/>
    </row>
    <row r="581">
      <c r="A581" s="15"/>
      <c r="B581" s="15"/>
      <c r="C581" s="15"/>
      <c r="D581" s="15"/>
      <c r="E581" s="14"/>
      <c r="F581" s="14"/>
      <c r="G581" s="14"/>
      <c r="H581" s="14"/>
      <c r="I581" s="15"/>
      <c r="J581" s="14"/>
      <c r="K581" s="14"/>
      <c r="L581" s="14"/>
      <c r="M581" s="14"/>
      <c r="N581" s="14"/>
      <c r="O581" s="15"/>
      <c r="P581" s="15"/>
      <c r="Q581" s="15"/>
      <c r="R581" s="15"/>
      <c r="S581" s="15"/>
      <c r="T581" s="14"/>
    </row>
    <row r="582">
      <c r="A582" s="15"/>
      <c r="B582" s="15"/>
      <c r="C582" s="15"/>
      <c r="D582" s="15"/>
      <c r="E582" s="14"/>
      <c r="F582" s="14"/>
      <c r="G582" s="14"/>
      <c r="H582" s="14"/>
      <c r="I582" s="15"/>
      <c r="J582" s="14"/>
      <c r="K582" s="14"/>
      <c r="L582" s="14"/>
      <c r="M582" s="14"/>
      <c r="N582" s="14"/>
      <c r="O582" s="15"/>
      <c r="P582" s="15"/>
      <c r="Q582" s="15"/>
      <c r="R582" s="15"/>
      <c r="S582" s="15"/>
      <c r="T582" s="14"/>
    </row>
    <row r="583">
      <c r="A583" s="15"/>
      <c r="B583" s="15"/>
      <c r="C583" s="15"/>
      <c r="D583" s="15"/>
      <c r="E583" s="14"/>
      <c r="F583" s="14"/>
      <c r="G583" s="14"/>
      <c r="H583" s="14"/>
      <c r="I583" s="15"/>
      <c r="J583" s="14"/>
      <c r="K583" s="14"/>
      <c r="L583" s="14"/>
      <c r="M583" s="14"/>
      <c r="N583" s="14"/>
      <c r="O583" s="15"/>
      <c r="P583" s="15"/>
      <c r="Q583" s="15"/>
      <c r="R583" s="15"/>
      <c r="S583" s="15"/>
      <c r="T583" s="14"/>
    </row>
    <row r="584">
      <c r="A584" s="15"/>
      <c r="B584" s="15"/>
      <c r="C584" s="15"/>
      <c r="D584" s="15"/>
      <c r="E584" s="14"/>
      <c r="F584" s="14"/>
      <c r="G584" s="14"/>
      <c r="H584" s="14"/>
      <c r="I584" s="15"/>
      <c r="J584" s="14"/>
      <c r="K584" s="14"/>
      <c r="L584" s="14"/>
      <c r="M584" s="14"/>
      <c r="N584" s="14"/>
      <c r="O584" s="15"/>
      <c r="P584" s="15"/>
      <c r="Q584" s="15"/>
      <c r="R584" s="15"/>
      <c r="S584" s="15"/>
      <c r="T584" s="14"/>
    </row>
    <row r="585">
      <c r="A585" s="15"/>
      <c r="B585" s="15"/>
      <c r="C585" s="15"/>
      <c r="D585" s="15"/>
      <c r="E585" s="14"/>
      <c r="F585" s="14"/>
      <c r="G585" s="14"/>
      <c r="H585" s="14"/>
      <c r="I585" s="15"/>
      <c r="J585" s="14"/>
      <c r="K585" s="14"/>
      <c r="L585" s="14"/>
      <c r="M585" s="14"/>
      <c r="N585" s="14"/>
      <c r="O585" s="15"/>
      <c r="P585" s="15"/>
      <c r="Q585" s="15"/>
      <c r="R585" s="15"/>
      <c r="S585" s="15"/>
      <c r="T585" s="14"/>
    </row>
    <row r="586">
      <c r="A586" s="15"/>
      <c r="B586" s="15"/>
      <c r="C586" s="15"/>
      <c r="D586" s="15"/>
      <c r="E586" s="14"/>
      <c r="F586" s="14"/>
      <c r="G586" s="14"/>
      <c r="H586" s="14"/>
      <c r="I586" s="15"/>
      <c r="J586" s="14"/>
      <c r="K586" s="14"/>
      <c r="L586" s="14"/>
      <c r="M586" s="14"/>
      <c r="N586" s="14"/>
      <c r="O586" s="15"/>
      <c r="P586" s="15"/>
      <c r="Q586" s="15"/>
      <c r="R586" s="15"/>
      <c r="S586" s="15"/>
      <c r="T586" s="14"/>
    </row>
    <row r="587">
      <c r="A587" s="15"/>
      <c r="B587" s="15"/>
      <c r="C587" s="15"/>
      <c r="D587" s="15"/>
      <c r="E587" s="14"/>
      <c r="F587" s="14"/>
      <c r="G587" s="14"/>
      <c r="H587" s="14"/>
      <c r="I587" s="15"/>
      <c r="J587" s="14"/>
      <c r="K587" s="14"/>
      <c r="L587" s="14"/>
      <c r="M587" s="14"/>
      <c r="N587" s="14"/>
      <c r="O587" s="15"/>
      <c r="P587" s="15"/>
      <c r="Q587" s="15"/>
      <c r="R587" s="15"/>
      <c r="S587" s="15"/>
      <c r="T587" s="14"/>
    </row>
    <row r="588">
      <c r="A588" s="15"/>
      <c r="B588" s="15"/>
      <c r="C588" s="15"/>
      <c r="D588" s="15"/>
      <c r="E588" s="14"/>
      <c r="F588" s="14"/>
      <c r="G588" s="14"/>
      <c r="H588" s="14"/>
      <c r="I588" s="15"/>
      <c r="J588" s="14"/>
      <c r="K588" s="14"/>
      <c r="L588" s="14"/>
      <c r="M588" s="14"/>
      <c r="N588" s="14"/>
      <c r="O588" s="15"/>
      <c r="P588" s="15"/>
      <c r="Q588" s="15"/>
      <c r="R588" s="15"/>
      <c r="S588" s="15"/>
      <c r="T588" s="14"/>
    </row>
    <row r="589">
      <c r="A589" s="15"/>
      <c r="B589" s="15"/>
      <c r="C589" s="15"/>
      <c r="D589" s="15"/>
      <c r="E589" s="14"/>
      <c r="F589" s="14"/>
      <c r="G589" s="14"/>
      <c r="H589" s="14"/>
      <c r="I589" s="15"/>
      <c r="J589" s="14"/>
      <c r="K589" s="14"/>
      <c r="L589" s="14"/>
      <c r="M589" s="14"/>
      <c r="N589" s="14"/>
      <c r="O589" s="15"/>
      <c r="P589" s="15"/>
      <c r="Q589" s="15"/>
      <c r="R589" s="15"/>
      <c r="S589" s="15"/>
      <c r="T589" s="14"/>
    </row>
    <row r="590">
      <c r="A590" s="15"/>
      <c r="B590" s="15"/>
      <c r="C590" s="15"/>
      <c r="D590" s="15"/>
      <c r="E590" s="14"/>
      <c r="F590" s="14"/>
      <c r="G590" s="14"/>
      <c r="H590" s="14"/>
      <c r="I590" s="15"/>
      <c r="J590" s="14"/>
      <c r="K590" s="14"/>
      <c r="L590" s="14"/>
      <c r="M590" s="14"/>
      <c r="N590" s="14"/>
      <c r="O590" s="15"/>
      <c r="P590" s="15"/>
      <c r="Q590" s="15"/>
      <c r="R590" s="15"/>
      <c r="S590" s="15"/>
      <c r="T590" s="14"/>
    </row>
    <row r="591">
      <c r="A591" s="15"/>
      <c r="B591" s="15"/>
      <c r="C591" s="15"/>
      <c r="D591" s="15"/>
      <c r="E591" s="14"/>
      <c r="F591" s="14"/>
      <c r="G591" s="14"/>
      <c r="H591" s="14"/>
      <c r="I591" s="15"/>
      <c r="J591" s="14"/>
      <c r="K591" s="14"/>
      <c r="L591" s="14"/>
      <c r="M591" s="14"/>
      <c r="N591" s="14"/>
      <c r="O591" s="15"/>
      <c r="P591" s="15"/>
      <c r="Q591" s="15"/>
      <c r="R591" s="15"/>
      <c r="S591" s="15"/>
      <c r="T591" s="14"/>
    </row>
    <row r="592">
      <c r="A592" s="15"/>
      <c r="B592" s="15"/>
      <c r="C592" s="15"/>
      <c r="D592" s="15"/>
      <c r="E592" s="14"/>
      <c r="F592" s="14"/>
      <c r="G592" s="14"/>
      <c r="H592" s="14"/>
      <c r="I592" s="15"/>
      <c r="J592" s="14"/>
      <c r="K592" s="14"/>
      <c r="L592" s="14"/>
      <c r="M592" s="14"/>
      <c r="N592" s="14"/>
      <c r="O592" s="15"/>
      <c r="P592" s="15"/>
      <c r="Q592" s="15"/>
      <c r="R592" s="15"/>
      <c r="S592" s="15"/>
      <c r="T592" s="14"/>
    </row>
    <row r="593">
      <c r="A593" s="15"/>
      <c r="B593" s="15"/>
      <c r="C593" s="15"/>
      <c r="D593" s="15"/>
      <c r="E593" s="14"/>
      <c r="F593" s="14"/>
      <c r="G593" s="14"/>
      <c r="H593" s="14"/>
      <c r="I593" s="15"/>
      <c r="J593" s="14"/>
      <c r="K593" s="14"/>
      <c r="L593" s="14"/>
      <c r="M593" s="14"/>
      <c r="N593" s="14"/>
      <c r="O593" s="15"/>
      <c r="P593" s="15"/>
      <c r="Q593" s="15"/>
      <c r="R593" s="15"/>
      <c r="S593" s="15"/>
      <c r="T593" s="14"/>
    </row>
    <row r="594">
      <c r="A594" s="15"/>
      <c r="B594" s="15"/>
      <c r="C594" s="15"/>
      <c r="D594" s="15"/>
      <c r="E594" s="14"/>
      <c r="F594" s="14"/>
      <c r="G594" s="14"/>
      <c r="H594" s="14"/>
      <c r="I594" s="15"/>
      <c r="J594" s="14"/>
      <c r="K594" s="14"/>
      <c r="L594" s="14"/>
      <c r="M594" s="14"/>
      <c r="N594" s="14"/>
      <c r="O594" s="15"/>
      <c r="P594" s="15"/>
      <c r="Q594" s="15"/>
      <c r="R594" s="15"/>
      <c r="S594" s="15"/>
      <c r="T594" s="14"/>
    </row>
    <row r="595">
      <c r="A595" s="15"/>
      <c r="B595" s="15"/>
      <c r="C595" s="15"/>
      <c r="D595" s="15"/>
      <c r="E595" s="14"/>
      <c r="F595" s="14"/>
      <c r="G595" s="14"/>
      <c r="H595" s="14"/>
      <c r="I595" s="15"/>
      <c r="J595" s="14"/>
      <c r="K595" s="14"/>
      <c r="L595" s="14"/>
      <c r="M595" s="14"/>
      <c r="N595" s="14"/>
      <c r="O595" s="15"/>
      <c r="P595" s="15"/>
      <c r="Q595" s="15"/>
      <c r="R595" s="15"/>
      <c r="S595" s="15"/>
      <c r="T595" s="14"/>
    </row>
    <row r="596">
      <c r="A596" s="15"/>
      <c r="B596" s="15"/>
      <c r="C596" s="15"/>
      <c r="D596" s="15"/>
      <c r="E596" s="14"/>
      <c r="F596" s="14"/>
      <c r="G596" s="14"/>
      <c r="H596" s="14"/>
      <c r="I596" s="15"/>
      <c r="J596" s="14"/>
      <c r="K596" s="14"/>
      <c r="L596" s="14"/>
      <c r="M596" s="14"/>
      <c r="N596" s="14"/>
      <c r="O596" s="15"/>
      <c r="P596" s="15"/>
      <c r="Q596" s="15"/>
      <c r="R596" s="15"/>
      <c r="S596" s="15"/>
      <c r="T596" s="14"/>
    </row>
    <row r="597">
      <c r="A597" s="15"/>
      <c r="B597" s="15"/>
      <c r="C597" s="15"/>
      <c r="D597" s="15"/>
      <c r="E597" s="14"/>
      <c r="F597" s="14"/>
      <c r="G597" s="14"/>
      <c r="H597" s="14"/>
      <c r="I597" s="15"/>
      <c r="J597" s="14"/>
      <c r="K597" s="14"/>
      <c r="L597" s="14"/>
      <c r="M597" s="14"/>
      <c r="N597" s="14"/>
      <c r="O597" s="15"/>
      <c r="P597" s="15"/>
      <c r="Q597" s="15"/>
      <c r="R597" s="15"/>
      <c r="S597" s="15"/>
      <c r="T597" s="14"/>
    </row>
    <row r="598">
      <c r="A598" s="15"/>
      <c r="B598" s="15"/>
      <c r="C598" s="15"/>
      <c r="D598" s="15"/>
      <c r="E598" s="14"/>
      <c r="F598" s="14"/>
      <c r="G598" s="14"/>
      <c r="H598" s="14"/>
      <c r="I598" s="15"/>
      <c r="J598" s="14"/>
      <c r="K598" s="14"/>
      <c r="L598" s="14"/>
      <c r="M598" s="14"/>
      <c r="N598" s="14"/>
      <c r="O598" s="15"/>
      <c r="P598" s="15"/>
      <c r="Q598" s="15"/>
      <c r="R598" s="15"/>
      <c r="S598" s="15"/>
      <c r="T598" s="14"/>
    </row>
    <row r="599">
      <c r="A599" s="15"/>
      <c r="B599" s="15"/>
      <c r="C599" s="15"/>
      <c r="D599" s="15"/>
      <c r="E599" s="14"/>
      <c r="F599" s="14"/>
      <c r="G599" s="14"/>
      <c r="H599" s="14"/>
      <c r="I599" s="15"/>
      <c r="J599" s="14"/>
      <c r="K599" s="14"/>
      <c r="L599" s="14"/>
      <c r="M599" s="14"/>
      <c r="N599" s="14"/>
      <c r="O599" s="15"/>
      <c r="P599" s="15"/>
      <c r="Q599" s="15"/>
      <c r="R599" s="15"/>
      <c r="S599" s="15"/>
      <c r="T599" s="14"/>
    </row>
    <row r="600">
      <c r="A600" s="15"/>
      <c r="B600" s="15"/>
      <c r="C600" s="15"/>
      <c r="D600" s="15"/>
      <c r="E600" s="14"/>
      <c r="F600" s="14"/>
      <c r="G600" s="14"/>
      <c r="H600" s="14"/>
      <c r="I600" s="15"/>
      <c r="J600" s="14"/>
      <c r="K600" s="14"/>
      <c r="L600" s="14"/>
      <c r="M600" s="14"/>
      <c r="N600" s="14"/>
      <c r="O600" s="15"/>
      <c r="P600" s="15"/>
      <c r="Q600" s="15"/>
      <c r="R600" s="15"/>
      <c r="S600" s="15"/>
      <c r="T600" s="14"/>
    </row>
    <row r="601">
      <c r="A601" s="15"/>
      <c r="B601" s="15"/>
      <c r="C601" s="15"/>
      <c r="D601" s="15"/>
      <c r="E601" s="14"/>
      <c r="F601" s="14"/>
      <c r="G601" s="14"/>
      <c r="H601" s="14"/>
      <c r="I601" s="15"/>
      <c r="J601" s="14"/>
      <c r="K601" s="14"/>
      <c r="L601" s="14"/>
      <c r="M601" s="14"/>
      <c r="N601" s="14"/>
      <c r="O601" s="15"/>
      <c r="P601" s="15"/>
      <c r="Q601" s="15"/>
      <c r="R601" s="15"/>
      <c r="S601" s="15"/>
      <c r="T601" s="14"/>
    </row>
    <row r="602">
      <c r="A602" s="15"/>
      <c r="B602" s="15"/>
      <c r="C602" s="15"/>
      <c r="D602" s="15"/>
      <c r="E602" s="14"/>
      <c r="F602" s="14"/>
      <c r="G602" s="14"/>
      <c r="H602" s="14"/>
      <c r="I602" s="15"/>
      <c r="J602" s="14"/>
      <c r="K602" s="14"/>
      <c r="L602" s="14"/>
      <c r="M602" s="14"/>
      <c r="N602" s="14"/>
      <c r="O602" s="15"/>
      <c r="P602" s="15"/>
      <c r="Q602" s="15"/>
      <c r="R602" s="15"/>
      <c r="S602" s="15"/>
      <c r="T602" s="14"/>
    </row>
    <row r="603">
      <c r="A603" s="15"/>
      <c r="B603" s="15"/>
      <c r="C603" s="15"/>
      <c r="D603" s="15"/>
      <c r="E603" s="14"/>
      <c r="F603" s="14"/>
      <c r="G603" s="14"/>
      <c r="H603" s="14"/>
      <c r="I603" s="15"/>
      <c r="J603" s="14"/>
      <c r="K603" s="14"/>
      <c r="L603" s="14"/>
      <c r="M603" s="14"/>
      <c r="N603" s="14"/>
      <c r="O603" s="15"/>
      <c r="P603" s="15"/>
      <c r="Q603" s="15"/>
      <c r="R603" s="15"/>
      <c r="S603" s="15"/>
      <c r="T603" s="14"/>
    </row>
    <row r="604">
      <c r="A604" s="15"/>
      <c r="B604" s="15"/>
      <c r="C604" s="15"/>
      <c r="D604" s="15"/>
      <c r="E604" s="14"/>
      <c r="F604" s="14"/>
      <c r="G604" s="14"/>
      <c r="H604" s="14"/>
      <c r="I604" s="15"/>
      <c r="J604" s="14"/>
      <c r="K604" s="14"/>
      <c r="L604" s="14"/>
      <c r="M604" s="14"/>
      <c r="N604" s="14"/>
      <c r="O604" s="15"/>
      <c r="P604" s="15"/>
      <c r="Q604" s="15"/>
      <c r="R604" s="15"/>
      <c r="S604" s="15"/>
      <c r="T604" s="14"/>
    </row>
    <row r="605">
      <c r="A605" s="15"/>
      <c r="B605" s="15"/>
      <c r="C605" s="15"/>
      <c r="D605" s="15"/>
      <c r="E605" s="14"/>
      <c r="F605" s="14"/>
      <c r="G605" s="14"/>
      <c r="H605" s="14"/>
      <c r="I605" s="15"/>
      <c r="J605" s="14"/>
      <c r="K605" s="14"/>
      <c r="L605" s="14"/>
      <c r="M605" s="14"/>
      <c r="N605" s="14"/>
      <c r="O605" s="15"/>
      <c r="P605" s="15"/>
      <c r="Q605" s="15"/>
      <c r="R605" s="15"/>
      <c r="S605" s="15"/>
      <c r="T605" s="14"/>
    </row>
    <row r="606">
      <c r="A606" s="15"/>
      <c r="B606" s="15"/>
      <c r="C606" s="15"/>
      <c r="D606" s="15"/>
      <c r="E606" s="14"/>
      <c r="F606" s="14"/>
      <c r="G606" s="14"/>
      <c r="H606" s="14"/>
      <c r="I606" s="15"/>
      <c r="J606" s="14"/>
      <c r="K606" s="14"/>
      <c r="L606" s="14"/>
      <c r="M606" s="14"/>
      <c r="N606" s="14"/>
      <c r="O606" s="15"/>
      <c r="P606" s="15"/>
      <c r="Q606" s="15"/>
      <c r="R606" s="15"/>
      <c r="S606" s="15"/>
      <c r="T606" s="14"/>
    </row>
    <row r="607">
      <c r="A607" s="15"/>
      <c r="B607" s="15"/>
      <c r="C607" s="15"/>
      <c r="D607" s="15"/>
      <c r="E607" s="14"/>
      <c r="F607" s="14"/>
      <c r="G607" s="14"/>
      <c r="H607" s="14"/>
      <c r="I607" s="15"/>
      <c r="J607" s="14"/>
      <c r="K607" s="14"/>
      <c r="L607" s="14"/>
      <c r="M607" s="14"/>
      <c r="N607" s="14"/>
      <c r="O607" s="15"/>
      <c r="P607" s="15"/>
      <c r="Q607" s="15"/>
      <c r="R607" s="15"/>
      <c r="S607" s="15"/>
      <c r="T607" s="14"/>
    </row>
    <row r="608">
      <c r="A608" s="15"/>
      <c r="B608" s="15"/>
      <c r="C608" s="15"/>
      <c r="D608" s="15"/>
      <c r="E608" s="14"/>
      <c r="F608" s="14"/>
      <c r="G608" s="14"/>
      <c r="H608" s="14"/>
      <c r="I608" s="15"/>
      <c r="J608" s="14"/>
      <c r="K608" s="14"/>
      <c r="L608" s="14"/>
      <c r="M608" s="14"/>
      <c r="N608" s="14"/>
      <c r="O608" s="15"/>
      <c r="P608" s="15"/>
      <c r="Q608" s="15"/>
      <c r="R608" s="15"/>
      <c r="S608" s="15"/>
      <c r="T608" s="14"/>
    </row>
    <row r="609">
      <c r="A609" s="15"/>
      <c r="B609" s="15"/>
      <c r="C609" s="15"/>
      <c r="D609" s="15"/>
      <c r="E609" s="14"/>
      <c r="F609" s="14"/>
      <c r="G609" s="14"/>
      <c r="H609" s="14"/>
      <c r="I609" s="15"/>
      <c r="J609" s="14"/>
      <c r="K609" s="14"/>
      <c r="L609" s="14"/>
      <c r="M609" s="14"/>
      <c r="N609" s="14"/>
      <c r="O609" s="15"/>
      <c r="P609" s="15"/>
      <c r="Q609" s="15"/>
      <c r="R609" s="15"/>
      <c r="S609" s="15"/>
      <c r="T609" s="14"/>
    </row>
    <row r="610">
      <c r="A610" s="15"/>
      <c r="B610" s="15"/>
      <c r="C610" s="15"/>
      <c r="D610" s="15"/>
      <c r="E610" s="14"/>
      <c r="F610" s="14"/>
      <c r="G610" s="14"/>
      <c r="H610" s="14"/>
      <c r="I610" s="15"/>
      <c r="J610" s="14"/>
      <c r="K610" s="14"/>
      <c r="L610" s="14"/>
      <c r="M610" s="14"/>
      <c r="N610" s="14"/>
      <c r="O610" s="15"/>
      <c r="P610" s="15"/>
      <c r="Q610" s="15"/>
      <c r="R610" s="15"/>
      <c r="S610" s="15"/>
      <c r="T610" s="14"/>
    </row>
    <row r="611">
      <c r="A611" s="15"/>
      <c r="B611" s="15"/>
      <c r="C611" s="15"/>
      <c r="D611" s="15"/>
      <c r="E611" s="14"/>
      <c r="F611" s="14"/>
      <c r="G611" s="14"/>
      <c r="H611" s="14"/>
      <c r="I611" s="15"/>
      <c r="J611" s="14"/>
      <c r="K611" s="14"/>
      <c r="L611" s="14"/>
      <c r="M611" s="14"/>
      <c r="N611" s="14"/>
      <c r="O611" s="15"/>
      <c r="P611" s="15"/>
      <c r="Q611" s="15"/>
      <c r="R611" s="15"/>
      <c r="S611" s="15"/>
      <c r="T611" s="14"/>
    </row>
    <row r="612">
      <c r="A612" s="15"/>
      <c r="B612" s="15"/>
      <c r="C612" s="15"/>
      <c r="D612" s="15"/>
      <c r="E612" s="14"/>
      <c r="F612" s="14"/>
      <c r="G612" s="14"/>
      <c r="H612" s="14"/>
      <c r="I612" s="15"/>
      <c r="J612" s="14"/>
      <c r="K612" s="14"/>
      <c r="L612" s="14"/>
      <c r="M612" s="14"/>
      <c r="N612" s="14"/>
      <c r="O612" s="15"/>
      <c r="P612" s="15"/>
      <c r="Q612" s="15"/>
      <c r="R612" s="15"/>
      <c r="S612" s="15"/>
      <c r="T612" s="14"/>
    </row>
    <row r="613">
      <c r="A613" s="15"/>
      <c r="B613" s="15"/>
      <c r="C613" s="15"/>
      <c r="D613" s="15"/>
      <c r="E613" s="14"/>
      <c r="F613" s="14"/>
      <c r="G613" s="14"/>
      <c r="H613" s="14"/>
      <c r="I613" s="15"/>
      <c r="J613" s="14"/>
      <c r="K613" s="14"/>
      <c r="L613" s="14"/>
      <c r="M613" s="14"/>
      <c r="N613" s="14"/>
      <c r="O613" s="15"/>
      <c r="P613" s="15"/>
      <c r="Q613" s="15"/>
      <c r="R613" s="15"/>
      <c r="S613" s="15"/>
      <c r="T613" s="14"/>
    </row>
    <row r="614">
      <c r="A614" s="15"/>
      <c r="B614" s="15"/>
      <c r="C614" s="15"/>
      <c r="D614" s="15"/>
      <c r="E614" s="14"/>
      <c r="F614" s="14"/>
      <c r="G614" s="14"/>
      <c r="H614" s="14"/>
      <c r="I614" s="15"/>
      <c r="J614" s="14"/>
      <c r="K614" s="14"/>
      <c r="L614" s="14"/>
      <c r="M614" s="14"/>
      <c r="N614" s="14"/>
      <c r="O614" s="15"/>
      <c r="P614" s="15"/>
      <c r="Q614" s="15"/>
      <c r="R614" s="15"/>
      <c r="S614" s="15"/>
      <c r="T614" s="14"/>
    </row>
    <row r="615">
      <c r="A615" s="15"/>
      <c r="B615" s="15"/>
      <c r="C615" s="15"/>
      <c r="D615" s="15"/>
      <c r="E615" s="14"/>
      <c r="F615" s="14"/>
      <c r="G615" s="14"/>
      <c r="H615" s="14"/>
      <c r="I615" s="15"/>
      <c r="J615" s="14"/>
      <c r="K615" s="14"/>
      <c r="L615" s="14"/>
      <c r="M615" s="14"/>
      <c r="N615" s="14"/>
      <c r="O615" s="15"/>
      <c r="P615" s="15"/>
      <c r="Q615" s="15"/>
      <c r="R615" s="15"/>
      <c r="S615" s="15"/>
      <c r="T615" s="14"/>
    </row>
    <row r="616">
      <c r="A616" s="15"/>
      <c r="B616" s="15"/>
      <c r="C616" s="15"/>
      <c r="D616" s="15"/>
      <c r="E616" s="14"/>
      <c r="F616" s="14"/>
      <c r="G616" s="14"/>
      <c r="H616" s="14"/>
      <c r="I616" s="15"/>
      <c r="J616" s="14"/>
      <c r="K616" s="14"/>
      <c r="L616" s="14"/>
      <c r="M616" s="14"/>
      <c r="N616" s="14"/>
      <c r="O616" s="15"/>
      <c r="P616" s="15"/>
      <c r="Q616" s="15"/>
      <c r="R616" s="15"/>
      <c r="S616" s="15"/>
      <c r="T616" s="14"/>
    </row>
    <row r="617">
      <c r="A617" s="15"/>
      <c r="B617" s="15"/>
      <c r="C617" s="15"/>
      <c r="D617" s="15"/>
      <c r="E617" s="14"/>
      <c r="F617" s="14"/>
      <c r="G617" s="14"/>
      <c r="H617" s="14"/>
      <c r="I617" s="15"/>
      <c r="J617" s="14"/>
      <c r="K617" s="14"/>
      <c r="L617" s="14"/>
      <c r="M617" s="14"/>
      <c r="N617" s="14"/>
      <c r="O617" s="15"/>
      <c r="P617" s="15"/>
      <c r="Q617" s="15"/>
      <c r="R617" s="15"/>
      <c r="S617" s="15"/>
      <c r="T617" s="14"/>
    </row>
    <row r="618">
      <c r="A618" s="15"/>
      <c r="B618" s="15"/>
      <c r="C618" s="15"/>
      <c r="D618" s="15"/>
      <c r="E618" s="14"/>
      <c r="F618" s="14"/>
      <c r="G618" s="14"/>
      <c r="H618" s="14"/>
      <c r="I618" s="15"/>
      <c r="J618" s="14"/>
      <c r="K618" s="14"/>
      <c r="L618" s="14"/>
      <c r="M618" s="14"/>
      <c r="N618" s="14"/>
      <c r="O618" s="15"/>
      <c r="P618" s="15"/>
      <c r="Q618" s="15"/>
      <c r="R618" s="15"/>
      <c r="S618" s="15"/>
      <c r="T618" s="14"/>
    </row>
    <row r="619">
      <c r="A619" s="15"/>
      <c r="B619" s="15"/>
      <c r="C619" s="15"/>
      <c r="D619" s="15"/>
      <c r="E619" s="14"/>
      <c r="F619" s="14"/>
      <c r="G619" s="14"/>
      <c r="H619" s="14"/>
      <c r="I619" s="15"/>
      <c r="J619" s="14"/>
      <c r="K619" s="14"/>
      <c r="L619" s="14"/>
      <c r="M619" s="14"/>
      <c r="N619" s="14"/>
      <c r="O619" s="15"/>
      <c r="P619" s="15"/>
      <c r="Q619" s="15"/>
      <c r="R619" s="15"/>
      <c r="S619" s="15"/>
      <c r="T619" s="14"/>
    </row>
    <row r="620">
      <c r="A620" s="15"/>
      <c r="B620" s="15"/>
      <c r="C620" s="15"/>
      <c r="D620" s="15"/>
      <c r="E620" s="14"/>
      <c r="F620" s="14"/>
      <c r="G620" s="14"/>
      <c r="H620" s="14"/>
      <c r="I620" s="15"/>
      <c r="J620" s="14"/>
      <c r="K620" s="14"/>
      <c r="L620" s="14"/>
      <c r="M620" s="14"/>
      <c r="N620" s="14"/>
      <c r="O620" s="15"/>
      <c r="P620" s="15"/>
      <c r="Q620" s="15"/>
      <c r="R620" s="15"/>
      <c r="S620" s="15"/>
      <c r="T620" s="14"/>
    </row>
    <row r="621">
      <c r="A621" s="15"/>
      <c r="B621" s="15"/>
      <c r="C621" s="15"/>
      <c r="D621" s="15"/>
      <c r="E621" s="14"/>
      <c r="F621" s="14"/>
      <c r="G621" s="14"/>
      <c r="H621" s="14"/>
      <c r="I621" s="15"/>
      <c r="J621" s="14"/>
      <c r="K621" s="14"/>
      <c r="L621" s="14"/>
      <c r="M621" s="14"/>
      <c r="N621" s="14"/>
      <c r="O621" s="15"/>
      <c r="P621" s="15"/>
      <c r="Q621" s="15"/>
      <c r="R621" s="15"/>
      <c r="S621" s="15"/>
      <c r="T621" s="14"/>
    </row>
    <row r="622">
      <c r="A622" s="15"/>
      <c r="B622" s="15"/>
      <c r="C622" s="15"/>
      <c r="D622" s="15"/>
      <c r="E622" s="14"/>
      <c r="F622" s="14"/>
      <c r="G622" s="14"/>
      <c r="H622" s="14"/>
      <c r="I622" s="15"/>
      <c r="J622" s="14"/>
      <c r="K622" s="14"/>
      <c r="L622" s="14"/>
      <c r="M622" s="14"/>
      <c r="N622" s="14"/>
      <c r="O622" s="15"/>
      <c r="P622" s="15"/>
      <c r="Q622" s="15"/>
      <c r="R622" s="15"/>
      <c r="S622" s="15"/>
      <c r="T622" s="14"/>
    </row>
    <row r="623">
      <c r="A623" s="15"/>
      <c r="B623" s="15"/>
      <c r="C623" s="15"/>
      <c r="D623" s="15"/>
      <c r="E623" s="14"/>
      <c r="F623" s="14"/>
      <c r="G623" s="14"/>
      <c r="H623" s="14"/>
      <c r="I623" s="15"/>
      <c r="J623" s="14"/>
      <c r="K623" s="14"/>
      <c r="L623" s="14"/>
      <c r="M623" s="14"/>
      <c r="N623" s="14"/>
      <c r="O623" s="15"/>
      <c r="P623" s="15"/>
      <c r="Q623" s="15"/>
      <c r="R623" s="15"/>
      <c r="S623" s="15"/>
      <c r="T623" s="14"/>
    </row>
    <row r="624">
      <c r="A624" s="15"/>
      <c r="B624" s="15"/>
      <c r="C624" s="15"/>
      <c r="D624" s="15"/>
      <c r="E624" s="14"/>
      <c r="F624" s="14"/>
      <c r="G624" s="14"/>
      <c r="H624" s="14"/>
      <c r="I624" s="15"/>
      <c r="J624" s="14"/>
      <c r="K624" s="14"/>
      <c r="L624" s="14"/>
      <c r="M624" s="14"/>
      <c r="N624" s="14"/>
      <c r="O624" s="15"/>
      <c r="P624" s="15"/>
      <c r="Q624" s="15"/>
      <c r="R624" s="15"/>
      <c r="S624" s="15"/>
      <c r="T624" s="14"/>
    </row>
    <row r="625">
      <c r="A625" s="15"/>
      <c r="B625" s="15"/>
      <c r="C625" s="15"/>
      <c r="D625" s="15"/>
      <c r="E625" s="14"/>
      <c r="F625" s="14"/>
      <c r="G625" s="14"/>
      <c r="H625" s="14"/>
      <c r="I625" s="15"/>
      <c r="J625" s="14"/>
      <c r="K625" s="14"/>
      <c r="L625" s="14"/>
      <c r="M625" s="14"/>
      <c r="N625" s="14"/>
      <c r="O625" s="15"/>
      <c r="P625" s="15"/>
      <c r="Q625" s="15"/>
      <c r="R625" s="15"/>
      <c r="S625" s="15"/>
      <c r="T625" s="14"/>
    </row>
    <row r="626">
      <c r="A626" s="15"/>
      <c r="B626" s="15"/>
      <c r="C626" s="15"/>
      <c r="D626" s="15"/>
      <c r="E626" s="14"/>
      <c r="F626" s="14"/>
      <c r="G626" s="14"/>
      <c r="H626" s="14"/>
      <c r="I626" s="15"/>
      <c r="J626" s="14"/>
      <c r="K626" s="14"/>
      <c r="L626" s="14"/>
      <c r="M626" s="14"/>
      <c r="N626" s="14"/>
      <c r="O626" s="15"/>
      <c r="P626" s="15"/>
      <c r="Q626" s="15"/>
      <c r="R626" s="15"/>
      <c r="S626" s="15"/>
      <c r="T626" s="14"/>
    </row>
    <row r="627">
      <c r="A627" s="15"/>
      <c r="B627" s="15"/>
      <c r="C627" s="15"/>
      <c r="D627" s="15"/>
      <c r="E627" s="14"/>
      <c r="F627" s="14"/>
      <c r="G627" s="14"/>
      <c r="H627" s="14"/>
      <c r="I627" s="15"/>
      <c r="J627" s="14"/>
      <c r="K627" s="14"/>
      <c r="L627" s="14"/>
      <c r="M627" s="14"/>
      <c r="N627" s="14"/>
      <c r="O627" s="15"/>
      <c r="P627" s="15"/>
      <c r="Q627" s="15"/>
      <c r="R627" s="15"/>
      <c r="S627" s="15"/>
      <c r="T627" s="14"/>
    </row>
    <row r="628">
      <c r="A628" s="15"/>
      <c r="B628" s="15"/>
      <c r="C628" s="15"/>
      <c r="D628" s="15"/>
      <c r="E628" s="14"/>
      <c r="F628" s="14"/>
      <c r="G628" s="14"/>
      <c r="H628" s="14"/>
      <c r="I628" s="15"/>
      <c r="J628" s="14"/>
      <c r="K628" s="14"/>
      <c r="L628" s="14"/>
      <c r="M628" s="14"/>
      <c r="N628" s="14"/>
      <c r="O628" s="15"/>
      <c r="P628" s="15"/>
      <c r="Q628" s="15"/>
      <c r="R628" s="15"/>
      <c r="S628" s="15"/>
      <c r="T628" s="14"/>
    </row>
    <row r="629">
      <c r="A629" s="15"/>
      <c r="B629" s="15"/>
      <c r="C629" s="15"/>
      <c r="D629" s="15"/>
      <c r="E629" s="14"/>
      <c r="F629" s="14"/>
      <c r="G629" s="14"/>
      <c r="H629" s="14"/>
      <c r="I629" s="15"/>
      <c r="J629" s="14"/>
      <c r="K629" s="14"/>
      <c r="L629" s="14"/>
      <c r="M629" s="14"/>
      <c r="N629" s="14"/>
      <c r="O629" s="15"/>
      <c r="P629" s="15"/>
      <c r="Q629" s="15"/>
      <c r="R629" s="15"/>
      <c r="S629" s="15"/>
      <c r="T629" s="14"/>
    </row>
    <row r="630">
      <c r="A630" s="15"/>
      <c r="B630" s="15"/>
      <c r="C630" s="15"/>
      <c r="D630" s="15"/>
      <c r="E630" s="14"/>
      <c r="F630" s="14"/>
      <c r="G630" s="14"/>
      <c r="H630" s="14"/>
      <c r="I630" s="15"/>
      <c r="J630" s="14"/>
      <c r="K630" s="14"/>
      <c r="L630" s="14"/>
      <c r="M630" s="14"/>
      <c r="N630" s="14"/>
      <c r="O630" s="15"/>
      <c r="P630" s="15"/>
      <c r="Q630" s="15"/>
      <c r="R630" s="15"/>
      <c r="S630" s="15"/>
      <c r="T630" s="14"/>
    </row>
    <row r="631">
      <c r="A631" s="15"/>
      <c r="B631" s="15"/>
      <c r="C631" s="15"/>
      <c r="D631" s="15"/>
      <c r="E631" s="14"/>
      <c r="F631" s="14"/>
      <c r="G631" s="14"/>
      <c r="H631" s="14"/>
      <c r="I631" s="15"/>
      <c r="J631" s="14"/>
      <c r="K631" s="14"/>
      <c r="L631" s="14"/>
      <c r="M631" s="14"/>
      <c r="N631" s="14"/>
      <c r="O631" s="15"/>
      <c r="P631" s="15"/>
      <c r="Q631" s="15"/>
      <c r="R631" s="15"/>
      <c r="S631" s="15"/>
      <c r="T631" s="14"/>
    </row>
    <row r="632">
      <c r="A632" s="15"/>
      <c r="B632" s="15"/>
      <c r="C632" s="15"/>
      <c r="D632" s="15"/>
      <c r="E632" s="14"/>
      <c r="F632" s="14"/>
      <c r="G632" s="14"/>
      <c r="H632" s="14"/>
      <c r="I632" s="15"/>
      <c r="J632" s="14"/>
      <c r="K632" s="14"/>
      <c r="L632" s="14"/>
      <c r="M632" s="14"/>
      <c r="N632" s="14"/>
      <c r="O632" s="15"/>
      <c r="P632" s="15"/>
      <c r="Q632" s="15"/>
      <c r="R632" s="15"/>
      <c r="S632" s="15"/>
      <c r="T632" s="14"/>
    </row>
    <row r="633">
      <c r="A633" s="15"/>
      <c r="B633" s="15"/>
      <c r="C633" s="15"/>
      <c r="D633" s="15"/>
      <c r="E633" s="14"/>
      <c r="F633" s="14"/>
      <c r="G633" s="14"/>
      <c r="H633" s="14"/>
      <c r="I633" s="15"/>
      <c r="J633" s="14"/>
      <c r="K633" s="14"/>
      <c r="L633" s="14"/>
      <c r="M633" s="14"/>
      <c r="N633" s="14"/>
      <c r="O633" s="15"/>
      <c r="P633" s="15"/>
      <c r="Q633" s="15"/>
      <c r="R633" s="15"/>
      <c r="S633" s="15"/>
      <c r="T633" s="14"/>
    </row>
    <row r="634">
      <c r="A634" s="15"/>
      <c r="B634" s="15"/>
      <c r="C634" s="15"/>
      <c r="D634" s="15"/>
      <c r="E634" s="14"/>
      <c r="F634" s="14"/>
      <c r="G634" s="14"/>
      <c r="H634" s="14"/>
      <c r="I634" s="15"/>
      <c r="J634" s="14"/>
      <c r="K634" s="14"/>
      <c r="L634" s="14"/>
      <c r="M634" s="14"/>
      <c r="N634" s="14"/>
      <c r="O634" s="15"/>
      <c r="P634" s="15"/>
      <c r="Q634" s="15"/>
      <c r="R634" s="15"/>
      <c r="S634" s="15"/>
      <c r="T634" s="14"/>
    </row>
    <row r="635">
      <c r="A635" s="15"/>
      <c r="B635" s="15"/>
      <c r="C635" s="15"/>
      <c r="D635" s="15"/>
      <c r="E635" s="14"/>
      <c r="F635" s="14"/>
      <c r="G635" s="14"/>
      <c r="H635" s="14"/>
      <c r="I635" s="15"/>
      <c r="J635" s="14"/>
      <c r="K635" s="14"/>
      <c r="L635" s="14"/>
      <c r="M635" s="14"/>
      <c r="N635" s="14"/>
      <c r="O635" s="15"/>
      <c r="P635" s="15"/>
      <c r="Q635" s="15"/>
      <c r="R635" s="15"/>
      <c r="S635" s="15"/>
      <c r="T635" s="14"/>
    </row>
    <row r="636">
      <c r="A636" s="15"/>
      <c r="B636" s="15"/>
      <c r="C636" s="15"/>
      <c r="D636" s="15"/>
      <c r="E636" s="14"/>
      <c r="F636" s="14"/>
      <c r="G636" s="14"/>
      <c r="H636" s="14"/>
      <c r="I636" s="15"/>
      <c r="J636" s="14"/>
      <c r="K636" s="14"/>
      <c r="L636" s="14"/>
      <c r="M636" s="14"/>
      <c r="N636" s="14"/>
      <c r="O636" s="15"/>
      <c r="P636" s="15"/>
      <c r="Q636" s="15"/>
      <c r="R636" s="15"/>
      <c r="S636" s="15"/>
      <c r="T636" s="14"/>
    </row>
    <row r="637">
      <c r="A637" s="15"/>
      <c r="B637" s="15"/>
      <c r="C637" s="15"/>
      <c r="D637" s="15"/>
      <c r="E637" s="14"/>
      <c r="F637" s="14"/>
      <c r="G637" s="14"/>
      <c r="H637" s="14"/>
      <c r="I637" s="15"/>
      <c r="J637" s="14"/>
      <c r="K637" s="14"/>
      <c r="L637" s="14"/>
      <c r="M637" s="14"/>
      <c r="N637" s="14"/>
      <c r="O637" s="15"/>
      <c r="P637" s="15"/>
      <c r="Q637" s="15"/>
      <c r="R637" s="15"/>
      <c r="S637" s="15"/>
      <c r="T637" s="14"/>
    </row>
    <row r="638">
      <c r="A638" s="15"/>
      <c r="B638" s="15"/>
      <c r="C638" s="15"/>
      <c r="D638" s="15"/>
      <c r="E638" s="14"/>
      <c r="F638" s="14"/>
      <c r="G638" s="14"/>
      <c r="H638" s="14"/>
      <c r="I638" s="15"/>
      <c r="J638" s="14"/>
      <c r="K638" s="14"/>
      <c r="L638" s="14"/>
      <c r="M638" s="14"/>
      <c r="N638" s="14"/>
      <c r="O638" s="15"/>
      <c r="P638" s="15"/>
      <c r="Q638" s="15"/>
      <c r="R638" s="15"/>
      <c r="S638" s="15"/>
      <c r="T638" s="14"/>
    </row>
    <row r="639">
      <c r="A639" s="15"/>
      <c r="B639" s="15"/>
      <c r="C639" s="15"/>
      <c r="D639" s="15"/>
      <c r="E639" s="14"/>
      <c r="F639" s="14"/>
      <c r="G639" s="14"/>
      <c r="H639" s="14"/>
      <c r="I639" s="15"/>
      <c r="J639" s="14"/>
      <c r="K639" s="14"/>
      <c r="L639" s="14"/>
      <c r="M639" s="14"/>
      <c r="N639" s="14"/>
      <c r="O639" s="15"/>
      <c r="P639" s="15"/>
      <c r="Q639" s="15"/>
      <c r="R639" s="15"/>
      <c r="S639" s="15"/>
      <c r="T639" s="14"/>
    </row>
    <row r="640">
      <c r="A640" s="15"/>
      <c r="B640" s="15"/>
      <c r="C640" s="15"/>
      <c r="D640" s="15"/>
      <c r="E640" s="14"/>
      <c r="F640" s="14"/>
      <c r="G640" s="14"/>
      <c r="H640" s="14"/>
      <c r="I640" s="15"/>
      <c r="J640" s="14"/>
      <c r="K640" s="14"/>
      <c r="L640" s="14"/>
      <c r="M640" s="14"/>
      <c r="N640" s="14"/>
      <c r="O640" s="15"/>
      <c r="P640" s="15"/>
      <c r="Q640" s="15"/>
      <c r="R640" s="15"/>
      <c r="S640" s="15"/>
      <c r="T640" s="14"/>
    </row>
    <row r="641">
      <c r="A641" s="15"/>
      <c r="B641" s="15"/>
      <c r="C641" s="15"/>
      <c r="D641" s="15"/>
      <c r="E641" s="14"/>
      <c r="F641" s="14"/>
      <c r="G641" s="14"/>
      <c r="H641" s="14"/>
      <c r="I641" s="15"/>
      <c r="J641" s="14"/>
      <c r="K641" s="14"/>
      <c r="L641" s="14"/>
      <c r="M641" s="14"/>
      <c r="N641" s="14"/>
      <c r="O641" s="15"/>
      <c r="P641" s="15"/>
      <c r="Q641" s="15"/>
      <c r="R641" s="15"/>
      <c r="S641" s="15"/>
      <c r="T641" s="14"/>
    </row>
    <row r="642">
      <c r="A642" s="15"/>
      <c r="B642" s="15"/>
      <c r="C642" s="15"/>
      <c r="D642" s="15"/>
      <c r="E642" s="14"/>
      <c r="F642" s="14"/>
      <c r="G642" s="14"/>
      <c r="H642" s="14"/>
      <c r="I642" s="15"/>
      <c r="J642" s="14"/>
      <c r="K642" s="14"/>
      <c r="L642" s="14"/>
      <c r="M642" s="14"/>
      <c r="N642" s="14"/>
      <c r="O642" s="15"/>
      <c r="P642" s="15"/>
      <c r="Q642" s="15"/>
      <c r="R642" s="15"/>
      <c r="S642" s="15"/>
      <c r="T642" s="14"/>
    </row>
    <row r="643">
      <c r="A643" s="15"/>
      <c r="B643" s="15"/>
      <c r="C643" s="15"/>
      <c r="D643" s="15"/>
      <c r="E643" s="14"/>
      <c r="F643" s="14"/>
      <c r="G643" s="14"/>
      <c r="H643" s="14"/>
      <c r="I643" s="15"/>
      <c r="J643" s="14"/>
      <c r="K643" s="14"/>
      <c r="L643" s="14"/>
      <c r="M643" s="14"/>
      <c r="N643" s="14"/>
      <c r="O643" s="15"/>
      <c r="P643" s="15"/>
      <c r="Q643" s="15"/>
      <c r="R643" s="15"/>
      <c r="S643" s="15"/>
      <c r="T643" s="14"/>
    </row>
    <row r="644">
      <c r="A644" s="15"/>
      <c r="B644" s="15"/>
      <c r="C644" s="15"/>
      <c r="D644" s="15"/>
      <c r="E644" s="14"/>
      <c r="F644" s="14"/>
      <c r="G644" s="14"/>
      <c r="H644" s="14"/>
      <c r="I644" s="15"/>
      <c r="J644" s="14"/>
      <c r="K644" s="14"/>
      <c r="L644" s="14"/>
      <c r="M644" s="14"/>
      <c r="N644" s="14"/>
      <c r="O644" s="15"/>
      <c r="P644" s="15"/>
      <c r="Q644" s="15"/>
      <c r="R644" s="15"/>
      <c r="S644" s="15"/>
      <c r="T644" s="14"/>
    </row>
    <row r="645">
      <c r="A645" s="15"/>
      <c r="B645" s="15"/>
      <c r="C645" s="15"/>
      <c r="D645" s="15"/>
      <c r="E645" s="14"/>
      <c r="F645" s="14"/>
      <c r="G645" s="14"/>
      <c r="H645" s="14"/>
      <c r="I645" s="15"/>
      <c r="J645" s="14"/>
      <c r="K645" s="14"/>
      <c r="L645" s="14"/>
      <c r="M645" s="14"/>
      <c r="N645" s="14"/>
      <c r="O645" s="15"/>
      <c r="P645" s="15"/>
      <c r="Q645" s="15"/>
      <c r="R645" s="15"/>
      <c r="S645" s="15"/>
      <c r="T645" s="14"/>
    </row>
    <row r="646">
      <c r="A646" s="15"/>
      <c r="B646" s="15"/>
      <c r="C646" s="15"/>
      <c r="D646" s="15"/>
      <c r="E646" s="14"/>
      <c r="F646" s="14"/>
      <c r="G646" s="14"/>
      <c r="H646" s="14"/>
      <c r="I646" s="15"/>
      <c r="J646" s="14"/>
      <c r="K646" s="14"/>
      <c r="L646" s="14"/>
      <c r="M646" s="14"/>
      <c r="N646" s="14"/>
      <c r="O646" s="15"/>
      <c r="P646" s="15"/>
      <c r="Q646" s="15"/>
      <c r="R646" s="15"/>
      <c r="S646" s="15"/>
      <c r="T646" s="14"/>
    </row>
    <row r="647">
      <c r="A647" s="15"/>
      <c r="B647" s="15"/>
      <c r="C647" s="15"/>
      <c r="D647" s="15"/>
      <c r="E647" s="14"/>
      <c r="F647" s="14"/>
      <c r="G647" s="14"/>
      <c r="H647" s="14"/>
      <c r="I647" s="15"/>
      <c r="J647" s="14"/>
      <c r="K647" s="14"/>
      <c r="L647" s="14"/>
      <c r="M647" s="14"/>
      <c r="N647" s="14"/>
      <c r="O647" s="15"/>
      <c r="P647" s="15"/>
      <c r="Q647" s="15"/>
      <c r="R647" s="15"/>
      <c r="S647" s="15"/>
      <c r="T647" s="14"/>
    </row>
    <row r="648">
      <c r="A648" s="15"/>
      <c r="B648" s="15"/>
      <c r="C648" s="15"/>
      <c r="D648" s="15"/>
      <c r="E648" s="14"/>
      <c r="F648" s="14"/>
      <c r="G648" s="14"/>
      <c r="H648" s="14"/>
      <c r="I648" s="15"/>
      <c r="J648" s="14"/>
      <c r="K648" s="14"/>
      <c r="L648" s="14"/>
      <c r="M648" s="14"/>
      <c r="N648" s="14"/>
      <c r="O648" s="15"/>
      <c r="P648" s="15"/>
      <c r="Q648" s="15"/>
      <c r="R648" s="15"/>
      <c r="S648" s="15"/>
      <c r="T648" s="14"/>
    </row>
    <row r="649">
      <c r="A649" s="15"/>
      <c r="B649" s="15"/>
      <c r="C649" s="15"/>
      <c r="D649" s="15"/>
      <c r="E649" s="14"/>
      <c r="F649" s="14"/>
      <c r="G649" s="14"/>
      <c r="H649" s="14"/>
      <c r="I649" s="15"/>
      <c r="J649" s="14"/>
      <c r="K649" s="14"/>
      <c r="L649" s="14"/>
      <c r="M649" s="14"/>
      <c r="N649" s="14"/>
      <c r="O649" s="15"/>
      <c r="P649" s="15"/>
      <c r="Q649" s="15"/>
      <c r="R649" s="15"/>
      <c r="S649" s="15"/>
      <c r="T649" s="14"/>
    </row>
    <row r="650">
      <c r="A650" s="15"/>
      <c r="B650" s="15"/>
      <c r="C650" s="15"/>
      <c r="D650" s="15"/>
      <c r="E650" s="14"/>
      <c r="F650" s="14"/>
      <c r="G650" s="14"/>
      <c r="H650" s="14"/>
      <c r="I650" s="15"/>
      <c r="J650" s="14"/>
      <c r="K650" s="14"/>
      <c r="L650" s="14"/>
      <c r="M650" s="14"/>
      <c r="N650" s="14"/>
      <c r="O650" s="15"/>
      <c r="P650" s="15"/>
      <c r="Q650" s="15"/>
      <c r="R650" s="15"/>
      <c r="S650" s="15"/>
      <c r="T650" s="14"/>
    </row>
    <row r="651">
      <c r="A651" s="15"/>
      <c r="B651" s="15"/>
      <c r="C651" s="15"/>
      <c r="D651" s="15"/>
      <c r="E651" s="14"/>
      <c r="F651" s="14"/>
      <c r="G651" s="14"/>
      <c r="H651" s="14"/>
      <c r="I651" s="15"/>
      <c r="J651" s="14"/>
      <c r="K651" s="14"/>
      <c r="L651" s="14"/>
      <c r="M651" s="14"/>
      <c r="N651" s="14"/>
      <c r="O651" s="15"/>
      <c r="P651" s="15"/>
      <c r="Q651" s="15"/>
      <c r="R651" s="15"/>
      <c r="S651" s="15"/>
      <c r="T651" s="14"/>
    </row>
    <row r="652">
      <c r="A652" s="15"/>
      <c r="B652" s="15"/>
      <c r="C652" s="15"/>
      <c r="D652" s="15"/>
      <c r="E652" s="14"/>
      <c r="F652" s="14"/>
      <c r="G652" s="14"/>
      <c r="H652" s="14"/>
      <c r="I652" s="15"/>
      <c r="J652" s="14"/>
      <c r="K652" s="14"/>
      <c r="L652" s="14"/>
      <c r="M652" s="14"/>
      <c r="N652" s="14"/>
      <c r="O652" s="15"/>
      <c r="P652" s="15"/>
      <c r="Q652" s="15"/>
      <c r="R652" s="15"/>
      <c r="S652" s="15"/>
      <c r="T652" s="14"/>
    </row>
    <row r="653">
      <c r="A653" s="15"/>
      <c r="B653" s="15"/>
      <c r="C653" s="15"/>
      <c r="D653" s="15"/>
      <c r="E653" s="14"/>
      <c r="F653" s="14"/>
      <c r="G653" s="14"/>
      <c r="H653" s="14"/>
      <c r="I653" s="15"/>
      <c r="J653" s="14"/>
      <c r="K653" s="14"/>
      <c r="L653" s="14"/>
      <c r="M653" s="14"/>
      <c r="N653" s="14"/>
      <c r="O653" s="15"/>
      <c r="P653" s="15"/>
      <c r="Q653" s="15"/>
      <c r="R653" s="15"/>
      <c r="S653" s="15"/>
      <c r="T653" s="14"/>
    </row>
    <row r="654">
      <c r="A654" s="15"/>
      <c r="B654" s="15"/>
      <c r="C654" s="15"/>
      <c r="D654" s="15"/>
      <c r="E654" s="14"/>
      <c r="F654" s="14"/>
      <c r="G654" s="14"/>
      <c r="H654" s="14"/>
      <c r="I654" s="15"/>
      <c r="J654" s="14"/>
      <c r="K654" s="14"/>
      <c r="L654" s="14"/>
      <c r="M654" s="14"/>
      <c r="N654" s="14"/>
      <c r="O654" s="15"/>
      <c r="P654" s="15"/>
      <c r="Q654" s="15"/>
      <c r="R654" s="15"/>
      <c r="S654" s="15"/>
      <c r="T654" s="14"/>
    </row>
    <row r="655">
      <c r="A655" s="15"/>
      <c r="B655" s="15"/>
      <c r="C655" s="15"/>
      <c r="D655" s="15"/>
      <c r="E655" s="14"/>
      <c r="F655" s="14"/>
      <c r="G655" s="14"/>
      <c r="H655" s="14"/>
      <c r="I655" s="15"/>
      <c r="J655" s="14"/>
      <c r="K655" s="14"/>
      <c r="L655" s="14"/>
      <c r="M655" s="14"/>
      <c r="N655" s="14"/>
      <c r="O655" s="15"/>
      <c r="P655" s="15"/>
      <c r="Q655" s="15"/>
      <c r="R655" s="15"/>
      <c r="S655" s="15"/>
      <c r="T655" s="14"/>
    </row>
    <row r="656">
      <c r="A656" s="15"/>
      <c r="B656" s="15"/>
      <c r="C656" s="15"/>
      <c r="D656" s="15"/>
      <c r="E656" s="14"/>
      <c r="F656" s="14"/>
      <c r="G656" s="14"/>
      <c r="H656" s="14"/>
      <c r="I656" s="15"/>
      <c r="J656" s="14"/>
      <c r="K656" s="14"/>
      <c r="L656" s="14"/>
      <c r="M656" s="14"/>
      <c r="N656" s="14"/>
      <c r="O656" s="15"/>
      <c r="P656" s="15"/>
      <c r="Q656" s="15"/>
      <c r="R656" s="15"/>
      <c r="S656" s="15"/>
      <c r="T656" s="14"/>
    </row>
    <row r="657">
      <c r="A657" s="15"/>
      <c r="B657" s="15"/>
      <c r="C657" s="15"/>
      <c r="D657" s="15"/>
      <c r="E657" s="14"/>
      <c r="F657" s="14"/>
      <c r="G657" s="14"/>
      <c r="H657" s="14"/>
      <c r="I657" s="15"/>
      <c r="J657" s="14"/>
      <c r="K657" s="14"/>
      <c r="L657" s="14"/>
      <c r="M657" s="14"/>
      <c r="N657" s="14"/>
      <c r="O657" s="15"/>
      <c r="P657" s="15"/>
      <c r="Q657" s="15"/>
      <c r="R657" s="15"/>
      <c r="S657" s="15"/>
      <c r="T657" s="14"/>
    </row>
    <row r="658">
      <c r="A658" s="15"/>
      <c r="B658" s="15"/>
      <c r="C658" s="15"/>
      <c r="D658" s="15"/>
      <c r="E658" s="14"/>
      <c r="F658" s="14"/>
      <c r="G658" s="14"/>
      <c r="H658" s="14"/>
      <c r="I658" s="15"/>
      <c r="J658" s="14"/>
      <c r="K658" s="14"/>
      <c r="L658" s="14"/>
      <c r="M658" s="14"/>
      <c r="N658" s="14"/>
      <c r="O658" s="15"/>
      <c r="P658" s="15"/>
      <c r="Q658" s="15"/>
      <c r="R658" s="15"/>
      <c r="S658" s="15"/>
      <c r="T658" s="14"/>
    </row>
    <row r="659">
      <c r="A659" s="15"/>
      <c r="B659" s="15"/>
      <c r="C659" s="15"/>
      <c r="D659" s="15"/>
      <c r="E659" s="14"/>
      <c r="F659" s="14"/>
      <c r="G659" s="14"/>
      <c r="H659" s="14"/>
      <c r="I659" s="15"/>
      <c r="J659" s="14"/>
      <c r="K659" s="14"/>
      <c r="L659" s="14"/>
      <c r="M659" s="14"/>
      <c r="N659" s="14"/>
      <c r="O659" s="15"/>
      <c r="P659" s="15"/>
      <c r="Q659" s="15"/>
      <c r="R659" s="15"/>
      <c r="S659" s="15"/>
      <c r="T659" s="14"/>
    </row>
    <row r="660">
      <c r="A660" s="15"/>
      <c r="B660" s="15"/>
      <c r="C660" s="15"/>
      <c r="D660" s="15"/>
      <c r="E660" s="14"/>
      <c r="F660" s="14"/>
      <c r="G660" s="14"/>
      <c r="H660" s="14"/>
      <c r="I660" s="15"/>
      <c r="J660" s="14"/>
      <c r="K660" s="14"/>
      <c r="L660" s="14"/>
      <c r="M660" s="14"/>
      <c r="N660" s="14"/>
      <c r="O660" s="15"/>
      <c r="P660" s="15"/>
      <c r="Q660" s="15"/>
      <c r="R660" s="15"/>
      <c r="S660" s="15"/>
      <c r="T660" s="14"/>
    </row>
    <row r="661">
      <c r="A661" s="15"/>
      <c r="B661" s="15"/>
      <c r="C661" s="15"/>
      <c r="D661" s="15"/>
      <c r="E661" s="14"/>
      <c r="F661" s="14"/>
      <c r="G661" s="14"/>
      <c r="H661" s="14"/>
      <c r="I661" s="15"/>
      <c r="J661" s="14"/>
      <c r="K661" s="14"/>
      <c r="L661" s="14"/>
      <c r="M661" s="14"/>
      <c r="N661" s="14"/>
      <c r="O661" s="15"/>
      <c r="P661" s="15"/>
      <c r="Q661" s="15"/>
      <c r="R661" s="15"/>
      <c r="S661" s="15"/>
      <c r="T661" s="14"/>
    </row>
    <row r="662">
      <c r="A662" s="15"/>
      <c r="B662" s="15"/>
      <c r="C662" s="15"/>
      <c r="D662" s="15"/>
      <c r="E662" s="14"/>
      <c r="F662" s="14"/>
      <c r="G662" s="14"/>
      <c r="H662" s="14"/>
      <c r="I662" s="15"/>
      <c r="J662" s="14"/>
      <c r="K662" s="14"/>
      <c r="L662" s="14"/>
      <c r="M662" s="14"/>
      <c r="N662" s="14"/>
      <c r="O662" s="15"/>
      <c r="P662" s="15"/>
      <c r="Q662" s="15"/>
      <c r="R662" s="15"/>
      <c r="S662" s="15"/>
      <c r="T662" s="14"/>
    </row>
    <row r="663">
      <c r="A663" s="15"/>
      <c r="B663" s="15"/>
      <c r="C663" s="15"/>
      <c r="D663" s="15"/>
      <c r="E663" s="14"/>
      <c r="F663" s="14"/>
      <c r="G663" s="14"/>
      <c r="H663" s="14"/>
      <c r="I663" s="15"/>
      <c r="J663" s="14"/>
      <c r="K663" s="14"/>
      <c r="L663" s="14"/>
      <c r="M663" s="14"/>
      <c r="N663" s="14"/>
      <c r="O663" s="15"/>
      <c r="P663" s="15"/>
      <c r="Q663" s="15"/>
      <c r="R663" s="15"/>
      <c r="S663" s="15"/>
      <c r="T663" s="14"/>
    </row>
    <row r="664">
      <c r="A664" s="15"/>
      <c r="B664" s="15"/>
      <c r="C664" s="15"/>
      <c r="D664" s="15"/>
      <c r="E664" s="14"/>
      <c r="F664" s="14"/>
      <c r="G664" s="14"/>
      <c r="H664" s="14"/>
      <c r="I664" s="15"/>
      <c r="J664" s="14"/>
      <c r="K664" s="14"/>
      <c r="L664" s="14"/>
      <c r="M664" s="14"/>
      <c r="N664" s="14"/>
      <c r="O664" s="15"/>
      <c r="P664" s="15"/>
      <c r="Q664" s="15"/>
      <c r="R664" s="15"/>
      <c r="S664" s="15"/>
      <c r="T664" s="14"/>
    </row>
    <row r="665">
      <c r="A665" s="15"/>
      <c r="B665" s="15"/>
      <c r="C665" s="15"/>
      <c r="D665" s="15"/>
      <c r="E665" s="14"/>
      <c r="F665" s="14"/>
      <c r="G665" s="14"/>
      <c r="H665" s="14"/>
      <c r="I665" s="15"/>
      <c r="J665" s="14"/>
      <c r="K665" s="14"/>
      <c r="L665" s="14"/>
      <c r="M665" s="14"/>
      <c r="N665" s="14"/>
      <c r="O665" s="15"/>
      <c r="P665" s="15"/>
      <c r="Q665" s="15"/>
      <c r="R665" s="15"/>
      <c r="S665" s="15"/>
      <c r="T665" s="14"/>
    </row>
    <row r="666">
      <c r="A666" s="15"/>
      <c r="B666" s="15"/>
      <c r="C666" s="15"/>
      <c r="D666" s="15"/>
      <c r="E666" s="14"/>
      <c r="F666" s="14"/>
      <c r="G666" s="14"/>
      <c r="H666" s="14"/>
      <c r="I666" s="15"/>
      <c r="J666" s="14"/>
      <c r="K666" s="14"/>
      <c r="L666" s="14"/>
      <c r="M666" s="14"/>
      <c r="N666" s="14"/>
      <c r="O666" s="15"/>
      <c r="P666" s="15"/>
      <c r="Q666" s="15"/>
      <c r="R666" s="15"/>
      <c r="S666" s="15"/>
      <c r="T666" s="14"/>
    </row>
    <row r="667">
      <c r="A667" s="15"/>
      <c r="B667" s="15"/>
      <c r="C667" s="15"/>
      <c r="D667" s="15"/>
      <c r="E667" s="14"/>
      <c r="F667" s="14"/>
      <c r="G667" s="14"/>
      <c r="H667" s="14"/>
      <c r="I667" s="15"/>
      <c r="J667" s="14"/>
      <c r="K667" s="14"/>
      <c r="L667" s="14"/>
      <c r="M667" s="14"/>
      <c r="N667" s="14"/>
      <c r="O667" s="15"/>
      <c r="P667" s="15"/>
      <c r="Q667" s="15"/>
      <c r="R667" s="15"/>
      <c r="S667" s="15"/>
      <c r="T667" s="14"/>
    </row>
    <row r="668">
      <c r="A668" s="15"/>
      <c r="B668" s="15"/>
      <c r="C668" s="15"/>
      <c r="D668" s="15"/>
      <c r="E668" s="14"/>
      <c r="F668" s="14"/>
      <c r="G668" s="14"/>
      <c r="H668" s="14"/>
      <c r="I668" s="15"/>
      <c r="J668" s="14"/>
      <c r="K668" s="14"/>
      <c r="L668" s="14"/>
      <c r="M668" s="14"/>
      <c r="N668" s="14"/>
      <c r="O668" s="15"/>
      <c r="P668" s="15"/>
      <c r="Q668" s="15"/>
      <c r="R668" s="15"/>
      <c r="S668" s="15"/>
      <c r="T668" s="14"/>
    </row>
    <row r="669">
      <c r="A669" s="15"/>
      <c r="B669" s="15"/>
      <c r="C669" s="15"/>
      <c r="D669" s="15"/>
      <c r="E669" s="14"/>
      <c r="F669" s="14"/>
      <c r="G669" s="14"/>
      <c r="H669" s="14"/>
      <c r="I669" s="15"/>
      <c r="J669" s="14"/>
      <c r="K669" s="14"/>
      <c r="L669" s="14"/>
      <c r="M669" s="14"/>
      <c r="N669" s="14"/>
      <c r="O669" s="15"/>
      <c r="P669" s="15"/>
      <c r="Q669" s="15"/>
      <c r="R669" s="15"/>
      <c r="S669" s="15"/>
      <c r="T669" s="14"/>
    </row>
    <row r="670">
      <c r="A670" s="15"/>
      <c r="B670" s="15"/>
      <c r="C670" s="15"/>
      <c r="D670" s="15"/>
      <c r="E670" s="14"/>
      <c r="F670" s="14"/>
      <c r="G670" s="14"/>
      <c r="H670" s="14"/>
      <c r="I670" s="15"/>
      <c r="J670" s="14"/>
      <c r="K670" s="14"/>
      <c r="L670" s="14"/>
      <c r="M670" s="14"/>
      <c r="N670" s="14"/>
      <c r="O670" s="15"/>
      <c r="P670" s="15"/>
      <c r="Q670" s="15"/>
      <c r="R670" s="15"/>
      <c r="S670" s="15"/>
      <c r="T670" s="14"/>
    </row>
    <row r="671">
      <c r="A671" s="15"/>
      <c r="B671" s="15"/>
      <c r="C671" s="15"/>
      <c r="D671" s="15"/>
      <c r="E671" s="14"/>
      <c r="F671" s="14"/>
      <c r="G671" s="14"/>
      <c r="H671" s="14"/>
      <c r="I671" s="15"/>
      <c r="J671" s="14"/>
      <c r="K671" s="14"/>
      <c r="L671" s="14"/>
      <c r="M671" s="14"/>
      <c r="N671" s="14"/>
      <c r="O671" s="15"/>
      <c r="P671" s="15"/>
      <c r="Q671" s="15"/>
      <c r="R671" s="15"/>
      <c r="S671" s="15"/>
      <c r="T671" s="14"/>
    </row>
    <row r="672">
      <c r="A672" s="15"/>
      <c r="B672" s="15"/>
      <c r="C672" s="15"/>
      <c r="D672" s="15"/>
      <c r="E672" s="14"/>
      <c r="F672" s="14"/>
      <c r="G672" s="14"/>
      <c r="H672" s="14"/>
      <c r="I672" s="15"/>
      <c r="J672" s="14"/>
      <c r="K672" s="14"/>
      <c r="L672" s="14"/>
      <c r="M672" s="14"/>
      <c r="N672" s="14"/>
      <c r="O672" s="15"/>
      <c r="P672" s="15"/>
      <c r="Q672" s="15"/>
      <c r="R672" s="15"/>
      <c r="S672" s="15"/>
      <c r="T672" s="14"/>
    </row>
    <row r="673">
      <c r="A673" s="15"/>
      <c r="B673" s="15"/>
      <c r="C673" s="15"/>
      <c r="D673" s="15"/>
      <c r="E673" s="14"/>
      <c r="F673" s="14"/>
      <c r="G673" s="14"/>
      <c r="H673" s="14"/>
      <c r="I673" s="15"/>
      <c r="J673" s="14"/>
      <c r="K673" s="14"/>
      <c r="L673" s="14"/>
      <c r="M673" s="14"/>
      <c r="N673" s="14"/>
      <c r="O673" s="15"/>
      <c r="P673" s="15"/>
      <c r="Q673" s="15"/>
      <c r="R673" s="15"/>
      <c r="S673" s="15"/>
      <c r="T673" s="14"/>
    </row>
    <row r="674">
      <c r="A674" s="15"/>
      <c r="B674" s="15"/>
      <c r="C674" s="15"/>
      <c r="D674" s="15"/>
      <c r="E674" s="14"/>
      <c r="F674" s="14"/>
      <c r="G674" s="14"/>
      <c r="H674" s="14"/>
      <c r="I674" s="15"/>
      <c r="J674" s="14"/>
      <c r="K674" s="14"/>
      <c r="L674" s="14"/>
      <c r="M674" s="14"/>
      <c r="N674" s="14"/>
      <c r="O674" s="15"/>
      <c r="P674" s="15"/>
      <c r="Q674" s="15"/>
      <c r="R674" s="15"/>
      <c r="S674" s="15"/>
      <c r="T674" s="14"/>
    </row>
    <row r="675">
      <c r="A675" s="15"/>
      <c r="B675" s="15"/>
      <c r="C675" s="15"/>
      <c r="D675" s="15"/>
      <c r="E675" s="14"/>
      <c r="F675" s="14"/>
      <c r="G675" s="14"/>
      <c r="H675" s="14"/>
      <c r="I675" s="15"/>
      <c r="J675" s="14"/>
      <c r="K675" s="14"/>
      <c r="L675" s="14"/>
      <c r="M675" s="14"/>
      <c r="N675" s="14"/>
      <c r="O675" s="15"/>
      <c r="P675" s="15"/>
      <c r="Q675" s="15"/>
      <c r="R675" s="15"/>
      <c r="S675" s="15"/>
      <c r="T675" s="14"/>
    </row>
    <row r="676">
      <c r="A676" s="15"/>
      <c r="B676" s="15"/>
      <c r="C676" s="15"/>
      <c r="D676" s="15"/>
      <c r="E676" s="14"/>
      <c r="F676" s="14"/>
      <c r="G676" s="14"/>
      <c r="H676" s="14"/>
      <c r="I676" s="15"/>
      <c r="J676" s="14"/>
      <c r="K676" s="14"/>
      <c r="L676" s="14"/>
      <c r="M676" s="14"/>
      <c r="N676" s="14"/>
      <c r="O676" s="15"/>
      <c r="P676" s="15"/>
      <c r="Q676" s="15"/>
      <c r="R676" s="15"/>
      <c r="S676" s="15"/>
      <c r="T676" s="14"/>
    </row>
    <row r="677">
      <c r="A677" s="15"/>
      <c r="B677" s="15"/>
      <c r="C677" s="15"/>
      <c r="D677" s="15"/>
      <c r="E677" s="14"/>
      <c r="F677" s="14"/>
      <c r="G677" s="14"/>
      <c r="H677" s="14"/>
      <c r="I677" s="15"/>
      <c r="J677" s="14"/>
      <c r="K677" s="14"/>
      <c r="L677" s="14"/>
      <c r="M677" s="14"/>
      <c r="N677" s="14"/>
      <c r="O677" s="15"/>
      <c r="P677" s="15"/>
      <c r="Q677" s="15"/>
      <c r="R677" s="15"/>
      <c r="S677" s="15"/>
      <c r="T677" s="14"/>
    </row>
    <row r="678">
      <c r="A678" s="15"/>
      <c r="B678" s="15"/>
      <c r="C678" s="15"/>
      <c r="D678" s="15"/>
      <c r="E678" s="14"/>
      <c r="F678" s="14"/>
      <c r="G678" s="14"/>
      <c r="H678" s="14"/>
      <c r="I678" s="15"/>
      <c r="J678" s="14"/>
      <c r="K678" s="14"/>
      <c r="L678" s="14"/>
      <c r="M678" s="14"/>
      <c r="N678" s="14"/>
      <c r="O678" s="15"/>
      <c r="P678" s="15"/>
      <c r="Q678" s="15"/>
      <c r="R678" s="15"/>
      <c r="S678" s="15"/>
      <c r="T678" s="14"/>
    </row>
    <row r="679">
      <c r="A679" s="15"/>
      <c r="B679" s="15"/>
      <c r="C679" s="15"/>
      <c r="D679" s="15"/>
      <c r="E679" s="14"/>
      <c r="F679" s="14"/>
      <c r="G679" s="14"/>
      <c r="H679" s="14"/>
      <c r="I679" s="15"/>
      <c r="J679" s="14"/>
      <c r="K679" s="14"/>
      <c r="L679" s="14"/>
      <c r="M679" s="14"/>
      <c r="N679" s="14"/>
      <c r="O679" s="15"/>
      <c r="P679" s="15"/>
      <c r="Q679" s="15"/>
      <c r="R679" s="15"/>
      <c r="S679" s="15"/>
      <c r="T679" s="14"/>
    </row>
    <row r="680">
      <c r="A680" s="15"/>
      <c r="B680" s="15"/>
      <c r="C680" s="15"/>
      <c r="D680" s="15"/>
      <c r="E680" s="14"/>
      <c r="F680" s="14"/>
      <c r="G680" s="14"/>
      <c r="H680" s="14"/>
      <c r="I680" s="15"/>
      <c r="J680" s="14"/>
      <c r="K680" s="14"/>
      <c r="L680" s="14"/>
      <c r="M680" s="14"/>
      <c r="N680" s="14"/>
      <c r="O680" s="15"/>
      <c r="P680" s="15"/>
      <c r="Q680" s="15"/>
      <c r="R680" s="15"/>
      <c r="S680" s="15"/>
      <c r="T680" s="14"/>
    </row>
    <row r="681">
      <c r="A681" s="15"/>
      <c r="B681" s="15"/>
      <c r="C681" s="15"/>
      <c r="D681" s="15"/>
      <c r="E681" s="14"/>
      <c r="F681" s="14"/>
      <c r="G681" s="14"/>
      <c r="H681" s="14"/>
      <c r="I681" s="15"/>
      <c r="J681" s="14"/>
      <c r="K681" s="14"/>
      <c r="L681" s="14"/>
      <c r="M681" s="14"/>
      <c r="N681" s="14"/>
      <c r="O681" s="15"/>
      <c r="P681" s="15"/>
      <c r="Q681" s="15"/>
      <c r="R681" s="15"/>
      <c r="S681" s="15"/>
      <c r="T681" s="14"/>
    </row>
    <row r="682">
      <c r="A682" s="15"/>
      <c r="B682" s="15"/>
      <c r="C682" s="15"/>
      <c r="D682" s="15"/>
      <c r="E682" s="14"/>
      <c r="F682" s="14"/>
      <c r="G682" s="14"/>
      <c r="H682" s="14"/>
      <c r="I682" s="15"/>
      <c r="J682" s="14"/>
      <c r="K682" s="14"/>
      <c r="L682" s="14"/>
      <c r="M682" s="14"/>
      <c r="N682" s="14"/>
      <c r="O682" s="15"/>
      <c r="P682" s="15"/>
      <c r="Q682" s="15"/>
      <c r="R682" s="15"/>
      <c r="S682" s="15"/>
      <c r="T682" s="14"/>
    </row>
    <row r="683">
      <c r="A683" s="15"/>
      <c r="B683" s="15"/>
      <c r="C683" s="15"/>
      <c r="D683" s="15"/>
      <c r="E683" s="14"/>
      <c r="F683" s="14"/>
      <c r="G683" s="14"/>
      <c r="H683" s="14"/>
      <c r="I683" s="15"/>
      <c r="J683" s="14"/>
      <c r="K683" s="14"/>
      <c r="L683" s="14"/>
      <c r="M683" s="14"/>
      <c r="N683" s="14"/>
      <c r="O683" s="15"/>
      <c r="P683" s="15"/>
      <c r="Q683" s="15"/>
      <c r="R683" s="15"/>
      <c r="S683" s="15"/>
      <c r="T683" s="14"/>
    </row>
    <row r="684">
      <c r="A684" s="15"/>
      <c r="B684" s="15"/>
      <c r="C684" s="15"/>
      <c r="D684" s="15"/>
      <c r="E684" s="14"/>
      <c r="F684" s="14"/>
      <c r="G684" s="14"/>
      <c r="H684" s="14"/>
      <c r="I684" s="15"/>
      <c r="J684" s="14"/>
      <c r="K684" s="14"/>
      <c r="L684" s="14"/>
      <c r="M684" s="14"/>
      <c r="N684" s="14"/>
      <c r="O684" s="15"/>
      <c r="P684" s="15"/>
      <c r="Q684" s="15"/>
      <c r="R684" s="15"/>
      <c r="S684" s="15"/>
      <c r="T684" s="14"/>
    </row>
    <row r="685">
      <c r="A685" s="15"/>
      <c r="B685" s="15"/>
      <c r="C685" s="15"/>
      <c r="D685" s="15"/>
      <c r="E685" s="14"/>
      <c r="F685" s="14"/>
      <c r="G685" s="14"/>
      <c r="H685" s="14"/>
      <c r="I685" s="15"/>
      <c r="J685" s="14"/>
      <c r="K685" s="14"/>
      <c r="L685" s="14"/>
      <c r="M685" s="14"/>
      <c r="N685" s="14"/>
      <c r="O685" s="15"/>
      <c r="P685" s="15"/>
      <c r="Q685" s="15"/>
      <c r="R685" s="15"/>
      <c r="S685" s="15"/>
      <c r="T685" s="14"/>
    </row>
    <row r="686">
      <c r="A686" s="15"/>
      <c r="B686" s="15"/>
      <c r="C686" s="15"/>
      <c r="D686" s="15"/>
      <c r="E686" s="14"/>
      <c r="F686" s="14"/>
      <c r="G686" s="14"/>
      <c r="H686" s="14"/>
      <c r="I686" s="15"/>
      <c r="J686" s="14"/>
      <c r="K686" s="14"/>
      <c r="L686" s="14"/>
      <c r="M686" s="14"/>
      <c r="N686" s="14"/>
      <c r="O686" s="15"/>
      <c r="P686" s="15"/>
      <c r="Q686" s="15"/>
      <c r="R686" s="15"/>
      <c r="S686" s="15"/>
      <c r="T686" s="14"/>
    </row>
    <row r="687">
      <c r="A687" s="15"/>
      <c r="B687" s="15"/>
      <c r="C687" s="15"/>
      <c r="D687" s="15"/>
      <c r="E687" s="14"/>
      <c r="F687" s="14"/>
      <c r="G687" s="14"/>
      <c r="H687" s="14"/>
      <c r="I687" s="15"/>
      <c r="J687" s="14"/>
      <c r="K687" s="14"/>
      <c r="L687" s="14"/>
      <c r="M687" s="14"/>
      <c r="N687" s="14"/>
      <c r="O687" s="15"/>
      <c r="P687" s="15"/>
      <c r="Q687" s="15"/>
      <c r="R687" s="15"/>
      <c r="S687" s="15"/>
      <c r="T687" s="14"/>
    </row>
    <row r="688">
      <c r="A688" s="15"/>
      <c r="B688" s="15"/>
      <c r="C688" s="15"/>
      <c r="D688" s="15"/>
      <c r="E688" s="14"/>
      <c r="F688" s="14"/>
      <c r="G688" s="14"/>
      <c r="H688" s="14"/>
      <c r="I688" s="15"/>
      <c r="J688" s="14"/>
      <c r="K688" s="14"/>
      <c r="L688" s="14"/>
      <c r="M688" s="14"/>
      <c r="N688" s="14"/>
      <c r="O688" s="15"/>
      <c r="P688" s="15"/>
      <c r="Q688" s="15"/>
      <c r="R688" s="15"/>
      <c r="S688" s="15"/>
      <c r="T688" s="14"/>
    </row>
    <row r="689">
      <c r="A689" s="15"/>
      <c r="B689" s="15"/>
      <c r="C689" s="15"/>
      <c r="D689" s="15"/>
      <c r="E689" s="14"/>
      <c r="F689" s="14"/>
      <c r="G689" s="14"/>
      <c r="H689" s="14"/>
      <c r="I689" s="15"/>
      <c r="J689" s="14"/>
      <c r="K689" s="14"/>
      <c r="L689" s="14"/>
      <c r="M689" s="14"/>
      <c r="N689" s="14"/>
      <c r="O689" s="15"/>
      <c r="P689" s="15"/>
      <c r="Q689" s="15"/>
      <c r="R689" s="15"/>
      <c r="S689" s="15"/>
      <c r="T689" s="14"/>
    </row>
    <row r="690">
      <c r="A690" s="15"/>
      <c r="B690" s="15"/>
      <c r="C690" s="15"/>
      <c r="D690" s="15"/>
      <c r="E690" s="14"/>
      <c r="F690" s="14"/>
      <c r="G690" s="14"/>
      <c r="H690" s="14"/>
      <c r="I690" s="15"/>
      <c r="J690" s="14"/>
      <c r="K690" s="14"/>
      <c r="L690" s="14"/>
      <c r="M690" s="14"/>
      <c r="N690" s="14"/>
      <c r="O690" s="15"/>
      <c r="P690" s="15"/>
      <c r="Q690" s="15"/>
      <c r="R690" s="15"/>
      <c r="S690" s="15"/>
      <c r="T690" s="14"/>
    </row>
    <row r="691">
      <c r="A691" s="15"/>
      <c r="B691" s="15"/>
      <c r="C691" s="15"/>
      <c r="D691" s="15"/>
      <c r="E691" s="14"/>
      <c r="F691" s="14"/>
      <c r="G691" s="14"/>
      <c r="H691" s="14"/>
      <c r="I691" s="15"/>
      <c r="J691" s="14"/>
      <c r="K691" s="14"/>
      <c r="L691" s="14"/>
      <c r="M691" s="14"/>
      <c r="N691" s="14"/>
      <c r="O691" s="15"/>
      <c r="P691" s="15"/>
      <c r="Q691" s="15"/>
      <c r="R691" s="15"/>
      <c r="S691" s="15"/>
      <c r="T691" s="14"/>
    </row>
    <row r="692">
      <c r="A692" s="15"/>
      <c r="B692" s="15"/>
      <c r="C692" s="15"/>
      <c r="D692" s="15"/>
      <c r="E692" s="14"/>
      <c r="F692" s="14"/>
      <c r="G692" s="14"/>
      <c r="H692" s="14"/>
      <c r="I692" s="15"/>
      <c r="J692" s="14"/>
      <c r="K692" s="14"/>
      <c r="L692" s="14"/>
      <c r="M692" s="14"/>
      <c r="N692" s="14"/>
      <c r="O692" s="15"/>
      <c r="P692" s="15"/>
      <c r="Q692" s="15"/>
      <c r="R692" s="15"/>
      <c r="S692" s="15"/>
      <c r="T692" s="14"/>
    </row>
    <row r="693">
      <c r="A693" s="15"/>
      <c r="B693" s="15"/>
      <c r="C693" s="15"/>
      <c r="D693" s="15"/>
      <c r="E693" s="14"/>
      <c r="F693" s="14"/>
      <c r="G693" s="14"/>
      <c r="H693" s="14"/>
      <c r="I693" s="15"/>
      <c r="J693" s="14"/>
      <c r="K693" s="14"/>
      <c r="L693" s="14"/>
      <c r="M693" s="14"/>
      <c r="N693" s="14"/>
      <c r="O693" s="15"/>
      <c r="P693" s="15"/>
      <c r="Q693" s="15"/>
      <c r="R693" s="15"/>
      <c r="S693" s="15"/>
      <c r="T693" s="14"/>
    </row>
    <row r="694">
      <c r="A694" s="15"/>
      <c r="B694" s="15"/>
      <c r="C694" s="15"/>
      <c r="D694" s="15"/>
      <c r="E694" s="14"/>
      <c r="F694" s="14"/>
      <c r="G694" s="14"/>
      <c r="H694" s="14"/>
      <c r="I694" s="15"/>
      <c r="J694" s="14"/>
      <c r="K694" s="14"/>
      <c r="L694" s="14"/>
      <c r="M694" s="14"/>
      <c r="N694" s="14"/>
      <c r="O694" s="15"/>
      <c r="P694" s="15"/>
      <c r="Q694" s="15"/>
      <c r="R694" s="15"/>
      <c r="S694" s="15"/>
      <c r="T694" s="14"/>
    </row>
    <row r="695">
      <c r="A695" s="15"/>
      <c r="B695" s="15"/>
      <c r="C695" s="15"/>
      <c r="D695" s="15"/>
      <c r="E695" s="14"/>
      <c r="F695" s="14"/>
      <c r="G695" s="14"/>
      <c r="H695" s="14"/>
      <c r="I695" s="15"/>
      <c r="J695" s="14"/>
      <c r="K695" s="14"/>
      <c r="L695" s="14"/>
      <c r="M695" s="14"/>
      <c r="N695" s="14"/>
      <c r="O695" s="15"/>
      <c r="P695" s="15"/>
      <c r="Q695" s="15"/>
      <c r="R695" s="15"/>
      <c r="S695" s="15"/>
      <c r="T695" s="14"/>
    </row>
    <row r="696">
      <c r="A696" s="15"/>
      <c r="B696" s="15"/>
      <c r="C696" s="15"/>
      <c r="D696" s="15"/>
      <c r="E696" s="14"/>
      <c r="F696" s="14"/>
      <c r="G696" s="14"/>
      <c r="H696" s="14"/>
      <c r="I696" s="15"/>
      <c r="J696" s="14"/>
      <c r="K696" s="14"/>
      <c r="L696" s="14"/>
      <c r="M696" s="14"/>
      <c r="N696" s="14"/>
      <c r="O696" s="15"/>
      <c r="P696" s="15"/>
      <c r="Q696" s="15"/>
      <c r="R696" s="15"/>
      <c r="S696" s="15"/>
      <c r="T696" s="14"/>
    </row>
    <row r="697">
      <c r="A697" s="15"/>
      <c r="B697" s="15"/>
      <c r="C697" s="15"/>
      <c r="D697" s="15"/>
      <c r="E697" s="14"/>
      <c r="F697" s="14"/>
      <c r="G697" s="14"/>
      <c r="H697" s="14"/>
      <c r="I697" s="15"/>
      <c r="J697" s="14"/>
      <c r="K697" s="14"/>
      <c r="L697" s="14"/>
      <c r="M697" s="14"/>
      <c r="N697" s="14"/>
      <c r="O697" s="15"/>
      <c r="P697" s="15"/>
      <c r="Q697" s="15"/>
      <c r="R697" s="15"/>
      <c r="S697" s="15"/>
      <c r="T697" s="14"/>
    </row>
    <row r="698">
      <c r="A698" s="15"/>
      <c r="B698" s="15"/>
      <c r="C698" s="15"/>
      <c r="D698" s="15"/>
      <c r="E698" s="14"/>
      <c r="F698" s="14"/>
      <c r="G698" s="14"/>
      <c r="H698" s="14"/>
      <c r="I698" s="15"/>
      <c r="J698" s="14"/>
      <c r="K698" s="14"/>
      <c r="L698" s="14"/>
      <c r="M698" s="14"/>
      <c r="N698" s="14"/>
      <c r="O698" s="15"/>
      <c r="P698" s="15"/>
      <c r="Q698" s="15"/>
      <c r="R698" s="15"/>
      <c r="S698" s="15"/>
      <c r="T698" s="14"/>
    </row>
    <row r="699">
      <c r="A699" s="15"/>
      <c r="B699" s="15"/>
      <c r="C699" s="15"/>
      <c r="D699" s="15"/>
      <c r="E699" s="14"/>
      <c r="F699" s="14"/>
      <c r="G699" s="14"/>
      <c r="H699" s="14"/>
      <c r="I699" s="15"/>
      <c r="J699" s="14"/>
      <c r="K699" s="14"/>
      <c r="L699" s="14"/>
      <c r="M699" s="14"/>
      <c r="N699" s="14"/>
      <c r="O699" s="15"/>
      <c r="P699" s="15"/>
      <c r="Q699" s="15"/>
      <c r="R699" s="15"/>
      <c r="S699" s="15"/>
      <c r="T699" s="14"/>
    </row>
    <row r="700">
      <c r="A700" s="15"/>
      <c r="B700" s="15"/>
      <c r="C700" s="15"/>
      <c r="D700" s="15"/>
      <c r="E700" s="14"/>
      <c r="F700" s="14"/>
      <c r="G700" s="14"/>
      <c r="H700" s="14"/>
      <c r="I700" s="15"/>
      <c r="J700" s="14"/>
      <c r="K700" s="14"/>
      <c r="L700" s="14"/>
      <c r="M700" s="14"/>
      <c r="N700" s="14"/>
      <c r="O700" s="15"/>
      <c r="P700" s="15"/>
      <c r="Q700" s="15"/>
      <c r="R700" s="15"/>
      <c r="S700" s="15"/>
      <c r="T700" s="14"/>
    </row>
    <row r="701">
      <c r="A701" s="15"/>
      <c r="B701" s="15"/>
      <c r="C701" s="15"/>
      <c r="D701" s="15"/>
      <c r="E701" s="14"/>
      <c r="F701" s="14"/>
      <c r="G701" s="14"/>
      <c r="H701" s="14"/>
      <c r="I701" s="15"/>
      <c r="J701" s="14"/>
      <c r="K701" s="14"/>
      <c r="L701" s="14"/>
      <c r="M701" s="14"/>
      <c r="N701" s="14"/>
      <c r="O701" s="15"/>
      <c r="P701" s="15"/>
      <c r="Q701" s="15"/>
      <c r="R701" s="15"/>
      <c r="S701" s="15"/>
      <c r="T701" s="14"/>
    </row>
    <row r="702">
      <c r="A702" s="15"/>
      <c r="B702" s="15"/>
      <c r="C702" s="15"/>
      <c r="D702" s="15"/>
      <c r="E702" s="14"/>
      <c r="F702" s="14"/>
      <c r="G702" s="14"/>
      <c r="H702" s="14"/>
      <c r="I702" s="15"/>
      <c r="J702" s="14"/>
      <c r="K702" s="14"/>
      <c r="L702" s="14"/>
      <c r="M702" s="14"/>
      <c r="N702" s="14"/>
      <c r="O702" s="15"/>
      <c r="P702" s="15"/>
      <c r="Q702" s="15"/>
      <c r="R702" s="15"/>
      <c r="S702" s="15"/>
      <c r="T702" s="14"/>
    </row>
    <row r="703">
      <c r="A703" s="15"/>
      <c r="B703" s="15"/>
      <c r="C703" s="15"/>
      <c r="D703" s="15"/>
      <c r="E703" s="14"/>
      <c r="F703" s="14"/>
      <c r="G703" s="14"/>
      <c r="H703" s="14"/>
      <c r="I703" s="15"/>
      <c r="J703" s="14"/>
      <c r="K703" s="14"/>
      <c r="L703" s="14"/>
      <c r="M703" s="14"/>
      <c r="N703" s="14"/>
      <c r="O703" s="15"/>
      <c r="P703" s="15"/>
      <c r="Q703" s="15"/>
      <c r="R703" s="15"/>
      <c r="S703" s="15"/>
      <c r="T703" s="14"/>
    </row>
    <row r="704">
      <c r="A704" s="15"/>
      <c r="B704" s="15"/>
      <c r="C704" s="15"/>
      <c r="D704" s="15"/>
      <c r="E704" s="14"/>
      <c r="F704" s="14"/>
      <c r="G704" s="14"/>
      <c r="H704" s="14"/>
      <c r="I704" s="15"/>
      <c r="J704" s="14"/>
      <c r="K704" s="14"/>
      <c r="L704" s="14"/>
      <c r="M704" s="14"/>
      <c r="N704" s="14"/>
      <c r="O704" s="15"/>
      <c r="P704" s="15"/>
      <c r="Q704" s="15"/>
      <c r="R704" s="15"/>
      <c r="S704" s="15"/>
      <c r="T704" s="14"/>
    </row>
    <row r="705">
      <c r="A705" s="15"/>
      <c r="B705" s="15"/>
      <c r="C705" s="15"/>
      <c r="D705" s="15"/>
      <c r="E705" s="14"/>
      <c r="F705" s="14"/>
      <c r="G705" s="14"/>
      <c r="H705" s="14"/>
      <c r="I705" s="15"/>
      <c r="J705" s="14"/>
      <c r="K705" s="14"/>
      <c r="L705" s="14"/>
      <c r="M705" s="14"/>
      <c r="N705" s="14"/>
      <c r="O705" s="15"/>
      <c r="P705" s="15"/>
      <c r="Q705" s="15"/>
      <c r="R705" s="15"/>
      <c r="S705" s="15"/>
      <c r="T705" s="14"/>
    </row>
    <row r="706">
      <c r="A706" s="15"/>
      <c r="B706" s="15"/>
      <c r="C706" s="15"/>
      <c r="D706" s="15"/>
      <c r="E706" s="14"/>
      <c r="F706" s="14"/>
      <c r="G706" s="14"/>
      <c r="H706" s="14"/>
      <c r="I706" s="15"/>
      <c r="J706" s="14"/>
      <c r="K706" s="14"/>
      <c r="L706" s="14"/>
      <c r="M706" s="14"/>
      <c r="N706" s="14"/>
      <c r="O706" s="15"/>
      <c r="P706" s="15"/>
      <c r="Q706" s="15"/>
      <c r="R706" s="15"/>
      <c r="S706" s="15"/>
      <c r="T706" s="14"/>
    </row>
    <row r="707">
      <c r="A707" s="15"/>
      <c r="B707" s="15"/>
      <c r="C707" s="15"/>
      <c r="D707" s="15"/>
      <c r="E707" s="14"/>
      <c r="F707" s="14"/>
      <c r="G707" s="14"/>
      <c r="H707" s="14"/>
      <c r="I707" s="15"/>
      <c r="J707" s="14"/>
      <c r="K707" s="14"/>
      <c r="L707" s="14"/>
      <c r="M707" s="14"/>
      <c r="N707" s="14"/>
      <c r="O707" s="15"/>
      <c r="P707" s="15"/>
      <c r="Q707" s="15"/>
      <c r="R707" s="15"/>
      <c r="S707" s="15"/>
      <c r="T707" s="14"/>
    </row>
    <row r="708">
      <c r="A708" s="15"/>
      <c r="B708" s="15"/>
      <c r="C708" s="15"/>
      <c r="D708" s="15"/>
      <c r="E708" s="14"/>
      <c r="F708" s="14"/>
      <c r="G708" s="14"/>
      <c r="H708" s="14"/>
      <c r="I708" s="15"/>
      <c r="J708" s="14"/>
      <c r="K708" s="14"/>
      <c r="L708" s="14"/>
      <c r="M708" s="14"/>
      <c r="N708" s="14"/>
      <c r="O708" s="15"/>
      <c r="P708" s="15"/>
      <c r="Q708" s="15"/>
      <c r="R708" s="15"/>
      <c r="S708" s="15"/>
      <c r="T708" s="14"/>
    </row>
    <row r="709">
      <c r="A709" s="15"/>
      <c r="B709" s="15"/>
      <c r="C709" s="15"/>
      <c r="D709" s="15"/>
      <c r="E709" s="14"/>
      <c r="F709" s="14"/>
      <c r="G709" s="14"/>
      <c r="H709" s="14"/>
      <c r="I709" s="15"/>
      <c r="J709" s="14"/>
      <c r="K709" s="14"/>
      <c r="L709" s="14"/>
      <c r="M709" s="14"/>
      <c r="N709" s="14"/>
      <c r="O709" s="15"/>
      <c r="P709" s="15"/>
      <c r="Q709" s="15"/>
      <c r="R709" s="15"/>
      <c r="S709" s="15"/>
      <c r="T709" s="14"/>
    </row>
    <row r="710">
      <c r="A710" s="15"/>
      <c r="B710" s="15"/>
      <c r="C710" s="15"/>
      <c r="D710" s="15"/>
      <c r="E710" s="14"/>
      <c r="F710" s="14"/>
      <c r="G710" s="14"/>
      <c r="H710" s="14"/>
      <c r="I710" s="15"/>
      <c r="J710" s="14"/>
      <c r="K710" s="14"/>
      <c r="L710" s="14"/>
      <c r="M710" s="14"/>
      <c r="N710" s="14"/>
      <c r="O710" s="15"/>
      <c r="P710" s="15"/>
      <c r="Q710" s="15"/>
      <c r="R710" s="15"/>
      <c r="S710" s="15"/>
      <c r="T710" s="14"/>
    </row>
    <row r="711">
      <c r="A711" s="15"/>
      <c r="B711" s="15"/>
      <c r="C711" s="15"/>
      <c r="D711" s="15"/>
      <c r="E711" s="14"/>
      <c r="F711" s="14"/>
      <c r="G711" s="14"/>
      <c r="H711" s="14"/>
      <c r="I711" s="15"/>
      <c r="J711" s="14"/>
      <c r="K711" s="14"/>
      <c r="L711" s="14"/>
      <c r="M711" s="14"/>
      <c r="N711" s="14"/>
      <c r="O711" s="15"/>
      <c r="P711" s="15"/>
      <c r="Q711" s="15"/>
      <c r="R711" s="15"/>
      <c r="S711" s="15"/>
      <c r="T711" s="14"/>
    </row>
    <row r="712">
      <c r="A712" s="15"/>
      <c r="B712" s="15"/>
      <c r="C712" s="15"/>
      <c r="D712" s="15"/>
      <c r="E712" s="14"/>
      <c r="F712" s="14"/>
      <c r="G712" s="14"/>
      <c r="H712" s="14"/>
      <c r="I712" s="15"/>
      <c r="J712" s="14"/>
      <c r="K712" s="14"/>
      <c r="L712" s="14"/>
      <c r="M712" s="14"/>
      <c r="N712" s="14"/>
      <c r="O712" s="15"/>
      <c r="P712" s="15"/>
      <c r="Q712" s="15"/>
      <c r="R712" s="15"/>
      <c r="S712" s="15"/>
      <c r="T712" s="14"/>
    </row>
    <row r="713">
      <c r="A713" s="15"/>
      <c r="B713" s="15"/>
      <c r="C713" s="15"/>
      <c r="D713" s="15"/>
      <c r="E713" s="14"/>
      <c r="F713" s="14"/>
      <c r="G713" s="14"/>
      <c r="H713" s="14"/>
      <c r="I713" s="15"/>
      <c r="J713" s="14"/>
      <c r="K713" s="14"/>
      <c r="L713" s="14"/>
      <c r="M713" s="14"/>
      <c r="N713" s="14"/>
      <c r="O713" s="15"/>
      <c r="P713" s="15"/>
      <c r="Q713" s="15"/>
      <c r="R713" s="15"/>
      <c r="S713" s="15"/>
      <c r="T713" s="14"/>
    </row>
    <row r="714">
      <c r="A714" s="15"/>
      <c r="B714" s="15"/>
      <c r="C714" s="15"/>
      <c r="D714" s="15"/>
      <c r="E714" s="14"/>
      <c r="F714" s="14"/>
      <c r="G714" s="14"/>
      <c r="H714" s="14"/>
      <c r="I714" s="15"/>
      <c r="J714" s="14"/>
      <c r="K714" s="14"/>
      <c r="L714" s="14"/>
      <c r="M714" s="14"/>
      <c r="N714" s="14"/>
      <c r="O714" s="15"/>
      <c r="P714" s="15"/>
      <c r="Q714" s="15"/>
      <c r="R714" s="15"/>
      <c r="S714" s="15"/>
      <c r="T714" s="14"/>
    </row>
    <row r="715">
      <c r="A715" s="15"/>
      <c r="B715" s="15"/>
      <c r="C715" s="15"/>
      <c r="D715" s="15"/>
      <c r="E715" s="14"/>
      <c r="F715" s="14"/>
      <c r="G715" s="14"/>
      <c r="H715" s="14"/>
      <c r="I715" s="15"/>
      <c r="J715" s="14"/>
      <c r="K715" s="14"/>
      <c r="L715" s="14"/>
      <c r="M715" s="14"/>
      <c r="N715" s="14"/>
      <c r="O715" s="15"/>
      <c r="P715" s="15"/>
      <c r="Q715" s="15"/>
      <c r="R715" s="15"/>
      <c r="S715" s="15"/>
      <c r="T715" s="14"/>
    </row>
    <row r="716">
      <c r="A716" s="15"/>
      <c r="B716" s="15"/>
      <c r="C716" s="15"/>
      <c r="D716" s="15"/>
      <c r="E716" s="14"/>
      <c r="F716" s="14"/>
      <c r="G716" s="14"/>
      <c r="H716" s="14"/>
      <c r="I716" s="15"/>
      <c r="J716" s="14"/>
      <c r="K716" s="14"/>
      <c r="L716" s="14"/>
      <c r="M716" s="14"/>
      <c r="N716" s="14"/>
      <c r="O716" s="15"/>
      <c r="P716" s="15"/>
      <c r="Q716" s="15"/>
      <c r="R716" s="15"/>
      <c r="S716" s="15"/>
      <c r="T716" s="14"/>
    </row>
    <row r="717">
      <c r="A717" s="15"/>
      <c r="B717" s="15"/>
      <c r="C717" s="15"/>
      <c r="D717" s="15"/>
      <c r="E717" s="14"/>
      <c r="F717" s="14"/>
      <c r="G717" s="14"/>
      <c r="H717" s="14"/>
      <c r="I717" s="15"/>
      <c r="J717" s="14"/>
      <c r="K717" s="14"/>
      <c r="L717" s="14"/>
      <c r="M717" s="14"/>
      <c r="N717" s="14"/>
      <c r="O717" s="15"/>
      <c r="P717" s="15"/>
      <c r="Q717" s="15"/>
      <c r="R717" s="15"/>
      <c r="S717" s="15"/>
      <c r="T717" s="14"/>
    </row>
    <row r="718">
      <c r="A718" s="15"/>
      <c r="B718" s="15"/>
      <c r="C718" s="15"/>
      <c r="D718" s="15"/>
      <c r="E718" s="14"/>
      <c r="F718" s="14"/>
      <c r="G718" s="14"/>
      <c r="H718" s="14"/>
      <c r="I718" s="15"/>
      <c r="J718" s="14"/>
      <c r="K718" s="14"/>
      <c r="L718" s="14"/>
      <c r="M718" s="14"/>
      <c r="N718" s="14"/>
      <c r="O718" s="15"/>
      <c r="P718" s="15"/>
      <c r="Q718" s="15"/>
      <c r="R718" s="15"/>
      <c r="S718" s="15"/>
      <c r="T718" s="14"/>
    </row>
    <row r="719">
      <c r="A719" s="15"/>
      <c r="B719" s="15"/>
      <c r="C719" s="15"/>
      <c r="D719" s="15"/>
      <c r="E719" s="14"/>
      <c r="F719" s="14"/>
      <c r="G719" s="14"/>
      <c r="H719" s="14"/>
      <c r="I719" s="15"/>
      <c r="J719" s="14"/>
      <c r="K719" s="14"/>
      <c r="L719" s="14"/>
      <c r="M719" s="14"/>
      <c r="N719" s="14"/>
      <c r="O719" s="15"/>
      <c r="P719" s="15"/>
      <c r="Q719" s="15"/>
      <c r="R719" s="15"/>
      <c r="S719" s="15"/>
      <c r="T719" s="14"/>
    </row>
    <row r="720">
      <c r="A720" s="15"/>
      <c r="B720" s="15"/>
      <c r="C720" s="15"/>
      <c r="D720" s="15"/>
      <c r="E720" s="14"/>
      <c r="F720" s="14"/>
      <c r="G720" s="14"/>
      <c r="H720" s="14"/>
      <c r="I720" s="15"/>
      <c r="J720" s="14"/>
      <c r="K720" s="14"/>
      <c r="L720" s="14"/>
      <c r="M720" s="14"/>
      <c r="N720" s="14"/>
      <c r="O720" s="15"/>
      <c r="P720" s="15"/>
      <c r="Q720" s="15"/>
      <c r="R720" s="15"/>
      <c r="S720" s="15"/>
      <c r="T720" s="14"/>
    </row>
    <row r="721">
      <c r="A721" s="15"/>
      <c r="B721" s="15"/>
      <c r="C721" s="15"/>
      <c r="D721" s="15"/>
      <c r="E721" s="14"/>
      <c r="F721" s="14"/>
      <c r="G721" s="14"/>
      <c r="H721" s="14"/>
      <c r="I721" s="15"/>
      <c r="J721" s="14"/>
      <c r="K721" s="14"/>
      <c r="L721" s="14"/>
      <c r="M721" s="14"/>
      <c r="N721" s="14"/>
      <c r="O721" s="15"/>
      <c r="P721" s="15"/>
      <c r="Q721" s="15"/>
      <c r="R721" s="15"/>
      <c r="S721" s="15"/>
      <c r="T721" s="14"/>
    </row>
    <row r="722">
      <c r="A722" s="15"/>
      <c r="B722" s="15"/>
      <c r="C722" s="15"/>
      <c r="D722" s="15"/>
      <c r="E722" s="14"/>
      <c r="F722" s="14"/>
      <c r="G722" s="14"/>
      <c r="H722" s="14"/>
      <c r="I722" s="15"/>
      <c r="J722" s="14"/>
      <c r="K722" s="14"/>
      <c r="L722" s="14"/>
      <c r="M722" s="14"/>
      <c r="N722" s="14"/>
      <c r="O722" s="15"/>
      <c r="P722" s="15"/>
      <c r="Q722" s="15"/>
      <c r="R722" s="15"/>
      <c r="S722" s="15"/>
      <c r="T722" s="14"/>
    </row>
    <row r="723">
      <c r="A723" s="15"/>
      <c r="B723" s="15"/>
      <c r="C723" s="15"/>
      <c r="D723" s="15"/>
      <c r="E723" s="14"/>
      <c r="F723" s="14"/>
      <c r="G723" s="14"/>
      <c r="H723" s="14"/>
      <c r="I723" s="15"/>
      <c r="J723" s="14"/>
      <c r="K723" s="14"/>
      <c r="L723" s="14"/>
      <c r="M723" s="14"/>
      <c r="N723" s="14"/>
      <c r="O723" s="15"/>
      <c r="P723" s="15"/>
      <c r="Q723" s="15"/>
      <c r="R723" s="15"/>
      <c r="S723" s="15"/>
      <c r="T723" s="14"/>
    </row>
    <row r="724">
      <c r="A724" s="15"/>
      <c r="B724" s="15"/>
      <c r="C724" s="15"/>
      <c r="D724" s="15"/>
      <c r="E724" s="14"/>
      <c r="F724" s="14"/>
      <c r="G724" s="14"/>
      <c r="H724" s="14"/>
      <c r="I724" s="15"/>
      <c r="J724" s="14"/>
      <c r="K724" s="14"/>
      <c r="L724" s="14"/>
      <c r="M724" s="14"/>
      <c r="N724" s="14"/>
      <c r="O724" s="15"/>
      <c r="P724" s="15"/>
      <c r="Q724" s="15"/>
      <c r="R724" s="15"/>
      <c r="S724" s="15"/>
      <c r="T724" s="14"/>
    </row>
    <row r="725">
      <c r="A725" s="15"/>
      <c r="B725" s="15"/>
      <c r="C725" s="15"/>
      <c r="D725" s="15"/>
      <c r="E725" s="14"/>
      <c r="F725" s="14"/>
      <c r="G725" s="14"/>
      <c r="H725" s="14"/>
      <c r="I725" s="15"/>
      <c r="J725" s="14"/>
      <c r="K725" s="14"/>
      <c r="L725" s="14"/>
      <c r="M725" s="14"/>
      <c r="N725" s="14"/>
      <c r="O725" s="15"/>
      <c r="P725" s="15"/>
      <c r="Q725" s="15"/>
      <c r="R725" s="15"/>
      <c r="S725" s="15"/>
      <c r="T725" s="14"/>
    </row>
    <row r="726">
      <c r="A726" s="15"/>
      <c r="B726" s="15"/>
      <c r="C726" s="15"/>
      <c r="D726" s="15"/>
      <c r="E726" s="14"/>
      <c r="F726" s="14"/>
      <c r="G726" s="14"/>
      <c r="H726" s="14"/>
      <c r="I726" s="15"/>
      <c r="J726" s="14"/>
      <c r="K726" s="14"/>
      <c r="L726" s="14"/>
      <c r="M726" s="14"/>
      <c r="N726" s="14"/>
      <c r="O726" s="15"/>
      <c r="P726" s="15"/>
      <c r="Q726" s="15"/>
      <c r="R726" s="15"/>
      <c r="S726" s="15"/>
      <c r="T726" s="14"/>
    </row>
    <row r="727">
      <c r="A727" s="15"/>
      <c r="B727" s="15"/>
      <c r="C727" s="15"/>
      <c r="D727" s="15"/>
      <c r="E727" s="14"/>
      <c r="F727" s="14"/>
      <c r="G727" s="14"/>
      <c r="H727" s="14"/>
      <c r="I727" s="15"/>
      <c r="J727" s="14"/>
      <c r="K727" s="14"/>
      <c r="L727" s="14"/>
      <c r="M727" s="14"/>
      <c r="N727" s="14"/>
      <c r="O727" s="15"/>
      <c r="P727" s="15"/>
      <c r="Q727" s="15"/>
      <c r="R727" s="15"/>
      <c r="S727" s="15"/>
      <c r="T727" s="14"/>
    </row>
    <row r="728">
      <c r="A728" s="15"/>
      <c r="B728" s="15"/>
      <c r="C728" s="15"/>
      <c r="D728" s="15"/>
      <c r="E728" s="14"/>
      <c r="F728" s="14"/>
      <c r="G728" s="14"/>
      <c r="H728" s="14"/>
      <c r="I728" s="15"/>
      <c r="J728" s="14"/>
      <c r="K728" s="14"/>
      <c r="L728" s="14"/>
      <c r="M728" s="14"/>
      <c r="N728" s="14"/>
      <c r="O728" s="15"/>
      <c r="P728" s="15"/>
      <c r="Q728" s="15"/>
      <c r="R728" s="15"/>
      <c r="S728" s="15"/>
      <c r="T728" s="14"/>
    </row>
    <row r="729">
      <c r="A729" s="15"/>
      <c r="B729" s="15"/>
      <c r="C729" s="15"/>
      <c r="D729" s="15"/>
      <c r="E729" s="14"/>
      <c r="F729" s="14"/>
      <c r="G729" s="14"/>
      <c r="H729" s="14"/>
      <c r="I729" s="15"/>
      <c r="J729" s="14"/>
      <c r="K729" s="14"/>
      <c r="L729" s="14"/>
      <c r="M729" s="14"/>
      <c r="N729" s="14"/>
      <c r="O729" s="15"/>
      <c r="P729" s="15"/>
      <c r="Q729" s="15"/>
      <c r="R729" s="15"/>
      <c r="S729" s="15"/>
      <c r="T729" s="14"/>
    </row>
    <row r="730">
      <c r="A730" s="15"/>
      <c r="B730" s="15"/>
      <c r="C730" s="15"/>
      <c r="D730" s="15"/>
      <c r="E730" s="14"/>
      <c r="F730" s="14"/>
      <c r="G730" s="14"/>
      <c r="H730" s="14"/>
      <c r="I730" s="15"/>
      <c r="J730" s="14"/>
      <c r="K730" s="14"/>
      <c r="L730" s="14"/>
      <c r="M730" s="14"/>
      <c r="N730" s="14"/>
      <c r="O730" s="15"/>
      <c r="P730" s="15"/>
      <c r="Q730" s="15"/>
      <c r="R730" s="15"/>
      <c r="S730" s="15"/>
      <c r="T730" s="14"/>
    </row>
    <row r="731">
      <c r="A731" s="15"/>
      <c r="B731" s="15"/>
      <c r="C731" s="15"/>
      <c r="D731" s="15"/>
      <c r="E731" s="14"/>
      <c r="F731" s="14"/>
      <c r="G731" s="14"/>
      <c r="H731" s="14"/>
      <c r="I731" s="15"/>
      <c r="J731" s="14"/>
      <c r="K731" s="14"/>
      <c r="L731" s="14"/>
      <c r="M731" s="14"/>
      <c r="N731" s="14"/>
      <c r="O731" s="15"/>
      <c r="P731" s="15"/>
      <c r="Q731" s="15"/>
      <c r="R731" s="15"/>
      <c r="S731" s="15"/>
      <c r="T731" s="14"/>
    </row>
    <row r="732">
      <c r="A732" s="15"/>
      <c r="B732" s="15"/>
      <c r="C732" s="15"/>
      <c r="D732" s="15"/>
      <c r="E732" s="14"/>
      <c r="F732" s="14"/>
      <c r="G732" s="14"/>
      <c r="H732" s="14"/>
      <c r="I732" s="15"/>
      <c r="J732" s="14"/>
      <c r="K732" s="14"/>
      <c r="L732" s="14"/>
      <c r="M732" s="14"/>
      <c r="N732" s="14"/>
      <c r="O732" s="15"/>
      <c r="P732" s="15"/>
      <c r="Q732" s="15"/>
      <c r="R732" s="15"/>
      <c r="S732" s="15"/>
      <c r="T732" s="14"/>
    </row>
    <row r="733">
      <c r="A733" s="15"/>
      <c r="B733" s="15"/>
      <c r="C733" s="15"/>
      <c r="D733" s="15"/>
      <c r="E733" s="14"/>
      <c r="F733" s="14"/>
      <c r="G733" s="14"/>
      <c r="H733" s="14"/>
      <c r="I733" s="15"/>
      <c r="J733" s="14"/>
      <c r="K733" s="14"/>
      <c r="L733" s="14"/>
      <c r="M733" s="14"/>
      <c r="N733" s="14"/>
      <c r="O733" s="15"/>
      <c r="P733" s="15"/>
      <c r="Q733" s="15"/>
      <c r="R733" s="15"/>
      <c r="S733" s="15"/>
      <c r="T733" s="14"/>
    </row>
    <row r="734">
      <c r="A734" s="15"/>
      <c r="B734" s="15"/>
      <c r="C734" s="15"/>
      <c r="D734" s="15"/>
      <c r="E734" s="14"/>
      <c r="F734" s="14"/>
      <c r="G734" s="14"/>
      <c r="H734" s="14"/>
      <c r="I734" s="15"/>
      <c r="J734" s="14"/>
      <c r="K734" s="14"/>
      <c r="L734" s="14"/>
      <c r="M734" s="14"/>
      <c r="N734" s="14"/>
      <c r="O734" s="15"/>
      <c r="P734" s="15"/>
      <c r="Q734" s="15"/>
      <c r="R734" s="15"/>
      <c r="S734" s="15"/>
      <c r="T734" s="14"/>
    </row>
    <row r="735">
      <c r="A735" s="15"/>
      <c r="B735" s="15"/>
      <c r="C735" s="15"/>
      <c r="D735" s="15"/>
      <c r="E735" s="14"/>
      <c r="F735" s="14"/>
      <c r="G735" s="14"/>
      <c r="H735" s="14"/>
      <c r="I735" s="15"/>
      <c r="J735" s="14"/>
      <c r="K735" s="14"/>
      <c r="L735" s="14"/>
      <c r="M735" s="14"/>
      <c r="N735" s="14"/>
      <c r="O735" s="15"/>
      <c r="P735" s="15"/>
      <c r="Q735" s="15"/>
      <c r="R735" s="15"/>
      <c r="S735" s="15"/>
      <c r="T735" s="14"/>
    </row>
    <row r="736">
      <c r="A736" s="15"/>
      <c r="B736" s="15"/>
      <c r="C736" s="15"/>
      <c r="D736" s="15"/>
      <c r="E736" s="14"/>
      <c r="F736" s="14"/>
      <c r="G736" s="14"/>
      <c r="H736" s="14"/>
      <c r="I736" s="15"/>
      <c r="J736" s="14"/>
      <c r="K736" s="14"/>
      <c r="L736" s="14"/>
      <c r="M736" s="14"/>
      <c r="N736" s="14"/>
      <c r="O736" s="15"/>
      <c r="P736" s="15"/>
      <c r="Q736" s="15"/>
      <c r="R736" s="15"/>
      <c r="S736" s="15"/>
      <c r="T736" s="14"/>
    </row>
    <row r="737">
      <c r="A737" s="15"/>
      <c r="B737" s="15"/>
      <c r="C737" s="15"/>
      <c r="D737" s="15"/>
      <c r="E737" s="14"/>
      <c r="F737" s="14"/>
      <c r="G737" s="14"/>
      <c r="H737" s="14"/>
      <c r="I737" s="15"/>
      <c r="J737" s="14"/>
      <c r="K737" s="14"/>
      <c r="L737" s="14"/>
      <c r="M737" s="14"/>
      <c r="N737" s="14"/>
      <c r="O737" s="15"/>
      <c r="P737" s="15"/>
      <c r="Q737" s="15"/>
      <c r="R737" s="15"/>
      <c r="S737" s="15"/>
      <c r="T737" s="14"/>
    </row>
    <row r="738">
      <c r="A738" s="15"/>
      <c r="B738" s="15"/>
      <c r="C738" s="15"/>
      <c r="D738" s="15"/>
      <c r="E738" s="14"/>
      <c r="F738" s="14"/>
      <c r="G738" s="14"/>
      <c r="H738" s="14"/>
      <c r="I738" s="15"/>
      <c r="J738" s="14"/>
      <c r="K738" s="14"/>
      <c r="L738" s="14"/>
      <c r="M738" s="14"/>
      <c r="N738" s="14"/>
      <c r="O738" s="15"/>
      <c r="P738" s="15"/>
      <c r="Q738" s="15"/>
      <c r="R738" s="15"/>
      <c r="S738" s="15"/>
      <c r="T738" s="14"/>
    </row>
    <row r="739">
      <c r="A739" s="15"/>
      <c r="B739" s="15"/>
      <c r="C739" s="15"/>
      <c r="D739" s="15"/>
      <c r="E739" s="14"/>
      <c r="F739" s="14"/>
      <c r="G739" s="14"/>
      <c r="H739" s="14"/>
      <c r="I739" s="15"/>
      <c r="J739" s="14"/>
      <c r="K739" s="14"/>
      <c r="L739" s="14"/>
      <c r="M739" s="14"/>
      <c r="N739" s="14"/>
      <c r="O739" s="15"/>
      <c r="P739" s="15"/>
      <c r="Q739" s="15"/>
      <c r="R739" s="15"/>
      <c r="S739" s="15"/>
      <c r="T739" s="14"/>
    </row>
    <row r="740">
      <c r="A740" s="15"/>
      <c r="B740" s="15"/>
      <c r="C740" s="15"/>
      <c r="D740" s="15"/>
      <c r="E740" s="14"/>
      <c r="F740" s="14"/>
      <c r="G740" s="14"/>
      <c r="H740" s="14"/>
      <c r="I740" s="15"/>
      <c r="J740" s="14"/>
      <c r="K740" s="14"/>
      <c r="L740" s="14"/>
      <c r="M740" s="14"/>
      <c r="N740" s="14"/>
      <c r="O740" s="15"/>
      <c r="P740" s="15"/>
      <c r="Q740" s="15"/>
      <c r="R740" s="15"/>
      <c r="S740" s="15"/>
      <c r="T740" s="14"/>
    </row>
    <row r="741">
      <c r="A741" s="15"/>
      <c r="B741" s="15"/>
      <c r="C741" s="15"/>
      <c r="D741" s="15"/>
      <c r="E741" s="14"/>
      <c r="F741" s="14"/>
      <c r="G741" s="14"/>
      <c r="H741" s="14"/>
      <c r="I741" s="15"/>
      <c r="J741" s="14"/>
      <c r="K741" s="14"/>
      <c r="L741" s="14"/>
      <c r="M741" s="14"/>
      <c r="N741" s="14"/>
      <c r="O741" s="15"/>
      <c r="P741" s="15"/>
      <c r="Q741" s="15"/>
      <c r="R741" s="15"/>
      <c r="S741" s="15"/>
      <c r="T741" s="14"/>
    </row>
    <row r="742">
      <c r="A742" s="15"/>
      <c r="B742" s="15"/>
      <c r="C742" s="15"/>
      <c r="D742" s="15"/>
      <c r="E742" s="14"/>
      <c r="F742" s="14"/>
      <c r="G742" s="14"/>
      <c r="H742" s="14"/>
      <c r="I742" s="15"/>
      <c r="J742" s="14"/>
      <c r="K742" s="14"/>
      <c r="L742" s="14"/>
      <c r="M742" s="14"/>
      <c r="N742" s="14"/>
      <c r="O742" s="15"/>
      <c r="P742" s="15"/>
      <c r="Q742" s="15"/>
      <c r="R742" s="15"/>
      <c r="S742" s="15"/>
      <c r="T742" s="14"/>
    </row>
    <row r="743">
      <c r="A743" s="15"/>
      <c r="B743" s="15"/>
      <c r="C743" s="15"/>
      <c r="D743" s="15"/>
      <c r="E743" s="14"/>
      <c r="F743" s="14"/>
      <c r="G743" s="14"/>
      <c r="H743" s="14"/>
      <c r="I743" s="15"/>
      <c r="J743" s="14"/>
      <c r="K743" s="14"/>
      <c r="L743" s="14"/>
      <c r="M743" s="14"/>
      <c r="N743" s="14"/>
      <c r="O743" s="15"/>
      <c r="P743" s="15"/>
      <c r="Q743" s="15"/>
      <c r="R743" s="15"/>
      <c r="S743" s="15"/>
      <c r="T743" s="14"/>
    </row>
    <row r="744">
      <c r="A744" s="15"/>
      <c r="B744" s="15"/>
      <c r="C744" s="15"/>
      <c r="D744" s="15"/>
      <c r="E744" s="14"/>
      <c r="F744" s="14"/>
      <c r="G744" s="14"/>
      <c r="H744" s="14"/>
      <c r="I744" s="15"/>
      <c r="J744" s="14"/>
      <c r="K744" s="14"/>
      <c r="L744" s="14"/>
      <c r="M744" s="14"/>
      <c r="N744" s="14"/>
      <c r="O744" s="15"/>
      <c r="P744" s="15"/>
      <c r="Q744" s="15"/>
      <c r="R744" s="15"/>
      <c r="S744" s="15"/>
      <c r="T744" s="14"/>
    </row>
    <row r="745">
      <c r="A745" s="15"/>
      <c r="B745" s="15"/>
      <c r="C745" s="15"/>
      <c r="D745" s="15"/>
      <c r="E745" s="14"/>
      <c r="F745" s="14"/>
      <c r="G745" s="14"/>
      <c r="H745" s="14"/>
      <c r="I745" s="15"/>
      <c r="J745" s="14"/>
      <c r="K745" s="14"/>
      <c r="L745" s="14"/>
      <c r="M745" s="14"/>
      <c r="N745" s="14"/>
      <c r="O745" s="15"/>
      <c r="P745" s="15"/>
      <c r="Q745" s="15"/>
      <c r="R745" s="15"/>
      <c r="S745" s="15"/>
      <c r="T745" s="14"/>
    </row>
    <row r="746">
      <c r="A746" s="15"/>
      <c r="B746" s="15"/>
      <c r="C746" s="15"/>
      <c r="D746" s="15"/>
      <c r="E746" s="14"/>
      <c r="F746" s="14"/>
      <c r="G746" s="14"/>
      <c r="H746" s="14"/>
      <c r="I746" s="15"/>
      <c r="J746" s="14"/>
      <c r="K746" s="14"/>
      <c r="L746" s="14"/>
      <c r="M746" s="14"/>
      <c r="N746" s="14"/>
      <c r="O746" s="15"/>
      <c r="P746" s="15"/>
      <c r="Q746" s="15"/>
      <c r="R746" s="15"/>
      <c r="S746" s="15"/>
      <c r="T746" s="14"/>
    </row>
    <row r="747">
      <c r="A747" s="15"/>
      <c r="B747" s="15"/>
      <c r="C747" s="15"/>
      <c r="D747" s="15"/>
      <c r="E747" s="14"/>
      <c r="F747" s="14"/>
      <c r="G747" s="14"/>
      <c r="H747" s="14"/>
      <c r="I747" s="15"/>
      <c r="J747" s="14"/>
      <c r="K747" s="14"/>
      <c r="L747" s="14"/>
      <c r="M747" s="14"/>
      <c r="N747" s="14"/>
      <c r="O747" s="15"/>
      <c r="P747" s="15"/>
      <c r="Q747" s="15"/>
      <c r="R747" s="15"/>
      <c r="S747" s="15"/>
      <c r="T747" s="14"/>
    </row>
    <row r="748">
      <c r="A748" s="15"/>
      <c r="B748" s="15"/>
      <c r="C748" s="15"/>
      <c r="D748" s="15"/>
      <c r="E748" s="14"/>
      <c r="F748" s="14"/>
      <c r="G748" s="14"/>
      <c r="H748" s="14"/>
      <c r="I748" s="15"/>
      <c r="J748" s="14"/>
      <c r="K748" s="14"/>
      <c r="L748" s="14"/>
      <c r="M748" s="14"/>
      <c r="N748" s="14"/>
      <c r="O748" s="15"/>
      <c r="P748" s="15"/>
      <c r="Q748" s="15"/>
      <c r="R748" s="15"/>
      <c r="S748" s="15"/>
      <c r="T748" s="14"/>
    </row>
    <row r="749">
      <c r="A749" s="15"/>
      <c r="B749" s="15"/>
      <c r="C749" s="15"/>
      <c r="D749" s="15"/>
      <c r="E749" s="14"/>
      <c r="F749" s="14"/>
      <c r="G749" s="14"/>
      <c r="H749" s="14"/>
      <c r="I749" s="15"/>
      <c r="J749" s="14"/>
      <c r="K749" s="14"/>
      <c r="L749" s="14"/>
      <c r="M749" s="14"/>
      <c r="N749" s="14"/>
      <c r="O749" s="15"/>
      <c r="P749" s="15"/>
      <c r="Q749" s="15"/>
      <c r="R749" s="15"/>
      <c r="S749" s="15"/>
      <c r="T749" s="14"/>
    </row>
    <row r="750">
      <c r="A750" s="15"/>
      <c r="B750" s="15"/>
      <c r="C750" s="15"/>
      <c r="D750" s="15"/>
      <c r="E750" s="14"/>
      <c r="F750" s="14"/>
      <c r="G750" s="14"/>
      <c r="H750" s="14"/>
      <c r="I750" s="15"/>
      <c r="J750" s="14"/>
      <c r="K750" s="14"/>
      <c r="L750" s="14"/>
      <c r="M750" s="14"/>
      <c r="N750" s="14"/>
      <c r="O750" s="15"/>
      <c r="P750" s="15"/>
      <c r="Q750" s="15"/>
      <c r="R750" s="15"/>
      <c r="S750" s="15"/>
      <c r="T750" s="14"/>
    </row>
    <row r="751">
      <c r="A751" s="15"/>
      <c r="B751" s="15"/>
      <c r="C751" s="15"/>
      <c r="D751" s="15"/>
      <c r="E751" s="14"/>
      <c r="F751" s="14"/>
      <c r="G751" s="14"/>
      <c r="H751" s="14"/>
      <c r="I751" s="15"/>
      <c r="J751" s="14"/>
      <c r="K751" s="14"/>
      <c r="L751" s="14"/>
      <c r="M751" s="14"/>
      <c r="N751" s="14"/>
      <c r="O751" s="15"/>
      <c r="P751" s="15"/>
      <c r="Q751" s="15"/>
      <c r="R751" s="15"/>
      <c r="S751" s="15"/>
      <c r="T751" s="14"/>
    </row>
    <row r="752">
      <c r="A752" s="15"/>
      <c r="B752" s="15"/>
      <c r="C752" s="15"/>
      <c r="D752" s="15"/>
      <c r="E752" s="14"/>
      <c r="F752" s="14"/>
      <c r="G752" s="14"/>
      <c r="H752" s="14"/>
      <c r="I752" s="15"/>
      <c r="J752" s="14"/>
      <c r="K752" s="14"/>
      <c r="L752" s="14"/>
      <c r="M752" s="14"/>
      <c r="N752" s="14"/>
      <c r="O752" s="15"/>
      <c r="P752" s="15"/>
      <c r="Q752" s="15"/>
      <c r="R752" s="15"/>
      <c r="S752" s="15"/>
      <c r="T752" s="14"/>
    </row>
    <row r="753">
      <c r="A753" s="15"/>
      <c r="B753" s="15"/>
      <c r="C753" s="15"/>
      <c r="D753" s="15"/>
      <c r="E753" s="14"/>
      <c r="F753" s="14"/>
      <c r="G753" s="14"/>
      <c r="H753" s="14"/>
      <c r="I753" s="15"/>
      <c r="J753" s="14"/>
      <c r="K753" s="14"/>
      <c r="L753" s="14"/>
      <c r="M753" s="14"/>
      <c r="N753" s="14"/>
      <c r="O753" s="15"/>
      <c r="P753" s="15"/>
      <c r="Q753" s="15"/>
      <c r="R753" s="15"/>
      <c r="S753" s="15"/>
      <c r="T753" s="14"/>
    </row>
    <row r="754">
      <c r="A754" s="15"/>
      <c r="B754" s="15"/>
      <c r="C754" s="15"/>
      <c r="D754" s="15"/>
      <c r="E754" s="14"/>
      <c r="F754" s="14"/>
      <c r="G754" s="14"/>
      <c r="H754" s="14"/>
      <c r="I754" s="15"/>
      <c r="J754" s="14"/>
      <c r="K754" s="14"/>
      <c r="L754" s="14"/>
      <c r="M754" s="14"/>
      <c r="N754" s="14"/>
      <c r="O754" s="15"/>
      <c r="P754" s="15"/>
      <c r="Q754" s="15"/>
      <c r="R754" s="15"/>
      <c r="S754" s="15"/>
      <c r="T754" s="14"/>
    </row>
    <row r="755">
      <c r="A755" s="15"/>
      <c r="B755" s="15"/>
      <c r="C755" s="15"/>
      <c r="D755" s="15"/>
      <c r="E755" s="14"/>
      <c r="F755" s="14"/>
      <c r="G755" s="14"/>
      <c r="H755" s="14"/>
      <c r="I755" s="15"/>
      <c r="J755" s="14"/>
      <c r="K755" s="14"/>
      <c r="L755" s="14"/>
      <c r="M755" s="14"/>
      <c r="N755" s="14"/>
      <c r="O755" s="15"/>
      <c r="P755" s="15"/>
      <c r="Q755" s="15"/>
      <c r="R755" s="15"/>
      <c r="S755" s="15"/>
      <c r="T755" s="14"/>
    </row>
    <row r="756">
      <c r="A756" s="15"/>
      <c r="B756" s="15"/>
      <c r="C756" s="15"/>
      <c r="D756" s="15"/>
      <c r="E756" s="14"/>
      <c r="F756" s="14"/>
      <c r="G756" s="14"/>
      <c r="H756" s="14"/>
      <c r="I756" s="15"/>
      <c r="J756" s="14"/>
      <c r="K756" s="14"/>
      <c r="L756" s="14"/>
      <c r="M756" s="14"/>
      <c r="N756" s="14"/>
      <c r="O756" s="15"/>
      <c r="P756" s="15"/>
      <c r="Q756" s="15"/>
      <c r="R756" s="15"/>
      <c r="S756" s="15"/>
      <c r="T756" s="14"/>
    </row>
    <row r="757">
      <c r="A757" s="15"/>
      <c r="B757" s="15"/>
      <c r="C757" s="15"/>
      <c r="D757" s="15"/>
      <c r="E757" s="14"/>
      <c r="F757" s="14"/>
      <c r="G757" s="14"/>
      <c r="H757" s="14"/>
      <c r="I757" s="15"/>
      <c r="J757" s="14"/>
      <c r="K757" s="14"/>
      <c r="L757" s="14"/>
      <c r="M757" s="14"/>
      <c r="N757" s="14"/>
      <c r="O757" s="15"/>
      <c r="P757" s="15"/>
      <c r="Q757" s="15"/>
      <c r="R757" s="15"/>
      <c r="S757" s="15"/>
      <c r="T757" s="14"/>
    </row>
    <row r="758">
      <c r="A758" s="15"/>
      <c r="B758" s="15"/>
      <c r="C758" s="15"/>
      <c r="D758" s="15"/>
      <c r="E758" s="14"/>
      <c r="F758" s="14"/>
      <c r="G758" s="14"/>
      <c r="H758" s="14"/>
      <c r="I758" s="15"/>
      <c r="J758" s="14"/>
      <c r="K758" s="14"/>
      <c r="L758" s="14"/>
      <c r="M758" s="14"/>
      <c r="N758" s="14"/>
      <c r="O758" s="15"/>
      <c r="P758" s="15"/>
      <c r="Q758" s="15"/>
      <c r="R758" s="15"/>
      <c r="S758" s="15"/>
      <c r="T758" s="14"/>
    </row>
    <row r="759">
      <c r="A759" s="15"/>
      <c r="B759" s="15"/>
      <c r="C759" s="15"/>
      <c r="D759" s="15"/>
      <c r="E759" s="14"/>
      <c r="F759" s="14"/>
      <c r="G759" s="14"/>
      <c r="H759" s="14"/>
      <c r="I759" s="15"/>
      <c r="J759" s="14"/>
      <c r="K759" s="14"/>
      <c r="L759" s="14"/>
      <c r="M759" s="14"/>
      <c r="N759" s="14"/>
      <c r="O759" s="15"/>
      <c r="P759" s="15"/>
      <c r="Q759" s="15"/>
      <c r="R759" s="15"/>
      <c r="S759" s="15"/>
      <c r="T759" s="14"/>
    </row>
    <row r="760">
      <c r="A760" s="15"/>
      <c r="B760" s="15"/>
      <c r="C760" s="15"/>
      <c r="D760" s="15"/>
      <c r="E760" s="14"/>
      <c r="F760" s="14"/>
      <c r="G760" s="14"/>
      <c r="H760" s="14"/>
      <c r="I760" s="15"/>
      <c r="J760" s="14"/>
      <c r="K760" s="14"/>
      <c r="L760" s="14"/>
      <c r="M760" s="14"/>
      <c r="N760" s="14"/>
      <c r="O760" s="15"/>
      <c r="P760" s="15"/>
      <c r="Q760" s="15"/>
      <c r="R760" s="15"/>
      <c r="S760" s="15"/>
      <c r="T760" s="14"/>
    </row>
    <row r="761">
      <c r="A761" s="15"/>
      <c r="B761" s="15"/>
      <c r="C761" s="15"/>
      <c r="D761" s="15"/>
      <c r="E761" s="14"/>
      <c r="F761" s="14"/>
      <c r="G761" s="14"/>
      <c r="H761" s="14"/>
      <c r="I761" s="15"/>
      <c r="J761" s="14"/>
      <c r="K761" s="14"/>
      <c r="L761" s="14"/>
      <c r="M761" s="14"/>
      <c r="N761" s="14"/>
      <c r="O761" s="15"/>
      <c r="P761" s="15"/>
      <c r="Q761" s="15"/>
      <c r="R761" s="15"/>
      <c r="S761" s="15"/>
      <c r="T761" s="14"/>
    </row>
    <row r="762">
      <c r="A762" s="15"/>
      <c r="B762" s="15"/>
      <c r="C762" s="15"/>
      <c r="D762" s="15"/>
      <c r="E762" s="14"/>
      <c r="F762" s="14"/>
      <c r="G762" s="14"/>
      <c r="H762" s="14"/>
      <c r="I762" s="15"/>
      <c r="J762" s="14"/>
      <c r="K762" s="14"/>
      <c r="L762" s="14"/>
      <c r="M762" s="14"/>
      <c r="N762" s="14"/>
      <c r="O762" s="15"/>
      <c r="P762" s="15"/>
      <c r="Q762" s="15"/>
      <c r="R762" s="15"/>
      <c r="S762" s="15"/>
      <c r="T762" s="14"/>
    </row>
    <row r="763">
      <c r="A763" s="15"/>
      <c r="B763" s="15"/>
      <c r="C763" s="15"/>
      <c r="D763" s="15"/>
      <c r="E763" s="14"/>
      <c r="F763" s="14"/>
      <c r="G763" s="14"/>
      <c r="H763" s="14"/>
      <c r="I763" s="15"/>
      <c r="J763" s="14"/>
      <c r="K763" s="14"/>
      <c r="L763" s="14"/>
      <c r="M763" s="14"/>
      <c r="N763" s="14"/>
      <c r="O763" s="15"/>
      <c r="P763" s="15"/>
      <c r="Q763" s="15"/>
      <c r="R763" s="15"/>
      <c r="S763" s="15"/>
      <c r="T763" s="14"/>
    </row>
    <row r="764">
      <c r="A764" s="15"/>
      <c r="B764" s="15"/>
      <c r="C764" s="15"/>
      <c r="D764" s="15"/>
      <c r="E764" s="14"/>
      <c r="F764" s="14"/>
      <c r="G764" s="14"/>
      <c r="H764" s="14"/>
      <c r="I764" s="15"/>
      <c r="J764" s="14"/>
      <c r="K764" s="14"/>
      <c r="L764" s="14"/>
      <c r="M764" s="14"/>
      <c r="N764" s="14"/>
      <c r="O764" s="15"/>
      <c r="P764" s="15"/>
      <c r="Q764" s="15"/>
      <c r="R764" s="15"/>
      <c r="S764" s="15"/>
      <c r="T764" s="14"/>
    </row>
    <row r="765">
      <c r="A765" s="15"/>
      <c r="B765" s="15"/>
      <c r="C765" s="15"/>
      <c r="D765" s="15"/>
      <c r="E765" s="14"/>
      <c r="F765" s="14"/>
      <c r="G765" s="14"/>
      <c r="H765" s="14"/>
      <c r="I765" s="15"/>
      <c r="J765" s="14"/>
      <c r="K765" s="14"/>
      <c r="L765" s="14"/>
      <c r="M765" s="14"/>
      <c r="N765" s="14"/>
      <c r="O765" s="15"/>
      <c r="P765" s="15"/>
      <c r="Q765" s="15"/>
      <c r="R765" s="15"/>
      <c r="S765" s="15"/>
      <c r="T765" s="14"/>
    </row>
    <row r="766">
      <c r="A766" s="15"/>
      <c r="B766" s="15"/>
      <c r="C766" s="15"/>
      <c r="D766" s="15"/>
      <c r="E766" s="14"/>
      <c r="F766" s="14"/>
      <c r="G766" s="14"/>
      <c r="H766" s="14"/>
      <c r="I766" s="15"/>
      <c r="J766" s="14"/>
      <c r="K766" s="14"/>
      <c r="L766" s="14"/>
      <c r="M766" s="14"/>
      <c r="N766" s="14"/>
      <c r="O766" s="15"/>
      <c r="P766" s="15"/>
      <c r="Q766" s="15"/>
      <c r="R766" s="15"/>
      <c r="S766" s="15"/>
      <c r="T766" s="14"/>
    </row>
    <row r="767">
      <c r="A767" s="15"/>
      <c r="B767" s="15"/>
      <c r="C767" s="15"/>
      <c r="D767" s="15"/>
      <c r="E767" s="14"/>
      <c r="F767" s="14"/>
      <c r="G767" s="14"/>
      <c r="H767" s="14"/>
      <c r="I767" s="15"/>
      <c r="J767" s="14"/>
      <c r="K767" s="14"/>
      <c r="L767" s="14"/>
      <c r="M767" s="14"/>
      <c r="N767" s="14"/>
      <c r="O767" s="15"/>
      <c r="P767" s="15"/>
      <c r="Q767" s="15"/>
      <c r="R767" s="15"/>
      <c r="S767" s="15"/>
      <c r="T767" s="14"/>
    </row>
    <row r="768">
      <c r="A768" s="15"/>
      <c r="B768" s="15"/>
      <c r="C768" s="15"/>
      <c r="D768" s="15"/>
      <c r="E768" s="14"/>
      <c r="F768" s="14"/>
      <c r="G768" s="14"/>
      <c r="H768" s="14"/>
      <c r="I768" s="15"/>
      <c r="J768" s="14"/>
      <c r="K768" s="14"/>
      <c r="L768" s="14"/>
      <c r="M768" s="14"/>
      <c r="N768" s="14"/>
      <c r="O768" s="15"/>
      <c r="P768" s="15"/>
      <c r="Q768" s="15"/>
      <c r="R768" s="15"/>
      <c r="S768" s="15"/>
      <c r="T768" s="14"/>
    </row>
    <row r="769">
      <c r="A769" s="15"/>
      <c r="B769" s="15"/>
      <c r="C769" s="15"/>
      <c r="D769" s="15"/>
      <c r="E769" s="14"/>
      <c r="F769" s="14"/>
      <c r="G769" s="14"/>
      <c r="H769" s="14"/>
      <c r="I769" s="15"/>
      <c r="J769" s="14"/>
      <c r="K769" s="14"/>
      <c r="L769" s="14"/>
      <c r="M769" s="14"/>
      <c r="N769" s="14"/>
      <c r="O769" s="15"/>
      <c r="P769" s="15"/>
      <c r="Q769" s="15"/>
      <c r="R769" s="15"/>
      <c r="S769" s="15"/>
      <c r="T769" s="14"/>
    </row>
    <row r="770">
      <c r="A770" s="15"/>
      <c r="B770" s="15"/>
      <c r="C770" s="15"/>
      <c r="D770" s="15"/>
      <c r="E770" s="14"/>
      <c r="F770" s="14"/>
      <c r="G770" s="14"/>
      <c r="H770" s="14"/>
      <c r="I770" s="15"/>
      <c r="J770" s="14"/>
      <c r="K770" s="14"/>
      <c r="L770" s="14"/>
      <c r="M770" s="14"/>
      <c r="N770" s="14"/>
      <c r="O770" s="15"/>
      <c r="P770" s="15"/>
      <c r="Q770" s="15"/>
      <c r="R770" s="15"/>
      <c r="S770" s="15"/>
      <c r="T770" s="14"/>
    </row>
    <row r="771">
      <c r="A771" s="15"/>
      <c r="B771" s="15"/>
      <c r="C771" s="15"/>
      <c r="D771" s="15"/>
      <c r="E771" s="14"/>
      <c r="F771" s="14"/>
      <c r="G771" s="14"/>
      <c r="H771" s="14"/>
      <c r="I771" s="15"/>
      <c r="J771" s="14"/>
      <c r="K771" s="14"/>
      <c r="L771" s="14"/>
      <c r="M771" s="14"/>
      <c r="N771" s="14"/>
      <c r="O771" s="15"/>
      <c r="P771" s="15"/>
      <c r="Q771" s="15"/>
      <c r="R771" s="15"/>
      <c r="S771" s="15"/>
      <c r="T771" s="14"/>
    </row>
    <row r="772">
      <c r="A772" s="15"/>
      <c r="B772" s="15"/>
      <c r="C772" s="15"/>
      <c r="D772" s="15"/>
      <c r="E772" s="14"/>
      <c r="F772" s="14"/>
      <c r="G772" s="14"/>
      <c r="H772" s="14"/>
      <c r="I772" s="15"/>
      <c r="J772" s="14"/>
      <c r="K772" s="14"/>
      <c r="L772" s="14"/>
      <c r="M772" s="14"/>
      <c r="N772" s="14"/>
      <c r="O772" s="15"/>
      <c r="P772" s="15"/>
      <c r="Q772" s="15"/>
      <c r="R772" s="15"/>
      <c r="S772" s="15"/>
      <c r="T772" s="14"/>
    </row>
    <row r="773">
      <c r="A773" s="15"/>
      <c r="B773" s="15"/>
      <c r="C773" s="15"/>
      <c r="D773" s="15"/>
      <c r="E773" s="14"/>
      <c r="F773" s="14"/>
      <c r="G773" s="14"/>
      <c r="H773" s="14"/>
      <c r="I773" s="15"/>
      <c r="J773" s="14"/>
      <c r="K773" s="14"/>
      <c r="L773" s="14"/>
      <c r="M773" s="14"/>
      <c r="N773" s="14"/>
      <c r="O773" s="15"/>
      <c r="P773" s="15"/>
      <c r="Q773" s="15"/>
      <c r="R773" s="15"/>
      <c r="S773" s="15"/>
      <c r="T773" s="14"/>
    </row>
    <row r="774">
      <c r="A774" s="15"/>
      <c r="B774" s="15"/>
      <c r="C774" s="15"/>
      <c r="D774" s="15"/>
      <c r="E774" s="14"/>
      <c r="F774" s="14"/>
      <c r="G774" s="14"/>
      <c r="H774" s="14"/>
      <c r="I774" s="15"/>
      <c r="J774" s="14"/>
      <c r="K774" s="14"/>
      <c r="L774" s="14"/>
      <c r="M774" s="14"/>
      <c r="N774" s="14"/>
      <c r="O774" s="15"/>
      <c r="P774" s="15"/>
      <c r="Q774" s="15"/>
      <c r="R774" s="15"/>
      <c r="S774" s="15"/>
      <c r="T774" s="14"/>
    </row>
    <row r="775">
      <c r="A775" s="15"/>
      <c r="B775" s="15"/>
      <c r="C775" s="15"/>
      <c r="D775" s="15"/>
      <c r="E775" s="14"/>
      <c r="F775" s="14"/>
      <c r="G775" s="14"/>
      <c r="H775" s="14"/>
      <c r="I775" s="15"/>
      <c r="J775" s="14"/>
      <c r="K775" s="14"/>
      <c r="L775" s="14"/>
      <c r="M775" s="14"/>
      <c r="N775" s="14"/>
      <c r="O775" s="15"/>
      <c r="P775" s="15"/>
      <c r="Q775" s="15"/>
      <c r="R775" s="15"/>
      <c r="S775" s="15"/>
      <c r="T775" s="14"/>
    </row>
    <row r="776">
      <c r="A776" s="15"/>
      <c r="B776" s="15"/>
      <c r="C776" s="15"/>
      <c r="D776" s="15"/>
      <c r="E776" s="14"/>
      <c r="F776" s="14"/>
      <c r="G776" s="14"/>
      <c r="H776" s="14"/>
      <c r="I776" s="15"/>
      <c r="J776" s="14"/>
      <c r="K776" s="14"/>
      <c r="L776" s="14"/>
      <c r="M776" s="14"/>
      <c r="N776" s="14"/>
      <c r="O776" s="15"/>
      <c r="P776" s="15"/>
      <c r="Q776" s="15"/>
      <c r="R776" s="15"/>
      <c r="S776" s="15"/>
      <c r="T776" s="14"/>
    </row>
    <row r="777">
      <c r="A777" s="15"/>
      <c r="B777" s="15"/>
      <c r="C777" s="15"/>
      <c r="D777" s="15"/>
      <c r="E777" s="14"/>
      <c r="F777" s="14"/>
      <c r="G777" s="14"/>
      <c r="H777" s="14"/>
      <c r="I777" s="15"/>
      <c r="J777" s="14"/>
      <c r="K777" s="14"/>
      <c r="L777" s="14"/>
      <c r="M777" s="14"/>
      <c r="N777" s="14"/>
      <c r="O777" s="15"/>
      <c r="P777" s="15"/>
      <c r="Q777" s="15"/>
      <c r="R777" s="15"/>
      <c r="S777" s="15"/>
      <c r="T777" s="14"/>
    </row>
    <row r="778">
      <c r="A778" s="15"/>
      <c r="B778" s="15"/>
      <c r="C778" s="15"/>
      <c r="D778" s="15"/>
      <c r="E778" s="14"/>
      <c r="F778" s="14"/>
      <c r="G778" s="14"/>
      <c r="H778" s="14"/>
      <c r="I778" s="15"/>
      <c r="J778" s="14"/>
      <c r="K778" s="14"/>
      <c r="L778" s="14"/>
      <c r="M778" s="14"/>
      <c r="N778" s="14"/>
      <c r="O778" s="15"/>
      <c r="P778" s="15"/>
      <c r="Q778" s="15"/>
      <c r="R778" s="15"/>
      <c r="S778" s="15"/>
      <c r="T778" s="14"/>
    </row>
    <row r="779">
      <c r="A779" s="15"/>
      <c r="B779" s="15"/>
      <c r="C779" s="15"/>
      <c r="D779" s="15"/>
      <c r="E779" s="14"/>
      <c r="F779" s="14"/>
      <c r="G779" s="14"/>
      <c r="H779" s="14"/>
      <c r="I779" s="15"/>
      <c r="J779" s="14"/>
      <c r="K779" s="14"/>
      <c r="L779" s="14"/>
      <c r="M779" s="14"/>
      <c r="N779" s="14"/>
      <c r="O779" s="15"/>
      <c r="P779" s="15"/>
      <c r="Q779" s="15"/>
      <c r="R779" s="15"/>
      <c r="S779" s="15"/>
      <c r="T779" s="14"/>
    </row>
    <row r="780">
      <c r="A780" s="15"/>
      <c r="B780" s="15"/>
      <c r="C780" s="15"/>
      <c r="D780" s="15"/>
      <c r="E780" s="14"/>
      <c r="F780" s="14"/>
      <c r="G780" s="14"/>
      <c r="H780" s="14"/>
      <c r="I780" s="15"/>
      <c r="J780" s="14"/>
      <c r="K780" s="14"/>
      <c r="L780" s="14"/>
      <c r="M780" s="14"/>
      <c r="N780" s="14"/>
      <c r="O780" s="15"/>
      <c r="P780" s="15"/>
      <c r="Q780" s="15"/>
      <c r="R780" s="15"/>
      <c r="S780" s="15"/>
      <c r="T780" s="14"/>
    </row>
    <row r="781">
      <c r="A781" s="15"/>
      <c r="B781" s="15"/>
      <c r="C781" s="15"/>
      <c r="D781" s="15"/>
      <c r="E781" s="14"/>
      <c r="F781" s="14"/>
      <c r="G781" s="14"/>
      <c r="H781" s="14"/>
      <c r="I781" s="15"/>
      <c r="J781" s="14"/>
      <c r="K781" s="14"/>
      <c r="L781" s="14"/>
      <c r="M781" s="14"/>
      <c r="N781" s="14"/>
      <c r="O781" s="15"/>
      <c r="P781" s="15"/>
      <c r="Q781" s="15"/>
      <c r="R781" s="15"/>
      <c r="S781" s="15"/>
      <c r="T781" s="14"/>
    </row>
    <row r="782">
      <c r="A782" s="15"/>
      <c r="B782" s="15"/>
      <c r="C782" s="15"/>
      <c r="D782" s="15"/>
      <c r="E782" s="14"/>
      <c r="F782" s="14"/>
      <c r="G782" s="14"/>
      <c r="H782" s="14"/>
      <c r="I782" s="15"/>
      <c r="J782" s="14"/>
      <c r="K782" s="14"/>
      <c r="L782" s="14"/>
      <c r="M782" s="14"/>
      <c r="N782" s="14"/>
      <c r="O782" s="15"/>
      <c r="P782" s="15"/>
      <c r="Q782" s="15"/>
      <c r="R782" s="15"/>
      <c r="S782" s="15"/>
      <c r="T782" s="14"/>
    </row>
    <row r="783">
      <c r="A783" s="15"/>
      <c r="B783" s="15"/>
      <c r="C783" s="15"/>
      <c r="D783" s="15"/>
      <c r="E783" s="14"/>
      <c r="F783" s="14"/>
      <c r="G783" s="14"/>
      <c r="H783" s="14"/>
      <c r="I783" s="15"/>
      <c r="J783" s="14"/>
      <c r="K783" s="14"/>
      <c r="L783" s="14"/>
      <c r="M783" s="14"/>
      <c r="N783" s="14"/>
      <c r="O783" s="15"/>
      <c r="P783" s="15"/>
      <c r="Q783" s="15"/>
      <c r="R783" s="15"/>
      <c r="S783" s="15"/>
      <c r="T783" s="14"/>
    </row>
    <row r="784">
      <c r="A784" s="15"/>
      <c r="B784" s="15"/>
      <c r="C784" s="15"/>
      <c r="D784" s="15"/>
      <c r="E784" s="14"/>
      <c r="F784" s="14"/>
      <c r="G784" s="14"/>
      <c r="H784" s="14"/>
      <c r="I784" s="15"/>
      <c r="J784" s="14"/>
      <c r="K784" s="14"/>
      <c r="L784" s="14"/>
      <c r="M784" s="14"/>
      <c r="N784" s="14"/>
      <c r="O784" s="15"/>
      <c r="P784" s="15"/>
      <c r="Q784" s="15"/>
      <c r="R784" s="15"/>
      <c r="S784" s="15"/>
      <c r="T784" s="14"/>
    </row>
    <row r="785">
      <c r="A785" s="15"/>
      <c r="B785" s="15"/>
      <c r="C785" s="15"/>
      <c r="D785" s="15"/>
      <c r="E785" s="14"/>
      <c r="F785" s="14"/>
      <c r="G785" s="14"/>
      <c r="H785" s="14"/>
      <c r="I785" s="15"/>
      <c r="J785" s="14"/>
      <c r="K785" s="14"/>
      <c r="L785" s="14"/>
      <c r="M785" s="14"/>
      <c r="N785" s="14"/>
      <c r="O785" s="15"/>
      <c r="P785" s="15"/>
      <c r="Q785" s="15"/>
      <c r="R785" s="15"/>
      <c r="S785" s="15"/>
      <c r="T785" s="14"/>
    </row>
    <row r="786">
      <c r="A786" s="15"/>
      <c r="B786" s="15"/>
      <c r="C786" s="15"/>
      <c r="D786" s="15"/>
      <c r="E786" s="14"/>
      <c r="F786" s="14"/>
      <c r="G786" s="14"/>
      <c r="H786" s="14"/>
      <c r="I786" s="15"/>
      <c r="J786" s="14"/>
      <c r="K786" s="14"/>
      <c r="L786" s="14"/>
      <c r="M786" s="14"/>
      <c r="N786" s="14"/>
      <c r="O786" s="15"/>
      <c r="P786" s="15"/>
      <c r="Q786" s="15"/>
      <c r="R786" s="15"/>
      <c r="S786" s="15"/>
      <c r="T786" s="14"/>
    </row>
    <row r="787">
      <c r="A787" s="15"/>
      <c r="B787" s="15"/>
      <c r="C787" s="15"/>
      <c r="D787" s="15"/>
      <c r="E787" s="14"/>
      <c r="F787" s="14"/>
      <c r="G787" s="14"/>
      <c r="H787" s="14"/>
      <c r="I787" s="15"/>
      <c r="J787" s="14"/>
      <c r="K787" s="14"/>
      <c r="L787" s="14"/>
      <c r="M787" s="14"/>
      <c r="N787" s="14"/>
      <c r="O787" s="15"/>
      <c r="P787" s="15"/>
      <c r="Q787" s="15"/>
      <c r="R787" s="15"/>
      <c r="S787" s="15"/>
      <c r="T787" s="14"/>
    </row>
    <row r="788">
      <c r="A788" s="15"/>
      <c r="B788" s="15"/>
      <c r="C788" s="15"/>
      <c r="D788" s="15"/>
      <c r="E788" s="14"/>
      <c r="F788" s="14"/>
      <c r="G788" s="14"/>
      <c r="H788" s="14"/>
      <c r="I788" s="15"/>
      <c r="J788" s="14"/>
      <c r="K788" s="14"/>
      <c r="L788" s="14"/>
      <c r="M788" s="14"/>
      <c r="N788" s="14"/>
      <c r="O788" s="15"/>
      <c r="P788" s="15"/>
      <c r="Q788" s="15"/>
      <c r="R788" s="15"/>
      <c r="S788" s="15"/>
      <c r="T788" s="14"/>
    </row>
    <row r="789">
      <c r="A789" s="15"/>
      <c r="B789" s="15"/>
      <c r="C789" s="15"/>
      <c r="D789" s="15"/>
      <c r="E789" s="14"/>
      <c r="F789" s="14"/>
      <c r="G789" s="14"/>
      <c r="H789" s="14"/>
      <c r="I789" s="15"/>
      <c r="J789" s="14"/>
      <c r="K789" s="14"/>
      <c r="L789" s="14"/>
      <c r="M789" s="14"/>
      <c r="N789" s="14"/>
      <c r="O789" s="15"/>
      <c r="P789" s="15"/>
      <c r="Q789" s="15"/>
      <c r="R789" s="15"/>
      <c r="S789" s="15"/>
      <c r="T789" s="14"/>
    </row>
    <row r="790">
      <c r="A790" s="15"/>
      <c r="B790" s="15"/>
      <c r="C790" s="15"/>
      <c r="D790" s="15"/>
      <c r="E790" s="14"/>
      <c r="F790" s="14"/>
      <c r="G790" s="14"/>
      <c r="H790" s="14"/>
      <c r="I790" s="15"/>
      <c r="J790" s="14"/>
      <c r="K790" s="14"/>
      <c r="L790" s="14"/>
      <c r="M790" s="14"/>
      <c r="N790" s="14"/>
      <c r="O790" s="15"/>
      <c r="P790" s="15"/>
      <c r="Q790" s="15"/>
      <c r="R790" s="15"/>
      <c r="S790" s="15"/>
      <c r="T790" s="14"/>
    </row>
    <row r="791">
      <c r="A791" s="15"/>
      <c r="B791" s="15"/>
      <c r="C791" s="15"/>
      <c r="D791" s="15"/>
      <c r="E791" s="14"/>
      <c r="F791" s="14"/>
      <c r="G791" s="14"/>
      <c r="H791" s="14"/>
      <c r="I791" s="15"/>
      <c r="J791" s="14"/>
      <c r="K791" s="14"/>
      <c r="L791" s="14"/>
      <c r="M791" s="14"/>
      <c r="N791" s="14"/>
      <c r="O791" s="15"/>
      <c r="P791" s="15"/>
      <c r="Q791" s="15"/>
      <c r="R791" s="15"/>
      <c r="S791" s="15"/>
      <c r="T791" s="14"/>
    </row>
    <row r="792">
      <c r="A792" s="15"/>
      <c r="B792" s="15"/>
      <c r="C792" s="15"/>
      <c r="D792" s="15"/>
      <c r="E792" s="14"/>
      <c r="F792" s="14"/>
      <c r="G792" s="14"/>
      <c r="H792" s="14"/>
      <c r="I792" s="15"/>
      <c r="J792" s="14"/>
      <c r="K792" s="14"/>
      <c r="L792" s="14"/>
      <c r="M792" s="14"/>
      <c r="N792" s="14"/>
      <c r="O792" s="15"/>
      <c r="P792" s="15"/>
      <c r="Q792" s="15"/>
      <c r="R792" s="15"/>
      <c r="S792" s="15"/>
      <c r="T792" s="14"/>
    </row>
    <row r="793">
      <c r="A793" s="15"/>
      <c r="B793" s="15"/>
      <c r="C793" s="15"/>
      <c r="D793" s="15"/>
      <c r="E793" s="14"/>
      <c r="F793" s="14"/>
      <c r="G793" s="14"/>
      <c r="H793" s="14"/>
      <c r="I793" s="15"/>
      <c r="J793" s="14"/>
      <c r="K793" s="14"/>
      <c r="L793" s="14"/>
      <c r="M793" s="14"/>
      <c r="N793" s="14"/>
      <c r="O793" s="15"/>
      <c r="P793" s="15"/>
      <c r="Q793" s="15"/>
      <c r="R793" s="15"/>
      <c r="S793" s="15"/>
      <c r="T793" s="14"/>
    </row>
    <row r="794">
      <c r="A794" s="15"/>
      <c r="B794" s="15"/>
      <c r="C794" s="15"/>
      <c r="D794" s="15"/>
      <c r="E794" s="14"/>
      <c r="F794" s="14"/>
      <c r="G794" s="14"/>
      <c r="H794" s="14"/>
      <c r="I794" s="15"/>
      <c r="J794" s="14"/>
      <c r="K794" s="14"/>
      <c r="L794" s="14"/>
      <c r="M794" s="14"/>
      <c r="N794" s="14"/>
      <c r="O794" s="15"/>
      <c r="P794" s="15"/>
      <c r="Q794" s="15"/>
      <c r="R794" s="15"/>
      <c r="S794" s="15"/>
      <c r="T794" s="14"/>
    </row>
    <row r="795">
      <c r="A795" s="15"/>
      <c r="B795" s="15"/>
      <c r="C795" s="15"/>
      <c r="D795" s="15"/>
      <c r="E795" s="14"/>
      <c r="F795" s="14"/>
      <c r="G795" s="14"/>
      <c r="H795" s="14"/>
      <c r="I795" s="15"/>
      <c r="J795" s="14"/>
      <c r="K795" s="14"/>
      <c r="L795" s="14"/>
      <c r="M795" s="14"/>
      <c r="N795" s="14"/>
      <c r="O795" s="15"/>
      <c r="P795" s="15"/>
      <c r="Q795" s="15"/>
      <c r="R795" s="15"/>
      <c r="S795" s="15"/>
      <c r="T795" s="14"/>
    </row>
    <row r="796">
      <c r="A796" s="15"/>
      <c r="B796" s="15"/>
      <c r="C796" s="15"/>
      <c r="D796" s="15"/>
      <c r="E796" s="14"/>
      <c r="F796" s="14"/>
      <c r="G796" s="14"/>
      <c r="H796" s="14"/>
      <c r="I796" s="15"/>
      <c r="J796" s="14"/>
      <c r="K796" s="14"/>
      <c r="L796" s="14"/>
      <c r="M796" s="14"/>
      <c r="N796" s="14"/>
      <c r="O796" s="15"/>
      <c r="P796" s="15"/>
      <c r="Q796" s="15"/>
      <c r="R796" s="15"/>
      <c r="S796" s="15"/>
      <c r="T796" s="14"/>
    </row>
    <row r="797">
      <c r="A797" s="15"/>
      <c r="B797" s="15"/>
      <c r="C797" s="15"/>
      <c r="D797" s="15"/>
      <c r="E797" s="14"/>
      <c r="F797" s="14"/>
      <c r="G797" s="14"/>
      <c r="H797" s="14"/>
      <c r="I797" s="15"/>
      <c r="J797" s="14"/>
      <c r="K797" s="14"/>
      <c r="L797" s="14"/>
      <c r="M797" s="14"/>
      <c r="N797" s="14"/>
      <c r="O797" s="15"/>
      <c r="P797" s="15"/>
      <c r="Q797" s="15"/>
      <c r="R797" s="15"/>
      <c r="S797" s="15"/>
      <c r="T797" s="14"/>
    </row>
    <row r="798">
      <c r="A798" s="15"/>
      <c r="B798" s="15"/>
      <c r="C798" s="15"/>
      <c r="D798" s="15"/>
      <c r="E798" s="14"/>
      <c r="F798" s="14"/>
      <c r="G798" s="14"/>
      <c r="H798" s="14"/>
      <c r="I798" s="15"/>
      <c r="J798" s="14"/>
      <c r="K798" s="14"/>
      <c r="L798" s="14"/>
      <c r="M798" s="14"/>
      <c r="N798" s="14"/>
      <c r="O798" s="15"/>
      <c r="P798" s="15"/>
      <c r="Q798" s="15"/>
      <c r="R798" s="15"/>
      <c r="S798" s="15"/>
      <c r="T798" s="14"/>
    </row>
    <row r="799">
      <c r="A799" s="15"/>
      <c r="B799" s="15"/>
      <c r="C799" s="15"/>
      <c r="D799" s="15"/>
      <c r="E799" s="14"/>
      <c r="F799" s="14"/>
      <c r="G799" s="14"/>
      <c r="H799" s="14"/>
      <c r="I799" s="15"/>
      <c r="J799" s="14"/>
      <c r="K799" s="14"/>
      <c r="L799" s="14"/>
      <c r="M799" s="14"/>
      <c r="N799" s="14"/>
      <c r="O799" s="15"/>
      <c r="P799" s="15"/>
      <c r="Q799" s="15"/>
      <c r="R799" s="15"/>
      <c r="S799" s="15"/>
      <c r="T799" s="14"/>
    </row>
    <row r="800">
      <c r="A800" s="15"/>
      <c r="B800" s="15"/>
      <c r="C800" s="15"/>
      <c r="D800" s="15"/>
      <c r="E800" s="14"/>
      <c r="F800" s="14"/>
      <c r="G800" s="14"/>
      <c r="H800" s="14"/>
      <c r="I800" s="15"/>
      <c r="J800" s="14"/>
      <c r="K800" s="14"/>
      <c r="L800" s="14"/>
      <c r="M800" s="14"/>
      <c r="N800" s="14"/>
      <c r="O800" s="15"/>
      <c r="P800" s="15"/>
      <c r="Q800" s="15"/>
      <c r="R800" s="15"/>
      <c r="S800" s="15"/>
      <c r="T800" s="14"/>
    </row>
    <row r="801">
      <c r="A801" s="15"/>
      <c r="B801" s="15"/>
      <c r="C801" s="15"/>
      <c r="D801" s="15"/>
      <c r="E801" s="14"/>
      <c r="F801" s="14"/>
      <c r="G801" s="14"/>
      <c r="H801" s="14"/>
      <c r="I801" s="15"/>
      <c r="J801" s="14"/>
      <c r="K801" s="14"/>
      <c r="L801" s="14"/>
      <c r="M801" s="14"/>
      <c r="N801" s="14"/>
      <c r="O801" s="15"/>
      <c r="P801" s="15"/>
      <c r="Q801" s="15"/>
      <c r="R801" s="15"/>
      <c r="S801" s="15"/>
      <c r="T801" s="14"/>
    </row>
    <row r="802">
      <c r="A802" s="15"/>
      <c r="B802" s="15"/>
      <c r="C802" s="15"/>
      <c r="D802" s="15"/>
      <c r="E802" s="14"/>
      <c r="F802" s="14"/>
      <c r="G802" s="14"/>
      <c r="H802" s="14"/>
      <c r="I802" s="15"/>
      <c r="J802" s="14"/>
      <c r="K802" s="14"/>
      <c r="L802" s="14"/>
      <c r="M802" s="14"/>
      <c r="N802" s="14"/>
      <c r="O802" s="15"/>
      <c r="P802" s="15"/>
      <c r="Q802" s="15"/>
      <c r="R802" s="15"/>
      <c r="S802" s="15"/>
      <c r="T802" s="14"/>
    </row>
    <row r="803">
      <c r="A803" s="15"/>
      <c r="B803" s="15"/>
      <c r="C803" s="15"/>
      <c r="D803" s="15"/>
      <c r="E803" s="14"/>
      <c r="F803" s="14"/>
      <c r="G803" s="14"/>
      <c r="H803" s="14"/>
      <c r="I803" s="15"/>
      <c r="J803" s="14"/>
      <c r="K803" s="14"/>
      <c r="L803" s="14"/>
      <c r="M803" s="14"/>
      <c r="N803" s="14"/>
      <c r="O803" s="15"/>
      <c r="P803" s="15"/>
      <c r="Q803" s="15"/>
      <c r="R803" s="15"/>
      <c r="S803" s="15"/>
      <c r="T803" s="14"/>
    </row>
    <row r="804">
      <c r="A804" s="15"/>
      <c r="B804" s="15"/>
      <c r="C804" s="15"/>
      <c r="D804" s="15"/>
      <c r="E804" s="14"/>
      <c r="F804" s="14"/>
      <c r="G804" s="14"/>
      <c r="H804" s="14"/>
      <c r="I804" s="15"/>
      <c r="J804" s="14"/>
      <c r="K804" s="14"/>
      <c r="L804" s="14"/>
      <c r="M804" s="14"/>
      <c r="N804" s="14"/>
      <c r="O804" s="15"/>
      <c r="P804" s="15"/>
      <c r="Q804" s="15"/>
      <c r="R804" s="15"/>
      <c r="S804" s="15"/>
      <c r="T804" s="14"/>
    </row>
    <row r="805">
      <c r="A805" s="15"/>
      <c r="B805" s="15"/>
      <c r="C805" s="15"/>
      <c r="D805" s="15"/>
      <c r="E805" s="14"/>
      <c r="F805" s="14"/>
      <c r="G805" s="14"/>
      <c r="H805" s="14"/>
      <c r="I805" s="15"/>
      <c r="J805" s="14"/>
      <c r="K805" s="14"/>
      <c r="L805" s="14"/>
      <c r="M805" s="14"/>
      <c r="N805" s="14"/>
      <c r="O805" s="15"/>
      <c r="P805" s="15"/>
      <c r="Q805" s="15"/>
      <c r="R805" s="15"/>
      <c r="S805" s="15"/>
      <c r="T805" s="14"/>
    </row>
    <row r="806">
      <c r="A806" s="15"/>
      <c r="B806" s="15"/>
      <c r="C806" s="15"/>
      <c r="D806" s="15"/>
      <c r="E806" s="14"/>
      <c r="F806" s="14"/>
      <c r="G806" s="14"/>
      <c r="H806" s="14"/>
      <c r="I806" s="15"/>
      <c r="J806" s="14"/>
      <c r="K806" s="14"/>
      <c r="L806" s="14"/>
      <c r="M806" s="14"/>
      <c r="N806" s="14"/>
      <c r="O806" s="15"/>
      <c r="P806" s="15"/>
      <c r="Q806" s="15"/>
      <c r="R806" s="15"/>
      <c r="S806" s="15"/>
      <c r="T806" s="14"/>
    </row>
    <row r="807">
      <c r="A807" s="15"/>
      <c r="B807" s="15"/>
      <c r="C807" s="15"/>
      <c r="D807" s="15"/>
      <c r="E807" s="14"/>
      <c r="F807" s="14"/>
      <c r="G807" s="14"/>
      <c r="H807" s="14"/>
      <c r="I807" s="15"/>
      <c r="J807" s="14"/>
      <c r="K807" s="14"/>
      <c r="L807" s="14"/>
      <c r="M807" s="14"/>
      <c r="N807" s="14"/>
      <c r="O807" s="15"/>
      <c r="P807" s="15"/>
      <c r="Q807" s="15"/>
      <c r="R807" s="15"/>
      <c r="S807" s="15"/>
      <c r="T807" s="14"/>
    </row>
    <row r="808">
      <c r="A808" s="15"/>
      <c r="B808" s="15"/>
      <c r="C808" s="15"/>
      <c r="D808" s="15"/>
      <c r="E808" s="14"/>
      <c r="F808" s="14"/>
      <c r="G808" s="14"/>
      <c r="H808" s="14"/>
      <c r="I808" s="15"/>
      <c r="J808" s="14"/>
      <c r="K808" s="14"/>
      <c r="L808" s="14"/>
      <c r="M808" s="14"/>
      <c r="N808" s="14"/>
      <c r="O808" s="15"/>
      <c r="P808" s="15"/>
      <c r="Q808" s="15"/>
      <c r="R808" s="15"/>
      <c r="S808" s="15"/>
      <c r="T808" s="14"/>
    </row>
    <row r="809">
      <c r="A809" s="15"/>
      <c r="B809" s="15"/>
      <c r="C809" s="15"/>
      <c r="D809" s="15"/>
      <c r="E809" s="14"/>
      <c r="F809" s="14"/>
      <c r="G809" s="14"/>
      <c r="H809" s="14"/>
      <c r="I809" s="15"/>
      <c r="J809" s="14"/>
      <c r="K809" s="14"/>
      <c r="L809" s="14"/>
      <c r="M809" s="14"/>
      <c r="N809" s="14"/>
      <c r="O809" s="15"/>
      <c r="P809" s="15"/>
      <c r="Q809" s="15"/>
      <c r="R809" s="15"/>
      <c r="S809" s="15"/>
      <c r="T809" s="14"/>
    </row>
    <row r="810">
      <c r="A810" s="15"/>
      <c r="B810" s="15"/>
      <c r="C810" s="15"/>
      <c r="D810" s="15"/>
      <c r="E810" s="14"/>
      <c r="F810" s="14"/>
      <c r="G810" s="14"/>
      <c r="H810" s="14"/>
      <c r="I810" s="15"/>
      <c r="J810" s="14"/>
      <c r="K810" s="14"/>
      <c r="L810" s="14"/>
      <c r="M810" s="14"/>
      <c r="N810" s="14"/>
      <c r="O810" s="15"/>
      <c r="P810" s="15"/>
      <c r="Q810" s="15"/>
      <c r="R810" s="15"/>
      <c r="S810" s="15"/>
      <c r="T810" s="14"/>
    </row>
    <row r="811">
      <c r="A811" s="15"/>
      <c r="B811" s="15"/>
      <c r="C811" s="15"/>
      <c r="D811" s="15"/>
      <c r="E811" s="14"/>
      <c r="F811" s="14"/>
      <c r="G811" s="14"/>
      <c r="H811" s="14"/>
      <c r="I811" s="15"/>
      <c r="J811" s="14"/>
      <c r="K811" s="14"/>
      <c r="L811" s="14"/>
      <c r="M811" s="14"/>
      <c r="N811" s="14"/>
      <c r="O811" s="15"/>
      <c r="P811" s="15"/>
      <c r="Q811" s="15"/>
      <c r="R811" s="15"/>
      <c r="S811" s="15"/>
      <c r="T811" s="14"/>
    </row>
    <row r="812">
      <c r="A812" s="15"/>
      <c r="B812" s="15"/>
      <c r="C812" s="15"/>
      <c r="D812" s="15"/>
      <c r="E812" s="14"/>
      <c r="F812" s="14"/>
      <c r="G812" s="14"/>
      <c r="H812" s="14"/>
      <c r="I812" s="15"/>
      <c r="J812" s="14"/>
      <c r="K812" s="14"/>
      <c r="L812" s="14"/>
      <c r="M812" s="14"/>
      <c r="N812" s="14"/>
      <c r="O812" s="15"/>
      <c r="P812" s="15"/>
      <c r="Q812" s="15"/>
      <c r="R812" s="15"/>
      <c r="S812" s="15"/>
      <c r="T812" s="14"/>
    </row>
    <row r="813">
      <c r="A813" s="15"/>
      <c r="B813" s="15"/>
      <c r="C813" s="15"/>
      <c r="D813" s="15"/>
      <c r="E813" s="14"/>
      <c r="F813" s="14"/>
      <c r="G813" s="14"/>
      <c r="H813" s="14"/>
      <c r="I813" s="15"/>
      <c r="J813" s="14"/>
      <c r="K813" s="14"/>
      <c r="L813" s="14"/>
      <c r="M813" s="14"/>
      <c r="N813" s="14"/>
      <c r="O813" s="15"/>
      <c r="P813" s="15"/>
      <c r="Q813" s="15"/>
      <c r="R813" s="15"/>
      <c r="S813" s="15"/>
      <c r="T813" s="14"/>
    </row>
    <row r="814">
      <c r="A814" s="15"/>
      <c r="B814" s="15"/>
      <c r="C814" s="15"/>
      <c r="D814" s="15"/>
      <c r="E814" s="14"/>
      <c r="F814" s="14"/>
      <c r="G814" s="14"/>
      <c r="H814" s="14"/>
      <c r="I814" s="15"/>
      <c r="J814" s="14"/>
      <c r="K814" s="14"/>
      <c r="L814" s="14"/>
      <c r="M814" s="14"/>
      <c r="N814" s="14"/>
      <c r="O814" s="15"/>
      <c r="P814" s="15"/>
      <c r="Q814" s="15"/>
      <c r="R814" s="15"/>
      <c r="S814" s="15"/>
      <c r="T814" s="14"/>
    </row>
    <row r="815">
      <c r="A815" s="15"/>
      <c r="B815" s="15"/>
      <c r="C815" s="15"/>
      <c r="D815" s="15"/>
      <c r="E815" s="14"/>
      <c r="F815" s="14"/>
      <c r="G815" s="14"/>
      <c r="H815" s="14"/>
      <c r="I815" s="15"/>
      <c r="J815" s="14"/>
      <c r="K815" s="14"/>
      <c r="L815" s="14"/>
      <c r="M815" s="14"/>
      <c r="N815" s="14"/>
      <c r="O815" s="15"/>
      <c r="P815" s="15"/>
      <c r="Q815" s="15"/>
      <c r="R815" s="15"/>
      <c r="S815" s="15"/>
      <c r="T815" s="14"/>
    </row>
    <row r="816">
      <c r="A816" s="15"/>
      <c r="B816" s="15"/>
      <c r="C816" s="15"/>
      <c r="D816" s="15"/>
      <c r="E816" s="14"/>
      <c r="F816" s="14"/>
      <c r="G816" s="14"/>
      <c r="H816" s="14"/>
      <c r="I816" s="15"/>
      <c r="J816" s="14"/>
      <c r="K816" s="14"/>
      <c r="L816" s="14"/>
      <c r="M816" s="14"/>
      <c r="N816" s="14"/>
      <c r="O816" s="15"/>
      <c r="P816" s="15"/>
      <c r="Q816" s="15"/>
      <c r="R816" s="15"/>
      <c r="S816" s="15"/>
      <c r="T816" s="14"/>
    </row>
    <row r="817">
      <c r="A817" s="15"/>
      <c r="B817" s="15"/>
      <c r="C817" s="15"/>
      <c r="D817" s="15"/>
      <c r="E817" s="14"/>
      <c r="F817" s="14"/>
      <c r="G817" s="14"/>
      <c r="H817" s="14"/>
      <c r="I817" s="15"/>
      <c r="J817" s="14"/>
      <c r="K817" s="14"/>
      <c r="L817" s="14"/>
      <c r="M817" s="14"/>
      <c r="N817" s="14"/>
      <c r="O817" s="15"/>
      <c r="P817" s="15"/>
      <c r="Q817" s="15"/>
      <c r="R817" s="15"/>
      <c r="S817" s="15"/>
      <c r="T817" s="14"/>
    </row>
    <row r="818">
      <c r="A818" s="15"/>
      <c r="B818" s="15"/>
      <c r="C818" s="15"/>
      <c r="D818" s="15"/>
      <c r="E818" s="14"/>
      <c r="F818" s="14"/>
      <c r="G818" s="14"/>
      <c r="H818" s="14"/>
      <c r="I818" s="15"/>
      <c r="J818" s="14"/>
      <c r="K818" s="14"/>
      <c r="L818" s="14"/>
      <c r="M818" s="14"/>
      <c r="N818" s="14"/>
      <c r="O818" s="15"/>
      <c r="P818" s="15"/>
      <c r="Q818" s="15"/>
      <c r="R818" s="15"/>
      <c r="S818" s="15"/>
      <c r="T818" s="14"/>
    </row>
    <row r="819">
      <c r="A819" s="15"/>
      <c r="B819" s="15"/>
      <c r="C819" s="15"/>
      <c r="D819" s="15"/>
      <c r="E819" s="14"/>
      <c r="F819" s="14"/>
      <c r="G819" s="14"/>
      <c r="H819" s="14"/>
      <c r="I819" s="15"/>
      <c r="J819" s="14"/>
      <c r="K819" s="14"/>
      <c r="L819" s="14"/>
      <c r="M819" s="14"/>
      <c r="N819" s="14"/>
      <c r="O819" s="15"/>
      <c r="P819" s="15"/>
      <c r="Q819" s="15"/>
      <c r="R819" s="15"/>
      <c r="S819" s="15"/>
      <c r="T819" s="14"/>
    </row>
    <row r="820">
      <c r="A820" s="15"/>
      <c r="B820" s="15"/>
      <c r="C820" s="15"/>
      <c r="D820" s="15"/>
      <c r="E820" s="14"/>
      <c r="F820" s="14"/>
      <c r="G820" s="14"/>
      <c r="H820" s="14"/>
      <c r="I820" s="15"/>
      <c r="J820" s="14"/>
      <c r="K820" s="14"/>
      <c r="L820" s="14"/>
      <c r="M820" s="14"/>
      <c r="N820" s="14"/>
      <c r="O820" s="15"/>
      <c r="P820" s="15"/>
      <c r="Q820" s="15"/>
      <c r="R820" s="15"/>
      <c r="S820" s="15"/>
      <c r="T820" s="14"/>
    </row>
    <row r="821">
      <c r="A821" s="15"/>
      <c r="B821" s="15"/>
      <c r="C821" s="15"/>
      <c r="D821" s="15"/>
      <c r="E821" s="14"/>
      <c r="F821" s="14"/>
      <c r="G821" s="14"/>
      <c r="H821" s="14"/>
      <c r="I821" s="15"/>
      <c r="J821" s="14"/>
      <c r="K821" s="14"/>
      <c r="L821" s="14"/>
      <c r="M821" s="14"/>
      <c r="N821" s="14"/>
      <c r="O821" s="15"/>
      <c r="P821" s="15"/>
      <c r="Q821" s="15"/>
      <c r="R821" s="15"/>
      <c r="S821" s="15"/>
      <c r="T821" s="14"/>
    </row>
    <row r="822">
      <c r="A822" s="15"/>
      <c r="B822" s="15"/>
      <c r="C822" s="15"/>
      <c r="D822" s="15"/>
      <c r="E822" s="14"/>
      <c r="F822" s="14"/>
      <c r="G822" s="14"/>
      <c r="H822" s="14"/>
      <c r="I822" s="15"/>
      <c r="J822" s="14"/>
      <c r="K822" s="14"/>
      <c r="L822" s="14"/>
      <c r="M822" s="14"/>
      <c r="N822" s="14"/>
      <c r="O822" s="15"/>
      <c r="P822" s="15"/>
      <c r="Q822" s="15"/>
      <c r="R822" s="15"/>
      <c r="S822" s="15"/>
      <c r="T822" s="14"/>
    </row>
    <row r="823">
      <c r="A823" s="15"/>
      <c r="B823" s="15"/>
      <c r="C823" s="15"/>
      <c r="D823" s="15"/>
      <c r="E823" s="14"/>
      <c r="F823" s="14"/>
      <c r="G823" s="14"/>
      <c r="H823" s="14"/>
      <c r="I823" s="15"/>
      <c r="J823" s="14"/>
      <c r="K823" s="14"/>
      <c r="L823" s="14"/>
      <c r="M823" s="14"/>
      <c r="N823" s="14"/>
      <c r="O823" s="15"/>
      <c r="P823" s="15"/>
      <c r="Q823" s="15"/>
      <c r="R823" s="15"/>
      <c r="S823" s="15"/>
      <c r="T823" s="14"/>
    </row>
    <row r="824">
      <c r="A824" s="15"/>
      <c r="B824" s="15"/>
      <c r="C824" s="15"/>
      <c r="D824" s="15"/>
      <c r="E824" s="14"/>
      <c r="F824" s="14"/>
      <c r="G824" s="14"/>
      <c r="H824" s="14"/>
      <c r="I824" s="15"/>
      <c r="J824" s="14"/>
      <c r="K824" s="14"/>
      <c r="L824" s="14"/>
      <c r="M824" s="14"/>
      <c r="N824" s="14"/>
      <c r="O824" s="15"/>
      <c r="P824" s="15"/>
      <c r="Q824" s="15"/>
      <c r="R824" s="15"/>
      <c r="S824" s="15"/>
      <c r="T824" s="14"/>
    </row>
    <row r="825">
      <c r="A825" s="15"/>
      <c r="B825" s="15"/>
      <c r="C825" s="15"/>
      <c r="D825" s="15"/>
      <c r="E825" s="14"/>
      <c r="F825" s="14"/>
      <c r="G825" s="14"/>
      <c r="H825" s="14"/>
      <c r="I825" s="15"/>
      <c r="J825" s="14"/>
      <c r="K825" s="14"/>
      <c r="L825" s="14"/>
      <c r="M825" s="14"/>
      <c r="N825" s="14"/>
      <c r="O825" s="15"/>
      <c r="P825" s="15"/>
      <c r="Q825" s="15"/>
      <c r="R825" s="15"/>
      <c r="S825" s="15"/>
      <c r="T825" s="14"/>
    </row>
    <row r="826">
      <c r="A826" s="15"/>
      <c r="B826" s="15"/>
      <c r="C826" s="15"/>
      <c r="D826" s="15"/>
      <c r="E826" s="14"/>
      <c r="F826" s="14"/>
      <c r="G826" s="14"/>
      <c r="H826" s="14"/>
      <c r="I826" s="15"/>
      <c r="J826" s="14"/>
      <c r="K826" s="14"/>
      <c r="L826" s="14"/>
      <c r="M826" s="14"/>
      <c r="N826" s="14"/>
      <c r="O826" s="15"/>
      <c r="P826" s="15"/>
      <c r="Q826" s="15"/>
      <c r="R826" s="15"/>
      <c r="S826" s="15"/>
      <c r="T826" s="14"/>
    </row>
    <row r="827">
      <c r="A827" s="15"/>
      <c r="B827" s="15"/>
      <c r="C827" s="15"/>
      <c r="D827" s="15"/>
      <c r="E827" s="14"/>
      <c r="F827" s="14"/>
      <c r="G827" s="14"/>
      <c r="H827" s="14"/>
      <c r="I827" s="15"/>
      <c r="J827" s="14"/>
      <c r="K827" s="14"/>
      <c r="L827" s="14"/>
      <c r="M827" s="14"/>
      <c r="N827" s="14"/>
      <c r="O827" s="15"/>
      <c r="P827" s="15"/>
      <c r="Q827" s="15"/>
      <c r="R827" s="15"/>
      <c r="S827" s="15"/>
      <c r="T827" s="14"/>
    </row>
    <row r="828">
      <c r="A828" s="15"/>
      <c r="B828" s="15"/>
      <c r="C828" s="15"/>
      <c r="D828" s="15"/>
      <c r="E828" s="14"/>
      <c r="F828" s="14"/>
      <c r="G828" s="14"/>
      <c r="H828" s="14"/>
      <c r="I828" s="15"/>
      <c r="J828" s="14"/>
      <c r="K828" s="14"/>
      <c r="L828" s="14"/>
      <c r="M828" s="14"/>
      <c r="N828" s="14"/>
      <c r="O828" s="15"/>
      <c r="P828" s="15"/>
      <c r="Q828" s="15"/>
      <c r="R828" s="15"/>
      <c r="S828" s="15"/>
      <c r="T828" s="14"/>
    </row>
    <row r="829">
      <c r="A829" s="15"/>
      <c r="B829" s="15"/>
      <c r="C829" s="15"/>
      <c r="D829" s="15"/>
      <c r="E829" s="14"/>
      <c r="F829" s="14"/>
      <c r="G829" s="14"/>
      <c r="H829" s="14"/>
      <c r="I829" s="15"/>
      <c r="J829" s="14"/>
      <c r="K829" s="14"/>
      <c r="L829" s="14"/>
      <c r="M829" s="14"/>
      <c r="N829" s="14"/>
      <c r="O829" s="15"/>
      <c r="P829" s="15"/>
      <c r="Q829" s="15"/>
      <c r="R829" s="15"/>
      <c r="S829" s="15"/>
      <c r="T829" s="14"/>
    </row>
    <row r="830">
      <c r="A830" s="15"/>
      <c r="B830" s="15"/>
      <c r="C830" s="15"/>
      <c r="D830" s="15"/>
      <c r="E830" s="14"/>
      <c r="F830" s="14"/>
      <c r="G830" s="14"/>
      <c r="H830" s="14"/>
      <c r="I830" s="15"/>
      <c r="J830" s="14"/>
      <c r="K830" s="14"/>
      <c r="L830" s="14"/>
      <c r="M830" s="14"/>
      <c r="N830" s="14"/>
      <c r="O830" s="15"/>
      <c r="P830" s="15"/>
      <c r="Q830" s="15"/>
      <c r="R830" s="15"/>
      <c r="S830" s="15"/>
      <c r="T830" s="14"/>
    </row>
    <row r="831">
      <c r="A831" s="15"/>
      <c r="B831" s="15"/>
      <c r="C831" s="15"/>
      <c r="D831" s="15"/>
      <c r="E831" s="14"/>
      <c r="F831" s="14"/>
      <c r="G831" s="14"/>
      <c r="H831" s="14"/>
      <c r="I831" s="15"/>
      <c r="J831" s="14"/>
      <c r="K831" s="14"/>
      <c r="L831" s="14"/>
      <c r="M831" s="14"/>
      <c r="N831" s="14"/>
      <c r="O831" s="15"/>
      <c r="P831" s="15"/>
      <c r="Q831" s="15"/>
      <c r="R831" s="15"/>
      <c r="S831" s="15"/>
      <c r="T831" s="14"/>
    </row>
    <row r="832">
      <c r="A832" s="15"/>
      <c r="B832" s="15"/>
      <c r="C832" s="15"/>
      <c r="D832" s="15"/>
      <c r="E832" s="14"/>
      <c r="F832" s="14"/>
      <c r="G832" s="14"/>
      <c r="H832" s="14"/>
      <c r="I832" s="15"/>
      <c r="J832" s="14"/>
      <c r="K832" s="14"/>
      <c r="L832" s="14"/>
      <c r="M832" s="14"/>
      <c r="N832" s="14"/>
      <c r="O832" s="15"/>
      <c r="P832" s="15"/>
      <c r="Q832" s="15"/>
      <c r="R832" s="15"/>
      <c r="S832" s="15"/>
      <c r="T832" s="14"/>
    </row>
    <row r="833">
      <c r="A833" s="15"/>
      <c r="B833" s="15"/>
      <c r="C833" s="15"/>
      <c r="D833" s="15"/>
      <c r="E833" s="14"/>
      <c r="F833" s="14"/>
      <c r="G833" s="14"/>
      <c r="H833" s="14"/>
      <c r="I833" s="15"/>
      <c r="J833" s="14"/>
      <c r="K833" s="14"/>
      <c r="L833" s="14"/>
      <c r="M833" s="14"/>
      <c r="N833" s="14"/>
      <c r="O833" s="15"/>
      <c r="P833" s="15"/>
      <c r="Q833" s="15"/>
      <c r="R833" s="15"/>
      <c r="S833" s="15"/>
      <c r="T833" s="14"/>
    </row>
    <row r="834">
      <c r="A834" s="15"/>
      <c r="B834" s="15"/>
      <c r="C834" s="15"/>
      <c r="D834" s="15"/>
      <c r="E834" s="14"/>
      <c r="F834" s="14"/>
      <c r="G834" s="14"/>
      <c r="H834" s="14"/>
      <c r="I834" s="15"/>
      <c r="J834" s="14"/>
      <c r="K834" s="14"/>
      <c r="L834" s="14"/>
      <c r="M834" s="14"/>
      <c r="N834" s="14"/>
      <c r="O834" s="15"/>
      <c r="P834" s="15"/>
      <c r="Q834" s="15"/>
      <c r="R834" s="15"/>
      <c r="S834" s="15"/>
      <c r="T834" s="14"/>
    </row>
    <row r="835">
      <c r="A835" s="15"/>
      <c r="B835" s="15"/>
      <c r="C835" s="15"/>
      <c r="D835" s="15"/>
      <c r="E835" s="14"/>
      <c r="F835" s="14"/>
      <c r="G835" s="14"/>
      <c r="H835" s="14"/>
      <c r="I835" s="15"/>
      <c r="J835" s="14"/>
      <c r="K835" s="14"/>
      <c r="L835" s="14"/>
      <c r="M835" s="14"/>
      <c r="N835" s="14"/>
      <c r="O835" s="15"/>
      <c r="P835" s="15"/>
      <c r="Q835" s="15"/>
      <c r="R835" s="15"/>
      <c r="S835" s="15"/>
      <c r="T835" s="14"/>
    </row>
    <row r="836">
      <c r="A836" s="15"/>
      <c r="B836" s="15"/>
      <c r="C836" s="15"/>
      <c r="D836" s="15"/>
      <c r="E836" s="14"/>
      <c r="F836" s="14"/>
      <c r="G836" s="14"/>
      <c r="H836" s="14"/>
      <c r="I836" s="15"/>
      <c r="J836" s="14"/>
      <c r="K836" s="14"/>
      <c r="L836" s="14"/>
      <c r="M836" s="14"/>
      <c r="N836" s="14"/>
      <c r="O836" s="15"/>
      <c r="P836" s="15"/>
      <c r="Q836" s="15"/>
      <c r="R836" s="15"/>
      <c r="S836" s="15"/>
      <c r="T836" s="14"/>
    </row>
    <row r="837">
      <c r="A837" s="15"/>
      <c r="B837" s="15"/>
      <c r="C837" s="15"/>
      <c r="D837" s="15"/>
      <c r="E837" s="14"/>
      <c r="F837" s="14"/>
      <c r="G837" s="14"/>
      <c r="H837" s="14"/>
      <c r="I837" s="15"/>
      <c r="J837" s="14"/>
      <c r="K837" s="14"/>
      <c r="L837" s="14"/>
      <c r="M837" s="14"/>
      <c r="N837" s="14"/>
      <c r="O837" s="15"/>
      <c r="P837" s="15"/>
      <c r="Q837" s="15"/>
      <c r="R837" s="15"/>
      <c r="S837" s="15"/>
      <c r="T837" s="14"/>
    </row>
    <row r="838">
      <c r="A838" s="15"/>
      <c r="B838" s="15"/>
      <c r="C838" s="15"/>
      <c r="D838" s="15"/>
      <c r="E838" s="14"/>
      <c r="F838" s="14"/>
      <c r="G838" s="14"/>
      <c r="H838" s="14"/>
      <c r="I838" s="15"/>
      <c r="J838" s="14"/>
      <c r="K838" s="14"/>
      <c r="L838" s="14"/>
      <c r="M838" s="14"/>
      <c r="N838" s="14"/>
      <c r="O838" s="15"/>
      <c r="P838" s="15"/>
      <c r="Q838" s="15"/>
      <c r="R838" s="15"/>
      <c r="S838" s="15"/>
      <c r="T838" s="14"/>
    </row>
    <row r="839">
      <c r="A839" s="15"/>
      <c r="B839" s="15"/>
      <c r="C839" s="15"/>
      <c r="D839" s="15"/>
      <c r="E839" s="14"/>
      <c r="F839" s="14"/>
      <c r="G839" s="14"/>
      <c r="H839" s="14"/>
      <c r="I839" s="15"/>
      <c r="J839" s="14"/>
      <c r="K839" s="14"/>
      <c r="L839" s="14"/>
      <c r="M839" s="14"/>
      <c r="N839" s="14"/>
      <c r="O839" s="15"/>
      <c r="P839" s="15"/>
      <c r="Q839" s="15"/>
      <c r="R839" s="15"/>
      <c r="S839" s="15"/>
      <c r="T839" s="14"/>
    </row>
    <row r="840">
      <c r="A840" s="15"/>
      <c r="B840" s="15"/>
      <c r="C840" s="15"/>
      <c r="D840" s="15"/>
      <c r="E840" s="14"/>
      <c r="F840" s="14"/>
      <c r="G840" s="14"/>
      <c r="H840" s="14"/>
      <c r="I840" s="15"/>
      <c r="J840" s="14"/>
      <c r="K840" s="14"/>
      <c r="L840" s="14"/>
      <c r="M840" s="14"/>
      <c r="N840" s="14"/>
      <c r="O840" s="15"/>
      <c r="P840" s="15"/>
      <c r="Q840" s="15"/>
      <c r="R840" s="15"/>
      <c r="S840" s="15"/>
      <c r="T840" s="14"/>
    </row>
    <row r="841">
      <c r="A841" s="15"/>
      <c r="B841" s="15"/>
      <c r="C841" s="15"/>
      <c r="D841" s="15"/>
      <c r="E841" s="14"/>
      <c r="F841" s="14"/>
      <c r="G841" s="14"/>
      <c r="H841" s="14"/>
      <c r="I841" s="15"/>
      <c r="J841" s="14"/>
      <c r="K841" s="14"/>
      <c r="L841" s="14"/>
      <c r="M841" s="14"/>
      <c r="N841" s="14"/>
      <c r="O841" s="15"/>
      <c r="P841" s="15"/>
      <c r="Q841" s="15"/>
      <c r="R841" s="15"/>
      <c r="S841" s="15"/>
      <c r="T841" s="14"/>
    </row>
    <row r="842">
      <c r="A842" s="15"/>
      <c r="B842" s="15"/>
      <c r="C842" s="15"/>
      <c r="D842" s="15"/>
      <c r="E842" s="14"/>
      <c r="F842" s="14"/>
      <c r="G842" s="14"/>
      <c r="H842" s="14"/>
      <c r="I842" s="15"/>
      <c r="J842" s="14"/>
      <c r="K842" s="14"/>
      <c r="L842" s="14"/>
      <c r="M842" s="14"/>
      <c r="N842" s="14"/>
      <c r="O842" s="15"/>
      <c r="P842" s="15"/>
      <c r="Q842" s="15"/>
      <c r="R842" s="15"/>
      <c r="S842" s="15"/>
      <c r="T842" s="14"/>
    </row>
    <row r="843">
      <c r="A843" s="15"/>
      <c r="B843" s="15"/>
      <c r="C843" s="15"/>
      <c r="D843" s="15"/>
      <c r="E843" s="14"/>
      <c r="F843" s="14"/>
      <c r="G843" s="14"/>
      <c r="H843" s="14"/>
      <c r="I843" s="15"/>
      <c r="J843" s="14"/>
      <c r="K843" s="14"/>
      <c r="L843" s="14"/>
      <c r="M843" s="14"/>
      <c r="N843" s="14"/>
      <c r="O843" s="15"/>
      <c r="P843" s="15"/>
      <c r="Q843" s="15"/>
      <c r="R843" s="15"/>
      <c r="S843" s="15"/>
      <c r="T843" s="14"/>
    </row>
    <row r="844">
      <c r="A844" s="15"/>
      <c r="B844" s="15"/>
      <c r="C844" s="15"/>
      <c r="D844" s="15"/>
      <c r="E844" s="14"/>
      <c r="F844" s="14"/>
      <c r="G844" s="14"/>
      <c r="H844" s="14"/>
      <c r="I844" s="15"/>
      <c r="J844" s="14"/>
      <c r="K844" s="14"/>
      <c r="L844" s="14"/>
      <c r="M844" s="14"/>
      <c r="N844" s="14"/>
      <c r="O844" s="15"/>
      <c r="P844" s="15"/>
      <c r="Q844" s="15"/>
      <c r="R844" s="15"/>
      <c r="S844" s="15"/>
      <c r="T844" s="14"/>
    </row>
    <row r="845">
      <c r="A845" s="15"/>
      <c r="B845" s="15"/>
      <c r="C845" s="15"/>
      <c r="D845" s="15"/>
      <c r="E845" s="14"/>
      <c r="F845" s="14"/>
      <c r="G845" s="14"/>
      <c r="H845" s="14"/>
      <c r="I845" s="15"/>
      <c r="J845" s="14"/>
      <c r="K845" s="14"/>
      <c r="L845" s="14"/>
      <c r="M845" s="14"/>
      <c r="N845" s="14"/>
      <c r="O845" s="15"/>
      <c r="P845" s="15"/>
      <c r="Q845" s="15"/>
      <c r="R845" s="15"/>
      <c r="S845" s="15"/>
      <c r="T845" s="14"/>
    </row>
    <row r="846">
      <c r="A846" s="15"/>
      <c r="B846" s="15"/>
      <c r="C846" s="15"/>
      <c r="D846" s="15"/>
      <c r="E846" s="14"/>
      <c r="F846" s="14"/>
      <c r="G846" s="14"/>
      <c r="H846" s="14"/>
      <c r="I846" s="15"/>
      <c r="J846" s="14"/>
      <c r="K846" s="14"/>
      <c r="L846" s="14"/>
      <c r="M846" s="14"/>
      <c r="N846" s="14"/>
      <c r="O846" s="15"/>
      <c r="P846" s="15"/>
      <c r="Q846" s="15"/>
      <c r="R846" s="15"/>
      <c r="S846" s="15"/>
      <c r="T846" s="14"/>
    </row>
    <row r="847">
      <c r="A847" s="15"/>
      <c r="B847" s="15"/>
      <c r="C847" s="15"/>
      <c r="D847" s="15"/>
      <c r="E847" s="14"/>
      <c r="F847" s="14"/>
      <c r="G847" s="14"/>
      <c r="H847" s="14"/>
      <c r="I847" s="15"/>
      <c r="J847" s="14"/>
      <c r="K847" s="14"/>
      <c r="L847" s="14"/>
      <c r="M847" s="14"/>
      <c r="N847" s="14"/>
      <c r="O847" s="15"/>
      <c r="P847" s="15"/>
      <c r="Q847" s="15"/>
      <c r="R847" s="15"/>
      <c r="S847" s="15"/>
      <c r="T847" s="14"/>
    </row>
    <row r="848">
      <c r="A848" s="15"/>
      <c r="B848" s="15"/>
      <c r="C848" s="15"/>
      <c r="D848" s="15"/>
      <c r="E848" s="14"/>
      <c r="F848" s="14"/>
      <c r="G848" s="14"/>
      <c r="H848" s="14"/>
      <c r="I848" s="15"/>
      <c r="J848" s="14"/>
      <c r="K848" s="14"/>
      <c r="L848" s="14"/>
      <c r="M848" s="14"/>
      <c r="N848" s="14"/>
      <c r="O848" s="15"/>
      <c r="P848" s="15"/>
      <c r="Q848" s="15"/>
      <c r="R848" s="15"/>
      <c r="S848" s="15"/>
      <c r="T848" s="14"/>
    </row>
    <row r="849">
      <c r="A849" s="15"/>
      <c r="B849" s="15"/>
      <c r="C849" s="15"/>
      <c r="D849" s="15"/>
      <c r="E849" s="14"/>
      <c r="F849" s="14"/>
      <c r="G849" s="14"/>
      <c r="H849" s="14"/>
      <c r="I849" s="15"/>
      <c r="J849" s="14"/>
      <c r="K849" s="14"/>
      <c r="L849" s="14"/>
      <c r="M849" s="14"/>
      <c r="N849" s="14"/>
      <c r="O849" s="15"/>
      <c r="P849" s="15"/>
      <c r="Q849" s="15"/>
      <c r="R849" s="15"/>
      <c r="S849" s="15"/>
      <c r="T849" s="14"/>
    </row>
    <row r="850">
      <c r="A850" s="15"/>
      <c r="B850" s="15"/>
      <c r="C850" s="15"/>
      <c r="D850" s="15"/>
      <c r="E850" s="14"/>
      <c r="F850" s="14"/>
      <c r="G850" s="14"/>
      <c r="H850" s="14"/>
      <c r="I850" s="15"/>
      <c r="J850" s="14"/>
      <c r="K850" s="14"/>
      <c r="L850" s="14"/>
      <c r="M850" s="14"/>
      <c r="N850" s="14"/>
      <c r="O850" s="15"/>
      <c r="P850" s="15"/>
      <c r="Q850" s="15"/>
      <c r="R850" s="15"/>
      <c r="S850" s="15"/>
      <c r="T850" s="14"/>
    </row>
    <row r="851">
      <c r="A851" s="15"/>
      <c r="B851" s="15"/>
      <c r="C851" s="15"/>
      <c r="D851" s="15"/>
      <c r="E851" s="14"/>
      <c r="F851" s="14"/>
      <c r="G851" s="14"/>
      <c r="H851" s="14"/>
      <c r="I851" s="15"/>
      <c r="J851" s="14"/>
      <c r="K851" s="14"/>
      <c r="L851" s="14"/>
      <c r="M851" s="14"/>
      <c r="N851" s="14"/>
      <c r="O851" s="15"/>
      <c r="P851" s="15"/>
      <c r="Q851" s="15"/>
      <c r="R851" s="15"/>
      <c r="S851" s="15"/>
      <c r="T851" s="14"/>
    </row>
    <row r="852">
      <c r="A852" s="15"/>
      <c r="B852" s="15"/>
      <c r="C852" s="15"/>
      <c r="D852" s="15"/>
      <c r="E852" s="14"/>
      <c r="F852" s="14"/>
      <c r="G852" s="14"/>
      <c r="H852" s="14"/>
      <c r="I852" s="15"/>
      <c r="J852" s="14"/>
      <c r="K852" s="14"/>
      <c r="L852" s="14"/>
      <c r="M852" s="14"/>
      <c r="N852" s="14"/>
      <c r="O852" s="15"/>
      <c r="P852" s="15"/>
      <c r="Q852" s="15"/>
      <c r="R852" s="15"/>
      <c r="S852" s="15"/>
      <c r="T852" s="14"/>
    </row>
    <row r="853">
      <c r="A853" s="15"/>
      <c r="B853" s="15"/>
      <c r="C853" s="15"/>
      <c r="D853" s="15"/>
      <c r="E853" s="14"/>
      <c r="F853" s="14"/>
      <c r="G853" s="14"/>
      <c r="H853" s="14"/>
      <c r="I853" s="15"/>
      <c r="J853" s="14"/>
      <c r="K853" s="14"/>
      <c r="L853" s="14"/>
      <c r="M853" s="14"/>
      <c r="N853" s="14"/>
      <c r="O853" s="15"/>
      <c r="P853" s="15"/>
      <c r="Q853" s="15"/>
      <c r="R853" s="15"/>
      <c r="S853" s="15"/>
      <c r="T853" s="14"/>
    </row>
    <row r="854">
      <c r="A854" s="15"/>
      <c r="B854" s="15"/>
      <c r="C854" s="15"/>
      <c r="D854" s="15"/>
      <c r="E854" s="14"/>
      <c r="F854" s="14"/>
      <c r="G854" s="14"/>
      <c r="H854" s="14"/>
      <c r="I854" s="15"/>
      <c r="J854" s="14"/>
      <c r="K854" s="14"/>
      <c r="L854" s="14"/>
      <c r="M854" s="14"/>
      <c r="N854" s="14"/>
      <c r="O854" s="15"/>
      <c r="P854" s="15"/>
      <c r="Q854" s="15"/>
      <c r="R854" s="15"/>
      <c r="S854" s="15"/>
      <c r="T854" s="14"/>
    </row>
    <row r="855">
      <c r="A855" s="15"/>
      <c r="B855" s="15"/>
      <c r="C855" s="15"/>
      <c r="D855" s="15"/>
      <c r="E855" s="14"/>
      <c r="F855" s="14"/>
      <c r="G855" s="14"/>
      <c r="H855" s="14"/>
      <c r="I855" s="15"/>
      <c r="J855" s="14"/>
      <c r="K855" s="14"/>
      <c r="L855" s="14"/>
      <c r="M855" s="14"/>
      <c r="N855" s="14"/>
      <c r="O855" s="15"/>
      <c r="P855" s="15"/>
      <c r="Q855" s="15"/>
      <c r="R855" s="15"/>
      <c r="S855" s="15"/>
      <c r="T855" s="14"/>
    </row>
    <row r="856">
      <c r="A856" s="15"/>
      <c r="B856" s="15"/>
      <c r="C856" s="15"/>
      <c r="D856" s="15"/>
      <c r="E856" s="14"/>
      <c r="F856" s="14"/>
      <c r="G856" s="14"/>
      <c r="H856" s="14"/>
      <c r="I856" s="15"/>
      <c r="J856" s="14"/>
      <c r="K856" s="14"/>
      <c r="L856" s="14"/>
      <c r="M856" s="14"/>
      <c r="N856" s="14"/>
      <c r="O856" s="15"/>
      <c r="P856" s="15"/>
      <c r="Q856" s="15"/>
      <c r="R856" s="15"/>
      <c r="S856" s="15"/>
      <c r="T856" s="14"/>
    </row>
    <row r="857">
      <c r="A857" s="15"/>
      <c r="B857" s="15"/>
      <c r="C857" s="15"/>
      <c r="D857" s="15"/>
      <c r="E857" s="14"/>
      <c r="F857" s="14"/>
      <c r="G857" s="14"/>
      <c r="H857" s="14"/>
      <c r="I857" s="15"/>
      <c r="J857" s="14"/>
      <c r="K857" s="14"/>
      <c r="L857" s="14"/>
      <c r="M857" s="14"/>
      <c r="N857" s="14"/>
      <c r="O857" s="15"/>
      <c r="P857" s="15"/>
      <c r="Q857" s="15"/>
      <c r="R857" s="15"/>
      <c r="S857" s="15"/>
      <c r="T857" s="14"/>
    </row>
    <row r="858">
      <c r="A858" s="15"/>
      <c r="B858" s="15"/>
      <c r="C858" s="15"/>
      <c r="D858" s="15"/>
      <c r="E858" s="14"/>
      <c r="F858" s="14"/>
      <c r="G858" s="14"/>
      <c r="H858" s="14"/>
      <c r="I858" s="15"/>
      <c r="J858" s="14"/>
      <c r="K858" s="14"/>
      <c r="L858" s="14"/>
      <c r="M858" s="14"/>
      <c r="N858" s="14"/>
      <c r="O858" s="15"/>
      <c r="P858" s="15"/>
      <c r="Q858" s="15"/>
      <c r="R858" s="15"/>
      <c r="S858" s="15"/>
      <c r="T858" s="14"/>
    </row>
    <row r="859">
      <c r="A859" s="15"/>
      <c r="B859" s="15"/>
      <c r="C859" s="15"/>
      <c r="D859" s="15"/>
      <c r="E859" s="14"/>
      <c r="F859" s="14"/>
      <c r="G859" s="14"/>
      <c r="H859" s="14"/>
      <c r="I859" s="15"/>
      <c r="J859" s="14"/>
      <c r="K859" s="14"/>
      <c r="L859" s="14"/>
      <c r="M859" s="14"/>
      <c r="N859" s="14"/>
      <c r="O859" s="15"/>
      <c r="P859" s="15"/>
      <c r="Q859" s="15"/>
      <c r="R859" s="15"/>
      <c r="S859" s="15"/>
      <c r="T859" s="14"/>
    </row>
    <row r="860">
      <c r="A860" s="15"/>
      <c r="B860" s="15"/>
      <c r="C860" s="15"/>
      <c r="D860" s="15"/>
      <c r="E860" s="14"/>
      <c r="F860" s="14"/>
      <c r="G860" s="14"/>
      <c r="H860" s="14"/>
      <c r="I860" s="15"/>
      <c r="J860" s="14"/>
      <c r="K860" s="14"/>
      <c r="L860" s="14"/>
      <c r="M860" s="14"/>
      <c r="N860" s="14"/>
      <c r="O860" s="15"/>
      <c r="P860" s="15"/>
      <c r="Q860" s="15"/>
      <c r="R860" s="15"/>
      <c r="S860" s="15"/>
      <c r="T860" s="14"/>
    </row>
    <row r="861">
      <c r="A861" s="15"/>
      <c r="B861" s="15"/>
      <c r="C861" s="15"/>
      <c r="D861" s="15"/>
      <c r="E861" s="14"/>
      <c r="F861" s="14"/>
      <c r="G861" s="14"/>
      <c r="H861" s="14"/>
      <c r="I861" s="15"/>
      <c r="J861" s="14"/>
      <c r="K861" s="14"/>
      <c r="L861" s="14"/>
      <c r="M861" s="14"/>
      <c r="N861" s="14"/>
      <c r="O861" s="15"/>
      <c r="P861" s="15"/>
      <c r="Q861" s="15"/>
      <c r="R861" s="15"/>
      <c r="S861" s="15"/>
      <c r="T861" s="14"/>
    </row>
    <row r="862">
      <c r="A862" s="15"/>
      <c r="B862" s="15"/>
      <c r="C862" s="15"/>
      <c r="D862" s="15"/>
      <c r="E862" s="14"/>
      <c r="F862" s="14"/>
      <c r="G862" s="14"/>
      <c r="H862" s="14"/>
      <c r="I862" s="15"/>
      <c r="J862" s="14"/>
      <c r="K862" s="14"/>
      <c r="L862" s="14"/>
      <c r="M862" s="14"/>
      <c r="N862" s="14"/>
      <c r="O862" s="15"/>
      <c r="P862" s="15"/>
      <c r="Q862" s="15"/>
      <c r="R862" s="15"/>
      <c r="S862" s="15"/>
      <c r="T862" s="14"/>
    </row>
    <row r="863">
      <c r="A863" s="15"/>
      <c r="B863" s="15"/>
      <c r="C863" s="15"/>
      <c r="D863" s="15"/>
      <c r="E863" s="14"/>
      <c r="F863" s="14"/>
      <c r="G863" s="14"/>
      <c r="H863" s="14"/>
      <c r="I863" s="15"/>
      <c r="J863" s="14"/>
      <c r="K863" s="14"/>
      <c r="L863" s="14"/>
      <c r="M863" s="14"/>
      <c r="N863" s="14"/>
      <c r="O863" s="15"/>
      <c r="P863" s="15"/>
      <c r="Q863" s="15"/>
      <c r="R863" s="15"/>
      <c r="S863" s="15"/>
      <c r="T863" s="14"/>
    </row>
    <row r="864">
      <c r="A864" s="15"/>
      <c r="B864" s="15"/>
      <c r="C864" s="15"/>
      <c r="D864" s="15"/>
      <c r="E864" s="14"/>
      <c r="F864" s="14"/>
      <c r="G864" s="14"/>
      <c r="H864" s="14"/>
      <c r="I864" s="15"/>
      <c r="J864" s="14"/>
      <c r="K864" s="14"/>
      <c r="L864" s="14"/>
      <c r="M864" s="14"/>
      <c r="N864" s="14"/>
      <c r="O864" s="15"/>
      <c r="P864" s="15"/>
      <c r="Q864" s="15"/>
      <c r="R864" s="15"/>
      <c r="S864" s="15"/>
      <c r="T864" s="14"/>
    </row>
    <row r="865">
      <c r="A865" s="15"/>
      <c r="B865" s="15"/>
      <c r="C865" s="15"/>
      <c r="D865" s="15"/>
      <c r="E865" s="14"/>
      <c r="F865" s="14"/>
      <c r="G865" s="14"/>
      <c r="H865" s="14"/>
      <c r="I865" s="15"/>
      <c r="J865" s="14"/>
      <c r="K865" s="14"/>
      <c r="L865" s="14"/>
      <c r="M865" s="14"/>
      <c r="N865" s="14"/>
      <c r="O865" s="15"/>
      <c r="P865" s="15"/>
      <c r="Q865" s="15"/>
      <c r="R865" s="15"/>
      <c r="S865" s="15"/>
      <c r="T865" s="14"/>
    </row>
    <row r="866">
      <c r="A866" s="15"/>
      <c r="B866" s="15"/>
      <c r="C866" s="15"/>
      <c r="D866" s="15"/>
      <c r="E866" s="14"/>
      <c r="F866" s="14"/>
      <c r="G866" s="14"/>
      <c r="H866" s="14"/>
      <c r="I866" s="15"/>
      <c r="J866" s="14"/>
      <c r="K866" s="14"/>
      <c r="L866" s="14"/>
      <c r="M866" s="14"/>
      <c r="N866" s="14"/>
      <c r="O866" s="15"/>
      <c r="P866" s="15"/>
      <c r="Q866" s="15"/>
      <c r="R866" s="15"/>
      <c r="S866" s="15"/>
      <c r="T866" s="14"/>
    </row>
    <row r="867">
      <c r="A867" s="15"/>
      <c r="B867" s="15"/>
      <c r="C867" s="15"/>
      <c r="D867" s="15"/>
      <c r="E867" s="14"/>
      <c r="F867" s="14"/>
      <c r="G867" s="14"/>
      <c r="H867" s="14"/>
      <c r="I867" s="15"/>
      <c r="J867" s="14"/>
      <c r="K867" s="14"/>
      <c r="L867" s="14"/>
      <c r="M867" s="14"/>
      <c r="N867" s="14"/>
      <c r="O867" s="15"/>
      <c r="P867" s="15"/>
      <c r="Q867" s="15"/>
      <c r="R867" s="15"/>
      <c r="S867" s="15"/>
      <c r="T867" s="14"/>
    </row>
    <row r="868">
      <c r="A868" s="15"/>
      <c r="B868" s="15"/>
      <c r="C868" s="15"/>
      <c r="D868" s="15"/>
      <c r="E868" s="14"/>
      <c r="F868" s="14"/>
      <c r="G868" s="14"/>
      <c r="H868" s="14"/>
      <c r="I868" s="15"/>
      <c r="J868" s="14"/>
      <c r="K868" s="14"/>
      <c r="L868" s="14"/>
      <c r="M868" s="14"/>
      <c r="N868" s="14"/>
      <c r="O868" s="15"/>
      <c r="P868" s="15"/>
      <c r="Q868" s="15"/>
      <c r="R868" s="15"/>
      <c r="S868" s="15"/>
      <c r="T868" s="14"/>
    </row>
    <row r="869">
      <c r="A869" s="15"/>
      <c r="B869" s="15"/>
      <c r="C869" s="15"/>
      <c r="D869" s="15"/>
      <c r="E869" s="14"/>
      <c r="F869" s="14"/>
      <c r="G869" s="14"/>
      <c r="H869" s="14"/>
      <c r="I869" s="15"/>
      <c r="J869" s="14"/>
      <c r="K869" s="14"/>
      <c r="L869" s="14"/>
      <c r="M869" s="14"/>
      <c r="N869" s="14"/>
      <c r="O869" s="15"/>
      <c r="P869" s="15"/>
      <c r="Q869" s="15"/>
      <c r="R869" s="15"/>
      <c r="S869" s="15"/>
      <c r="T869" s="14"/>
    </row>
    <row r="870">
      <c r="A870" s="15"/>
      <c r="B870" s="15"/>
      <c r="C870" s="15"/>
      <c r="D870" s="15"/>
      <c r="E870" s="14"/>
      <c r="F870" s="14"/>
      <c r="G870" s="14"/>
      <c r="H870" s="14"/>
      <c r="I870" s="15"/>
      <c r="J870" s="14"/>
      <c r="K870" s="14"/>
      <c r="L870" s="14"/>
      <c r="M870" s="14"/>
      <c r="N870" s="14"/>
      <c r="O870" s="15"/>
      <c r="P870" s="15"/>
      <c r="Q870" s="15"/>
      <c r="R870" s="15"/>
      <c r="S870" s="15"/>
      <c r="T870" s="14"/>
    </row>
    <row r="871">
      <c r="A871" s="15"/>
      <c r="B871" s="15"/>
      <c r="C871" s="15"/>
      <c r="D871" s="15"/>
      <c r="E871" s="14"/>
      <c r="F871" s="14"/>
      <c r="G871" s="14"/>
      <c r="H871" s="14"/>
      <c r="I871" s="15"/>
      <c r="J871" s="14"/>
      <c r="K871" s="14"/>
      <c r="L871" s="14"/>
      <c r="M871" s="14"/>
      <c r="N871" s="14"/>
      <c r="O871" s="15"/>
      <c r="P871" s="15"/>
      <c r="Q871" s="15"/>
      <c r="R871" s="15"/>
      <c r="S871" s="15"/>
      <c r="T871" s="14"/>
    </row>
    <row r="872">
      <c r="A872" s="15"/>
      <c r="B872" s="15"/>
      <c r="C872" s="15"/>
      <c r="D872" s="15"/>
      <c r="E872" s="14"/>
      <c r="F872" s="14"/>
      <c r="G872" s="14"/>
      <c r="H872" s="14"/>
      <c r="I872" s="15"/>
      <c r="J872" s="14"/>
      <c r="K872" s="14"/>
      <c r="L872" s="14"/>
      <c r="M872" s="14"/>
      <c r="N872" s="14"/>
      <c r="O872" s="15"/>
      <c r="P872" s="15"/>
      <c r="Q872" s="15"/>
      <c r="R872" s="15"/>
      <c r="S872" s="15"/>
      <c r="T872" s="14"/>
    </row>
    <row r="873">
      <c r="A873" s="15"/>
      <c r="B873" s="15"/>
      <c r="C873" s="15"/>
      <c r="D873" s="15"/>
      <c r="E873" s="14"/>
      <c r="F873" s="14"/>
      <c r="G873" s="14"/>
      <c r="H873" s="14"/>
      <c r="I873" s="15"/>
      <c r="J873" s="14"/>
      <c r="K873" s="14"/>
      <c r="L873" s="14"/>
      <c r="M873" s="14"/>
      <c r="N873" s="14"/>
      <c r="O873" s="15"/>
      <c r="P873" s="15"/>
      <c r="Q873" s="15"/>
      <c r="R873" s="15"/>
      <c r="S873" s="15"/>
      <c r="T873" s="14"/>
    </row>
    <row r="874">
      <c r="A874" s="15"/>
      <c r="B874" s="15"/>
      <c r="C874" s="15"/>
      <c r="D874" s="15"/>
      <c r="E874" s="14"/>
      <c r="F874" s="14"/>
      <c r="G874" s="14"/>
      <c r="H874" s="14"/>
      <c r="I874" s="15"/>
      <c r="J874" s="14"/>
      <c r="K874" s="14"/>
      <c r="L874" s="14"/>
      <c r="M874" s="14"/>
      <c r="N874" s="14"/>
      <c r="O874" s="15"/>
      <c r="P874" s="15"/>
      <c r="Q874" s="15"/>
      <c r="R874" s="15"/>
      <c r="S874" s="15"/>
      <c r="T874" s="14"/>
    </row>
    <row r="875">
      <c r="A875" s="15"/>
      <c r="B875" s="15"/>
      <c r="C875" s="15"/>
      <c r="D875" s="15"/>
      <c r="E875" s="14"/>
      <c r="F875" s="14"/>
      <c r="G875" s="14"/>
      <c r="H875" s="14"/>
      <c r="I875" s="15"/>
      <c r="J875" s="14"/>
      <c r="K875" s="14"/>
      <c r="L875" s="14"/>
      <c r="M875" s="14"/>
      <c r="N875" s="14"/>
      <c r="O875" s="15"/>
      <c r="P875" s="15"/>
      <c r="Q875" s="15"/>
      <c r="R875" s="15"/>
      <c r="S875" s="15"/>
      <c r="T875" s="14"/>
    </row>
    <row r="876">
      <c r="A876" s="15"/>
      <c r="B876" s="15"/>
      <c r="C876" s="15"/>
      <c r="D876" s="15"/>
      <c r="E876" s="14"/>
      <c r="F876" s="14"/>
      <c r="G876" s="14"/>
      <c r="H876" s="14"/>
      <c r="I876" s="15"/>
      <c r="J876" s="14"/>
      <c r="K876" s="14"/>
      <c r="L876" s="14"/>
      <c r="M876" s="14"/>
      <c r="N876" s="14"/>
      <c r="O876" s="15"/>
      <c r="P876" s="15"/>
      <c r="Q876" s="15"/>
      <c r="R876" s="15"/>
      <c r="S876" s="15"/>
      <c r="T876" s="14"/>
    </row>
    <row r="877">
      <c r="A877" s="15"/>
      <c r="B877" s="15"/>
      <c r="C877" s="15"/>
      <c r="D877" s="15"/>
      <c r="E877" s="14"/>
      <c r="F877" s="14"/>
      <c r="G877" s="14"/>
      <c r="H877" s="14"/>
      <c r="I877" s="15"/>
      <c r="J877" s="14"/>
      <c r="K877" s="14"/>
      <c r="L877" s="14"/>
      <c r="M877" s="14"/>
      <c r="N877" s="14"/>
      <c r="O877" s="15"/>
      <c r="P877" s="15"/>
      <c r="Q877" s="15"/>
      <c r="R877" s="15"/>
      <c r="S877" s="15"/>
      <c r="T877" s="14"/>
    </row>
    <row r="878">
      <c r="A878" s="15"/>
      <c r="B878" s="15"/>
      <c r="C878" s="15"/>
      <c r="D878" s="15"/>
      <c r="E878" s="14"/>
      <c r="F878" s="14"/>
      <c r="G878" s="14"/>
      <c r="H878" s="14"/>
      <c r="I878" s="15"/>
      <c r="J878" s="14"/>
      <c r="K878" s="14"/>
      <c r="L878" s="14"/>
      <c r="M878" s="14"/>
      <c r="N878" s="14"/>
      <c r="O878" s="15"/>
      <c r="P878" s="15"/>
      <c r="Q878" s="15"/>
      <c r="R878" s="15"/>
      <c r="S878" s="15"/>
      <c r="T878" s="14"/>
    </row>
    <row r="879">
      <c r="A879" s="15"/>
      <c r="B879" s="15"/>
      <c r="C879" s="15"/>
      <c r="D879" s="15"/>
      <c r="E879" s="14"/>
      <c r="F879" s="14"/>
      <c r="G879" s="14"/>
      <c r="H879" s="14"/>
      <c r="I879" s="15"/>
      <c r="J879" s="14"/>
      <c r="K879" s="14"/>
      <c r="L879" s="14"/>
      <c r="M879" s="14"/>
      <c r="N879" s="14"/>
      <c r="O879" s="15"/>
      <c r="P879" s="15"/>
      <c r="Q879" s="15"/>
      <c r="R879" s="15"/>
      <c r="S879" s="15"/>
      <c r="T879" s="14"/>
    </row>
    <row r="880">
      <c r="A880" s="15"/>
      <c r="B880" s="15"/>
      <c r="C880" s="15"/>
      <c r="D880" s="15"/>
      <c r="E880" s="14"/>
      <c r="F880" s="14"/>
      <c r="G880" s="14"/>
      <c r="H880" s="14"/>
      <c r="I880" s="15"/>
      <c r="J880" s="14"/>
      <c r="K880" s="14"/>
      <c r="L880" s="14"/>
      <c r="M880" s="14"/>
      <c r="N880" s="14"/>
      <c r="O880" s="15"/>
      <c r="P880" s="15"/>
      <c r="Q880" s="15"/>
      <c r="R880" s="15"/>
      <c r="S880" s="15"/>
      <c r="T880" s="14"/>
    </row>
    <row r="881">
      <c r="A881" s="15"/>
      <c r="B881" s="15"/>
      <c r="C881" s="15"/>
      <c r="D881" s="15"/>
      <c r="E881" s="14"/>
      <c r="F881" s="14"/>
      <c r="G881" s="14"/>
      <c r="H881" s="14"/>
      <c r="I881" s="15"/>
      <c r="J881" s="14"/>
      <c r="K881" s="14"/>
      <c r="L881" s="14"/>
      <c r="M881" s="14"/>
      <c r="N881" s="14"/>
      <c r="O881" s="15"/>
      <c r="P881" s="15"/>
      <c r="Q881" s="15"/>
      <c r="R881" s="15"/>
      <c r="S881" s="15"/>
      <c r="T881" s="14"/>
    </row>
    <row r="882">
      <c r="A882" s="15"/>
      <c r="B882" s="15"/>
      <c r="C882" s="15"/>
      <c r="D882" s="15"/>
      <c r="E882" s="14"/>
      <c r="F882" s="14"/>
      <c r="G882" s="14"/>
      <c r="H882" s="14"/>
      <c r="I882" s="15"/>
      <c r="J882" s="14"/>
      <c r="K882" s="14"/>
      <c r="L882" s="14"/>
      <c r="M882" s="14"/>
      <c r="N882" s="14"/>
      <c r="O882" s="15"/>
      <c r="P882" s="15"/>
      <c r="Q882" s="15"/>
      <c r="R882" s="15"/>
      <c r="S882" s="15"/>
      <c r="T882" s="14"/>
    </row>
    <row r="883">
      <c r="A883" s="15"/>
      <c r="B883" s="15"/>
      <c r="C883" s="15"/>
      <c r="D883" s="15"/>
      <c r="E883" s="14"/>
      <c r="F883" s="14"/>
      <c r="G883" s="14"/>
      <c r="H883" s="14"/>
      <c r="I883" s="15"/>
      <c r="J883" s="14"/>
      <c r="K883" s="14"/>
      <c r="L883" s="14"/>
      <c r="M883" s="14"/>
      <c r="N883" s="14"/>
      <c r="O883" s="15"/>
      <c r="P883" s="15"/>
      <c r="Q883" s="15"/>
      <c r="R883" s="15"/>
      <c r="S883" s="15"/>
      <c r="T883" s="14"/>
    </row>
    <row r="884">
      <c r="A884" s="15"/>
      <c r="B884" s="15"/>
      <c r="C884" s="15"/>
      <c r="D884" s="15"/>
      <c r="E884" s="14"/>
      <c r="F884" s="14"/>
      <c r="G884" s="14"/>
      <c r="H884" s="14"/>
      <c r="I884" s="15"/>
      <c r="J884" s="14"/>
      <c r="K884" s="14"/>
      <c r="L884" s="14"/>
      <c r="M884" s="14"/>
      <c r="N884" s="14"/>
      <c r="O884" s="15"/>
      <c r="P884" s="15"/>
      <c r="Q884" s="15"/>
      <c r="R884" s="15"/>
      <c r="S884" s="15"/>
      <c r="T884" s="14"/>
    </row>
    <row r="885">
      <c r="A885" s="15"/>
      <c r="B885" s="15"/>
      <c r="C885" s="15"/>
      <c r="D885" s="15"/>
      <c r="E885" s="14"/>
      <c r="F885" s="14"/>
      <c r="G885" s="14"/>
      <c r="H885" s="14"/>
      <c r="I885" s="15"/>
      <c r="J885" s="14"/>
      <c r="K885" s="14"/>
      <c r="L885" s="14"/>
      <c r="M885" s="14"/>
      <c r="N885" s="14"/>
      <c r="O885" s="15"/>
      <c r="P885" s="15"/>
      <c r="Q885" s="15"/>
      <c r="R885" s="15"/>
      <c r="S885" s="15"/>
      <c r="T885" s="14"/>
    </row>
    <row r="886">
      <c r="A886" s="15"/>
      <c r="B886" s="15"/>
      <c r="C886" s="15"/>
      <c r="D886" s="15"/>
      <c r="E886" s="14"/>
      <c r="F886" s="14"/>
      <c r="G886" s="14"/>
      <c r="H886" s="14"/>
      <c r="I886" s="15"/>
      <c r="J886" s="14"/>
      <c r="K886" s="14"/>
      <c r="L886" s="14"/>
      <c r="M886" s="14"/>
      <c r="N886" s="14"/>
      <c r="O886" s="15"/>
      <c r="P886" s="15"/>
      <c r="Q886" s="15"/>
      <c r="R886" s="15"/>
      <c r="S886" s="15"/>
      <c r="T886" s="14"/>
    </row>
    <row r="887">
      <c r="A887" s="15"/>
      <c r="B887" s="15"/>
      <c r="C887" s="15"/>
      <c r="D887" s="15"/>
      <c r="E887" s="14"/>
      <c r="F887" s="14"/>
      <c r="G887" s="14"/>
      <c r="H887" s="14"/>
      <c r="I887" s="15"/>
      <c r="J887" s="14"/>
      <c r="K887" s="14"/>
      <c r="L887" s="14"/>
      <c r="M887" s="14"/>
      <c r="N887" s="14"/>
      <c r="O887" s="15"/>
      <c r="P887" s="15"/>
      <c r="Q887" s="15"/>
      <c r="R887" s="15"/>
      <c r="S887" s="15"/>
      <c r="T887" s="14"/>
    </row>
    <row r="888">
      <c r="A888" s="15"/>
      <c r="B888" s="15"/>
      <c r="C888" s="15"/>
      <c r="D888" s="15"/>
      <c r="E888" s="14"/>
      <c r="F888" s="14"/>
      <c r="G888" s="14"/>
      <c r="H888" s="14"/>
      <c r="I888" s="15"/>
      <c r="J888" s="14"/>
      <c r="K888" s="14"/>
      <c r="L888" s="14"/>
      <c r="M888" s="14"/>
      <c r="N888" s="14"/>
      <c r="O888" s="15"/>
      <c r="P888" s="15"/>
      <c r="Q888" s="15"/>
      <c r="R888" s="15"/>
      <c r="S888" s="15"/>
      <c r="T888" s="14"/>
    </row>
    <row r="889">
      <c r="A889" s="15"/>
      <c r="B889" s="15"/>
      <c r="C889" s="15"/>
      <c r="D889" s="15"/>
      <c r="E889" s="14"/>
      <c r="F889" s="14"/>
      <c r="G889" s="14"/>
      <c r="H889" s="14"/>
      <c r="I889" s="15"/>
      <c r="J889" s="14"/>
      <c r="K889" s="14"/>
      <c r="L889" s="14"/>
      <c r="M889" s="14"/>
      <c r="N889" s="14"/>
      <c r="O889" s="15"/>
      <c r="P889" s="15"/>
      <c r="Q889" s="15"/>
      <c r="R889" s="15"/>
      <c r="S889" s="15"/>
      <c r="T889" s="14"/>
    </row>
    <row r="890">
      <c r="A890" s="15"/>
      <c r="B890" s="15"/>
      <c r="C890" s="15"/>
      <c r="D890" s="15"/>
      <c r="E890" s="14"/>
      <c r="F890" s="14"/>
      <c r="G890" s="14"/>
      <c r="H890" s="14"/>
      <c r="I890" s="15"/>
      <c r="J890" s="14"/>
      <c r="K890" s="14"/>
      <c r="L890" s="14"/>
      <c r="M890" s="14"/>
      <c r="N890" s="14"/>
      <c r="O890" s="15"/>
      <c r="P890" s="15"/>
      <c r="Q890" s="15"/>
      <c r="R890" s="15"/>
      <c r="S890" s="15"/>
      <c r="T890" s="14"/>
    </row>
    <row r="891">
      <c r="A891" s="15"/>
      <c r="B891" s="15"/>
      <c r="C891" s="15"/>
      <c r="D891" s="15"/>
      <c r="E891" s="14"/>
      <c r="F891" s="14"/>
      <c r="G891" s="14"/>
      <c r="H891" s="14"/>
      <c r="I891" s="15"/>
      <c r="J891" s="14"/>
      <c r="K891" s="14"/>
      <c r="L891" s="14"/>
      <c r="M891" s="14"/>
      <c r="N891" s="14"/>
      <c r="O891" s="15"/>
      <c r="P891" s="15"/>
      <c r="Q891" s="15"/>
      <c r="R891" s="15"/>
      <c r="S891" s="15"/>
      <c r="T891" s="14"/>
    </row>
    <row r="892">
      <c r="A892" s="15"/>
      <c r="B892" s="15"/>
      <c r="C892" s="15"/>
      <c r="D892" s="15"/>
      <c r="E892" s="14"/>
      <c r="F892" s="14"/>
      <c r="G892" s="14"/>
      <c r="H892" s="14"/>
      <c r="I892" s="15"/>
      <c r="J892" s="14"/>
      <c r="K892" s="14"/>
      <c r="L892" s="14"/>
      <c r="M892" s="14"/>
      <c r="N892" s="14"/>
      <c r="O892" s="15"/>
      <c r="P892" s="15"/>
      <c r="Q892" s="15"/>
      <c r="R892" s="15"/>
      <c r="S892" s="15"/>
      <c r="T892" s="14"/>
    </row>
    <row r="893">
      <c r="A893" s="15"/>
      <c r="B893" s="15"/>
      <c r="C893" s="15"/>
      <c r="D893" s="15"/>
      <c r="E893" s="14"/>
      <c r="F893" s="14"/>
      <c r="G893" s="14"/>
      <c r="H893" s="14"/>
      <c r="I893" s="15"/>
      <c r="J893" s="14"/>
      <c r="K893" s="14"/>
      <c r="L893" s="14"/>
      <c r="M893" s="14"/>
      <c r="N893" s="14"/>
      <c r="O893" s="15"/>
      <c r="P893" s="15"/>
      <c r="Q893" s="15"/>
      <c r="R893" s="15"/>
      <c r="S893" s="15"/>
      <c r="T893" s="14"/>
    </row>
    <row r="894">
      <c r="A894" s="15"/>
      <c r="B894" s="15"/>
      <c r="C894" s="15"/>
      <c r="D894" s="15"/>
      <c r="E894" s="14"/>
      <c r="F894" s="14"/>
      <c r="G894" s="14"/>
      <c r="H894" s="14"/>
      <c r="I894" s="15"/>
      <c r="J894" s="14"/>
      <c r="K894" s="14"/>
      <c r="L894" s="14"/>
      <c r="M894" s="14"/>
      <c r="N894" s="14"/>
      <c r="O894" s="15"/>
      <c r="P894" s="15"/>
      <c r="Q894" s="15"/>
      <c r="R894" s="15"/>
      <c r="S894" s="15"/>
      <c r="T894" s="14"/>
    </row>
    <row r="895">
      <c r="A895" s="15"/>
      <c r="B895" s="15"/>
      <c r="C895" s="15"/>
      <c r="D895" s="15"/>
      <c r="E895" s="14"/>
      <c r="F895" s="14"/>
      <c r="G895" s="14"/>
      <c r="H895" s="14"/>
      <c r="I895" s="15"/>
      <c r="J895" s="14"/>
      <c r="K895" s="14"/>
      <c r="L895" s="14"/>
      <c r="M895" s="14"/>
      <c r="N895" s="14"/>
      <c r="O895" s="15"/>
      <c r="P895" s="15"/>
      <c r="Q895" s="15"/>
      <c r="R895" s="15"/>
      <c r="S895" s="15"/>
      <c r="T895" s="14"/>
    </row>
    <row r="896">
      <c r="A896" s="15"/>
      <c r="B896" s="15"/>
      <c r="C896" s="15"/>
      <c r="D896" s="15"/>
      <c r="E896" s="14"/>
      <c r="F896" s="14"/>
      <c r="G896" s="14"/>
      <c r="H896" s="14"/>
      <c r="I896" s="15"/>
      <c r="J896" s="14"/>
      <c r="K896" s="14"/>
      <c r="L896" s="14"/>
      <c r="M896" s="14"/>
      <c r="N896" s="14"/>
      <c r="O896" s="15"/>
      <c r="P896" s="15"/>
      <c r="Q896" s="15"/>
      <c r="R896" s="15"/>
      <c r="S896" s="15"/>
      <c r="T896" s="14"/>
    </row>
    <row r="897">
      <c r="A897" s="15"/>
      <c r="B897" s="15"/>
      <c r="C897" s="15"/>
      <c r="D897" s="15"/>
      <c r="E897" s="14"/>
      <c r="F897" s="14"/>
      <c r="G897" s="14"/>
      <c r="H897" s="14"/>
      <c r="I897" s="15"/>
      <c r="J897" s="14"/>
      <c r="K897" s="14"/>
      <c r="L897" s="14"/>
      <c r="M897" s="14"/>
      <c r="N897" s="14"/>
      <c r="O897" s="15"/>
      <c r="P897" s="15"/>
      <c r="Q897" s="15"/>
      <c r="R897" s="15"/>
      <c r="S897" s="15"/>
      <c r="T897" s="14"/>
    </row>
    <row r="898">
      <c r="A898" s="15"/>
      <c r="B898" s="15"/>
      <c r="C898" s="15"/>
      <c r="D898" s="15"/>
      <c r="E898" s="14"/>
      <c r="F898" s="14"/>
      <c r="G898" s="14"/>
      <c r="H898" s="14"/>
      <c r="I898" s="15"/>
      <c r="J898" s="14"/>
      <c r="K898" s="14"/>
      <c r="L898" s="14"/>
      <c r="M898" s="14"/>
      <c r="N898" s="14"/>
      <c r="O898" s="15"/>
      <c r="P898" s="15"/>
      <c r="Q898" s="15"/>
      <c r="R898" s="15"/>
      <c r="S898" s="15"/>
      <c r="T898" s="14"/>
    </row>
    <row r="899">
      <c r="A899" s="15"/>
      <c r="B899" s="15"/>
      <c r="C899" s="15"/>
      <c r="D899" s="15"/>
      <c r="E899" s="14"/>
      <c r="F899" s="14"/>
      <c r="G899" s="14"/>
      <c r="H899" s="14"/>
      <c r="I899" s="15"/>
      <c r="J899" s="14"/>
      <c r="K899" s="14"/>
      <c r="L899" s="14"/>
      <c r="M899" s="14"/>
      <c r="N899" s="14"/>
      <c r="O899" s="15"/>
      <c r="P899" s="15"/>
      <c r="Q899" s="15"/>
      <c r="R899" s="15"/>
      <c r="S899" s="15"/>
      <c r="T899" s="14"/>
    </row>
    <row r="900">
      <c r="A900" s="15"/>
      <c r="B900" s="15"/>
      <c r="C900" s="15"/>
      <c r="D900" s="15"/>
      <c r="E900" s="14"/>
      <c r="F900" s="14"/>
      <c r="G900" s="14"/>
      <c r="H900" s="14"/>
      <c r="I900" s="15"/>
      <c r="J900" s="14"/>
      <c r="K900" s="14"/>
      <c r="L900" s="14"/>
      <c r="M900" s="14"/>
      <c r="N900" s="14"/>
      <c r="O900" s="15"/>
      <c r="P900" s="15"/>
      <c r="Q900" s="15"/>
      <c r="R900" s="15"/>
      <c r="S900" s="15"/>
      <c r="T900" s="14"/>
    </row>
    <row r="901">
      <c r="A901" s="15"/>
      <c r="B901" s="15"/>
      <c r="C901" s="15"/>
      <c r="D901" s="15"/>
      <c r="E901" s="14"/>
      <c r="F901" s="14"/>
      <c r="G901" s="14"/>
      <c r="H901" s="14"/>
      <c r="I901" s="15"/>
      <c r="J901" s="14"/>
      <c r="K901" s="14"/>
      <c r="L901" s="14"/>
      <c r="M901" s="14"/>
      <c r="N901" s="14"/>
      <c r="O901" s="15"/>
      <c r="P901" s="15"/>
      <c r="Q901" s="15"/>
      <c r="R901" s="15"/>
      <c r="S901" s="15"/>
      <c r="T901" s="14"/>
    </row>
    <row r="902">
      <c r="A902" s="15"/>
      <c r="B902" s="15"/>
      <c r="C902" s="15"/>
      <c r="D902" s="15"/>
      <c r="E902" s="14"/>
      <c r="F902" s="14"/>
      <c r="G902" s="14"/>
      <c r="H902" s="14"/>
      <c r="I902" s="15"/>
      <c r="J902" s="14"/>
      <c r="K902" s="14"/>
      <c r="L902" s="14"/>
      <c r="M902" s="14"/>
      <c r="N902" s="14"/>
      <c r="O902" s="15"/>
      <c r="P902" s="15"/>
      <c r="Q902" s="15"/>
      <c r="R902" s="15"/>
      <c r="S902" s="15"/>
      <c r="T902" s="14"/>
    </row>
    <row r="903">
      <c r="A903" s="15"/>
      <c r="B903" s="15"/>
      <c r="C903" s="15"/>
      <c r="D903" s="15"/>
      <c r="E903" s="14"/>
      <c r="F903" s="14"/>
      <c r="G903" s="14"/>
      <c r="H903" s="14"/>
      <c r="I903" s="15"/>
      <c r="J903" s="14"/>
      <c r="K903" s="14"/>
      <c r="L903" s="14"/>
      <c r="M903" s="14"/>
      <c r="N903" s="14"/>
      <c r="O903" s="15"/>
      <c r="P903" s="15"/>
      <c r="Q903" s="15"/>
      <c r="R903" s="15"/>
      <c r="S903" s="15"/>
      <c r="T903" s="14"/>
    </row>
    <row r="904">
      <c r="A904" s="15"/>
      <c r="B904" s="15"/>
      <c r="C904" s="15"/>
      <c r="D904" s="15"/>
      <c r="E904" s="14"/>
      <c r="F904" s="14"/>
      <c r="G904" s="14"/>
      <c r="H904" s="14"/>
      <c r="I904" s="15"/>
      <c r="J904" s="14"/>
      <c r="K904" s="14"/>
      <c r="L904" s="14"/>
      <c r="M904" s="14"/>
      <c r="N904" s="14"/>
      <c r="O904" s="15"/>
      <c r="P904" s="15"/>
      <c r="Q904" s="15"/>
      <c r="R904" s="15"/>
      <c r="S904" s="15"/>
      <c r="T904" s="14"/>
    </row>
    <row r="905">
      <c r="A905" s="15"/>
      <c r="B905" s="15"/>
      <c r="C905" s="15"/>
      <c r="D905" s="15"/>
      <c r="E905" s="14"/>
      <c r="F905" s="14"/>
      <c r="G905" s="14"/>
      <c r="H905" s="14"/>
      <c r="I905" s="15"/>
      <c r="J905" s="14"/>
      <c r="K905" s="14"/>
      <c r="L905" s="14"/>
      <c r="M905" s="14"/>
      <c r="N905" s="14"/>
      <c r="O905" s="15"/>
      <c r="P905" s="15"/>
      <c r="Q905" s="15"/>
      <c r="R905" s="15"/>
      <c r="S905" s="15"/>
      <c r="T905" s="14"/>
    </row>
    <row r="906">
      <c r="A906" s="15"/>
      <c r="B906" s="15"/>
      <c r="C906" s="15"/>
      <c r="D906" s="15"/>
      <c r="E906" s="14"/>
      <c r="F906" s="14"/>
      <c r="G906" s="14"/>
      <c r="H906" s="14"/>
      <c r="I906" s="15"/>
      <c r="J906" s="14"/>
      <c r="K906" s="14"/>
      <c r="L906" s="14"/>
      <c r="M906" s="14"/>
      <c r="N906" s="14"/>
      <c r="O906" s="15"/>
      <c r="P906" s="15"/>
      <c r="Q906" s="15"/>
      <c r="R906" s="15"/>
      <c r="S906" s="15"/>
      <c r="T906" s="14"/>
    </row>
    <row r="907">
      <c r="A907" s="15"/>
      <c r="B907" s="15"/>
      <c r="C907" s="15"/>
      <c r="D907" s="15"/>
      <c r="E907" s="14"/>
      <c r="F907" s="14"/>
      <c r="G907" s="14"/>
      <c r="H907" s="14"/>
      <c r="I907" s="15"/>
      <c r="J907" s="14"/>
      <c r="K907" s="14"/>
      <c r="L907" s="14"/>
      <c r="M907" s="14"/>
      <c r="N907" s="14"/>
      <c r="O907" s="15"/>
      <c r="P907" s="15"/>
      <c r="Q907" s="15"/>
      <c r="R907" s="15"/>
      <c r="S907" s="15"/>
      <c r="T907" s="14"/>
    </row>
    <row r="908">
      <c r="A908" s="15"/>
      <c r="B908" s="15"/>
      <c r="C908" s="15"/>
      <c r="D908" s="15"/>
      <c r="E908" s="14"/>
      <c r="F908" s="14"/>
      <c r="G908" s="14"/>
      <c r="H908" s="14"/>
      <c r="I908" s="15"/>
      <c r="J908" s="14"/>
      <c r="K908" s="14"/>
      <c r="L908" s="14"/>
      <c r="M908" s="14"/>
      <c r="N908" s="14"/>
      <c r="O908" s="15"/>
      <c r="P908" s="15"/>
      <c r="Q908" s="15"/>
      <c r="R908" s="15"/>
      <c r="S908" s="15"/>
      <c r="T908" s="14"/>
    </row>
    <row r="909">
      <c r="A909" s="15"/>
      <c r="B909" s="15"/>
      <c r="C909" s="15"/>
      <c r="D909" s="15"/>
      <c r="E909" s="14"/>
      <c r="F909" s="14"/>
      <c r="G909" s="14"/>
      <c r="H909" s="14"/>
      <c r="I909" s="15"/>
      <c r="J909" s="14"/>
      <c r="K909" s="14"/>
      <c r="L909" s="14"/>
      <c r="M909" s="14"/>
      <c r="N909" s="14"/>
      <c r="O909" s="15"/>
      <c r="P909" s="15"/>
      <c r="Q909" s="15"/>
      <c r="R909" s="15"/>
      <c r="S909" s="15"/>
      <c r="T909" s="14"/>
    </row>
    <row r="910">
      <c r="A910" s="15"/>
      <c r="B910" s="15"/>
      <c r="C910" s="15"/>
      <c r="D910" s="15"/>
      <c r="E910" s="14"/>
      <c r="F910" s="14"/>
      <c r="G910" s="14"/>
      <c r="H910" s="14"/>
      <c r="I910" s="15"/>
      <c r="J910" s="14"/>
      <c r="K910" s="14"/>
      <c r="L910" s="14"/>
      <c r="M910" s="14"/>
      <c r="N910" s="14"/>
      <c r="O910" s="15"/>
      <c r="P910" s="15"/>
      <c r="Q910" s="15"/>
      <c r="R910" s="15"/>
      <c r="S910" s="15"/>
      <c r="T910" s="14"/>
    </row>
    <row r="911">
      <c r="A911" s="15"/>
      <c r="B911" s="15"/>
      <c r="C911" s="15"/>
      <c r="D911" s="15"/>
      <c r="E911" s="14"/>
      <c r="F911" s="14"/>
      <c r="G911" s="14"/>
      <c r="H911" s="14"/>
      <c r="I911" s="15"/>
      <c r="J911" s="14"/>
      <c r="K911" s="14"/>
      <c r="L911" s="14"/>
      <c r="M911" s="14"/>
      <c r="N911" s="14"/>
      <c r="O911" s="15"/>
      <c r="P911" s="15"/>
      <c r="Q911" s="15"/>
      <c r="R911" s="15"/>
      <c r="S911" s="15"/>
      <c r="T911" s="14"/>
    </row>
    <row r="912">
      <c r="A912" s="15"/>
      <c r="B912" s="15"/>
      <c r="C912" s="15"/>
      <c r="D912" s="15"/>
      <c r="E912" s="14"/>
      <c r="F912" s="14"/>
      <c r="G912" s="14"/>
      <c r="H912" s="14"/>
      <c r="I912" s="15"/>
      <c r="J912" s="14"/>
      <c r="K912" s="14"/>
      <c r="L912" s="14"/>
      <c r="M912" s="14"/>
      <c r="N912" s="14"/>
      <c r="O912" s="15"/>
      <c r="P912" s="15"/>
      <c r="Q912" s="15"/>
      <c r="R912" s="15"/>
      <c r="S912" s="15"/>
      <c r="T912" s="14"/>
    </row>
    <row r="913">
      <c r="A913" s="15"/>
      <c r="B913" s="15"/>
      <c r="C913" s="15"/>
      <c r="D913" s="15"/>
      <c r="E913" s="14"/>
      <c r="F913" s="14"/>
      <c r="G913" s="14"/>
      <c r="H913" s="14"/>
      <c r="I913" s="15"/>
      <c r="J913" s="14"/>
      <c r="K913" s="14"/>
      <c r="L913" s="14"/>
      <c r="M913" s="14"/>
      <c r="N913" s="14"/>
      <c r="O913" s="15"/>
      <c r="P913" s="15"/>
      <c r="Q913" s="15"/>
      <c r="R913" s="15"/>
      <c r="S913" s="15"/>
      <c r="T913" s="14"/>
    </row>
    <row r="914">
      <c r="A914" s="15"/>
      <c r="B914" s="15"/>
      <c r="C914" s="15"/>
      <c r="D914" s="15"/>
      <c r="E914" s="14"/>
      <c r="F914" s="14"/>
      <c r="G914" s="14"/>
      <c r="H914" s="14"/>
      <c r="I914" s="15"/>
      <c r="J914" s="14"/>
      <c r="K914" s="14"/>
      <c r="L914" s="14"/>
      <c r="M914" s="14"/>
      <c r="N914" s="14"/>
      <c r="O914" s="15"/>
      <c r="P914" s="15"/>
      <c r="Q914" s="15"/>
      <c r="R914" s="15"/>
      <c r="S914" s="15"/>
      <c r="T914" s="14"/>
    </row>
    <row r="915">
      <c r="A915" s="15"/>
      <c r="B915" s="15"/>
      <c r="C915" s="15"/>
      <c r="D915" s="15"/>
      <c r="E915" s="14"/>
      <c r="F915" s="14"/>
      <c r="G915" s="14"/>
      <c r="H915" s="14"/>
      <c r="I915" s="15"/>
      <c r="J915" s="14"/>
      <c r="K915" s="14"/>
      <c r="L915" s="14"/>
      <c r="M915" s="14"/>
      <c r="N915" s="14"/>
      <c r="O915" s="15"/>
      <c r="P915" s="15"/>
      <c r="Q915" s="15"/>
      <c r="R915" s="15"/>
      <c r="S915" s="15"/>
      <c r="T915" s="14"/>
    </row>
    <row r="916">
      <c r="A916" s="15"/>
      <c r="B916" s="15"/>
      <c r="C916" s="15"/>
      <c r="D916" s="15"/>
      <c r="E916" s="14"/>
      <c r="F916" s="14"/>
      <c r="G916" s="14"/>
      <c r="H916" s="14"/>
      <c r="I916" s="15"/>
      <c r="J916" s="14"/>
      <c r="K916" s="14"/>
      <c r="L916" s="14"/>
      <c r="M916" s="14"/>
      <c r="N916" s="14"/>
      <c r="O916" s="15"/>
      <c r="P916" s="15"/>
      <c r="Q916" s="15"/>
      <c r="R916" s="15"/>
      <c r="S916" s="15"/>
      <c r="T916" s="14"/>
    </row>
    <row r="917">
      <c r="A917" s="15"/>
      <c r="B917" s="15"/>
      <c r="C917" s="15"/>
      <c r="D917" s="15"/>
      <c r="E917" s="14"/>
      <c r="F917" s="14"/>
      <c r="G917" s="14"/>
      <c r="H917" s="14"/>
      <c r="I917" s="15"/>
      <c r="J917" s="14"/>
      <c r="K917" s="14"/>
      <c r="L917" s="14"/>
      <c r="M917" s="14"/>
      <c r="N917" s="14"/>
      <c r="O917" s="15"/>
      <c r="P917" s="15"/>
      <c r="Q917" s="15"/>
      <c r="R917" s="15"/>
      <c r="S917" s="15"/>
      <c r="T917" s="14"/>
    </row>
    <row r="918">
      <c r="A918" s="15"/>
      <c r="B918" s="15"/>
      <c r="C918" s="15"/>
      <c r="D918" s="15"/>
      <c r="E918" s="14"/>
      <c r="F918" s="14"/>
      <c r="G918" s="14"/>
      <c r="H918" s="14"/>
      <c r="I918" s="15"/>
      <c r="J918" s="14"/>
      <c r="K918" s="14"/>
      <c r="L918" s="14"/>
      <c r="M918" s="14"/>
      <c r="N918" s="14"/>
      <c r="O918" s="15"/>
      <c r="P918" s="15"/>
      <c r="Q918" s="15"/>
      <c r="R918" s="15"/>
      <c r="S918" s="15"/>
      <c r="T918" s="14"/>
    </row>
    <row r="919">
      <c r="A919" s="15"/>
      <c r="B919" s="15"/>
      <c r="C919" s="15"/>
      <c r="D919" s="15"/>
      <c r="E919" s="14"/>
      <c r="F919" s="14"/>
      <c r="G919" s="14"/>
      <c r="H919" s="14"/>
      <c r="I919" s="15"/>
      <c r="J919" s="14"/>
      <c r="K919" s="14"/>
      <c r="L919" s="14"/>
      <c r="M919" s="14"/>
      <c r="N919" s="14"/>
      <c r="O919" s="15"/>
      <c r="P919" s="15"/>
      <c r="Q919" s="15"/>
      <c r="R919" s="15"/>
      <c r="S919" s="15"/>
      <c r="T919" s="14"/>
    </row>
    <row r="920">
      <c r="A920" s="15"/>
      <c r="B920" s="15"/>
      <c r="C920" s="15"/>
      <c r="D920" s="15"/>
      <c r="E920" s="14"/>
      <c r="F920" s="14"/>
      <c r="G920" s="14"/>
      <c r="H920" s="14"/>
      <c r="I920" s="15"/>
      <c r="J920" s="14"/>
      <c r="K920" s="14"/>
      <c r="L920" s="14"/>
      <c r="M920" s="14"/>
      <c r="N920" s="14"/>
      <c r="O920" s="15"/>
      <c r="P920" s="15"/>
      <c r="Q920" s="15"/>
      <c r="R920" s="15"/>
      <c r="S920" s="15"/>
      <c r="T920" s="14"/>
    </row>
    <row r="921">
      <c r="A921" s="15"/>
      <c r="B921" s="15"/>
      <c r="C921" s="15"/>
      <c r="D921" s="15"/>
      <c r="E921" s="14"/>
      <c r="F921" s="14"/>
      <c r="G921" s="14"/>
      <c r="H921" s="14"/>
      <c r="I921" s="15"/>
      <c r="J921" s="14"/>
      <c r="K921" s="14"/>
      <c r="L921" s="14"/>
      <c r="M921" s="14"/>
      <c r="N921" s="14"/>
      <c r="O921" s="15"/>
      <c r="P921" s="15"/>
      <c r="Q921" s="15"/>
      <c r="R921" s="15"/>
      <c r="S921" s="15"/>
      <c r="T921" s="14"/>
    </row>
    <row r="922">
      <c r="A922" s="15"/>
      <c r="B922" s="15"/>
      <c r="C922" s="15"/>
      <c r="D922" s="15"/>
      <c r="E922" s="14"/>
      <c r="F922" s="14"/>
      <c r="G922" s="14"/>
      <c r="H922" s="14"/>
      <c r="I922" s="15"/>
      <c r="J922" s="14"/>
      <c r="K922" s="14"/>
      <c r="L922" s="14"/>
      <c r="M922" s="14"/>
      <c r="N922" s="14"/>
      <c r="O922" s="15"/>
      <c r="P922" s="15"/>
      <c r="Q922" s="15"/>
      <c r="R922" s="15"/>
      <c r="S922" s="15"/>
      <c r="T922" s="14"/>
    </row>
    <row r="923">
      <c r="A923" s="15"/>
      <c r="B923" s="15"/>
      <c r="C923" s="15"/>
      <c r="D923" s="15"/>
      <c r="E923" s="14"/>
      <c r="F923" s="14"/>
      <c r="G923" s="14"/>
      <c r="H923" s="14"/>
      <c r="I923" s="15"/>
      <c r="J923" s="14"/>
      <c r="K923" s="14"/>
      <c r="L923" s="14"/>
      <c r="M923" s="14"/>
      <c r="N923" s="14"/>
      <c r="O923" s="15"/>
      <c r="P923" s="15"/>
      <c r="Q923" s="15"/>
      <c r="R923" s="15"/>
      <c r="S923" s="15"/>
      <c r="T923" s="14"/>
    </row>
    <row r="924">
      <c r="A924" s="15"/>
      <c r="B924" s="15"/>
      <c r="C924" s="15"/>
      <c r="D924" s="15"/>
      <c r="E924" s="14"/>
      <c r="F924" s="14"/>
      <c r="G924" s="14"/>
      <c r="H924" s="14"/>
      <c r="I924" s="15"/>
      <c r="J924" s="14"/>
      <c r="K924" s="14"/>
      <c r="L924" s="14"/>
      <c r="M924" s="14"/>
      <c r="N924" s="14"/>
      <c r="O924" s="15"/>
      <c r="P924" s="15"/>
      <c r="Q924" s="15"/>
      <c r="R924" s="15"/>
      <c r="S924" s="15"/>
      <c r="T924" s="14"/>
    </row>
    <row r="925">
      <c r="A925" s="15"/>
      <c r="B925" s="15"/>
      <c r="C925" s="15"/>
      <c r="D925" s="15"/>
      <c r="E925" s="14"/>
      <c r="F925" s="14"/>
      <c r="G925" s="14"/>
      <c r="H925" s="14"/>
      <c r="I925" s="15"/>
      <c r="J925" s="14"/>
      <c r="K925" s="14"/>
      <c r="L925" s="14"/>
      <c r="M925" s="14"/>
      <c r="N925" s="14"/>
      <c r="O925" s="15"/>
      <c r="P925" s="15"/>
      <c r="Q925" s="15"/>
      <c r="R925" s="15"/>
      <c r="S925" s="15"/>
      <c r="T925" s="14"/>
    </row>
    <row r="926">
      <c r="A926" s="15"/>
      <c r="B926" s="15"/>
      <c r="C926" s="15"/>
      <c r="D926" s="15"/>
      <c r="E926" s="14"/>
      <c r="F926" s="14"/>
      <c r="G926" s="14"/>
      <c r="H926" s="14"/>
      <c r="I926" s="15"/>
      <c r="J926" s="14"/>
      <c r="K926" s="14"/>
      <c r="L926" s="14"/>
      <c r="M926" s="14"/>
      <c r="N926" s="14"/>
      <c r="O926" s="15"/>
      <c r="P926" s="15"/>
      <c r="Q926" s="15"/>
      <c r="R926" s="15"/>
      <c r="S926" s="15"/>
      <c r="T926" s="14"/>
    </row>
    <row r="927">
      <c r="A927" s="15"/>
      <c r="B927" s="15"/>
      <c r="C927" s="15"/>
      <c r="D927" s="15"/>
      <c r="E927" s="14"/>
      <c r="F927" s="14"/>
      <c r="G927" s="14"/>
      <c r="H927" s="14"/>
      <c r="I927" s="15"/>
      <c r="J927" s="14"/>
      <c r="K927" s="14"/>
      <c r="L927" s="14"/>
      <c r="M927" s="14"/>
      <c r="N927" s="14"/>
      <c r="O927" s="15"/>
      <c r="P927" s="15"/>
      <c r="Q927" s="15"/>
      <c r="R927" s="15"/>
      <c r="S927" s="15"/>
      <c r="T927" s="14"/>
    </row>
    <row r="928">
      <c r="A928" s="15"/>
      <c r="B928" s="15"/>
      <c r="C928" s="15"/>
      <c r="D928" s="15"/>
      <c r="E928" s="14"/>
      <c r="F928" s="14"/>
      <c r="G928" s="14"/>
      <c r="H928" s="14"/>
      <c r="I928" s="15"/>
      <c r="J928" s="14"/>
      <c r="K928" s="14"/>
      <c r="L928" s="14"/>
      <c r="M928" s="14"/>
      <c r="N928" s="14"/>
      <c r="O928" s="15"/>
      <c r="P928" s="15"/>
      <c r="Q928" s="15"/>
      <c r="R928" s="15"/>
      <c r="S928" s="15"/>
      <c r="T928" s="14"/>
    </row>
    <row r="929">
      <c r="A929" s="15"/>
      <c r="B929" s="15"/>
      <c r="C929" s="15"/>
      <c r="D929" s="15"/>
      <c r="E929" s="14"/>
      <c r="F929" s="14"/>
      <c r="G929" s="14"/>
      <c r="H929" s="14"/>
      <c r="I929" s="15"/>
      <c r="J929" s="14"/>
      <c r="K929" s="14"/>
      <c r="L929" s="14"/>
      <c r="M929" s="14"/>
      <c r="N929" s="14"/>
      <c r="O929" s="15"/>
      <c r="P929" s="15"/>
      <c r="Q929" s="15"/>
      <c r="R929" s="15"/>
      <c r="S929" s="15"/>
      <c r="T929" s="14"/>
    </row>
    <row r="930">
      <c r="A930" s="15"/>
      <c r="B930" s="15"/>
      <c r="C930" s="15"/>
      <c r="D930" s="15"/>
      <c r="E930" s="14"/>
      <c r="F930" s="14"/>
      <c r="G930" s="14"/>
      <c r="H930" s="14"/>
      <c r="I930" s="15"/>
      <c r="J930" s="14"/>
      <c r="K930" s="14"/>
      <c r="L930" s="14"/>
      <c r="M930" s="14"/>
      <c r="N930" s="14"/>
      <c r="O930" s="15"/>
      <c r="P930" s="15"/>
      <c r="Q930" s="15"/>
      <c r="R930" s="15"/>
      <c r="S930" s="15"/>
      <c r="T930" s="14"/>
    </row>
    <row r="931">
      <c r="A931" s="15"/>
      <c r="B931" s="15"/>
      <c r="C931" s="15"/>
      <c r="D931" s="15"/>
      <c r="E931" s="14"/>
      <c r="F931" s="14"/>
      <c r="G931" s="14"/>
      <c r="H931" s="14"/>
      <c r="I931" s="15"/>
      <c r="J931" s="14"/>
      <c r="K931" s="14"/>
      <c r="L931" s="14"/>
      <c r="M931" s="14"/>
      <c r="N931" s="14"/>
      <c r="O931" s="15"/>
      <c r="P931" s="15"/>
      <c r="Q931" s="15"/>
      <c r="R931" s="15"/>
      <c r="S931" s="15"/>
      <c r="T931" s="14"/>
    </row>
    <row r="932">
      <c r="A932" s="15"/>
      <c r="B932" s="15"/>
      <c r="C932" s="15"/>
      <c r="D932" s="15"/>
      <c r="E932" s="14"/>
      <c r="F932" s="14"/>
      <c r="G932" s="14"/>
      <c r="H932" s="14"/>
      <c r="I932" s="15"/>
      <c r="J932" s="14"/>
      <c r="K932" s="14"/>
      <c r="L932" s="14"/>
      <c r="M932" s="14"/>
      <c r="N932" s="14"/>
      <c r="O932" s="15"/>
      <c r="P932" s="15"/>
      <c r="Q932" s="15"/>
      <c r="R932" s="15"/>
      <c r="S932" s="15"/>
      <c r="T932" s="14"/>
    </row>
    <row r="933">
      <c r="A933" s="15"/>
      <c r="B933" s="15"/>
      <c r="C933" s="15"/>
      <c r="D933" s="15"/>
      <c r="E933" s="14"/>
      <c r="F933" s="14"/>
      <c r="G933" s="14"/>
      <c r="H933" s="14"/>
      <c r="I933" s="15"/>
      <c r="J933" s="14"/>
      <c r="K933" s="14"/>
      <c r="L933" s="14"/>
      <c r="M933" s="14"/>
      <c r="N933" s="14"/>
      <c r="O933" s="15"/>
      <c r="P933" s="15"/>
      <c r="Q933" s="15"/>
      <c r="R933" s="15"/>
      <c r="S933" s="15"/>
      <c r="T933" s="14"/>
    </row>
    <row r="934">
      <c r="A934" s="15"/>
      <c r="B934" s="15"/>
      <c r="C934" s="15"/>
      <c r="D934" s="15"/>
      <c r="E934" s="14"/>
      <c r="F934" s="14"/>
      <c r="G934" s="14"/>
      <c r="H934" s="14"/>
      <c r="I934" s="15"/>
      <c r="J934" s="14"/>
      <c r="K934" s="14"/>
      <c r="L934" s="14"/>
      <c r="M934" s="14"/>
      <c r="N934" s="14"/>
      <c r="O934" s="15"/>
      <c r="P934" s="15"/>
      <c r="Q934" s="15"/>
      <c r="R934" s="15"/>
      <c r="S934" s="15"/>
      <c r="T934" s="14"/>
    </row>
    <row r="935">
      <c r="A935" s="15"/>
      <c r="B935" s="15"/>
      <c r="C935" s="15"/>
      <c r="D935" s="15"/>
      <c r="E935" s="14"/>
      <c r="F935" s="14"/>
      <c r="G935" s="14"/>
      <c r="H935" s="14"/>
      <c r="I935" s="15"/>
      <c r="J935" s="14"/>
      <c r="K935" s="14"/>
      <c r="L935" s="14"/>
      <c r="M935" s="14"/>
      <c r="N935" s="14"/>
      <c r="O935" s="15"/>
      <c r="P935" s="15"/>
      <c r="Q935" s="15"/>
      <c r="R935" s="15"/>
      <c r="S935" s="15"/>
      <c r="T935" s="14"/>
    </row>
    <row r="936">
      <c r="A936" s="15"/>
      <c r="B936" s="15"/>
      <c r="C936" s="15"/>
      <c r="D936" s="15"/>
      <c r="E936" s="14"/>
      <c r="F936" s="14"/>
      <c r="G936" s="14"/>
      <c r="H936" s="14"/>
      <c r="I936" s="15"/>
      <c r="J936" s="14"/>
      <c r="K936" s="14"/>
      <c r="L936" s="14"/>
      <c r="M936" s="14"/>
      <c r="N936" s="14"/>
      <c r="O936" s="15"/>
      <c r="P936" s="15"/>
      <c r="Q936" s="15"/>
      <c r="R936" s="15"/>
      <c r="S936" s="15"/>
      <c r="T936" s="14"/>
    </row>
    <row r="937">
      <c r="A937" s="15"/>
      <c r="B937" s="15"/>
      <c r="C937" s="15"/>
      <c r="D937" s="15"/>
      <c r="E937" s="14"/>
      <c r="F937" s="14"/>
      <c r="G937" s="14"/>
      <c r="H937" s="14"/>
      <c r="I937" s="15"/>
      <c r="J937" s="14"/>
      <c r="K937" s="14"/>
      <c r="L937" s="14"/>
      <c r="M937" s="14"/>
      <c r="N937" s="14"/>
      <c r="O937" s="15"/>
      <c r="P937" s="15"/>
      <c r="Q937" s="15"/>
      <c r="R937" s="15"/>
      <c r="S937" s="15"/>
      <c r="T937" s="14"/>
    </row>
    <row r="938">
      <c r="A938" s="15"/>
      <c r="B938" s="15"/>
      <c r="C938" s="15"/>
      <c r="D938" s="15"/>
      <c r="E938" s="14"/>
      <c r="F938" s="14"/>
      <c r="G938" s="14"/>
      <c r="H938" s="14"/>
      <c r="I938" s="15"/>
      <c r="J938" s="14"/>
      <c r="K938" s="14"/>
      <c r="L938" s="14"/>
      <c r="M938" s="14"/>
      <c r="N938" s="14"/>
      <c r="O938" s="15"/>
      <c r="P938" s="15"/>
      <c r="Q938" s="15"/>
      <c r="R938" s="15"/>
      <c r="S938" s="15"/>
      <c r="T938" s="14"/>
    </row>
    <row r="939">
      <c r="A939" s="15"/>
      <c r="B939" s="15"/>
      <c r="C939" s="15"/>
      <c r="D939" s="15"/>
      <c r="E939" s="14"/>
      <c r="F939" s="14"/>
      <c r="G939" s="14"/>
      <c r="H939" s="14"/>
      <c r="I939" s="15"/>
      <c r="J939" s="14"/>
      <c r="K939" s="14"/>
      <c r="L939" s="14"/>
      <c r="M939" s="14"/>
      <c r="N939" s="14"/>
      <c r="O939" s="15"/>
      <c r="P939" s="15"/>
      <c r="Q939" s="15"/>
      <c r="R939" s="15"/>
      <c r="S939" s="15"/>
      <c r="T939" s="14"/>
    </row>
    <row r="940">
      <c r="A940" s="15"/>
      <c r="B940" s="15"/>
      <c r="C940" s="15"/>
      <c r="D940" s="15"/>
      <c r="E940" s="14"/>
      <c r="F940" s="14"/>
      <c r="G940" s="14"/>
      <c r="H940" s="14"/>
      <c r="I940" s="15"/>
      <c r="J940" s="14"/>
      <c r="K940" s="14"/>
      <c r="L940" s="14"/>
      <c r="M940" s="14"/>
      <c r="N940" s="14"/>
      <c r="O940" s="15"/>
      <c r="P940" s="15"/>
      <c r="Q940" s="15"/>
      <c r="R940" s="15"/>
      <c r="S940" s="15"/>
      <c r="T940" s="14"/>
    </row>
    <row r="941">
      <c r="A941" s="15"/>
      <c r="B941" s="15"/>
      <c r="C941" s="15"/>
      <c r="D941" s="15"/>
      <c r="E941" s="14"/>
      <c r="F941" s="14"/>
      <c r="G941" s="14"/>
      <c r="H941" s="14"/>
      <c r="I941" s="15"/>
      <c r="J941" s="14"/>
      <c r="K941" s="14"/>
      <c r="L941" s="14"/>
      <c r="M941" s="14"/>
      <c r="N941" s="14"/>
      <c r="O941" s="15"/>
      <c r="P941" s="15"/>
      <c r="Q941" s="15"/>
      <c r="R941" s="15"/>
      <c r="S941" s="15"/>
      <c r="T941" s="14"/>
    </row>
    <row r="942">
      <c r="A942" s="15"/>
      <c r="B942" s="15"/>
      <c r="C942" s="15"/>
      <c r="D942" s="15"/>
      <c r="E942" s="14"/>
      <c r="F942" s="14"/>
      <c r="G942" s="14"/>
      <c r="H942" s="14"/>
      <c r="I942" s="15"/>
      <c r="J942" s="14"/>
      <c r="K942" s="14"/>
      <c r="L942" s="14"/>
      <c r="M942" s="14"/>
      <c r="N942" s="14"/>
      <c r="O942" s="15"/>
      <c r="P942" s="15"/>
      <c r="Q942" s="15"/>
      <c r="R942" s="15"/>
      <c r="S942" s="15"/>
      <c r="T942" s="14"/>
    </row>
    <row r="943">
      <c r="A943" s="15"/>
      <c r="B943" s="15"/>
      <c r="C943" s="15"/>
      <c r="D943" s="15"/>
      <c r="E943" s="14"/>
      <c r="F943" s="14"/>
      <c r="G943" s="14"/>
      <c r="H943" s="14"/>
      <c r="I943" s="15"/>
      <c r="J943" s="14"/>
      <c r="K943" s="14"/>
      <c r="L943" s="14"/>
      <c r="M943" s="14"/>
      <c r="N943" s="14"/>
      <c r="O943" s="15"/>
      <c r="P943" s="15"/>
      <c r="Q943" s="15"/>
      <c r="R943" s="15"/>
      <c r="S943" s="15"/>
      <c r="T943" s="14"/>
    </row>
    <row r="944">
      <c r="A944" s="15"/>
      <c r="B944" s="15"/>
      <c r="C944" s="15"/>
      <c r="D944" s="15"/>
      <c r="E944" s="14"/>
      <c r="F944" s="14"/>
      <c r="G944" s="14"/>
      <c r="H944" s="14"/>
      <c r="I944" s="15"/>
      <c r="J944" s="14"/>
      <c r="K944" s="14"/>
      <c r="L944" s="14"/>
      <c r="M944" s="14"/>
      <c r="N944" s="14"/>
      <c r="O944" s="15"/>
      <c r="P944" s="15"/>
      <c r="Q944" s="15"/>
      <c r="R944" s="15"/>
      <c r="S944" s="15"/>
      <c r="T944" s="14"/>
    </row>
    <row r="945">
      <c r="A945" s="15"/>
      <c r="B945" s="15"/>
      <c r="C945" s="15"/>
      <c r="D945" s="15"/>
      <c r="E945" s="14"/>
      <c r="F945" s="14"/>
      <c r="G945" s="14"/>
      <c r="H945" s="14"/>
      <c r="I945" s="15"/>
      <c r="J945" s="14"/>
      <c r="K945" s="14"/>
      <c r="L945" s="14"/>
      <c r="M945" s="14"/>
      <c r="N945" s="14"/>
      <c r="O945" s="15"/>
      <c r="P945" s="15"/>
      <c r="Q945" s="15"/>
      <c r="R945" s="15"/>
      <c r="S945" s="15"/>
      <c r="T945" s="14"/>
    </row>
    <row r="946">
      <c r="A946" s="15"/>
      <c r="B946" s="15"/>
      <c r="C946" s="15"/>
      <c r="D946" s="15"/>
      <c r="E946" s="14"/>
      <c r="F946" s="14"/>
      <c r="G946" s="14"/>
      <c r="H946" s="14"/>
      <c r="I946" s="15"/>
      <c r="J946" s="14"/>
      <c r="K946" s="14"/>
      <c r="L946" s="14"/>
      <c r="M946" s="14"/>
      <c r="N946" s="14"/>
      <c r="O946" s="15"/>
      <c r="P946" s="15"/>
      <c r="Q946" s="15"/>
      <c r="R946" s="15"/>
      <c r="S946" s="15"/>
      <c r="T946" s="14"/>
    </row>
    <row r="947">
      <c r="A947" s="15"/>
      <c r="B947" s="15"/>
      <c r="C947" s="15"/>
      <c r="D947" s="15"/>
      <c r="E947" s="14"/>
      <c r="F947" s="14"/>
      <c r="G947" s="14"/>
      <c r="H947" s="14"/>
      <c r="I947" s="15"/>
      <c r="J947" s="14"/>
      <c r="K947" s="14"/>
      <c r="L947" s="14"/>
      <c r="M947" s="14"/>
      <c r="N947" s="14"/>
      <c r="O947" s="15"/>
      <c r="P947" s="15"/>
      <c r="Q947" s="15"/>
      <c r="R947" s="15"/>
      <c r="S947" s="15"/>
      <c r="T947" s="14"/>
    </row>
    <row r="948">
      <c r="A948" s="15"/>
      <c r="B948" s="15"/>
      <c r="C948" s="15"/>
      <c r="D948" s="15"/>
      <c r="E948" s="14"/>
      <c r="F948" s="14"/>
      <c r="G948" s="14"/>
      <c r="H948" s="14"/>
      <c r="I948" s="15"/>
      <c r="J948" s="14"/>
      <c r="K948" s="14"/>
      <c r="L948" s="14"/>
      <c r="M948" s="14"/>
      <c r="N948" s="14"/>
      <c r="O948" s="15"/>
      <c r="P948" s="15"/>
      <c r="Q948" s="15"/>
      <c r="R948" s="15"/>
      <c r="S948" s="15"/>
      <c r="T948" s="14"/>
    </row>
    <row r="949">
      <c r="A949" s="15"/>
      <c r="B949" s="15"/>
      <c r="C949" s="15"/>
      <c r="D949" s="15"/>
      <c r="E949" s="14"/>
      <c r="F949" s="14"/>
      <c r="G949" s="14"/>
      <c r="H949" s="14"/>
      <c r="I949" s="15"/>
      <c r="J949" s="14"/>
      <c r="K949" s="14"/>
      <c r="L949" s="14"/>
      <c r="M949" s="14"/>
      <c r="N949" s="14"/>
      <c r="O949" s="15"/>
      <c r="P949" s="15"/>
      <c r="Q949" s="15"/>
      <c r="R949" s="15"/>
      <c r="S949" s="15"/>
      <c r="T949" s="14"/>
    </row>
    <row r="950">
      <c r="A950" s="15"/>
      <c r="B950" s="15"/>
      <c r="C950" s="15"/>
      <c r="D950" s="15"/>
      <c r="E950" s="14"/>
      <c r="F950" s="14"/>
      <c r="G950" s="14"/>
      <c r="H950" s="14"/>
      <c r="I950" s="15"/>
      <c r="J950" s="14"/>
      <c r="K950" s="14"/>
      <c r="L950" s="14"/>
      <c r="M950" s="14"/>
      <c r="N950" s="14"/>
      <c r="O950" s="15"/>
      <c r="P950" s="15"/>
      <c r="Q950" s="15"/>
      <c r="R950" s="15"/>
      <c r="S950" s="15"/>
      <c r="T950" s="14"/>
    </row>
    <row r="951">
      <c r="A951" s="15"/>
      <c r="B951" s="15"/>
      <c r="C951" s="15"/>
      <c r="D951" s="15"/>
      <c r="E951" s="14"/>
      <c r="F951" s="14"/>
      <c r="G951" s="14"/>
      <c r="H951" s="14"/>
      <c r="I951" s="15"/>
      <c r="J951" s="14"/>
      <c r="K951" s="14"/>
      <c r="L951" s="14"/>
      <c r="M951" s="14"/>
      <c r="N951" s="14"/>
      <c r="O951" s="15"/>
      <c r="P951" s="15"/>
      <c r="Q951" s="15"/>
      <c r="R951" s="15"/>
      <c r="S951" s="15"/>
      <c r="T951" s="14"/>
    </row>
    <row r="952">
      <c r="A952" s="15"/>
      <c r="B952" s="15"/>
      <c r="C952" s="15"/>
      <c r="D952" s="15"/>
      <c r="E952" s="14"/>
      <c r="F952" s="14"/>
      <c r="G952" s="14"/>
      <c r="H952" s="14"/>
      <c r="I952" s="15"/>
      <c r="J952" s="14"/>
      <c r="K952" s="14"/>
      <c r="L952" s="14"/>
      <c r="M952" s="14"/>
      <c r="N952" s="14"/>
      <c r="O952" s="15"/>
      <c r="P952" s="15"/>
      <c r="Q952" s="15"/>
      <c r="R952" s="15"/>
      <c r="S952" s="15"/>
      <c r="T952" s="14"/>
    </row>
    <row r="953">
      <c r="A953" s="15"/>
      <c r="B953" s="15"/>
      <c r="C953" s="15"/>
      <c r="D953" s="15"/>
      <c r="E953" s="14"/>
      <c r="F953" s="14"/>
      <c r="G953" s="14"/>
      <c r="H953" s="14"/>
      <c r="I953" s="15"/>
      <c r="J953" s="14"/>
      <c r="K953" s="14"/>
      <c r="L953" s="14"/>
      <c r="M953" s="14"/>
      <c r="N953" s="14"/>
      <c r="O953" s="15"/>
      <c r="P953" s="15"/>
      <c r="Q953" s="15"/>
      <c r="R953" s="15"/>
      <c r="S953" s="15"/>
      <c r="T953" s="14"/>
    </row>
    <row r="954">
      <c r="A954" s="15"/>
      <c r="B954" s="15"/>
      <c r="C954" s="15"/>
      <c r="D954" s="15"/>
      <c r="E954" s="14"/>
      <c r="F954" s="14"/>
      <c r="G954" s="14"/>
      <c r="H954" s="14"/>
      <c r="I954" s="15"/>
      <c r="J954" s="14"/>
      <c r="K954" s="14"/>
      <c r="L954" s="14"/>
      <c r="M954" s="14"/>
      <c r="N954" s="14"/>
      <c r="O954" s="15"/>
      <c r="P954" s="15"/>
      <c r="Q954" s="15"/>
      <c r="R954" s="15"/>
      <c r="S954" s="15"/>
      <c r="T954" s="14"/>
    </row>
    <row r="955">
      <c r="A955" s="15"/>
      <c r="B955" s="15"/>
      <c r="C955" s="15"/>
      <c r="D955" s="15"/>
      <c r="E955" s="14"/>
      <c r="F955" s="14"/>
      <c r="G955" s="14"/>
      <c r="H955" s="14"/>
      <c r="I955" s="15"/>
      <c r="J955" s="14"/>
      <c r="K955" s="14"/>
      <c r="L955" s="14"/>
      <c r="M955" s="14"/>
      <c r="N955" s="14"/>
      <c r="O955" s="15"/>
      <c r="P955" s="15"/>
      <c r="Q955" s="15"/>
      <c r="R955" s="15"/>
      <c r="S955" s="15"/>
      <c r="T955" s="14"/>
    </row>
    <row r="956">
      <c r="A956" s="15"/>
      <c r="B956" s="15"/>
      <c r="C956" s="15"/>
      <c r="D956" s="15"/>
      <c r="E956" s="14"/>
      <c r="F956" s="14"/>
      <c r="G956" s="14"/>
      <c r="H956" s="14"/>
      <c r="I956" s="15"/>
      <c r="J956" s="14"/>
      <c r="K956" s="14"/>
      <c r="L956" s="14"/>
      <c r="M956" s="14"/>
      <c r="N956" s="14"/>
      <c r="O956" s="15"/>
      <c r="P956" s="15"/>
      <c r="Q956" s="15"/>
      <c r="R956" s="15"/>
      <c r="S956" s="15"/>
      <c r="T956" s="14"/>
    </row>
    <row r="957">
      <c r="A957" s="15"/>
      <c r="B957" s="15"/>
      <c r="C957" s="15"/>
      <c r="D957" s="15"/>
      <c r="E957" s="14"/>
      <c r="F957" s="14"/>
      <c r="G957" s="14"/>
      <c r="H957" s="14"/>
      <c r="I957" s="15"/>
      <c r="J957" s="14"/>
      <c r="K957" s="14"/>
      <c r="L957" s="14"/>
      <c r="M957" s="14"/>
      <c r="N957" s="14"/>
      <c r="O957" s="15"/>
      <c r="P957" s="15"/>
      <c r="Q957" s="15"/>
      <c r="R957" s="15"/>
      <c r="S957" s="15"/>
      <c r="T957" s="14"/>
    </row>
    <row r="958">
      <c r="A958" s="15"/>
      <c r="B958" s="15"/>
      <c r="C958" s="15"/>
      <c r="D958" s="15"/>
      <c r="E958" s="14"/>
      <c r="F958" s="14"/>
      <c r="G958" s="14"/>
      <c r="H958" s="14"/>
      <c r="I958" s="15"/>
      <c r="J958" s="14"/>
      <c r="K958" s="14"/>
      <c r="L958" s="14"/>
      <c r="M958" s="14"/>
      <c r="N958" s="14"/>
      <c r="O958" s="15"/>
      <c r="P958" s="15"/>
      <c r="Q958" s="15"/>
      <c r="R958" s="15"/>
      <c r="S958" s="15"/>
      <c r="T958" s="14"/>
    </row>
    <row r="959">
      <c r="A959" s="15"/>
      <c r="B959" s="15"/>
      <c r="C959" s="15"/>
      <c r="D959" s="15"/>
      <c r="E959" s="14"/>
      <c r="F959" s="14"/>
      <c r="G959" s="14"/>
      <c r="H959" s="14"/>
      <c r="I959" s="15"/>
      <c r="J959" s="14"/>
      <c r="K959" s="14"/>
      <c r="L959" s="14"/>
      <c r="M959" s="14"/>
      <c r="N959" s="14"/>
      <c r="O959" s="15"/>
      <c r="P959" s="15"/>
      <c r="Q959" s="15"/>
      <c r="R959" s="15"/>
      <c r="S959" s="15"/>
      <c r="T959" s="14"/>
    </row>
    <row r="960">
      <c r="A960" s="15"/>
      <c r="B960" s="15"/>
      <c r="C960" s="15"/>
      <c r="D960" s="15"/>
      <c r="E960" s="14"/>
      <c r="F960" s="14"/>
      <c r="G960" s="14"/>
      <c r="H960" s="14"/>
      <c r="I960" s="15"/>
      <c r="J960" s="14"/>
      <c r="K960" s="14"/>
      <c r="L960" s="14"/>
      <c r="M960" s="14"/>
      <c r="N960" s="14"/>
      <c r="O960" s="15"/>
      <c r="P960" s="15"/>
      <c r="Q960" s="15"/>
      <c r="R960" s="15"/>
      <c r="S960" s="15"/>
      <c r="T960" s="14"/>
    </row>
    <row r="961">
      <c r="A961" s="15"/>
      <c r="B961" s="15"/>
      <c r="C961" s="15"/>
      <c r="D961" s="15"/>
      <c r="E961" s="14"/>
      <c r="F961" s="14"/>
      <c r="G961" s="14"/>
      <c r="H961" s="14"/>
      <c r="I961" s="15"/>
      <c r="J961" s="14"/>
      <c r="K961" s="14"/>
      <c r="L961" s="14"/>
      <c r="M961" s="14"/>
      <c r="N961" s="14"/>
      <c r="O961" s="15"/>
      <c r="P961" s="15"/>
      <c r="Q961" s="15"/>
      <c r="R961" s="15"/>
      <c r="S961" s="15"/>
      <c r="T961" s="14"/>
    </row>
    <row r="962">
      <c r="A962" s="15"/>
      <c r="B962" s="15"/>
      <c r="C962" s="15"/>
      <c r="D962" s="15"/>
      <c r="E962" s="14"/>
      <c r="F962" s="14"/>
      <c r="G962" s="14"/>
      <c r="H962" s="14"/>
      <c r="I962" s="15"/>
      <c r="J962" s="14"/>
      <c r="K962" s="14"/>
      <c r="L962" s="14"/>
      <c r="M962" s="14"/>
      <c r="N962" s="14"/>
      <c r="O962" s="15"/>
      <c r="P962" s="15"/>
      <c r="Q962" s="15"/>
      <c r="R962" s="15"/>
      <c r="S962" s="15"/>
      <c r="T962" s="14"/>
    </row>
    <row r="963">
      <c r="A963" s="15"/>
      <c r="B963" s="15"/>
      <c r="C963" s="15"/>
      <c r="D963" s="15"/>
      <c r="E963" s="14"/>
      <c r="F963" s="14"/>
      <c r="G963" s="14"/>
      <c r="H963" s="14"/>
      <c r="I963" s="15"/>
      <c r="J963" s="14"/>
      <c r="K963" s="14"/>
      <c r="L963" s="14"/>
      <c r="M963" s="14"/>
      <c r="N963" s="14"/>
      <c r="O963" s="15"/>
      <c r="P963" s="15"/>
      <c r="Q963" s="15"/>
      <c r="R963" s="15"/>
      <c r="S963" s="15"/>
      <c r="T963" s="14"/>
    </row>
    <row r="964">
      <c r="A964" s="15"/>
      <c r="B964" s="15"/>
      <c r="C964" s="15"/>
      <c r="D964" s="15"/>
      <c r="E964" s="14"/>
      <c r="F964" s="14"/>
      <c r="G964" s="14"/>
      <c r="H964" s="14"/>
      <c r="I964" s="15"/>
      <c r="J964" s="14"/>
      <c r="K964" s="14"/>
      <c r="L964" s="14"/>
      <c r="M964" s="14"/>
      <c r="N964" s="14"/>
      <c r="O964" s="15"/>
      <c r="P964" s="15"/>
      <c r="Q964" s="15"/>
      <c r="R964" s="15"/>
      <c r="S964" s="15"/>
      <c r="T964" s="14"/>
    </row>
    <row r="965">
      <c r="A965" s="15"/>
      <c r="B965" s="15"/>
      <c r="C965" s="15"/>
      <c r="D965" s="15"/>
      <c r="E965" s="14"/>
      <c r="F965" s="14"/>
      <c r="G965" s="14"/>
      <c r="H965" s="14"/>
      <c r="I965" s="15"/>
      <c r="J965" s="14"/>
      <c r="K965" s="14"/>
      <c r="L965" s="14"/>
      <c r="M965" s="14"/>
      <c r="N965" s="14"/>
      <c r="O965" s="15"/>
      <c r="P965" s="15"/>
      <c r="Q965" s="15"/>
      <c r="R965" s="15"/>
      <c r="S965" s="15"/>
      <c r="T965" s="14"/>
    </row>
    <row r="966">
      <c r="A966" s="15"/>
      <c r="B966" s="15"/>
      <c r="C966" s="15"/>
      <c r="D966" s="15"/>
      <c r="E966" s="14"/>
      <c r="F966" s="14"/>
      <c r="G966" s="14"/>
      <c r="H966" s="14"/>
      <c r="I966" s="15"/>
      <c r="J966" s="14"/>
      <c r="K966" s="14"/>
      <c r="L966" s="14"/>
      <c r="M966" s="14"/>
      <c r="N966" s="14"/>
      <c r="O966" s="15"/>
      <c r="P966" s="15"/>
      <c r="Q966" s="15"/>
      <c r="R966" s="15"/>
      <c r="S966" s="15"/>
      <c r="T966" s="14"/>
    </row>
    <row r="967">
      <c r="A967" s="15"/>
      <c r="B967" s="15"/>
      <c r="C967" s="15"/>
      <c r="D967" s="15"/>
      <c r="E967" s="14"/>
      <c r="F967" s="14"/>
      <c r="G967" s="14"/>
      <c r="H967" s="14"/>
      <c r="I967" s="15"/>
      <c r="J967" s="14"/>
      <c r="K967" s="14"/>
      <c r="L967" s="14"/>
      <c r="M967" s="14"/>
      <c r="N967" s="14"/>
      <c r="O967" s="15"/>
      <c r="P967" s="15"/>
      <c r="Q967" s="15"/>
      <c r="R967" s="15"/>
      <c r="S967" s="15"/>
      <c r="T967" s="14"/>
    </row>
    <row r="968">
      <c r="A968" s="15"/>
      <c r="B968" s="15"/>
      <c r="C968" s="15"/>
      <c r="D968" s="15"/>
      <c r="E968" s="14"/>
      <c r="F968" s="14"/>
      <c r="G968" s="14"/>
      <c r="H968" s="14"/>
      <c r="I968" s="15"/>
      <c r="J968" s="14"/>
      <c r="K968" s="14"/>
      <c r="L968" s="14"/>
      <c r="M968" s="14"/>
      <c r="N968" s="14"/>
      <c r="O968" s="15"/>
      <c r="P968" s="15"/>
      <c r="Q968" s="15"/>
      <c r="R968" s="15"/>
      <c r="S968" s="15"/>
      <c r="T968" s="14"/>
    </row>
    <row r="969">
      <c r="A969" s="15"/>
      <c r="B969" s="15"/>
      <c r="C969" s="15"/>
      <c r="D969" s="15"/>
      <c r="E969" s="14"/>
      <c r="F969" s="14"/>
      <c r="G969" s="14"/>
      <c r="H969" s="14"/>
      <c r="I969" s="15"/>
      <c r="J969" s="14"/>
      <c r="K969" s="14"/>
      <c r="L969" s="14"/>
      <c r="M969" s="14"/>
      <c r="N969" s="14"/>
      <c r="O969" s="15"/>
      <c r="P969" s="15"/>
      <c r="Q969" s="15"/>
      <c r="R969" s="15"/>
      <c r="S969" s="15"/>
      <c r="T969" s="14"/>
    </row>
    <row r="970">
      <c r="A970" s="15"/>
      <c r="B970" s="15"/>
      <c r="C970" s="15"/>
      <c r="D970" s="15"/>
      <c r="E970" s="14"/>
      <c r="F970" s="14"/>
      <c r="G970" s="14"/>
      <c r="H970" s="14"/>
      <c r="I970" s="15"/>
      <c r="J970" s="14"/>
      <c r="K970" s="14"/>
      <c r="L970" s="14"/>
      <c r="M970" s="14"/>
      <c r="N970" s="14"/>
      <c r="O970" s="15"/>
      <c r="P970" s="15"/>
      <c r="Q970" s="15"/>
      <c r="R970" s="15"/>
      <c r="S970" s="15"/>
      <c r="T970" s="14"/>
    </row>
    <row r="971">
      <c r="A971" s="15"/>
      <c r="B971" s="15"/>
      <c r="C971" s="15"/>
      <c r="D971" s="15"/>
      <c r="E971" s="14"/>
      <c r="F971" s="14"/>
      <c r="G971" s="14"/>
      <c r="H971" s="14"/>
      <c r="I971" s="15"/>
      <c r="J971" s="14"/>
      <c r="K971" s="14"/>
      <c r="L971" s="14"/>
      <c r="M971" s="14"/>
      <c r="N971" s="14"/>
      <c r="O971" s="15"/>
      <c r="P971" s="15"/>
      <c r="Q971" s="15"/>
      <c r="R971" s="15"/>
      <c r="S971" s="15"/>
      <c r="T971" s="14"/>
    </row>
    <row r="972">
      <c r="A972" s="15"/>
      <c r="B972" s="15"/>
      <c r="C972" s="15"/>
      <c r="D972" s="15"/>
      <c r="E972" s="14"/>
      <c r="F972" s="14"/>
      <c r="G972" s="14"/>
      <c r="H972" s="14"/>
      <c r="I972" s="15"/>
      <c r="J972" s="14"/>
      <c r="K972" s="14"/>
      <c r="L972" s="14"/>
      <c r="M972" s="14"/>
      <c r="N972" s="14"/>
      <c r="O972" s="15"/>
      <c r="P972" s="15"/>
      <c r="Q972" s="15"/>
      <c r="R972" s="15"/>
      <c r="S972" s="15"/>
      <c r="T972" s="14"/>
    </row>
    <row r="973">
      <c r="A973" s="15"/>
      <c r="B973" s="15"/>
      <c r="C973" s="15"/>
      <c r="D973" s="15"/>
      <c r="E973" s="14"/>
      <c r="F973" s="14"/>
      <c r="G973" s="14"/>
      <c r="H973" s="14"/>
      <c r="I973" s="15"/>
      <c r="J973" s="14"/>
      <c r="K973" s="14"/>
      <c r="L973" s="14"/>
      <c r="M973" s="14"/>
      <c r="N973" s="14"/>
      <c r="O973" s="15"/>
      <c r="P973" s="15"/>
      <c r="Q973" s="15"/>
      <c r="R973" s="15"/>
      <c r="S973" s="15"/>
      <c r="T973" s="14"/>
    </row>
    <row r="974">
      <c r="A974" s="15"/>
      <c r="B974" s="15"/>
      <c r="C974" s="15"/>
      <c r="D974" s="15"/>
      <c r="E974" s="14"/>
      <c r="F974" s="14"/>
      <c r="G974" s="14"/>
      <c r="H974" s="14"/>
      <c r="I974" s="15"/>
      <c r="J974" s="14"/>
      <c r="K974" s="14"/>
      <c r="L974" s="14"/>
      <c r="M974" s="14"/>
      <c r="N974" s="14"/>
      <c r="O974" s="15"/>
      <c r="P974" s="15"/>
      <c r="Q974" s="15"/>
      <c r="R974" s="15"/>
      <c r="S974" s="15"/>
      <c r="T974" s="14"/>
    </row>
    <row r="975">
      <c r="A975" s="15"/>
      <c r="B975" s="15"/>
      <c r="C975" s="15"/>
      <c r="D975" s="15"/>
      <c r="E975" s="14"/>
      <c r="F975" s="14"/>
      <c r="G975" s="14"/>
      <c r="H975" s="14"/>
      <c r="I975" s="15"/>
      <c r="J975" s="14"/>
      <c r="K975" s="14"/>
      <c r="L975" s="14"/>
      <c r="M975" s="14"/>
      <c r="N975" s="14"/>
      <c r="O975" s="15"/>
      <c r="P975" s="15"/>
      <c r="Q975" s="15"/>
      <c r="R975" s="15"/>
      <c r="S975" s="15"/>
      <c r="T975" s="14"/>
    </row>
    <row r="976">
      <c r="A976" s="15"/>
      <c r="B976" s="15"/>
      <c r="C976" s="15"/>
      <c r="D976" s="15"/>
      <c r="E976" s="14"/>
      <c r="F976" s="14"/>
      <c r="G976" s="14"/>
      <c r="H976" s="14"/>
      <c r="I976" s="15"/>
      <c r="J976" s="14"/>
      <c r="K976" s="14"/>
      <c r="L976" s="14"/>
      <c r="M976" s="14"/>
      <c r="N976" s="14"/>
      <c r="O976" s="15"/>
      <c r="P976" s="15"/>
      <c r="Q976" s="15"/>
      <c r="R976" s="15"/>
      <c r="S976" s="15"/>
      <c r="T976" s="14"/>
    </row>
    <row r="977">
      <c r="A977" s="15"/>
      <c r="B977" s="15"/>
      <c r="C977" s="15"/>
      <c r="D977" s="15"/>
      <c r="E977" s="14"/>
      <c r="F977" s="14"/>
      <c r="G977" s="14"/>
      <c r="H977" s="14"/>
      <c r="I977" s="15"/>
      <c r="J977" s="14"/>
      <c r="K977" s="14"/>
      <c r="L977" s="14"/>
      <c r="M977" s="14"/>
      <c r="N977" s="14"/>
      <c r="O977" s="15"/>
      <c r="P977" s="15"/>
      <c r="Q977" s="15"/>
      <c r="R977" s="15"/>
      <c r="S977" s="15"/>
      <c r="T977" s="14"/>
    </row>
    <row r="978">
      <c r="A978" s="15"/>
      <c r="B978" s="15"/>
      <c r="C978" s="15"/>
      <c r="D978" s="15"/>
      <c r="E978" s="14"/>
      <c r="F978" s="14"/>
      <c r="G978" s="14"/>
      <c r="H978" s="14"/>
      <c r="I978" s="15"/>
      <c r="J978" s="14"/>
      <c r="K978" s="14"/>
      <c r="L978" s="14"/>
      <c r="M978" s="14"/>
      <c r="N978" s="14"/>
      <c r="O978" s="15"/>
      <c r="P978" s="15"/>
      <c r="Q978" s="15"/>
      <c r="R978" s="15"/>
      <c r="S978" s="15"/>
      <c r="T978" s="14"/>
    </row>
    <row r="979">
      <c r="A979" s="15"/>
      <c r="B979" s="15"/>
      <c r="C979" s="15"/>
      <c r="D979" s="15"/>
      <c r="E979" s="14"/>
      <c r="F979" s="14"/>
      <c r="G979" s="14"/>
      <c r="H979" s="14"/>
      <c r="I979" s="15"/>
      <c r="J979" s="14"/>
      <c r="K979" s="14"/>
      <c r="L979" s="14"/>
      <c r="M979" s="14"/>
      <c r="N979" s="14"/>
      <c r="O979" s="15"/>
      <c r="P979" s="15"/>
      <c r="Q979" s="15"/>
      <c r="R979" s="15"/>
      <c r="S979" s="15"/>
      <c r="T979" s="14"/>
    </row>
    <row r="980">
      <c r="A980" s="15"/>
      <c r="B980" s="15"/>
      <c r="C980" s="15"/>
      <c r="D980" s="15"/>
      <c r="E980" s="14"/>
      <c r="F980" s="14"/>
      <c r="G980" s="14"/>
      <c r="H980" s="14"/>
      <c r="I980" s="15"/>
      <c r="J980" s="14"/>
      <c r="K980" s="14"/>
      <c r="L980" s="14"/>
      <c r="M980" s="14"/>
      <c r="N980" s="14"/>
      <c r="O980" s="15"/>
      <c r="P980" s="15"/>
      <c r="Q980" s="15"/>
      <c r="R980" s="15"/>
      <c r="S980" s="15"/>
      <c r="T980" s="14"/>
    </row>
    <row r="981">
      <c r="A981" s="15"/>
      <c r="B981" s="15"/>
      <c r="C981" s="15"/>
      <c r="D981" s="15"/>
      <c r="E981" s="14"/>
      <c r="F981" s="14"/>
      <c r="G981" s="14"/>
      <c r="H981" s="14"/>
      <c r="I981" s="15"/>
      <c r="J981" s="14"/>
      <c r="K981" s="14"/>
      <c r="L981" s="14"/>
      <c r="M981" s="14"/>
      <c r="N981" s="14"/>
      <c r="O981" s="15"/>
      <c r="P981" s="15"/>
      <c r="Q981" s="15"/>
      <c r="R981" s="15"/>
      <c r="S981" s="15"/>
      <c r="T981" s="14"/>
    </row>
    <row r="982">
      <c r="A982" s="15"/>
      <c r="B982" s="15"/>
      <c r="C982" s="15"/>
      <c r="D982" s="15"/>
      <c r="E982" s="14"/>
      <c r="F982" s="14"/>
      <c r="G982" s="14"/>
      <c r="H982" s="14"/>
      <c r="I982" s="15"/>
      <c r="J982" s="14"/>
      <c r="K982" s="14"/>
      <c r="L982" s="14"/>
      <c r="M982" s="14"/>
      <c r="N982" s="14"/>
      <c r="O982" s="15"/>
      <c r="P982" s="15"/>
      <c r="Q982" s="15"/>
      <c r="R982" s="15"/>
      <c r="S982" s="15"/>
      <c r="T982" s="14"/>
    </row>
    <row r="983">
      <c r="A983" s="15"/>
      <c r="B983" s="15"/>
      <c r="C983" s="15"/>
      <c r="D983" s="15"/>
      <c r="E983" s="14"/>
      <c r="F983" s="14"/>
      <c r="G983" s="14"/>
      <c r="H983" s="14"/>
      <c r="I983" s="15"/>
      <c r="J983" s="14"/>
      <c r="K983" s="14"/>
      <c r="L983" s="14"/>
      <c r="M983" s="14"/>
      <c r="N983" s="14"/>
      <c r="O983" s="15"/>
      <c r="P983" s="15"/>
      <c r="Q983" s="15"/>
      <c r="R983" s="15"/>
      <c r="S983" s="15"/>
      <c r="T983" s="14"/>
    </row>
    <row r="984">
      <c r="A984" s="15"/>
      <c r="B984" s="15"/>
      <c r="C984" s="15"/>
      <c r="D984" s="15"/>
      <c r="E984" s="14"/>
      <c r="F984" s="14"/>
      <c r="G984" s="14"/>
      <c r="H984" s="14"/>
      <c r="I984" s="15"/>
      <c r="J984" s="14"/>
      <c r="K984" s="14"/>
      <c r="L984" s="14"/>
      <c r="M984" s="14"/>
      <c r="N984" s="14"/>
      <c r="O984" s="15"/>
      <c r="P984" s="15"/>
      <c r="Q984" s="15"/>
      <c r="R984" s="15"/>
      <c r="S984" s="15"/>
      <c r="T984" s="14"/>
    </row>
    <row r="985">
      <c r="A985" s="15"/>
      <c r="B985" s="15"/>
      <c r="C985" s="15"/>
      <c r="D985" s="15"/>
      <c r="E985" s="14"/>
      <c r="F985" s="14"/>
      <c r="G985" s="14"/>
      <c r="H985" s="14"/>
      <c r="I985" s="15"/>
      <c r="J985" s="14"/>
      <c r="K985" s="14"/>
      <c r="L985" s="14"/>
      <c r="M985" s="14"/>
      <c r="N985" s="14"/>
      <c r="O985" s="15"/>
      <c r="P985" s="15"/>
      <c r="Q985" s="15"/>
      <c r="R985" s="15"/>
      <c r="S985" s="15"/>
      <c r="T985" s="14"/>
    </row>
    <row r="986">
      <c r="A986" s="15"/>
      <c r="B986" s="15"/>
      <c r="C986" s="15"/>
      <c r="D986" s="15"/>
      <c r="E986" s="14"/>
      <c r="F986" s="14"/>
      <c r="G986" s="14"/>
      <c r="H986" s="14"/>
      <c r="I986" s="15"/>
      <c r="J986" s="14"/>
      <c r="K986" s="14"/>
      <c r="L986" s="14"/>
      <c r="M986" s="14"/>
      <c r="N986" s="14"/>
      <c r="O986" s="15"/>
      <c r="P986" s="15"/>
      <c r="Q986" s="15"/>
      <c r="R986" s="15"/>
      <c r="S986" s="15"/>
      <c r="T986" s="14"/>
    </row>
    <row r="987">
      <c r="A987" s="15"/>
      <c r="B987" s="15"/>
      <c r="C987" s="15"/>
      <c r="D987" s="15"/>
      <c r="E987" s="14"/>
      <c r="F987" s="14"/>
      <c r="G987" s="14"/>
      <c r="H987" s="14"/>
      <c r="I987" s="15"/>
      <c r="J987" s="14"/>
      <c r="K987" s="14"/>
      <c r="L987" s="14"/>
      <c r="M987" s="14"/>
      <c r="N987" s="14"/>
      <c r="O987" s="15"/>
      <c r="P987" s="15"/>
      <c r="Q987" s="15"/>
      <c r="R987" s="15"/>
      <c r="S987" s="15"/>
      <c r="T987" s="14"/>
    </row>
    <row r="988">
      <c r="A988" s="15"/>
      <c r="B988" s="15"/>
      <c r="C988" s="15"/>
      <c r="D988" s="15"/>
      <c r="E988" s="14"/>
      <c r="F988" s="14"/>
      <c r="G988" s="14"/>
      <c r="H988" s="14"/>
      <c r="I988" s="15"/>
      <c r="J988" s="14"/>
      <c r="K988" s="14"/>
      <c r="L988" s="14"/>
      <c r="M988" s="14"/>
      <c r="N988" s="14"/>
      <c r="O988" s="15"/>
      <c r="P988" s="15"/>
      <c r="Q988" s="15"/>
      <c r="R988" s="15"/>
      <c r="S988" s="15"/>
      <c r="T988" s="14"/>
    </row>
    <row r="989">
      <c r="A989" s="15"/>
      <c r="B989" s="15"/>
      <c r="C989" s="15"/>
      <c r="D989" s="15"/>
      <c r="E989" s="14"/>
      <c r="F989" s="14"/>
      <c r="G989" s="14"/>
      <c r="H989" s="14"/>
      <c r="I989" s="15"/>
      <c r="J989" s="14"/>
      <c r="K989" s="14"/>
      <c r="L989" s="14"/>
      <c r="M989" s="14"/>
      <c r="N989" s="14"/>
      <c r="O989" s="15"/>
      <c r="P989" s="15"/>
      <c r="Q989" s="15"/>
      <c r="R989" s="15"/>
      <c r="S989" s="15"/>
      <c r="T989" s="14"/>
    </row>
    <row r="990">
      <c r="A990" s="15"/>
      <c r="B990" s="15"/>
      <c r="C990" s="15"/>
      <c r="D990" s="15"/>
      <c r="E990" s="14"/>
      <c r="F990" s="14"/>
      <c r="G990" s="14"/>
      <c r="H990" s="14"/>
      <c r="I990" s="15"/>
      <c r="J990" s="14"/>
      <c r="K990" s="14"/>
      <c r="L990" s="14"/>
      <c r="M990" s="14"/>
      <c r="N990" s="14"/>
      <c r="O990" s="15"/>
      <c r="P990" s="15"/>
      <c r="Q990" s="15"/>
      <c r="R990" s="15"/>
      <c r="S990" s="15"/>
      <c r="T990" s="14"/>
    </row>
    <row r="991">
      <c r="A991" s="15"/>
      <c r="B991" s="15"/>
      <c r="C991" s="15"/>
      <c r="D991" s="15"/>
      <c r="E991" s="14"/>
      <c r="F991" s="14"/>
      <c r="G991" s="14"/>
      <c r="H991" s="14"/>
      <c r="I991" s="15"/>
      <c r="J991" s="14"/>
      <c r="K991" s="14"/>
      <c r="L991" s="14"/>
      <c r="M991" s="14"/>
      <c r="N991" s="14"/>
      <c r="O991" s="15"/>
      <c r="P991" s="15"/>
      <c r="Q991" s="15"/>
      <c r="R991" s="15"/>
      <c r="S991" s="15"/>
      <c r="T991" s="14"/>
    </row>
    <row r="992">
      <c r="A992" s="15"/>
      <c r="B992" s="15"/>
      <c r="C992" s="15"/>
      <c r="D992" s="15"/>
      <c r="E992" s="14"/>
      <c r="F992" s="14"/>
      <c r="G992" s="14"/>
      <c r="H992" s="14"/>
      <c r="I992" s="15"/>
      <c r="J992" s="14"/>
      <c r="K992" s="14"/>
      <c r="L992" s="14"/>
      <c r="M992" s="14"/>
      <c r="N992" s="14"/>
      <c r="O992" s="15"/>
      <c r="P992" s="15"/>
      <c r="Q992" s="15"/>
      <c r="R992" s="15"/>
      <c r="S992" s="15"/>
      <c r="T992" s="14"/>
    </row>
    <row r="993">
      <c r="A993" s="15"/>
      <c r="B993" s="15"/>
      <c r="C993" s="15"/>
      <c r="D993" s="15"/>
      <c r="E993" s="14"/>
      <c r="F993" s="14"/>
      <c r="G993" s="14"/>
      <c r="H993" s="14"/>
      <c r="I993" s="15"/>
      <c r="J993" s="14"/>
      <c r="K993" s="14"/>
      <c r="L993" s="14"/>
      <c r="M993" s="14"/>
      <c r="N993" s="14"/>
      <c r="O993" s="15"/>
      <c r="P993" s="15"/>
      <c r="Q993" s="15"/>
      <c r="R993" s="15"/>
      <c r="S993" s="15"/>
      <c r="T993" s="14"/>
    </row>
    <row r="994">
      <c r="A994" s="15"/>
      <c r="B994" s="15"/>
      <c r="C994" s="15"/>
      <c r="D994" s="15"/>
      <c r="E994" s="14"/>
      <c r="F994" s="14"/>
      <c r="G994" s="14"/>
      <c r="H994" s="14"/>
      <c r="I994" s="15"/>
      <c r="J994" s="14"/>
      <c r="K994" s="14"/>
      <c r="L994" s="14"/>
      <c r="M994" s="14"/>
      <c r="N994" s="14"/>
      <c r="O994" s="15"/>
      <c r="P994" s="15"/>
      <c r="Q994" s="15"/>
      <c r="R994" s="15"/>
      <c r="S994" s="15"/>
      <c r="T994" s="14"/>
    </row>
    <row r="995">
      <c r="A995" s="15"/>
      <c r="B995" s="15"/>
      <c r="C995" s="15"/>
      <c r="D995" s="15"/>
      <c r="E995" s="14"/>
      <c r="F995" s="14"/>
      <c r="G995" s="14"/>
      <c r="H995" s="14"/>
      <c r="I995" s="15"/>
      <c r="J995" s="14"/>
      <c r="K995" s="14"/>
      <c r="L995" s="14"/>
      <c r="M995" s="14"/>
      <c r="N995" s="14"/>
      <c r="O995" s="15"/>
      <c r="P995" s="15"/>
      <c r="Q995" s="15"/>
      <c r="R995" s="15"/>
      <c r="S995" s="15"/>
      <c r="T995" s="14"/>
    </row>
    <row r="996">
      <c r="A996" s="15"/>
      <c r="B996" s="15"/>
      <c r="C996" s="15"/>
      <c r="D996" s="15"/>
      <c r="E996" s="14"/>
      <c r="F996" s="14"/>
      <c r="G996" s="14"/>
      <c r="H996" s="14"/>
      <c r="I996" s="15"/>
      <c r="J996" s="14"/>
      <c r="K996" s="14"/>
      <c r="L996" s="14"/>
      <c r="M996" s="14"/>
      <c r="N996" s="14"/>
      <c r="O996" s="15"/>
      <c r="P996" s="15"/>
      <c r="Q996" s="15"/>
      <c r="R996" s="15"/>
      <c r="S996" s="15"/>
      <c r="T996" s="14"/>
    </row>
    <row r="997">
      <c r="A997" s="15"/>
      <c r="B997" s="15"/>
      <c r="C997" s="15"/>
      <c r="D997" s="15"/>
      <c r="E997" s="14"/>
      <c r="F997" s="14"/>
      <c r="G997" s="14"/>
      <c r="H997" s="14"/>
      <c r="I997" s="15"/>
      <c r="J997" s="14"/>
      <c r="K997" s="14"/>
      <c r="L997" s="14"/>
      <c r="M997" s="14"/>
      <c r="N997" s="14"/>
      <c r="O997" s="15"/>
      <c r="P997" s="15"/>
      <c r="Q997" s="15"/>
      <c r="R997" s="15"/>
      <c r="S997" s="15"/>
      <c r="T997" s="14"/>
    </row>
    <row r="998">
      <c r="A998" s="15"/>
      <c r="B998" s="15"/>
      <c r="C998" s="15"/>
      <c r="D998" s="15"/>
      <c r="E998" s="14"/>
      <c r="F998" s="14"/>
      <c r="G998" s="14"/>
      <c r="H998" s="14"/>
      <c r="I998" s="15"/>
      <c r="J998" s="14"/>
      <c r="K998" s="14"/>
      <c r="L998" s="14"/>
      <c r="M998" s="14"/>
      <c r="N998" s="14"/>
      <c r="O998" s="15"/>
      <c r="P998" s="15"/>
      <c r="Q998" s="15"/>
      <c r="R998" s="15"/>
      <c r="S998" s="15"/>
      <c r="T998" s="14"/>
    </row>
    <row r="999">
      <c r="A999" s="15"/>
      <c r="B999" s="15"/>
      <c r="C999" s="15"/>
      <c r="D999" s="15"/>
      <c r="E999" s="14"/>
      <c r="F999" s="14"/>
      <c r="G999" s="14"/>
      <c r="H999" s="14"/>
      <c r="I999" s="15"/>
      <c r="J999" s="14"/>
      <c r="K999" s="14"/>
      <c r="L999" s="14"/>
      <c r="M999" s="14"/>
      <c r="N999" s="14"/>
      <c r="O999" s="15"/>
      <c r="P999" s="15"/>
      <c r="Q999" s="15"/>
      <c r="R999" s="15"/>
      <c r="S999" s="15"/>
      <c r="T999" s="14"/>
    </row>
    <row r="1000">
      <c r="A1000" s="15"/>
      <c r="B1000" s="15"/>
      <c r="C1000" s="15"/>
      <c r="D1000" s="15"/>
      <c r="E1000" s="14"/>
      <c r="F1000" s="14"/>
      <c r="G1000" s="14"/>
      <c r="H1000" s="14"/>
      <c r="I1000" s="15"/>
      <c r="J1000" s="14"/>
      <c r="K1000" s="14"/>
      <c r="L1000" s="14"/>
      <c r="M1000" s="14"/>
      <c r="N1000" s="14"/>
      <c r="O1000" s="15"/>
      <c r="P1000" s="15"/>
      <c r="Q1000" s="15"/>
      <c r="R1000" s="15"/>
      <c r="S1000" s="15"/>
      <c r="T1000" s="14"/>
    </row>
    <row r="1001">
      <c r="A1001" s="15"/>
      <c r="B1001" s="15"/>
      <c r="C1001" s="15"/>
      <c r="D1001" s="15"/>
      <c r="E1001" s="14"/>
      <c r="F1001" s="14"/>
      <c r="G1001" s="14"/>
      <c r="H1001" s="14"/>
      <c r="I1001" s="15"/>
      <c r="J1001" s="14"/>
      <c r="K1001" s="14"/>
      <c r="L1001" s="14"/>
      <c r="M1001" s="14"/>
      <c r="N1001" s="14"/>
      <c r="O1001" s="15"/>
      <c r="P1001" s="15"/>
      <c r="Q1001" s="15"/>
      <c r="R1001" s="15"/>
      <c r="S1001" s="15"/>
      <c r="T1001" s="14"/>
    </row>
  </sheetData>
  <dataValidations>
    <dataValidation type="custom" allowBlank="1" showDropDown="1" sqref="B2:B21">
      <formula1>OR(NOT(ISERROR(DATEVALUE(B2))), AND(ISNUMBER(B2), LEFT(CELL("format", B2))="D"))</formula1>
    </dataValidation>
    <dataValidation type="custom" allowBlank="1" showDropDown="1" sqref="E2:F21 H2:O21 Q2:Q2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3" max="3" width="18.38"/>
    <col customWidth="1" min="4" max="4" width="17.13"/>
    <col customWidth="1" min="5" max="5" width="14.88"/>
    <col customWidth="1" min="6" max="6" width="15.5"/>
    <col customWidth="1" min="7" max="7" width="14.25"/>
    <col customWidth="1" min="8" max="8" width="17.38"/>
    <col customWidth="1" min="9" max="9" width="15.63"/>
    <col customWidth="1" min="10" max="13" width="18.5"/>
    <col customWidth="1" min="14" max="14" width="23.13"/>
    <col customWidth="1" min="15" max="15" width="19.75"/>
    <col customWidth="1" min="16" max="16" width="19.88"/>
    <col customWidth="1" min="17" max="17" width="24.75"/>
    <col customWidth="1" min="18" max="18" width="21.13"/>
    <col customWidth="1" min="19" max="19" width="20.75"/>
    <col customWidth="1" min="21" max="21" width="9.38"/>
  </cols>
  <sheetData>
    <row r="1">
      <c r="A1" s="109" t="s">
        <v>1226</v>
      </c>
      <c r="B1" s="109" t="s">
        <v>734</v>
      </c>
      <c r="C1" s="110" t="s">
        <v>9883</v>
      </c>
      <c r="D1" s="110" t="s">
        <v>9884</v>
      </c>
      <c r="E1" s="110" t="s">
        <v>9885</v>
      </c>
      <c r="F1" s="111" t="s">
        <v>9886</v>
      </c>
      <c r="G1" s="111" t="s">
        <v>9887</v>
      </c>
      <c r="H1" s="111" t="s">
        <v>9888</v>
      </c>
      <c r="I1" s="111" t="s">
        <v>9889</v>
      </c>
      <c r="J1" s="112" t="s">
        <v>9890</v>
      </c>
      <c r="K1" s="112" t="s">
        <v>9891</v>
      </c>
      <c r="L1" s="112" t="s">
        <v>9892</v>
      </c>
      <c r="M1" s="113" t="s">
        <v>9893</v>
      </c>
      <c r="N1" s="113" t="s">
        <v>9894</v>
      </c>
      <c r="O1" s="113" t="s">
        <v>9895</v>
      </c>
      <c r="P1" s="113" t="s">
        <v>9896</v>
      </c>
      <c r="Q1" s="113" t="s">
        <v>9897</v>
      </c>
      <c r="R1" s="113" t="s">
        <v>9898</v>
      </c>
      <c r="S1" s="113" t="s">
        <v>9899</v>
      </c>
      <c r="T1" s="71" t="s">
        <v>742</v>
      </c>
      <c r="U1" s="71" t="s">
        <v>741</v>
      </c>
      <c r="V1" s="68" t="s">
        <v>9900</v>
      </c>
      <c r="W1" s="68" t="s">
        <v>744</v>
      </c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68"/>
    </row>
    <row r="2">
      <c r="A2" s="12">
        <v>1.0</v>
      </c>
      <c r="B2" s="115">
        <v>45688.0</v>
      </c>
      <c r="C2" s="116">
        <f>SUMIFS(CarrinhoFretes!V:V,CarrinhoFretes!S:S,T:T)</f>
        <v>5969570</v>
      </c>
      <c r="D2" s="116">
        <f t="shared" ref="D2:D25" si="1">C2/60</f>
        <v>99492.83333</v>
      </c>
      <c r="E2" s="59">
        <f t="shared" ref="E2:E25" si="2">F2/D2</f>
        <v>68.9748007</v>
      </c>
      <c r="F2" s="59">
        <f>SUMIFS(CarrinhoFretes!G:G,CarrinhoFretes!S:S,T:T,CarrinhoFretes!Y:Y,"Descarregado")</f>
        <v>6862498.35</v>
      </c>
      <c r="G2" s="59">
        <f>SUMIFS(CarrinhoFretes!L:L,CarrinhoFretes!S:S,T:T,CarrinhoFretes!Y:Y,"Descarregado")</f>
        <v>875438.75</v>
      </c>
      <c r="H2" s="59">
        <f t="shared" ref="H2:H25" si="3">I2/D2</f>
        <v>80.75898636</v>
      </c>
      <c r="I2" s="59">
        <f>SUMIFS(CarrinhoFretes!Q:Q,CarrinhoFretes!S:S,T:T,CarrinhoFretes!Y:Y,"Descarregado")</f>
        <v>8034940.37</v>
      </c>
      <c r="J2" s="14">
        <f>SUMIFS(SaldoContas!C:C,SaldoContas!S:S,T:T)</f>
        <v>2482969.74</v>
      </c>
      <c r="K2" s="14">
        <f>SUMIFS(SaldoContas!D:D,SaldoContas!S:S,T:T)</f>
        <v>2587138.41</v>
      </c>
      <c r="L2" s="14">
        <f>SUMIFS(SaldoContas!G:G,SaldoContas!S:S,T:T)</f>
        <v>6038.21</v>
      </c>
      <c r="M2" s="14">
        <f>SUMIFS(SaldoContas!I:I,SaldoContas!S:S,T:T)</f>
        <v>4302887.59</v>
      </c>
      <c r="N2" s="14">
        <f>SUMIFS(SaldoContas!J:J,SaldoContas!S:S,T:T)</f>
        <v>541261.85</v>
      </c>
      <c r="O2" s="14">
        <f>SUMIFS(SaldoContas!K:K,SaldoContas!S:S,T:T)</f>
        <v>97007.23</v>
      </c>
      <c r="P2" s="14">
        <f>SUMIFS(SaldoContas!L:L,SaldoContas!S:S,T:T)</f>
        <v>1124.2</v>
      </c>
      <c r="Q2" s="14">
        <f>SUMIFS(SaldoContas!M:M,SaldoContas!S:S,T:T)</f>
        <v>102250</v>
      </c>
      <c r="R2" s="14">
        <f>SUMIFS(SaldoContas!N:N,SaldoContas!S:S,T:T)</f>
        <v>2970470.4</v>
      </c>
      <c r="S2" s="14">
        <f>SUM(L2:R2)</f>
        <v>8021039.48</v>
      </c>
      <c r="T2" s="117" t="str">
        <f t="shared" ref="T2:T25" si="4">IF(B2="","",CONCATENATE("CXG-",TEXT(B2,"MMYY")))</f>
        <v>CXG-0125</v>
      </c>
      <c r="U2" s="117" t="str">
        <f t="shared" ref="U2:U25" si="5">TEXT(B2,"MM/YYYY")</f>
        <v>01/2025</v>
      </c>
      <c r="V2" s="15"/>
      <c r="W2" s="15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5"/>
    </row>
    <row r="3">
      <c r="A3" s="12">
        <v>2.0</v>
      </c>
      <c r="B3" s="13">
        <v>45716.0</v>
      </c>
      <c r="C3" s="116">
        <f>SUMIFS(CarrinhoFretes!V:V,CarrinhoFretes!S:S,T:T)</f>
        <v>2614420</v>
      </c>
      <c r="D3" s="116">
        <f t="shared" si="1"/>
        <v>43573.66667</v>
      </c>
      <c r="E3" s="59">
        <f t="shared" si="2"/>
        <v>66.7290938</v>
      </c>
      <c r="F3" s="59">
        <f>SUMIFS(CarrinhoFretes!G:G,CarrinhoFretes!S:S,T:T,CarrinhoFretes!Y:Y,"Descarregado")</f>
        <v>2907631.29</v>
      </c>
      <c r="G3" s="59">
        <f>SUMIFS(CarrinhoFretes!L:L,CarrinhoFretes!S:S,T:T,CarrinhoFretes!Y:Y,"Descarregado")</f>
        <v>410077.7</v>
      </c>
      <c r="H3" s="59">
        <f t="shared" si="3"/>
        <v>79.81742291</v>
      </c>
      <c r="I3" s="59">
        <f>SUMIFS(CarrinhoFretes!Q:Q,CarrinhoFretes!S:S,T:T,CarrinhoFretes!Y:Y,"Descarregado")</f>
        <v>3477937.78</v>
      </c>
      <c r="J3" s="14">
        <f>SUMIFS(SaldoContas!C:C,SaldoContas!S:S,T:T)</f>
        <v>224592</v>
      </c>
      <c r="K3" s="14">
        <f>SUMIFS(SaldoContas!D:D,SaldoContas!S:S,T:T)</f>
        <v>469946.25</v>
      </c>
      <c r="L3" s="14">
        <f>SUMIFS(SaldoContas!G:G,SaldoContas!S:S,T:T)</f>
        <v>4950.68</v>
      </c>
      <c r="M3" s="14">
        <f>SUMIFS(SaldoContas!I:I,SaldoContas!S:S,T:T)</f>
        <v>4301854.51</v>
      </c>
      <c r="N3" s="14">
        <f>SUMIFS(SaldoContas!J:J,SaldoContas!S:S,T:T)</f>
        <v>718694.62</v>
      </c>
      <c r="O3" s="14">
        <f>SUMIFS(SaldoContas!K:K,SaldoContas!S:S,T:T)</f>
        <v>214138.39</v>
      </c>
      <c r="P3" s="14">
        <f>SUMIFS(SaldoContas!L:L,SaldoContas!S:S,T:T)</f>
        <v>2700</v>
      </c>
      <c r="Q3" s="14">
        <f>SUMIFS(SaldoContas!M:M,SaldoContas!S:S,T:T)</f>
        <v>0</v>
      </c>
      <c r="R3" s="14">
        <f>SUMIFS(SaldoContas!N:N,SaldoContas!S:S,T:T)</f>
        <v>0</v>
      </c>
      <c r="S3" s="14">
        <f t="shared" ref="S3:S25" si="6">SUM(M3:R3)</f>
        <v>5237387.52</v>
      </c>
      <c r="T3" s="117" t="str">
        <f t="shared" si="4"/>
        <v>CXG-0225</v>
      </c>
      <c r="U3" s="117" t="str">
        <f t="shared" si="5"/>
        <v>02/2025</v>
      </c>
    </row>
    <row r="4">
      <c r="A4" s="12">
        <v>3.0</v>
      </c>
      <c r="B4" s="13">
        <v>45747.0</v>
      </c>
      <c r="C4" s="116">
        <f>SUMIFS(CarrinhoFretes!V:V,CarrinhoFretes!S:S,T:T)</f>
        <v>6092768</v>
      </c>
      <c r="D4" s="116">
        <f t="shared" si="1"/>
        <v>101546.1333</v>
      </c>
      <c r="E4" s="59">
        <f t="shared" si="2"/>
        <v>77.57109288</v>
      </c>
      <c r="F4" s="59">
        <f>SUMIFS(CarrinhoFretes!G:G,CarrinhoFretes!S:S,T:T,CarrinhoFretes!Y:Y,"Descarregado")</f>
        <v>7877044.54</v>
      </c>
      <c r="G4" s="59">
        <f>SUMIFS(CarrinhoFretes!L:L,CarrinhoFretes!S:S,T:T,CarrinhoFretes!Y:Y,"Descarregado")</f>
        <v>1019224.1</v>
      </c>
      <c r="H4" s="59">
        <f t="shared" si="3"/>
        <v>91.76188176</v>
      </c>
      <c r="I4" s="59">
        <f>SUMIFS(CarrinhoFretes!Q:Q,CarrinhoFretes!S:S,T:T,CarrinhoFretes!Y:Y,"Descarregado")</f>
        <v>9318064.28</v>
      </c>
      <c r="J4" s="14">
        <f>SUMIFS(SaldoContas!C:C,SaldoContas!S:S,T:T)</f>
        <v>43740</v>
      </c>
      <c r="K4" s="14">
        <f>SUMIFS(SaldoContas!D:D,SaldoContas!S:S,T:T)</f>
        <v>1786167.13</v>
      </c>
      <c r="L4" s="14">
        <f>SUMIFS(SaldoContas!G:G,SaldoContas!S:S,T:T)</f>
        <v>6511.77</v>
      </c>
      <c r="M4" s="14">
        <f>SUMIFS(SaldoContas!I:I,SaldoContas!S:S,T:T)</f>
        <v>8101956.15</v>
      </c>
      <c r="N4" s="14">
        <f>SUMIFS(SaldoContas!J:J,SaldoContas!S:S,T:T)</f>
        <v>989152.7</v>
      </c>
      <c r="O4" s="14">
        <f>SUMIFS(SaldoContas!K:K,SaldoContas!S:S,T:T)</f>
        <v>107642.14</v>
      </c>
      <c r="P4" s="14">
        <f>SUMIFS(SaldoContas!L:L,SaldoContas!S:S,T:T)</f>
        <v>1200.1</v>
      </c>
      <c r="Q4" s="14">
        <f>SUMIFS(SaldoContas!M:M,SaldoContas!S:S,T:T)</f>
        <v>463600.75</v>
      </c>
      <c r="R4" s="14">
        <f>SUMIFS(SaldoContas!N:N,SaldoContas!S:S,T:T)</f>
        <v>0</v>
      </c>
      <c r="S4" s="14">
        <f t="shared" si="6"/>
        <v>9663551.84</v>
      </c>
      <c r="T4" s="117" t="str">
        <f t="shared" si="4"/>
        <v>CXG-0325</v>
      </c>
      <c r="U4" s="117" t="str">
        <f t="shared" si="5"/>
        <v>03/2025</v>
      </c>
    </row>
    <row r="5">
      <c r="A5" s="12">
        <v>4.0</v>
      </c>
      <c r="B5" s="13">
        <v>45777.0</v>
      </c>
      <c r="C5" s="116">
        <f>SUMIFS(CarrinhoFretes!V:V,CarrinhoFretes!S:S,T:T)</f>
        <v>3035830</v>
      </c>
      <c r="D5" s="116">
        <f t="shared" si="1"/>
        <v>50597.16667</v>
      </c>
      <c r="E5" s="59">
        <f t="shared" si="2"/>
        <v>85.05290678</v>
      </c>
      <c r="F5" s="59">
        <f>SUMIFS(CarrinhoFretes!G:G,CarrinhoFretes!S:S,T:T,CarrinhoFretes!Y:Y,"Descarregado")</f>
        <v>4303436.1</v>
      </c>
      <c r="G5" s="59">
        <f>SUMIFS(CarrinhoFretes!L:L,CarrinhoFretes!S:S,T:T,CarrinhoFretes!Y:Y,"Descarregado")</f>
        <v>374277.9</v>
      </c>
      <c r="H5" s="59">
        <f t="shared" si="3"/>
        <v>95.72543166</v>
      </c>
      <c r="I5" s="59">
        <f>SUMIFS(CarrinhoFretes!Q:Q,CarrinhoFretes!S:S,T:T,CarrinhoFretes!Y:Y,"Descarregado")</f>
        <v>4843435.62</v>
      </c>
      <c r="J5" s="14">
        <f>SUMIFS(SaldoContas!C:C,SaldoContas!S:S,T:T)</f>
        <v>283371</v>
      </c>
      <c r="K5" s="14">
        <f>SUMIFS(SaldoContas!D:D,SaldoContas!S:S,T:T)</f>
        <v>718236.49</v>
      </c>
      <c r="L5" s="14">
        <f>SUMIFS(SaldoContas!G:G,SaldoContas!S:S,T:T)</f>
        <v>0</v>
      </c>
      <c r="M5" s="14">
        <f>SUMIFS(SaldoContas!I:I,SaldoContas!S:S,T:T)</f>
        <v>6070683.38</v>
      </c>
      <c r="N5" s="14">
        <f>SUMIFS(SaldoContas!J:J,SaldoContas!S:S,T:T)</f>
        <v>423352.36</v>
      </c>
      <c r="O5" s="14">
        <f>SUMIFS(SaldoContas!K:K,SaldoContas!S:S,T:T)</f>
        <v>194285.51</v>
      </c>
      <c r="P5" s="14">
        <f>SUMIFS(SaldoContas!L:L,SaldoContas!S:S,T:T)</f>
        <v>0</v>
      </c>
      <c r="Q5" s="14">
        <f>SUMIFS(SaldoContas!M:M,SaldoContas!S:S,T:T)</f>
        <v>0</v>
      </c>
      <c r="R5" s="14">
        <f>SUMIFS(SaldoContas!N:N,SaldoContas!S:S,T:T)</f>
        <v>0</v>
      </c>
      <c r="S5" s="14">
        <f t="shared" si="6"/>
        <v>6688321.25</v>
      </c>
      <c r="T5" s="117" t="str">
        <f t="shared" si="4"/>
        <v>CXG-0425</v>
      </c>
      <c r="U5" s="117" t="str">
        <f t="shared" si="5"/>
        <v>04/2025</v>
      </c>
    </row>
    <row r="6">
      <c r="A6" s="12">
        <v>5.0</v>
      </c>
      <c r="B6" s="13">
        <v>45808.0</v>
      </c>
      <c r="C6" s="116">
        <f>SUMIFS(CarrinhoFretes!V:V,CarrinhoFretes!S:S,T:T)</f>
        <v>2590621</v>
      </c>
      <c r="D6" s="116">
        <f t="shared" si="1"/>
        <v>43177.01667</v>
      </c>
      <c r="E6" s="59">
        <f t="shared" si="2"/>
        <v>67.78361466</v>
      </c>
      <c r="F6" s="59">
        <f>SUMIFS(CarrinhoFretes!G:G,CarrinhoFretes!S:S,T:T,CarrinhoFretes!Y:Y,"Descarregado")</f>
        <v>2926694.26</v>
      </c>
      <c r="G6" s="59">
        <f>SUMIFS(CarrinhoFretes!L:L,CarrinhoFretes!S:S,T:T,CarrinhoFretes!Y:Y,"Descarregado")</f>
        <v>721148.32</v>
      </c>
      <c r="H6" s="59">
        <f t="shared" si="3"/>
        <v>90.00863075</v>
      </c>
      <c r="I6" s="59">
        <f>SUMIFS(CarrinhoFretes!Q:Q,CarrinhoFretes!S:S,T:T,CarrinhoFretes!Y:Y,"Descarregado")</f>
        <v>3886304.15</v>
      </c>
      <c r="J6" s="14">
        <f>SUMIFS(SaldoContas!C:C,SaldoContas!S:S,T:T)</f>
        <v>72000</v>
      </c>
      <c r="K6" s="14">
        <f>SUMIFS(SaldoContas!D:D,SaldoContas!S:S,T:T)</f>
        <v>253675.87</v>
      </c>
      <c r="L6" s="14">
        <f>SUMIFS(SaldoContas!G:G,SaldoContas!S:S,T:T)</f>
        <v>3586</v>
      </c>
      <c r="M6" s="14">
        <f>SUMIFS(SaldoContas!I:I,SaldoContas!S:S,T:T)</f>
        <v>3408275.95</v>
      </c>
      <c r="N6" s="14">
        <f>SUMIFS(SaldoContas!J:J,SaldoContas!S:S,T:T)</f>
        <v>722971.66</v>
      </c>
      <c r="O6" s="14">
        <f>SUMIFS(SaldoContas!K:K,SaldoContas!S:S,T:T)</f>
        <v>119052.48</v>
      </c>
      <c r="P6" s="14">
        <f>SUMIFS(SaldoContas!L:L,SaldoContas!S:S,T:T)</f>
        <v>3.2</v>
      </c>
      <c r="Q6" s="14">
        <f>SUMIFS(SaldoContas!M:M,SaldoContas!S:S,T:T)</f>
        <v>20000</v>
      </c>
      <c r="R6" s="14">
        <f>SUMIFS(SaldoContas!N:N,SaldoContas!S:S,T:T)</f>
        <v>0</v>
      </c>
      <c r="S6" s="14">
        <f t="shared" si="6"/>
        <v>4270303.29</v>
      </c>
      <c r="T6" s="117" t="str">
        <f t="shared" si="4"/>
        <v>CXG-0525</v>
      </c>
      <c r="U6" s="117" t="str">
        <f t="shared" si="5"/>
        <v>05/2025</v>
      </c>
    </row>
    <row r="7">
      <c r="A7" s="12">
        <v>6.0</v>
      </c>
      <c r="B7" s="13">
        <v>45838.0</v>
      </c>
      <c r="C7" s="116">
        <f>SUMIFS(CarrinhoFretes!V:V,CarrinhoFretes!S:S,T:T)</f>
        <v>4417520</v>
      </c>
      <c r="D7" s="116">
        <f t="shared" si="1"/>
        <v>73625.33333</v>
      </c>
      <c r="E7" s="59">
        <f t="shared" si="2"/>
        <v>57.94506995</v>
      </c>
      <c r="F7" s="59">
        <f>SUMIFS(CarrinhoFretes!G:G,CarrinhoFretes!S:S,T:T,CarrinhoFretes!Y:Y,"Descarregado")</f>
        <v>4266225.09</v>
      </c>
      <c r="G7" s="59">
        <f>SUMIFS(CarrinhoFretes!L:L,CarrinhoFretes!S:S,T:T,CarrinhoFretes!Y:Y,"Descarregado")</f>
        <v>1354986.89</v>
      </c>
      <c r="H7" s="59">
        <f t="shared" si="3"/>
        <v>81.45936322</v>
      </c>
      <c r="I7" s="59">
        <f>SUMIFS(CarrinhoFretes!Q:Q,CarrinhoFretes!S:S,T:T,CarrinhoFretes!Y:Y,"Descarregado")</f>
        <v>5997472.77</v>
      </c>
      <c r="J7" s="14">
        <f>SUMIFS(SaldoContas!C:C,SaldoContas!S:S,T:T)</f>
        <v>105700</v>
      </c>
      <c r="K7" s="14">
        <f>SUMIFS(SaldoContas!D:D,SaldoContas!S:S,T:T)</f>
        <v>375911.99</v>
      </c>
      <c r="L7" s="14">
        <f>SUMIFS(SaldoContas!G:G,SaldoContas!S:S,T:T)</f>
        <v>0</v>
      </c>
      <c r="M7" s="14">
        <f>SUMIFS(SaldoContas!I:I,SaldoContas!S:S,T:T)</f>
        <v>3896804.76</v>
      </c>
      <c r="N7" s="14">
        <f>SUMIFS(SaldoContas!J:J,SaldoContas!S:S,T:T)</f>
        <v>1334078.73</v>
      </c>
      <c r="O7" s="14">
        <f>SUMIFS(SaldoContas!K:K,SaldoContas!S:S,T:T)</f>
        <v>212083.92</v>
      </c>
      <c r="P7" s="14">
        <f>SUMIFS(SaldoContas!L:L,SaldoContas!S:S,T:T)</f>
        <v>5834</v>
      </c>
      <c r="Q7" s="14">
        <f>SUMIFS(SaldoContas!M:M,SaldoContas!S:S,T:T)</f>
        <v>15000</v>
      </c>
      <c r="R7" s="14">
        <f>SUMIFS(SaldoContas!N:N,SaldoContas!S:S,T:T)</f>
        <v>0</v>
      </c>
      <c r="S7" s="14">
        <f t="shared" si="6"/>
        <v>5463801.41</v>
      </c>
      <c r="T7" s="117" t="str">
        <f t="shared" si="4"/>
        <v>CXG-0625</v>
      </c>
      <c r="U7" s="117" t="str">
        <f t="shared" si="5"/>
        <v>06/2025</v>
      </c>
    </row>
    <row r="8">
      <c r="A8" s="12">
        <v>7.0</v>
      </c>
      <c r="B8" s="13">
        <v>45869.0</v>
      </c>
      <c r="C8" s="116">
        <f>SUMIFS(CarrinhoFretes!V:V,CarrinhoFretes!S:S,T:T)</f>
        <v>6861930</v>
      </c>
      <c r="D8" s="116">
        <f t="shared" si="1"/>
        <v>114365.5</v>
      </c>
      <c r="E8" s="59">
        <f t="shared" si="2"/>
        <v>57.26142193</v>
      </c>
      <c r="F8" s="59">
        <f>SUMIFS(CarrinhoFretes!G:G,CarrinhoFretes!S:S,T:T,CarrinhoFretes!Y:Y,"Descarregado")</f>
        <v>6548731.15</v>
      </c>
      <c r="G8" s="59">
        <f>SUMIFS(CarrinhoFretes!L:L,CarrinhoFretes!S:S,T:T,CarrinhoFretes!Y:Y,"Descarregado")</f>
        <v>2184840.7</v>
      </c>
      <c r="H8" s="59">
        <f t="shared" si="3"/>
        <v>80.03266754</v>
      </c>
      <c r="I8" s="59">
        <f>SUMIFS(CarrinhoFretes!Q:Q,CarrinhoFretes!S:S,T:T,CarrinhoFretes!Y:Y,"Descarregado")</f>
        <v>9152976.04</v>
      </c>
      <c r="J8" s="14">
        <f>SUMIFS(SaldoContas!C:C,SaldoContas!S:S,T:T)</f>
        <v>12124</v>
      </c>
      <c r="K8" s="14">
        <f>SUMIFS(SaldoContas!D:D,SaldoContas!S:S,T:T)</f>
        <v>459023.31</v>
      </c>
      <c r="L8" s="14">
        <f>SUMIFS(SaldoContas!G:G,SaldoContas!S:S,T:T)</f>
        <v>0</v>
      </c>
      <c r="M8" s="14">
        <f>SUMIFS(SaldoContas!I:I,SaldoContas!S:S,T:T)</f>
        <v>7792231.83</v>
      </c>
      <c r="N8" s="14">
        <f>SUMIFS(SaldoContas!J:J,SaldoContas!S:S,T:T)</f>
        <v>2324722.04</v>
      </c>
      <c r="O8" s="14">
        <f>SUMIFS(SaldoContas!K:K,SaldoContas!S:S,T:T)</f>
        <v>196436.39</v>
      </c>
      <c r="P8" s="14">
        <f>SUMIFS(SaldoContas!L:L,SaldoContas!S:S,T:T)</f>
        <v>1000</v>
      </c>
      <c r="Q8" s="14">
        <f>SUMIFS(SaldoContas!M:M,SaldoContas!S:S,T:T)</f>
        <v>71294.86</v>
      </c>
      <c r="R8" s="14">
        <f>SUMIFS(SaldoContas!N:N,SaldoContas!S:S,T:T)</f>
        <v>0</v>
      </c>
      <c r="S8" s="14">
        <f t="shared" si="6"/>
        <v>10385685.12</v>
      </c>
      <c r="T8" s="117" t="str">
        <f t="shared" si="4"/>
        <v>CXG-0725</v>
      </c>
      <c r="U8" s="117" t="str">
        <f t="shared" si="5"/>
        <v>07/2025</v>
      </c>
    </row>
    <row r="9">
      <c r="A9" s="12">
        <v>8.0</v>
      </c>
      <c r="B9" s="13">
        <v>45900.0</v>
      </c>
      <c r="C9" s="116">
        <f>SUMIFS(CarrinhoFretes!V:V,CarrinhoFretes!S:S,T:T)</f>
        <v>4678180</v>
      </c>
      <c r="D9" s="116">
        <f t="shared" si="1"/>
        <v>77969.66667</v>
      </c>
      <c r="E9" s="59">
        <f t="shared" si="2"/>
        <v>58.42274675</v>
      </c>
      <c r="F9" s="59">
        <f>SUMIFS(CarrinhoFretes!G:G,CarrinhoFretes!S:S,T:T,CarrinhoFretes!Y:Y,"Descarregado")</f>
        <v>4555202.09</v>
      </c>
      <c r="G9" s="59">
        <f>SUMIFS(CarrinhoFretes!L:L,CarrinhoFretes!S:S,T:T,CarrinhoFretes!Y:Y,"Descarregado")</f>
        <v>1431443.8</v>
      </c>
      <c r="H9" s="59">
        <f t="shared" si="3"/>
        <v>81.26214041</v>
      </c>
      <c r="I9" s="59">
        <f>SUMIFS(CarrinhoFretes!Q:Q,CarrinhoFretes!S:S,T:T,CarrinhoFretes!Y:Y,"Descarregado")</f>
        <v>6335982</v>
      </c>
      <c r="J9" s="14">
        <f>SUMIFS(SaldoContas!C:C,SaldoContas!S:S,T:T)</f>
        <v>30700</v>
      </c>
      <c r="K9" s="14">
        <f>SUMIFS(SaldoContas!D:D,SaldoContas!S:S,T:T)</f>
        <v>399555.39</v>
      </c>
      <c r="L9" s="14">
        <f>SUMIFS(SaldoContas!G:G,SaldoContas!S:S,T:T)</f>
        <v>0</v>
      </c>
      <c r="M9" s="14">
        <f>SUMIFS(SaldoContas!I:I,SaldoContas!S:S,T:T)</f>
        <v>4563626.56</v>
      </c>
      <c r="N9" s="14">
        <f>SUMIFS(SaldoContas!J:J,SaldoContas!S:S,T:T)</f>
        <v>1253917.16</v>
      </c>
      <c r="O9" s="14">
        <f>SUMIFS(SaldoContas!K:K,SaldoContas!S:S,T:T)</f>
        <v>164108.07</v>
      </c>
      <c r="P9" s="14">
        <f>SUMIFS(SaldoContas!L:L,SaldoContas!S:S,T:T)</f>
        <v>1882.7</v>
      </c>
      <c r="Q9" s="14">
        <f>SUMIFS(SaldoContas!M:M,SaldoContas!S:S,T:T)</f>
        <v>493257.27</v>
      </c>
      <c r="R9" s="14">
        <f>SUMIFS(SaldoContas!N:N,SaldoContas!S:S,T:T)</f>
        <v>0</v>
      </c>
      <c r="S9" s="14">
        <f t="shared" si="6"/>
        <v>6476791.76</v>
      </c>
      <c r="T9" s="117" t="str">
        <f t="shared" si="4"/>
        <v>CXG-0825</v>
      </c>
      <c r="U9" s="117" t="str">
        <f t="shared" si="5"/>
        <v>08/2025</v>
      </c>
    </row>
    <row r="10">
      <c r="A10" s="12">
        <v>9.0</v>
      </c>
      <c r="B10" s="13">
        <v>45930.0</v>
      </c>
      <c r="C10" s="116">
        <f>SUMIFS(CarrinhoFretes!V:V,CarrinhoFretes!S:S,T:T)</f>
        <v>5340660</v>
      </c>
      <c r="D10" s="116">
        <f t="shared" si="1"/>
        <v>89011</v>
      </c>
      <c r="E10" s="59">
        <f t="shared" si="2"/>
        <v>59.92159587</v>
      </c>
      <c r="F10" s="59">
        <f>SUMIFS(CarrinhoFretes!G:G,CarrinhoFretes!S:S,T:T,CarrinhoFretes!Y:Y,"Descarregado")</f>
        <v>5333681.17</v>
      </c>
      <c r="G10" s="59">
        <f>SUMIFS(CarrinhoFretes!L:L,CarrinhoFretes!S:S,T:T,CarrinhoFretes!Y:Y,"Descarregado")</f>
        <v>1678695</v>
      </c>
      <c r="H10" s="59">
        <f t="shared" si="3"/>
        <v>84.06061644</v>
      </c>
      <c r="I10" s="59">
        <f>SUMIFS(CarrinhoFretes!Q:Q,CarrinhoFretes!S:S,T:T,CarrinhoFretes!Y:Y,"Descarregado")</f>
        <v>7482319.53</v>
      </c>
      <c r="J10" s="14">
        <f>SUMIFS(SaldoContas!C:C,SaldoContas!S:S,T:T)</f>
        <v>50000</v>
      </c>
      <c r="K10" s="14">
        <f>SUMIFS(SaldoContas!D:D,SaldoContas!S:S,T:T)</f>
        <v>133784.11</v>
      </c>
      <c r="L10" s="14">
        <f>SUMIFS(SaldoContas!G:G,SaldoContas!S:S,T:T)</f>
        <v>0</v>
      </c>
      <c r="M10" s="14">
        <f>SUMIFS(SaldoContas!I:I,SaldoContas!S:S,T:T)</f>
        <v>5781782.98</v>
      </c>
      <c r="N10" s="14">
        <f>SUMIFS(SaldoContas!J:J,SaldoContas!S:S,T:T)</f>
        <v>1756038.43</v>
      </c>
      <c r="O10" s="14">
        <f>SUMIFS(SaldoContas!K:K,SaldoContas!S:S,T:T)</f>
        <v>265141.42</v>
      </c>
      <c r="P10" s="14">
        <f>SUMIFS(SaldoContas!L:L,SaldoContas!S:S,T:T)</f>
        <v>11788</v>
      </c>
      <c r="Q10" s="14">
        <f>SUMIFS(SaldoContas!M:M,SaldoContas!S:S,T:T)</f>
        <v>20007.21</v>
      </c>
      <c r="R10" s="14">
        <f>SUMIFS(SaldoContas!N:N,SaldoContas!S:S,T:T)</f>
        <v>0</v>
      </c>
      <c r="S10" s="14">
        <f t="shared" si="6"/>
        <v>7834758.04</v>
      </c>
      <c r="T10" s="117" t="str">
        <f t="shared" si="4"/>
        <v>CXG-0925</v>
      </c>
      <c r="U10" s="117" t="str">
        <f t="shared" si="5"/>
        <v>09/2025</v>
      </c>
    </row>
    <row r="11">
      <c r="A11" s="12">
        <v>10.0</v>
      </c>
      <c r="B11" s="13">
        <v>45961.0</v>
      </c>
      <c r="C11" s="116">
        <f>SUMIFS(CarrinhoFretes!V:V,CarrinhoFretes!S:S,T:T)</f>
        <v>6377880</v>
      </c>
      <c r="D11" s="116">
        <f t="shared" si="1"/>
        <v>106298</v>
      </c>
      <c r="E11" s="59">
        <f t="shared" si="2"/>
        <v>60.93468532</v>
      </c>
      <c r="F11" s="59">
        <f>SUMIFS(CarrinhoFretes!G:G,CarrinhoFretes!S:S,T:T,CarrinhoFretes!Y:Y,"Descarregado")</f>
        <v>6477235.18</v>
      </c>
      <c r="G11" s="59">
        <f>SUMIFS(CarrinhoFretes!L:L,CarrinhoFretes!S:S,T:T,CarrinhoFretes!Y:Y,"Descarregado")</f>
        <v>1464399.65</v>
      </c>
      <c r="H11" s="59">
        <f t="shared" si="3"/>
        <v>78.42575072</v>
      </c>
      <c r="I11" s="59">
        <f>SUMIFS(CarrinhoFretes!Q:Q,CarrinhoFretes!S:S,T:T,CarrinhoFretes!Y:Y,"Descarregado")</f>
        <v>8336500.45</v>
      </c>
      <c r="J11" s="14">
        <f>SUMIFS(SaldoContas!C:C,SaldoContas!S:S,T:T)</f>
        <v>100700</v>
      </c>
      <c r="K11" s="14">
        <f>SUMIFS(SaldoContas!D:D,SaldoContas!S:S,T:T)</f>
        <v>-49970.59</v>
      </c>
      <c r="L11" s="14">
        <f>SUMIFS(SaldoContas!G:G,SaldoContas!S:S,T:T)</f>
        <v>0</v>
      </c>
      <c r="M11" s="14">
        <f>SUMIFS(SaldoContas!I:I,SaldoContas!S:S,T:T)</f>
        <v>6109629.42</v>
      </c>
      <c r="N11" s="14">
        <f>SUMIFS(SaldoContas!J:J,SaldoContas!S:S,T:T)</f>
        <v>1488176.24</v>
      </c>
      <c r="O11" s="14">
        <f>SUMIFS(SaldoContas!K:K,SaldoContas!S:S,T:T)</f>
        <v>294578.5</v>
      </c>
      <c r="P11" s="14">
        <f>SUMIFS(SaldoContas!L:L,SaldoContas!S:S,T:T)</f>
        <v>13169.9</v>
      </c>
      <c r="Q11" s="14">
        <f>SUMIFS(SaldoContas!M:M,SaldoContas!S:S,T:T)</f>
        <v>131731</v>
      </c>
      <c r="R11" s="14">
        <f>SUMIFS(SaldoContas!N:N,SaldoContas!S:S,T:T)</f>
        <v>0</v>
      </c>
      <c r="S11" s="14">
        <f t="shared" si="6"/>
        <v>8037285.06</v>
      </c>
      <c r="T11" s="117" t="str">
        <f t="shared" si="4"/>
        <v>CXG-1025</v>
      </c>
      <c r="U11" s="117" t="str">
        <f t="shared" si="5"/>
        <v>10/2025</v>
      </c>
    </row>
    <row r="12">
      <c r="A12" s="12">
        <v>11.0</v>
      </c>
      <c r="B12" s="13">
        <v>45991.0</v>
      </c>
      <c r="C12" s="116">
        <f>SUMIFS(CarrinhoFretes!V:V,CarrinhoFretes!S:S,T:T)</f>
        <v>6772110</v>
      </c>
      <c r="D12" s="116">
        <f t="shared" si="1"/>
        <v>112868.5</v>
      </c>
      <c r="E12" s="59">
        <f t="shared" si="2"/>
        <v>62.41416888</v>
      </c>
      <c r="F12" s="59">
        <f>SUMIFS(CarrinhoFretes!G:G,CarrinhoFretes!S:S,T:T,CarrinhoFretes!Y:Y,"Descarregado")</f>
        <v>7044593.62</v>
      </c>
      <c r="G12" s="59">
        <f>SUMIFS(CarrinhoFretes!L:L,CarrinhoFretes!S:S,T:T,CarrinhoFretes!Y:Y,"Descarregado")</f>
        <v>1243203.42</v>
      </c>
      <c r="H12" s="59">
        <f t="shared" si="3"/>
        <v>78.36421074</v>
      </c>
      <c r="I12" s="59">
        <f>SUMIFS(CarrinhoFretes!Q:Q,CarrinhoFretes!S:S,T:T,CarrinhoFretes!Y:Y,"Descarregado")</f>
        <v>8844850.92</v>
      </c>
      <c r="J12" s="14">
        <f>SUMIFS(SaldoContas!C:C,SaldoContas!S:S,T:T)</f>
        <v>130700</v>
      </c>
      <c r="K12" s="14">
        <f>SUMIFS(SaldoContas!D:D,SaldoContas!S:S,T:T)</f>
        <v>699402.13</v>
      </c>
      <c r="L12" s="14">
        <f>SUMIFS(SaldoContas!G:G,SaldoContas!S:S,T:T)</f>
        <v>0</v>
      </c>
      <c r="M12" s="14">
        <f>SUMIFS(SaldoContas!I:I,SaldoContas!S:S,T:T)</f>
        <v>6666352.81</v>
      </c>
      <c r="N12" s="14">
        <f>SUMIFS(SaldoContas!J:J,SaldoContas!S:S,T:T)</f>
        <v>1155444.11</v>
      </c>
      <c r="O12" s="14">
        <f>SUMIFS(SaldoContas!K:K,SaldoContas!S:S,T:T)</f>
        <v>193079.7</v>
      </c>
      <c r="P12" s="14">
        <f>SUMIFS(SaldoContas!L:L,SaldoContas!S:S,T:T)</f>
        <v>6788.9</v>
      </c>
      <c r="Q12" s="14">
        <f>SUMIFS(SaldoContas!M:M,SaldoContas!S:S,T:T)</f>
        <v>80000</v>
      </c>
      <c r="R12" s="14">
        <f>SUMIFS(SaldoContas!N:N,SaldoContas!S:S,T:T)</f>
        <v>0</v>
      </c>
      <c r="S12" s="14">
        <f t="shared" si="6"/>
        <v>8101665.52</v>
      </c>
      <c r="T12" s="117" t="str">
        <f t="shared" si="4"/>
        <v>CXG-1125</v>
      </c>
      <c r="U12" s="117" t="str">
        <f t="shared" si="5"/>
        <v>11/2025</v>
      </c>
    </row>
    <row r="13">
      <c r="A13" s="12">
        <v>12.0</v>
      </c>
      <c r="B13" s="13">
        <v>46022.0</v>
      </c>
      <c r="C13" s="116">
        <f>SUMIFS(CarrinhoFretes!V:V,CarrinhoFretes!S:S,T:T)</f>
        <v>6240490</v>
      </c>
      <c r="D13" s="116">
        <f t="shared" si="1"/>
        <v>104008.1667</v>
      </c>
      <c r="E13" s="59">
        <f t="shared" si="2"/>
        <v>67.70469364</v>
      </c>
      <c r="F13" s="59">
        <f>SUMIFS(CarrinhoFretes!G:G,CarrinhoFretes!S:S,T:T,CarrinhoFretes!Y:Y,"Descarregado")</f>
        <v>7041841.06</v>
      </c>
      <c r="G13" s="59">
        <f>SUMIFS(CarrinhoFretes!L:L,CarrinhoFretes!S:S,T:T,CarrinhoFretes!Y:Y,"Descarregado")</f>
        <v>878211.35</v>
      </c>
      <c r="H13" s="59">
        <f t="shared" si="3"/>
        <v>80.12539416</v>
      </c>
      <c r="I13" s="59">
        <f>SUMIFS(CarrinhoFretes!Q:Q,CarrinhoFretes!S:S,T:T,CarrinhoFretes!Y:Y,"Descarregado")</f>
        <v>8333695.35</v>
      </c>
      <c r="J13" s="14">
        <f>SUMIFS(SaldoContas!C:C,SaldoContas!S:S,T:T)</f>
        <v>77500</v>
      </c>
      <c r="K13" s="14">
        <f>SUMIFS(SaldoContas!D:D,SaldoContas!S:S,T:T)</f>
        <v>919902.6</v>
      </c>
      <c r="L13" s="14">
        <f>SUMIFS(SaldoContas!G:G,SaldoContas!S:S,T:T)</f>
        <v>0</v>
      </c>
      <c r="M13" s="14">
        <f>SUMIFS(SaldoContas!I:I,SaldoContas!S:S,T:T)</f>
        <v>6591570.74</v>
      </c>
      <c r="N13" s="14">
        <f>SUMIFS(SaldoContas!J:J,SaldoContas!S:S,T:T)</f>
        <v>1480682.99</v>
      </c>
      <c r="O13" s="14">
        <f>SUMIFS(SaldoContas!K:K,SaldoContas!S:S,T:T)</f>
        <v>428363.56</v>
      </c>
      <c r="P13" s="14">
        <f>SUMIFS(SaldoContas!L:L,SaldoContas!S:S,T:T)</f>
        <v>7551.75</v>
      </c>
      <c r="Q13" s="14">
        <f>SUMIFS(SaldoContas!M:M,SaldoContas!S:S,T:T)</f>
        <v>45023.57</v>
      </c>
      <c r="R13" s="14">
        <f>SUMIFS(SaldoContas!N:N,SaldoContas!S:S,T:T)</f>
        <v>0</v>
      </c>
      <c r="S13" s="14">
        <f t="shared" si="6"/>
        <v>8553192.61</v>
      </c>
      <c r="T13" s="117" t="str">
        <f t="shared" si="4"/>
        <v>CXG-1225</v>
      </c>
      <c r="U13" s="117" t="str">
        <f t="shared" si="5"/>
        <v>12/2025</v>
      </c>
    </row>
    <row r="14">
      <c r="A14" s="12">
        <v>13.0</v>
      </c>
      <c r="B14" s="13">
        <v>46023.0</v>
      </c>
      <c r="C14" s="116">
        <f>SUMIFS(CarrinhoFretes!V:V,CarrinhoFretes!S:S,T:T)</f>
        <v>6624840</v>
      </c>
      <c r="D14" s="116">
        <f t="shared" si="1"/>
        <v>110414</v>
      </c>
      <c r="E14" s="59">
        <f t="shared" si="2"/>
        <v>67.37396055</v>
      </c>
      <c r="F14" s="59">
        <f>SUMIFS(CarrinhoFretes!G:G,CarrinhoFretes!S:S,T:T,CarrinhoFretes!Y:Y,"Descarregado")</f>
        <v>7439028.48</v>
      </c>
      <c r="G14" s="59">
        <f>SUMIFS(CarrinhoFretes!L:L,CarrinhoFretes!S:S,T:T,CarrinhoFretes!Y:Y,"Descarregado")</f>
        <v>972924</v>
      </c>
      <c r="H14" s="59">
        <f t="shared" si="3"/>
        <v>79.0508066</v>
      </c>
      <c r="I14" s="59">
        <f>SUMIFS(CarrinhoFretes!Q:Q,CarrinhoFretes!S:S,T:T,CarrinhoFretes!Y:Y,"Descarregado")</f>
        <v>8728315.76</v>
      </c>
      <c r="J14" s="14">
        <f>SUMIFS(SaldoContas!C:C,SaldoContas!S:S,T:T)</f>
        <v>1400</v>
      </c>
      <c r="K14" s="14">
        <f>SUMIFS(SaldoContas!D:D,SaldoContas!S:S,T:T)</f>
        <v>2162615.23</v>
      </c>
      <c r="L14" s="14">
        <f>SUMIFS(SaldoContas!G:G,SaldoContas!S:S,T:T)</f>
        <v>0</v>
      </c>
      <c r="M14" s="14">
        <f>SUMIFS(SaldoContas!I:I,SaldoContas!S:S,T:T)</f>
        <v>7228055.68</v>
      </c>
      <c r="N14" s="14">
        <f>SUMIFS(SaldoContas!J:J,SaldoContas!S:S,T:T)</f>
        <v>677754.71</v>
      </c>
      <c r="O14" s="14">
        <f>SUMIFS(SaldoContas!K:K,SaldoContas!S:S,T:T)</f>
        <v>204509.86</v>
      </c>
      <c r="P14" s="14">
        <f>SUMIFS(SaldoContas!L:L,SaldoContas!S:S,T:T)</f>
        <v>0</v>
      </c>
      <c r="Q14" s="14">
        <f>SUMIFS(SaldoContas!M:M,SaldoContas!S:S,T:T)</f>
        <v>0</v>
      </c>
      <c r="R14" s="14">
        <f>SUMIFS(SaldoContas!N:N,SaldoContas!S:S,T:T)</f>
        <v>0</v>
      </c>
      <c r="S14" s="14">
        <f t="shared" si="6"/>
        <v>8110320.25</v>
      </c>
      <c r="T14" s="117" t="str">
        <f t="shared" si="4"/>
        <v>CXG-0126</v>
      </c>
      <c r="U14" s="117" t="str">
        <f t="shared" si="5"/>
        <v>01/2026</v>
      </c>
    </row>
    <row r="15">
      <c r="A15" s="12">
        <v>14.0</v>
      </c>
      <c r="B15" s="13">
        <v>46054.0</v>
      </c>
      <c r="C15" s="116">
        <f>SUMIFS(CarrinhoFretes!V:V,CarrinhoFretes!S:S,T:T)</f>
        <v>6047820</v>
      </c>
      <c r="D15" s="116">
        <f t="shared" si="1"/>
        <v>100797</v>
      </c>
      <c r="E15" s="59">
        <f t="shared" si="2"/>
        <v>63.14308223</v>
      </c>
      <c r="F15" s="59">
        <f>SUMIFS(CarrinhoFretes!G:G,CarrinhoFretes!S:S,T:T,CarrinhoFretes!Y:Y,"Descarregado")</f>
        <v>6364633.26</v>
      </c>
      <c r="G15" s="59">
        <f>SUMIFS(CarrinhoFretes!L:L,CarrinhoFretes!S:S,T:T,CarrinhoFretes!Y:Y,"Descarregado")</f>
        <v>1042626</v>
      </c>
      <c r="H15" s="59">
        <f t="shared" si="3"/>
        <v>77.09160163</v>
      </c>
      <c r="I15" s="59">
        <f>SUMIFS(CarrinhoFretes!Q:Q,CarrinhoFretes!S:S,T:T,CarrinhoFretes!Y:Y,"Descarregado")</f>
        <v>7770602.17</v>
      </c>
      <c r="J15" s="14">
        <f>SUMIFS(SaldoContas!C:C,SaldoContas!S:S,T:T)</f>
        <v>0</v>
      </c>
      <c r="K15" s="14">
        <f>SUMIFS(SaldoContas!D:D,SaldoContas!S:S,T:T)</f>
        <v>1326822.04</v>
      </c>
      <c r="L15" s="14">
        <f>SUMIFS(SaldoContas!G:G,SaldoContas!S:S,T:T)</f>
        <v>0</v>
      </c>
      <c r="M15" s="14">
        <f>SUMIFS(SaldoContas!I:I,SaldoContas!S:S,T:T)</f>
        <v>7107111.86</v>
      </c>
      <c r="N15" s="14">
        <f>SUMIFS(SaldoContas!J:J,SaldoContas!S:S,T:T)</f>
        <v>1065189.93</v>
      </c>
      <c r="O15" s="14">
        <f>SUMIFS(SaldoContas!K:K,SaldoContas!S:S,T:T)</f>
        <v>280251.03</v>
      </c>
      <c r="P15" s="14">
        <f>SUMIFS(SaldoContas!L:L,SaldoContas!S:S,T:T)</f>
        <v>1800</v>
      </c>
      <c r="Q15" s="14">
        <f>SUMIFS(SaldoContas!M:M,SaldoContas!S:S,T:T)</f>
        <v>60000</v>
      </c>
      <c r="R15" s="14">
        <f>SUMIFS(SaldoContas!N:N,SaldoContas!S:S,T:T)</f>
        <v>0</v>
      </c>
      <c r="S15" s="14">
        <f t="shared" si="6"/>
        <v>8514352.82</v>
      </c>
      <c r="T15" s="117" t="str">
        <f t="shared" si="4"/>
        <v>CXG-0226</v>
      </c>
      <c r="U15" s="117" t="str">
        <f t="shared" si="5"/>
        <v>02/2026</v>
      </c>
    </row>
    <row r="16">
      <c r="A16" s="12">
        <v>15.0</v>
      </c>
      <c r="B16" s="13">
        <v>46082.0</v>
      </c>
      <c r="C16" s="116">
        <f>SUMIFS(CarrinhoFretes!V:V,CarrinhoFretes!S:S,T:T)</f>
        <v>6030630</v>
      </c>
      <c r="D16" s="116">
        <f t="shared" si="1"/>
        <v>100510.5</v>
      </c>
      <c r="E16" s="59">
        <f t="shared" si="2"/>
        <v>65.58345934</v>
      </c>
      <c r="F16" s="59">
        <f>SUMIFS(CarrinhoFretes!G:G,CarrinhoFretes!S:S,T:T,CarrinhoFretes!Y:Y,"Descarregado")</f>
        <v>6591826.29</v>
      </c>
      <c r="G16" s="59">
        <f>SUMIFS(CarrinhoFretes!L:L,CarrinhoFretes!S:S,T:T,CarrinhoFretes!Y:Y,"Descarregado")</f>
        <v>1031840.1</v>
      </c>
      <c r="H16" s="59">
        <f t="shared" si="3"/>
        <v>79.33397317</v>
      </c>
      <c r="I16" s="59">
        <f>SUMIFS(CarrinhoFretes!Q:Q,CarrinhoFretes!S:S,T:T,CarrinhoFretes!Y:Y,"Descarregado")</f>
        <v>7973897.31</v>
      </c>
      <c r="J16" s="14">
        <f>SUMIFS(SaldoContas!C:C,SaldoContas!S:S,T:T)</f>
        <v>1000</v>
      </c>
      <c r="K16" s="14">
        <f>SUMIFS(SaldoContas!D:D,SaldoContas!S:S,T:T)</f>
        <v>18282.81</v>
      </c>
      <c r="L16" s="14">
        <f>SUMIFS(SaldoContas!G:G,SaldoContas!S:S,T:T)</f>
        <v>0</v>
      </c>
      <c r="M16" s="14">
        <f>SUMIFS(SaldoContas!I:I,SaldoContas!S:S,T:T)</f>
        <v>7029720.36</v>
      </c>
      <c r="N16" s="14">
        <f>SUMIFS(SaldoContas!J:J,SaldoContas!S:S,T:T)</f>
        <v>843594.95</v>
      </c>
      <c r="O16" s="14">
        <f>SUMIFS(SaldoContas!K:K,SaldoContas!S:S,T:T)</f>
        <v>277656.57</v>
      </c>
      <c r="P16" s="14">
        <f>SUMIFS(SaldoContas!L:L,SaldoContas!S:S,T:T)</f>
        <v>4710.66</v>
      </c>
      <c r="Q16" s="14">
        <f>SUMIFS(SaldoContas!M:M,SaldoContas!S:S,T:T)</f>
        <v>173328</v>
      </c>
      <c r="R16" s="14">
        <f>SUMIFS(SaldoContas!N:N,SaldoContas!S:S,T:T)</f>
        <v>0</v>
      </c>
      <c r="S16" s="14">
        <f t="shared" si="6"/>
        <v>8329010.54</v>
      </c>
      <c r="T16" s="117" t="str">
        <f t="shared" si="4"/>
        <v>CXG-0326</v>
      </c>
      <c r="U16" s="117" t="str">
        <f t="shared" si="5"/>
        <v>03/2026</v>
      </c>
    </row>
    <row r="17">
      <c r="A17" s="12">
        <v>16.0</v>
      </c>
      <c r="B17" s="13">
        <v>46113.0</v>
      </c>
      <c r="C17" s="116">
        <f>SUMIFS(CarrinhoFretes!V:V,CarrinhoFretes!S:S,T:T)</f>
        <v>5501430</v>
      </c>
      <c r="D17" s="116">
        <f t="shared" si="1"/>
        <v>91690.5</v>
      </c>
      <c r="E17" s="59">
        <f t="shared" si="2"/>
        <v>64.35170405</v>
      </c>
      <c r="F17" s="59">
        <f>SUMIFS(CarrinhoFretes!G:G,CarrinhoFretes!S:S,T:T,CarrinhoFretes!Y:Y,"Descarregado")</f>
        <v>5900439.92</v>
      </c>
      <c r="G17" s="59">
        <f>SUMIFS(CarrinhoFretes!L:L,CarrinhoFretes!S:S,T:T,CarrinhoFretes!Y:Y,"Descarregado")</f>
        <v>1168094.1</v>
      </c>
      <c r="H17" s="59">
        <f t="shared" si="3"/>
        <v>81.18283443</v>
      </c>
      <c r="I17" s="59">
        <f>SUMIFS(CarrinhoFretes!Q:Q,CarrinhoFretes!S:S,T:T,CarrinhoFretes!Y:Y,"Descarregado")</f>
        <v>7443694.68</v>
      </c>
      <c r="J17" s="14">
        <f>SUMIFS(SaldoContas!C:C,SaldoContas!S:S,T:T)</f>
        <v>1000</v>
      </c>
      <c r="K17" s="14">
        <f>SUMIFS(SaldoContas!D:D,SaldoContas!S:S,T:T)</f>
        <v>301780.24</v>
      </c>
      <c r="L17" s="14">
        <f>SUMIFS(SaldoContas!G:G,SaldoContas!S:S,T:T)</f>
        <v>0</v>
      </c>
      <c r="M17" s="14">
        <f>SUMIFS(SaldoContas!I:I,SaldoContas!S:S,T:T)</f>
        <v>5733007.39</v>
      </c>
      <c r="N17" s="14">
        <f>SUMIFS(SaldoContas!J:J,SaldoContas!S:S,T:T)</f>
        <v>1648238.8</v>
      </c>
      <c r="O17" s="14">
        <f>SUMIFS(SaldoContas!K:K,SaldoContas!S:S,T:T)</f>
        <v>259582.87</v>
      </c>
      <c r="P17" s="14">
        <f>SUMIFS(SaldoContas!L:L,SaldoContas!S:S,T:T)</f>
        <v>1239.7</v>
      </c>
      <c r="Q17" s="14">
        <f>SUMIFS(SaldoContas!M:M,SaldoContas!S:S,T:T)</f>
        <v>0</v>
      </c>
      <c r="R17" s="14">
        <f>SUMIFS(SaldoContas!N:N,SaldoContas!S:S,T:T)</f>
        <v>0</v>
      </c>
      <c r="S17" s="14">
        <f t="shared" si="6"/>
        <v>7642068.76</v>
      </c>
      <c r="T17" s="117" t="str">
        <f t="shared" si="4"/>
        <v>CXG-0426</v>
      </c>
      <c r="U17" s="117" t="str">
        <f t="shared" si="5"/>
        <v>04/2026</v>
      </c>
    </row>
    <row r="18">
      <c r="A18" s="12">
        <v>17.0</v>
      </c>
      <c r="B18" s="13">
        <v>46143.0</v>
      </c>
      <c r="C18" s="116">
        <f>SUMIFS(CarrinhoFretes!V:V,CarrinhoFretes!S:S,T:T)</f>
        <v>5601800</v>
      </c>
      <c r="D18" s="116">
        <f t="shared" si="1"/>
        <v>93363.33333</v>
      </c>
      <c r="E18" s="59">
        <f t="shared" si="2"/>
        <v>56.42828305</v>
      </c>
      <c r="F18" s="59">
        <f>SUMIFS(CarrinhoFretes!G:G,CarrinhoFretes!S:S,T:T,CarrinhoFretes!Y:Y,"Descarregado")</f>
        <v>5268332.6</v>
      </c>
      <c r="G18" s="59">
        <f>SUMIFS(CarrinhoFretes!L:L,CarrinhoFretes!S:S,T:T,CarrinhoFretes!Y:Y,"Descarregado")</f>
        <v>1573297.1</v>
      </c>
      <c r="H18" s="59">
        <f t="shared" si="3"/>
        <v>77.46569399</v>
      </c>
      <c r="I18" s="59">
        <f>SUMIFS(CarrinhoFretes!Q:Q,CarrinhoFretes!S:S,T:T,CarrinhoFretes!Y:Y,"Descarregado")</f>
        <v>7232455.41</v>
      </c>
      <c r="J18" s="14">
        <f>SUMIFS(SaldoContas!C:C,SaldoContas!S:S,T:T)</f>
        <v>0</v>
      </c>
      <c r="K18" s="14">
        <f>SUMIFS(SaldoContas!D:D,SaldoContas!S:S,T:T)</f>
        <v>708645.21</v>
      </c>
      <c r="L18" s="14">
        <f>SUMIFS(SaldoContas!G:G,SaldoContas!S:S,T:T)</f>
        <v>0</v>
      </c>
      <c r="M18" s="14">
        <f>SUMIFS(SaldoContas!I:I,SaldoContas!S:S,T:T)</f>
        <v>5544722.34</v>
      </c>
      <c r="N18" s="14">
        <f>SUMIFS(SaldoContas!J:J,SaldoContas!S:S,T:T)</f>
        <v>1968661.94</v>
      </c>
      <c r="O18" s="14">
        <f>SUMIFS(SaldoContas!K:K,SaldoContas!S:S,T:T)</f>
        <v>232605.69</v>
      </c>
      <c r="P18" s="14">
        <f>SUMIFS(SaldoContas!L:L,SaldoContas!S:S,T:T)</f>
        <v>3390.5</v>
      </c>
      <c r="Q18" s="14">
        <f>SUMIFS(SaldoContas!M:M,SaldoContas!S:S,T:T)</f>
        <v>298046</v>
      </c>
      <c r="R18" s="14">
        <f>SUMIFS(SaldoContas!N:N,SaldoContas!S:S,T:T)</f>
        <v>0</v>
      </c>
      <c r="S18" s="14">
        <f t="shared" si="6"/>
        <v>8047426.47</v>
      </c>
      <c r="T18" s="117" t="str">
        <f t="shared" si="4"/>
        <v>CXG-0526</v>
      </c>
      <c r="U18" s="117" t="str">
        <f t="shared" si="5"/>
        <v>05/2026</v>
      </c>
    </row>
    <row r="19">
      <c r="A19" s="12">
        <v>18.0</v>
      </c>
      <c r="B19" s="13">
        <v>46174.0</v>
      </c>
      <c r="C19" s="116">
        <f>SUMIFS(CarrinhoFretes!V:V,CarrinhoFretes!S:S,T:T)</f>
        <v>0</v>
      </c>
      <c r="D19" s="116">
        <f t="shared" si="1"/>
        <v>0</v>
      </c>
      <c r="E19" s="117" t="str">
        <f t="shared" si="2"/>
        <v>#DIV/0!</v>
      </c>
      <c r="F19" s="59">
        <f>SUMIFS(CarrinhoFretes!G:G,CarrinhoFretes!S:S,T:T,CarrinhoFretes!Y:Y,"Descarregado")</f>
        <v>0</v>
      </c>
      <c r="G19" s="59">
        <f>SUMIFS(CarrinhoFretes!L:L,CarrinhoFretes!S:S,T:T,CarrinhoFretes!Y:Y,"Descarregado")</f>
        <v>0</v>
      </c>
      <c r="H19" s="59" t="str">
        <f t="shared" si="3"/>
        <v>#DIV/0!</v>
      </c>
      <c r="I19" s="59">
        <f>SUMIFS(CarrinhoFretes!Q:Q,CarrinhoFretes!S:S,T:T,CarrinhoFretes!Y:Y,"Descarregado")</f>
        <v>0</v>
      </c>
      <c r="J19" s="14">
        <f>SUMIFS(SaldoContas!C:C,SaldoContas!S:S,T:T)</f>
        <v>0</v>
      </c>
      <c r="K19" s="14">
        <f>SUMIFS(SaldoContas!D:D,SaldoContas!S:S,T:T)</f>
        <v>447920.17</v>
      </c>
      <c r="L19" s="14">
        <f>SUMIFS(SaldoContas!G:G,SaldoContas!S:S,T:T)</f>
        <v>0</v>
      </c>
      <c r="M19" s="14">
        <f>SUMIFS(SaldoContas!I:I,SaldoContas!S:S,T:T)</f>
        <v>480650.6</v>
      </c>
      <c r="N19" s="14">
        <f>SUMIFS(SaldoContas!J:J,SaldoContas!S:S,T:T)</f>
        <v>249650</v>
      </c>
      <c r="O19" s="14">
        <f>SUMIFS(SaldoContas!K:K,SaldoContas!S:S,T:T)</f>
        <v>39188.41</v>
      </c>
      <c r="P19" s="14">
        <f>SUMIFS(SaldoContas!L:L,SaldoContas!S:S,T:T)</f>
        <v>0</v>
      </c>
      <c r="Q19" s="14">
        <f>SUMIFS(SaldoContas!M:M,SaldoContas!S:S,T:T)</f>
        <v>0</v>
      </c>
      <c r="R19" s="14">
        <f>SUMIFS(SaldoContas!N:N,SaldoContas!S:S,T:T)</f>
        <v>0</v>
      </c>
      <c r="S19" s="14">
        <f t="shared" si="6"/>
        <v>769489.01</v>
      </c>
      <c r="T19" s="117" t="str">
        <f t="shared" si="4"/>
        <v>CXG-0626</v>
      </c>
      <c r="U19" s="117" t="str">
        <f t="shared" si="5"/>
        <v>06/2026</v>
      </c>
    </row>
    <row r="20">
      <c r="A20" s="12">
        <v>19.0</v>
      </c>
      <c r="B20" s="13">
        <v>46204.0</v>
      </c>
      <c r="C20" s="116">
        <f>SUMIFS(CarrinhoFretes!V:V,CarrinhoFretes!S:S,T:T)</f>
        <v>0</v>
      </c>
      <c r="D20" s="116">
        <f t="shared" si="1"/>
        <v>0</v>
      </c>
      <c r="E20" s="117" t="str">
        <f t="shared" si="2"/>
        <v>#DIV/0!</v>
      </c>
      <c r="F20" s="59">
        <f>SUMIFS(CarrinhoFretes!G:G,CarrinhoFretes!S:S,T:T,CarrinhoFretes!Y:Y,"Descarregado")</f>
        <v>0</v>
      </c>
      <c r="G20" s="59">
        <f>SUMIFS(CarrinhoFretes!L:L,CarrinhoFretes!S:S,T:T,CarrinhoFretes!Y:Y,"Descarregado")</f>
        <v>0</v>
      </c>
      <c r="H20" s="59" t="str">
        <f t="shared" si="3"/>
        <v>#DIV/0!</v>
      </c>
      <c r="I20" s="59">
        <f>SUMIFS(CarrinhoFretes!Q:Q,CarrinhoFretes!S:S,T:T,CarrinhoFretes!Y:Y,"Descarregado")</f>
        <v>0</v>
      </c>
      <c r="J20" s="14">
        <f>SUMIFS(SaldoContas!C:C,SaldoContas!S:S,T:T)</f>
        <v>0</v>
      </c>
      <c r="K20" s="14">
        <f>SUMIFS(SaldoContas!D:D,SaldoContas!S:S,T:T)</f>
        <v>0</v>
      </c>
      <c r="L20" s="14">
        <f>SUMIFS(SaldoContas!G:G,SaldoContas!S:S,T:T)</f>
        <v>0</v>
      </c>
      <c r="M20" s="14">
        <f>SUMIFS(SaldoContas!I:I,SaldoContas!S:S,T:T)</f>
        <v>0</v>
      </c>
      <c r="N20" s="14">
        <f>SUMIFS(SaldoContas!J:J,SaldoContas!S:S,T:T)</f>
        <v>0</v>
      </c>
      <c r="O20" s="14">
        <f>SUMIFS(SaldoContas!K:K,SaldoContas!S:S,T:T)</f>
        <v>0</v>
      </c>
      <c r="P20" s="14">
        <f>SUMIFS(SaldoContas!L:L,SaldoContas!S:S,T:T)</f>
        <v>0</v>
      </c>
      <c r="Q20" s="14">
        <f>SUMIFS(SaldoContas!M:M,SaldoContas!S:S,T:T)</f>
        <v>0</v>
      </c>
      <c r="R20" s="14">
        <f>SUMIFS(SaldoContas!N:N,SaldoContas!S:S,T:T)</f>
        <v>0</v>
      </c>
      <c r="S20" s="14">
        <f t="shared" si="6"/>
        <v>0</v>
      </c>
      <c r="T20" s="117" t="str">
        <f t="shared" si="4"/>
        <v>CXG-0726</v>
      </c>
      <c r="U20" s="117" t="str">
        <f t="shared" si="5"/>
        <v>07/2026</v>
      </c>
    </row>
    <row r="21">
      <c r="A21" s="12">
        <v>20.0</v>
      </c>
      <c r="B21" s="13">
        <v>46235.0</v>
      </c>
      <c r="C21" s="116">
        <f>SUMIFS(CarrinhoFretes!V:V,CarrinhoFretes!S:S,T:T)</f>
        <v>0</v>
      </c>
      <c r="D21" s="116">
        <f t="shared" si="1"/>
        <v>0</v>
      </c>
      <c r="E21" s="117" t="str">
        <f t="shared" si="2"/>
        <v>#DIV/0!</v>
      </c>
      <c r="F21" s="59">
        <f>SUMIFS(CarrinhoFretes!G:G,CarrinhoFretes!S:S,T:T,CarrinhoFretes!Y:Y,"Descarregado")</f>
        <v>0</v>
      </c>
      <c r="G21" s="59">
        <f>SUMIFS(CarrinhoFretes!L:L,CarrinhoFretes!S:S,T:T,CarrinhoFretes!Y:Y,"Descarregado")</f>
        <v>0</v>
      </c>
      <c r="H21" s="59" t="str">
        <f t="shared" si="3"/>
        <v>#DIV/0!</v>
      </c>
      <c r="I21" s="59">
        <f>SUMIFS(CarrinhoFretes!Q:Q,CarrinhoFretes!S:S,T:T,CarrinhoFretes!Y:Y,"Descarregado")</f>
        <v>0</v>
      </c>
      <c r="J21" s="14">
        <f>SUMIFS(SaldoContas!C:C,SaldoContas!S:S,T:T)</f>
        <v>0</v>
      </c>
      <c r="K21" s="14">
        <f>SUMIFS(SaldoContas!D:D,SaldoContas!S:S,T:T)</f>
        <v>0</v>
      </c>
      <c r="L21" s="14">
        <f>SUMIFS(SaldoContas!G:G,SaldoContas!S:S,T:T)</f>
        <v>0</v>
      </c>
      <c r="M21" s="14">
        <f>SUMIFS(SaldoContas!I:I,SaldoContas!S:S,T:T)</f>
        <v>0</v>
      </c>
      <c r="N21" s="14">
        <f>SUMIFS(SaldoContas!J:J,SaldoContas!S:S,T:T)</f>
        <v>0</v>
      </c>
      <c r="O21" s="14">
        <f>SUMIFS(SaldoContas!K:K,SaldoContas!S:S,T:T)</f>
        <v>0</v>
      </c>
      <c r="P21" s="14">
        <f>SUMIFS(SaldoContas!L:L,SaldoContas!S:S,T:T)</f>
        <v>0</v>
      </c>
      <c r="Q21" s="14">
        <f>SUMIFS(SaldoContas!M:M,SaldoContas!S:S,T:T)</f>
        <v>0</v>
      </c>
      <c r="R21" s="14">
        <f>SUMIFS(SaldoContas!N:N,SaldoContas!S:S,T:T)</f>
        <v>0</v>
      </c>
      <c r="S21" s="14">
        <f t="shared" si="6"/>
        <v>0</v>
      </c>
      <c r="T21" s="117" t="str">
        <f t="shared" si="4"/>
        <v>CXG-0826</v>
      </c>
      <c r="U21" s="117" t="str">
        <f t="shared" si="5"/>
        <v>08/2026</v>
      </c>
    </row>
    <row r="22">
      <c r="A22" s="12">
        <v>21.0</v>
      </c>
      <c r="B22" s="13">
        <v>46266.0</v>
      </c>
      <c r="C22" s="116">
        <f>SUMIFS(CarrinhoFretes!V:V,CarrinhoFretes!S:S,T:T)</f>
        <v>0</v>
      </c>
      <c r="D22" s="116">
        <f t="shared" si="1"/>
        <v>0</v>
      </c>
      <c r="E22" s="117" t="str">
        <f t="shared" si="2"/>
        <v>#DIV/0!</v>
      </c>
      <c r="F22" s="59">
        <f>SUMIFS(CarrinhoFretes!G:G,CarrinhoFretes!S:S,T:T,CarrinhoFretes!Y:Y,"Descarregado")</f>
        <v>0</v>
      </c>
      <c r="G22" s="59">
        <f>SUMIFS(CarrinhoFretes!L:L,CarrinhoFretes!S:S,T:T,CarrinhoFretes!Y:Y,"Descarregado")</f>
        <v>0</v>
      </c>
      <c r="H22" s="59" t="str">
        <f t="shared" si="3"/>
        <v>#DIV/0!</v>
      </c>
      <c r="I22" s="59">
        <f>SUMIFS(CarrinhoFretes!Q:Q,CarrinhoFretes!S:S,T:T,CarrinhoFretes!Y:Y,"Descarregado")</f>
        <v>0</v>
      </c>
      <c r="J22" s="14">
        <f>SUMIFS(SaldoContas!C:C,SaldoContas!S:S,T:T)</f>
        <v>0</v>
      </c>
      <c r="K22" s="14">
        <f>SUMIFS(SaldoContas!D:D,SaldoContas!S:S,T:T)</f>
        <v>0</v>
      </c>
      <c r="L22" s="14">
        <f>SUMIFS(SaldoContas!G:G,SaldoContas!S:S,T:T)</f>
        <v>0</v>
      </c>
      <c r="M22" s="14">
        <f>SUMIFS(SaldoContas!I:I,SaldoContas!S:S,T:T)</f>
        <v>0</v>
      </c>
      <c r="N22" s="14">
        <f>SUMIFS(SaldoContas!J:J,SaldoContas!S:S,T:T)</f>
        <v>0</v>
      </c>
      <c r="O22" s="14">
        <f>SUMIFS(SaldoContas!K:K,SaldoContas!S:S,T:T)</f>
        <v>0</v>
      </c>
      <c r="P22" s="14">
        <f>SUMIFS(SaldoContas!L:L,SaldoContas!S:S,T:T)</f>
        <v>0</v>
      </c>
      <c r="Q22" s="14">
        <f>SUMIFS(SaldoContas!M:M,SaldoContas!S:S,T:T)</f>
        <v>0</v>
      </c>
      <c r="R22" s="14">
        <f>SUMIFS(SaldoContas!N:N,SaldoContas!S:S,T:T)</f>
        <v>0</v>
      </c>
      <c r="S22" s="14">
        <f t="shared" si="6"/>
        <v>0</v>
      </c>
      <c r="T22" s="117" t="str">
        <f t="shared" si="4"/>
        <v>CXG-0926</v>
      </c>
      <c r="U22" s="117" t="str">
        <f t="shared" si="5"/>
        <v>09/2026</v>
      </c>
    </row>
    <row r="23">
      <c r="A23" s="12">
        <v>22.0</v>
      </c>
      <c r="B23" s="13">
        <v>46296.0</v>
      </c>
      <c r="C23" s="116">
        <f>SUMIFS(CarrinhoFretes!V:V,CarrinhoFretes!S:S,T:T)</f>
        <v>0</v>
      </c>
      <c r="D23" s="116">
        <f t="shared" si="1"/>
        <v>0</v>
      </c>
      <c r="E23" s="117" t="str">
        <f t="shared" si="2"/>
        <v>#DIV/0!</v>
      </c>
      <c r="F23" s="59">
        <f>SUMIFS(CarrinhoFretes!G:G,CarrinhoFretes!S:S,T:T,CarrinhoFretes!Y:Y,"Descarregado")</f>
        <v>0</v>
      </c>
      <c r="G23" s="59">
        <f>SUMIFS(CarrinhoFretes!L:L,CarrinhoFretes!S:S,T:T,CarrinhoFretes!Y:Y,"Descarregado")</f>
        <v>0</v>
      </c>
      <c r="H23" s="59" t="str">
        <f t="shared" si="3"/>
        <v>#DIV/0!</v>
      </c>
      <c r="I23" s="59">
        <f>SUMIFS(CarrinhoFretes!Q:Q,CarrinhoFretes!S:S,T:T,CarrinhoFretes!Y:Y,"Descarregado")</f>
        <v>0</v>
      </c>
      <c r="J23" s="14">
        <f>SUMIFS(SaldoContas!C:C,SaldoContas!S:S,T:T)</f>
        <v>0</v>
      </c>
      <c r="K23" s="14">
        <f>SUMIFS(SaldoContas!D:D,SaldoContas!S:S,T:T)</f>
        <v>0</v>
      </c>
      <c r="L23" s="14">
        <f>SUMIFS(SaldoContas!G:G,SaldoContas!S:S,T:T)</f>
        <v>0</v>
      </c>
      <c r="M23" s="14">
        <f>SUMIFS(SaldoContas!I:I,SaldoContas!S:S,T:T)</f>
        <v>0</v>
      </c>
      <c r="N23" s="14">
        <f>SUMIFS(SaldoContas!J:J,SaldoContas!S:S,T:T)</f>
        <v>0</v>
      </c>
      <c r="O23" s="14">
        <f>SUMIFS(SaldoContas!K:K,SaldoContas!S:S,T:T)</f>
        <v>0</v>
      </c>
      <c r="P23" s="14">
        <f>SUMIFS(SaldoContas!L:L,SaldoContas!S:S,T:T)</f>
        <v>0</v>
      </c>
      <c r="Q23" s="14">
        <f>SUMIFS(SaldoContas!M:M,SaldoContas!S:S,T:T)</f>
        <v>0</v>
      </c>
      <c r="R23" s="14">
        <f>SUMIFS(SaldoContas!N:N,SaldoContas!S:S,T:T)</f>
        <v>0</v>
      </c>
      <c r="S23" s="14">
        <f t="shared" si="6"/>
        <v>0</v>
      </c>
      <c r="T23" s="117" t="str">
        <f t="shared" si="4"/>
        <v>CXG-1026</v>
      </c>
      <c r="U23" s="117" t="str">
        <f t="shared" si="5"/>
        <v>10/2026</v>
      </c>
    </row>
    <row r="24">
      <c r="A24" s="12">
        <v>23.0</v>
      </c>
      <c r="B24" s="13">
        <v>46327.0</v>
      </c>
      <c r="C24" s="116">
        <f>SUMIFS(CarrinhoFretes!V:V,CarrinhoFretes!S:S,T:T)</f>
        <v>0</v>
      </c>
      <c r="D24" s="116">
        <f t="shared" si="1"/>
        <v>0</v>
      </c>
      <c r="E24" s="117" t="str">
        <f t="shared" si="2"/>
        <v>#DIV/0!</v>
      </c>
      <c r="F24" s="59">
        <f>SUMIFS(CarrinhoFretes!G:G,CarrinhoFretes!S:S,T:T,CarrinhoFretes!Y:Y,"Descarregado")</f>
        <v>0</v>
      </c>
      <c r="G24" s="59">
        <f>SUMIFS(CarrinhoFretes!L:L,CarrinhoFretes!S:S,T:T,CarrinhoFretes!Y:Y,"Descarregado")</f>
        <v>0</v>
      </c>
      <c r="H24" s="59" t="str">
        <f t="shared" si="3"/>
        <v>#DIV/0!</v>
      </c>
      <c r="I24" s="59">
        <f>SUMIFS(CarrinhoFretes!Q:Q,CarrinhoFretes!S:S,T:T,CarrinhoFretes!Y:Y,"Descarregado")</f>
        <v>0</v>
      </c>
      <c r="J24" s="14">
        <f>SUMIFS(SaldoContas!C:C,SaldoContas!S:S,T:T)</f>
        <v>0</v>
      </c>
      <c r="K24" s="14">
        <f>SUMIFS(SaldoContas!D:D,SaldoContas!S:S,T:T)</f>
        <v>0</v>
      </c>
      <c r="L24" s="14">
        <f>SUMIFS(SaldoContas!G:G,SaldoContas!S:S,T:T)</f>
        <v>0</v>
      </c>
      <c r="M24" s="14">
        <f>SUMIFS(SaldoContas!I:I,SaldoContas!S:S,T:T)</f>
        <v>0</v>
      </c>
      <c r="N24" s="14">
        <f>SUMIFS(SaldoContas!J:J,SaldoContas!S:S,T:T)</f>
        <v>0</v>
      </c>
      <c r="O24" s="14">
        <f>SUMIFS(SaldoContas!K:K,SaldoContas!S:S,T:T)</f>
        <v>0</v>
      </c>
      <c r="P24" s="14">
        <f>SUMIFS(SaldoContas!L:L,SaldoContas!S:S,T:T)</f>
        <v>0</v>
      </c>
      <c r="Q24" s="14">
        <f>SUMIFS(SaldoContas!M:M,SaldoContas!S:S,T:T)</f>
        <v>0</v>
      </c>
      <c r="R24" s="14">
        <f>SUMIFS(SaldoContas!N:N,SaldoContas!S:S,T:T)</f>
        <v>0</v>
      </c>
      <c r="S24" s="14">
        <f t="shared" si="6"/>
        <v>0</v>
      </c>
      <c r="T24" s="117" t="str">
        <f t="shared" si="4"/>
        <v>CXG-1126</v>
      </c>
      <c r="U24" s="117" t="str">
        <f t="shared" si="5"/>
        <v>11/2026</v>
      </c>
    </row>
    <row r="25">
      <c r="A25" s="12">
        <v>24.0</v>
      </c>
      <c r="B25" s="13">
        <v>46357.0</v>
      </c>
      <c r="C25" s="116">
        <f>SUMIFS(CarrinhoFretes!V:V,CarrinhoFretes!S:S,T:T)</f>
        <v>0</v>
      </c>
      <c r="D25" s="116">
        <f t="shared" si="1"/>
        <v>0</v>
      </c>
      <c r="E25" s="117" t="str">
        <f t="shared" si="2"/>
        <v>#DIV/0!</v>
      </c>
      <c r="F25" s="59">
        <f>SUMIFS(CarrinhoFretes!G:G,CarrinhoFretes!S:S,T:T,CarrinhoFretes!Y:Y,"Descarregado")</f>
        <v>0</v>
      </c>
      <c r="G25" s="59">
        <f>SUMIFS(CarrinhoFretes!L:L,CarrinhoFretes!S:S,T:T,CarrinhoFretes!Y:Y,"Descarregado")</f>
        <v>0</v>
      </c>
      <c r="H25" s="59" t="str">
        <f t="shared" si="3"/>
        <v>#DIV/0!</v>
      </c>
      <c r="I25" s="59">
        <f>SUMIFS(CarrinhoFretes!Q:Q,CarrinhoFretes!S:S,T:T,CarrinhoFretes!Y:Y,"Descarregado")</f>
        <v>0</v>
      </c>
      <c r="J25" s="14">
        <f>SUMIFS(SaldoContas!C:C,SaldoContas!S:S,T:T)</f>
        <v>0</v>
      </c>
      <c r="K25" s="14">
        <f>SUMIFS(SaldoContas!D:D,SaldoContas!S:S,T:T)</f>
        <v>0</v>
      </c>
      <c r="L25" s="14">
        <f>SUMIFS(SaldoContas!G:G,SaldoContas!S:S,T:T)</f>
        <v>0</v>
      </c>
      <c r="M25" s="14">
        <f>SUMIFS(SaldoContas!I:I,SaldoContas!S:S,T:T)</f>
        <v>0</v>
      </c>
      <c r="N25" s="14">
        <f>SUMIFS(SaldoContas!J:J,SaldoContas!S:S,T:T)</f>
        <v>0</v>
      </c>
      <c r="O25" s="14">
        <f>SUMIFS(SaldoContas!K:K,SaldoContas!S:S,T:T)</f>
        <v>0</v>
      </c>
      <c r="P25" s="14">
        <f>SUMIFS(SaldoContas!L:L,SaldoContas!S:S,T:T)</f>
        <v>0</v>
      </c>
      <c r="Q25" s="14">
        <f>SUMIFS(SaldoContas!M:M,SaldoContas!S:S,T:T)</f>
        <v>0</v>
      </c>
      <c r="R25" s="14">
        <f>SUMIFS(SaldoContas!N:N,SaldoContas!S:S,T:T)</f>
        <v>0</v>
      </c>
      <c r="S25" s="14">
        <f t="shared" si="6"/>
        <v>0</v>
      </c>
      <c r="T25" s="117" t="str">
        <f t="shared" si="4"/>
        <v>CXG-1226</v>
      </c>
      <c r="U25" s="117" t="str">
        <f t="shared" si="5"/>
        <v>12/2026</v>
      </c>
    </row>
    <row r="26">
      <c r="C26" s="117"/>
      <c r="D26" s="117"/>
      <c r="E26" s="117"/>
      <c r="F26" s="73"/>
      <c r="G26" s="73"/>
      <c r="H26" s="73"/>
      <c r="I26" s="73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  <c r="U26" s="15"/>
    </row>
    <row r="27">
      <c r="C27" s="117"/>
      <c r="D27" s="117"/>
      <c r="E27" s="117"/>
      <c r="F27" s="73"/>
      <c r="G27" s="73"/>
      <c r="H27" s="73"/>
      <c r="I27" s="73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15"/>
    </row>
    <row r="28">
      <c r="C28" s="117"/>
      <c r="D28" s="117"/>
      <c r="E28" s="117"/>
      <c r="F28" s="73"/>
      <c r="G28" s="73"/>
      <c r="H28" s="73"/>
      <c r="I28" s="7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5"/>
      <c r="U28" s="15"/>
    </row>
    <row r="29">
      <c r="C29" s="117"/>
      <c r="D29" s="117"/>
      <c r="E29" s="117"/>
      <c r="F29" s="73"/>
      <c r="G29" s="73"/>
      <c r="H29" s="73"/>
      <c r="I29" s="73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/>
      <c r="U29" s="15"/>
    </row>
    <row r="30">
      <c r="C30" s="117"/>
      <c r="D30" s="117"/>
      <c r="E30" s="117"/>
      <c r="F30" s="73"/>
      <c r="G30" s="73"/>
      <c r="H30" s="73"/>
      <c r="I30" s="73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5"/>
      <c r="U30" s="15"/>
    </row>
    <row r="31">
      <c r="C31" s="117"/>
      <c r="D31" s="117"/>
      <c r="E31" s="117"/>
      <c r="F31" s="73"/>
      <c r="G31" s="73"/>
      <c r="H31" s="73"/>
      <c r="I31" s="73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5"/>
      <c r="U31" s="15"/>
    </row>
    <row r="32">
      <c r="C32" s="117"/>
      <c r="D32" s="117"/>
      <c r="E32" s="117"/>
      <c r="F32" s="73"/>
      <c r="G32" s="73"/>
      <c r="H32" s="73"/>
      <c r="I32" s="7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5"/>
      <c r="U32" s="15"/>
    </row>
    <row r="33">
      <c r="C33" s="117"/>
      <c r="D33" s="117"/>
      <c r="E33" s="117"/>
      <c r="F33" s="73"/>
      <c r="G33" s="73"/>
      <c r="H33" s="73"/>
      <c r="I33" s="7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5"/>
      <c r="U33" s="15"/>
    </row>
    <row r="34">
      <c r="C34" s="117"/>
      <c r="D34" s="117"/>
      <c r="E34" s="117"/>
      <c r="F34" s="73"/>
      <c r="G34" s="73"/>
      <c r="H34" s="73"/>
      <c r="I34" s="7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5"/>
      <c r="U34" s="15"/>
    </row>
    <row r="35">
      <c r="C35" s="117"/>
      <c r="D35" s="117"/>
      <c r="E35" s="117"/>
      <c r="F35" s="73"/>
      <c r="G35" s="73"/>
      <c r="H35" s="73"/>
      <c r="I35" s="7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5"/>
      <c r="U35" s="15"/>
    </row>
    <row r="36">
      <c r="C36" s="117"/>
      <c r="D36" s="117"/>
      <c r="E36" s="117"/>
      <c r="F36" s="73"/>
      <c r="G36" s="73"/>
      <c r="H36" s="73"/>
      <c r="I36" s="7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5"/>
      <c r="U36" s="15"/>
    </row>
    <row r="37">
      <c r="C37" s="117"/>
      <c r="D37" s="117"/>
      <c r="E37" s="117"/>
      <c r="F37" s="73"/>
      <c r="G37" s="73"/>
      <c r="H37" s="73"/>
      <c r="I37" s="7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5"/>
      <c r="U37" s="15"/>
    </row>
    <row r="38">
      <c r="C38" s="117"/>
      <c r="D38" s="117"/>
      <c r="E38" s="117"/>
      <c r="F38" s="73"/>
      <c r="G38" s="73"/>
      <c r="H38" s="73"/>
      <c r="I38" s="73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5"/>
      <c r="U38" s="15"/>
    </row>
    <row r="39">
      <c r="C39" s="117"/>
      <c r="D39" s="117"/>
      <c r="E39" s="117"/>
      <c r="F39" s="73"/>
      <c r="G39" s="73"/>
      <c r="H39" s="73"/>
      <c r="I39" s="73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5"/>
      <c r="U39" s="15"/>
    </row>
    <row r="40">
      <c r="C40" s="117"/>
      <c r="D40" s="117"/>
      <c r="E40" s="117"/>
      <c r="F40" s="73"/>
      <c r="G40" s="73"/>
      <c r="H40" s="73"/>
      <c r="I40" s="73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5"/>
      <c r="U40" s="15"/>
    </row>
    <row r="41">
      <c r="C41" s="117"/>
      <c r="D41" s="117"/>
      <c r="E41" s="117"/>
      <c r="F41" s="73"/>
      <c r="G41" s="73"/>
      <c r="H41" s="73"/>
      <c r="I41" s="73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5"/>
      <c r="U41" s="15"/>
    </row>
    <row r="42">
      <c r="C42" s="117"/>
      <c r="D42" s="117"/>
      <c r="E42" s="117"/>
      <c r="F42" s="73"/>
      <c r="G42" s="73"/>
      <c r="H42" s="73"/>
      <c r="I42" s="7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5"/>
      <c r="U42" s="15"/>
    </row>
    <row r="43">
      <c r="C43" s="117"/>
      <c r="D43" s="117"/>
      <c r="E43" s="117"/>
      <c r="F43" s="73"/>
      <c r="G43" s="73"/>
      <c r="H43" s="73"/>
      <c r="I43" s="7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5"/>
      <c r="U43" s="15"/>
    </row>
    <row r="44">
      <c r="C44" s="117"/>
      <c r="D44" s="117"/>
      <c r="E44" s="117"/>
      <c r="F44" s="73"/>
      <c r="G44" s="73"/>
      <c r="H44" s="73"/>
      <c r="I44" s="7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5"/>
      <c r="U44" s="15"/>
    </row>
    <row r="45">
      <c r="C45" s="117"/>
      <c r="D45" s="117"/>
      <c r="E45" s="117"/>
      <c r="F45" s="73"/>
      <c r="G45" s="73"/>
      <c r="H45" s="73"/>
      <c r="I45" s="7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5"/>
      <c r="U45" s="15"/>
    </row>
    <row r="46">
      <c r="C46" s="117"/>
      <c r="D46" s="117"/>
      <c r="E46" s="117"/>
      <c r="F46" s="73"/>
      <c r="G46" s="73"/>
      <c r="H46" s="73"/>
      <c r="I46" s="7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5"/>
      <c r="U46" s="15"/>
    </row>
    <row r="47">
      <c r="C47" s="117"/>
      <c r="D47" s="117"/>
      <c r="E47" s="117"/>
      <c r="F47" s="73"/>
      <c r="G47" s="73"/>
      <c r="H47" s="73"/>
      <c r="I47" s="7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5"/>
      <c r="U47" s="15"/>
    </row>
    <row r="48">
      <c r="C48" s="117"/>
      <c r="D48" s="117"/>
      <c r="E48" s="117"/>
      <c r="F48" s="73"/>
      <c r="G48" s="73"/>
      <c r="H48" s="73"/>
      <c r="I48" s="7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5"/>
      <c r="U48" s="15"/>
    </row>
    <row r="49">
      <c r="C49" s="117"/>
      <c r="D49" s="117"/>
      <c r="E49" s="117"/>
      <c r="F49" s="73"/>
      <c r="G49" s="73"/>
      <c r="H49" s="73"/>
      <c r="I49" s="7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5"/>
      <c r="U49" s="15"/>
    </row>
    <row r="50">
      <c r="C50" s="117"/>
      <c r="D50" s="117"/>
      <c r="E50" s="117"/>
      <c r="F50" s="73"/>
      <c r="G50" s="73"/>
      <c r="H50" s="73"/>
      <c r="I50" s="7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5"/>
      <c r="U50" s="15"/>
    </row>
    <row r="51">
      <c r="C51" s="117"/>
      <c r="D51" s="117"/>
      <c r="E51" s="117"/>
      <c r="F51" s="73"/>
      <c r="G51" s="73"/>
      <c r="H51" s="73"/>
      <c r="I51" s="7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5"/>
      <c r="U51" s="15"/>
    </row>
    <row r="52">
      <c r="C52" s="117"/>
      <c r="D52" s="117"/>
      <c r="E52" s="117"/>
      <c r="F52" s="73"/>
      <c r="G52" s="73"/>
      <c r="H52" s="7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5"/>
      <c r="U52" s="15"/>
    </row>
    <row r="53">
      <c r="C53" s="117"/>
      <c r="D53" s="117"/>
      <c r="E53" s="117"/>
      <c r="F53" s="73"/>
      <c r="G53" s="73"/>
      <c r="H53" s="73"/>
      <c r="I53" s="7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5"/>
      <c r="U53" s="15"/>
    </row>
    <row r="54">
      <c r="C54" s="117"/>
      <c r="D54" s="117"/>
      <c r="E54" s="117"/>
      <c r="F54" s="73"/>
      <c r="G54" s="73"/>
      <c r="H54" s="73"/>
      <c r="I54" s="7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5"/>
      <c r="U54" s="15"/>
    </row>
    <row r="55">
      <c r="C55" s="117"/>
      <c r="D55" s="117"/>
      <c r="E55" s="117"/>
      <c r="F55" s="73"/>
      <c r="G55" s="73"/>
      <c r="H55" s="73"/>
      <c r="I55" s="7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5"/>
      <c r="U55" s="15"/>
    </row>
    <row r="56">
      <c r="C56" s="117"/>
      <c r="D56" s="117"/>
      <c r="E56" s="117"/>
      <c r="F56" s="73"/>
      <c r="G56" s="73"/>
      <c r="H56" s="73"/>
      <c r="I56" s="7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5"/>
      <c r="U56" s="15"/>
    </row>
    <row r="57">
      <c r="C57" s="117"/>
      <c r="D57" s="117"/>
      <c r="E57" s="117"/>
      <c r="F57" s="73"/>
      <c r="G57" s="73"/>
      <c r="H57" s="73"/>
      <c r="I57" s="7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5"/>
      <c r="U57" s="15"/>
    </row>
    <row r="58">
      <c r="C58" s="117"/>
      <c r="D58" s="117"/>
      <c r="E58" s="117"/>
      <c r="F58" s="73"/>
      <c r="G58" s="73"/>
      <c r="H58" s="73"/>
      <c r="I58" s="7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5"/>
      <c r="U58" s="15"/>
    </row>
    <row r="59">
      <c r="C59" s="117"/>
      <c r="D59" s="117"/>
      <c r="E59" s="117"/>
      <c r="F59" s="73"/>
      <c r="G59" s="73"/>
      <c r="H59" s="73"/>
      <c r="I59" s="7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/>
      <c r="U59" s="15"/>
    </row>
    <row r="60">
      <c r="C60" s="117"/>
      <c r="D60" s="117"/>
      <c r="E60" s="117"/>
      <c r="F60" s="73"/>
      <c r="G60" s="73"/>
      <c r="H60" s="73"/>
      <c r="I60" s="7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5"/>
      <c r="U60" s="15"/>
    </row>
    <row r="61">
      <c r="C61" s="117"/>
      <c r="D61" s="117"/>
      <c r="E61" s="117"/>
      <c r="F61" s="73"/>
      <c r="G61" s="73"/>
      <c r="H61" s="73"/>
      <c r="I61" s="7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5"/>
      <c r="U61" s="15"/>
    </row>
    <row r="62">
      <c r="C62" s="117"/>
      <c r="D62" s="117"/>
      <c r="E62" s="117"/>
      <c r="F62" s="73"/>
      <c r="G62" s="73"/>
      <c r="H62" s="73"/>
      <c r="I62" s="7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5"/>
      <c r="U62" s="15"/>
    </row>
    <row r="63">
      <c r="C63" s="117"/>
      <c r="D63" s="117"/>
      <c r="E63" s="117"/>
      <c r="F63" s="73"/>
      <c r="G63" s="73"/>
      <c r="H63" s="73"/>
      <c r="I63" s="7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5"/>
      <c r="U63" s="15"/>
    </row>
    <row r="64">
      <c r="C64" s="117"/>
      <c r="D64" s="117"/>
      <c r="E64" s="117"/>
      <c r="F64" s="73"/>
      <c r="G64" s="73"/>
      <c r="H64" s="73"/>
      <c r="I64" s="7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5"/>
      <c r="U64" s="15"/>
    </row>
    <row r="65">
      <c r="C65" s="117"/>
      <c r="D65" s="117"/>
      <c r="E65" s="117"/>
      <c r="F65" s="73"/>
      <c r="G65" s="73"/>
      <c r="H65" s="73"/>
      <c r="I65" s="7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5"/>
      <c r="U65" s="15"/>
    </row>
    <row r="66">
      <c r="C66" s="117"/>
      <c r="D66" s="117"/>
      <c r="E66" s="117"/>
      <c r="F66" s="73"/>
      <c r="G66" s="73"/>
      <c r="H66" s="73"/>
      <c r="I66" s="7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5"/>
      <c r="U66" s="15"/>
    </row>
    <row r="67">
      <c r="C67" s="117"/>
      <c r="D67" s="117"/>
      <c r="E67" s="117"/>
      <c r="F67" s="73"/>
      <c r="G67" s="73"/>
      <c r="H67" s="73"/>
      <c r="I67" s="7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5"/>
      <c r="U67" s="15"/>
    </row>
    <row r="68">
      <c r="C68" s="117"/>
      <c r="D68" s="117"/>
      <c r="E68" s="117"/>
      <c r="F68" s="73"/>
      <c r="G68" s="73"/>
      <c r="H68" s="73"/>
      <c r="I68" s="7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5"/>
      <c r="U68" s="15"/>
    </row>
    <row r="69">
      <c r="C69" s="117"/>
      <c r="D69" s="117"/>
      <c r="E69" s="117"/>
      <c r="F69" s="73"/>
      <c r="G69" s="73"/>
      <c r="H69" s="73"/>
      <c r="I69" s="7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5"/>
      <c r="U69" s="15"/>
    </row>
    <row r="70">
      <c r="C70" s="117"/>
      <c r="D70" s="117"/>
      <c r="E70" s="117"/>
      <c r="F70" s="73"/>
      <c r="G70" s="73"/>
      <c r="H70" s="73"/>
      <c r="I70" s="7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5"/>
      <c r="U70" s="15"/>
    </row>
    <row r="71">
      <c r="C71" s="117"/>
      <c r="D71" s="117"/>
      <c r="E71" s="117"/>
      <c r="F71" s="73"/>
      <c r="G71" s="73"/>
      <c r="H71" s="73"/>
      <c r="I71" s="7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5"/>
      <c r="U71" s="15"/>
    </row>
    <row r="72">
      <c r="C72" s="117"/>
      <c r="D72" s="117"/>
      <c r="E72" s="117"/>
      <c r="F72" s="73"/>
      <c r="G72" s="73"/>
      <c r="H72" s="73"/>
      <c r="I72" s="7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5"/>
      <c r="U72" s="15"/>
    </row>
    <row r="73">
      <c r="C73" s="117"/>
      <c r="D73" s="117"/>
      <c r="E73" s="117"/>
      <c r="F73" s="73"/>
      <c r="G73" s="73"/>
      <c r="H73" s="73"/>
      <c r="I73" s="7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5"/>
      <c r="U73" s="15"/>
    </row>
    <row r="74">
      <c r="C74" s="117"/>
      <c r="D74" s="117"/>
      <c r="E74" s="117"/>
      <c r="F74" s="73"/>
      <c r="G74" s="73"/>
      <c r="H74" s="73"/>
      <c r="I74" s="7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5"/>
      <c r="U74" s="15"/>
    </row>
    <row r="75">
      <c r="C75" s="117"/>
      <c r="D75" s="117"/>
      <c r="E75" s="117"/>
      <c r="F75" s="73"/>
      <c r="G75" s="73"/>
      <c r="H75" s="73"/>
      <c r="I75" s="7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5"/>
      <c r="U75" s="15"/>
    </row>
    <row r="76">
      <c r="C76" s="117"/>
      <c r="D76" s="117"/>
      <c r="E76" s="117"/>
      <c r="F76" s="73"/>
      <c r="G76" s="73"/>
      <c r="H76" s="73"/>
      <c r="I76" s="7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5"/>
      <c r="U76" s="15"/>
    </row>
    <row r="77">
      <c r="C77" s="117"/>
      <c r="D77" s="117"/>
      <c r="E77" s="117"/>
      <c r="F77" s="73"/>
      <c r="G77" s="73"/>
      <c r="H77" s="73"/>
      <c r="I77" s="7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5"/>
      <c r="U77" s="15"/>
    </row>
    <row r="78">
      <c r="C78" s="117"/>
      <c r="D78" s="117"/>
      <c r="E78" s="117"/>
      <c r="F78" s="73"/>
      <c r="G78" s="73"/>
      <c r="H78" s="73"/>
      <c r="I78" s="7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5"/>
      <c r="U78" s="15"/>
    </row>
    <row r="79">
      <c r="C79" s="117"/>
      <c r="D79" s="117"/>
      <c r="E79" s="117"/>
      <c r="F79" s="73"/>
      <c r="G79" s="73"/>
      <c r="H79" s="73"/>
      <c r="I79" s="7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5"/>
      <c r="U79" s="15"/>
    </row>
    <row r="80">
      <c r="C80" s="117"/>
      <c r="D80" s="117"/>
      <c r="E80" s="117"/>
      <c r="F80" s="73"/>
      <c r="G80" s="73"/>
      <c r="H80" s="73"/>
      <c r="I80" s="7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5"/>
      <c r="U80" s="15"/>
    </row>
    <row r="81">
      <c r="C81" s="117"/>
      <c r="D81" s="117"/>
      <c r="E81" s="117"/>
      <c r="F81" s="73"/>
      <c r="G81" s="73"/>
      <c r="H81" s="73"/>
      <c r="I81" s="7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5"/>
      <c r="U81" s="15"/>
    </row>
    <row r="82">
      <c r="C82" s="117"/>
      <c r="D82" s="117"/>
      <c r="E82" s="117"/>
      <c r="F82" s="73"/>
      <c r="G82" s="73"/>
      <c r="H82" s="73"/>
      <c r="I82" s="7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5"/>
      <c r="U82" s="15"/>
    </row>
    <row r="83">
      <c r="C83" s="117"/>
      <c r="D83" s="117"/>
      <c r="E83" s="117"/>
      <c r="F83" s="73"/>
      <c r="G83" s="73"/>
      <c r="H83" s="73"/>
      <c r="I83" s="7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5"/>
      <c r="U83" s="15"/>
    </row>
    <row r="84">
      <c r="C84" s="117"/>
      <c r="D84" s="117"/>
      <c r="E84" s="117"/>
      <c r="F84" s="73"/>
      <c r="G84" s="73"/>
      <c r="H84" s="73"/>
      <c r="I84" s="7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5"/>
      <c r="U84" s="15"/>
    </row>
    <row r="85">
      <c r="C85" s="117"/>
      <c r="D85" s="117"/>
      <c r="E85" s="117"/>
      <c r="F85" s="73"/>
      <c r="G85" s="73"/>
      <c r="H85" s="73"/>
      <c r="I85" s="7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5"/>
      <c r="U85" s="15"/>
    </row>
    <row r="86">
      <c r="C86" s="117"/>
      <c r="D86" s="117"/>
      <c r="E86" s="117"/>
      <c r="F86" s="73"/>
      <c r="G86" s="73"/>
      <c r="H86" s="73"/>
      <c r="I86" s="7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5"/>
      <c r="U86" s="15"/>
    </row>
    <row r="87">
      <c r="C87" s="117"/>
      <c r="D87" s="117"/>
      <c r="E87" s="117"/>
      <c r="F87" s="73"/>
      <c r="G87" s="73"/>
      <c r="H87" s="73"/>
      <c r="I87" s="7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5"/>
      <c r="U87" s="15"/>
    </row>
    <row r="88">
      <c r="C88" s="117"/>
      <c r="D88" s="117"/>
      <c r="E88" s="117"/>
      <c r="F88" s="73"/>
      <c r="G88" s="73"/>
      <c r="H88" s="73"/>
      <c r="I88" s="7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5"/>
      <c r="U88" s="15"/>
    </row>
    <row r="89">
      <c r="C89" s="117"/>
      <c r="D89" s="117"/>
      <c r="E89" s="117"/>
      <c r="F89" s="73"/>
      <c r="G89" s="73"/>
      <c r="H89" s="73"/>
      <c r="I89" s="7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5"/>
      <c r="U89" s="15"/>
    </row>
    <row r="90">
      <c r="C90" s="117"/>
      <c r="D90" s="117"/>
      <c r="E90" s="117"/>
      <c r="F90" s="73"/>
      <c r="G90" s="73"/>
      <c r="H90" s="73"/>
      <c r="I90" s="7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5"/>
      <c r="U90" s="15"/>
    </row>
    <row r="91">
      <c r="C91" s="117"/>
      <c r="D91" s="117"/>
      <c r="E91" s="117"/>
      <c r="F91" s="73"/>
      <c r="G91" s="73"/>
      <c r="H91" s="73"/>
      <c r="I91" s="7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5"/>
      <c r="U91" s="15"/>
    </row>
    <row r="92">
      <c r="C92" s="117"/>
      <c r="D92" s="117"/>
      <c r="E92" s="117"/>
      <c r="F92" s="73"/>
      <c r="G92" s="73"/>
      <c r="H92" s="73"/>
      <c r="I92" s="7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5"/>
      <c r="U92" s="15"/>
    </row>
    <row r="93">
      <c r="C93" s="117"/>
      <c r="D93" s="117"/>
      <c r="E93" s="117"/>
      <c r="F93" s="73"/>
      <c r="G93" s="73"/>
      <c r="H93" s="73"/>
      <c r="I93" s="7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5"/>
      <c r="U93" s="15"/>
    </row>
    <row r="94">
      <c r="C94" s="117"/>
      <c r="D94" s="117"/>
      <c r="E94" s="117"/>
      <c r="F94" s="73"/>
      <c r="G94" s="73"/>
      <c r="H94" s="73"/>
      <c r="I94" s="7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5"/>
      <c r="U94" s="15"/>
    </row>
    <row r="95">
      <c r="C95" s="117"/>
      <c r="D95" s="117"/>
      <c r="E95" s="117"/>
      <c r="F95" s="73"/>
      <c r="G95" s="73"/>
      <c r="H95" s="73"/>
      <c r="I95" s="7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15"/>
    </row>
    <row r="96">
      <c r="C96" s="117"/>
      <c r="D96" s="117"/>
      <c r="E96" s="117"/>
      <c r="F96" s="73"/>
      <c r="G96" s="73"/>
      <c r="H96" s="73"/>
      <c r="I96" s="7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15"/>
    </row>
    <row r="97">
      <c r="C97" s="117"/>
      <c r="D97" s="117"/>
      <c r="E97" s="117"/>
      <c r="F97" s="73"/>
      <c r="G97" s="73"/>
      <c r="H97" s="73"/>
      <c r="I97" s="7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15"/>
    </row>
    <row r="98">
      <c r="C98" s="117"/>
      <c r="D98" s="117"/>
      <c r="E98" s="117"/>
      <c r="F98" s="73"/>
      <c r="G98" s="73"/>
      <c r="H98" s="73"/>
      <c r="I98" s="7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15"/>
    </row>
    <row r="99">
      <c r="C99" s="117"/>
      <c r="D99" s="117"/>
      <c r="E99" s="117"/>
      <c r="F99" s="73"/>
      <c r="G99" s="73"/>
      <c r="H99" s="73"/>
      <c r="I99" s="7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5"/>
      <c r="U99" s="15"/>
    </row>
    <row r="100">
      <c r="C100" s="117"/>
      <c r="D100" s="117"/>
      <c r="E100" s="117"/>
      <c r="F100" s="73"/>
      <c r="G100" s="73"/>
      <c r="H100" s="73"/>
      <c r="I100" s="7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15"/>
    </row>
    <row r="101">
      <c r="C101" s="117"/>
      <c r="D101" s="117"/>
      <c r="E101" s="117"/>
      <c r="F101" s="73"/>
      <c r="G101" s="73"/>
      <c r="H101" s="73"/>
      <c r="I101" s="7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15"/>
    </row>
    <row r="102">
      <c r="C102" s="117"/>
      <c r="D102" s="117"/>
      <c r="E102" s="117"/>
      <c r="F102" s="73"/>
      <c r="G102" s="73"/>
      <c r="H102" s="73"/>
      <c r="I102" s="7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15"/>
    </row>
    <row r="103">
      <c r="C103" s="117"/>
      <c r="D103" s="117"/>
      <c r="E103" s="117"/>
      <c r="F103" s="73"/>
      <c r="G103" s="73"/>
      <c r="H103" s="73"/>
      <c r="I103" s="7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15"/>
    </row>
    <row r="104">
      <c r="C104" s="117"/>
      <c r="D104" s="117"/>
      <c r="E104" s="117"/>
      <c r="F104" s="73"/>
      <c r="G104" s="73"/>
      <c r="H104" s="73"/>
      <c r="I104" s="7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15"/>
    </row>
    <row r="105">
      <c r="C105" s="117"/>
      <c r="D105" s="117"/>
      <c r="E105" s="117"/>
      <c r="F105" s="73"/>
      <c r="G105" s="73"/>
      <c r="H105" s="73"/>
      <c r="I105" s="7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15"/>
    </row>
    <row r="106">
      <c r="C106" s="117"/>
      <c r="D106" s="117"/>
      <c r="E106" s="117"/>
      <c r="F106" s="73"/>
      <c r="G106" s="73"/>
      <c r="H106" s="73"/>
      <c r="I106" s="7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15"/>
    </row>
    <row r="107">
      <c r="C107" s="117"/>
      <c r="D107" s="117"/>
      <c r="E107" s="117"/>
      <c r="F107" s="73"/>
      <c r="G107" s="73"/>
      <c r="H107" s="73"/>
      <c r="I107" s="7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15"/>
    </row>
    <row r="108">
      <c r="C108" s="117"/>
      <c r="D108" s="117"/>
      <c r="E108" s="117"/>
      <c r="F108" s="73"/>
      <c r="G108" s="73"/>
      <c r="H108" s="73"/>
      <c r="I108" s="7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15"/>
    </row>
    <row r="109">
      <c r="C109" s="117"/>
      <c r="D109" s="117"/>
      <c r="E109" s="117"/>
      <c r="F109" s="73"/>
      <c r="G109" s="73"/>
      <c r="H109" s="73"/>
      <c r="I109" s="7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15"/>
    </row>
    <row r="110">
      <c r="C110" s="117"/>
      <c r="D110" s="117"/>
      <c r="E110" s="117"/>
      <c r="F110" s="73"/>
      <c r="G110" s="73"/>
      <c r="H110" s="73"/>
      <c r="I110" s="7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15"/>
    </row>
    <row r="111">
      <c r="C111" s="117"/>
      <c r="D111" s="117"/>
      <c r="E111" s="117"/>
      <c r="F111" s="73"/>
      <c r="G111" s="73"/>
      <c r="H111" s="73"/>
      <c r="I111" s="7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15"/>
    </row>
    <row r="112">
      <c r="C112" s="117"/>
      <c r="D112" s="117"/>
      <c r="E112" s="117"/>
      <c r="F112" s="73"/>
      <c r="G112" s="73"/>
      <c r="H112" s="73"/>
      <c r="I112" s="7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15"/>
    </row>
    <row r="113">
      <c r="C113" s="117"/>
      <c r="D113" s="117"/>
      <c r="E113" s="117"/>
      <c r="F113" s="73"/>
      <c r="G113" s="73"/>
      <c r="H113" s="73"/>
      <c r="I113" s="7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15"/>
    </row>
    <row r="114">
      <c r="C114" s="117"/>
      <c r="D114" s="117"/>
      <c r="E114" s="117"/>
      <c r="F114" s="73"/>
      <c r="G114" s="73"/>
      <c r="H114" s="73"/>
      <c r="I114" s="7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5"/>
      <c r="U114" s="15"/>
    </row>
    <row r="115">
      <c r="C115" s="117"/>
      <c r="D115" s="117"/>
      <c r="E115" s="117"/>
      <c r="F115" s="73"/>
      <c r="G115" s="73"/>
      <c r="H115" s="73"/>
      <c r="I115" s="7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5"/>
      <c r="U115" s="15"/>
    </row>
    <row r="116">
      <c r="C116" s="117"/>
      <c r="D116" s="117"/>
      <c r="E116" s="117"/>
      <c r="F116" s="73"/>
      <c r="G116" s="73"/>
      <c r="H116" s="73"/>
      <c r="I116" s="7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5"/>
      <c r="U116" s="15"/>
    </row>
    <row r="117">
      <c r="C117" s="117"/>
      <c r="D117" s="117"/>
      <c r="E117" s="117"/>
      <c r="F117" s="73"/>
      <c r="G117" s="73"/>
      <c r="H117" s="73"/>
      <c r="I117" s="7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5"/>
      <c r="U117" s="15"/>
    </row>
    <row r="118">
      <c r="C118" s="117"/>
      <c r="D118" s="117"/>
      <c r="E118" s="117"/>
      <c r="F118" s="73"/>
      <c r="G118" s="73"/>
      <c r="H118" s="73"/>
      <c r="I118" s="7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5"/>
      <c r="U118" s="15"/>
    </row>
    <row r="119">
      <c r="C119" s="117"/>
      <c r="D119" s="117"/>
      <c r="E119" s="117"/>
      <c r="F119" s="73"/>
      <c r="G119" s="73"/>
      <c r="H119" s="73"/>
      <c r="I119" s="7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5"/>
      <c r="U119" s="15"/>
    </row>
    <row r="120">
      <c r="C120" s="117"/>
      <c r="D120" s="117"/>
      <c r="E120" s="117"/>
      <c r="F120" s="73"/>
      <c r="G120" s="73"/>
      <c r="H120" s="73"/>
      <c r="I120" s="7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5"/>
      <c r="U120" s="15"/>
    </row>
    <row r="121">
      <c r="C121" s="117"/>
      <c r="D121" s="117"/>
      <c r="E121" s="117"/>
      <c r="F121" s="73"/>
      <c r="G121" s="73"/>
      <c r="H121" s="73"/>
      <c r="I121" s="7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15"/>
    </row>
    <row r="122">
      <c r="C122" s="117"/>
      <c r="D122" s="117"/>
      <c r="E122" s="117"/>
      <c r="F122" s="73"/>
      <c r="G122" s="73"/>
      <c r="H122" s="73"/>
      <c r="I122" s="7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15"/>
    </row>
    <row r="123">
      <c r="C123" s="117"/>
      <c r="D123" s="117"/>
      <c r="E123" s="117"/>
      <c r="F123" s="73"/>
      <c r="G123" s="73"/>
      <c r="H123" s="73"/>
      <c r="I123" s="7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15"/>
    </row>
    <row r="124">
      <c r="C124" s="117"/>
      <c r="D124" s="117"/>
      <c r="E124" s="117"/>
      <c r="F124" s="73"/>
      <c r="G124" s="73"/>
      <c r="H124" s="73"/>
      <c r="I124" s="7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15"/>
    </row>
    <row r="125">
      <c r="C125" s="117"/>
      <c r="D125" s="117"/>
      <c r="E125" s="117"/>
      <c r="F125" s="73"/>
      <c r="G125" s="73"/>
      <c r="H125" s="73"/>
      <c r="I125" s="7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5"/>
      <c r="U125" s="15"/>
    </row>
    <row r="126">
      <c r="C126" s="117"/>
      <c r="D126" s="117"/>
      <c r="E126" s="117"/>
      <c r="F126" s="73"/>
      <c r="G126" s="73"/>
      <c r="H126" s="73"/>
      <c r="I126" s="7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15"/>
    </row>
    <row r="127">
      <c r="C127" s="117"/>
      <c r="D127" s="117"/>
      <c r="E127" s="117"/>
      <c r="F127" s="73"/>
      <c r="G127" s="73"/>
      <c r="H127" s="73"/>
      <c r="I127" s="7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15"/>
    </row>
    <row r="128">
      <c r="C128" s="117"/>
      <c r="D128" s="117"/>
      <c r="E128" s="117"/>
      <c r="F128" s="73"/>
      <c r="G128" s="73"/>
      <c r="H128" s="73"/>
      <c r="I128" s="7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15"/>
    </row>
    <row r="129">
      <c r="C129" s="117"/>
      <c r="D129" s="117"/>
      <c r="E129" s="117"/>
      <c r="F129" s="73"/>
      <c r="G129" s="73"/>
      <c r="H129" s="73"/>
      <c r="I129" s="7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15"/>
    </row>
    <row r="130">
      <c r="C130" s="117"/>
      <c r="D130" s="117"/>
      <c r="E130" s="117"/>
      <c r="F130" s="73"/>
      <c r="G130" s="73"/>
      <c r="H130" s="73"/>
      <c r="I130" s="7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15"/>
    </row>
    <row r="131">
      <c r="C131" s="117"/>
      <c r="D131" s="117"/>
      <c r="E131" s="117"/>
      <c r="F131" s="73"/>
      <c r="G131" s="73"/>
      <c r="H131" s="73"/>
      <c r="I131" s="7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15"/>
    </row>
    <row r="132">
      <c r="C132" s="117"/>
      <c r="D132" s="117"/>
      <c r="E132" s="117"/>
      <c r="F132" s="73"/>
      <c r="G132" s="73"/>
      <c r="H132" s="73"/>
      <c r="I132" s="7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15"/>
    </row>
    <row r="133">
      <c r="C133" s="117"/>
      <c r="D133" s="117"/>
      <c r="E133" s="117"/>
      <c r="F133" s="73"/>
      <c r="G133" s="73"/>
      <c r="H133" s="73"/>
      <c r="I133" s="7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15"/>
    </row>
    <row r="134">
      <c r="C134" s="117"/>
      <c r="D134" s="117"/>
      <c r="E134" s="117"/>
      <c r="F134" s="73"/>
      <c r="G134" s="73"/>
      <c r="H134" s="73"/>
      <c r="I134" s="7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15"/>
    </row>
    <row r="135">
      <c r="C135" s="117"/>
      <c r="D135" s="117"/>
      <c r="E135" s="117"/>
      <c r="F135" s="73"/>
      <c r="G135" s="73"/>
      <c r="H135" s="73"/>
      <c r="I135" s="7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15"/>
    </row>
    <row r="136">
      <c r="C136" s="117"/>
      <c r="D136" s="117"/>
      <c r="E136" s="117"/>
      <c r="F136" s="73"/>
      <c r="G136" s="73"/>
      <c r="H136" s="73"/>
      <c r="I136" s="7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15"/>
    </row>
    <row r="137">
      <c r="C137" s="117"/>
      <c r="D137" s="117"/>
      <c r="E137" s="117"/>
      <c r="F137" s="73"/>
      <c r="G137" s="73"/>
      <c r="H137" s="73"/>
      <c r="I137" s="7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15"/>
    </row>
    <row r="138">
      <c r="C138" s="117"/>
      <c r="D138" s="117"/>
      <c r="E138" s="117"/>
      <c r="F138" s="73"/>
      <c r="G138" s="73"/>
      <c r="H138" s="73"/>
      <c r="I138" s="7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15"/>
    </row>
    <row r="139">
      <c r="C139" s="117"/>
      <c r="D139" s="117"/>
      <c r="E139" s="117"/>
      <c r="F139" s="73"/>
      <c r="G139" s="73"/>
      <c r="H139" s="73"/>
      <c r="I139" s="7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15"/>
    </row>
    <row r="140">
      <c r="C140" s="117"/>
      <c r="D140" s="117"/>
      <c r="E140" s="117"/>
      <c r="F140" s="73"/>
      <c r="G140" s="73"/>
      <c r="H140" s="73"/>
      <c r="I140" s="7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5"/>
      <c r="U140" s="15"/>
    </row>
    <row r="141">
      <c r="C141" s="117"/>
      <c r="D141" s="117"/>
      <c r="E141" s="117"/>
      <c r="F141" s="73"/>
      <c r="G141" s="73"/>
      <c r="H141" s="73"/>
      <c r="I141" s="7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5"/>
      <c r="U141" s="15"/>
    </row>
    <row r="142">
      <c r="C142" s="117"/>
      <c r="D142" s="117"/>
      <c r="E142" s="117"/>
      <c r="F142" s="73"/>
      <c r="G142" s="73"/>
      <c r="H142" s="73"/>
      <c r="I142" s="7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5"/>
      <c r="U142" s="15"/>
    </row>
    <row r="143">
      <c r="C143" s="117"/>
      <c r="D143" s="117"/>
      <c r="E143" s="117"/>
      <c r="F143" s="73"/>
      <c r="G143" s="73"/>
      <c r="H143" s="73"/>
      <c r="I143" s="7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5"/>
      <c r="U143" s="15"/>
    </row>
    <row r="144">
      <c r="C144" s="117"/>
      <c r="D144" s="117"/>
      <c r="E144" s="117"/>
      <c r="F144" s="73"/>
      <c r="G144" s="73"/>
      <c r="H144" s="73"/>
      <c r="I144" s="7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5"/>
      <c r="U144" s="15"/>
    </row>
    <row r="145">
      <c r="C145" s="117"/>
      <c r="D145" s="117"/>
      <c r="E145" s="117"/>
      <c r="F145" s="73"/>
      <c r="G145" s="73"/>
      <c r="H145" s="73"/>
      <c r="I145" s="7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5"/>
      <c r="U145" s="15"/>
    </row>
    <row r="146">
      <c r="C146" s="117"/>
      <c r="D146" s="117"/>
      <c r="E146" s="117"/>
      <c r="F146" s="73"/>
      <c r="G146" s="73"/>
      <c r="H146" s="73"/>
      <c r="I146" s="7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5"/>
      <c r="U146" s="15"/>
    </row>
    <row r="147">
      <c r="C147" s="117"/>
      <c r="D147" s="117"/>
      <c r="E147" s="117"/>
      <c r="F147" s="73"/>
      <c r="G147" s="73"/>
      <c r="H147" s="73"/>
      <c r="I147" s="7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5"/>
      <c r="U147" s="15"/>
    </row>
    <row r="148">
      <c r="C148" s="117"/>
      <c r="D148" s="117"/>
      <c r="E148" s="117"/>
      <c r="F148" s="73"/>
      <c r="G148" s="73"/>
      <c r="H148" s="73"/>
      <c r="I148" s="7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/>
      <c r="U148" s="15"/>
    </row>
    <row r="149">
      <c r="C149" s="117"/>
      <c r="D149" s="117"/>
      <c r="E149" s="117"/>
      <c r="F149" s="73"/>
      <c r="G149" s="73"/>
      <c r="H149" s="73"/>
      <c r="I149" s="7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5"/>
      <c r="U149" s="15"/>
    </row>
    <row r="150">
      <c r="C150" s="117"/>
      <c r="D150" s="117"/>
      <c r="E150" s="117"/>
      <c r="F150" s="73"/>
      <c r="G150" s="73"/>
      <c r="H150" s="73"/>
      <c r="I150" s="7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5"/>
      <c r="U150" s="15"/>
    </row>
    <row r="151">
      <c r="C151" s="117"/>
      <c r="D151" s="117"/>
      <c r="E151" s="117"/>
      <c r="F151" s="73"/>
      <c r="G151" s="73"/>
      <c r="H151" s="73"/>
      <c r="I151" s="73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5"/>
      <c r="U151" s="15"/>
    </row>
    <row r="152">
      <c r="C152" s="117"/>
      <c r="D152" s="117"/>
      <c r="E152" s="117"/>
      <c r="F152" s="73"/>
      <c r="G152" s="73"/>
      <c r="H152" s="73"/>
      <c r="I152" s="7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5"/>
      <c r="U152" s="15"/>
    </row>
    <row r="153">
      <c r="C153" s="117"/>
      <c r="D153" s="117"/>
      <c r="E153" s="117"/>
      <c r="F153" s="73"/>
      <c r="G153" s="73"/>
      <c r="H153" s="73"/>
      <c r="I153" s="7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5"/>
      <c r="U153" s="15"/>
    </row>
    <row r="154">
      <c r="C154" s="117"/>
      <c r="D154" s="117"/>
      <c r="E154" s="117"/>
      <c r="F154" s="73"/>
      <c r="G154" s="73"/>
      <c r="H154" s="73"/>
      <c r="I154" s="7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5"/>
      <c r="U154" s="15"/>
    </row>
    <row r="155">
      <c r="C155" s="117"/>
      <c r="D155" s="117"/>
      <c r="E155" s="117"/>
      <c r="F155" s="73"/>
      <c r="G155" s="73"/>
      <c r="H155" s="73"/>
      <c r="I155" s="73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5"/>
      <c r="U155" s="15"/>
    </row>
    <row r="156">
      <c r="C156" s="117"/>
      <c r="D156" s="117"/>
      <c r="E156" s="117"/>
      <c r="F156" s="73"/>
      <c r="G156" s="73"/>
      <c r="H156" s="73"/>
      <c r="I156" s="73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5"/>
      <c r="U156" s="15"/>
    </row>
    <row r="157">
      <c r="C157" s="117"/>
      <c r="D157" s="117"/>
      <c r="E157" s="117"/>
      <c r="F157" s="73"/>
      <c r="G157" s="73"/>
      <c r="H157" s="73"/>
      <c r="I157" s="73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5"/>
      <c r="U157" s="15"/>
    </row>
    <row r="158">
      <c r="C158" s="117"/>
      <c r="D158" s="117"/>
      <c r="E158" s="117"/>
      <c r="F158" s="73"/>
      <c r="G158" s="73"/>
      <c r="H158" s="73"/>
      <c r="I158" s="73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5"/>
      <c r="U158" s="15"/>
    </row>
    <row r="159">
      <c r="C159" s="117"/>
      <c r="D159" s="117"/>
      <c r="E159" s="117"/>
      <c r="F159" s="73"/>
      <c r="G159" s="73"/>
      <c r="H159" s="73"/>
      <c r="I159" s="7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5"/>
      <c r="U159" s="15"/>
    </row>
    <row r="160">
      <c r="C160" s="117"/>
      <c r="D160" s="117"/>
      <c r="E160" s="117"/>
      <c r="F160" s="73"/>
      <c r="G160" s="73"/>
      <c r="H160" s="73"/>
      <c r="I160" s="7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5"/>
      <c r="U160" s="15"/>
    </row>
    <row r="161">
      <c r="C161" s="117"/>
      <c r="D161" s="117"/>
      <c r="E161" s="117"/>
      <c r="F161" s="73"/>
      <c r="G161" s="73"/>
      <c r="H161" s="73"/>
      <c r="I161" s="7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5"/>
      <c r="U161" s="15"/>
    </row>
    <row r="162">
      <c r="C162" s="117"/>
      <c r="D162" s="117"/>
      <c r="E162" s="117"/>
      <c r="F162" s="73"/>
      <c r="G162" s="73"/>
      <c r="H162" s="73"/>
      <c r="I162" s="7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5"/>
      <c r="U162" s="15"/>
    </row>
    <row r="163">
      <c r="C163" s="117"/>
      <c r="D163" s="117"/>
      <c r="E163" s="117"/>
      <c r="F163" s="73"/>
      <c r="G163" s="73"/>
      <c r="H163" s="73"/>
      <c r="I163" s="7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5"/>
      <c r="U163" s="15"/>
    </row>
    <row r="164">
      <c r="C164" s="117"/>
      <c r="D164" s="117"/>
      <c r="E164" s="117"/>
      <c r="F164" s="73"/>
      <c r="G164" s="73"/>
      <c r="H164" s="73"/>
      <c r="I164" s="7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5"/>
      <c r="U164" s="15"/>
    </row>
    <row r="165">
      <c r="C165" s="117"/>
      <c r="D165" s="117"/>
      <c r="E165" s="117"/>
      <c r="F165" s="73"/>
      <c r="G165" s="73"/>
      <c r="H165" s="73"/>
      <c r="I165" s="73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/>
      <c r="U165" s="15"/>
    </row>
    <row r="166">
      <c r="C166" s="117"/>
      <c r="D166" s="117"/>
      <c r="E166" s="117"/>
      <c r="F166" s="73"/>
      <c r="G166" s="73"/>
      <c r="H166" s="73"/>
      <c r="I166" s="7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5"/>
      <c r="U166" s="15"/>
    </row>
    <row r="167">
      <c r="C167" s="117"/>
      <c r="D167" s="117"/>
      <c r="E167" s="117"/>
      <c r="F167" s="73"/>
      <c r="G167" s="73"/>
      <c r="H167" s="73"/>
      <c r="I167" s="73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5"/>
      <c r="U167" s="15"/>
    </row>
    <row r="168">
      <c r="C168" s="117"/>
      <c r="D168" s="117"/>
      <c r="E168" s="117"/>
      <c r="F168" s="73"/>
      <c r="G168" s="73"/>
      <c r="H168" s="73"/>
      <c r="I168" s="73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5"/>
      <c r="U168" s="15"/>
    </row>
    <row r="169">
      <c r="C169" s="117"/>
      <c r="D169" s="117"/>
      <c r="E169" s="117"/>
      <c r="F169" s="73"/>
      <c r="G169" s="73"/>
      <c r="H169" s="73"/>
      <c r="I169" s="73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5"/>
      <c r="U169" s="15"/>
    </row>
    <row r="170">
      <c r="C170" s="117"/>
      <c r="D170" s="117"/>
      <c r="E170" s="117"/>
      <c r="F170" s="73"/>
      <c r="G170" s="73"/>
      <c r="H170" s="73"/>
      <c r="I170" s="73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5"/>
      <c r="U170" s="15"/>
    </row>
    <row r="171">
      <c r="C171" s="117"/>
      <c r="D171" s="117"/>
      <c r="E171" s="117"/>
      <c r="F171" s="73"/>
      <c r="G171" s="73"/>
      <c r="H171" s="73"/>
      <c r="I171" s="73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5"/>
      <c r="U171" s="15"/>
    </row>
    <row r="172">
      <c r="C172" s="117"/>
      <c r="D172" s="117"/>
      <c r="E172" s="117"/>
      <c r="F172" s="73"/>
      <c r="G172" s="73"/>
      <c r="H172" s="73"/>
      <c r="I172" s="7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5"/>
      <c r="U172" s="15"/>
    </row>
    <row r="173">
      <c r="C173" s="117"/>
      <c r="D173" s="117"/>
      <c r="E173" s="117"/>
      <c r="F173" s="73"/>
      <c r="G173" s="73"/>
      <c r="H173" s="73"/>
      <c r="I173" s="7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5"/>
      <c r="U173" s="15"/>
    </row>
    <row r="174">
      <c r="C174" s="117"/>
      <c r="D174" s="117"/>
      <c r="E174" s="117"/>
      <c r="F174" s="73"/>
      <c r="G174" s="73"/>
      <c r="H174" s="73"/>
      <c r="I174" s="7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5"/>
      <c r="U174" s="15"/>
    </row>
    <row r="175">
      <c r="C175" s="117"/>
      <c r="D175" s="117"/>
      <c r="E175" s="117"/>
      <c r="F175" s="73"/>
      <c r="G175" s="73"/>
      <c r="H175" s="73"/>
      <c r="I175" s="73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5"/>
      <c r="U175" s="15"/>
    </row>
    <row r="176">
      <c r="C176" s="117"/>
      <c r="D176" s="117"/>
      <c r="E176" s="117"/>
      <c r="F176" s="73"/>
      <c r="G176" s="73"/>
      <c r="H176" s="73"/>
      <c r="I176" s="73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5"/>
      <c r="U176" s="15"/>
    </row>
    <row r="177">
      <c r="C177" s="117"/>
      <c r="D177" s="117"/>
      <c r="E177" s="117"/>
      <c r="F177" s="73"/>
      <c r="G177" s="73"/>
      <c r="H177" s="73"/>
      <c r="I177" s="73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5"/>
      <c r="U177" s="15"/>
    </row>
    <row r="178">
      <c r="C178" s="117"/>
      <c r="D178" s="117"/>
      <c r="E178" s="117"/>
      <c r="F178" s="73"/>
      <c r="G178" s="73"/>
      <c r="H178" s="73"/>
      <c r="I178" s="73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5"/>
      <c r="U178" s="15"/>
    </row>
    <row r="179">
      <c r="C179" s="117"/>
      <c r="D179" s="117"/>
      <c r="E179" s="117"/>
      <c r="F179" s="73"/>
      <c r="G179" s="73"/>
      <c r="H179" s="73"/>
      <c r="I179" s="73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5"/>
      <c r="U179" s="15"/>
    </row>
    <row r="180">
      <c r="C180" s="117"/>
      <c r="D180" s="117"/>
      <c r="E180" s="117"/>
      <c r="F180" s="73"/>
      <c r="G180" s="73"/>
      <c r="H180" s="73"/>
      <c r="I180" s="73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5"/>
      <c r="U180" s="15"/>
    </row>
    <row r="181">
      <c r="C181" s="117"/>
      <c r="D181" s="117"/>
      <c r="E181" s="117"/>
      <c r="F181" s="73"/>
      <c r="G181" s="73"/>
      <c r="H181" s="73"/>
      <c r="I181" s="73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5"/>
      <c r="U181" s="15"/>
    </row>
    <row r="182">
      <c r="C182" s="117"/>
      <c r="D182" s="117"/>
      <c r="E182" s="117"/>
      <c r="F182" s="73"/>
      <c r="G182" s="73"/>
      <c r="H182" s="73"/>
      <c r="I182" s="7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5"/>
      <c r="U182" s="15"/>
    </row>
    <row r="183">
      <c r="C183" s="117"/>
      <c r="D183" s="117"/>
      <c r="E183" s="117"/>
      <c r="F183" s="73"/>
      <c r="G183" s="73"/>
      <c r="H183" s="73"/>
      <c r="I183" s="7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5"/>
      <c r="U183" s="15"/>
    </row>
    <row r="184">
      <c r="C184" s="117"/>
      <c r="D184" s="117"/>
      <c r="E184" s="117"/>
      <c r="F184" s="73"/>
      <c r="G184" s="73"/>
      <c r="H184" s="73"/>
      <c r="I184" s="7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5"/>
      <c r="U184" s="15"/>
    </row>
    <row r="185">
      <c r="C185" s="117"/>
      <c r="D185" s="117"/>
      <c r="E185" s="117"/>
      <c r="F185" s="73"/>
      <c r="G185" s="73"/>
      <c r="H185" s="73"/>
      <c r="I185" s="73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5"/>
      <c r="U185" s="15"/>
    </row>
    <row r="186">
      <c r="C186" s="117"/>
      <c r="D186" s="117"/>
      <c r="E186" s="117"/>
      <c r="F186" s="73"/>
      <c r="G186" s="73"/>
      <c r="H186" s="73"/>
      <c r="I186" s="73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5"/>
      <c r="U186" s="15"/>
    </row>
    <row r="187">
      <c r="C187" s="117"/>
      <c r="D187" s="117"/>
      <c r="E187" s="117"/>
      <c r="F187" s="73"/>
      <c r="G187" s="73"/>
      <c r="H187" s="73"/>
      <c r="I187" s="73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5"/>
      <c r="U187" s="15"/>
    </row>
    <row r="188">
      <c r="C188" s="117"/>
      <c r="D188" s="117"/>
      <c r="E188" s="117"/>
      <c r="F188" s="73"/>
      <c r="G188" s="73"/>
      <c r="H188" s="73"/>
      <c r="I188" s="73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5"/>
      <c r="U188" s="15"/>
    </row>
    <row r="189">
      <c r="C189" s="117"/>
      <c r="D189" s="117"/>
      <c r="E189" s="117"/>
      <c r="F189" s="73"/>
      <c r="G189" s="73"/>
      <c r="H189" s="73"/>
      <c r="I189" s="73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5"/>
      <c r="U189" s="15"/>
    </row>
    <row r="190">
      <c r="C190" s="117"/>
      <c r="D190" s="117"/>
      <c r="E190" s="117"/>
      <c r="F190" s="73"/>
      <c r="G190" s="73"/>
      <c r="H190" s="73"/>
      <c r="I190" s="73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5"/>
      <c r="U190" s="15"/>
    </row>
    <row r="191">
      <c r="C191" s="117"/>
      <c r="D191" s="117"/>
      <c r="E191" s="117"/>
      <c r="F191" s="73"/>
      <c r="G191" s="73"/>
      <c r="H191" s="73"/>
      <c r="I191" s="73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5"/>
      <c r="U191" s="15"/>
    </row>
    <row r="192">
      <c r="C192" s="117"/>
      <c r="D192" s="117"/>
      <c r="E192" s="117"/>
      <c r="F192" s="73"/>
      <c r="G192" s="73"/>
      <c r="H192" s="73"/>
      <c r="I192" s="7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5"/>
      <c r="U192" s="15"/>
    </row>
    <row r="193">
      <c r="C193" s="117"/>
      <c r="D193" s="117"/>
      <c r="E193" s="117"/>
      <c r="F193" s="73"/>
      <c r="G193" s="73"/>
      <c r="H193" s="73"/>
      <c r="I193" s="7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5"/>
      <c r="U193" s="15"/>
    </row>
    <row r="194">
      <c r="C194" s="117"/>
      <c r="D194" s="117"/>
      <c r="E194" s="117"/>
      <c r="F194" s="73"/>
      <c r="G194" s="73"/>
      <c r="H194" s="73"/>
      <c r="I194" s="7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5"/>
      <c r="U194" s="15"/>
    </row>
    <row r="195">
      <c r="C195" s="117"/>
      <c r="D195" s="117"/>
      <c r="E195" s="117"/>
      <c r="F195" s="73"/>
      <c r="G195" s="73"/>
      <c r="H195" s="73"/>
      <c r="I195" s="7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5"/>
      <c r="U195" s="15"/>
    </row>
    <row r="196">
      <c r="C196" s="117"/>
      <c r="D196" s="117"/>
      <c r="E196" s="117"/>
      <c r="F196" s="73"/>
      <c r="G196" s="73"/>
      <c r="H196" s="73"/>
      <c r="I196" s="7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5"/>
      <c r="U196" s="15"/>
    </row>
    <row r="197">
      <c r="C197" s="117"/>
      <c r="D197" s="117"/>
      <c r="E197" s="117"/>
      <c r="F197" s="73"/>
      <c r="G197" s="73"/>
      <c r="H197" s="73"/>
      <c r="I197" s="7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5"/>
      <c r="U197" s="15"/>
    </row>
    <row r="198">
      <c r="C198" s="117"/>
      <c r="D198" s="117"/>
      <c r="E198" s="117"/>
      <c r="F198" s="73"/>
      <c r="G198" s="73"/>
      <c r="H198" s="73"/>
      <c r="I198" s="7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5"/>
      <c r="U198" s="15"/>
    </row>
    <row r="199">
      <c r="C199" s="117"/>
      <c r="D199" s="117"/>
      <c r="E199" s="117"/>
      <c r="F199" s="73"/>
      <c r="G199" s="73"/>
      <c r="H199" s="73"/>
      <c r="I199" s="7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5"/>
      <c r="U199" s="15"/>
    </row>
    <row r="200">
      <c r="C200" s="117"/>
      <c r="D200" s="117"/>
      <c r="E200" s="117"/>
      <c r="F200" s="73"/>
      <c r="G200" s="73"/>
      <c r="H200" s="73"/>
      <c r="I200" s="7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5"/>
      <c r="U200" s="15"/>
    </row>
    <row r="201">
      <c r="C201" s="117"/>
      <c r="D201" s="117"/>
      <c r="E201" s="117"/>
      <c r="F201" s="73"/>
      <c r="G201" s="73"/>
      <c r="H201" s="73"/>
      <c r="I201" s="7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5"/>
      <c r="U201" s="15"/>
    </row>
    <row r="202">
      <c r="C202" s="117"/>
      <c r="D202" s="117"/>
      <c r="E202" s="117"/>
      <c r="F202" s="73"/>
      <c r="G202" s="73"/>
      <c r="H202" s="73"/>
      <c r="I202" s="7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5"/>
      <c r="U202" s="15"/>
    </row>
    <row r="203">
      <c r="C203" s="117"/>
      <c r="D203" s="117"/>
      <c r="E203" s="117"/>
      <c r="F203" s="73"/>
      <c r="G203" s="73"/>
      <c r="H203" s="73"/>
      <c r="I203" s="7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5"/>
      <c r="U203" s="15"/>
    </row>
    <row r="204">
      <c r="C204" s="117"/>
      <c r="D204" s="117"/>
      <c r="E204" s="117"/>
      <c r="F204" s="73"/>
      <c r="G204" s="73"/>
      <c r="H204" s="73"/>
      <c r="I204" s="7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5"/>
      <c r="U204" s="15"/>
    </row>
    <row r="205">
      <c r="C205" s="117"/>
      <c r="D205" s="117"/>
      <c r="E205" s="117"/>
      <c r="F205" s="73"/>
      <c r="G205" s="73"/>
      <c r="H205" s="73"/>
      <c r="I205" s="7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5"/>
      <c r="U205" s="15"/>
    </row>
    <row r="206">
      <c r="C206" s="117"/>
      <c r="D206" s="117"/>
      <c r="E206" s="117"/>
      <c r="F206" s="73"/>
      <c r="G206" s="73"/>
      <c r="H206" s="73"/>
      <c r="I206" s="7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5"/>
      <c r="U206" s="15"/>
    </row>
    <row r="207">
      <c r="C207" s="117"/>
      <c r="D207" s="117"/>
      <c r="E207" s="117"/>
      <c r="F207" s="73"/>
      <c r="G207" s="73"/>
      <c r="H207" s="73"/>
      <c r="I207" s="7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5"/>
      <c r="U207" s="15"/>
    </row>
    <row r="208">
      <c r="C208" s="117"/>
      <c r="D208" s="117"/>
      <c r="E208" s="117"/>
      <c r="F208" s="73"/>
      <c r="G208" s="73"/>
      <c r="H208" s="73"/>
      <c r="I208" s="7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5"/>
      <c r="U208" s="15"/>
    </row>
    <row r="209">
      <c r="C209" s="117"/>
      <c r="D209" s="117"/>
      <c r="E209" s="117"/>
      <c r="F209" s="73"/>
      <c r="G209" s="73"/>
      <c r="H209" s="73"/>
      <c r="I209" s="7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5"/>
      <c r="U209" s="15"/>
    </row>
    <row r="210">
      <c r="C210" s="117"/>
      <c r="D210" s="117"/>
      <c r="E210" s="117"/>
      <c r="F210" s="73"/>
      <c r="G210" s="73"/>
      <c r="H210" s="73"/>
      <c r="I210" s="7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5"/>
      <c r="U210" s="15"/>
    </row>
    <row r="211">
      <c r="C211" s="117"/>
      <c r="D211" s="117"/>
      <c r="E211" s="117"/>
      <c r="F211" s="73"/>
      <c r="G211" s="73"/>
      <c r="H211" s="73"/>
      <c r="I211" s="7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5"/>
      <c r="U211" s="15"/>
    </row>
    <row r="212">
      <c r="C212" s="117"/>
      <c r="D212" s="117"/>
      <c r="E212" s="117"/>
      <c r="F212" s="73"/>
      <c r="G212" s="73"/>
      <c r="H212" s="73"/>
      <c r="I212" s="7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5"/>
      <c r="U212" s="15"/>
    </row>
    <row r="213">
      <c r="C213" s="117"/>
      <c r="D213" s="117"/>
      <c r="E213" s="117"/>
      <c r="F213" s="73"/>
      <c r="G213" s="73"/>
      <c r="H213" s="73"/>
      <c r="I213" s="7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5"/>
      <c r="U213" s="15"/>
    </row>
    <row r="214">
      <c r="C214" s="117"/>
      <c r="D214" s="117"/>
      <c r="E214" s="117"/>
      <c r="F214" s="73"/>
      <c r="G214" s="73"/>
      <c r="H214" s="73"/>
      <c r="I214" s="7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5"/>
      <c r="U214" s="15"/>
    </row>
    <row r="215">
      <c r="C215" s="117"/>
      <c r="D215" s="117"/>
      <c r="E215" s="117"/>
      <c r="F215" s="73"/>
      <c r="G215" s="73"/>
      <c r="H215" s="73"/>
      <c r="I215" s="7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5"/>
      <c r="U215" s="15"/>
    </row>
    <row r="216">
      <c r="C216" s="117"/>
      <c r="D216" s="117"/>
      <c r="E216" s="117"/>
      <c r="F216" s="73"/>
      <c r="G216" s="73"/>
      <c r="H216" s="73"/>
      <c r="I216" s="7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5"/>
      <c r="U216" s="15"/>
    </row>
    <row r="217">
      <c r="C217" s="117"/>
      <c r="D217" s="117"/>
      <c r="E217" s="117"/>
      <c r="F217" s="73"/>
      <c r="G217" s="73"/>
      <c r="H217" s="73"/>
      <c r="I217" s="7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5"/>
      <c r="U217" s="15"/>
    </row>
    <row r="218">
      <c r="C218" s="117"/>
      <c r="D218" s="117"/>
      <c r="E218" s="117"/>
      <c r="F218" s="73"/>
      <c r="G218" s="73"/>
      <c r="H218" s="73"/>
      <c r="I218" s="7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5"/>
      <c r="U218" s="15"/>
    </row>
    <row r="219">
      <c r="C219" s="117"/>
      <c r="D219" s="117"/>
      <c r="E219" s="117"/>
      <c r="F219" s="73"/>
      <c r="G219" s="73"/>
      <c r="H219" s="73"/>
      <c r="I219" s="7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5"/>
      <c r="U219" s="15"/>
    </row>
    <row r="220">
      <c r="C220" s="117"/>
      <c r="D220" s="117"/>
      <c r="E220" s="117"/>
      <c r="F220" s="73"/>
      <c r="G220" s="73"/>
      <c r="H220" s="73"/>
      <c r="I220" s="7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5"/>
      <c r="U220" s="15"/>
    </row>
    <row r="221">
      <c r="C221" s="117"/>
      <c r="D221" s="117"/>
      <c r="E221" s="117"/>
      <c r="F221" s="73"/>
      <c r="G221" s="73"/>
      <c r="H221" s="73"/>
      <c r="I221" s="7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5"/>
      <c r="U221" s="15"/>
    </row>
    <row r="222">
      <c r="C222" s="117"/>
      <c r="D222" s="117"/>
      <c r="E222" s="117"/>
      <c r="F222" s="73"/>
      <c r="G222" s="73"/>
      <c r="H222" s="73"/>
      <c r="I222" s="7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5"/>
      <c r="U222" s="15"/>
    </row>
    <row r="223">
      <c r="C223" s="117"/>
      <c r="D223" s="117"/>
      <c r="E223" s="117"/>
      <c r="F223" s="73"/>
      <c r="G223" s="73"/>
      <c r="H223" s="73"/>
      <c r="I223" s="7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5"/>
      <c r="U223" s="15"/>
    </row>
    <row r="224">
      <c r="C224" s="117"/>
      <c r="D224" s="117"/>
      <c r="E224" s="117"/>
      <c r="F224" s="73"/>
      <c r="G224" s="73"/>
      <c r="H224" s="73"/>
      <c r="I224" s="7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5"/>
      <c r="U224" s="15"/>
    </row>
    <row r="225">
      <c r="C225" s="117"/>
      <c r="D225" s="117"/>
      <c r="E225" s="117"/>
      <c r="F225" s="73"/>
      <c r="G225" s="73"/>
      <c r="H225" s="73"/>
      <c r="I225" s="7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5"/>
      <c r="U225" s="15"/>
    </row>
    <row r="226">
      <c r="C226" s="117"/>
      <c r="D226" s="117"/>
      <c r="E226" s="117"/>
      <c r="F226" s="73"/>
      <c r="G226" s="73"/>
      <c r="H226" s="73"/>
      <c r="I226" s="7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5"/>
      <c r="U226" s="15"/>
    </row>
    <row r="227">
      <c r="C227" s="117"/>
      <c r="D227" s="117"/>
      <c r="E227" s="117"/>
      <c r="F227" s="73"/>
      <c r="G227" s="73"/>
      <c r="H227" s="73"/>
      <c r="I227" s="7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5"/>
      <c r="U227" s="15"/>
    </row>
    <row r="228">
      <c r="C228" s="117"/>
      <c r="D228" s="117"/>
      <c r="E228" s="117"/>
      <c r="F228" s="73"/>
      <c r="G228" s="73"/>
      <c r="H228" s="73"/>
      <c r="I228" s="7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5"/>
      <c r="U228" s="15"/>
    </row>
    <row r="229">
      <c r="C229" s="117"/>
      <c r="D229" s="117"/>
      <c r="E229" s="117"/>
      <c r="F229" s="73"/>
      <c r="G229" s="73"/>
      <c r="H229" s="73"/>
      <c r="I229" s="7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5"/>
      <c r="U229" s="15"/>
    </row>
    <row r="230">
      <c r="C230" s="117"/>
      <c r="D230" s="117"/>
      <c r="E230" s="117"/>
      <c r="F230" s="73"/>
      <c r="G230" s="73"/>
      <c r="H230" s="73"/>
      <c r="I230" s="7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5"/>
      <c r="U230" s="15"/>
    </row>
    <row r="231">
      <c r="C231" s="117"/>
      <c r="D231" s="117"/>
      <c r="E231" s="117"/>
      <c r="F231" s="73"/>
      <c r="G231" s="73"/>
      <c r="H231" s="73"/>
      <c r="I231" s="7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5"/>
      <c r="U231" s="15"/>
    </row>
    <row r="232">
      <c r="C232" s="117"/>
      <c r="D232" s="117"/>
      <c r="E232" s="117"/>
      <c r="F232" s="73"/>
      <c r="G232" s="73"/>
      <c r="H232" s="73"/>
      <c r="I232" s="7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5"/>
      <c r="U232" s="15"/>
    </row>
    <row r="233">
      <c r="C233" s="117"/>
      <c r="D233" s="117"/>
      <c r="E233" s="117"/>
      <c r="F233" s="73"/>
      <c r="G233" s="73"/>
      <c r="H233" s="73"/>
      <c r="I233" s="7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5"/>
      <c r="U233" s="15"/>
    </row>
    <row r="234">
      <c r="C234" s="117"/>
      <c r="D234" s="117"/>
      <c r="E234" s="117"/>
      <c r="F234" s="73"/>
      <c r="G234" s="73"/>
      <c r="H234" s="73"/>
      <c r="I234" s="7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5"/>
      <c r="U234" s="15"/>
    </row>
    <row r="235">
      <c r="C235" s="117"/>
      <c r="D235" s="117"/>
      <c r="E235" s="117"/>
      <c r="F235" s="73"/>
      <c r="G235" s="73"/>
      <c r="H235" s="73"/>
      <c r="I235" s="7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5"/>
      <c r="U235" s="15"/>
    </row>
    <row r="236">
      <c r="C236" s="117"/>
      <c r="D236" s="117"/>
      <c r="E236" s="117"/>
      <c r="F236" s="73"/>
      <c r="G236" s="73"/>
      <c r="H236" s="73"/>
      <c r="I236" s="7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5"/>
      <c r="U236" s="15"/>
    </row>
    <row r="237">
      <c r="C237" s="117"/>
      <c r="D237" s="117"/>
      <c r="E237" s="117"/>
      <c r="F237" s="73"/>
      <c r="G237" s="73"/>
      <c r="H237" s="73"/>
      <c r="I237" s="7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5"/>
      <c r="U237" s="15"/>
    </row>
    <row r="238">
      <c r="C238" s="117"/>
      <c r="D238" s="117"/>
      <c r="E238" s="117"/>
      <c r="F238" s="73"/>
      <c r="G238" s="73"/>
      <c r="H238" s="73"/>
      <c r="I238" s="7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5"/>
      <c r="U238" s="15"/>
    </row>
    <row r="239">
      <c r="C239" s="117"/>
      <c r="D239" s="117"/>
      <c r="E239" s="117"/>
      <c r="F239" s="73"/>
      <c r="G239" s="73"/>
      <c r="H239" s="73"/>
      <c r="I239" s="7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5"/>
      <c r="U239" s="15"/>
    </row>
    <row r="240">
      <c r="C240" s="117"/>
      <c r="D240" s="117"/>
      <c r="E240" s="117"/>
      <c r="F240" s="73"/>
      <c r="G240" s="73"/>
      <c r="H240" s="73"/>
      <c r="I240" s="7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5"/>
      <c r="U240" s="15"/>
    </row>
    <row r="241">
      <c r="C241" s="117"/>
      <c r="D241" s="117"/>
      <c r="E241" s="117"/>
      <c r="F241" s="73"/>
      <c r="G241" s="73"/>
      <c r="H241" s="73"/>
      <c r="I241" s="7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5"/>
      <c r="U241" s="15"/>
    </row>
    <row r="242">
      <c r="C242" s="117"/>
      <c r="D242" s="117"/>
      <c r="E242" s="117"/>
      <c r="F242" s="73"/>
      <c r="G242" s="73"/>
      <c r="H242" s="73"/>
      <c r="I242" s="7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5"/>
      <c r="U242" s="15"/>
    </row>
    <row r="243">
      <c r="C243" s="117"/>
      <c r="D243" s="117"/>
      <c r="E243" s="117"/>
      <c r="F243" s="73"/>
      <c r="G243" s="73"/>
      <c r="H243" s="73"/>
      <c r="I243" s="7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5"/>
      <c r="U243" s="15"/>
    </row>
    <row r="244">
      <c r="C244" s="117"/>
      <c r="D244" s="117"/>
      <c r="E244" s="117"/>
      <c r="F244" s="73"/>
      <c r="G244" s="73"/>
      <c r="H244" s="73"/>
      <c r="I244" s="7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5"/>
      <c r="U244" s="15"/>
    </row>
    <row r="245">
      <c r="C245" s="117"/>
      <c r="D245" s="117"/>
      <c r="E245" s="117"/>
      <c r="F245" s="73"/>
      <c r="G245" s="73"/>
      <c r="H245" s="73"/>
      <c r="I245" s="7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5"/>
      <c r="U245" s="15"/>
    </row>
    <row r="246">
      <c r="C246" s="117"/>
      <c r="D246" s="117"/>
      <c r="E246" s="117"/>
      <c r="F246" s="73"/>
      <c r="G246" s="73"/>
      <c r="H246" s="73"/>
      <c r="I246" s="7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5"/>
      <c r="U246" s="15"/>
    </row>
    <row r="247">
      <c r="C247" s="117"/>
      <c r="D247" s="117"/>
      <c r="E247" s="117"/>
      <c r="F247" s="73"/>
      <c r="G247" s="73"/>
      <c r="H247" s="73"/>
      <c r="I247" s="7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5"/>
      <c r="U247" s="15"/>
    </row>
    <row r="248">
      <c r="C248" s="117"/>
      <c r="D248" s="117"/>
      <c r="E248" s="117"/>
      <c r="F248" s="73"/>
      <c r="G248" s="73"/>
      <c r="H248" s="73"/>
      <c r="I248" s="7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5"/>
      <c r="U248" s="15"/>
    </row>
    <row r="249">
      <c r="C249" s="117"/>
      <c r="D249" s="117"/>
      <c r="E249" s="117"/>
      <c r="F249" s="73"/>
      <c r="G249" s="73"/>
      <c r="H249" s="73"/>
      <c r="I249" s="7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5"/>
      <c r="U249" s="15"/>
    </row>
    <row r="250">
      <c r="C250" s="117"/>
      <c r="D250" s="117"/>
      <c r="E250" s="117"/>
      <c r="F250" s="73"/>
      <c r="G250" s="73"/>
      <c r="H250" s="73"/>
      <c r="I250" s="7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5"/>
      <c r="U250" s="15"/>
    </row>
    <row r="251">
      <c r="C251" s="117"/>
      <c r="D251" s="117"/>
      <c r="E251" s="117"/>
      <c r="F251" s="73"/>
      <c r="G251" s="73"/>
      <c r="H251" s="73"/>
      <c r="I251" s="7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5"/>
      <c r="U251" s="15"/>
    </row>
    <row r="252">
      <c r="C252" s="117"/>
      <c r="D252" s="117"/>
      <c r="E252" s="117"/>
      <c r="F252" s="73"/>
      <c r="G252" s="73"/>
      <c r="H252" s="73"/>
      <c r="I252" s="7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5"/>
      <c r="U252" s="15"/>
    </row>
    <row r="253">
      <c r="C253" s="117"/>
      <c r="D253" s="117"/>
      <c r="E253" s="117"/>
      <c r="F253" s="73"/>
      <c r="G253" s="73"/>
      <c r="H253" s="73"/>
      <c r="I253" s="7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5"/>
      <c r="U253" s="15"/>
    </row>
    <row r="254">
      <c r="C254" s="117"/>
      <c r="D254" s="117"/>
      <c r="E254" s="117"/>
      <c r="F254" s="73"/>
      <c r="G254" s="73"/>
      <c r="H254" s="73"/>
      <c r="I254" s="7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5"/>
      <c r="U254" s="15"/>
    </row>
    <row r="255">
      <c r="C255" s="117"/>
      <c r="D255" s="117"/>
      <c r="E255" s="117"/>
      <c r="F255" s="73"/>
      <c r="G255" s="73"/>
      <c r="H255" s="73"/>
      <c r="I255" s="7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5"/>
      <c r="U255" s="15"/>
    </row>
    <row r="256">
      <c r="C256" s="117"/>
      <c r="D256" s="117"/>
      <c r="E256" s="117"/>
      <c r="F256" s="73"/>
      <c r="G256" s="73"/>
      <c r="H256" s="73"/>
      <c r="I256" s="7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5"/>
      <c r="U256" s="15"/>
    </row>
    <row r="257">
      <c r="C257" s="117"/>
      <c r="D257" s="117"/>
      <c r="E257" s="117"/>
      <c r="F257" s="73"/>
      <c r="G257" s="73"/>
      <c r="H257" s="73"/>
      <c r="I257" s="7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5"/>
      <c r="U257" s="15"/>
    </row>
    <row r="258">
      <c r="C258" s="117"/>
      <c r="D258" s="117"/>
      <c r="E258" s="117"/>
      <c r="F258" s="73"/>
      <c r="G258" s="73"/>
      <c r="H258" s="73"/>
      <c r="I258" s="7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5"/>
      <c r="U258" s="15"/>
    </row>
    <row r="259">
      <c r="C259" s="117"/>
      <c r="D259" s="117"/>
      <c r="E259" s="117"/>
      <c r="F259" s="73"/>
      <c r="G259" s="73"/>
      <c r="H259" s="73"/>
      <c r="I259" s="7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5"/>
      <c r="U259" s="15"/>
    </row>
    <row r="260">
      <c r="C260" s="117"/>
      <c r="D260" s="117"/>
      <c r="E260" s="117"/>
      <c r="F260" s="73"/>
      <c r="G260" s="73"/>
      <c r="H260" s="73"/>
      <c r="I260" s="7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5"/>
      <c r="U260" s="15"/>
    </row>
    <row r="261">
      <c r="C261" s="117"/>
      <c r="D261" s="117"/>
      <c r="E261" s="117"/>
      <c r="F261" s="73"/>
      <c r="G261" s="73"/>
      <c r="H261" s="73"/>
      <c r="I261" s="7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5"/>
      <c r="U261" s="15"/>
    </row>
    <row r="262">
      <c r="C262" s="117"/>
      <c r="D262" s="117"/>
      <c r="E262" s="117"/>
      <c r="F262" s="73"/>
      <c r="G262" s="73"/>
      <c r="H262" s="73"/>
      <c r="I262" s="7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5"/>
      <c r="U262" s="15"/>
    </row>
    <row r="263">
      <c r="C263" s="117"/>
      <c r="D263" s="117"/>
      <c r="E263" s="117"/>
      <c r="F263" s="73"/>
      <c r="G263" s="73"/>
      <c r="H263" s="73"/>
      <c r="I263" s="7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5"/>
      <c r="U263" s="15"/>
    </row>
    <row r="264">
      <c r="C264" s="117"/>
      <c r="D264" s="117"/>
      <c r="E264" s="117"/>
      <c r="F264" s="73"/>
      <c r="G264" s="73"/>
      <c r="H264" s="73"/>
      <c r="I264" s="7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5"/>
      <c r="U264" s="15"/>
    </row>
    <row r="265">
      <c r="C265" s="117"/>
      <c r="D265" s="117"/>
      <c r="E265" s="117"/>
      <c r="F265" s="73"/>
      <c r="G265" s="73"/>
      <c r="H265" s="73"/>
      <c r="I265" s="7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5"/>
      <c r="U265" s="15"/>
    </row>
    <row r="266">
      <c r="C266" s="117"/>
      <c r="D266" s="117"/>
      <c r="E266" s="117"/>
      <c r="F266" s="73"/>
      <c r="G266" s="73"/>
      <c r="H266" s="73"/>
      <c r="I266" s="7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5"/>
      <c r="U266" s="15"/>
    </row>
    <row r="267">
      <c r="C267" s="117"/>
      <c r="D267" s="117"/>
      <c r="E267" s="117"/>
      <c r="F267" s="73"/>
      <c r="G267" s="73"/>
      <c r="H267" s="73"/>
      <c r="I267" s="7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5"/>
      <c r="U267" s="15"/>
    </row>
    <row r="268">
      <c r="C268" s="117"/>
      <c r="D268" s="117"/>
      <c r="E268" s="117"/>
      <c r="F268" s="73"/>
      <c r="G268" s="73"/>
      <c r="H268" s="73"/>
      <c r="I268" s="7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5"/>
      <c r="U268" s="15"/>
    </row>
    <row r="269">
      <c r="C269" s="117"/>
      <c r="D269" s="117"/>
      <c r="E269" s="117"/>
      <c r="F269" s="73"/>
      <c r="G269" s="73"/>
      <c r="H269" s="73"/>
      <c r="I269" s="7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5"/>
      <c r="U269" s="15"/>
    </row>
    <row r="270">
      <c r="C270" s="117"/>
      <c r="D270" s="117"/>
      <c r="E270" s="117"/>
      <c r="F270" s="73"/>
      <c r="G270" s="73"/>
      <c r="H270" s="73"/>
      <c r="I270" s="7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5"/>
      <c r="U270" s="15"/>
    </row>
    <row r="271">
      <c r="C271" s="117"/>
      <c r="D271" s="117"/>
      <c r="E271" s="117"/>
      <c r="F271" s="73"/>
      <c r="G271" s="73"/>
      <c r="H271" s="73"/>
      <c r="I271" s="7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5"/>
      <c r="U271" s="15"/>
    </row>
    <row r="272">
      <c r="C272" s="117"/>
      <c r="D272" s="117"/>
      <c r="E272" s="117"/>
      <c r="F272" s="73"/>
      <c r="G272" s="73"/>
      <c r="H272" s="73"/>
      <c r="I272" s="7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5"/>
      <c r="U272" s="15"/>
    </row>
    <row r="273">
      <c r="C273" s="117"/>
      <c r="D273" s="117"/>
      <c r="E273" s="117"/>
      <c r="F273" s="73"/>
      <c r="G273" s="73"/>
      <c r="H273" s="73"/>
      <c r="I273" s="7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5"/>
      <c r="U273" s="15"/>
    </row>
    <row r="274">
      <c r="C274" s="117"/>
      <c r="D274" s="117"/>
      <c r="E274" s="117"/>
      <c r="F274" s="73"/>
      <c r="G274" s="73"/>
      <c r="H274" s="73"/>
      <c r="I274" s="7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5"/>
      <c r="U274" s="15"/>
    </row>
    <row r="275">
      <c r="C275" s="117"/>
      <c r="D275" s="117"/>
      <c r="E275" s="117"/>
      <c r="F275" s="73"/>
      <c r="G275" s="73"/>
      <c r="H275" s="73"/>
      <c r="I275" s="7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5"/>
      <c r="U275" s="15"/>
    </row>
    <row r="276">
      <c r="C276" s="117"/>
      <c r="D276" s="117"/>
      <c r="E276" s="117"/>
      <c r="F276" s="73"/>
      <c r="G276" s="73"/>
      <c r="H276" s="73"/>
      <c r="I276" s="7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5"/>
      <c r="U276" s="15"/>
    </row>
    <row r="277">
      <c r="C277" s="117"/>
      <c r="D277" s="117"/>
      <c r="E277" s="117"/>
      <c r="F277" s="73"/>
      <c r="G277" s="73"/>
      <c r="H277" s="73"/>
      <c r="I277" s="7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5"/>
      <c r="U277" s="15"/>
    </row>
    <row r="278">
      <c r="C278" s="117"/>
      <c r="D278" s="117"/>
      <c r="E278" s="117"/>
      <c r="F278" s="73"/>
      <c r="G278" s="73"/>
      <c r="H278" s="73"/>
      <c r="I278" s="7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5"/>
      <c r="U278" s="15"/>
    </row>
    <row r="279">
      <c r="C279" s="117"/>
      <c r="D279" s="117"/>
      <c r="E279" s="117"/>
      <c r="F279" s="73"/>
      <c r="G279" s="73"/>
      <c r="H279" s="73"/>
      <c r="I279" s="7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/>
      <c r="U279" s="15"/>
    </row>
    <row r="280">
      <c r="C280" s="117"/>
      <c r="D280" s="117"/>
      <c r="E280" s="117"/>
      <c r="F280" s="73"/>
      <c r="G280" s="73"/>
      <c r="H280" s="73"/>
      <c r="I280" s="7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/>
      <c r="U280" s="15"/>
    </row>
    <row r="281">
      <c r="C281" s="117"/>
      <c r="D281" s="117"/>
      <c r="E281" s="117"/>
      <c r="F281" s="73"/>
      <c r="G281" s="73"/>
      <c r="H281" s="73"/>
      <c r="I281" s="7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/>
      <c r="U281" s="15"/>
    </row>
    <row r="282">
      <c r="C282" s="117"/>
      <c r="D282" s="117"/>
      <c r="E282" s="117"/>
      <c r="F282" s="73"/>
      <c r="G282" s="73"/>
      <c r="H282" s="73"/>
      <c r="I282" s="7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5"/>
      <c r="U282" s="15"/>
    </row>
    <row r="283">
      <c r="C283" s="117"/>
      <c r="D283" s="117"/>
      <c r="E283" s="117"/>
      <c r="F283" s="73"/>
      <c r="G283" s="73"/>
      <c r="H283" s="73"/>
      <c r="I283" s="7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5"/>
      <c r="U283" s="15"/>
    </row>
    <row r="284">
      <c r="C284" s="117"/>
      <c r="D284" s="117"/>
      <c r="E284" s="117"/>
      <c r="F284" s="73"/>
      <c r="G284" s="73"/>
      <c r="H284" s="73"/>
      <c r="I284" s="7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5"/>
      <c r="U284" s="15"/>
    </row>
    <row r="285">
      <c r="C285" s="117"/>
      <c r="D285" s="117"/>
      <c r="E285" s="117"/>
      <c r="F285" s="73"/>
      <c r="G285" s="73"/>
      <c r="H285" s="73"/>
      <c r="I285" s="7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/>
      <c r="U285" s="15"/>
    </row>
    <row r="286">
      <c r="C286" s="117"/>
      <c r="D286" s="117"/>
      <c r="E286" s="117"/>
      <c r="F286" s="73"/>
      <c r="G286" s="73"/>
      <c r="H286" s="73"/>
      <c r="I286" s="7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/>
      <c r="U286" s="15"/>
    </row>
    <row r="287">
      <c r="C287" s="117"/>
      <c r="D287" s="117"/>
      <c r="E287" s="117"/>
      <c r="F287" s="73"/>
      <c r="G287" s="73"/>
      <c r="H287" s="73"/>
      <c r="I287" s="7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/>
      <c r="U287" s="15"/>
    </row>
    <row r="288">
      <c r="C288" s="117"/>
      <c r="D288" s="117"/>
      <c r="E288" s="117"/>
      <c r="F288" s="73"/>
      <c r="G288" s="73"/>
      <c r="H288" s="73"/>
      <c r="I288" s="7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5"/>
      <c r="U288" s="15"/>
    </row>
    <row r="289">
      <c r="C289" s="117"/>
      <c r="D289" s="117"/>
      <c r="E289" s="117"/>
      <c r="F289" s="73"/>
      <c r="G289" s="73"/>
      <c r="H289" s="73"/>
      <c r="I289" s="7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5"/>
      <c r="U289" s="15"/>
    </row>
    <row r="290">
      <c r="C290" s="117"/>
      <c r="D290" s="117"/>
      <c r="E290" s="117"/>
      <c r="F290" s="73"/>
      <c r="G290" s="73"/>
      <c r="H290" s="73"/>
      <c r="I290" s="7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5"/>
      <c r="U290" s="15"/>
    </row>
    <row r="291">
      <c r="C291" s="117"/>
      <c r="D291" s="117"/>
      <c r="E291" s="117"/>
      <c r="F291" s="73"/>
      <c r="G291" s="73"/>
      <c r="H291" s="73"/>
      <c r="I291" s="7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5"/>
      <c r="U291" s="15"/>
    </row>
    <row r="292">
      <c r="C292" s="117"/>
      <c r="D292" s="117"/>
      <c r="E292" s="117"/>
      <c r="F292" s="73"/>
      <c r="G292" s="73"/>
      <c r="H292" s="73"/>
      <c r="I292" s="7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5"/>
      <c r="U292" s="15"/>
    </row>
    <row r="293">
      <c r="C293" s="117"/>
      <c r="D293" s="117"/>
      <c r="E293" s="117"/>
      <c r="F293" s="73"/>
      <c r="G293" s="73"/>
      <c r="H293" s="73"/>
      <c r="I293" s="7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5"/>
      <c r="U293" s="15"/>
    </row>
    <row r="294">
      <c r="C294" s="117"/>
      <c r="D294" s="117"/>
      <c r="E294" s="117"/>
      <c r="F294" s="73"/>
      <c r="G294" s="73"/>
      <c r="H294" s="73"/>
      <c r="I294" s="7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5"/>
      <c r="U294" s="15"/>
    </row>
    <row r="295">
      <c r="C295" s="117"/>
      <c r="D295" s="117"/>
      <c r="E295" s="117"/>
      <c r="F295" s="73"/>
      <c r="G295" s="73"/>
      <c r="H295" s="73"/>
      <c r="I295" s="7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5"/>
      <c r="U295" s="15"/>
    </row>
    <row r="296">
      <c r="C296" s="117"/>
      <c r="D296" s="117"/>
      <c r="E296" s="117"/>
      <c r="F296" s="73"/>
      <c r="G296" s="73"/>
      <c r="H296" s="73"/>
      <c r="I296" s="7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5"/>
      <c r="U296" s="15"/>
    </row>
    <row r="297">
      <c r="C297" s="117"/>
      <c r="D297" s="117"/>
      <c r="E297" s="117"/>
      <c r="F297" s="73"/>
      <c r="G297" s="73"/>
      <c r="H297" s="73"/>
      <c r="I297" s="7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5"/>
      <c r="U297" s="15"/>
    </row>
    <row r="298">
      <c r="C298" s="117"/>
      <c r="D298" s="117"/>
      <c r="E298" s="117"/>
      <c r="F298" s="73"/>
      <c r="G298" s="73"/>
      <c r="H298" s="73"/>
      <c r="I298" s="7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5"/>
      <c r="U298" s="15"/>
    </row>
    <row r="299">
      <c r="C299" s="117"/>
      <c r="D299" s="117"/>
      <c r="E299" s="117"/>
      <c r="F299" s="73"/>
      <c r="G299" s="73"/>
      <c r="H299" s="73"/>
      <c r="I299" s="7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5"/>
      <c r="U299" s="15"/>
    </row>
    <row r="300">
      <c r="C300" s="117"/>
      <c r="D300" s="117"/>
      <c r="E300" s="117"/>
      <c r="F300" s="73"/>
      <c r="G300" s="73"/>
      <c r="H300" s="73"/>
      <c r="I300" s="7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5"/>
      <c r="U300" s="15"/>
    </row>
    <row r="301">
      <c r="C301" s="117"/>
      <c r="D301" s="117"/>
      <c r="E301" s="117"/>
      <c r="F301" s="73"/>
      <c r="G301" s="73"/>
      <c r="H301" s="73"/>
      <c r="I301" s="7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5"/>
      <c r="U301" s="15"/>
    </row>
    <row r="302">
      <c r="C302" s="117"/>
      <c r="D302" s="117"/>
      <c r="E302" s="117"/>
      <c r="F302" s="73"/>
      <c r="G302" s="73"/>
      <c r="H302" s="73"/>
      <c r="I302" s="7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5"/>
      <c r="U302" s="15"/>
    </row>
    <row r="303">
      <c r="C303" s="117"/>
      <c r="D303" s="117"/>
      <c r="E303" s="117"/>
      <c r="F303" s="73"/>
      <c r="G303" s="73"/>
      <c r="H303" s="73"/>
      <c r="I303" s="7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5"/>
      <c r="U303" s="15"/>
    </row>
    <row r="304">
      <c r="C304" s="117"/>
      <c r="D304" s="117"/>
      <c r="E304" s="117"/>
      <c r="F304" s="73"/>
      <c r="G304" s="73"/>
      <c r="H304" s="73"/>
      <c r="I304" s="7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5"/>
      <c r="U304" s="15"/>
    </row>
    <row r="305">
      <c r="C305" s="117"/>
      <c r="D305" s="117"/>
      <c r="E305" s="117"/>
      <c r="F305" s="73"/>
      <c r="G305" s="73"/>
      <c r="H305" s="73"/>
      <c r="I305" s="7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5"/>
      <c r="U305" s="15"/>
    </row>
    <row r="306">
      <c r="C306" s="117"/>
      <c r="D306" s="117"/>
      <c r="E306" s="117"/>
      <c r="F306" s="73"/>
      <c r="G306" s="73"/>
      <c r="H306" s="73"/>
      <c r="I306" s="7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5"/>
      <c r="U306" s="15"/>
    </row>
    <row r="307">
      <c r="C307" s="117"/>
      <c r="D307" s="117"/>
      <c r="E307" s="117"/>
      <c r="F307" s="73"/>
      <c r="G307" s="73"/>
      <c r="H307" s="73"/>
      <c r="I307" s="7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5"/>
      <c r="U307" s="15"/>
    </row>
    <row r="308">
      <c r="C308" s="117"/>
      <c r="D308" s="117"/>
      <c r="E308" s="117"/>
      <c r="F308" s="73"/>
      <c r="G308" s="73"/>
      <c r="H308" s="73"/>
      <c r="I308" s="7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5"/>
      <c r="U308" s="15"/>
    </row>
    <row r="309">
      <c r="C309" s="117"/>
      <c r="D309" s="117"/>
      <c r="E309" s="117"/>
      <c r="F309" s="73"/>
      <c r="G309" s="73"/>
      <c r="H309" s="73"/>
      <c r="I309" s="7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5"/>
      <c r="U309" s="15"/>
    </row>
    <row r="310">
      <c r="C310" s="117"/>
      <c r="D310" s="117"/>
      <c r="E310" s="117"/>
      <c r="F310" s="73"/>
      <c r="G310" s="73"/>
      <c r="H310" s="73"/>
      <c r="I310" s="7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5"/>
      <c r="U310" s="15"/>
    </row>
    <row r="311">
      <c r="C311" s="117"/>
      <c r="D311" s="117"/>
      <c r="E311" s="117"/>
      <c r="F311" s="73"/>
      <c r="G311" s="73"/>
      <c r="H311" s="73"/>
      <c r="I311" s="7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5"/>
      <c r="U311" s="15"/>
    </row>
    <row r="312">
      <c r="C312" s="117"/>
      <c r="D312" s="117"/>
      <c r="E312" s="117"/>
      <c r="F312" s="73"/>
      <c r="G312" s="73"/>
      <c r="H312" s="73"/>
      <c r="I312" s="7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5"/>
      <c r="U312" s="15"/>
    </row>
    <row r="313">
      <c r="C313" s="117"/>
      <c r="D313" s="117"/>
      <c r="E313" s="117"/>
      <c r="F313" s="73"/>
      <c r="G313" s="73"/>
      <c r="H313" s="73"/>
      <c r="I313" s="7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5"/>
      <c r="U313" s="15"/>
    </row>
    <row r="314">
      <c r="C314" s="117"/>
      <c r="D314" s="117"/>
      <c r="E314" s="117"/>
      <c r="F314" s="73"/>
      <c r="G314" s="73"/>
      <c r="H314" s="73"/>
      <c r="I314" s="7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5"/>
      <c r="U314" s="15"/>
    </row>
    <row r="315">
      <c r="C315" s="117"/>
      <c r="D315" s="117"/>
      <c r="E315" s="117"/>
      <c r="F315" s="73"/>
      <c r="G315" s="73"/>
      <c r="H315" s="73"/>
      <c r="I315" s="7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5"/>
      <c r="U315" s="15"/>
    </row>
    <row r="316">
      <c r="C316" s="117"/>
      <c r="D316" s="117"/>
      <c r="E316" s="117"/>
      <c r="F316" s="73"/>
      <c r="G316" s="73"/>
      <c r="H316" s="73"/>
      <c r="I316" s="7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5"/>
      <c r="U316" s="15"/>
    </row>
    <row r="317">
      <c r="C317" s="117"/>
      <c r="D317" s="117"/>
      <c r="E317" s="117"/>
      <c r="F317" s="73"/>
      <c r="G317" s="73"/>
      <c r="H317" s="73"/>
      <c r="I317" s="7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5"/>
      <c r="U317" s="15"/>
    </row>
    <row r="318">
      <c r="C318" s="117"/>
      <c r="D318" s="117"/>
      <c r="E318" s="117"/>
      <c r="F318" s="73"/>
      <c r="G318" s="73"/>
      <c r="H318" s="73"/>
      <c r="I318" s="7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5"/>
      <c r="U318" s="15"/>
    </row>
    <row r="319">
      <c r="C319" s="117"/>
      <c r="D319" s="117"/>
      <c r="E319" s="117"/>
      <c r="F319" s="73"/>
      <c r="G319" s="73"/>
      <c r="H319" s="73"/>
      <c r="I319" s="7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5"/>
      <c r="U319" s="15"/>
    </row>
    <row r="320">
      <c r="C320" s="117"/>
      <c r="D320" s="117"/>
      <c r="E320" s="117"/>
      <c r="F320" s="73"/>
      <c r="G320" s="73"/>
      <c r="H320" s="73"/>
      <c r="I320" s="7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5"/>
      <c r="U320" s="15"/>
    </row>
    <row r="321">
      <c r="C321" s="117"/>
      <c r="D321" s="117"/>
      <c r="E321" s="117"/>
      <c r="F321" s="73"/>
      <c r="G321" s="73"/>
      <c r="H321" s="73"/>
      <c r="I321" s="7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5"/>
      <c r="U321" s="15"/>
    </row>
    <row r="322">
      <c r="C322" s="117"/>
      <c r="D322" s="117"/>
      <c r="E322" s="117"/>
      <c r="F322" s="73"/>
      <c r="G322" s="73"/>
      <c r="H322" s="73"/>
      <c r="I322" s="7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5"/>
      <c r="U322" s="15"/>
    </row>
    <row r="323">
      <c r="C323" s="117"/>
      <c r="D323" s="117"/>
      <c r="E323" s="117"/>
      <c r="F323" s="73"/>
      <c r="G323" s="73"/>
      <c r="H323" s="73"/>
      <c r="I323" s="7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5"/>
      <c r="U323" s="15"/>
    </row>
    <row r="324">
      <c r="C324" s="117"/>
      <c r="D324" s="117"/>
      <c r="E324" s="117"/>
      <c r="F324" s="73"/>
      <c r="G324" s="73"/>
      <c r="H324" s="73"/>
      <c r="I324" s="7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5"/>
      <c r="U324" s="15"/>
    </row>
    <row r="325">
      <c r="C325" s="117"/>
      <c r="D325" s="117"/>
      <c r="E325" s="117"/>
      <c r="F325" s="73"/>
      <c r="G325" s="73"/>
      <c r="H325" s="73"/>
      <c r="I325" s="7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5"/>
      <c r="U325" s="15"/>
    </row>
    <row r="326">
      <c r="C326" s="117"/>
      <c r="D326" s="117"/>
      <c r="E326" s="117"/>
      <c r="F326" s="73"/>
      <c r="G326" s="73"/>
      <c r="H326" s="73"/>
      <c r="I326" s="7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5"/>
      <c r="U326" s="15"/>
    </row>
    <row r="327">
      <c r="C327" s="117"/>
      <c r="D327" s="117"/>
      <c r="E327" s="117"/>
      <c r="F327" s="73"/>
      <c r="G327" s="73"/>
      <c r="H327" s="73"/>
      <c r="I327" s="7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5"/>
      <c r="U327" s="15"/>
    </row>
    <row r="328">
      <c r="C328" s="117"/>
      <c r="D328" s="117"/>
      <c r="E328" s="117"/>
      <c r="F328" s="73"/>
      <c r="G328" s="73"/>
      <c r="H328" s="73"/>
      <c r="I328" s="7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5"/>
      <c r="U328" s="15"/>
    </row>
    <row r="329">
      <c r="C329" s="117"/>
      <c r="D329" s="117"/>
      <c r="E329" s="117"/>
      <c r="F329" s="73"/>
      <c r="G329" s="73"/>
      <c r="H329" s="73"/>
      <c r="I329" s="7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5"/>
      <c r="U329" s="15"/>
    </row>
    <row r="330">
      <c r="C330" s="117"/>
      <c r="D330" s="117"/>
      <c r="E330" s="117"/>
      <c r="F330" s="73"/>
      <c r="G330" s="73"/>
      <c r="H330" s="73"/>
      <c r="I330" s="7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5"/>
      <c r="U330" s="15"/>
    </row>
    <row r="331">
      <c r="C331" s="117"/>
      <c r="D331" s="117"/>
      <c r="E331" s="117"/>
      <c r="F331" s="73"/>
      <c r="G331" s="73"/>
      <c r="H331" s="73"/>
      <c r="I331" s="7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5"/>
      <c r="U331" s="15"/>
    </row>
    <row r="332">
      <c r="C332" s="117"/>
      <c r="D332" s="117"/>
      <c r="E332" s="117"/>
      <c r="F332" s="73"/>
      <c r="G332" s="73"/>
      <c r="H332" s="73"/>
      <c r="I332" s="73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5"/>
      <c r="U332" s="15"/>
    </row>
    <row r="333">
      <c r="C333" s="117"/>
      <c r="D333" s="117"/>
      <c r="E333" s="117"/>
      <c r="F333" s="73"/>
      <c r="G333" s="73"/>
      <c r="H333" s="73"/>
      <c r="I333" s="73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5"/>
      <c r="U333" s="15"/>
    </row>
    <row r="334">
      <c r="C334" s="117"/>
      <c r="D334" s="117"/>
      <c r="E334" s="117"/>
      <c r="F334" s="73"/>
      <c r="G334" s="73"/>
      <c r="H334" s="73"/>
      <c r="I334" s="73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5"/>
      <c r="U334" s="15"/>
    </row>
    <row r="335">
      <c r="C335" s="117"/>
      <c r="D335" s="117"/>
      <c r="E335" s="117"/>
      <c r="F335" s="73"/>
      <c r="G335" s="73"/>
      <c r="H335" s="73"/>
      <c r="I335" s="73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5"/>
      <c r="U335" s="15"/>
    </row>
    <row r="336">
      <c r="C336" s="117"/>
      <c r="D336" s="117"/>
      <c r="E336" s="117"/>
      <c r="F336" s="73"/>
      <c r="G336" s="73"/>
      <c r="H336" s="73"/>
      <c r="I336" s="73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5"/>
      <c r="U336" s="15"/>
    </row>
    <row r="337">
      <c r="C337" s="117"/>
      <c r="D337" s="117"/>
      <c r="E337" s="117"/>
      <c r="F337" s="73"/>
      <c r="G337" s="73"/>
      <c r="H337" s="73"/>
      <c r="I337" s="73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5"/>
      <c r="U337" s="15"/>
    </row>
    <row r="338">
      <c r="C338" s="117"/>
      <c r="D338" s="117"/>
      <c r="E338" s="117"/>
      <c r="F338" s="73"/>
      <c r="G338" s="73"/>
      <c r="H338" s="73"/>
      <c r="I338" s="73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5"/>
      <c r="U338" s="15"/>
    </row>
    <row r="339">
      <c r="C339" s="117"/>
      <c r="D339" s="117"/>
      <c r="E339" s="117"/>
      <c r="F339" s="73"/>
      <c r="G339" s="73"/>
      <c r="H339" s="73"/>
      <c r="I339" s="73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5"/>
      <c r="U339" s="15"/>
    </row>
    <row r="340">
      <c r="C340" s="117"/>
      <c r="D340" s="117"/>
      <c r="E340" s="117"/>
      <c r="F340" s="73"/>
      <c r="G340" s="73"/>
      <c r="H340" s="73"/>
      <c r="I340" s="73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5"/>
      <c r="U340" s="15"/>
    </row>
    <row r="341">
      <c r="C341" s="117"/>
      <c r="D341" s="117"/>
      <c r="E341" s="117"/>
      <c r="F341" s="73"/>
      <c r="G341" s="73"/>
      <c r="H341" s="73"/>
      <c r="I341" s="73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5"/>
      <c r="U341" s="15"/>
    </row>
    <row r="342">
      <c r="C342" s="117"/>
      <c r="D342" s="117"/>
      <c r="E342" s="117"/>
      <c r="F342" s="73"/>
      <c r="G342" s="73"/>
      <c r="H342" s="73"/>
      <c r="I342" s="73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5"/>
      <c r="U342" s="15"/>
    </row>
    <row r="343">
      <c r="C343" s="117"/>
      <c r="D343" s="117"/>
      <c r="E343" s="117"/>
      <c r="F343" s="73"/>
      <c r="G343" s="73"/>
      <c r="H343" s="73"/>
      <c r="I343" s="73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5"/>
      <c r="U343" s="15"/>
    </row>
    <row r="344">
      <c r="C344" s="117"/>
      <c r="D344" s="117"/>
      <c r="E344" s="117"/>
      <c r="F344" s="73"/>
      <c r="G344" s="73"/>
      <c r="H344" s="73"/>
      <c r="I344" s="73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5"/>
      <c r="U344" s="15"/>
    </row>
    <row r="345">
      <c r="C345" s="117"/>
      <c r="D345" s="117"/>
      <c r="E345" s="117"/>
      <c r="F345" s="73"/>
      <c r="G345" s="73"/>
      <c r="H345" s="73"/>
      <c r="I345" s="73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5"/>
      <c r="U345" s="15"/>
    </row>
    <row r="346">
      <c r="C346" s="117"/>
      <c r="D346" s="117"/>
      <c r="E346" s="117"/>
      <c r="F346" s="73"/>
      <c r="G346" s="73"/>
      <c r="H346" s="73"/>
      <c r="I346" s="73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5"/>
      <c r="U346" s="15"/>
    </row>
    <row r="347">
      <c r="C347" s="117"/>
      <c r="D347" s="117"/>
      <c r="E347" s="117"/>
      <c r="F347" s="73"/>
      <c r="G347" s="73"/>
      <c r="H347" s="73"/>
      <c r="I347" s="73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5"/>
      <c r="U347" s="15"/>
    </row>
    <row r="348">
      <c r="C348" s="117"/>
      <c r="D348" s="117"/>
      <c r="E348" s="117"/>
      <c r="F348" s="73"/>
      <c r="G348" s="73"/>
      <c r="H348" s="73"/>
      <c r="I348" s="73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5"/>
      <c r="U348" s="15"/>
    </row>
    <row r="349">
      <c r="C349" s="117"/>
      <c r="D349" s="117"/>
      <c r="E349" s="117"/>
      <c r="F349" s="73"/>
      <c r="G349" s="73"/>
      <c r="H349" s="73"/>
      <c r="I349" s="73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5"/>
      <c r="U349" s="15"/>
    </row>
    <row r="350">
      <c r="C350" s="117"/>
      <c r="D350" s="117"/>
      <c r="E350" s="117"/>
      <c r="F350" s="73"/>
      <c r="G350" s="73"/>
      <c r="H350" s="73"/>
      <c r="I350" s="73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5"/>
      <c r="U350" s="15"/>
    </row>
    <row r="351">
      <c r="C351" s="117"/>
      <c r="D351" s="117"/>
      <c r="E351" s="117"/>
      <c r="F351" s="73"/>
      <c r="G351" s="73"/>
      <c r="H351" s="73"/>
      <c r="I351" s="73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5"/>
      <c r="U351" s="15"/>
    </row>
    <row r="352">
      <c r="C352" s="117"/>
      <c r="D352" s="117"/>
      <c r="E352" s="117"/>
      <c r="F352" s="73"/>
      <c r="G352" s="73"/>
      <c r="H352" s="73"/>
      <c r="I352" s="73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5"/>
      <c r="U352" s="15"/>
    </row>
    <row r="353">
      <c r="C353" s="117"/>
      <c r="D353" s="117"/>
      <c r="E353" s="117"/>
      <c r="F353" s="73"/>
      <c r="G353" s="73"/>
      <c r="H353" s="73"/>
      <c r="I353" s="73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5"/>
      <c r="U353" s="15"/>
    </row>
    <row r="354">
      <c r="C354" s="117"/>
      <c r="D354" s="117"/>
      <c r="E354" s="117"/>
      <c r="F354" s="73"/>
      <c r="G354" s="73"/>
      <c r="H354" s="73"/>
      <c r="I354" s="73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5"/>
      <c r="U354" s="15"/>
    </row>
    <row r="355">
      <c r="C355" s="117"/>
      <c r="D355" s="117"/>
      <c r="E355" s="117"/>
      <c r="F355" s="73"/>
      <c r="G355" s="73"/>
      <c r="H355" s="73"/>
      <c r="I355" s="73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5"/>
      <c r="U355" s="15"/>
    </row>
    <row r="356">
      <c r="C356" s="117"/>
      <c r="D356" s="117"/>
      <c r="E356" s="117"/>
      <c r="F356" s="73"/>
      <c r="G356" s="73"/>
      <c r="H356" s="73"/>
      <c r="I356" s="73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5"/>
      <c r="U356" s="15"/>
    </row>
    <row r="357">
      <c r="C357" s="117"/>
      <c r="D357" s="117"/>
      <c r="E357" s="117"/>
      <c r="F357" s="73"/>
      <c r="G357" s="73"/>
      <c r="H357" s="73"/>
      <c r="I357" s="73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5"/>
      <c r="U357" s="15"/>
    </row>
    <row r="358">
      <c r="C358" s="117"/>
      <c r="D358" s="117"/>
      <c r="E358" s="117"/>
      <c r="F358" s="73"/>
      <c r="G358" s="73"/>
      <c r="H358" s="73"/>
      <c r="I358" s="7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5"/>
      <c r="U358" s="15"/>
    </row>
    <row r="359">
      <c r="C359" s="117"/>
      <c r="D359" s="117"/>
      <c r="E359" s="117"/>
      <c r="F359" s="73"/>
      <c r="G359" s="73"/>
      <c r="H359" s="73"/>
      <c r="I359" s="73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5"/>
      <c r="U359" s="15"/>
    </row>
    <row r="360">
      <c r="C360" s="117"/>
      <c r="D360" s="117"/>
      <c r="E360" s="117"/>
      <c r="F360" s="73"/>
      <c r="G360" s="73"/>
      <c r="H360" s="73"/>
      <c r="I360" s="73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5"/>
      <c r="U360" s="15"/>
    </row>
    <row r="361">
      <c r="C361" s="117"/>
      <c r="D361" s="117"/>
      <c r="E361" s="117"/>
      <c r="F361" s="73"/>
      <c r="G361" s="73"/>
      <c r="H361" s="73"/>
      <c r="I361" s="73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5"/>
      <c r="U361" s="15"/>
    </row>
    <row r="362">
      <c r="C362" s="117"/>
      <c r="D362" s="117"/>
      <c r="E362" s="117"/>
      <c r="F362" s="73"/>
      <c r="G362" s="73"/>
      <c r="H362" s="73"/>
      <c r="I362" s="73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5"/>
      <c r="U362" s="15"/>
    </row>
    <row r="363">
      <c r="C363" s="117"/>
      <c r="D363" s="117"/>
      <c r="E363" s="117"/>
      <c r="F363" s="73"/>
      <c r="G363" s="73"/>
      <c r="H363" s="73"/>
      <c r="I363" s="73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5"/>
      <c r="U363" s="15"/>
    </row>
    <row r="364">
      <c r="C364" s="117"/>
      <c r="D364" s="117"/>
      <c r="E364" s="117"/>
      <c r="F364" s="73"/>
      <c r="G364" s="73"/>
      <c r="H364" s="73"/>
      <c r="I364" s="73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5"/>
      <c r="U364" s="15"/>
    </row>
    <row r="365">
      <c r="C365" s="117"/>
      <c r="D365" s="117"/>
      <c r="E365" s="117"/>
      <c r="F365" s="73"/>
      <c r="G365" s="73"/>
      <c r="H365" s="73"/>
      <c r="I365" s="73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5"/>
      <c r="U365" s="15"/>
    </row>
    <row r="366">
      <c r="C366" s="117"/>
      <c r="D366" s="117"/>
      <c r="E366" s="117"/>
      <c r="F366" s="73"/>
      <c r="G366" s="73"/>
      <c r="H366" s="73"/>
      <c r="I366" s="73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5"/>
      <c r="U366" s="15"/>
    </row>
    <row r="367">
      <c r="C367" s="117"/>
      <c r="D367" s="117"/>
      <c r="E367" s="117"/>
      <c r="F367" s="73"/>
      <c r="G367" s="73"/>
      <c r="H367" s="73"/>
      <c r="I367" s="73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5"/>
      <c r="U367" s="15"/>
    </row>
    <row r="368">
      <c r="C368" s="117"/>
      <c r="D368" s="117"/>
      <c r="E368" s="117"/>
      <c r="F368" s="73"/>
      <c r="G368" s="73"/>
      <c r="H368" s="73"/>
      <c r="I368" s="73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5"/>
      <c r="U368" s="15"/>
    </row>
    <row r="369">
      <c r="C369" s="117"/>
      <c r="D369" s="117"/>
      <c r="E369" s="117"/>
      <c r="F369" s="73"/>
      <c r="G369" s="73"/>
      <c r="H369" s="73"/>
      <c r="I369" s="73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5"/>
      <c r="U369" s="15"/>
    </row>
    <row r="370">
      <c r="C370" s="117"/>
      <c r="D370" s="117"/>
      <c r="E370" s="117"/>
      <c r="F370" s="73"/>
      <c r="G370" s="73"/>
      <c r="H370" s="73"/>
      <c r="I370" s="73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5"/>
      <c r="U370" s="15"/>
    </row>
    <row r="371">
      <c r="C371" s="117"/>
      <c r="D371" s="117"/>
      <c r="E371" s="117"/>
      <c r="F371" s="73"/>
      <c r="G371" s="73"/>
      <c r="H371" s="73"/>
      <c r="I371" s="73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5"/>
      <c r="U371" s="15"/>
    </row>
    <row r="372">
      <c r="C372" s="117"/>
      <c r="D372" s="117"/>
      <c r="E372" s="117"/>
      <c r="F372" s="73"/>
      <c r="G372" s="73"/>
      <c r="H372" s="73"/>
      <c r="I372" s="73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5"/>
      <c r="U372" s="15"/>
    </row>
    <row r="373">
      <c r="C373" s="117"/>
      <c r="D373" s="117"/>
      <c r="E373" s="117"/>
      <c r="F373" s="73"/>
      <c r="G373" s="73"/>
      <c r="H373" s="73"/>
      <c r="I373" s="73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5"/>
      <c r="U373" s="15"/>
    </row>
    <row r="374">
      <c r="C374" s="117"/>
      <c r="D374" s="117"/>
      <c r="E374" s="117"/>
      <c r="F374" s="73"/>
      <c r="G374" s="73"/>
      <c r="H374" s="73"/>
      <c r="I374" s="73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5"/>
      <c r="U374" s="15"/>
    </row>
    <row r="375">
      <c r="C375" s="117"/>
      <c r="D375" s="117"/>
      <c r="E375" s="117"/>
      <c r="F375" s="73"/>
      <c r="G375" s="73"/>
      <c r="H375" s="73"/>
      <c r="I375" s="73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5"/>
      <c r="U375" s="15"/>
    </row>
    <row r="376">
      <c r="C376" s="117"/>
      <c r="D376" s="117"/>
      <c r="E376" s="117"/>
      <c r="F376" s="73"/>
      <c r="G376" s="73"/>
      <c r="H376" s="73"/>
      <c r="I376" s="73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5"/>
      <c r="U376" s="15"/>
    </row>
    <row r="377">
      <c r="C377" s="117"/>
      <c r="D377" s="117"/>
      <c r="E377" s="117"/>
      <c r="F377" s="73"/>
      <c r="G377" s="73"/>
      <c r="H377" s="73"/>
      <c r="I377" s="73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5"/>
      <c r="U377" s="15"/>
    </row>
    <row r="378">
      <c r="C378" s="117"/>
      <c r="D378" s="117"/>
      <c r="E378" s="117"/>
      <c r="F378" s="73"/>
      <c r="G378" s="73"/>
      <c r="H378" s="73"/>
      <c r="I378" s="73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5"/>
      <c r="U378" s="15"/>
    </row>
    <row r="379">
      <c r="C379" s="117"/>
      <c r="D379" s="117"/>
      <c r="E379" s="117"/>
      <c r="F379" s="73"/>
      <c r="G379" s="73"/>
      <c r="H379" s="73"/>
      <c r="I379" s="73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5"/>
      <c r="U379" s="15"/>
    </row>
    <row r="380">
      <c r="C380" s="117"/>
      <c r="D380" s="117"/>
      <c r="E380" s="117"/>
      <c r="F380" s="73"/>
      <c r="G380" s="73"/>
      <c r="H380" s="73"/>
      <c r="I380" s="73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5"/>
      <c r="U380" s="15"/>
    </row>
    <row r="381">
      <c r="C381" s="117"/>
      <c r="D381" s="117"/>
      <c r="E381" s="117"/>
      <c r="F381" s="73"/>
      <c r="G381" s="73"/>
      <c r="H381" s="73"/>
      <c r="I381" s="73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5"/>
      <c r="U381" s="15"/>
    </row>
    <row r="382">
      <c r="C382" s="117"/>
      <c r="D382" s="117"/>
      <c r="E382" s="117"/>
      <c r="F382" s="73"/>
      <c r="G382" s="73"/>
      <c r="H382" s="73"/>
      <c r="I382" s="73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5"/>
      <c r="U382" s="15"/>
    </row>
    <row r="383">
      <c r="C383" s="117"/>
      <c r="D383" s="117"/>
      <c r="E383" s="117"/>
      <c r="F383" s="73"/>
      <c r="G383" s="73"/>
      <c r="H383" s="73"/>
      <c r="I383" s="73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5"/>
      <c r="U383" s="15"/>
    </row>
    <row r="384">
      <c r="C384" s="117"/>
      <c r="D384" s="117"/>
      <c r="E384" s="117"/>
      <c r="F384" s="73"/>
      <c r="G384" s="73"/>
      <c r="H384" s="73"/>
      <c r="I384" s="73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5"/>
      <c r="U384" s="15"/>
    </row>
    <row r="385">
      <c r="C385" s="117"/>
      <c r="D385" s="117"/>
      <c r="E385" s="117"/>
      <c r="F385" s="73"/>
      <c r="G385" s="73"/>
      <c r="H385" s="73"/>
      <c r="I385" s="73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5"/>
      <c r="U385" s="15"/>
    </row>
    <row r="386">
      <c r="C386" s="117"/>
      <c r="D386" s="117"/>
      <c r="E386" s="117"/>
      <c r="F386" s="73"/>
      <c r="G386" s="73"/>
      <c r="H386" s="73"/>
      <c r="I386" s="73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5"/>
      <c r="U386" s="15"/>
    </row>
    <row r="387">
      <c r="C387" s="117"/>
      <c r="D387" s="117"/>
      <c r="E387" s="117"/>
      <c r="F387" s="73"/>
      <c r="G387" s="73"/>
      <c r="H387" s="73"/>
      <c r="I387" s="73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5"/>
      <c r="U387" s="15"/>
    </row>
    <row r="388">
      <c r="C388" s="117"/>
      <c r="D388" s="117"/>
      <c r="E388" s="117"/>
      <c r="F388" s="73"/>
      <c r="G388" s="73"/>
      <c r="H388" s="73"/>
      <c r="I388" s="73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5"/>
      <c r="U388" s="15"/>
    </row>
    <row r="389">
      <c r="C389" s="117"/>
      <c r="D389" s="117"/>
      <c r="E389" s="117"/>
      <c r="F389" s="73"/>
      <c r="G389" s="73"/>
      <c r="H389" s="73"/>
      <c r="I389" s="73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5"/>
      <c r="U389" s="15"/>
    </row>
    <row r="390">
      <c r="C390" s="117"/>
      <c r="D390" s="117"/>
      <c r="E390" s="117"/>
      <c r="F390" s="73"/>
      <c r="G390" s="73"/>
      <c r="H390" s="73"/>
      <c r="I390" s="73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5"/>
      <c r="U390" s="15"/>
    </row>
    <row r="391">
      <c r="C391" s="117"/>
      <c r="D391" s="117"/>
      <c r="E391" s="117"/>
      <c r="F391" s="73"/>
      <c r="G391" s="73"/>
      <c r="H391" s="73"/>
      <c r="I391" s="73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5"/>
      <c r="U391" s="15"/>
    </row>
    <row r="392">
      <c r="C392" s="117"/>
      <c r="D392" s="117"/>
      <c r="E392" s="117"/>
      <c r="F392" s="73"/>
      <c r="G392" s="73"/>
      <c r="H392" s="73"/>
      <c r="I392" s="73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5"/>
      <c r="U392" s="15"/>
    </row>
    <row r="393">
      <c r="C393" s="117"/>
      <c r="D393" s="117"/>
      <c r="E393" s="117"/>
      <c r="F393" s="73"/>
      <c r="G393" s="73"/>
      <c r="H393" s="73"/>
      <c r="I393" s="73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5"/>
      <c r="U393" s="15"/>
    </row>
    <row r="394">
      <c r="C394" s="117"/>
      <c r="D394" s="117"/>
      <c r="E394" s="117"/>
      <c r="F394" s="73"/>
      <c r="G394" s="73"/>
      <c r="H394" s="73"/>
      <c r="I394" s="73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5"/>
      <c r="U394" s="15"/>
    </row>
    <row r="395">
      <c r="C395" s="117"/>
      <c r="D395" s="117"/>
      <c r="E395" s="117"/>
      <c r="F395" s="73"/>
      <c r="G395" s="73"/>
      <c r="H395" s="73"/>
      <c r="I395" s="73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5"/>
      <c r="U395" s="15"/>
    </row>
    <row r="396">
      <c r="C396" s="117"/>
      <c r="D396" s="117"/>
      <c r="E396" s="117"/>
      <c r="F396" s="73"/>
      <c r="G396" s="73"/>
      <c r="H396" s="73"/>
      <c r="I396" s="73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5"/>
      <c r="U396" s="15"/>
    </row>
    <row r="397">
      <c r="C397" s="117"/>
      <c r="D397" s="117"/>
      <c r="E397" s="117"/>
      <c r="F397" s="73"/>
      <c r="G397" s="73"/>
      <c r="H397" s="73"/>
      <c r="I397" s="73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5"/>
      <c r="U397" s="15"/>
    </row>
    <row r="398">
      <c r="C398" s="117"/>
      <c r="D398" s="117"/>
      <c r="E398" s="117"/>
      <c r="F398" s="73"/>
      <c r="G398" s="73"/>
      <c r="H398" s="73"/>
      <c r="I398" s="73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5"/>
      <c r="U398" s="15"/>
    </row>
    <row r="399">
      <c r="C399" s="117"/>
      <c r="D399" s="117"/>
      <c r="E399" s="117"/>
      <c r="F399" s="73"/>
      <c r="G399" s="73"/>
      <c r="H399" s="73"/>
      <c r="I399" s="73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5"/>
      <c r="U399" s="15"/>
    </row>
    <row r="400">
      <c r="C400" s="117"/>
      <c r="D400" s="117"/>
      <c r="E400" s="117"/>
      <c r="F400" s="73"/>
      <c r="G400" s="73"/>
      <c r="H400" s="73"/>
      <c r="I400" s="73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5"/>
      <c r="U400" s="15"/>
    </row>
    <row r="401">
      <c r="C401" s="117"/>
      <c r="D401" s="117"/>
      <c r="E401" s="117"/>
      <c r="F401" s="73"/>
      <c r="G401" s="73"/>
      <c r="H401" s="73"/>
      <c r="I401" s="73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5"/>
      <c r="U401" s="15"/>
    </row>
    <row r="402">
      <c r="C402" s="117"/>
      <c r="D402" s="117"/>
      <c r="E402" s="117"/>
      <c r="F402" s="73"/>
      <c r="G402" s="73"/>
      <c r="H402" s="73"/>
      <c r="I402" s="73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5"/>
      <c r="U402" s="15"/>
    </row>
    <row r="403">
      <c r="C403" s="117"/>
      <c r="D403" s="117"/>
      <c r="E403" s="117"/>
      <c r="F403" s="73"/>
      <c r="G403" s="73"/>
      <c r="H403" s="73"/>
      <c r="I403" s="73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5"/>
      <c r="U403" s="15"/>
    </row>
    <row r="404">
      <c r="C404" s="117"/>
      <c r="D404" s="117"/>
      <c r="E404" s="117"/>
      <c r="F404" s="73"/>
      <c r="G404" s="73"/>
      <c r="H404" s="73"/>
      <c r="I404" s="73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5"/>
      <c r="U404" s="15"/>
    </row>
    <row r="405">
      <c r="C405" s="117"/>
      <c r="D405" s="117"/>
      <c r="E405" s="117"/>
      <c r="F405" s="73"/>
      <c r="G405" s="73"/>
      <c r="H405" s="73"/>
      <c r="I405" s="73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5"/>
      <c r="U405" s="15"/>
    </row>
    <row r="406">
      <c r="C406" s="117"/>
      <c r="D406" s="117"/>
      <c r="E406" s="117"/>
      <c r="F406" s="73"/>
      <c r="G406" s="73"/>
      <c r="H406" s="73"/>
      <c r="I406" s="73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5"/>
      <c r="U406" s="15"/>
    </row>
    <row r="407">
      <c r="C407" s="117"/>
      <c r="D407" s="117"/>
      <c r="E407" s="117"/>
      <c r="F407" s="73"/>
      <c r="G407" s="73"/>
      <c r="H407" s="73"/>
      <c r="I407" s="73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5"/>
      <c r="U407" s="15"/>
    </row>
    <row r="408">
      <c r="C408" s="117"/>
      <c r="D408" s="117"/>
      <c r="E408" s="117"/>
      <c r="F408" s="73"/>
      <c r="G408" s="73"/>
      <c r="H408" s="73"/>
      <c r="I408" s="73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5"/>
      <c r="U408" s="15"/>
    </row>
    <row r="409">
      <c r="C409" s="117"/>
      <c r="D409" s="117"/>
      <c r="E409" s="117"/>
      <c r="F409" s="73"/>
      <c r="G409" s="73"/>
      <c r="H409" s="73"/>
      <c r="I409" s="73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5"/>
      <c r="U409" s="15"/>
    </row>
    <row r="410">
      <c r="C410" s="117"/>
      <c r="D410" s="117"/>
      <c r="E410" s="117"/>
      <c r="F410" s="73"/>
      <c r="G410" s="73"/>
      <c r="H410" s="73"/>
      <c r="I410" s="73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5"/>
      <c r="U410" s="15"/>
    </row>
    <row r="411">
      <c r="C411" s="117"/>
      <c r="D411" s="117"/>
      <c r="E411" s="117"/>
      <c r="F411" s="73"/>
      <c r="G411" s="73"/>
      <c r="H411" s="73"/>
      <c r="I411" s="73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5"/>
      <c r="U411" s="15"/>
    </row>
    <row r="412">
      <c r="C412" s="117"/>
      <c r="D412" s="117"/>
      <c r="E412" s="117"/>
      <c r="F412" s="73"/>
      <c r="G412" s="73"/>
      <c r="H412" s="73"/>
      <c r="I412" s="73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5"/>
      <c r="U412" s="15"/>
    </row>
    <row r="413">
      <c r="C413" s="117"/>
      <c r="D413" s="117"/>
      <c r="E413" s="117"/>
      <c r="F413" s="73"/>
      <c r="G413" s="73"/>
      <c r="H413" s="73"/>
      <c r="I413" s="73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5"/>
      <c r="U413" s="15"/>
    </row>
    <row r="414">
      <c r="C414" s="117"/>
      <c r="D414" s="117"/>
      <c r="E414" s="117"/>
      <c r="F414" s="73"/>
      <c r="G414" s="73"/>
      <c r="H414" s="73"/>
      <c r="I414" s="73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5"/>
      <c r="U414" s="15"/>
    </row>
    <row r="415">
      <c r="C415" s="117"/>
      <c r="D415" s="117"/>
      <c r="E415" s="117"/>
      <c r="F415" s="73"/>
      <c r="G415" s="73"/>
      <c r="H415" s="73"/>
      <c r="I415" s="73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5"/>
      <c r="U415" s="15"/>
    </row>
    <row r="416">
      <c r="C416" s="117"/>
      <c r="D416" s="117"/>
      <c r="E416" s="117"/>
      <c r="F416" s="73"/>
      <c r="G416" s="73"/>
      <c r="H416" s="73"/>
      <c r="I416" s="73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5"/>
      <c r="U416" s="15"/>
    </row>
    <row r="417">
      <c r="C417" s="117"/>
      <c r="D417" s="117"/>
      <c r="E417" s="117"/>
      <c r="F417" s="73"/>
      <c r="G417" s="73"/>
      <c r="H417" s="73"/>
      <c r="I417" s="73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5"/>
      <c r="U417" s="15"/>
    </row>
    <row r="418">
      <c r="C418" s="117"/>
      <c r="D418" s="117"/>
      <c r="E418" s="117"/>
      <c r="F418" s="73"/>
      <c r="G418" s="73"/>
      <c r="H418" s="73"/>
      <c r="I418" s="7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5"/>
      <c r="U418" s="15"/>
    </row>
    <row r="419">
      <c r="C419" s="117"/>
      <c r="D419" s="117"/>
      <c r="E419" s="117"/>
      <c r="F419" s="73"/>
      <c r="G419" s="73"/>
      <c r="H419" s="73"/>
      <c r="I419" s="73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5"/>
      <c r="U419" s="15"/>
    </row>
    <row r="420">
      <c r="C420" s="117"/>
      <c r="D420" s="117"/>
      <c r="E420" s="117"/>
      <c r="F420" s="73"/>
      <c r="G420" s="73"/>
      <c r="H420" s="73"/>
      <c r="I420" s="73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5"/>
      <c r="U420" s="15"/>
    </row>
    <row r="421">
      <c r="C421" s="117"/>
      <c r="D421" s="117"/>
      <c r="E421" s="117"/>
      <c r="F421" s="73"/>
      <c r="G421" s="73"/>
      <c r="H421" s="73"/>
      <c r="I421" s="73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5"/>
      <c r="U421" s="15"/>
    </row>
    <row r="422">
      <c r="C422" s="117"/>
      <c r="D422" s="117"/>
      <c r="E422" s="117"/>
      <c r="F422" s="73"/>
      <c r="G422" s="73"/>
      <c r="H422" s="73"/>
      <c r="I422" s="73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5"/>
      <c r="U422" s="15"/>
    </row>
    <row r="423">
      <c r="C423" s="117"/>
      <c r="D423" s="117"/>
      <c r="E423" s="117"/>
      <c r="F423" s="73"/>
      <c r="G423" s="73"/>
      <c r="H423" s="73"/>
      <c r="I423" s="73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5"/>
      <c r="U423" s="15"/>
    </row>
    <row r="424">
      <c r="C424" s="117"/>
      <c r="D424" s="117"/>
      <c r="E424" s="117"/>
      <c r="F424" s="73"/>
      <c r="G424" s="73"/>
      <c r="H424" s="73"/>
      <c r="I424" s="73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5"/>
      <c r="U424" s="15"/>
    </row>
    <row r="425">
      <c r="C425" s="117"/>
      <c r="D425" s="117"/>
      <c r="E425" s="117"/>
      <c r="F425" s="73"/>
      <c r="G425" s="73"/>
      <c r="H425" s="73"/>
      <c r="I425" s="73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5"/>
      <c r="U425" s="15"/>
    </row>
    <row r="426">
      <c r="C426" s="117"/>
      <c r="D426" s="117"/>
      <c r="E426" s="117"/>
      <c r="F426" s="73"/>
      <c r="G426" s="73"/>
      <c r="H426" s="73"/>
      <c r="I426" s="73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5"/>
      <c r="U426" s="15"/>
    </row>
    <row r="427">
      <c r="C427" s="117"/>
      <c r="D427" s="117"/>
      <c r="E427" s="117"/>
      <c r="F427" s="73"/>
      <c r="G427" s="73"/>
      <c r="H427" s="73"/>
      <c r="I427" s="73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5"/>
      <c r="U427" s="15"/>
    </row>
    <row r="428">
      <c r="C428" s="117"/>
      <c r="D428" s="117"/>
      <c r="E428" s="117"/>
      <c r="F428" s="73"/>
      <c r="G428" s="73"/>
      <c r="H428" s="73"/>
      <c r="I428" s="73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5"/>
      <c r="U428" s="15"/>
    </row>
    <row r="429">
      <c r="C429" s="117"/>
      <c r="D429" s="117"/>
      <c r="E429" s="117"/>
      <c r="F429" s="73"/>
      <c r="G429" s="73"/>
      <c r="H429" s="73"/>
      <c r="I429" s="73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5"/>
      <c r="U429" s="15"/>
    </row>
    <row r="430">
      <c r="C430" s="117"/>
      <c r="D430" s="117"/>
      <c r="E430" s="117"/>
      <c r="F430" s="73"/>
      <c r="G430" s="73"/>
      <c r="H430" s="73"/>
      <c r="I430" s="73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5"/>
      <c r="U430" s="15"/>
    </row>
    <row r="431">
      <c r="C431" s="117"/>
      <c r="D431" s="117"/>
      <c r="E431" s="117"/>
      <c r="F431" s="73"/>
      <c r="G431" s="73"/>
      <c r="H431" s="73"/>
      <c r="I431" s="73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5"/>
      <c r="U431" s="15"/>
    </row>
    <row r="432">
      <c r="C432" s="117"/>
      <c r="D432" s="117"/>
      <c r="E432" s="117"/>
      <c r="F432" s="73"/>
      <c r="G432" s="73"/>
      <c r="H432" s="73"/>
      <c r="I432" s="73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5"/>
      <c r="U432" s="15"/>
    </row>
    <row r="433">
      <c r="C433" s="117"/>
      <c r="D433" s="117"/>
      <c r="E433" s="117"/>
      <c r="F433" s="73"/>
      <c r="G433" s="73"/>
      <c r="H433" s="73"/>
      <c r="I433" s="73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5"/>
      <c r="U433" s="15"/>
    </row>
    <row r="434">
      <c r="C434" s="117"/>
      <c r="D434" s="117"/>
      <c r="E434" s="117"/>
      <c r="F434" s="73"/>
      <c r="G434" s="73"/>
      <c r="H434" s="73"/>
      <c r="I434" s="73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5"/>
      <c r="U434" s="15"/>
    </row>
    <row r="435">
      <c r="C435" s="117"/>
      <c r="D435" s="117"/>
      <c r="E435" s="117"/>
      <c r="F435" s="73"/>
      <c r="G435" s="73"/>
      <c r="H435" s="73"/>
      <c r="I435" s="73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5"/>
      <c r="U435" s="15"/>
    </row>
    <row r="436">
      <c r="C436" s="117"/>
      <c r="D436" s="117"/>
      <c r="E436" s="117"/>
      <c r="F436" s="73"/>
      <c r="G436" s="73"/>
      <c r="H436" s="73"/>
      <c r="I436" s="73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5"/>
      <c r="U436" s="15"/>
    </row>
    <row r="437">
      <c r="C437" s="117"/>
      <c r="D437" s="117"/>
      <c r="E437" s="117"/>
      <c r="F437" s="73"/>
      <c r="G437" s="73"/>
      <c r="H437" s="73"/>
      <c r="I437" s="73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5"/>
      <c r="U437" s="15"/>
    </row>
    <row r="438">
      <c r="C438" s="117"/>
      <c r="D438" s="117"/>
      <c r="E438" s="117"/>
      <c r="F438" s="73"/>
      <c r="G438" s="73"/>
      <c r="H438" s="73"/>
      <c r="I438" s="73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5"/>
      <c r="U438" s="15"/>
    </row>
    <row r="439">
      <c r="C439" s="117"/>
      <c r="D439" s="117"/>
      <c r="E439" s="117"/>
      <c r="F439" s="73"/>
      <c r="G439" s="73"/>
      <c r="H439" s="73"/>
      <c r="I439" s="73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5"/>
      <c r="U439" s="15"/>
    </row>
    <row r="440">
      <c r="C440" s="117"/>
      <c r="D440" s="117"/>
      <c r="E440" s="117"/>
      <c r="F440" s="73"/>
      <c r="G440" s="73"/>
      <c r="H440" s="73"/>
      <c r="I440" s="73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5"/>
      <c r="U440" s="15"/>
    </row>
    <row r="441">
      <c r="C441" s="117"/>
      <c r="D441" s="117"/>
      <c r="E441" s="117"/>
      <c r="F441" s="73"/>
      <c r="G441" s="73"/>
      <c r="H441" s="73"/>
      <c r="I441" s="73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5"/>
      <c r="U441" s="15"/>
    </row>
    <row r="442">
      <c r="C442" s="117"/>
      <c r="D442" s="117"/>
      <c r="E442" s="117"/>
      <c r="F442" s="73"/>
      <c r="G442" s="73"/>
      <c r="H442" s="73"/>
      <c r="I442" s="73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5"/>
      <c r="U442" s="15"/>
    </row>
    <row r="443">
      <c r="C443" s="117"/>
      <c r="D443" s="117"/>
      <c r="E443" s="117"/>
      <c r="F443" s="73"/>
      <c r="G443" s="73"/>
      <c r="H443" s="73"/>
      <c r="I443" s="73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5"/>
      <c r="U443" s="15"/>
    </row>
    <row r="444">
      <c r="C444" s="117"/>
      <c r="D444" s="117"/>
      <c r="E444" s="117"/>
      <c r="F444" s="73"/>
      <c r="G444" s="73"/>
      <c r="H444" s="73"/>
      <c r="I444" s="73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5"/>
      <c r="U444" s="15"/>
    </row>
    <row r="445">
      <c r="C445" s="117"/>
      <c r="D445" s="117"/>
      <c r="E445" s="117"/>
      <c r="F445" s="73"/>
      <c r="G445" s="73"/>
      <c r="H445" s="73"/>
      <c r="I445" s="73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5"/>
      <c r="U445" s="15"/>
    </row>
    <row r="446">
      <c r="C446" s="117"/>
      <c r="D446" s="117"/>
      <c r="E446" s="117"/>
      <c r="F446" s="73"/>
      <c r="G446" s="73"/>
      <c r="H446" s="73"/>
      <c r="I446" s="73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5"/>
      <c r="U446" s="15"/>
    </row>
    <row r="447">
      <c r="C447" s="117"/>
      <c r="D447" s="117"/>
      <c r="E447" s="117"/>
      <c r="F447" s="73"/>
      <c r="G447" s="73"/>
      <c r="H447" s="73"/>
      <c r="I447" s="73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5"/>
      <c r="U447" s="15"/>
    </row>
    <row r="448">
      <c r="C448" s="117"/>
      <c r="D448" s="117"/>
      <c r="E448" s="117"/>
      <c r="F448" s="73"/>
      <c r="G448" s="73"/>
      <c r="H448" s="73"/>
      <c r="I448" s="73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5"/>
      <c r="U448" s="15"/>
    </row>
    <row r="449">
      <c r="C449" s="117"/>
      <c r="D449" s="117"/>
      <c r="E449" s="117"/>
      <c r="F449" s="73"/>
      <c r="G449" s="73"/>
      <c r="H449" s="73"/>
      <c r="I449" s="73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5"/>
      <c r="U449" s="15"/>
    </row>
    <row r="450">
      <c r="C450" s="117"/>
      <c r="D450" s="117"/>
      <c r="E450" s="117"/>
      <c r="F450" s="73"/>
      <c r="G450" s="73"/>
      <c r="H450" s="73"/>
      <c r="I450" s="73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5"/>
      <c r="U450" s="15"/>
    </row>
    <row r="451">
      <c r="C451" s="117"/>
      <c r="D451" s="117"/>
      <c r="E451" s="117"/>
      <c r="F451" s="73"/>
      <c r="G451" s="73"/>
      <c r="H451" s="73"/>
      <c r="I451" s="73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5"/>
      <c r="U451" s="15"/>
    </row>
    <row r="452">
      <c r="C452" s="117"/>
      <c r="D452" s="117"/>
      <c r="E452" s="117"/>
      <c r="F452" s="73"/>
      <c r="G452" s="73"/>
      <c r="H452" s="73"/>
      <c r="I452" s="73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5"/>
      <c r="U452" s="15"/>
    </row>
    <row r="453">
      <c r="C453" s="117"/>
      <c r="D453" s="117"/>
      <c r="E453" s="117"/>
      <c r="F453" s="73"/>
      <c r="G453" s="73"/>
      <c r="H453" s="73"/>
      <c r="I453" s="73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/>
      <c r="U453" s="15"/>
    </row>
    <row r="454">
      <c r="C454" s="117"/>
      <c r="D454" s="117"/>
      <c r="E454" s="117"/>
      <c r="F454" s="73"/>
      <c r="G454" s="73"/>
      <c r="H454" s="73"/>
      <c r="I454" s="73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/>
      <c r="U454" s="15"/>
    </row>
    <row r="455">
      <c r="C455" s="117"/>
      <c r="D455" s="117"/>
      <c r="E455" s="117"/>
      <c r="F455" s="73"/>
      <c r="G455" s="73"/>
      <c r="H455" s="73"/>
      <c r="I455" s="73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/>
      <c r="U455" s="15"/>
    </row>
    <row r="456">
      <c r="C456" s="117"/>
      <c r="D456" s="117"/>
      <c r="E456" s="117"/>
      <c r="F456" s="73"/>
      <c r="G456" s="73"/>
      <c r="H456" s="73"/>
      <c r="I456" s="73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5"/>
      <c r="U456" s="15"/>
    </row>
    <row r="457">
      <c r="C457" s="117"/>
      <c r="D457" s="117"/>
      <c r="E457" s="117"/>
      <c r="F457" s="73"/>
      <c r="G457" s="73"/>
      <c r="H457" s="73"/>
      <c r="I457" s="73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5"/>
      <c r="U457" s="15"/>
    </row>
    <row r="458">
      <c r="C458" s="117"/>
      <c r="D458" s="117"/>
      <c r="E458" s="117"/>
      <c r="F458" s="73"/>
      <c r="G458" s="73"/>
      <c r="H458" s="73"/>
      <c r="I458" s="73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5"/>
      <c r="U458" s="15"/>
    </row>
    <row r="459">
      <c r="C459" s="117"/>
      <c r="D459" s="117"/>
      <c r="E459" s="117"/>
      <c r="F459" s="73"/>
      <c r="G459" s="73"/>
      <c r="H459" s="73"/>
      <c r="I459" s="73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5"/>
      <c r="U459" s="15"/>
    </row>
    <row r="460">
      <c r="C460" s="117"/>
      <c r="D460" s="117"/>
      <c r="E460" s="117"/>
      <c r="F460" s="73"/>
      <c r="G460" s="73"/>
      <c r="H460" s="73"/>
      <c r="I460" s="73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5"/>
      <c r="U460" s="15"/>
    </row>
    <row r="461">
      <c r="C461" s="117"/>
      <c r="D461" s="117"/>
      <c r="E461" s="117"/>
      <c r="F461" s="73"/>
      <c r="G461" s="73"/>
      <c r="H461" s="73"/>
      <c r="I461" s="73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5"/>
      <c r="U461" s="15"/>
    </row>
    <row r="462">
      <c r="C462" s="117"/>
      <c r="D462" s="117"/>
      <c r="E462" s="117"/>
      <c r="F462" s="73"/>
      <c r="G462" s="73"/>
      <c r="H462" s="73"/>
      <c r="I462" s="73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5"/>
      <c r="U462" s="15"/>
    </row>
    <row r="463">
      <c r="C463" s="117"/>
      <c r="D463" s="117"/>
      <c r="E463" s="117"/>
      <c r="F463" s="73"/>
      <c r="G463" s="73"/>
      <c r="H463" s="73"/>
      <c r="I463" s="73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5"/>
      <c r="U463" s="15"/>
    </row>
    <row r="464">
      <c r="C464" s="117"/>
      <c r="D464" s="117"/>
      <c r="E464" s="117"/>
      <c r="F464" s="73"/>
      <c r="G464" s="73"/>
      <c r="H464" s="73"/>
      <c r="I464" s="73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5"/>
      <c r="U464" s="15"/>
    </row>
    <row r="465">
      <c r="C465" s="117"/>
      <c r="D465" s="117"/>
      <c r="E465" s="117"/>
      <c r="F465" s="73"/>
      <c r="G465" s="73"/>
      <c r="H465" s="73"/>
      <c r="I465" s="73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/>
      <c r="U465" s="15"/>
    </row>
    <row r="466">
      <c r="C466" s="117"/>
      <c r="D466" s="117"/>
      <c r="E466" s="117"/>
      <c r="F466" s="73"/>
      <c r="G466" s="73"/>
      <c r="H466" s="73"/>
      <c r="I466" s="73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/>
      <c r="U466" s="15"/>
    </row>
    <row r="467">
      <c r="C467" s="117"/>
      <c r="D467" s="117"/>
      <c r="E467" s="117"/>
      <c r="F467" s="73"/>
      <c r="G467" s="73"/>
      <c r="H467" s="73"/>
      <c r="I467" s="73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/>
      <c r="U467" s="15"/>
    </row>
    <row r="468">
      <c r="C468" s="117"/>
      <c r="D468" s="117"/>
      <c r="E468" s="117"/>
      <c r="F468" s="73"/>
      <c r="G468" s="73"/>
      <c r="H468" s="73"/>
      <c r="I468" s="73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5"/>
      <c r="U468" s="15"/>
    </row>
    <row r="469">
      <c r="C469" s="117"/>
      <c r="D469" s="117"/>
      <c r="E469" s="117"/>
      <c r="F469" s="73"/>
      <c r="G469" s="73"/>
      <c r="H469" s="73"/>
      <c r="I469" s="73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5"/>
      <c r="U469" s="15"/>
    </row>
    <row r="470">
      <c r="C470" s="117"/>
      <c r="D470" s="117"/>
      <c r="E470" s="117"/>
      <c r="F470" s="73"/>
      <c r="G470" s="73"/>
      <c r="H470" s="73"/>
      <c r="I470" s="73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5"/>
      <c r="U470" s="15"/>
    </row>
    <row r="471">
      <c r="C471" s="117"/>
      <c r="D471" s="117"/>
      <c r="E471" s="117"/>
      <c r="F471" s="73"/>
      <c r="G471" s="73"/>
      <c r="H471" s="73"/>
      <c r="I471" s="73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5"/>
      <c r="U471" s="15"/>
    </row>
    <row r="472">
      <c r="C472" s="117"/>
      <c r="D472" s="117"/>
      <c r="E472" s="117"/>
      <c r="F472" s="73"/>
      <c r="G472" s="73"/>
      <c r="H472" s="73"/>
      <c r="I472" s="73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5"/>
      <c r="U472" s="15"/>
    </row>
    <row r="473">
      <c r="C473" s="117"/>
      <c r="D473" s="117"/>
      <c r="E473" s="117"/>
      <c r="F473" s="73"/>
      <c r="G473" s="73"/>
      <c r="H473" s="73"/>
      <c r="I473" s="73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5"/>
      <c r="U473" s="15"/>
    </row>
    <row r="474">
      <c r="C474" s="117"/>
      <c r="D474" s="117"/>
      <c r="E474" s="117"/>
      <c r="F474" s="73"/>
      <c r="G474" s="73"/>
      <c r="H474" s="73"/>
      <c r="I474" s="73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5"/>
      <c r="U474" s="15"/>
    </row>
    <row r="475">
      <c r="C475" s="117"/>
      <c r="D475" s="117"/>
      <c r="E475" s="117"/>
      <c r="F475" s="73"/>
      <c r="G475" s="73"/>
      <c r="H475" s="73"/>
      <c r="I475" s="73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5"/>
      <c r="U475" s="15"/>
    </row>
    <row r="476">
      <c r="C476" s="117"/>
      <c r="D476" s="117"/>
      <c r="E476" s="117"/>
      <c r="F476" s="73"/>
      <c r="G476" s="73"/>
      <c r="H476" s="73"/>
      <c r="I476" s="73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5"/>
      <c r="U476" s="15"/>
    </row>
    <row r="477">
      <c r="C477" s="117"/>
      <c r="D477" s="117"/>
      <c r="E477" s="117"/>
      <c r="F477" s="73"/>
      <c r="G477" s="73"/>
      <c r="H477" s="73"/>
      <c r="I477" s="73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5"/>
      <c r="U477" s="15"/>
    </row>
    <row r="478">
      <c r="C478" s="117"/>
      <c r="D478" s="117"/>
      <c r="E478" s="117"/>
      <c r="F478" s="73"/>
      <c r="G478" s="73"/>
      <c r="H478" s="73"/>
      <c r="I478" s="73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5"/>
      <c r="U478" s="15"/>
    </row>
    <row r="479">
      <c r="C479" s="117"/>
      <c r="D479" s="117"/>
      <c r="E479" s="117"/>
      <c r="F479" s="73"/>
      <c r="G479" s="73"/>
      <c r="H479" s="73"/>
      <c r="I479" s="73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5"/>
      <c r="U479" s="15"/>
    </row>
    <row r="480">
      <c r="C480" s="117"/>
      <c r="D480" s="117"/>
      <c r="E480" s="117"/>
      <c r="F480" s="73"/>
      <c r="G480" s="73"/>
      <c r="H480" s="73"/>
      <c r="I480" s="73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5"/>
      <c r="U480" s="15"/>
    </row>
    <row r="481">
      <c r="C481" s="117"/>
      <c r="D481" s="117"/>
      <c r="E481" s="117"/>
      <c r="F481" s="73"/>
      <c r="G481" s="73"/>
      <c r="H481" s="73"/>
      <c r="I481" s="73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5"/>
      <c r="U481" s="15"/>
    </row>
    <row r="482">
      <c r="C482" s="117"/>
      <c r="D482" s="117"/>
      <c r="E482" s="117"/>
      <c r="F482" s="73"/>
      <c r="G482" s="73"/>
      <c r="H482" s="73"/>
      <c r="I482" s="73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5"/>
      <c r="U482" s="15"/>
    </row>
    <row r="483">
      <c r="C483" s="117"/>
      <c r="D483" s="117"/>
      <c r="E483" s="117"/>
      <c r="F483" s="73"/>
      <c r="G483" s="73"/>
      <c r="H483" s="73"/>
      <c r="I483" s="73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5"/>
      <c r="U483" s="15"/>
    </row>
    <row r="484">
      <c r="C484" s="117"/>
      <c r="D484" s="117"/>
      <c r="E484" s="117"/>
      <c r="F484" s="73"/>
      <c r="G484" s="73"/>
      <c r="H484" s="73"/>
      <c r="I484" s="73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5"/>
      <c r="U484" s="15"/>
    </row>
    <row r="485">
      <c r="C485" s="117"/>
      <c r="D485" s="117"/>
      <c r="E485" s="117"/>
      <c r="F485" s="73"/>
      <c r="G485" s="73"/>
      <c r="H485" s="73"/>
      <c r="I485" s="73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5"/>
      <c r="U485" s="15"/>
    </row>
    <row r="486">
      <c r="C486" s="117"/>
      <c r="D486" s="117"/>
      <c r="E486" s="117"/>
      <c r="F486" s="73"/>
      <c r="G486" s="73"/>
      <c r="H486" s="73"/>
      <c r="I486" s="73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5"/>
      <c r="U486" s="15"/>
    </row>
    <row r="487">
      <c r="C487" s="117"/>
      <c r="D487" s="117"/>
      <c r="E487" s="117"/>
      <c r="F487" s="73"/>
      <c r="G487" s="73"/>
      <c r="H487" s="73"/>
      <c r="I487" s="73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5"/>
      <c r="U487" s="15"/>
    </row>
    <row r="488">
      <c r="C488" s="117"/>
      <c r="D488" s="117"/>
      <c r="E488" s="117"/>
      <c r="F488" s="73"/>
      <c r="G488" s="73"/>
      <c r="H488" s="73"/>
      <c r="I488" s="73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5"/>
      <c r="U488" s="15"/>
    </row>
    <row r="489">
      <c r="C489" s="117"/>
      <c r="D489" s="117"/>
      <c r="E489" s="117"/>
      <c r="F489" s="73"/>
      <c r="G489" s="73"/>
      <c r="H489" s="73"/>
      <c r="I489" s="73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5"/>
      <c r="U489" s="15"/>
    </row>
    <row r="490">
      <c r="C490" s="117"/>
      <c r="D490" s="117"/>
      <c r="E490" s="117"/>
      <c r="F490" s="73"/>
      <c r="G490" s="73"/>
      <c r="H490" s="73"/>
      <c r="I490" s="73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5"/>
      <c r="U490" s="15"/>
    </row>
    <row r="491">
      <c r="C491" s="117"/>
      <c r="D491" s="117"/>
      <c r="E491" s="117"/>
      <c r="F491" s="73"/>
      <c r="G491" s="73"/>
      <c r="H491" s="73"/>
      <c r="I491" s="73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5"/>
      <c r="U491" s="15"/>
    </row>
    <row r="492">
      <c r="C492" s="117"/>
      <c r="D492" s="117"/>
      <c r="E492" s="117"/>
      <c r="F492" s="73"/>
      <c r="G492" s="73"/>
      <c r="H492" s="73"/>
      <c r="I492" s="73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5"/>
      <c r="U492" s="15"/>
    </row>
    <row r="493">
      <c r="C493" s="117"/>
      <c r="D493" s="117"/>
      <c r="E493" s="117"/>
      <c r="F493" s="73"/>
      <c r="G493" s="73"/>
      <c r="H493" s="73"/>
      <c r="I493" s="73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5"/>
      <c r="U493" s="15"/>
    </row>
    <row r="494">
      <c r="C494" s="117"/>
      <c r="D494" s="117"/>
      <c r="E494" s="117"/>
      <c r="F494" s="73"/>
      <c r="G494" s="73"/>
      <c r="H494" s="73"/>
      <c r="I494" s="73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5"/>
      <c r="U494" s="15"/>
    </row>
    <row r="495">
      <c r="C495" s="117"/>
      <c r="D495" s="117"/>
      <c r="E495" s="117"/>
      <c r="F495" s="73"/>
      <c r="G495" s="73"/>
      <c r="H495" s="73"/>
      <c r="I495" s="73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5"/>
      <c r="U495" s="15"/>
    </row>
    <row r="496">
      <c r="C496" s="117"/>
      <c r="D496" s="117"/>
      <c r="E496" s="117"/>
      <c r="F496" s="73"/>
      <c r="G496" s="73"/>
      <c r="H496" s="73"/>
      <c r="I496" s="73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5"/>
      <c r="U496" s="15"/>
    </row>
    <row r="497">
      <c r="C497" s="117"/>
      <c r="D497" s="117"/>
      <c r="E497" s="117"/>
      <c r="F497" s="73"/>
      <c r="G497" s="73"/>
      <c r="H497" s="73"/>
      <c r="I497" s="73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5"/>
      <c r="U497" s="15"/>
    </row>
    <row r="498">
      <c r="C498" s="117"/>
      <c r="D498" s="117"/>
      <c r="E498" s="117"/>
      <c r="F498" s="73"/>
      <c r="G498" s="73"/>
      <c r="H498" s="73"/>
      <c r="I498" s="73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5"/>
      <c r="U498" s="15"/>
    </row>
    <row r="499">
      <c r="C499" s="117"/>
      <c r="D499" s="117"/>
      <c r="E499" s="117"/>
      <c r="F499" s="73"/>
      <c r="G499" s="73"/>
      <c r="H499" s="73"/>
      <c r="I499" s="73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5"/>
      <c r="U499" s="15"/>
    </row>
    <row r="500">
      <c r="C500" s="117"/>
      <c r="D500" s="117"/>
      <c r="E500" s="117"/>
      <c r="F500" s="73"/>
      <c r="G500" s="73"/>
      <c r="H500" s="73"/>
      <c r="I500" s="73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5"/>
      <c r="U500" s="15"/>
    </row>
    <row r="501">
      <c r="C501" s="117"/>
      <c r="D501" s="117"/>
      <c r="E501" s="117"/>
      <c r="F501" s="73"/>
      <c r="G501" s="73"/>
      <c r="H501" s="73"/>
      <c r="I501" s="73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5"/>
      <c r="U501" s="15"/>
    </row>
    <row r="502">
      <c r="C502" s="117"/>
      <c r="D502" s="117"/>
      <c r="E502" s="117"/>
      <c r="F502" s="73"/>
      <c r="G502" s="73"/>
      <c r="H502" s="73"/>
      <c r="I502" s="73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5"/>
      <c r="U502" s="15"/>
    </row>
    <row r="503">
      <c r="C503" s="117"/>
      <c r="D503" s="117"/>
      <c r="E503" s="117"/>
      <c r="F503" s="73"/>
      <c r="G503" s="73"/>
      <c r="H503" s="73"/>
      <c r="I503" s="73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5"/>
      <c r="U503" s="15"/>
    </row>
    <row r="504">
      <c r="C504" s="117"/>
      <c r="D504" s="117"/>
      <c r="E504" s="117"/>
      <c r="F504" s="73"/>
      <c r="G504" s="73"/>
      <c r="H504" s="73"/>
      <c r="I504" s="73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5"/>
      <c r="U504" s="15"/>
    </row>
    <row r="505">
      <c r="C505" s="117"/>
      <c r="D505" s="117"/>
      <c r="E505" s="117"/>
      <c r="F505" s="73"/>
      <c r="G505" s="73"/>
      <c r="H505" s="73"/>
      <c r="I505" s="73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5"/>
      <c r="U505" s="15"/>
    </row>
    <row r="506">
      <c r="C506" s="117"/>
      <c r="D506" s="117"/>
      <c r="E506" s="117"/>
      <c r="F506" s="73"/>
      <c r="G506" s="73"/>
      <c r="H506" s="73"/>
      <c r="I506" s="73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5"/>
      <c r="U506" s="15"/>
    </row>
    <row r="507">
      <c r="C507" s="117"/>
      <c r="D507" s="117"/>
      <c r="E507" s="117"/>
      <c r="F507" s="73"/>
      <c r="G507" s="73"/>
      <c r="H507" s="73"/>
      <c r="I507" s="73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5"/>
      <c r="U507" s="15"/>
    </row>
    <row r="508">
      <c r="C508" s="117"/>
      <c r="D508" s="117"/>
      <c r="E508" s="117"/>
      <c r="F508" s="73"/>
      <c r="G508" s="73"/>
      <c r="H508" s="73"/>
      <c r="I508" s="73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5"/>
      <c r="U508" s="15"/>
    </row>
    <row r="509">
      <c r="C509" s="117"/>
      <c r="D509" s="117"/>
      <c r="E509" s="117"/>
      <c r="F509" s="73"/>
      <c r="G509" s="73"/>
      <c r="H509" s="73"/>
      <c r="I509" s="73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5"/>
      <c r="U509" s="15"/>
    </row>
    <row r="510">
      <c r="C510" s="117"/>
      <c r="D510" s="117"/>
      <c r="E510" s="117"/>
      <c r="F510" s="73"/>
      <c r="G510" s="73"/>
      <c r="H510" s="73"/>
      <c r="I510" s="73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5"/>
      <c r="U510" s="15"/>
    </row>
    <row r="511">
      <c r="C511" s="117"/>
      <c r="D511" s="117"/>
      <c r="E511" s="117"/>
      <c r="F511" s="73"/>
      <c r="G511" s="73"/>
      <c r="H511" s="73"/>
      <c r="I511" s="73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5"/>
      <c r="U511" s="15"/>
    </row>
    <row r="512">
      <c r="C512" s="117"/>
      <c r="D512" s="117"/>
      <c r="E512" s="117"/>
      <c r="F512" s="73"/>
      <c r="G512" s="73"/>
      <c r="H512" s="73"/>
      <c r="I512" s="73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5"/>
      <c r="U512" s="15"/>
    </row>
    <row r="513">
      <c r="C513" s="117"/>
      <c r="D513" s="117"/>
      <c r="E513" s="117"/>
      <c r="F513" s="73"/>
      <c r="G513" s="73"/>
      <c r="H513" s="73"/>
      <c r="I513" s="73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5"/>
      <c r="U513" s="15"/>
    </row>
    <row r="514">
      <c r="C514" s="117"/>
      <c r="D514" s="117"/>
      <c r="E514" s="117"/>
      <c r="F514" s="73"/>
      <c r="G514" s="73"/>
      <c r="H514" s="73"/>
      <c r="I514" s="73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5"/>
      <c r="U514" s="15"/>
    </row>
    <row r="515">
      <c r="C515" s="117"/>
      <c r="D515" s="117"/>
      <c r="E515" s="117"/>
      <c r="F515" s="73"/>
      <c r="G515" s="73"/>
      <c r="H515" s="73"/>
      <c r="I515" s="73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5"/>
      <c r="U515" s="15"/>
    </row>
    <row r="516">
      <c r="C516" s="117"/>
      <c r="D516" s="117"/>
      <c r="E516" s="117"/>
      <c r="F516" s="73"/>
      <c r="G516" s="73"/>
      <c r="H516" s="73"/>
      <c r="I516" s="7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5"/>
      <c r="U516" s="15"/>
    </row>
    <row r="517">
      <c r="C517" s="117"/>
      <c r="D517" s="117"/>
      <c r="E517" s="117"/>
      <c r="F517" s="73"/>
      <c r="G517" s="73"/>
      <c r="H517" s="73"/>
      <c r="I517" s="73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5"/>
      <c r="U517" s="15"/>
    </row>
    <row r="518">
      <c r="C518" s="117"/>
      <c r="D518" s="117"/>
      <c r="E518" s="117"/>
      <c r="F518" s="73"/>
      <c r="G518" s="73"/>
      <c r="H518" s="73"/>
      <c r="I518" s="73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5"/>
      <c r="U518" s="15"/>
    </row>
    <row r="519">
      <c r="C519" s="117"/>
      <c r="D519" s="117"/>
      <c r="E519" s="117"/>
      <c r="F519" s="73"/>
      <c r="G519" s="73"/>
      <c r="H519" s="73"/>
      <c r="I519" s="73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5"/>
      <c r="U519" s="15"/>
    </row>
    <row r="520">
      <c r="C520" s="117"/>
      <c r="D520" s="117"/>
      <c r="E520" s="117"/>
      <c r="F520" s="73"/>
      <c r="G520" s="73"/>
      <c r="H520" s="73"/>
      <c r="I520" s="73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5"/>
      <c r="U520" s="15"/>
    </row>
    <row r="521">
      <c r="C521" s="117"/>
      <c r="D521" s="117"/>
      <c r="E521" s="117"/>
      <c r="F521" s="73"/>
      <c r="G521" s="73"/>
      <c r="H521" s="73"/>
      <c r="I521" s="73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5"/>
      <c r="U521" s="15"/>
    </row>
    <row r="522">
      <c r="C522" s="117"/>
      <c r="D522" s="117"/>
      <c r="E522" s="117"/>
      <c r="F522" s="73"/>
      <c r="G522" s="73"/>
      <c r="H522" s="73"/>
      <c r="I522" s="73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5"/>
      <c r="U522" s="15"/>
    </row>
    <row r="523">
      <c r="C523" s="117"/>
      <c r="D523" s="117"/>
      <c r="E523" s="117"/>
      <c r="F523" s="73"/>
      <c r="G523" s="73"/>
      <c r="H523" s="73"/>
      <c r="I523" s="73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5"/>
      <c r="U523" s="15"/>
    </row>
    <row r="524">
      <c r="C524" s="117"/>
      <c r="D524" s="117"/>
      <c r="E524" s="117"/>
      <c r="F524" s="73"/>
      <c r="G524" s="73"/>
      <c r="H524" s="73"/>
      <c r="I524" s="73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5"/>
      <c r="U524" s="15"/>
    </row>
    <row r="525">
      <c r="C525" s="117"/>
      <c r="D525" s="117"/>
      <c r="E525" s="117"/>
      <c r="F525" s="73"/>
      <c r="G525" s="73"/>
      <c r="H525" s="73"/>
      <c r="I525" s="73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5"/>
      <c r="U525" s="15"/>
    </row>
    <row r="526">
      <c r="C526" s="117"/>
      <c r="D526" s="117"/>
      <c r="E526" s="117"/>
      <c r="F526" s="73"/>
      <c r="G526" s="73"/>
      <c r="H526" s="73"/>
      <c r="I526" s="73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5"/>
      <c r="U526" s="15"/>
    </row>
    <row r="527">
      <c r="C527" s="117"/>
      <c r="D527" s="117"/>
      <c r="E527" s="117"/>
      <c r="F527" s="73"/>
      <c r="G527" s="73"/>
      <c r="H527" s="73"/>
      <c r="I527" s="73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5"/>
      <c r="U527" s="15"/>
    </row>
    <row r="528">
      <c r="C528" s="117"/>
      <c r="D528" s="117"/>
      <c r="E528" s="117"/>
      <c r="F528" s="73"/>
      <c r="G528" s="73"/>
      <c r="H528" s="73"/>
      <c r="I528" s="73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5"/>
      <c r="U528" s="15"/>
    </row>
    <row r="529">
      <c r="C529" s="117"/>
      <c r="D529" s="117"/>
      <c r="E529" s="117"/>
      <c r="F529" s="73"/>
      <c r="G529" s="73"/>
      <c r="H529" s="73"/>
      <c r="I529" s="73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5"/>
      <c r="U529" s="15"/>
    </row>
    <row r="530">
      <c r="C530" s="117"/>
      <c r="D530" s="117"/>
      <c r="E530" s="117"/>
      <c r="F530" s="73"/>
      <c r="G530" s="73"/>
      <c r="H530" s="73"/>
      <c r="I530" s="7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5"/>
      <c r="U530" s="15"/>
    </row>
    <row r="531">
      <c r="C531" s="117"/>
      <c r="D531" s="117"/>
      <c r="E531" s="117"/>
      <c r="F531" s="73"/>
      <c r="G531" s="73"/>
      <c r="H531" s="73"/>
      <c r="I531" s="73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5"/>
      <c r="U531" s="15"/>
    </row>
    <row r="532">
      <c r="C532" s="117"/>
      <c r="D532" s="117"/>
      <c r="E532" s="117"/>
      <c r="F532" s="73"/>
      <c r="G532" s="73"/>
      <c r="H532" s="73"/>
      <c r="I532" s="73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5"/>
      <c r="U532" s="15"/>
    </row>
    <row r="533">
      <c r="C533" s="117"/>
      <c r="D533" s="117"/>
      <c r="E533" s="117"/>
      <c r="F533" s="73"/>
      <c r="G533" s="73"/>
      <c r="H533" s="73"/>
      <c r="I533" s="73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5"/>
      <c r="U533" s="15"/>
    </row>
    <row r="534">
      <c r="C534" s="117"/>
      <c r="D534" s="117"/>
      <c r="E534" s="117"/>
      <c r="F534" s="73"/>
      <c r="G534" s="73"/>
      <c r="H534" s="73"/>
      <c r="I534" s="73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5"/>
      <c r="U534" s="15"/>
    </row>
    <row r="535">
      <c r="C535" s="117"/>
      <c r="D535" s="117"/>
      <c r="E535" s="117"/>
      <c r="F535" s="73"/>
      <c r="G535" s="73"/>
      <c r="H535" s="73"/>
      <c r="I535" s="73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5"/>
      <c r="U535" s="15"/>
    </row>
    <row r="536">
      <c r="C536" s="117"/>
      <c r="D536" s="117"/>
      <c r="E536" s="117"/>
      <c r="F536" s="73"/>
      <c r="G536" s="73"/>
      <c r="H536" s="73"/>
      <c r="I536" s="7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5"/>
      <c r="U536" s="15"/>
    </row>
    <row r="537">
      <c r="C537" s="117"/>
      <c r="D537" s="117"/>
      <c r="E537" s="117"/>
      <c r="F537" s="73"/>
      <c r="G537" s="73"/>
      <c r="H537" s="73"/>
      <c r="I537" s="73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5"/>
      <c r="U537" s="15"/>
    </row>
    <row r="538">
      <c r="C538" s="117"/>
      <c r="D538" s="117"/>
      <c r="E538" s="117"/>
      <c r="F538" s="73"/>
      <c r="G538" s="73"/>
      <c r="H538" s="73"/>
      <c r="I538" s="73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5"/>
      <c r="U538" s="15"/>
    </row>
    <row r="539">
      <c r="C539" s="117"/>
      <c r="D539" s="117"/>
      <c r="E539" s="117"/>
      <c r="F539" s="73"/>
      <c r="G539" s="73"/>
      <c r="H539" s="73"/>
      <c r="I539" s="73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5"/>
      <c r="U539" s="15"/>
    </row>
    <row r="540">
      <c r="C540" s="117"/>
      <c r="D540" s="117"/>
      <c r="E540" s="117"/>
      <c r="F540" s="73"/>
      <c r="G540" s="73"/>
      <c r="H540" s="73"/>
      <c r="I540" s="73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5"/>
      <c r="U540" s="15"/>
    </row>
    <row r="541">
      <c r="C541" s="117"/>
      <c r="D541" s="117"/>
      <c r="E541" s="117"/>
      <c r="F541" s="73"/>
      <c r="G541" s="73"/>
      <c r="H541" s="73"/>
      <c r="I541" s="73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5"/>
      <c r="U541" s="15"/>
    </row>
    <row r="542">
      <c r="C542" s="117"/>
      <c r="D542" s="117"/>
      <c r="E542" s="117"/>
      <c r="F542" s="73"/>
      <c r="G542" s="73"/>
      <c r="H542" s="73"/>
      <c r="I542" s="73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5"/>
      <c r="U542" s="15"/>
    </row>
    <row r="543">
      <c r="C543" s="117"/>
      <c r="D543" s="117"/>
      <c r="E543" s="117"/>
      <c r="F543" s="73"/>
      <c r="G543" s="73"/>
      <c r="H543" s="73"/>
      <c r="I543" s="73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5"/>
      <c r="U543" s="15"/>
    </row>
    <row r="544">
      <c r="C544" s="117"/>
      <c r="D544" s="117"/>
      <c r="E544" s="117"/>
      <c r="F544" s="73"/>
      <c r="G544" s="73"/>
      <c r="H544" s="73"/>
      <c r="I544" s="73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5"/>
      <c r="U544" s="15"/>
    </row>
    <row r="545">
      <c r="C545" s="117"/>
      <c r="D545" s="117"/>
      <c r="E545" s="117"/>
      <c r="F545" s="73"/>
      <c r="G545" s="73"/>
      <c r="H545" s="73"/>
      <c r="I545" s="73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5"/>
      <c r="U545" s="15"/>
    </row>
    <row r="546">
      <c r="C546" s="117"/>
      <c r="D546" s="117"/>
      <c r="E546" s="117"/>
      <c r="F546" s="73"/>
      <c r="G546" s="73"/>
      <c r="H546" s="73"/>
      <c r="I546" s="73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5"/>
      <c r="U546" s="15"/>
    </row>
    <row r="547">
      <c r="C547" s="117"/>
      <c r="D547" s="117"/>
      <c r="E547" s="117"/>
      <c r="F547" s="73"/>
      <c r="G547" s="73"/>
      <c r="H547" s="73"/>
      <c r="I547" s="73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5"/>
      <c r="U547" s="15"/>
    </row>
    <row r="548">
      <c r="C548" s="117"/>
      <c r="D548" s="117"/>
      <c r="E548" s="117"/>
      <c r="F548" s="73"/>
      <c r="G548" s="73"/>
      <c r="H548" s="73"/>
      <c r="I548" s="7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5"/>
      <c r="U548" s="15"/>
    </row>
    <row r="549">
      <c r="C549" s="117"/>
      <c r="D549" s="117"/>
      <c r="E549" s="117"/>
      <c r="F549" s="73"/>
      <c r="G549" s="73"/>
      <c r="H549" s="73"/>
      <c r="I549" s="73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5"/>
      <c r="U549" s="15"/>
    </row>
    <row r="550">
      <c r="C550" s="117"/>
      <c r="D550" s="117"/>
      <c r="E550" s="117"/>
      <c r="F550" s="73"/>
      <c r="G550" s="73"/>
      <c r="H550" s="73"/>
      <c r="I550" s="73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5"/>
      <c r="U550" s="15"/>
    </row>
    <row r="551">
      <c r="C551" s="117"/>
      <c r="D551" s="117"/>
      <c r="E551" s="117"/>
      <c r="F551" s="73"/>
      <c r="G551" s="73"/>
      <c r="H551" s="73"/>
      <c r="I551" s="73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5"/>
      <c r="U551" s="15"/>
    </row>
    <row r="552">
      <c r="C552" s="117"/>
      <c r="D552" s="117"/>
      <c r="E552" s="117"/>
      <c r="F552" s="73"/>
      <c r="G552" s="73"/>
      <c r="H552" s="73"/>
      <c r="I552" s="73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5"/>
      <c r="U552" s="15"/>
    </row>
    <row r="553">
      <c r="C553" s="117"/>
      <c r="D553" s="117"/>
      <c r="E553" s="117"/>
      <c r="F553" s="73"/>
      <c r="G553" s="73"/>
      <c r="H553" s="73"/>
      <c r="I553" s="73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5"/>
      <c r="U553" s="15"/>
    </row>
    <row r="554">
      <c r="C554" s="117"/>
      <c r="D554" s="117"/>
      <c r="E554" s="117"/>
      <c r="F554" s="73"/>
      <c r="G554" s="73"/>
      <c r="H554" s="73"/>
      <c r="I554" s="73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5"/>
      <c r="U554" s="15"/>
    </row>
    <row r="555">
      <c r="C555" s="117"/>
      <c r="D555" s="117"/>
      <c r="E555" s="117"/>
      <c r="F555" s="73"/>
      <c r="G555" s="73"/>
      <c r="H555" s="73"/>
      <c r="I555" s="73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5"/>
      <c r="U555" s="15"/>
    </row>
    <row r="556">
      <c r="C556" s="117"/>
      <c r="D556" s="117"/>
      <c r="E556" s="117"/>
      <c r="F556" s="73"/>
      <c r="G556" s="73"/>
      <c r="H556" s="73"/>
      <c r="I556" s="73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5"/>
      <c r="U556" s="15"/>
    </row>
    <row r="557">
      <c r="C557" s="117"/>
      <c r="D557" s="117"/>
      <c r="E557" s="117"/>
      <c r="F557" s="73"/>
      <c r="G557" s="73"/>
      <c r="H557" s="73"/>
      <c r="I557" s="73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5"/>
      <c r="U557" s="15"/>
    </row>
    <row r="558">
      <c r="C558" s="117"/>
      <c r="D558" s="117"/>
      <c r="E558" s="117"/>
      <c r="F558" s="73"/>
      <c r="G558" s="73"/>
      <c r="H558" s="73"/>
      <c r="I558" s="73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5"/>
      <c r="U558" s="15"/>
    </row>
    <row r="559">
      <c r="C559" s="117"/>
      <c r="D559" s="117"/>
      <c r="E559" s="117"/>
      <c r="F559" s="73"/>
      <c r="G559" s="73"/>
      <c r="H559" s="73"/>
      <c r="I559" s="73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5"/>
      <c r="U559" s="15"/>
    </row>
    <row r="560">
      <c r="C560" s="117"/>
      <c r="D560" s="117"/>
      <c r="E560" s="117"/>
      <c r="F560" s="73"/>
      <c r="G560" s="73"/>
      <c r="H560" s="73"/>
      <c r="I560" s="73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5"/>
      <c r="U560" s="15"/>
    </row>
    <row r="561">
      <c r="C561" s="117"/>
      <c r="D561" s="117"/>
      <c r="E561" s="117"/>
      <c r="F561" s="73"/>
      <c r="G561" s="73"/>
      <c r="H561" s="73"/>
      <c r="I561" s="7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5"/>
      <c r="U561" s="15"/>
    </row>
    <row r="562">
      <c r="C562" s="117"/>
      <c r="D562" s="117"/>
      <c r="E562" s="117"/>
      <c r="F562" s="73"/>
      <c r="G562" s="73"/>
      <c r="H562" s="73"/>
      <c r="I562" s="7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5"/>
      <c r="U562" s="15"/>
    </row>
    <row r="563">
      <c r="C563" s="117"/>
      <c r="D563" s="117"/>
      <c r="E563" s="117"/>
      <c r="F563" s="73"/>
      <c r="G563" s="73"/>
      <c r="H563" s="73"/>
      <c r="I563" s="73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5"/>
      <c r="U563" s="15"/>
    </row>
    <row r="564">
      <c r="C564" s="117"/>
      <c r="D564" s="117"/>
      <c r="E564" s="117"/>
      <c r="F564" s="73"/>
      <c r="G564" s="73"/>
      <c r="H564" s="73"/>
      <c r="I564" s="73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5"/>
      <c r="U564" s="15"/>
    </row>
    <row r="565">
      <c r="C565" s="117"/>
      <c r="D565" s="117"/>
      <c r="E565" s="117"/>
      <c r="F565" s="73"/>
      <c r="G565" s="73"/>
      <c r="H565" s="73"/>
      <c r="I565" s="73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5"/>
      <c r="U565" s="15"/>
    </row>
    <row r="566">
      <c r="C566" s="117"/>
      <c r="D566" s="117"/>
      <c r="E566" s="117"/>
      <c r="F566" s="73"/>
      <c r="G566" s="73"/>
      <c r="H566" s="73"/>
      <c r="I566" s="73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5"/>
      <c r="U566" s="15"/>
    </row>
    <row r="567">
      <c r="C567" s="117"/>
      <c r="D567" s="117"/>
      <c r="E567" s="117"/>
      <c r="F567" s="73"/>
      <c r="G567" s="73"/>
      <c r="H567" s="73"/>
      <c r="I567" s="73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5"/>
      <c r="U567" s="15"/>
    </row>
    <row r="568">
      <c r="C568" s="117"/>
      <c r="D568" s="117"/>
      <c r="E568" s="117"/>
      <c r="F568" s="73"/>
      <c r="G568" s="73"/>
      <c r="H568" s="73"/>
      <c r="I568" s="73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5"/>
      <c r="U568" s="15"/>
    </row>
    <row r="569">
      <c r="C569" s="117"/>
      <c r="D569" s="117"/>
      <c r="E569" s="117"/>
      <c r="F569" s="73"/>
      <c r="G569" s="73"/>
      <c r="H569" s="73"/>
      <c r="I569" s="73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5"/>
      <c r="U569" s="15"/>
    </row>
    <row r="570">
      <c r="C570" s="117"/>
      <c r="D570" s="117"/>
      <c r="E570" s="117"/>
      <c r="F570" s="73"/>
      <c r="G570" s="73"/>
      <c r="H570" s="73"/>
      <c r="I570" s="73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5"/>
      <c r="U570" s="15"/>
    </row>
    <row r="571">
      <c r="C571" s="117"/>
      <c r="D571" s="117"/>
      <c r="E571" s="117"/>
      <c r="F571" s="73"/>
      <c r="G571" s="73"/>
      <c r="H571" s="73"/>
      <c r="I571" s="73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5"/>
      <c r="U571" s="15"/>
    </row>
    <row r="572">
      <c r="C572" s="117"/>
      <c r="D572" s="117"/>
      <c r="E572" s="117"/>
      <c r="F572" s="73"/>
      <c r="G572" s="73"/>
      <c r="H572" s="73"/>
      <c r="I572" s="7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5"/>
      <c r="U572" s="15"/>
    </row>
    <row r="573">
      <c r="C573" s="117"/>
      <c r="D573" s="117"/>
      <c r="E573" s="117"/>
      <c r="F573" s="73"/>
      <c r="G573" s="73"/>
      <c r="H573" s="73"/>
      <c r="I573" s="73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5"/>
      <c r="U573" s="15"/>
    </row>
    <row r="574">
      <c r="C574" s="117"/>
      <c r="D574" s="117"/>
      <c r="E574" s="117"/>
      <c r="F574" s="73"/>
      <c r="G574" s="73"/>
      <c r="H574" s="73"/>
      <c r="I574" s="73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5"/>
      <c r="U574" s="15"/>
    </row>
    <row r="575">
      <c r="C575" s="117"/>
      <c r="D575" s="117"/>
      <c r="E575" s="117"/>
      <c r="F575" s="73"/>
      <c r="G575" s="73"/>
      <c r="H575" s="73"/>
      <c r="I575" s="73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5"/>
      <c r="U575" s="15"/>
    </row>
    <row r="576">
      <c r="C576" s="117"/>
      <c r="D576" s="117"/>
      <c r="E576" s="117"/>
      <c r="F576" s="73"/>
      <c r="G576" s="73"/>
      <c r="H576" s="73"/>
      <c r="I576" s="73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5"/>
      <c r="U576" s="15"/>
    </row>
    <row r="577">
      <c r="C577" s="117"/>
      <c r="D577" s="117"/>
      <c r="E577" s="117"/>
      <c r="F577" s="73"/>
      <c r="G577" s="73"/>
      <c r="H577" s="73"/>
      <c r="I577" s="73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5"/>
      <c r="U577" s="15"/>
    </row>
    <row r="578">
      <c r="C578" s="117"/>
      <c r="D578" s="117"/>
      <c r="E578" s="117"/>
      <c r="F578" s="73"/>
      <c r="G578" s="73"/>
      <c r="H578" s="73"/>
      <c r="I578" s="73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5"/>
      <c r="U578" s="15"/>
    </row>
    <row r="579">
      <c r="C579" s="117"/>
      <c r="D579" s="117"/>
      <c r="E579" s="117"/>
      <c r="F579" s="73"/>
      <c r="G579" s="73"/>
      <c r="H579" s="73"/>
      <c r="I579" s="73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5"/>
      <c r="U579" s="15"/>
    </row>
    <row r="580">
      <c r="C580" s="117"/>
      <c r="D580" s="117"/>
      <c r="E580" s="117"/>
      <c r="F580" s="73"/>
      <c r="G580" s="73"/>
      <c r="H580" s="73"/>
      <c r="I580" s="7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5"/>
      <c r="U580" s="15"/>
    </row>
    <row r="581">
      <c r="C581" s="117"/>
      <c r="D581" s="117"/>
      <c r="E581" s="117"/>
      <c r="F581" s="73"/>
      <c r="G581" s="73"/>
      <c r="H581" s="73"/>
      <c r="I581" s="73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5"/>
      <c r="U581" s="15"/>
    </row>
    <row r="582">
      <c r="C582" s="117"/>
      <c r="D582" s="117"/>
      <c r="E582" s="117"/>
      <c r="F582" s="73"/>
      <c r="G582" s="73"/>
      <c r="H582" s="73"/>
      <c r="I582" s="73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5"/>
      <c r="U582" s="15"/>
    </row>
    <row r="583">
      <c r="C583" s="117"/>
      <c r="D583" s="117"/>
      <c r="E583" s="117"/>
      <c r="F583" s="73"/>
      <c r="G583" s="73"/>
      <c r="H583" s="73"/>
      <c r="I583" s="73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5"/>
      <c r="U583" s="15"/>
    </row>
    <row r="584">
      <c r="C584" s="117"/>
      <c r="D584" s="117"/>
      <c r="E584" s="117"/>
      <c r="F584" s="73"/>
      <c r="G584" s="73"/>
      <c r="H584" s="73"/>
      <c r="I584" s="73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5"/>
      <c r="U584" s="15"/>
    </row>
    <row r="585">
      <c r="C585" s="117"/>
      <c r="D585" s="117"/>
      <c r="E585" s="117"/>
      <c r="F585" s="73"/>
      <c r="G585" s="73"/>
      <c r="H585" s="73"/>
      <c r="I585" s="73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5"/>
      <c r="U585" s="15"/>
    </row>
    <row r="586">
      <c r="C586" s="117"/>
      <c r="D586" s="117"/>
      <c r="E586" s="117"/>
      <c r="F586" s="73"/>
      <c r="G586" s="73"/>
      <c r="H586" s="73"/>
      <c r="I586" s="73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5"/>
      <c r="U586" s="15"/>
    </row>
    <row r="587">
      <c r="C587" s="117"/>
      <c r="D587" s="117"/>
      <c r="E587" s="117"/>
      <c r="F587" s="73"/>
      <c r="G587" s="73"/>
      <c r="H587" s="73"/>
      <c r="I587" s="73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5"/>
      <c r="U587" s="15"/>
    </row>
    <row r="588">
      <c r="C588" s="117"/>
      <c r="D588" s="117"/>
      <c r="E588" s="117"/>
      <c r="F588" s="73"/>
      <c r="G588" s="73"/>
      <c r="H588" s="73"/>
      <c r="I588" s="73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5"/>
      <c r="U588" s="15"/>
    </row>
    <row r="589">
      <c r="C589" s="117"/>
      <c r="D589" s="117"/>
      <c r="E589" s="117"/>
      <c r="F589" s="73"/>
      <c r="G589" s="73"/>
      <c r="H589" s="73"/>
      <c r="I589" s="73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5"/>
      <c r="U589" s="15"/>
    </row>
    <row r="590">
      <c r="C590" s="117"/>
      <c r="D590" s="117"/>
      <c r="E590" s="117"/>
      <c r="F590" s="73"/>
      <c r="G590" s="73"/>
      <c r="H590" s="73"/>
      <c r="I590" s="73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5"/>
      <c r="U590" s="15"/>
    </row>
    <row r="591">
      <c r="C591" s="117"/>
      <c r="D591" s="117"/>
      <c r="E591" s="117"/>
      <c r="F591" s="73"/>
      <c r="G591" s="73"/>
      <c r="H591" s="73"/>
      <c r="I591" s="73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5"/>
      <c r="U591" s="15"/>
    </row>
    <row r="592">
      <c r="C592" s="117"/>
      <c r="D592" s="117"/>
      <c r="E592" s="117"/>
      <c r="F592" s="73"/>
      <c r="G592" s="73"/>
      <c r="H592" s="73"/>
      <c r="I592" s="73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5"/>
      <c r="U592" s="15"/>
    </row>
    <row r="593">
      <c r="C593" s="117"/>
      <c r="D593" s="117"/>
      <c r="E593" s="117"/>
      <c r="F593" s="73"/>
      <c r="G593" s="73"/>
      <c r="H593" s="73"/>
      <c r="I593" s="73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5"/>
      <c r="U593" s="15"/>
    </row>
    <row r="594">
      <c r="C594" s="117"/>
      <c r="D594" s="117"/>
      <c r="E594" s="117"/>
      <c r="F594" s="73"/>
      <c r="G594" s="73"/>
      <c r="H594" s="73"/>
      <c r="I594" s="73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5"/>
      <c r="U594" s="15"/>
    </row>
    <row r="595">
      <c r="C595" s="117"/>
      <c r="D595" s="117"/>
      <c r="E595" s="117"/>
      <c r="F595" s="73"/>
      <c r="G595" s="73"/>
      <c r="H595" s="73"/>
      <c r="I595" s="73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5"/>
      <c r="U595" s="15"/>
    </row>
    <row r="596">
      <c r="C596" s="117"/>
      <c r="D596" s="117"/>
      <c r="E596" s="117"/>
      <c r="F596" s="73"/>
      <c r="G596" s="73"/>
      <c r="H596" s="73"/>
      <c r="I596" s="73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5"/>
      <c r="U596" s="15"/>
    </row>
    <row r="597">
      <c r="C597" s="117"/>
      <c r="D597" s="117"/>
      <c r="E597" s="117"/>
      <c r="F597" s="73"/>
      <c r="G597" s="73"/>
      <c r="H597" s="73"/>
      <c r="I597" s="73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5"/>
      <c r="U597" s="15"/>
    </row>
    <row r="598">
      <c r="C598" s="117"/>
      <c r="D598" s="117"/>
      <c r="E598" s="117"/>
      <c r="F598" s="73"/>
      <c r="G598" s="73"/>
      <c r="H598" s="73"/>
      <c r="I598" s="73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5"/>
      <c r="U598" s="15"/>
    </row>
    <row r="599">
      <c r="C599" s="117"/>
      <c r="D599" s="117"/>
      <c r="E599" s="117"/>
      <c r="F599" s="73"/>
      <c r="G599" s="73"/>
      <c r="H599" s="73"/>
      <c r="I599" s="73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5"/>
      <c r="U599" s="15"/>
    </row>
    <row r="600">
      <c r="C600" s="117"/>
      <c r="D600" s="117"/>
      <c r="E600" s="117"/>
      <c r="F600" s="73"/>
      <c r="G600" s="73"/>
      <c r="H600" s="73"/>
      <c r="I600" s="7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5"/>
      <c r="U600" s="15"/>
    </row>
    <row r="601">
      <c r="C601" s="117"/>
      <c r="D601" s="117"/>
      <c r="E601" s="117"/>
      <c r="F601" s="73"/>
      <c r="G601" s="73"/>
      <c r="H601" s="73"/>
      <c r="I601" s="73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5"/>
      <c r="U601" s="15"/>
    </row>
    <row r="602">
      <c r="C602" s="117"/>
      <c r="D602" s="117"/>
      <c r="E602" s="117"/>
      <c r="F602" s="73"/>
      <c r="G602" s="73"/>
      <c r="H602" s="73"/>
      <c r="I602" s="73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5"/>
      <c r="U602" s="15"/>
    </row>
    <row r="603">
      <c r="C603" s="117"/>
      <c r="D603" s="117"/>
      <c r="E603" s="117"/>
      <c r="F603" s="73"/>
      <c r="G603" s="73"/>
      <c r="H603" s="73"/>
      <c r="I603" s="7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5"/>
      <c r="U603" s="15"/>
    </row>
    <row r="604">
      <c r="C604" s="117"/>
      <c r="D604" s="117"/>
      <c r="E604" s="117"/>
      <c r="F604" s="73"/>
      <c r="G604" s="73"/>
      <c r="H604" s="73"/>
      <c r="I604" s="73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5"/>
      <c r="U604" s="15"/>
    </row>
    <row r="605">
      <c r="C605" s="117"/>
      <c r="D605" s="117"/>
      <c r="E605" s="117"/>
      <c r="F605" s="73"/>
      <c r="G605" s="73"/>
      <c r="H605" s="73"/>
      <c r="I605" s="73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5"/>
      <c r="U605" s="15"/>
    </row>
    <row r="606">
      <c r="C606" s="117"/>
      <c r="D606" s="117"/>
      <c r="E606" s="117"/>
      <c r="F606" s="73"/>
      <c r="G606" s="73"/>
      <c r="H606" s="73"/>
      <c r="I606" s="73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5"/>
      <c r="U606" s="15"/>
    </row>
    <row r="607">
      <c r="C607" s="117"/>
      <c r="D607" s="117"/>
      <c r="E607" s="117"/>
      <c r="F607" s="73"/>
      <c r="G607" s="73"/>
      <c r="H607" s="73"/>
      <c r="I607" s="73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5"/>
      <c r="U607" s="15"/>
    </row>
    <row r="608">
      <c r="C608" s="117"/>
      <c r="D608" s="117"/>
      <c r="E608" s="117"/>
      <c r="F608" s="73"/>
      <c r="G608" s="73"/>
      <c r="H608" s="73"/>
      <c r="I608" s="73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5"/>
      <c r="U608" s="15"/>
    </row>
    <row r="609">
      <c r="C609" s="117"/>
      <c r="D609" s="117"/>
      <c r="E609" s="117"/>
      <c r="F609" s="73"/>
      <c r="G609" s="73"/>
      <c r="H609" s="73"/>
      <c r="I609" s="73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5"/>
      <c r="U609" s="15"/>
    </row>
    <row r="610">
      <c r="C610" s="117"/>
      <c r="D610" s="117"/>
      <c r="E610" s="117"/>
      <c r="F610" s="73"/>
      <c r="G610" s="73"/>
      <c r="H610" s="73"/>
      <c r="I610" s="73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5"/>
      <c r="U610" s="15"/>
    </row>
    <row r="611">
      <c r="C611" s="117"/>
      <c r="D611" s="117"/>
      <c r="E611" s="117"/>
      <c r="F611" s="73"/>
      <c r="G611" s="73"/>
      <c r="H611" s="73"/>
      <c r="I611" s="73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5"/>
      <c r="U611" s="15"/>
    </row>
    <row r="612">
      <c r="C612" s="117"/>
      <c r="D612" s="117"/>
      <c r="E612" s="117"/>
      <c r="F612" s="73"/>
      <c r="G612" s="73"/>
      <c r="H612" s="73"/>
      <c r="I612" s="73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5"/>
      <c r="U612" s="15"/>
    </row>
    <row r="613">
      <c r="C613" s="117"/>
      <c r="D613" s="117"/>
      <c r="E613" s="117"/>
      <c r="F613" s="73"/>
      <c r="G613" s="73"/>
      <c r="H613" s="73"/>
      <c r="I613" s="73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5"/>
      <c r="U613" s="15"/>
    </row>
    <row r="614">
      <c r="C614" s="117"/>
      <c r="D614" s="117"/>
      <c r="E614" s="117"/>
      <c r="F614" s="73"/>
      <c r="G614" s="73"/>
      <c r="H614" s="73"/>
      <c r="I614" s="73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5"/>
      <c r="U614" s="15"/>
    </row>
    <row r="615">
      <c r="C615" s="117"/>
      <c r="D615" s="117"/>
      <c r="E615" s="117"/>
      <c r="F615" s="73"/>
      <c r="G615" s="73"/>
      <c r="H615" s="73"/>
      <c r="I615" s="73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5"/>
      <c r="U615" s="15"/>
    </row>
    <row r="616">
      <c r="C616" s="117"/>
      <c r="D616" s="117"/>
      <c r="E616" s="117"/>
      <c r="F616" s="73"/>
      <c r="G616" s="73"/>
      <c r="H616" s="73"/>
      <c r="I616" s="73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5"/>
      <c r="U616" s="15"/>
    </row>
    <row r="617">
      <c r="C617" s="117"/>
      <c r="D617" s="117"/>
      <c r="E617" s="117"/>
      <c r="F617" s="73"/>
      <c r="G617" s="73"/>
      <c r="H617" s="73"/>
      <c r="I617" s="73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5"/>
      <c r="U617" s="15"/>
    </row>
    <row r="618">
      <c r="C618" s="117"/>
      <c r="D618" s="117"/>
      <c r="E618" s="117"/>
      <c r="F618" s="73"/>
      <c r="G618" s="73"/>
      <c r="H618" s="73"/>
      <c r="I618" s="73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5"/>
      <c r="U618" s="15"/>
    </row>
    <row r="619">
      <c r="C619" s="117"/>
      <c r="D619" s="117"/>
      <c r="E619" s="117"/>
      <c r="F619" s="73"/>
      <c r="G619" s="73"/>
      <c r="H619" s="73"/>
      <c r="I619" s="73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5"/>
      <c r="U619" s="15"/>
    </row>
    <row r="620">
      <c r="C620" s="117"/>
      <c r="D620" s="117"/>
      <c r="E620" s="117"/>
      <c r="F620" s="73"/>
      <c r="G620" s="73"/>
      <c r="H620" s="73"/>
      <c r="I620" s="73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5"/>
      <c r="U620" s="15"/>
    </row>
    <row r="621">
      <c r="C621" s="117"/>
      <c r="D621" s="117"/>
      <c r="E621" s="117"/>
      <c r="F621" s="73"/>
      <c r="G621" s="73"/>
      <c r="H621" s="73"/>
      <c r="I621" s="73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5"/>
      <c r="U621" s="15"/>
    </row>
    <row r="622">
      <c r="C622" s="117"/>
      <c r="D622" s="117"/>
      <c r="E622" s="117"/>
      <c r="F622" s="73"/>
      <c r="G622" s="73"/>
      <c r="H622" s="73"/>
      <c r="I622" s="73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5"/>
      <c r="U622" s="15"/>
    </row>
    <row r="623">
      <c r="C623" s="117"/>
      <c r="D623" s="117"/>
      <c r="E623" s="117"/>
      <c r="F623" s="73"/>
      <c r="G623" s="73"/>
      <c r="H623" s="73"/>
      <c r="I623" s="73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5"/>
      <c r="U623" s="15"/>
    </row>
    <row r="624">
      <c r="C624" s="117"/>
      <c r="D624" s="117"/>
      <c r="E624" s="117"/>
      <c r="F624" s="73"/>
      <c r="G624" s="73"/>
      <c r="H624" s="73"/>
      <c r="I624" s="73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5"/>
      <c r="U624" s="15"/>
    </row>
    <row r="625">
      <c r="C625" s="117"/>
      <c r="D625" s="117"/>
      <c r="E625" s="117"/>
      <c r="F625" s="73"/>
      <c r="G625" s="73"/>
      <c r="H625" s="73"/>
      <c r="I625" s="73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5"/>
      <c r="U625" s="15"/>
    </row>
    <row r="626">
      <c r="C626" s="117"/>
      <c r="D626" s="117"/>
      <c r="E626" s="117"/>
      <c r="F626" s="73"/>
      <c r="G626" s="73"/>
      <c r="H626" s="73"/>
      <c r="I626" s="73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5"/>
      <c r="U626" s="15"/>
    </row>
    <row r="627">
      <c r="C627" s="117"/>
      <c r="D627" s="117"/>
      <c r="E627" s="117"/>
      <c r="F627" s="73"/>
      <c r="G627" s="73"/>
      <c r="H627" s="73"/>
      <c r="I627" s="73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/>
      <c r="U627" s="15"/>
    </row>
    <row r="628">
      <c r="C628" s="117"/>
      <c r="D628" s="117"/>
      <c r="E628" s="117"/>
      <c r="F628" s="73"/>
      <c r="G628" s="73"/>
      <c r="H628" s="73"/>
      <c r="I628" s="73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/>
      <c r="U628" s="15"/>
    </row>
    <row r="629">
      <c r="C629" s="117"/>
      <c r="D629" s="117"/>
      <c r="E629" s="117"/>
      <c r="F629" s="73"/>
      <c r="G629" s="73"/>
      <c r="H629" s="73"/>
      <c r="I629" s="73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/>
      <c r="U629" s="15"/>
    </row>
    <row r="630">
      <c r="C630" s="117"/>
      <c r="D630" s="117"/>
      <c r="E630" s="117"/>
      <c r="F630" s="73"/>
      <c r="G630" s="73"/>
      <c r="H630" s="73"/>
      <c r="I630" s="73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5"/>
      <c r="U630" s="15"/>
    </row>
    <row r="631">
      <c r="C631" s="117"/>
      <c r="D631" s="117"/>
      <c r="E631" s="117"/>
      <c r="F631" s="73"/>
      <c r="G631" s="73"/>
      <c r="H631" s="73"/>
      <c r="I631" s="73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5"/>
      <c r="U631" s="15"/>
    </row>
    <row r="632">
      <c r="C632" s="117"/>
      <c r="D632" s="117"/>
      <c r="E632" s="117"/>
      <c r="F632" s="73"/>
      <c r="G632" s="73"/>
      <c r="H632" s="73"/>
      <c r="I632" s="73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5"/>
      <c r="U632" s="15"/>
    </row>
    <row r="633">
      <c r="C633" s="117"/>
      <c r="D633" s="117"/>
      <c r="E633" s="117"/>
      <c r="F633" s="73"/>
      <c r="G633" s="73"/>
      <c r="H633" s="73"/>
      <c r="I633" s="73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5"/>
      <c r="U633" s="15"/>
    </row>
    <row r="634">
      <c r="C634" s="117"/>
      <c r="D634" s="117"/>
      <c r="E634" s="117"/>
      <c r="F634" s="73"/>
      <c r="G634" s="73"/>
      <c r="H634" s="73"/>
      <c r="I634" s="73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5"/>
      <c r="U634" s="15"/>
    </row>
    <row r="635">
      <c r="C635" s="117"/>
      <c r="D635" s="117"/>
      <c r="E635" s="117"/>
      <c r="F635" s="73"/>
      <c r="G635" s="73"/>
      <c r="H635" s="73"/>
      <c r="I635" s="73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5"/>
      <c r="U635" s="15"/>
    </row>
    <row r="636">
      <c r="C636" s="117"/>
      <c r="D636" s="117"/>
      <c r="E636" s="117"/>
      <c r="F636" s="73"/>
      <c r="G636" s="73"/>
      <c r="H636" s="73"/>
      <c r="I636" s="73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5"/>
      <c r="U636" s="15"/>
    </row>
    <row r="637">
      <c r="C637" s="117"/>
      <c r="D637" s="117"/>
      <c r="E637" s="117"/>
      <c r="F637" s="73"/>
      <c r="G637" s="73"/>
      <c r="H637" s="73"/>
      <c r="I637" s="73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5"/>
      <c r="U637" s="15"/>
    </row>
    <row r="638">
      <c r="C638" s="117"/>
      <c r="D638" s="117"/>
      <c r="E638" s="117"/>
      <c r="F638" s="73"/>
      <c r="G638" s="73"/>
      <c r="H638" s="73"/>
      <c r="I638" s="73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5"/>
      <c r="U638" s="15"/>
    </row>
    <row r="639">
      <c r="C639" s="117"/>
      <c r="D639" s="117"/>
      <c r="E639" s="117"/>
      <c r="F639" s="73"/>
      <c r="G639" s="73"/>
      <c r="H639" s="73"/>
      <c r="I639" s="73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5"/>
      <c r="U639" s="15"/>
    </row>
    <row r="640">
      <c r="C640" s="117"/>
      <c r="D640" s="117"/>
      <c r="E640" s="117"/>
      <c r="F640" s="73"/>
      <c r="G640" s="73"/>
      <c r="H640" s="73"/>
      <c r="I640" s="73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5"/>
      <c r="U640" s="15"/>
    </row>
    <row r="641">
      <c r="C641" s="117"/>
      <c r="D641" s="117"/>
      <c r="E641" s="117"/>
      <c r="F641" s="73"/>
      <c r="G641" s="73"/>
      <c r="H641" s="73"/>
      <c r="I641" s="73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5"/>
      <c r="U641" s="15"/>
    </row>
    <row r="642">
      <c r="C642" s="117"/>
      <c r="D642" s="117"/>
      <c r="E642" s="117"/>
      <c r="F642" s="73"/>
      <c r="G642" s="73"/>
      <c r="H642" s="73"/>
      <c r="I642" s="73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5"/>
      <c r="U642" s="15"/>
    </row>
    <row r="643">
      <c r="C643" s="117"/>
      <c r="D643" s="117"/>
      <c r="E643" s="117"/>
      <c r="F643" s="73"/>
      <c r="G643" s="73"/>
      <c r="H643" s="73"/>
      <c r="I643" s="73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5"/>
      <c r="U643" s="15"/>
    </row>
    <row r="644">
      <c r="C644" s="117"/>
      <c r="D644" s="117"/>
      <c r="E644" s="117"/>
      <c r="F644" s="73"/>
      <c r="G644" s="73"/>
      <c r="H644" s="73"/>
      <c r="I644" s="73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5"/>
      <c r="U644" s="15"/>
    </row>
    <row r="645">
      <c r="C645" s="117"/>
      <c r="D645" s="117"/>
      <c r="E645" s="117"/>
      <c r="F645" s="73"/>
      <c r="G645" s="73"/>
      <c r="H645" s="73"/>
      <c r="I645" s="73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/>
      <c r="U645" s="15"/>
    </row>
    <row r="646">
      <c r="C646" s="117"/>
      <c r="D646" s="117"/>
      <c r="E646" s="117"/>
      <c r="F646" s="73"/>
      <c r="G646" s="73"/>
      <c r="H646" s="73"/>
      <c r="I646" s="73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/>
      <c r="U646" s="15"/>
    </row>
    <row r="647">
      <c r="C647" s="117"/>
      <c r="D647" s="117"/>
      <c r="E647" s="117"/>
      <c r="F647" s="73"/>
      <c r="G647" s="73"/>
      <c r="H647" s="73"/>
      <c r="I647" s="73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/>
      <c r="U647" s="15"/>
    </row>
    <row r="648">
      <c r="C648" s="117"/>
      <c r="D648" s="117"/>
      <c r="E648" s="117"/>
      <c r="F648" s="73"/>
      <c r="G648" s="73"/>
      <c r="H648" s="73"/>
      <c r="I648" s="73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5"/>
      <c r="U648" s="15"/>
    </row>
    <row r="649">
      <c r="C649" s="117"/>
      <c r="D649" s="117"/>
      <c r="E649" s="117"/>
      <c r="F649" s="73"/>
      <c r="G649" s="73"/>
      <c r="H649" s="73"/>
      <c r="I649" s="73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5"/>
      <c r="U649" s="15"/>
    </row>
    <row r="650">
      <c r="C650" s="117"/>
      <c r="D650" s="117"/>
      <c r="E650" s="117"/>
      <c r="F650" s="73"/>
      <c r="G650" s="73"/>
      <c r="H650" s="73"/>
      <c r="I650" s="73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5"/>
      <c r="U650" s="15"/>
    </row>
    <row r="651">
      <c r="C651" s="117"/>
      <c r="D651" s="117"/>
      <c r="E651" s="117"/>
      <c r="F651" s="73"/>
      <c r="G651" s="73"/>
      <c r="H651" s="73"/>
      <c r="I651" s="73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5"/>
      <c r="U651" s="15"/>
    </row>
    <row r="652">
      <c r="C652" s="117"/>
      <c r="D652" s="117"/>
      <c r="E652" s="117"/>
      <c r="F652" s="73"/>
      <c r="G652" s="73"/>
      <c r="H652" s="73"/>
      <c r="I652" s="73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5"/>
      <c r="U652" s="15"/>
    </row>
    <row r="653">
      <c r="C653" s="117"/>
      <c r="D653" s="117"/>
      <c r="E653" s="117"/>
      <c r="F653" s="73"/>
      <c r="G653" s="73"/>
      <c r="H653" s="73"/>
      <c r="I653" s="73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5"/>
      <c r="U653" s="15"/>
    </row>
    <row r="654">
      <c r="C654" s="117"/>
      <c r="D654" s="117"/>
      <c r="E654" s="117"/>
      <c r="F654" s="73"/>
      <c r="G654" s="73"/>
      <c r="H654" s="73"/>
      <c r="I654" s="73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5"/>
      <c r="U654" s="15"/>
    </row>
    <row r="655">
      <c r="C655" s="117"/>
      <c r="D655" s="117"/>
      <c r="E655" s="117"/>
      <c r="F655" s="73"/>
      <c r="G655" s="73"/>
      <c r="H655" s="73"/>
      <c r="I655" s="73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5"/>
      <c r="U655" s="15"/>
    </row>
    <row r="656">
      <c r="C656" s="117"/>
      <c r="D656" s="117"/>
      <c r="E656" s="117"/>
      <c r="F656" s="73"/>
      <c r="G656" s="73"/>
      <c r="H656" s="73"/>
      <c r="I656" s="73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5"/>
      <c r="U656" s="15"/>
    </row>
    <row r="657">
      <c r="C657" s="117"/>
      <c r="D657" s="117"/>
      <c r="E657" s="117"/>
      <c r="F657" s="73"/>
      <c r="G657" s="73"/>
      <c r="H657" s="73"/>
      <c r="I657" s="73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5"/>
      <c r="U657" s="15"/>
    </row>
    <row r="658">
      <c r="C658" s="117"/>
      <c r="D658" s="117"/>
      <c r="E658" s="117"/>
      <c r="F658" s="73"/>
      <c r="G658" s="73"/>
      <c r="H658" s="73"/>
      <c r="I658" s="73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5"/>
      <c r="U658" s="15"/>
    </row>
    <row r="659">
      <c r="C659" s="117"/>
      <c r="D659" s="117"/>
      <c r="E659" s="117"/>
      <c r="F659" s="73"/>
      <c r="G659" s="73"/>
      <c r="H659" s="73"/>
      <c r="I659" s="73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5"/>
      <c r="U659" s="15"/>
    </row>
    <row r="660">
      <c r="C660" s="117"/>
      <c r="D660" s="117"/>
      <c r="E660" s="117"/>
      <c r="F660" s="73"/>
      <c r="G660" s="73"/>
      <c r="H660" s="73"/>
      <c r="I660" s="73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5"/>
      <c r="U660" s="15"/>
    </row>
    <row r="661">
      <c r="C661" s="117"/>
      <c r="D661" s="117"/>
      <c r="E661" s="117"/>
      <c r="F661" s="73"/>
      <c r="G661" s="73"/>
      <c r="H661" s="73"/>
      <c r="I661" s="73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5"/>
      <c r="U661" s="15"/>
    </row>
    <row r="662">
      <c r="C662" s="117"/>
      <c r="D662" s="117"/>
      <c r="E662" s="117"/>
      <c r="F662" s="73"/>
      <c r="G662" s="73"/>
      <c r="H662" s="73"/>
      <c r="I662" s="73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5"/>
      <c r="U662" s="15"/>
    </row>
    <row r="663">
      <c r="C663" s="117"/>
      <c r="D663" s="117"/>
      <c r="E663" s="117"/>
      <c r="F663" s="73"/>
      <c r="G663" s="73"/>
      <c r="H663" s="73"/>
      <c r="I663" s="73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5"/>
      <c r="U663" s="15"/>
    </row>
    <row r="664">
      <c r="C664" s="117"/>
      <c r="D664" s="117"/>
      <c r="E664" s="117"/>
      <c r="F664" s="73"/>
      <c r="G664" s="73"/>
      <c r="H664" s="73"/>
      <c r="I664" s="73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5"/>
      <c r="U664" s="15"/>
    </row>
    <row r="665">
      <c r="C665" s="117"/>
      <c r="D665" s="117"/>
      <c r="E665" s="117"/>
      <c r="F665" s="73"/>
      <c r="G665" s="73"/>
      <c r="H665" s="73"/>
      <c r="I665" s="73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5"/>
      <c r="U665" s="15"/>
    </row>
    <row r="666">
      <c r="C666" s="117"/>
      <c r="D666" s="117"/>
      <c r="E666" s="117"/>
      <c r="F666" s="73"/>
      <c r="G666" s="73"/>
      <c r="H666" s="73"/>
      <c r="I666" s="73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5"/>
      <c r="U666" s="15"/>
    </row>
    <row r="667">
      <c r="C667" s="117"/>
      <c r="D667" s="117"/>
      <c r="E667" s="117"/>
      <c r="F667" s="73"/>
      <c r="G667" s="73"/>
      <c r="H667" s="73"/>
      <c r="I667" s="73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5"/>
      <c r="U667" s="15"/>
    </row>
    <row r="668">
      <c r="C668" s="117"/>
      <c r="D668" s="117"/>
      <c r="E668" s="117"/>
      <c r="F668" s="73"/>
      <c r="G668" s="73"/>
      <c r="H668" s="73"/>
      <c r="I668" s="73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5"/>
      <c r="U668" s="15"/>
    </row>
    <row r="669">
      <c r="C669" s="117"/>
      <c r="D669" s="117"/>
      <c r="E669" s="117"/>
      <c r="F669" s="73"/>
      <c r="G669" s="73"/>
      <c r="H669" s="73"/>
      <c r="I669" s="73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5"/>
      <c r="U669" s="15"/>
    </row>
    <row r="670">
      <c r="C670" s="117"/>
      <c r="D670" s="117"/>
      <c r="E670" s="117"/>
      <c r="F670" s="73"/>
      <c r="G670" s="73"/>
      <c r="H670" s="73"/>
      <c r="I670" s="73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5"/>
      <c r="U670" s="15"/>
    </row>
    <row r="671">
      <c r="C671" s="117"/>
      <c r="D671" s="117"/>
      <c r="E671" s="117"/>
      <c r="F671" s="73"/>
      <c r="G671" s="73"/>
      <c r="H671" s="73"/>
      <c r="I671" s="73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5"/>
      <c r="U671" s="15"/>
    </row>
    <row r="672">
      <c r="C672" s="117"/>
      <c r="D672" s="117"/>
      <c r="E672" s="117"/>
      <c r="F672" s="73"/>
      <c r="G672" s="73"/>
      <c r="H672" s="73"/>
      <c r="I672" s="73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5"/>
      <c r="U672" s="15"/>
    </row>
    <row r="673">
      <c r="C673" s="117"/>
      <c r="D673" s="117"/>
      <c r="E673" s="117"/>
      <c r="F673" s="73"/>
      <c r="G673" s="73"/>
      <c r="H673" s="73"/>
      <c r="I673" s="73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5"/>
      <c r="U673" s="15"/>
    </row>
    <row r="674">
      <c r="C674" s="117"/>
      <c r="D674" s="117"/>
      <c r="E674" s="117"/>
      <c r="F674" s="73"/>
      <c r="G674" s="73"/>
      <c r="H674" s="73"/>
      <c r="I674" s="73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5"/>
      <c r="U674" s="15"/>
    </row>
    <row r="675">
      <c r="C675" s="117"/>
      <c r="D675" s="117"/>
      <c r="E675" s="117"/>
      <c r="F675" s="73"/>
      <c r="G675" s="73"/>
      <c r="H675" s="73"/>
      <c r="I675" s="73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5"/>
      <c r="U675" s="15"/>
    </row>
    <row r="676">
      <c r="C676" s="117"/>
      <c r="D676" s="117"/>
      <c r="E676" s="117"/>
      <c r="F676" s="73"/>
      <c r="G676" s="73"/>
      <c r="H676" s="73"/>
      <c r="I676" s="73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5"/>
      <c r="U676" s="15"/>
    </row>
    <row r="677">
      <c r="C677" s="117"/>
      <c r="D677" s="117"/>
      <c r="E677" s="117"/>
      <c r="F677" s="73"/>
      <c r="G677" s="73"/>
      <c r="H677" s="73"/>
      <c r="I677" s="73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5"/>
      <c r="U677" s="15"/>
    </row>
    <row r="678">
      <c r="C678" s="117"/>
      <c r="D678" s="117"/>
      <c r="E678" s="117"/>
      <c r="F678" s="73"/>
      <c r="G678" s="73"/>
      <c r="H678" s="73"/>
      <c r="I678" s="73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5"/>
      <c r="U678" s="15"/>
    </row>
    <row r="679">
      <c r="C679" s="117"/>
      <c r="D679" s="117"/>
      <c r="E679" s="117"/>
      <c r="F679" s="73"/>
      <c r="G679" s="73"/>
      <c r="H679" s="73"/>
      <c r="I679" s="73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5"/>
      <c r="U679" s="15"/>
    </row>
    <row r="680">
      <c r="C680" s="117"/>
      <c r="D680" s="117"/>
      <c r="E680" s="117"/>
      <c r="F680" s="73"/>
      <c r="G680" s="73"/>
      <c r="H680" s="73"/>
      <c r="I680" s="73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5"/>
      <c r="U680" s="15"/>
    </row>
    <row r="681">
      <c r="C681" s="117"/>
      <c r="D681" s="117"/>
      <c r="E681" s="117"/>
      <c r="F681" s="73"/>
      <c r="G681" s="73"/>
      <c r="H681" s="73"/>
      <c r="I681" s="73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5"/>
      <c r="U681" s="15"/>
    </row>
    <row r="682">
      <c r="C682" s="117"/>
      <c r="D682" s="117"/>
      <c r="E682" s="117"/>
      <c r="F682" s="73"/>
      <c r="G682" s="73"/>
      <c r="H682" s="73"/>
      <c r="I682" s="73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5"/>
      <c r="U682" s="15"/>
    </row>
    <row r="683">
      <c r="C683" s="117"/>
      <c r="D683" s="117"/>
      <c r="E683" s="117"/>
      <c r="F683" s="73"/>
      <c r="G683" s="73"/>
      <c r="H683" s="73"/>
      <c r="I683" s="73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5"/>
      <c r="U683" s="15"/>
    </row>
    <row r="684">
      <c r="C684" s="117"/>
      <c r="D684" s="117"/>
      <c r="E684" s="117"/>
      <c r="F684" s="73"/>
      <c r="G684" s="73"/>
      <c r="H684" s="73"/>
      <c r="I684" s="73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5"/>
      <c r="U684" s="15"/>
    </row>
    <row r="685">
      <c r="C685" s="117"/>
      <c r="D685" s="117"/>
      <c r="E685" s="117"/>
      <c r="F685" s="73"/>
      <c r="G685" s="73"/>
      <c r="H685" s="73"/>
      <c r="I685" s="73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5"/>
      <c r="U685" s="15"/>
    </row>
    <row r="686">
      <c r="C686" s="117"/>
      <c r="D686" s="117"/>
      <c r="E686" s="117"/>
      <c r="F686" s="73"/>
      <c r="G686" s="73"/>
      <c r="H686" s="73"/>
      <c r="I686" s="73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5"/>
      <c r="U686" s="15"/>
    </row>
    <row r="687">
      <c r="C687" s="117"/>
      <c r="D687" s="117"/>
      <c r="E687" s="117"/>
      <c r="F687" s="73"/>
      <c r="G687" s="73"/>
      <c r="H687" s="73"/>
      <c r="I687" s="73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5"/>
      <c r="U687" s="15"/>
    </row>
    <row r="688">
      <c r="C688" s="117"/>
      <c r="D688" s="117"/>
      <c r="E688" s="117"/>
      <c r="F688" s="73"/>
      <c r="G688" s="73"/>
      <c r="H688" s="73"/>
      <c r="I688" s="73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5"/>
      <c r="U688" s="15"/>
    </row>
    <row r="689">
      <c r="C689" s="117"/>
      <c r="D689" s="117"/>
      <c r="E689" s="117"/>
      <c r="F689" s="73"/>
      <c r="G689" s="73"/>
      <c r="H689" s="73"/>
      <c r="I689" s="73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5"/>
      <c r="U689" s="15"/>
    </row>
    <row r="690">
      <c r="C690" s="117"/>
      <c r="D690" s="117"/>
      <c r="E690" s="117"/>
      <c r="F690" s="73"/>
      <c r="G690" s="73"/>
      <c r="H690" s="73"/>
      <c r="I690" s="73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5"/>
      <c r="U690" s="15"/>
    </row>
    <row r="691">
      <c r="C691" s="117"/>
      <c r="D691" s="117"/>
      <c r="E691" s="117"/>
      <c r="F691" s="73"/>
      <c r="G691" s="73"/>
      <c r="H691" s="73"/>
      <c r="I691" s="73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5"/>
      <c r="U691" s="15"/>
    </row>
    <row r="692">
      <c r="C692" s="117"/>
      <c r="D692" s="117"/>
      <c r="E692" s="117"/>
      <c r="F692" s="73"/>
      <c r="G692" s="73"/>
      <c r="H692" s="73"/>
      <c r="I692" s="73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5"/>
      <c r="U692" s="15"/>
    </row>
    <row r="693">
      <c r="C693" s="117"/>
      <c r="D693" s="117"/>
      <c r="E693" s="117"/>
      <c r="F693" s="73"/>
      <c r="G693" s="73"/>
      <c r="H693" s="73"/>
      <c r="I693" s="73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5"/>
      <c r="U693" s="15"/>
    </row>
    <row r="694">
      <c r="C694" s="117"/>
      <c r="D694" s="117"/>
      <c r="E694" s="117"/>
      <c r="F694" s="73"/>
      <c r="G694" s="73"/>
      <c r="H694" s="73"/>
      <c r="I694" s="73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5"/>
      <c r="U694" s="15"/>
    </row>
    <row r="695">
      <c r="C695" s="117"/>
      <c r="D695" s="117"/>
      <c r="E695" s="117"/>
      <c r="F695" s="73"/>
      <c r="G695" s="73"/>
      <c r="H695" s="73"/>
      <c r="I695" s="73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5"/>
      <c r="U695" s="15"/>
    </row>
    <row r="696">
      <c r="C696" s="117"/>
      <c r="D696" s="117"/>
      <c r="E696" s="117"/>
      <c r="F696" s="73"/>
      <c r="G696" s="73"/>
      <c r="H696" s="73"/>
      <c r="I696" s="73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5"/>
      <c r="U696" s="15"/>
    </row>
    <row r="697">
      <c r="C697" s="117"/>
      <c r="D697" s="117"/>
      <c r="E697" s="117"/>
      <c r="F697" s="73"/>
      <c r="G697" s="73"/>
      <c r="H697" s="73"/>
      <c r="I697" s="73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5"/>
      <c r="U697" s="15"/>
    </row>
    <row r="698">
      <c r="C698" s="117"/>
      <c r="D698" s="117"/>
      <c r="E698" s="117"/>
      <c r="F698" s="73"/>
      <c r="G698" s="73"/>
      <c r="H698" s="73"/>
      <c r="I698" s="73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5"/>
      <c r="U698" s="15"/>
    </row>
    <row r="699">
      <c r="C699" s="117"/>
      <c r="D699" s="117"/>
      <c r="E699" s="117"/>
      <c r="F699" s="73"/>
      <c r="G699" s="73"/>
      <c r="H699" s="73"/>
      <c r="I699" s="73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5"/>
      <c r="U699" s="15"/>
    </row>
    <row r="700">
      <c r="C700" s="117"/>
      <c r="D700" s="117"/>
      <c r="E700" s="117"/>
      <c r="F700" s="73"/>
      <c r="G700" s="73"/>
      <c r="H700" s="73"/>
      <c r="I700" s="73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5"/>
      <c r="U700" s="15"/>
    </row>
    <row r="701">
      <c r="C701" s="117"/>
      <c r="D701" s="117"/>
      <c r="E701" s="117"/>
      <c r="F701" s="73"/>
      <c r="G701" s="73"/>
      <c r="H701" s="73"/>
      <c r="I701" s="73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5"/>
      <c r="U701" s="15"/>
    </row>
    <row r="702">
      <c r="C702" s="117"/>
      <c r="D702" s="117"/>
      <c r="E702" s="117"/>
      <c r="F702" s="73"/>
      <c r="G702" s="73"/>
      <c r="H702" s="73"/>
      <c r="I702" s="73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5"/>
      <c r="U702" s="15"/>
    </row>
    <row r="703">
      <c r="C703" s="117"/>
      <c r="D703" s="117"/>
      <c r="E703" s="117"/>
      <c r="F703" s="73"/>
      <c r="G703" s="73"/>
      <c r="H703" s="73"/>
      <c r="I703" s="7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5"/>
      <c r="U703" s="15"/>
    </row>
    <row r="704">
      <c r="C704" s="117"/>
      <c r="D704" s="117"/>
      <c r="E704" s="117"/>
      <c r="F704" s="73"/>
      <c r="G704" s="73"/>
      <c r="H704" s="73"/>
      <c r="I704" s="73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5"/>
      <c r="U704" s="15"/>
    </row>
    <row r="705">
      <c r="C705" s="117"/>
      <c r="D705" s="117"/>
      <c r="E705" s="117"/>
      <c r="F705" s="73"/>
      <c r="G705" s="73"/>
      <c r="H705" s="73"/>
      <c r="I705" s="73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5"/>
      <c r="U705" s="15"/>
    </row>
    <row r="706">
      <c r="C706" s="117"/>
      <c r="D706" s="117"/>
      <c r="E706" s="117"/>
      <c r="F706" s="73"/>
      <c r="G706" s="73"/>
      <c r="H706" s="73"/>
      <c r="I706" s="73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5"/>
      <c r="U706" s="15"/>
    </row>
    <row r="707">
      <c r="C707" s="117"/>
      <c r="D707" s="117"/>
      <c r="E707" s="117"/>
      <c r="F707" s="73"/>
      <c r="G707" s="73"/>
      <c r="H707" s="73"/>
      <c r="I707" s="73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5"/>
      <c r="U707" s="15"/>
    </row>
    <row r="708">
      <c r="C708" s="117"/>
      <c r="D708" s="117"/>
      <c r="E708" s="117"/>
      <c r="F708" s="73"/>
      <c r="G708" s="73"/>
      <c r="H708" s="73"/>
      <c r="I708" s="73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5"/>
      <c r="U708" s="15"/>
    </row>
    <row r="709">
      <c r="C709" s="117"/>
      <c r="D709" s="117"/>
      <c r="E709" s="117"/>
      <c r="F709" s="73"/>
      <c r="G709" s="73"/>
      <c r="H709" s="73"/>
      <c r="I709" s="73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5"/>
      <c r="U709" s="15"/>
    </row>
    <row r="710">
      <c r="C710" s="117"/>
      <c r="D710" s="117"/>
      <c r="E710" s="117"/>
      <c r="F710" s="73"/>
      <c r="G710" s="73"/>
      <c r="H710" s="73"/>
      <c r="I710" s="73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5"/>
      <c r="U710" s="15"/>
    </row>
    <row r="711">
      <c r="C711" s="117"/>
      <c r="D711" s="117"/>
      <c r="E711" s="117"/>
      <c r="F711" s="73"/>
      <c r="G711" s="73"/>
      <c r="H711" s="73"/>
      <c r="I711" s="73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5"/>
      <c r="U711" s="15"/>
    </row>
    <row r="712">
      <c r="C712" s="117"/>
      <c r="D712" s="117"/>
      <c r="E712" s="117"/>
      <c r="F712" s="73"/>
      <c r="G712" s="73"/>
      <c r="H712" s="73"/>
      <c r="I712" s="73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5"/>
      <c r="U712" s="15"/>
    </row>
    <row r="713">
      <c r="C713" s="117"/>
      <c r="D713" s="117"/>
      <c r="E713" s="117"/>
      <c r="F713" s="73"/>
      <c r="G713" s="73"/>
      <c r="H713" s="73"/>
      <c r="I713" s="73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5"/>
      <c r="U713" s="15"/>
    </row>
    <row r="714">
      <c r="C714" s="117"/>
      <c r="D714" s="117"/>
      <c r="E714" s="117"/>
      <c r="F714" s="73"/>
      <c r="G714" s="73"/>
      <c r="H714" s="73"/>
      <c r="I714" s="73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5"/>
      <c r="U714" s="15"/>
    </row>
    <row r="715">
      <c r="C715" s="117"/>
      <c r="D715" s="117"/>
      <c r="E715" s="117"/>
      <c r="F715" s="73"/>
      <c r="G715" s="73"/>
      <c r="H715" s="73"/>
      <c r="I715" s="73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5"/>
      <c r="U715" s="15"/>
    </row>
    <row r="716">
      <c r="C716" s="117"/>
      <c r="D716" s="117"/>
      <c r="E716" s="117"/>
      <c r="F716" s="73"/>
      <c r="G716" s="73"/>
      <c r="H716" s="73"/>
      <c r="I716" s="73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5"/>
      <c r="U716" s="15"/>
    </row>
    <row r="717">
      <c r="C717" s="117"/>
      <c r="D717" s="117"/>
      <c r="E717" s="117"/>
      <c r="F717" s="73"/>
      <c r="G717" s="73"/>
      <c r="H717" s="73"/>
      <c r="I717" s="73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5"/>
      <c r="U717" s="15"/>
    </row>
    <row r="718">
      <c r="C718" s="117"/>
      <c r="D718" s="117"/>
      <c r="E718" s="117"/>
      <c r="F718" s="73"/>
      <c r="G718" s="73"/>
      <c r="H718" s="73"/>
      <c r="I718" s="73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5"/>
      <c r="U718" s="15"/>
    </row>
    <row r="719">
      <c r="C719" s="117"/>
      <c r="D719" s="117"/>
      <c r="E719" s="117"/>
      <c r="F719" s="73"/>
      <c r="G719" s="73"/>
      <c r="H719" s="73"/>
      <c r="I719" s="73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5"/>
      <c r="U719" s="15"/>
    </row>
    <row r="720">
      <c r="C720" s="117"/>
      <c r="D720" s="117"/>
      <c r="E720" s="117"/>
      <c r="F720" s="73"/>
      <c r="G720" s="73"/>
      <c r="H720" s="73"/>
      <c r="I720" s="73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5"/>
      <c r="U720" s="15"/>
    </row>
    <row r="721">
      <c r="C721" s="117"/>
      <c r="D721" s="117"/>
      <c r="E721" s="117"/>
      <c r="F721" s="73"/>
      <c r="G721" s="73"/>
      <c r="H721" s="73"/>
      <c r="I721" s="73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5"/>
      <c r="U721" s="15"/>
    </row>
    <row r="722">
      <c r="C722" s="117"/>
      <c r="D722" s="117"/>
      <c r="E722" s="117"/>
      <c r="F722" s="73"/>
      <c r="G722" s="73"/>
      <c r="H722" s="73"/>
      <c r="I722" s="73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5"/>
      <c r="U722" s="15"/>
    </row>
    <row r="723">
      <c r="C723" s="117"/>
      <c r="D723" s="117"/>
      <c r="E723" s="117"/>
      <c r="F723" s="73"/>
      <c r="G723" s="73"/>
      <c r="H723" s="73"/>
      <c r="I723" s="73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5"/>
      <c r="U723" s="15"/>
    </row>
    <row r="724">
      <c r="C724" s="117"/>
      <c r="D724" s="117"/>
      <c r="E724" s="117"/>
      <c r="F724" s="73"/>
      <c r="G724" s="73"/>
      <c r="H724" s="73"/>
      <c r="I724" s="73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5"/>
      <c r="U724" s="15"/>
    </row>
    <row r="725">
      <c r="C725" s="117"/>
      <c r="D725" s="117"/>
      <c r="E725" s="117"/>
      <c r="F725" s="73"/>
      <c r="G725" s="73"/>
      <c r="H725" s="73"/>
      <c r="I725" s="73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5"/>
      <c r="U725" s="15"/>
    </row>
    <row r="726">
      <c r="C726" s="117"/>
      <c r="D726" s="117"/>
      <c r="E726" s="117"/>
      <c r="F726" s="73"/>
      <c r="G726" s="73"/>
      <c r="H726" s="73"/>
      <c r="I726" s="73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5"/>
      <c r="U726" s="15"/>
    </row>
    <row r="727">
      <c r="C727" s="117"/>
      <c r="D727" s="117"/>
      <c r="E727" s="117"/>
      <c r="F727" s="73"/>
      <c r="G727" s="73"/>
      <c r="H727" s="73"/>
      <c r="I727" s="73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5"/>
      <c r="U727" s="15"/>
    </row>
    <row r="728">
      <c r="C728" s="117"/>
      <c r="D728" s="117"/>
      <c r="E728" s="117"/>
      <c r="F728" s="73"/>
      <c r="G728" s="73"/>
      <c r="H728" s="73"/>
      <c r="I728" s="73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5"/>
      <c r="U728" s="15"/>
    </row>
    <row r="729">
      <c r="C729" s="117"/>
      <c r="D729" s="117"/>
      <c r="E729" s="117"/>
      <c r="F729" s="73"/>
      <c r="G729" s="73"/>
      <c r="H729" s="73"/>
      <c r="I729" s="73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5"/>
      <c r="U729" s="15"/>
    </row>
    <row r="730">
      <c r="C730" s="117"/>
      <c r="D730" s="117"/>
      <c r="E730" s="117"/>
      <c r="F730" s="73"/>
      <c r="G730" s="73"/>
      <c r="H730" s="73"/>
      <c r="I730" s="73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5"/>
      <c r="U730" s="15"/>
    </row>
    <row r="731">
      <c r="C731" s="117"/>
      <c r="D731" s="117"/>
      <c r="E731" s="117"/>
      <c r="F731" s="73"/>
      <c r="G731" s="73"/>
      <c r="H731" s="73"/>
      <c r="I731" s="73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5"/>
      <c r="U731" s="15"/>
    </row>
    <row r="732">
      <c r="C732" s="117"/>
      <c r="D732" s="117"/>
      <c r="E732" s="117"/>
      <c r="F732" s="73"/>
      <c r="G732" s="73"/>
      <c r="H732" s="73"/>
      <c r="I732" s="73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5"/>
      <c r="U732" s="15"/>
    </row>
    <row r="733">
      <c r="C733" s="117"/>
      <c r="D733" s="117"/>
      <c r="E733" s="117"/>
      <c r="F733" s="73"/>
      <c r="G733" s="73"/>
      <c r="H733" s="73"/>
      <c r="I733" s="73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5"/>
      <c r="U733" s="15"/>
    </row>
    <row r="734">
      <c r="C734" s="117"/>
      <c r="D734" s="117"/>
      <c r="E734" s="117"/>
      <c r="F734" s="73"/>
      <c r="G734" s="73"/>
      <c r="H734" s="73"/>
      <c r="I734" s="73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5"/>
      <c r="U734" s="15"/>
    </row>
    <row r="735">
      <c r="C735" s="117"/>
      <c r="D735" s="117"/>
      <c r="E735" s="117"/>
      <c r="F735" s="73"/>
      <c r="G735" s="73"/>
      <c r="H735" s="73"/>
      <c r="I735" s="73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5"/>
      <c r="U735" s="15"/>
    </row>
    <row r="736">
      <c r="C736" s="117"/>
      <c r="D736" s="117"/>
      <c r="E736" s="117"/>
      <c r="F736" s="73"/>
      <c r="G736" s="73"/>
      <c r="H736" s="73"/>
      <c r="I736" s="73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5"/>
      <c r="U736" s="15"/>
    </row>
    <row r="737">
      <c r="C737" s="117"/>
      <c r="D737" s="117"/>
      <c r="E737" s="117"/>
      <c r="F737" s="73"/>
      <c r="G737" s="73"/>
      <c r="H737" s="73"/>
      <c r="I737" s="73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5"/>
      <c r="U737" s="15"/>
    </row>
    <row r="738">
      <c r="C738" s="117"/>
      <c r="D738" s="117"/>
      <c r="E738" s="117"/>
      <c r="F738" s="73"/>
      <c r="G738" s="73"/>
      <c r="H738" s="73"/>
      <c r="I738" s="73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5"/>
      <c r="U738" s="15"/>
    </row>
    <row r="739">
      <c r="C739" s="117"/>
      <c r="D739" s="117"/>
      <c r="E739" s="117"/>
      <c r="F739" s="73"/>
      <c r="G739" s="73"/>
      <c r="H739" s="73"/>
      <c r="I739" s="73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5"/>
      <c r="U739" s="15"/>
    </row>
    <row r="740">
      <c r="C740" s="117"/>
      <c r="D740" s="117"/>
      <c r="E740" s="117"/>
      <c r="F740" s="73"/>
      <c r="G740" s="73"/>
      <c r="H740" s="73"/>
      <c r="I740" s="73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5"/>
      <c r="U740" s="15"/>
    </row>
    <row r="741">
      <c r="C741" s="117"/>
      <c r="D741" s="117"/>
      <c r="E741" s="117"/>
      <c r="F741" s="73"/>
      <c r="G741" s="73"/>
      <c r="H741" s="73"/>
      <c r="I741" s="73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5"/>
      <c r="U741" s="15"/>
    </row>
    <row r="742">
      <c r="C742" s="117"/>
      <c r="D742" s="117"/>
      <c r="E742" s="117"/>
      <c r="F742" s="73"/>
      <c r="G742" s="73"/>
      <c r="H742" s="73"/>
      <c r="I742" s="73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5"/>
      <c r="U742" s="15"/>
    </row>
    <row r="743">
      <c r="C743" s="117"/>
      <c r="D743" s="117"/>
      <c r="E743" s="117"/>
      <c r="F743" s="73"/>
      <c r="G743" s="73"/>
      <c r="H743" s="73"/>
      <c r="I743" s="73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5"/>
      <c r="U743" s="15"/>
    </row>
    <row r="744">
      <c r="C744" s="117"/>
      <c r="D744" s="117"/>
      <c r="E744" s="117"/>
      <c r="F744" s="73"/>
      <c r="G744" s="73"/>
      <c r="H744" s="73"/>
      <c r="I744" s="73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5"/>
      <c r="U744" s="15"/>
    </row>
    <row r="745">
      <c r="C745" s="117"/>
      <c r="D745" s="117"/>
      <c r="E745" s="117"/>
      <c r="F745" s="73"/>
      <c r="G745" s="73"/>
      <c r="H745" s="73"/>
      <c r="I745" s="73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5"/>
      <c r="U745" s="15"/>
    </row>
    <row r="746">
      <c r="C746" s="117"/>
      <c r="D746" s="117"/>
      <c r="E746" s="117"/>
      <c r="F746" s="73"/>
      <c r="G746" s="73"/>
      <c r="H746" s="73"/>
      <c r="I746" s="73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5"/>
      <c r="U746" s="15"/>
    </row>
    <row r="747">
      <c r="C747" s="117"/>
      <c r="D747" s="117"/>
      <c r="E747" s="117"/>
      <c r="F747" s="73"/>
      <c r="G747" s="73"/>
      <c r="H747" s="73"/>
      <c r="I747" s="73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5"/>
      <c r="U747" s="15"/>
    </row>
    <row r="748">
      <c r="C748" s="117"/>
      <c r="D748" s="117"/>
      <c r="E748" s="117"/>
      <c r="F748" s="73"/>
      <c r="G748" s="73"/>
      <c r="H748" s="73"/>
      <c r="I748" s="73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5"/>
      <c r="U748" s="15"/>
    </row>
    <row r="749">
      <c r="C749" s="117"/>
      <c r="D749" s="117"/>
      <c r="E749" s="117"/>
      <c r="F749" s="73"/>
      <c r="G749" s="73"/>
      <c r="H749" s="73"/>
      <c r="I749" s="73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5"/>
      <c r="U749" s="15"/>
    </row>
    <row r="750">
      <c r="C750" s="117"/>
      <c r="D750" s="117"/>
      <c r="E750" s="117"/>
      <c r="F750" s="73"/>
      <c r="G750" s="73"/>
      <c r="H750" s="73"/>
      <c r="I750" s="73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5"/>
      <c r="U750" s="15"/>
    </row>
    <row r="751">
      <c r="C751" s="117"/>
      <c r="D751" s="117"/>
      <c r="E751" s="117"/>
      <c r="F751" s="73"/>
      <c r="G751" s="73"/>
      <c r="H751" s="73"/>
      <c r="I751" s="73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5"/>
      <c r="U751" s="15"/>
    </row>
    <row r="752">
      <c r="C752" s="117"/>
      <c r="D752" s="117"/>
      <c r="E752" s="117"/>
      <c r="F752" s="73"/>
      <c r="G752" s="73"/>
      <c r="H752" s="73"/>
      <c r="I752" s="73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5"/>
      <c r="U752" s="15"/>
    </row>
    <row r="753">
      <c r="C753" s="117"/>
      <c r="D753" s="117"/>
      <c r="E753" s="117"/>
      <c r="F753" s="73"/>
      <c r="G753" s="73"/>
      <c r="H753" s="73"/>
      <c r="I753" s="73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5"/>
      <c r="U753" s="15"/>
    </row>
    <row r="754">
      <c r="C754" s="117"/>
      <c r="D754" s="117"/>
      <c r="E754" s="117"/>
      <c r="F754" s="73"/>
      <c r="G754" s="73"/>
      <c r="H754" s="73"/>
      <c r="I754" s="73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5"/>
      <c r="U754" s="15"/>
    </row>
    <row r="755">
      <c r="C755" s="117"/>
      <c r="D755" s="117"/>
      <c r="E755" s="117"/>
      <c r="F755" s="73"/>
      <c r="G755" s="73"/>
      <c r="H755" s="73"/>
      <c r="I755" s="73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5"/>
      <c r="U755" s="15"/>
    </row>
    <row r="756">
      <c r="C756" s="117"/>
      <c r="D756" s="117"/>
      <c r="E756" s="117"/>
      <c r="F756" s="73"/>
      <c r="G756" s="73"/>
      <c r="H756" s="73"/>
      <c r="I756" s="73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5"/>
      <c r="U756" s="15"/>
    </row>
    <row r="757">
      <c r="C757" s="117"/>
      <c r="D757" s="117"/>
      <c r="E757" s="117"/>
      <c r="F757" s="73"/>
      <c r="G757" s="73"/>
      <c r="H757" s="73"/>
      <c r="I757" s="73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5"/>
      <c r="U757" s="15"/>
    </row>
    <row r="758">
      <c r="C758" s="117"/>
      <c r="D758" s="117"/>
      <c r="E758" s="117"/>
      <c r="F758" s="73"/>
      <c r="G758" s="73"/>
      <c r="H758" s="73"/>
      <c r="I758" s="73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5"/>
      <c r="U758" s="15"/>
    </row>
    <row r="759">
      <c r="C759" s="117"/>
      <c r="D759" s="117"/>
      <c r="E759" s="117"/>
      <c r="F759" s="73"/>
      <c r="G759" s="73"/>
      <c r="H759" s="73"/>
      <c r="I759" s="73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5"/>
      <c r="U759" s="15"/>
    </row>
    <row r="760">
      <c r="C760" s="117"/>
      <c r="D760" s="117"/>
      <c r="E760" s="117"/>
      <c r="F760" s="73"/>
      <c r="G760" s="73"/>
      <c r="H760" s="73"/>
      <c r="I760" s="73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5"/>
      <c r="U760" s="15"/>
    </row>
    <row r="761">
      <c r="C761" s="117"/>
      <c r="D761" s="117"/>
      <c r="E761" s="117"/>
      <c r="F761" s="73"/>
      <c r="G761" s="73"/>
      <c r="H761" s="73"/>
      <c r="I761" s="73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5"/>
      <c r="U761" s="15"/>
    </row>
    <row r="762">
      <c r="C762" s="117"/>
      <c r="D762" s="117"/>
      <c r="E762" s="117"/>
      <c r="F762" s="73"/>
      <c r="G762" s="73"/>
      <c r="H762" s="73"/>
      <c r="I762" s="73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5"/>
      <c r="U762" s="15"/>
    </row>
    <row r="763">
      <c r="C763" s="117"/>
      <c r="D763" s="117"/>
      <c r="E763" s="117"/>
      <c r="F763" s="73"/>
      <c r="G763" s="73"/>
      <c r="H763" s="73"/>
      <c r="I763" s="73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5"/>
      <c r="U763" s="15"/>
    </row>
    <row r="764">
      <c r="C764" s="117"/>
      <c r="D764" s="117"/>
      <c r="E764" s="117"/>
      <c r="F764" s="73"/>
      <c r="G764" s="73"/>
      <c r="H764" s="73"/>
      <c r="I764" s="73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5"/>
      <c r="U764" s="15"/>
    </row>
    <row r="765">
      <c r="C765" s="117"/>
      <c r="D765" s="117"/>
      <c r="E765" s="117"/>
      <c r="F765" s="73"/>
      <c r="G765" s="73"/>
      <c r="H765" s="73"/>
      <c r="I765" s="73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5"/>
      <c r="U765" s="15"/>
    </row>
    <row r="766">
      <c r="C766" s="117"/>
      <c r="D766" s="117"/>
      <c r="E766" s="117"/>
      <c r="F766" s="73"/>
      <c r="G766" s="73"/>
      <c r="H766" s="73"/>
      <c r="I766" s="73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5"/>
      <c r="U766" s="15"/>
    </row>
    <row r="767">
      <c r="C767" s="117"/>
      <c r="D767" s="117"/>
      <c r="E767" s="117"/>
      <c r="F767" s="73"/>
      <c r="G767" s="73"/>
      <c r="H767" s="73"/>
      <c r="I767" s="73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5"/>
      <c r="U767" s="15"/>
    </row>
    <row r="768">
      <c r="C768" s="117"/>
      <c r="D768" s="117"/>
      <c r="E768" s="117"/>
      <c r="F768" s="73"/>
      <c r="G768" s="73"/>
      <c r="H768" s="73"/>
      <c r="I768" s="73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5"/>
      <c r="U768" s="15"/>
    </row>
    <row r="769">
      <c r="C769" s="117"/>
      <c r="D769" s="117"/>
      <c r="E769" s="117"/>
      <c r="F769" s="73"/>
      <c r="G769" s="73"/>
      <c r="H769" s="73"/>
      <c r="I769" s="73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5"/>
      <c r="U769" s="15"/>
    </row>
    <row r="770">
      <c r="C770" s="117"/>
      <c r="D770" s="117"/>
      <c r="E770" s="117"/>
      <c r="F770" s="73"/>
      <c r="G770" s="73"/>
      <c r="H770" s="73"/>
      <c r="I770" s="73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5"/>
      <c r="U770" s="15"/>
    </row>
    <row r="771">
      <c r="C771" s="117"/>
      <c r="D771" s="117"/>
      <c r="E771" s="117"/>
      <c r="F771" s="73"/>
      <c r="G771" s="73"/>
      <c r="H771" s="73"/>
      <c r="I771" s="73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5"/>
      <c r="U771" s="15"/>
    </row>
    <row r="772">
      <c r="C772" s="117"/>
      <c r="D772" s="117"/>
      <c r="E772" s="117"/>
      <c r="F772" s="73"/>
      <c r="G772" s="73"/>
      <c r="H772" s="73"/>
      <c r="I772" s="73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5"/>
      <c r="U772" s="15"/>
    </row>
    <row r="773">
      <c r="C773" s="117"/>
      <c r="D773" s="117"/>
      <c r="E773" s="117"/>
      <c r="F773" s="73"/>
      <c r="G773" s="73"/>
      <c r="H773" s="73"/>
      <c r="I773" s="73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5"/>
      <c r="U773" s="15"/>
    </row>
    <row r="774">
      <c r="C774" s="117"/>
      <c r="D774" s="117"/>
      <c r="E774" s="117"/>
      <c r="F774" s="73"/>
      <c r="G774" s="73"/>
      <c r="H774" s="73"/>
      <c r="I774" s="73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5"/>
      <c r="U774" s="15"/>
    </row>
    <row r="775">
      <c r="C775" s="117"/>
      <c r="D775" s="117"/>
      <c r="E775" s="117"/>
      <c r="F775" s="73"/>
      <c r="G775" s="73"/>
      <c r="H775" s="73"/>
      <c r="I775" s="73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5"/>
      <c r="U775" s="15"/>
    </row>
    <row r="776">
      <c r="C776" s="117"/>
      <c r="D776" s="117"/>
      <c r="E776" s="117"/>
      <c r="F776" s="73"/>
      <c r="G776" s="73"/>
      <c r="H776" s="73"/>
      <c r="I776" s="73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5"/>
      <c r="U776" s="15"/>
    </row>
    <row r="777">
      <c r="C777" s="117"/>
      <c r="D777" s="117"/>
      <c r="E777" s="117"/>
      <c r="F777" s="73"/>
      <c r="G777" s="73"/>
      <c r="H777" s="73"/>
      <c r="I777" s="73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5"/>
      <c r="U777" s="15"/>
    </row>
    <row r="778">
      <c r="C778" s="117"/>
      <c r="D778" s="117"/>
      <c r="E778" s="117"/>
      <c r="F778" s="73"/>
      <c r="G778" s="73"/>
      <c r="H778" s="73"/>
      <c r="I778" s="73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5"/>
      <c r="U778" s="15"/>
    </row>
    <row r="779">
      <c r="C779" s="117"/>
      <c r="D779" s="117"/>
      <c r="E779" s="117"/>
      <c r="F779" s="73"/>
      <c r="G779" s="73"/>
      <c r="H779" s="73"/>
      <c r="I779" s="73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5"/>
      <c r="U779" s="15"/>
    </row>
    <row r="780">
      <c r="C780" s="117"/>
      <c r="D780" s="117"/>
      <c r="E780" s="117"/>
      <c r="F780" s="73"/>
      <c r="G780" s="73"/>
      <c r="H780" s="73"/>
      <c r="I780" s="73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5"/>
      <c r="U780" s="15"/>
    </row>
    <row r="781">
      <c r="C781" s="117"/>
      <c r="D781" s="117"/>
      <c r="E781" s="117"/>
      <c r="F781" s="73"/>
      <c r="G781" s="73"/>
      <c r="H781" s="73"/>
      <c r="I781" s="73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5"/>
      <c r="U781" s="15"/>
    </row>
    <row r="782">
      <c r="C782" s="117"/>
      <c r="D782" s="117"/>
      <c r="E782" s="117"/>
      <c r="F782" s="73"/>
      <c r="G782" s="73"/>
      <c r="H782" s="73"/>
      <c r="I782" s="73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5"/>
      <c r="U782" s="15"/>
    </row>
    <row r="783">
      <c r="C783" s="117"/>
      <c r="D783" s="117"/>
      <c r="E783" s="117"/>
      <c r="F783" s="73"/>
      <c r="G783" s="73"/>
      <c r="H783" s="73"/>
      <c r="I783" s="73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5"/>
      <c r="U783" s="15"/>
    </row>
    <row r="784">
      <c r="C784" s="117"/>
      <c r="D784" s="117"/>
      <c r="E784" s="117"/>
      <c r="F784" s="73"/>
      <c r="G784" s="73"/>
      <c r="H784" s="73"/>
      <c r="I784" s="73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5"/>
      <c r="U784" s="15"/>
    </row>
    <row r="785">
      <c r="C785" s="117"/>
      <c r="D785" s="117"/>
      <c r="E785" s="117"/>
      <c r="F785" s="73"/>
      <c r="G785" s="73"/>
      <c r="H785" s="73"/>
      <c r="I785" s="73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5"/>
      <c r="U785" s="15"/>
    </row>
    <row r="786">
      <c r="C786" s="117"/>
      <c r="D786" s="117"/>
      <c r="E786" s="117"/>
      <c r="F786" s="73"/>
      <c r="G786" s="73"/>
      <c r="H786" s="73"/>
      <c r="I786" s="73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5"/>
      <c r="U786" s="15"/>
    </row>
    <row r="787">
      <c r="C787" s="117"/>
      <c r="D787" s="117"/>
      <c r="E787" s="117"/>
      <c r="F787" s="73"/>
      <c r="G787" s="73"/>
      <c r="H787" s="73"/>
      <c r="I787" s="73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5"/>
      <c r="U787" s="15"/>
    </row>
    <row r="788">
      <c r="C788" s="117"/>
      <c r="D788" s="117"/>
      <c r="E788" s="117"/>
      <c r="F788" s="73"/>
      <c r="G788" s="73"/>
      <c r="H788" s="73"/>
      <c r="I788" s="73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5"/>
      <c r="U788" s="15"/>
    </row>
    <row r="789">
      <c r="C789" s="117"/>
      <c r="D789" s="117"/>
      <c r="E789" s="117"/>
      <c r="F789" s="73"/>
      <c r="G789" s="73"/>
      <c r="H789" s="73"/>
      <c r="I789" s="73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5"/>
      <c r="U789" s="15"/>
    </row>
    <row r="790">
      <c r="C790" s="117"/>
      <c r="D790" s="117"/>
      <c r="E790" s="117"/>
      <c r="F790" s="73"/>
      <c r="G790" s="73"/>
      <c r="H790" s="73"/>
      <c r="I790" s="73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5"/>
      <c r="U790" s="15"/>
    </row>
    <row r="791">
      <c r="C791" s="117"/>
      <c r="D791" s="117"/>
      <c r="E791" s="117"/>
      <c r="F791" s="73"/>
      <c r="G791" s="73"/>
      <c r="H791" s="73"/>
      <c r="I791" s="73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5"/>
      <c r="U791" s="15"/>
    </row>
    <row r="792">
      <c r="C792" s="117"/>
      <c r="D792" s="117"/>
      <c r="E792" s="117"/>
      <c r="F792" s="73"/>
      <c r="G792" s="73"/>
      <c r="H792" s="73"/>
      <c r="I792" s="73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5"/>
      <c r="U792" s="15"/>
    </row>
    <row r="793">
      <c r="C793" s="117"/>
      <c r="D793" s="117"/>
      <c r="E793" s="117"/>
      <c r="F793" s="73"/>
      <c r="G793" s="73"/>
      <c r="H793" s="73"/>
      <c r="I793" s="73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5"/>
      <c r="U793" s="15"/>
    </row>
    <row r="794">
      <c r="C794" s="117"/>
      <c r="D794" s="117"/>
      <c r="E794" s="117"/>
      <c r="F794" s="73"/>
      <c r="G794" s="73"/>
      <c r="H794" s="73"/>
      <c r="I794" s="73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5"/>
      <c r="U794" s="15"/>
    </row>
    <row r="795">
      <c r="C795" s="117"/>
      <c r="D795" s="117"/>
      <c r="E795" s="117"/>
      <c r="F795" s="73"/>
      <c r="G795" s="73"/>
      <c r="H795" s="73"/>
      <c r="I795" s="73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5"/>
      <c r="U795" s="15"/>
    </row>
    <row r="796">
      <c r="C796" s="117"/>
      <c r="D796" s="117"/>
      <c r="E796" s="117"/>
      <c r="F796" s="73"/>
      <c r="G796" s="73"/>
      <c r="H796" s="73"/>
      <c r="I796" s="73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5"/>
      <c r="U796" s="15"/>
    </row>
    <row r="797">
      <c r="C797" s="117"/>
      <c r="D797" s="117"/>
      <c r="E797" s="117"/>
      <c r="F797" s="73"/>
      <c r="G797" s="73"/>
      <c r="H797" s="73"/>
      <c r="I797" s="73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5"/>
      <c r="U797" s="15"/>
    </row>
    <row r="798">
      <c r="C798" s="117"/>
      <c r="D798" s="117"/>
      <c r="E798" s="117"/>
      <c r="F798" s="73"/>
      <c r="G798" s="73"/>
      <c r="H798" s="73"/>
      <c r="I798" s="73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5"/>
      <c r="U798" s="15"/>
    </row>
    <row r="799">
      <c r="C799" s="117"/>
      <c r="D799" s="117"/>
      <c r="E799" s="117"/>
      <c r="F799" s="73"/>
      <c r="G799" s="73"/>
      <c r="H799" s="73"/>
      <c r="I799" s="73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5"/>
      <c r="U799" s="15"/>
    </row>
    <row r="800">
      <c r="C800" s="117"/>
      <c r="D800" s="117"/>
      <c r="E800" s="117"/>
      <c r="F800" s="73"/>
      <c r="G800" s="73"/>
      <c r="H800" s="73"/>
      <c r="I800" s="73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5"/>
      <c r="U800" s="15"/>
    </row>
    <row r="801">
      <c r="C801" s="117"/>
      <c r="D801" s="117"/>
      <c r="E801" s="117"/>
      <c r="F801" s="73"/>
      <c r="G801" s="73"/>
      <c r="H801" s="73"/>
      <c r="I801" s="73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5"/>
      <c r="U801" s="15"/>
    </row>
    <row r="802">
      <c r="C802" s="117"/>
      <c r="D802" s="117"/>
      <c r="E802" s="117"/>
      <c r="F802" s="73"/>
      <c r="G802" s="73"/>
      <c r="H802" s="73"/>
      <c r="I802" s="73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5"/>
      <c r="U802" s="15"/>
    </row>
    <row r="803">
      <c r="C803" s="117"/>
      <c r="D803" s="117"/>
      <c r="E803" s="117"/>
      <c r="F803" s="73"/>
      <c r="G803" s="73"/>
      <c r="H803" s="73"/>
      <c r="I803" s="73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5"/>
      <c r="U803" s="15"/>
    </row>
    <row r="804">
      <c r="C804" s="117"/>
      <c r="D804" s="117"/>
      <c r="E804" s="117"/>
      <c r="F804" s="73"/>
      <c r="G804" s="73"/>
      <c r="H804" s="73"/>
      <c r="I804" s="73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5"/>
      <c r="U804" s="15"/>
    </row>
    <row r="805">
      <c r="C805" s="117"/>
      <c r="D805" s="117"/>
      <c r="E805" s="117"/>
      <c r="F805" s="73"/>
      <c r="G805" s="73"/>
      <c r="H805" s="73"/>
      <c r="I805" s="73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5"/>
      <c r="U805" s="15"/>
    </row>
    <row r="806">
      <c r="C806" s="117"/>
      <c r="D806" s="117"/>
      <c r="E806" s="117"/>
      <c r="F806" s="73"/>
      <c r="G806" s="73"/>
      <c r="H806" s="73"/>
      <c r="I806" s="73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5"/>
      <c r="U806" s="15"/>
    </row>
    <row r="807">
      <c r="C807" s="117"/>
      <c r="D807" s="117"/>
      <c r="E807" s="117"/>
      <c r="F807" s="73"/>
      <c r="G807" s="73"/>
      <c r="H807" s="73"/>
      <c r="I807" s="73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5"/>
      <c r="U807" s="15"/>
    </row>
    <row r="808">
      <c r="C808" s="117"/>
      <c r="D808" s="117"/>
      <c r="E808" s="117"/>
      <c r="F808" s="73"/>
      <c r="G808" s="73"/>
      <c r="H808" s="73"/>
      <c r="I808" s="73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5"/>
      <c r="U808" s="15"/>
    </row>
    <row r="809">
      <c r="C809" s="117"/>
      <c r="D809" s="117"/>
      <c r="E809" s="117"/>
      <c r="F809" s="73"/>
      <c r="G809" s="73"/>
      <c r="H809" s="73"/>
      <c r="I809" s="73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5"/>
      <c r="U809" s="15"/>
    </row>
    <row r="810">
      <c r="C810" s="117"/>
      <c r="D810" s="117"/>
      <c r="E810" s="117"/>
      <c r="F810" s="73"/>
      <c r="G810" s="73"/>
      <c r="H810" s="73"/>
      <c r="I810" s="73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5"/>
      <c r="U810" s="15"/>
    </row>
    <row r="811">
      <c r="C811" s="117"/>
      <c r="D811" s="117"/>
      <c r="E811" s="117"/>
      <c r="F811" s="73"/>
      <c r="G811" s="73"/>
      <c r="H811" s="73"/>
      <c r="I811" s="73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5"/>
      <c r="U811" s="15"/>
    </row>
    <row r="812">
      <c r="C812" s="117"/>
      <c r="D812" s="117"/>
      <c r="E812" s="117"/>
      <c r="F812" s="73"/>
      <c r="G812" s="73"/>
      <c r="H812" s="73"/>
      <c r="I812" s="7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5"/>
      <c r="U812" s="15"/>
    </row>
    <row r="813">
      <c r="C813" s="117"/>
      <c r="D813" s="117"/>
      <c r="E813" s="117"/>
      <c r="F813" s="73"/>
      <c r="G813" s="73"/>
      <c r="H813" s="73"/>
      <c r="I813" s="73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5"/>
      <c r="U813" s="15"/>
    </row>
    <row r="814">
      <c r="C814" s="117"/>
      <c r="D814" s="117"/>
      <c r="E814" s="117"/>
      <c r="F814" s="73"/>
      <c r="G814" s="73"/>
      <c r="H814" s="73"/>
      <c r="I814" s="73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5"/>
      <c r="U814" s="15"/>
    </row>
    <row r="815">
      <c r="C815" s="117"/>
      <c r="D815" s="117"/>
      <c r="E815" s="117"/>
      <c r="F815" s="73"/>
      <c r="G815" s="73"/>
      <c r="H815" s="73"/>
      <c r="I815" s="73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5"/>
      <c r="U815" s="15"/>
    </row>
    <row r="816">
      <c r="C816" s="117"/>
      <c r="D816" s="117"/>
      <c r="E816" s="117"/>
      <c r="F816" s="73"/>
      <c r="G816" s="73"/>
      <c r="H816" s="73"/>
      <c r="I816" s="73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5"/>
      <c r="U816" s="15"/>
    </row>
    <row r="817">
      <c r="C817" s="117"/>
      <c r="D817" s="117"/>
      <c r="E817" s="117"/>
      <c r="F817" s="73"/>
      <c r="G817" s="73"/>
      <c r="H817" s="73"/>
      <c r="I817" s="73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5"/>
      <c r="U817" s="15"/>
    </row>
    <row r="818">
      <c r="C818" s="117"/>
      <c r="D818" s="117"/>
      <c r="E818" s="117"/>
      <c r="F818" s="73"/>
      <c r="G818" s="73"/>
      <c r="H818" s="73"/>
      <c r="I818" s="73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5"/>
      <c r="U818" s="15"/>
    </row>
    <row r="819">
      <c r="C819" s="117"/>
      <c r="D819" s="117"/>
      <c r="E819" s="117"/>
      <c r="F819" s="73"/>
      <c r="G819" s="73"/>
      <c r="H819" s="73"/>
      <c r="I819" s="73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5"/>
      <c r="U819" s="15"/>
    </row>
    <row r="820">
      <c r="C820" s="117"/>
      <c r="D820" s="117"/>
      <c r="E820" s="117"/>
      <c r="F820" s="73"/>
      <c r="G820" s="73"/>
      <c r="H820" s="73"/>
      <c r="I820" s="73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5"/>
      <c r="U820" s="15"/>
    </row>
    <row r="821">
      <c r="C821" s="117"/>
      <c r="D821" s="117"/>
      <c r="E821" s="117"/>
      <c r="F821" s="73"/>
      <c r="G821" s="73"/>
      <c r="H821" s="73"/>
      <c r="I821" s="73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5"/>
      <c r="U821" s="15"/>
    </row>
    <row r="822">
      <c r="C822" s="117"/>
      <c r="D822" s="117"/>
      <c r="E822" s="117"/>
      <c r="F822" s="73"/>
      <c r="G822" s="73"/>
      <c r="H822" s="73"/>
      <c r="I822" s="73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5"/>
      <c r="U822" s="15"/>
    </row>
    <row r="823">
      <c r="C823" s="117"/>
      <c r="D823" s="117"/>
      <c r="E823" s="117"/>
      <c r="F823" s="73"/>
      <c r="G823" s="73"/>
      <c r="H823" s="73"/>
      <c r="I823" s="7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5"/>
      <c r="U823" s="15"/>
    </row>
    <row r="824">
      <c r="C824" s="117"/>
      <c r="D824" s="117"/>
      <c r="E824" s="117"/>
      <c r="F824" s="73"/>
      <c r="G824" s="73"/>
      <c r="H824" s="73"/>
      <c r="I824" s="73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5"/>
      <c r="U824" s="15"/>
    </row>
    <row r="825">
      <c r="C825" s="117"/>
      <c r="D825" s="117"/>
      <c r="E825" s="117"/>
      <c r="F825" s="73"/>
      <c r="G825" s="73"/>
      <c r="H825" s="73"/>
      <c r="I825" s="73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5"/>
      <c r="U825" s="15"/>
    </row>
    <row r="826">
      <c r="C826" s="117"/>
      <c r="D826" s="117"/>
      <c r="E826" s="117"/>
      <c r="F826" s="73"/>
      <c r="G826" s="73"/>
      <c r="H826" s="73"/>
      <c r="I826" s="73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5"/>
      <c r="U826" s="15"/>
    </row>
    <row r="827">
      <c r="C827" s="117"/>
      <c r="D827" s="117"/>
      <c r="E827" s="117"/>
      <c r="F827" s="73"/>
      <c r="G827" s="73"/>
      <c r="H827" s="73"/>
      <c r="I827" s="73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5"/>
      <c r="U827" s="15"/>
    </row>
    <row r="828">
      <c r="C828" s="117"/>
      <c r="D828" s="117"/>
      <c r="E828" s="117"/>
      <c r="F828" s="73"/>
      <c r="G828" s="73"/>
      <c r="H828" s="73"/>
      <c r="I828" s="73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5"/>
      <c r="U828" s="15"/>
    </row>
    <row r="829">
      <c r="C829" s="117"/>
      <c r="D829" s="117"/>
      <c r="E829" s="117"/>
      <c r="F829" s="73"/>
      <c r="G829" s="73"/>
      <c r="H829" s="73"/>
      <c r="I829" s="73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5"/>
      <c r="U829" s="15"/>
    </row>
    <row r="830">
      <c r="C830" s="117"/>
      <c r="D830" s="117"/>
      <c r="E830" s="117"/>
      <c r="F830" s="73"/>
      <c r="G830" s="73"/>
      <c r="H830" s="73"/>
      <c r="I830" s="73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5"/>
      <c r="U830" s="15"/>
    </row>
    <row r="831">
      <c r="C831" s="117"/>
      <c r="D831" s="117"/>
      <c r="E831" s="117"/>
      <c r="F831" s="73"/>
      <c r="G831" s="73"/>
      <c r="H831" s="73"/>
      <c r="I831" s="73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5"/>
      <c r="U831" s="15"/>
    </row>
    <row r="832">
      <c r="C832" s="117"/>
      <c r="D832" s="117"/>
      <c r="E832" s="117"/>
      <c r="F832" s="73"/>
      <c r="G832" s="73"/>
      <c r="H832" s="73"/>
      <c r="I832" s="73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5"/>
      <c r="U832" s="15"/>
    </row>
    <row r="833">
      <c r="C833" s="117"/>
      <c r="D833" s="117"/>
      <c r="E833" s="117"/>
      <c r="F833" s="73"/>
      <c r="G833" s="73"/>
      <c r="H833" s="73"/>
      <c r="I833" s="73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5"/>
      <c r="U833" s="15"/>
    </row>
    <row r="834">
      <c r="C834" s="117"/>
      <c r="D834" s="117"/>
      <c r="E834" s="117"/>
      <c r="F834" s="73"/>
      <c r="G834" s="73"/>
      <c r="H834" s="73"/>
      <c r="I834" s="73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5"/>
      <c r="U834" s="15"/>
    </row>
    <row r="835">
      <c r="C835" s="117"/>
      <c r="D835" s="117"/>
      <c r="E835" s="117"/>
      <c r="F835" s="73"/>
      <c r="G835" s="73"/>
      <c r="H835" s="73"/>
      <c r="I835" s="73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5"/>
      <c r="U835" s="15"/>
    </row>
    <row r="836">
      <c r="C836" s="117"/>
      <c r="D836" s="117"/>
      <c r="E836" s="117"/>
      <c r="F836" s="73"/>
      <c r="G836" s="73"/>
      <c r="H836" s="73"/>
      <c r="I836" s="73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5"/>
      <c r="U836" s="15"/>
    </row>
    <row r="837">
      <c r="C837" s="117"/>
      <c r="D837" s="117"/>
      <c r="E837" s="117"/>
      <c r="F837" s="73"/>
      <c r="G837" s="73"/>
      <c r="H837" s="73"/>
      <c r="I837" s="73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5"/>
      <c r="U837" s="15"/>
    </row>
    <row r="838">
      <c r="C838" s="117"/>
      <c r="D838" s="117"/>
      <c r="E838" s="117"/>
      <c r="F838" s="73"/>
      <c r="G838" s="73"/>
      <c r="H838" s="73"/>
      <c r="I838" s="73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5"/>
      <c r="U838" s="15"/>
    </row>
    <row r="839">
      <c r="C839" s="117"/>
      <c r="D839" s="117"/>
      <c r="E839" s="117"/>
      <c r="F839" s="73"/>
      <c r="G839" s="73"/>
      <c r="H839" s="73"/>
      <c r="I839" s="73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5"/>
      <c r="U839" s="15"/>
    </row>
    <row r="840">
      <c r="C840" s="117"/>
      <c r="D840" s="117"/>
      <c r="E840" s="117"/>
      <c r="F840" s="73"/>
      <c r="G840" s="73"/>
      <c r="H840" s="73"/>
      <c r="I840" s="73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5"/>
      <c r="U840" s="15"/>
    </row>
    <row r="841">
      <c r="C841" s="117"/>
      <c r="D841" s="117"/>
      <c r="E841" s="117"/>
      <c r="F841" s="73"/>
      <c r="G841" s="73"/>
      <c r="H841" s="73"/>
      <c r="I841" s="73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5"/>
      <c r="U841" s="15"/>
    </row>
    <row r="842">
      <c r="C842" s="117"/>
      <c r="D842" s="117"/>
      <c r="E842" s="117"/>
      <c r="F842" s="73"/>
      <c r="G842" s="73"/>
      <c r="H842" s="73"/>
      <c r="I842" s="73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5"/>
      <c r="U842" s="15"/>
    </row>
    <row r="843">
      <c r="C843" s="117"/>
      <c r="D843" s="117"/>
      <c r="E843" s="117"/>
      <c r="F843" s="73"/>
      <c r="G843" s="73"/>
      <c r="H843" s="73"/>
      <c r="I843" s="73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5"/>
      <c r="U843" s="15"/>
    </row>
    <row r="844">
      <c r="C844" s="117"/>
      <c r="D844" s="117"/>
      <c r="E844" s="117"/>
      <c r="F844" s="73"/>
      <c r="G844" s="73"/>
      <c r="H844" s="73"/>
      <c r="I844" s="73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5"/>
      <c r="U844" s="15"/>
    </row>
    <row r="845">
      <c r="C845" s="117"/>
      <c r="D845" s="117"/>
      <c r="E845" s="117"/>
      <c r="F845" s="73"/>
      <c r="G845" s="73"/>
      <c r="H845" s="73"/>
      <c r="I845" s="73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5"/>
      <c r="U845" s="15"/>
    </row>
    <row r="846">
      <c r="C846" s="117"/>
      <c r="D846" s="117"/>
      <c r="E846" s="117"/>
      <c r="F846" s="73"/>
      <c r="G846" s="73"/>
      <c r="H846" s="73"/>
      <c r="I846" s="73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5"/>
      <c r="U846" s="15"/>
    </row>
    <row r="847">
      <c r="C847" s="117"/>
      <c r="D847" s="117"/>
      <c r="E847" s="117"/>
      <c r="F847" s="73"/>
      <c r="G847" s="73"/>
      <c r="H847" s="73"/>
      <c r="I847" s="73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5"/>
      <c r="U847" s="15"/>
    </row>
    <row r="848">
      <c r="C848" s="117"/>
      <c r="D848" s="117"/>
      <c r="E848" s="117"/>
      <c r="F848" s="73"/>
      <c r="G848" s="73"/>
      <c r="H848" s="73"/>
      <c r="I848" s="73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5"/>
      <c r="U848" s="15"/>
    </row>
    <row r="849">
      <c r="C849" s="117"/>
      <c r="D849" s="117"/>
      <c r="E849" s="117"/>
      <c r="F849" s="73"/>
      <c r="G849" s="73"/>
      <c r="H849" s="73"/>
      <c r="I849" s="73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5"/>
      <c r="U849" s="15"/>
    </row>
    <row r="850">
      <c r="C850" s="117"/>
      <c r="D850" s="117"/>
      <c r="E850" s="117"/>
      <c r="F850" s="73"/>
      <c r="G850" s="73"/>
      <c r="H850" s="73"/>
      <c r="I850" s="73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5"/>
      <c r="U850" s="15"/>
    </row>
    <row r="851">
      <c r="C851" s="117"/>
      <c r="D851" s="117"/>
      <c r="E851" s="117"/>
      <c r="F851" s="73"/>
      <c r="G851" s="73"/>
      <c r="H851" s="73"/>
      <c r="I851" s="73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5"/>
      <c r="U851" s="15"/>
    </row>
    <row r="852">
      <c r="C852" s="117"/>
      <c r="D852" s="117"/>
      <c r="E852" s="117"/>
      <c r="F852" s="73"/>
      <c r="G852" s="73"/>
      <c r="H852" s="73"/>
      <c r="I852" s="73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5"/>
      <c r="U852" s="15"/>
    </row>
    <row r="853">
      <c r="C853" s="117"/>
      <c r="D853" s="117"/>
      <c r="E853" s="117"/>
      <c r="F853" s="73"/>
      <c r="G853" s="73"/>
      <c r="H853" s="73"/>
      <c r="I853" s="73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5"/>
      <c r="U853" s="15"/>
    </row>
    <row r="854">
      <c r="C854" s="117"/>
      <c r="D854" s="117"/>
      <c r="E854" s="117"/>
      <c r="F854" s="73"/>
      <c r="G854" s="73"/>
      <c r="H854" s="73"/>
      <c r="I854" s="7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5"/>
      <c r="U854" s="15"/>
    </row>
    <row r="855">
      <c r="C855" s="117"/>
      <c r="D855" s="117"/>
      <c r="E855" s="117"/>
      <c r="F855" s="73"/>
      <c r="G855" s="73"/>
      <c r="H855" s="73"/>
      <c r="I855" s="7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5"/>
      <c r="U855" s="15"/>
    </row>
    <row r="856">
      <c r="C856" s="117"/>
      <c r="D856" s="117"/>
      <c r="E856" s="117"/>
      <c r="F856" s="73"/>
      <c r="G856" s="73"/>
      <c r="H856" s="73"/>
      <c r="I856" s="73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5"/>
      <c r="U856" s="15"/>
    </row>
    <row r="857">
      <c r="C857" s="117"/>
      <c r="D857" s="117"/>
      <c r="E857" s="117"/>
      <c r="F857" s="73"/>
      <c r="G857" s="73"/>
      <c r="H857" s="73"/>
      <c r="I857" s="73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5"/>
      <c r="U857" s="15"/>
    </row>
    <row r="858">
      <c r="C858" s="117"/>
      <c r="D858" s="117"/>
      <c r="E858" s="117"/>
      <c r="F858" s="73"/>
      <c r="G858" s="73"/>
      <c r="H858" s="73"/>
      <c r="I858" s="73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5"/>
      <c r="U858" s="15"/>
    </row>
    <row r="859">
      <c r="C859" s="117"/>
      <c r="D859" s="117"/>
      <c r="E859" s="117"/>
      <c r="F859" s="73"/>
      <c r="G859" s="73"/>
      <c r="H859" s="73"/>
      <c r="I859" s="73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5"/>
      <c r="U859" s="15"/>
    </row>
    <row r="860">
      <c r="C860" s="117"/>
      <c r="D860" s="117"/>
      <c r="E860" s="117"/>
      <c r="F860" s="73"/>
      <c r="G860" s="73"/>
      <c r="H860" s="73"/>
      <c r="I860" s="73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5"/>
      <c r="U860" s="15"/>
    </row>
    <row r="861">
      <c r="C861" s="117"/>
      <c r="D861" s="117"/>
      <c r="E861" s="117"/>
      <c r="F861" s="73"/>
      <c r="G861" s="73"/>
      <c r="H861" s="73"/>
      <c r="I861" s="73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5"/>
      <c r="U861" s="15"/>
    </row>
    <row r="862">
      <c r="C862" s="117"/>
      <c r="D862" s="117"/>
      <c r="E862" s="117"/>
      <c r="F862" s="73"/>
      <c r="G862" s="73"/>
      <c r="H862" s="73"/>
      <c r="I862" s="73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5"/>
      <c r="U862" s="15"/>
    </row>
    <row r="863">
      <c r="C863" s="117"/>
      <c r="D863" s="117"/>
      <c r="E863" s="117"/>
      <c r="F863" s="73"/>
      <c r="G863" s="73"/>
      <c r="H863" s="73"/>
      <c r="I863" s="73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5"/>
      <c r="U863" s="15"/>
    </row>
    <row r="864">
      <c r="C864" s="117"/>
      <c r="D864" s="117"/>
      <c r="E864" s="117"/>
      <c r="F864" s="73"/>
      <c r="G864" s="73"/>
      <c r="H864" s="73"/>
      <c r="I864" s="73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5"/>
      <c r="U864" s="15"/>
    </row>
    <row r="865">
      <c r="C865" s="117"/>
      <c r="D865" s="117"/>
      <c r="E865" s="117"/>
      <c r="F865" s="73"/>
      <c r="G865" s="73"/>
      <c r="H865" s="73"/>
      <c r="I865" s="73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5"/>
      <c r="U865" s="15"/>
    </row>
    <row r="866">
      <c r="C866" s="117"/>
      <c r="D866" s="117"/>
      <c r="E866" s="117"/>
      <c r="F866" s="73"/>
      <c r="G866" s="73"/>
      <c r="H866" s="73"/>
      <c r="I866" s="73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5"/>
      <c r="U866" s="15"/>
    </row>
    <row r="867">
      <c r="C867" s="117"/>
      <c r="D867" s="117"/>
      <c r="E867" s="117"/>
      <c r="F867" s="73"/>
      <c r="G867" s="73"/>
      <c r="H867" s="73"/>
      <c r="I867" s="7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5"/>
      <c r="U867" s="15"/>
    </row>
    <row r="868">
      <c r="C868" s="117"/>
      <c r="D868" s="117"/>
      <c r="E868" s="117"/>
      <c r="F868" s="73"/>
      <c r="G868" s="73"/>
      <c r="H868" s="73"/>
      <c r="I868" s="73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5"/>
      <c r="U868" s="15"/>
    </row>
    <row r="869">
      <c r="C869" s="117"/>
      <c r="D869" s="117"/>
      <c r="E869" s="117"/>
      <c r="F869" s="73"/>
      <c r="G869" s="73"/>
      <c r="H869" s="73"/>
      <c r="I869" s="73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5"/>
      <c r="U869" s="15"/>
    </row>
    <row r="870">
      <c r="C870" s="117"/>
      <c r="D870" s="117"/>
      <c r="E870" s="117"/>
      <c r="F870" s="73"/>
      <c r="G870" s="73"/>
      <c r="H870" s="73"/>
      <c r="I870" s="73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5"/>
      <c r="U870" s="15"/>
    </row>
    <row r="871">
      <c r="C871" s="117"/>
      <c r="D871" s="117"/>
      <c r="E871" s="117"/>
      <c r="F871" s="73"/>
      <c r="G871" s="73"/>
      <c r="H871" s="73"/>
      <c r="I871" s="73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5"/>
      <c r="U871" s="15"/>
    </row>
    <row r="872">
      <c r="C872" s="117"/>
      <c r="D872" s="117"/>
      <c r="E872" s="117"/>
      <c r="F872" s="73"/>
      <c r="G872" s="73"/>
      <c r="H872" s="73"/>
      <c r="I872" s="73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5"/>
      <c r="U872" s="15"/>
    </row>
    <row r="873">
      <c r="C873" s="117"/>
      <c r="D873" s="117"/>
      <c r="E873" s="117"/>
      <c r="F873" s="73"/>
      <c r="G873" s="73"/>
      <c r="H873" s="73"/>
      <c r="I873" s="73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5"/>
      <c r="U873" s="15"/>
    </row>
    <row r="874">
      <c r="C874" s="117"/>
      <c r="D874" s="117"/>
      <c r="E874" s="117"/>
      <c r="F874" s="73"/>
      <c r="G874" s="73"/>
      <c r="H874" s="73"/>
      <c r="I874" s="73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5"/>
      <c r="U874" s="15"/>
    </row>
    <row r="875">
      <c r="C875" s="117"/>
      <c r="D875" s="117"/>
      <c r="E875" s="117"/>
      <c r="F875" s="73"/>
      <c r="G875" s="73"/>
      <c r="H875" s="73"/>
      <c r="I875" s="73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5"/>
      <c r="U875" s="15"/>
    </row>
    <row r="876">
      <c r="C876" s="117"/>
      <c r="D876" s="117"/>
      <c r="E876" s="117"/>
      <c r="F876" s="73"/>
      <c r="G876" s="73"/>
      <c r="H876" s="73"/>
      <c r="I876" s="73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5"/>
      <c r="U876" s="15"/>
    </row>
    <row r="877">
      <c r="C877" s="117"/>
      <c r="D877" s="117"/>
      <c r="E877" s="117"/>
      <c r="F877" s="73"/>
      <c r="G877" s="73"/>
      <c r="H877" s="73"/>
      <c r="I877" s="73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5"/>
      <c r="U877" s="15"/>
    </row>
    <row r="878">
      <c r="C878" s="117"/>
      <c r="D878" s="117"/>
      <c r="E878" s="117"/>
      <c r="F878" s="73"/>
      <c r="G878" s="73"/>
      <c r="H878" s="73"/>
      <c r="I878" s="73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5"/>
      <c r="U878" s="15"/>
    </row>
    <row r="879">
      <c r="C879" s="117"/>
      <c r="D879" s="117"/>
      <c r="E879" s="117"/>
      <c r="F879" s="73"/>
      <c r="G879" s="73"/>
      <c r="H879" s="73"/>
      <c r="I879" s="73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5"/>
      <c r="U879" s="15"/>
    </row>
    <row r="880">
      <c r="C880" s="117"/>
      <c r="D880" s="117"/>
      <c r="E880" s="117"/>
      <c r="F880" s="73"/>
      <c r="G880" s="73"/>
      <c r="H880" s="73"/>
      <c r="I880" s="73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5"/>
      <c r="U880" s="15"/>
    </row>
    <row r="881">
      <c r="C881" s="117"/>
      <c r="D881" s="117"/>
      <c r="E881" s="117"/>
      <c r="F881" s="73"/>
      <c r="G881" s="73"/>
      <c r="H881" s="73"/>
      <c r="I881" s="73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5"/>
      <c r="U881" s="15"/>
    </row>
    <row r="882">
      <c r="C882" s="117"/>
      <c r="D882" s="117"/>
      <c r="E882" s="117"/>
      <c r="F882" s="73"/>
      <c r="G882" s="73"/>
      <c r="H882" s="73"/>
      <c r="I882" s="73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5"/>
      <c r="U882" s="15"/>
    </row>
    <row r="883">
      <c r="C883" s="117"/>
      <c r="D883" s="117"/>
      <c r="E883" s="117"/>
      <c r="F883" s="73"/>
      <c r="G883" s="73"/>
      <c r="H883" s="73"/>
      <c r="I883" s="73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5"/>
      <c r="U883" s="15"/>
    </row>
    <row r="884">
      <c r="C884" s="117"/>
      <c r="D884" s="117"/>
      <c r="E884" s="117"/>
      <c r="F884" s="73"/>
      <c r="G884" s="73"/>
      <c r="H884" s="73"/>
      <c r="I884" s="73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5"/>
      <c r="U884" s="15"/>
    </row>
    <row r="885">
      <c r="C885" s="117"/>
      <c r="D885" s="117"/>
      <c r="E885" s="117"/>
      <c r="F885" s="73"/>
      <c r="G885" s="73"/>
      <c r="H885" s="73"/>
      <c r="I885" s="73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5"/>
      <c r="U885" s="15"/>
    </row>
    <row r="886">
      <c r="C886" s="117"/>
      <c r="D886" s="117"/>
      <c r="E886" s="117"/>
      <c r="F886" s="73"/>
      <c r="G886" s="73"/>
      <c r="H886" s="73"/>
      <c r="I886" s="73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5"/>
      <c r="U886" s="15"/>
    </row>
    <row r="887">
      <c r="C887" s="117"/>
      <c r="D887" s="117"/>
      <c r="E887" s="117"/>
      <c r="F887" s="73"/>
      <c r="G887" s="73"/>
      <c r="H887" s="73"/>
      <c r="I887" s="73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5"/>
      <c r="U887" s="15"/>
    </row>
    <row r="888">
      <c r="C888" s="117"/>
      <c r="D888" s="117"/>
      <c r="E888" s="117"/>
      <c r="F888" s="73"/>
      <c r="G888" s="73"/>
      <c r="H888" s="73"/>
      <c r="I888" s="73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5"/>
      <c r="U888" s="15"/>
    </row>
    <row r="889">
      <c r="C889" s="117"/>
      <c r="D889" s="117"/>
      <c r="E889" s="117"/>
      <c r="F889" s="73"/>
      <c r="G889" s="73"/>
      <c r="H889" s="73"/>
      <c r="I889" s="73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5"/>
      <c r="U889" s="15"/>
    </row>
    <row r="890">
      <c r="C890" s="117"/>
      <c r="D890" s="117"/>
      <c r="E890" s="117"/>
      <c r="F890" s="73"/>
      <c r="G890" s="73"/>
      <c r="H890" s="73"/>
      <c r="I890" s="73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5"/>
      <c r="U890" s="15"/>
    </row>
    <row r="891">
      <c r="C891" s="117"/>
      <c r="D891" s="117"/>
      <c r="E891" s="117"/>
      <c r="F891" s="73"/>
      <c r="G891" s="73"/>
      <c r="H891" s="73"/>
      <c r="I891" s="73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5"/>
      <c r="U891" s="15"/>
    </row>
    <row r="892">
      <c r="C892" s="117"/>
      <c r="D892" s="117"/>
      <c r="E892" s="117"/>
      <c r="F892" s="73"/>
      <c r="G892" s="73"/>
      <c r="H892" s="73"/>
      <c r="I892" s="73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5"/>
      <c r="U892" s="15"/>
    </row>
    <row r="893">
      <c r="C893" s="117"/>
      <c r="D893" s="117"/>
      <c r="E893" s="117"/>
      <c r="F893" s="73"/>
      <c r="G893" s="73"/>
      <c r="H893" s="73"/>
      <c r="I893" s="73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5"/>
      <c r="U893" s="15"/>
    </row>
    <row r="894">
      <c r="C894" s="117"/>
      <c r="D894" s="117"/>
      <c r="E894" s="117"/>
      <c r="F894" s="73"/>
      <c r="G894" s="73"/>
      <c r="H894" s="73"/>
      <c r="I894" s="73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5"/>
      <c r="U894" s="15"/>
    </row>
    <row r="895">
      <c r="C895" s="117"/>
      <c r="D895" s="117"/>
      <c r="E895" s="117"/>
      <c r="F895" s="73"/>
      <c r="G895" s="73"/>
      <c r="H895" s="73"/>
      <c r="I895" s="73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5"/>
      <c r="U895" s="15"/>
    </row>
    <row r="896">
      <c r="C896" s="117"/>
      <c r="D896" s="117"/>
      <c r="E896" s="117"/>
      <c r="F896" s="73"/>
      <c r="G896" s="73"/>
      <c r="H896" s="73"/>
      <c r="I896" s="73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5"/>
      <c r="U896" s="15"/>
    </row>
    <row r="897">
      <c r="C897" s="117"/>
      <c r="D897" s="117"/>
      <c r="E897" s="117"/>
      <c r="F897" s="73"/>
      <c r="G897" s="73"/>
      <c r="H897" s="73"/>
      <c r="I897" s="73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5"/>
      <c r="U897" s="15"/>
    </row>
    <row r="898">
      <c r="C898" s="117"/>
      <c r="D898" s="117"/>
      <c r="E898" s="117"/>
      <c r="F898" s="73"/>
      <c r="G898" s="73"/>
      <c r="H898" s="73"/>
      <c r="I898" s="73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5"/>
      <c r="U898" s="15"/>
    </row>
    <row r="899">
      <c r="C899" s="117"/>
      <c r="D899" s="117"/>
      <c r="E899" s="117"/>
      <c r="F899" s="73"/>
      <c r="G899" s="73"/>
      <c r="H899" s="73"/>
      <c r="I899" s="73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5"/>
      <c r="U899" s="15"/>
    </row>
    <row r="900">
      <c r="C900" s="117"/>
      <c r="D900" s="117"/>
      <c r="E900" s="117"/>
      <c r="F900" s="73"/>
      <c r="G900" s="73"/>
      <c r="H900" s="73"/>
      <c r="I900" s="73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5"/>
      <c r="U900" s="15"/>
    </row>
    <row r="901">
      <c r="C901" s="117"/>
      <c r="D901" s="117"/>
      <c r="E901" s="117"/>
      <c r="F901" s="73"/>
      <c r="G901" s="73"/>
      <c r="H901" s="73"/>
      <c r="I901" s="73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5"/>
      <c r="U901" s="15"/>
    </row>
    <row r="902">
      <c r="C902" s="117"/>
      <c r="D902" s="117"/>
      <c r="E902" s="117"/>
      <c r="F902" s="73"/>
      <c r="G902" s="73"/>
      <c r="H902" s="73"/>
      <c r="I902" s="73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5"/>
      <c r="U902" s="15"/>
    </row>
    <row r="903">
      <c r="C903" s="117"/>
      <c r="D903" s="117"/>
      <c r="E903" s="117"/>
      <c r="F903" s="73"/>
      <c r="G903" s="73"/>
      <c r="H903" s="73"/>
      <c r="I903" s="73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5"/>
      <c r="U903" s="15"/>
    </row>
    <row r="904">
      <c r="C904" s="117"/>
      <c r="D904" s="117"/>
      <c r="E904" s="117"/>
      <c r="F904" s="73"/>
      <c r="G904" s="73"/>
      <c r="H904" s="73"/>
      <c r="I904" s="73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5"/>
      <c r="U904" s="15"/>
    </row>
    <row r="905">
      <c r="C905" s="117"/>
      <c r="D905" s="117"/>
      <c r="E905" s="117"/>
      <c r="F905" s="73"/>
      <c r="G905" s="73"/>
      <c r="H905" s="73"/>
      <c r="I905" s="73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5"/>
      <c r="U905" s="15"/>
    </row>
    <row r="906">
      <c r="C906" s="117"/>
      <c r="D906" s="117"/>
      <c r="E906" s="117"/>
      <c r="F906" s="73"/>
      <c r="G906" s="73"/>
      <c r="H906" s="73"/>
      <c r="I906" s="73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5"/>
      <c r="U906" s="15"/>
    </row>
    <row r="907">
      <c r="C907" s="117"/>
      <c r="D907" s="117"/>
      <c r="E907" s="117"/>
      <c r="F907" s="73"/>
      <c r="G907" s="73"/>
      <c r="H907" s="73"/>
      <c r="I907" s="73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5"/>
      <c r="U907" s="15"/>
    </row>
    <row r="908">
      <c r="C908" s="117"/>
      <c r="D908" s="117"/>
      <c r="E908" s="117"/>
      <c r="F908" s="73"/>
      <c r="G908" s="73"/>
      <c r="H908" s="73"/>
      <c r="I908" s="73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5"/>
      <c r="U908" s="15"/>
    </row>
    <row r="909">
      <c r="C909" s="117"/>
      <c r="D909" s="117"/>
      <c r="E909" s="117"/>
      <c r="F909" s="73"/>
      <c r="G909" s="73"/>
      <c r="H909" s="73"/>
      <c r="I909" s="73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5"/>
      <c r="U909" s="15"/>
    </row>
    <row r="910">
      <c r="C910" s="117"/>
      <c r="D910" s="117"/>
      <c r="E910" s="117"/>
      <c r="F910" s="73"/>
      <c r="G910" s="73"/>
      <c r="H910" s="73"/>
      <c r="I910" s="73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5"/>
      <c r="U910" s="15"/>
    </row>
    <row r="911">
      <c r="C911" s="117"/>
      <c r="D911" s="117"/>
      <c r="E911" s="117"/>
      <c r="F911" s="73"/>
      <c r="G911" s="73"/>
      <c r="H911" s="73"/>
      <c r="I911" s="73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5"/>
      <c r="U911" s="15"/>
    </row>
    <row r="912">
      <c r="C912" s="117"/>
      <c r="D912" s="117"/>
      <c r="E912" s="117"/>
      <c r="F912" s="73"/>
      <c r="G912" s="73"/>
      <c r="H912" s="73"/>
      <c r="I912" s="73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5"/>
      <c r="U912" s="15"/>
    </row>
    <row r="913">
      <c r="C913" s="117"/>
      <c r="D913" s="117"/>
      <c r="E913" s="117"/>
      <c r="F913" s="73"/>
      <c r="G913" s="73"/>
      <c r="H913" s="73"/>
      <c r="I913" s="73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5"/>
      <c r="U913" s="15"/>
    </row>
    <row r="914">
      <c r="C914" s="117"/>
      <c r="D914" s="117"/>
      <c r="E914" s="117"/>
      <c r="F914" s="73"/>
      <c r="G914" s="73"/>
      <c r="H914" s="73"/>
      <c r="I914" s="73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5"/>
      <c r="U914" s="15"/>
    </row>
    <row r="915">
      <c r="C915" s="117"/>
      <c r="D915" s="117"/>
      <c r="E915" s="117"/>
      <c r="F915" s="73"/>
      <c r="G915" s="73"/>
      <c r="H915" s="73"/>
      <c r="I915" s="73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5"/>
      <c r="U915" s="15"/>
    </row>
    <row r="916">
      <c r="C916" s="117"/>
      <c r="D916" s="117"/>
      <c r="E916" s="117"/>
      <c r="F916" s="73"/>
      <c r="G916" s="73"/>
      <c r="H916" s="73"/>
      <c r="I916" s="73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5"/>
      <c r="U916" s="15"/>
    </row>
    <row r="917">
      <c r="C917" s="117"/>
      <c r="D917" s="117"/>
      <c r="E917" s="117"/>
      <c r="F917" s="73"/>
      <c r="G917" s="73"/>
      <c r="H917" s="73"/>
      <c r="I917" s="73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5"/>
      <c r="U917" s="15"/>
    </row>
    <row r="918">
      <c r="C918" s="117"/>
      <c r="D918" s="117"/>
      <c r="E918" s="117"/>
      <c r="F918" s="73"/>
      <c r="G918" s="73"/>
      <c r="H918" s="73"/>
      <c r="I918" s="73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5"/>
      <c r="U918" s="15"/>
    </row>
    <row r="919">
      <c r="C919" s="117"/>
      <c r="D919" s="117"/>
      <c r="E919" s="117"/>
      <c r="F919" s="73"/>
      <c r="G919" s="73"/>
      <c r="H919" s="73"/>
      <c r="I919" s="73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5"/>
      <c r="U919" s="15"/>
    </row>
    <row r="920">
      <c r="C920" s="117"/>
      <c r="D920" s="117"/>
      <c r="E920" s="117"/>
      <c r="F920" s="73"/>
      <c r="G920" s="73"/>
      <c r="H920" s="73"/>
      <c r="I920" s="73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5"/>
      <c r="U920" s="15"/>
    </row>
    <row r="921">
      <c r="C921" s="117"/>
      <c r="D921" s="117"/>
      <c r="E921" s="117"/>
      <c r="F921" s="73"/>
      <c r="G921" s="73"/>
      <c r="H921" s="73"/>
      <c r="I921" s="73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5"/>
      <c r="U921" s="15"/>
    </row>
    <row r="922">
      <c r="C922" s="117"/>
      <c r="D922" s="117"/>
      <c r="E922" s="117"/>
      <c r="F922" s="73"/>
      <c r="G922" s="73"/>
      <c r="H922" s="73"/>
      <c r="I922" s="73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5"/>
      <c r="U922" s="15"/>
    </row>
    <row r="923">
      <c r="C923" s="117"/>
      <c r="D923" s="117"/>
      <c r="E923" s="117"/>
      <c r="F923" s="73"/>
      <c r="G923" s="73"/>
      <c r="H923" s="73"/>
      <c r="I923" s="73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5"/>
      <c r="U923" s="15"/>
    </row>
    <row r="924">
      <c r="C924" s="117"/>
      <c r="D924" s="117"/>
      <c r="E924" s="117"/>
      <c r="F924" s="73"/>
      <c r="G924" s="73"/>
      <c r="H924" s="73"/>
      <c r="I924" s="73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5"/>
      <c r="U924" s="15"/>
    </row>
    <row r="925">
      <c r="C925" s="117"/>
      <c r="D925" s="117"/>
      <c r="E925" s="117"/>
      <c r="F925" s="73"/>
      <c r="G925" s="73"/>
      <c r="H925" s="73"/>
      <c r="I925" s="73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5"/>
      <c r="U925" s="15"/>
    </row>
    <row r="926">
      <c r="C926" s="117"/>
      <c r="D926" s="117"/>
      <c r="E926" s="117"/>
      <c r="F926" s="73"/>
      <c r="G926" s="73"/>
      <c r="H926" s="73"/>
      <c r="I926" s="73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5"/>
      <c r="U926" s="15"/>
    </row>
    <row r="927">
      <c r="C927" s="117"/>
      <c r="D927" s="117"/>
      <c r="E927" s="117"/>
      <c r="F927" s="73"/>
      <c r="G927" s="73"/>
      <c r="H927" s="73"/>
      <c r="I927" s="73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5"/>
      <c r="U927" s="15"/>
    </row>
    <row r="928">
      <c r="C928" s="117"/>
      <c r="D928" s="117"/>
      <c r="E928" s="117"/>
      <c r="F928" s="73"/>
      <c r="G928" s="73"/>
      <c r="H928" s="73"/>
      <c r="I928" s="73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5"/>
      <c r="U928" s="15"/>
    </row>
    <row r="929">
      <c r="C929" s="117"/>
      <c r="D929" s="117"/>
      <c r="E929" s="117"/>
      <c r="F929" s="73"/>
      <c r="G929" s="73"/>
      <c r="H929" s="73"/>
      <c r="I929" s="73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5"/>
      <c r="U929" s="15"/>
    </row>
    <row r="930">
      <c r="C930" s="117"/>
      <c r="D930" s="117"/>
      <c r="E930" s="117"/>
      <c r="F930" s="73"/>
      <c r="G930" s="73"/>
      <c r="H930" s="73"/>
      <c r="I930" s="73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5"/>
      <c r="U930" s="15"/>
    </row>
    <row r="931">
      <c r="C931" s="117"/>
      <c r="D931" s="117"/>
      <c r="E931" s="117"/>
      <c r="F931" s="73"/>
      <c r="G931" s="73"/>
      <c r="H931" s="73"/>
      <c r="I931" s="73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5"/>
      <c r="U931" s="15"/>
    </row>
    <row r="932">
      <c r="C932" s="117"/>
      <c r="D932" s="117"/>
      <c r="E932" s="117"/>
      <c r="F932" s="73"/>
      <c r="G932" s="73"/>
      <c r="H932" s="73"/>
      <c r="I932" s="73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5"/>
      <c r="U932" s="15"/>
    </row>
    <row r="933">
      <c r="C933" s="117"/>
      <c r="D933" s="117"/>
      <c r="E933" s="117"/>
      <c r="F933" s="73"/>
      <c r="G933" s="73"/>
      <c r="H933" s="73"/>
      <c r="I933" s="73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5"/>
      <c r="U933" s="15"/>
    </row>
    <row r="934">
      <c r="C934" s="117"/>
      <c r="D934" s="117"/>
      <c r="E934" s="117"/>
      <c r="F934" s="73"/>
      <c r="G934" s="73"/>
      <c r="H934" s="73"/>
      <c r="I934" s="73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5"/>
      <c r="U934" s="15"/>
    </row>
    <row r="935">
      <c r="C935" s="117"/>
      <c r="D935" s="117"/>
      <c r="E935" s="117"/>
      <c r="F935" s="73"/>
      <c r="G935" s="73"/>
      <c r="H935" s="73"/>
      <c r="I935" s="73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5"/>
      <c r="U935" s="15"/>
    </row>
    <row r="936">
      <c r="C936" s="117"/>
      <c r="D936" s="117"/>
      <c r="E936" s="117"/>
      <c r="F936" s="73"/>
      <c r="G936" s="73"/>
      <c r="H936" s="73"/>
      <c r="I936" s="73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5"/>
      <c r="U936" s="15"/>
    </row>
    <row r="937">
      <c r="C937" s="117"/>
      <c r="D937" s="117"/>
      <c r="E937" s="117"/>
      <c r="F937" s="73"/>
      <c r="G937" s="73"/>
      <c r="H937" s="73"/>
      <c r="I937" s="73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5"/>
      <c r="U937" s="15"/>
    </row>
    <row r="938">
      <c r="C938" s="117"/>
      <c r="D938" s="117"/>
      <c r="E938" s="117"/>
      <c r="F938" s="73"/>
      <c r="G938" s="73"/>
      <c r="H938" s="73"/>
      <c r="I938" s="73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5"/>
      <c r="U938" s="15"/>
    </row>
    <row r="939">
      <c r="C939" s="117"/>
      <c r="D939" s="117"/>
      <c r="E939" s="117"/>
      <c r="F939" s="73"/>
      <c r="G939" s="73"/>
      <c r="H939" s="73"/>
      <c r="I939" s="73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5"/>
      <c r="U939" s="15"/>
    </row>
    <row r="940">
      <c r="C940" s="117"/>
      <c r="D940" s="117"/>
      <c r="E940" s="117"/>
      <c r="F940" s="73"/>
      <c r="G940" s="73"/>
      <c r="H940" s="73"/>
      <c r="I940" s="73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5"/>
      <c r="U940" s="15"/>
    </row>
    <row r="941">
      <c r="C941" s="117"/>
      <c r="D941" s="117"/>
      <c r="E941" s="117"/>
      <c r="F941" s="73"/>
      <c r="G941" s="73"/>
      <c r="H941" s="73"/>
      <c r="I941" s="73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5"/>
      <c r="U941" s="15"/>
    </row>
    <row r="942">
      <c r="C942" s="117"/>
      <c r="D942" s="117"/>
      <c r="E942" s="117"/>
      <c r="F942" s="73"/>
      <c r="G942" s="73"/>
      <c r="H942" s="73"/>
      <c r="I942" s="73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5"/>
      <c r="U942" s="15"/>
    </row>
    <row r="943">
      <c r="C943" s="117"/>
      <c r="D943" s="117"/>
      <c r="E943" s="117"/>
      <c r="F943" s="73"/>
      <c r="G943" s="73"/>
      <c r="H943" s="73"/>
      <c r="I943" s="73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5"/>
      <c r="U943" s="15"/>
    </row>
    <row r="944">
      <c r="C944" s="117"/>
      <c r="D944" s="117"/>
      <c r="E944" s="117"/>
      <c r="F944" s="73"/>
      <c r="G944" s="73"/>
      <c r="H944" s="73"/>
      <c r="I944" s="73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5"/>
      <c r="U944" s="15"/>
    </row>
    <row r="945">
      <c r="C945" s="117"/>
      <c r="D945" s="117"/>
      <c r="E945" s="117"/>
      <c r="F945" s="73"/>
      <c r="G945" s="73"/>
      <c r="H945" s="73"/>
      <c r="I945" s="73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5"/>
      <c r="U945" s="15"/>
    </row>
    <row r="946">
      <c r="C946" s="117"/>
      <c r="D946" s="117"/>
      <c r="E946" s="117"/>
      <c r="F946" s="73"/>
      <c r="G946" s="73"/>
      <c r="H946" s="73"/>
      <c r="I946" s="73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5"/>
      <c r="U946" s="15"/>
    </row>
    <row r="947">
      <c r="C947" s="117"/>
      <c r="D947" s="117"/>
      <c r="E947" s="117"/>
      <c r="F947" s="73"/>
      <c r="G947" s="73"/>
      <c r="H947" s="73"/>
      <c r="I947" s="73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5"/>
      <c r="U947" s="15"/>
    </row>
    <row r="948">
      <c r="C948" s="117"/>
      <c r="D948" s="117"/>
      <c r="E948" s="117"/>
      <c r="F948" s="73"/>
      <c r="G948" s="73"/>
      <c r="H948" s="73"/>
      <c r="I948" s="73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5"/>
      <c r="U948" s="15"/>
    </row>
    <row r="949">
      <c r="C949" s="117"/>
      <c r="D949" s="117"/>
      <c r="E949" s="117"/>
      <c r="F949" s="73"/>
      <c r="G949" s="73"/>
      <c r="H949" s="73"/>
      <c r="I949" s="73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5"/>
      <c r="U949" s="15"/>
    </row>
    <row r="950">
      <c r="C950" s="117"/>
      <c r="D950" s="117"/>
      <c r="E950" s="117"/>
      <c r="F950" s="73"/>
      <c r="G950" s="73"/>
      <c r="H950" s="73"/>
      <c r="I950" s="73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5"/>
      <c r="U950" s="15"/>
    </row>
    <row r="951">
      <c r="C951" s="117"/>
      <c r="D951" s="117"/>
      <c r="E951" s="117"/>
      <c r="F951" s="73"/>
      <c r="G951" s="73"/>
      <c r="H951" s="73"/>
      <c r="I951" s="73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5"/>
      <c r="U951" s="15"/>
    </row>
    <row r="952">
      <c r="C952" s="117"/>
      <c r="D952" s="117"/>
      <c r="E952" s="117"/>
      <c r="F952" s="73"/>
      <c r="G952" s="73"/>
      <c r="H952" s="73"/>
      <c r="I952" s="73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5"/>
      <c r="U952" s="15"/>
    </row>
    <row r="953">
      <c r="C953" s="117"/>
      <c r="D953" s="117"/>
      <c r="E953" s="117"/>
      <c r="F953" s="73"/>
      <c r="G953" s="73"/>
      <c r="H953" s="73"/>
      <c r="I953" s="73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5"/>
      <c r="U953" s="15"/>
    </row>
    <row r="954">
      <c r="C954" s="117"/>
      <c r="D954" s="117"/>
      <c r="E954" s="117"/>
      <c r="F954" s="73"/>
      <c r="G954" s="73"/>
      <c r="H954" s="73"/>
      <c r="I954" s="73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5"/>
      <c r="U954" s="15"/>
    </row>
    <row r="955">
      <c r="C955" s="117"/>
      <c r="D955" s="117"/>
      <c r="E955" s="117"/>
      <c r="F955" s="73"/>
      <c r="G955" s="73"/>
      <c r="H955" s="73"/>
      <c r="I955" s="73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5"/>
      <c r="U955" s="15"/>
    </row>
    <row r="956">
      <c r="C956" s="117"/>
      <c r="D956" s="117"/>
      <c r="E956" s="117"/>
      <c r="F956" s="73"/>
      <c r="G956" s="73"/>
      <c r="H956" s="73"/>
      <c r="I956" s="73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5"/>
      <c r="U956" s="15"/>
    </row>
    <row r="957">
      <c r="C957" s="117"/>
      <c r="D957" s="117"/>
      <c r="E957" s="117"/>
      <c r="F957" s="73"/>
      <c r="G957" s="73"/>
      <c r="H957" s="73"/>
      <c r="I957" s="73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5"/>
      <c r="U957" s="15"/>
    </row>
    <row r="958">
      <c r="C958" s="117"/>
      <c r="D958" s="117"/>
      <c r="E958" s="117"/>
      <c r="F958" s="73"/>
      <c r="G958" s="73"/>
      <c r="H958" s="73"/>
      <c r="I958" s="73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5"/>
      <c r="U958" s="15"/>
    </row>
    <row r="959">
      <c r="C959" s="117"/>
      <c r="D959" s="117"/>
      <c r="E959" s="117"/>
      <c r="F959" s="73"/>
      <c r="G959" s="73"/>
      <c r="H959" s="73"/>
      <c r="I959" s="73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5"/>
      <c r="U959" s="15"/>
    </row>
    <row r="960">
      <c r="C960" s="117"/>
      <c r="D960" s="117"/>
      <c r="E960" s="117"/>
      <c r="F960" s="73"/>
      <c r="G960" s="73"/>
      <c r="H960" s="73"/>
      <c r="I960" s="73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5"/>
      <c r="U960" s="15"/>
    </row>
    <row r="961">
      <c r="C961" s="117"/>
      <c r="D961" s="117"/>
      <c r="E961" s="117"/>
      <c r="F961" s="73"/>
      <c r="G961" s="73"/>
      <c r="H961" s="73"/>
      <c r="I961" s="73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5"/>
      <c r="U961" s="15"/>
    </row>
    <row r="962">
      <c r="C962" s="117"/>
      <c r="D962" s="117"/>
      <c r="E962" s="117"/>
      <c r="F962" s="73"/>
      <c r="G962" s="73"/>
      <c r="H962" s="73"/>
      <c r="I962" s="73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5"/>
      <c r="U962" s="15"/>
    </row>
    <row r="963">
      <c r="C963" s="117"/>
      <c r="D963" s="117"/>
      <c r="E963" s="117"/>
      <c r="F963" s="73"/>
      <c r="G963" s="73"/>
      <c r="H963" s="73"/>
      <c r="I963" s="73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5"/>
      <c r="U963" s="15"/>
    </row>
    <row r="964">
      <c r="C964" s="117"/>
      <c r="D964" s="117"/>
      <c r="E964" s="117"/>
      <c r="F964" s="73"/>
      <c r="G964" s="73"/>
      <c r="H964" s="73"/>
      <c r="I964" s="73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5"/>
      <c r="U964" s="15"/>
    </row>
    <row r="965">
      <c r="C965" s="117"/>
      <c r="D965" s="117"/>
      <c r="E965" s="117"/>
      <c r="F965" s="73"/>
      <c r="G965" s="73"/>
      <c r="H965" s="73"/>
      <c r="I965" s="73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5"/>
      <c r="U965" s="15"/>
    </row>
    <row r="966">
      <c r="C966" s="117"/>
      <c r="D966" s="117"/>
      <c r="E966" s="117"/>
      <c r="F966" s="73"/>
      <c r="G966" s="73"/>
      <c r="H966" s="73"/>
      <c r="I966" s="73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5"/>
      <c r="U966" s="15"/>
    </row>
    <row r="967">
      <c r="C967" s="117"/>
      <c r="D967" s="117"/>
      <c r="E967" s="117"/>
      <c r="F967" s="73"/>
      <c r="G967" s="73"/>
      <c r="H967" s="73"/>
      <c r="I967" s="73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5"/>
      <c r="U967" s="15"/>
    </row>
    <row r="968">
      <c r="C968" s="117"/>
      <c r="D968" s="117"/>
      <c r="E968" s="117"/>
      <c r="F968" s="73"/>
      <c r="G968" s="73"/>
      <c r="H968" s="73"/>
      <c r="I968" s="73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5"/>
      <c r="U968" s="15"/>
    </row>
    <row r="969">
      <c r="C969" s="117"/>
      <c r="D969" s="117"/>
      <c r="E969" s="117"/>
      <c r="F969" s="73"/>
      <c r="G969" s="73"/>
      <c r="H969" s="73"/>
      <c r="I969" s="73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5"/>
      <c r="U969" s="15"/>
    </row>
    <row r="970">
      <c r="C970" s="117"/>
      <c r="D970" s="117"/>
      <c r="E970" s="117"/>
      <c r="F970" s="73"/>
      <c r="G970" s="73"/>
      <c r="H970" s="73"/>
      <c r="I970" s="73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5"/>
      <c r="U970" s="15"/>
    </row>
    <row r="971">
      <c r="C971" s="117"/>
      <c r="D971" s="117"/>
      <c r="E971" s="117"/>
      <c r="F971" s="73"/>
      <c r="G971" s="73"/>
      <c r="H971" s="73"/>
      <c r="I971" s="73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5"/>
      <c r="U971" s="15"/>
    </row>
    <row r="972">
      <c r="C972" s="117"/>
      <c r="D972" s="117"/>
      <c r="E972" s="117"/>
      <c r="F972" s="73"/>
      <c r="G972" s="73"/>
      <c r="H972" s="73"/>
      <c r="I972" s="73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5"/>
      <c r="U972" s="15"/>
    </row>
    <row r="973">
      <c r="C973" s="117"/>
      <c r="D973" s="117"/>
      <c r="E973" s="117"/>
      <c r="F973" s="73"/>
      <c r="G973" s="73"/>
      <c r="H973" s="73"/>
      <c r="I973" s="73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5"/>
      <c r="U973" s="15"/>
    </row>
    <row r="974">
      <c r="C974" s="117"/>
      <c r="D974" s="117"/>
      <c r="E974" s="117"/>
      <c r="F974" s="73"/>
      <c r="G974" s="73"/>
      <c r="H974" s="73"/>
      <c r="I974" s="73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5"/>
      <c r="U974" s="15"/>
    </row>
    <row r="975">
      <c r="C975" s="117"/>
      <c r="D975" s="117"/>
      <c r="E975" s="117"/>
      <c r="F975" s="73"/>
      <c r="G975" s="73"/>
      <c r="H975" s="73"/>
      <c r="I975" s="73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5"/>
      <c r="U975" s="15"/>
    </row>
    <row r="976">
      <c r="C976" s="117"/>
      <c r="D976" s="117"/>
      <c r="E976" s="117"/>
      <c r="F976" s="73"/>
      <c r="G976" s="73"/>
      <c r="H976" s="73"/>
      <c r="I976" s="73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5"/>
      <c r="U976" s="15"/>
    </row>
    <row r="977">
      <c r="C977" s="117"/>
      <c r="D977" s="117"/>
      <c r="E977" s="117"/>
      <c r="F977" s="73"/>
      <c r="G977" s="73"/>
      <c r="H977" s="73"/>
      <c r="I977" s="73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5"/>
      <c r="U977" s="15"/>
    </row>
    <row r="978">
      <c r="C978" s="117"/>
      <c r="D978" s="117"/>
      <c r="E978" s="117"/>
      <c r="F978" s="73"/>
      <c r="G978" s="73"/>
      <c r="H978" s="73"/>
      <c r="I978" s="73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5"/>
      <c r="U978" s="15"/>
    </row>
    <row r="979">
      <c r="C979" s="117"/>
      <c r="D979" s="117"/>
      <c r="E979" s="117"/>
      <c r="F979" s="73"/>
      <c r="G979" s="73"/>
      <c r="H979" s="73"/>
      <c r="I979" s="73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5"/>
      <c r="U979" s="15"/>
    </row>
    <row r="980">
      <c r="C980" s="117"/>
      <c r="D980" s="117"/>
      <c r="E980" s="117"/>
      <c r="F980" s="73"/>
      <c r="G980" s="73"/>
      <c r="H980" s="73"/>
      <c r="I980" s="73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5"/>
      <c r="U980" s="15"/>
    </row>
    <row r="981">
      <c r="C981" s="117"/>
      <c r="D981" s="117"/>
      <c r="E981" s="117"/>
      <c r="F981" s="73"/>
      <c r="G981" s="73"/>
      <c r="H981" s="73"/>
      <c r="I981" s="73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5"/>
      <c r="U981" s="15"/>
    </row>
    <row r="982">
      <c r="C982" s="117"/>
      <c r="D982" s="117"/>
      <c r="E982" s="117"/>
      <c r="F982" s="73"/>
      <c r="G982" s="73"/>
      <c r="H982" s="73"/>
      <c r="I982" s="73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5"/>
      <c r="U982" s="15"/>
    </row>
    <row r="983">
      <c r="C983" s="117"/>
      <c r="D983" s="117"/>
      <c r="E983" s="117"/>
      <c r="F983" s="73"/>
      <c r="G983" s="73"/>
      <c r="H983" s="73"/>
      <c r="I983" s="73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5"/>
      <c r="U983" s="15"/>
    </row>
    <row r="984">
      <c r="C984" s="117"/>
      <c r="D984" s="117"/>
      <c r="E984" s="117"/>
      <c r="F984" s="73"/>
      <c r="G984" s="73"/>
      <c r="H984" s="73"/>
      <c r="I984" s="73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5"/>
      <c r="U984" s="15"/>
    </row>
    <row r="985">
      <c r="C985" s="117"/>
      <c r="D985" s="117"/>
      <c r="E985" s="117"/>
      <c r="F985" s="73"/>
      <c r="G985" s="73"/>
      <c r="H985" s="73"/>
      <c r="I985" s="73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5"/>
      <c r="U985" s="15"/>
    </row>
    <row r="986">
      <c r="C986" s="117"/>
      <c r="D986" s="117"/>
      <c r="E986" s="117"/>
      <c r="F986" s="73"/>
      <c r="G986" s="73"/>
      <c r="H986" s="73"/>
      <c r="I986" s="73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5"/>
      <c r="U986" s="15"/>
    </row>
    <row r="987">
      <c r="C987" s="117"/>
      <c r="D987" s="117"/>
      <c r="E987" s="117"/>
      <c r="F987" s="73"/>
      <c r="G987" s="73"/>
      <c r="H987" s="73"/>
      <c r="I987" s="73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5"/>
      <c r="U987" s="15"/>
    </row>
    <row r="988">
      <c r="C988" s="117"/>
      <c r="D988" s="117"/>
      <c r="E988" s="117"/>
      <c r="F988" s="73"/>
      <c r="G988" s="73"/>
      <c r="H988" s="73"/>
      <c r="I988" s="73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5"/>
      <c r="U988" s="15"/>
    </row>
    <row r="989">
      <c r="C989" s="117"/>
      <c r="D989" s="117"/>
      <c r="E989" s="117"/>
      <c r="F989" s="73"/>
      <c r="G989" s="73"/>
      <c r="H989" s="73"/>
      <c r="I989" s="73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5"/>
      <c r="U989" s="15"/>
    </row>
    <row r="990">
      <c r="C990" s="117"/>
      <c r="D990" s="117"/>
      <c r="E990" s="117"/>
      <c r="F990" s="73"/>
      <c r="G990" s="73"/>
      <c r="H990" s="73"/>
      <c r="I990" s="73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5"/>
      <c r="U990" s="15"/>
    </row>
    <row r="991">
      <c r="C991" s="117"/>
      <c r="D991" s="117"/>
      <c r="E991" s="117"/>
      <c r="F991" s="73"/>
      <c r="G991" s="73"/>
      <c r="H991" s="73"/>
      <c r="I991" s="73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5"/>
      <c r="U991" s="15"/>
    </row>
    <row r="992">
      <c r="C992" s="117"/>
      <c r="D992" s="117"/>
      <c r="E992" s="117"/>
      <c r="F992" s="73"/>
      <c r="G992" s="73"/>
      <c r="H992" s="73"/>
      <c r="I992" s="73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5"/>
      <c r="U992" s="15"/>
    </row>
    <row r="993">
      <c r="C993" s="117"/>
      <c r="D993" s="117"/>
      <c r="E993" s="117"/>
      <c r="F993" s="73"/>
      <c r="G993" s="73"/>
      <c r="H993" s="73"/>
      <c r="I993" s="73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5"/>
      <c r="U993" s="15"/>
    </row>
    <row r="994">
      <c r="C994" s="117"/>
      <c r="D994" s="117"/>
      <c r="E994" s="117"/>
      <c r="F994" s="73"/>
      <c r="G994" s="73"/>
      <c r="H994" s="73"/>
      <c r="I994" s="73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5"/>
      <c r="U994" s="15"/>
    </row>
    <row r="995">
      <c r="C995" s="117"/>
      <c r="D995" s="117"/>
      <c r="E995" s="117"/>
      <c r="F995" s="73"/>
      <c r="G995" s="73"/>
      <c r="H995" s="73"/>
      <c r="I995" s="73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5"/>
      <c r="U995" s="15"/>
    </row>
    <row r="996">
      <c r="C996" s="117"/>
      <c r="D996" s="117"/>
      <c r="E996" s="117"/>
      <c r="F996" s="73"/>
      <c r="G996" s="73"/>
      <c r="H996" s="73"/>
      <c r="I996" s="73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5"/>
      <c r="U996" s="15"/>
    </row>
    <row r="997">
      <c r="C997" s="117"/>
      <c r="D997" s="117"/>
      <c r="E997" s="117"/>
      <c r="F997" s="73"/>
      <c r="G997" s="73"/>
      <c r="H997" s="73"/>
      <c r="I997" s="73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5"/>
      <c r="U997" s="15"/>
    </row>
    <row r="998">
      <c r="C998" s="117"/>
      <c r="D998" s="117"/>
      <c r="E998" s="117"/>
      <c r="F998" s="73"/>
      <c r="G998" s="73"/>
      <c r="H998" s="73"/>
      <c r="I998" s="73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5"/>
      <c r="U998" s="15"/>
    </row>
    <row r="999">
      <c r="C999" s="117"/>
      <c r="D999" s="117"/>
      <c r="E999" s="117"/>
      <c r="F999" s="73"/>
      <c r="G999" s="73"/>
      <c r="H999" s="73"/>
      <c r="I999" s="73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5"/>
      <c r="U999" s="15"/>
    </row>
    <row r="1000">
      <c r="C1000" s="117"/>
      <c r="D1000" s="117"/>
      <c r="E1000" s="117"/>
      <c r="F1000" s="73"/>
      <c r="G1000" s="73"/>
      <c r="H1000" s="73"/>
      <c r="I1000" s="73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5"/>
      <c r="U1000" s="1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4.5"/>
    <col customWidth="1" min="7" max="7" width="20.75"/>
  </cols>
  <sheetData>
    <row r="1">
      <c r="A1" s="8" t="s">
        <v>0</v>
      </c>
      <c r="B1" s="8" t="s">
        <v>734</v>
      </c>
      <c r="C1" s="8" t="s">
        <v>9901</v>
      </c>
      <c r="D1" s="8" t="s">
        <v>7463</v>
      </c>
      <c r="E1" s="8" t="s">
        <v>1461</v>
      </c>
      <c r="F1" s="8" t="s">
        <v>1462</v>
      </c>
      <c r="G1" s="8" t="s">
        <v>1463</v>
      </c>
      <c r="H1" s="8" t="s">
        <v>744</v>
      </c>
      <c r="I1" s="12" t="s">
        <v>741</v>
      </c>
      <c r="J1" s="12" t="s">
        <v>742</v>
      </c>
    </row>
    <row r="2">
      <c r="A2" s="8" t="s">
        <v>9902</v>
      </c>
      <c r="B2" s="13">
        <v>45677.0</v>
      </c>
      <c r="C2" s="8" t="s">
        <v>6130</v>
      </c>
      <c r="D2" s="8" t="s">
        <v>1465</v>
      </c>
      <c r="E2" s="8">
        <v>91271.12</v>
      </c>
      <c r="G2" s="8" t="s">
        <v>89</v>
      </c>
      <c r="I2" s="16" t="str">
        <f t="shared" ref="I2:I13" si="1">TEXT(B2,"MM/YYYY")</f>
        <v>01/2025</v>
      </c>
      <c r="J2" s="16" t="str">
        <f t="shared" ref="J2:J13" si="2">IF(B2="","",CONCATENATE("CXG-",TEXT(B2,"MMYY")))</f>
        <v>CXG-0125</v>
      </c>
    </row>
    <row r="3">
      <c r="A3" s="8" t="s">
        <v>9903</v>
      </c>
      <c r="B3" s="13">
        <v>45677.0</v>
      </c>
      <c r="C3" s="8" t="s">
        <v>6133</v>
      </c>
      <c r="D3" s="68" t="s">
        <v>1478</v>
      </c>
      <c r="E3" s="8">
        <v>50000.0</v>
      </c>
      <c r="G3" s="8" t="s">
        <v>95</v>
      </c>
      <c r="I3" s="16" t="str">
        <f t="shared" si="1"/>
        <v>01/2025</v>
      </c>
      <c r="J3" s="16" t="str">
        <f t="shared" si="2"/>
        <v>CXG-0125</v>
      </c>
    </row>
    <row r="4">
      <c r="A4" s="8" t="s">
        <v>9904</v>
      </c>
      <c r="B4" s="13">
        <v>45677.0</v>
      </c>
      <c r="C4" s="8" t="s">
        <v>6122</v>
      </c>
      <c r="D4" s="8" t="s">
        <v>1465</v>
      </c>
      <c r="E4" s="8">
        <v>97982.5</v>
      </c>
      <c r="G4" s="8" t="s">
        <v>92</v>
      </c>
      <c r="H4" s="8" t="s">
        <v>9905</v>
      </c>
      <c r="I4" s="16" t="str">
        <f t="shared" si="1"/>
        <v>01/2025</v>
      </c>
      <c r="J4" s="16" t="str">
        <f t="shared" si="2"/>
        <v>CXG-0125</v>
      </c>
    </row>
    <row r="5">
      <c r="A5" s="8" t="s">
        <v>9906</v>
      </c>
      <c r="B5" s="13">
        <v>45678.0</v>
      </c>
      <c r="C5" s="8" t="s">
        <v>6139</v>
      </c>
      <c r="D5" s="8" t="s">
        <v>1509</v>
      </c>
      <c r="E5" s="8">
        <v>462436.0</v>
      </c>
      <c r="G5" s="8" t="s">
        <v>111</v>
      </c>
      <c r="I5" s="16" t="str">
        <f t="shared" si="1"/>
        <v>01/2025</v>
      </c>
      <c r="J5" s="16" t="str">
        <f t="shared" si="2"/>
        <v>CXG-0125</v>
      </c>
    </row>
    <row r="6">
      <c r="A6" s="8" t="s">
        <v>9907</v>
      </c>
      <c r="B6" s="13">
        <v>45678.0</v>
      </c>
      <c r="C6" s="8" t="s">
        <v>6146</v>
      </c>
      <c r="D6" s="8" t="s">
        <v>1465</v>
      </c>
      <c r="E6" s="8">
        <v>98735.81</v>
      </c>
      <c r="G6" s="8" t="s">
        <v>73</v>
      </c>
      <c r="H6" s="8" t="s">
        <v>9908</v>
      </c>
      <c r="I6" s="16" t="str">
        <f t="shared" si="1"/>
        <v>01/2025</v>
      </c>
      <c r="J6" s="16" t="str">
        <f t="shared" si="2"/>
        <v>CXG-0125</v>
      </c>
    </row>
    <row r="7">
      <c r="A7" s="8" t="s">
        <v>9909</v>
      </c>
      <c r="B7" s="13">
        <v>45679.0</v>
      </c>
      <c r="C7" s="8" t="s">
        <v>6141</v>
      </c>
      <c r="D7" s="8" t="s">
        <v>1478</v>
      </c>
      <c r="E7" s="8">
        <v>56580.0</v>
      </c>
      <c r="G7" s="8" t="s">
        <v>86</v>
      </c>
      <c r="I7" s="16" t="str">
        <f t="shared" si="1"/>
        <v>01/2025</v>
      </c>
      <c r="J7" s="16" t="str">
        <f t="shared" si="2"/>
        <v>CXG-0125</v>
      </c>
    </row>
    <row r="8">
      <c r="A8" s="8" t="s">
        <v>9910</v>
      </c>
      <c r="B8" s="13">
        <v>45679.0</v>
      </c>
      <c r="C8" s="8" t="s">
        <v>6146</v>
      </c>
      <c r="D8" s="8" t="s">
        <v>1465</v>
      </c>
      <c r="E8" s="8">
        <v>202521.85</v>
      </c>
      <c r="G8" s="8" t="s">
        <v>73</v>
      </c>
      <c r="I8" s="16" t="str">
        <f t="shared" si="1"/>
        <v>01/2025</v>
      </c>
      <c r="J8" s="16" t="str">
        <f t="shared" si="2"/>
        <v>CXG-0125</v>
      </c>
    </row>
    <row r="9">
      <c r="A9" s="8" t="s">
        <v>9911</v>
      </c>
      <c r="B9" s="13">
        <v>45681.0</v>
      </c>
      <c r="C9" s="8" t="s">
        <v>6133</v>
      </c>
      <c r="D9" s="8" t="s">
        <v>1478</v>
      </c>
      <c r="E9" s="8">
        <v>47498.0</v>
      </c>
      <c r="G9" s="8" t="s">
        <v>95</v>
      </c>
      <c r="I9" s="16" t="str">
        <f t="shared" si="1"/>
        <v>01/2025</v>
      </c>
      <c r="J9" s="16" t="str">
        <f t="shared" si="2"/>
        <v>CXG-0125</v>
      </c>
    </row>
    <row r="10">
      <c r="A10" s="8" t="s">
        <v>9912</v>
      </c>
      <c r="B10" s="13">
        <v>45681.0</v>
      </c>
      <c r="C10" s="8" t="s">
        <v>6139</v>
      </c>
      <c r="D10" s="8" t="s">
        <v>1509</v>
      </c>
      <c r="E10" s="8">
        <v>424281.0</v>
      </c>
      <c r="G10" s="8" t="s">
        <v>111</v>
      </c>
      <c r="I10" s="16" t="str">
        <f t="shared" si="1"/>
        <v>01/2025</v>
      </c>
      <c r="J10" s="16" t="str">
        <f t="shared" si="2"/>
        <v>CXG-0125</v>
      </c>
    </row>
    <row r="11">
      <c r="A11" s="8" t="s">
        <v>9913</v>
      </c>
      <c r="B11" s="13">
        <v>45681.0</v>
      </c>
      <c r="C11" s="8" t="s">
        <v>6126</v>
      </c>
      <c r="D11" s="8" t="s">
        <v>1478</v>
      </c>
      <c r="E11" s="8">
        <v>40964.0</v>
      </c>
      <c r="G11" s="8" t="s">
        <v>97</v>
      </c>
      <c r="I11" s="16" t="str">
        <f t="shared" si="1"/>
        <v>01/2025</v>
      </c>
      <c r="J11" s="16" t="str">
        <f t="shared" si="2"/>
        <v>CXG-0125</v>
      </c>
    </row>
    <row r="12">
      <c r="A12" s="8" t="s">
        <v>9914</v>
      </c>
      <c r="B12" s="13">
        <v>45681.0</v>
      </c>
      <c r="C12" s="8" t="s">
        <v>6171</v>
      </c>
      <c r="D12" s="8" t="s">
        <v>1465</v>
      </c>
      <c r="E12" s="8">
        <v>15193.75</v>
      </c>
      <c r="G12" s="8" t="s">
        <v>124</v>
      </c>
      <c r="I12" s="16" t="str">
        <f t="shared" si="1"/>
        <v>01/2025</v>
      </c>
      <c r="J12" s="16" t="str">
        <f t="shared" si="2"/>
        <v>CXG-0125</v>
      </c>
    </row>
    <row r="13">
      <c r="A13" s="8" t="s">
        <v>9915</v>
      </c>
      <c r="B13" s="13">
        <v>45681.0</v>
      </c>
      <c r="C13" s="8" t="s">
        <v>6171</v>
      </c>
      <c r="D13" s="8" t="s">
        <v>1478</v>
      </c>
      <c r="E13" s="8">
        <v>65628.75</v>
      </c>
      <c r="G13" s="8" t="s">
        <v>124</v>
      </c>
      <c r="I13" s="16" t="str">
        <f t="shared" si="1"/>
        <v>01/2025</v>
      </c>
      <c r="J13" s="16" t="str">
        <f t="shared" si="2"/>
        <v>CXG-0125</v>
      </c>
    </row>
    <row r="14">
      <c r="A14" s="8"/>
      <c r="B14" s="13"/>
      <c r="C14" s="8"/>
      <c r="D14" s="8"/>
      <c r="E14" s="8"/>
      <c r="G14" s="8"/>
    </row>
    <row r="15">
      <c r="A15" s="8" t="s">
        <v>9916</v>
      </c>
      <c r="B15" s="13">
        <v>45680.0</v>
      </c>
      <c r="C15" s="8" t="s">
        <v>6143</v>
      </c>
      <c r="D15" s="8" t="s">
        <v>1465</v>
      </c>
      <c r="E15" s="8">
        <v>1000.0</v>
      </c>
      <c r="G15" s="8" t="s">
        <v>108</v>
      </c>
      <c r="I15" s="16" t="str">
        <f t="shared" ref="I15:I177" si="3">TEXT(B15,"MM/YYYY")</f>
        <v>01/2025</v>
      </c>
      <c r="J15" s="16" t="str">
        <f t="shared" ref="J15:J177" si="4">IF(B15="","",CONCATENATE("CXG-",TEXT(B15,"MMYY")))</f>
        <v>CXG-0125</v>
      </c>
    </row>
    <row r="16">
      <c r="A16" s="8" t="s">
        <v>9917</v>
      </c>
      <c r="B16" s="13">
        <v>45680.0</v>
      </c>
      <c r="C16" s="8" t="s">
        <v>6143</v>
      </c>
      <c r="D16" s="8" t="s">
        <v>1465</v>
      </c>
      <c r="E16" s="8">
        <v>12000.0</v>
      </c>
      <c r="G16" s="8" t="s">
        <v>108</v>
      </c>
      <c r="H16" s="8" t="s">
        <v>9918</v>
      </c>
      <c r="I16" s="16" t="str">
        <f t="shared" si="3"/>
        <v>01/2025</v>
      </c>
      <c r="J16" s="16" t="str">
        <f t="shared" si="4"/>
        <v>CXG-0125</v>
      </c>
    </row>
    <row r="17">
      <c r="A17" s="8" t="s">
        <v>9919</v>
      </c>
      <c r="B17" s="13">
        <v>45679.0</v>
      </c>
      <c r="C17" s="8" t="s">
        <v>6143</v>
      </c>
      <c r="D17" s="8" t="s">
        <v>1465</v>
      </c>
      <c r="E17" s="8">
        <v>16000.0</v>
      </c>
      <c r="G17" s="8" t="s">
        <v>108</v>
      </c>
      <c r="H17" s="8" t="s">
        <v>9920</v>
      </c>
      <c r="I17" s="16" t="str">
        <f t="shared" si="3"/>
        <v>01/2025</v>
      </c>
      <c r="J17" s="16" t="str">
        <f t="shared" si="4"/>
        <v>CXG-0125</v>
      </c>
    </row>
    <row r="18">
      <c r="A18" s="8" t="s">
        <v>9921</v>
      </c>
      <c r="B18" s="13">
        <v>45679.0</v>
      </c>
      <c r="C18" s="8" t="s">
        <v>6143</v>
      </c>
      <c r="D18" s="8" t="s">
        <v>1465</v>
      </c>
      <c r="E18" s="8">
        <v>9500.0</v>
      </c>
      <c r="G18" s="8" t="s">
        <v>108</v>
      </c>
      <c r="H18" s="8" t="s">
        <v>9922</v>
      </c>
      <c r="I18" s="16" t="str">
        <f t="shared" si="3"/>
        <v>01/2025</v>
      </c>
      <c r="J18" s="16" t="str">
        <f t="shared" si="4"/>
        <v>CXG-0125</v>
      </c>
    </row>
    <row r="19">
      <c r="A19" s="8" t="s">
        <v>9923</v>
      </c>
      <c r="B19" s="13">
        <v>45679.0</v>
      </c>
      <c r="C19" s="8" t="s">
        <v>6143</v>
      </c>
      <c r="D19" s="8" t="s">
        <v>1465</v>
      </c>
      <c r="E19" s="8">
        <v>1500.0</v>
      </c>
      <c r="G19" s="8" t="s">
        <v>108</v>
      </c>
      <c r="I19" s="16" t="str">
        <f t="shared" si="3"/>
        <v>01/2025</v>
      </c>
      <c r="J19" s="16" t="str">
        <f t="shared" si="4"/>
        <v>CXG-0125</v>
      </c>
    </row>
    <row r="20">
      <c r="A20" s="8" t="s">
        <v>9924</v>
      </c>
      <c r="B20" s="13">
        <v>45685.0</v>
      </c>
      <c r="C20" s="8" t="s">
        <v>6130</v>
      </c>
      <c r="D20" s="8" t="s">
        <v>1473</v>
      </c>
      <c r="E20" s="8">
        <v>500.0</v>
      </c>
      <c r="G20" s="8" t="s">
        <v>89</v>
      </c>
      <c r="H20" s="8" t="s">
        <v>9925</v>
      </c>
      <c r="I20" s="16" t="str">
        <f t="shared" si="3"/>
        <v>01/2025</v>
      </c>
      <c r="J20" s="16" t="str">
        <f t="shared" si="4"/>
        <v>CXG-0125</v>
      </c>
    </row>
    <row r="21">
      <c r="A21" s="8" t="s">
        <v>9926</v>
      </c>
      <c r="B21" s="13">
        <v>45684.0</v>
      </c>
      <c r="C21" s="8" t="s">
        <v>6130</v>
      </c>
      <c r="D21" s="8" t="s">
        <v>1465</v>
      </c>
      <c r="E21" s="8">
        <v>97592.3</v>
      </c>
      <c r="G21" s="8" t="s">
        <v>89</v>
      </c>
      <c r="I21" s="16" t="str">
        <f t="shared" si="3"/>
        <v>01/2025</v>
      </c>
      <c r="J21" s="16" t="str">
        <f t="shared" si="4"/>
        <v>CXG-0125</v>
      </c>
    </row>
    <row r="22">
      <c r="A22" s="8" t="s">
        <v>9927</v>
      </c>
      <c r="B22" s="13">
        <v>45685.0</v>
      </c>
      <c r="C22" s="8" t="s">
        <v>6130</v>
      </c>
      <c r="D22" s="8" t="s">
        <v>1473</v>
      </c>
      <c r="E22" s="8">
        <v>0.82</v>
      </c>
      <c r="G22" s="8" t="s">
        <v>89</v>
      </c>
      <c r="H22" s="8" t="s">
        <v>9928</v>
      </c>
      <c r="I22" s="16" t="str">
        <f t="shared" si="3"/>
        <v>01/2025</v>
      </c>
      <c r="J22" s="16" t="str">
        <f t="shared" si="4"/>
        <v>CXG-0125</v>
      </c>
    </row>
    <row r="23">
      <c r="A23" s="8" t="s">
        <v>9929</v>
      </c>
      <c r="B23" s="13">
        <v>45685.0</v>
      </c>
      <c r="C23" s="8" t="s">
        <v>6130</v>
      </c>
      <c r="D23" s="8" t="s">
        <v>1473</v>
      </c>
      <c r="E23" s="8">
        <v>1.64</v>
      </c>
      <c r="G23" s="8" t="s">
        <v>89</v>
      </c>
      <c r="H23" s="8" t="s">
        <v>9930</v>
      </c>
      <c r="I23" s="16" t="str">
        <f t="shared" si="3"/>
        <v>01/2025</v>
      </c>
      <c r="J23" s="16" t="str">
        <f t="shared" si="4"/>
        <v>CXG-0125</v>
      </c>
    </row>
    <row r="24">
      <c r="A24" s="8" t="s">
        <v>9931</v>
      </c>
      <c r="B24" s="13">
        <v>45685.0</v>
      </c>
      <c r="C24" s="8" t="s">
        <v>6135</v>
      </c>
      <c r="D24" s="8" t="s">
        <v>1465</v>
      </c>
      <c r="E24" s="8">
        <v>96722.67</v>
      </c>
      <c r="G24" s="8" t="s">
        <v>113</v>
      </c>
      <c r="I24" s="16" t="str">
        <f t="shared" si="3"/>
        <v>01/2025</v>
      </c>
      <c r="J24" s="16" t="str">
        <f t="shared" si="4"/>
        <v>CXG-0125</v>
      </c>
    </row>
    <row r="25">
      <c r="A25" s="8" t="s">
        <v>9932</v>
      </c>
      <c r="B25" s="13">
        <v>45684.0</v>
      </c>
      <c r="C25" s="8" t="s">
        <v>6143</v>
      </c>
      <c r="D25" s="8" t="s">
        <v>1465</v>
      </c>
      <c r="E25" s="8">
        <v>9082.0</v>
      </c>
      <c r="G25" s="8" t="s">
        <v>108</v>
      </c>
      <c r="I25" s="16" t="str">
        <f t="shared" si="3"/>
        <v>01/2025</v>
      </c>
      <c r="J25" s="16" t="str">
        <f t="shared" si="4"/>
        <v>CXG-0125</v>
      </c>
    </row>
    <row r="26">
      <c r="A26" s="8" t="s">
        <v>9933</v>
      </c>
      <c r="B26" s="13">
        <v>45684.0</v>
      </c>
      <c r="C26" s="8" t="s">
        <v>6143</v>
      </c>
      <c r="D26" s="8" t="s">
        <v>1465</v>
      </c>
      <c r="E26" s="8">
        <v>4800.0</v>
      </c>
      <c r="G26" s="8" t="s">
        <v>108</v>
      </c>
      <c r="I26" s="16" t="str">
        <f t="shared" si="3"/>
        <v>01/2025</v>
      </c>
      <c r="J26" s="16" t="str">
        <f t="shared" si="4"/>
        <v>CXG-0125</v>
      </c>
    </row>
    <row r="27">
      <c r="A27" s="8" t="s">
        <v>9934</v>
      </c>
      <c r="B27" s="13">
        <v>45684.0</v>
      </c>
      <c r="C27" s="8" t="s">
        <v>6143</v>
      </c>
      <c r="D27" s="8" t="s">
        <v>1465</v>
      </c>
      <c r="E27" s="8">
        <v>4000.0</v>
      </c>
      <c r="G27" s="8" t="s">
        <v>108</v>
      </c>
      <c r="I27" s="16" t="str">
        <f t="shared" si="3"/>
        <v>01/2025</v>
      </c>
      <c r="J27" s="16" t="str">
        <f t="shared" si="4"/>
        <v>CXG-0125</v>
      </c>
    </row>
    <row r="28">
      <c r="A28" s="8" t="s">
        <v>9935</v>
      </c>
      <c r="B28" s="13">
        <v>45684.0</v>
      </c>
      <c r="C28" s="8" t="s">
        <v>6162</v>
      </c>
      <c r="D28" s="8" t="s">
        <v>1465</v>
      </c>
      <c r="E28" s="8">
        <v>13910.0</v>
      </c>
      <c r="G28" s="8" t="s">
        <v>115</v>
      </c>
      <c r="I28" s="16" t="str">
        <f t="shared" si="3"/>
        <v>01/2025</v>
      </c>
      <c r="J28" s="16" t="str">
        <f t="shared" si="4"/>
        <v>CXG-0125</v>
      </c>
    </row>
    <row r="29">
      <c r="A29" s="8" t="s">
        <v>9936</v>
      </c>
      <c r="B29" s="13">
        <v>45684.0</v>
      </c>
      <c r="C29" s="8" t="s">
        <v>6162</v>
      </c>
      <c r="D29" s="8" t="s">
        <v>1465</v>
      </c>
      <c r="E29" s="8">
        <v>65065.0</v>
      </c>
      <c r="G29" s="8" t="s">
        <v>115</v>
      </c>
      <c r="I29" s="16" t="str">
        <f t="shared" si="3"/>
        <v>01/2025</v>
      </c>
      <c r="J29" s="16" t="str">
        <f t="shared" si="4"/>
        <v>CXG-0125</v>
      </c>
    </row>
    <row r="30">
      <c r="A30" s="8" t="s">
        <v>9937</v>
      </c>
      <c r="B30" s="13">
        <v>45684.0</v>
      </c>
      <c r="C30" s="8" t="s">
        <v>6162</v>
      </c>
      <c r="D30" s="8" t="s">
        <v>1465</v>
      </c>
      <c r="E30" s="8">
        <v>15210.0</v>
      </c>
      <c r="G30" s="8" t="s">
        <v>115</v>
      </c>
      <c r="I30" s="16" t="str">
        <f t="shared" si="3"/>
        <v>01/2025</v>
      </c>
      <c r="J30" s="16" t="str">
        <f t="shared" si="4"/>
        <v>CXG-0125</v>
      </c>
    </row>
    <row r="31">
      <c r="A31" s="8" t="s">
        <v>9938</v>
      </c>
      <c r="B31" s="13">
        <v>45684.0</v>
      </c>
      <c r="C31" s="8" t="s">
        <v>6162</v>
      </c>
      <c r="D31" s="8" t="s">
        <v>1465</v>
      </c>
      <c r="E31" s="8">
        <v>65130.0</v>
      </c>
      <c r="G31" s="8" t="s">
        <v>115</v>
      </c>
      <c r="I31" s="16" t="str">
        <f t="shared" si="3"/>
        <v>01/2025</v>
      </c>
      <c r="J31" s="16" t="str">
        <f t="shared" si="4"/>
        <v>CXG-0125</v>
      </c>
    </row>
    <row r="32">
      <c r="A32" s="8" t="s">
        <v>9939</v>
      </c>
      <c r="B32" s="13">
        <v>45685.0</v>
      </c>
      <c r="C32" s="8" t="s">
        <v>6170</v>
      </c>
      <c r="D32" s="8" t="s">
        <v>1465</v>
      </c>
      <c r="E32" s="8">
        <v>83022.0</v>
      </c>
      <c r="G32" s="8" t="s">
        <v>102</v>
      </c>
      <c r="I32" s="16" t="str">
        <f t="shared" si="3"/>
        <v>01/2025</v>
      </c>
      <c r="J32" s="16" t="str">
        <f t="shared" si="4"/>
        <v>CXG-0125</v>
      </c>
    </row>
    <row r="33">
      <c r="A33" s="8" t="s">
        <v>9940</v>
      </c>
      <c r="B33" s="13">
        <v>45685.0</v>
      </c>
      <c r="C33" s="8" t="s">
        <v>6170</v>
      </c>
      <c r="D33" s="8" t="s">
        <v>1465</v>
      </c>
      <c r="E33" s="8">
        <v>90000.0</v>
      </c>
      <c r="G33" s="8" t="s">
        <v>102</v>
      </c>
      <c r="I33" s="16" t="str">
        <f t="shared" si="3"/>
        <v>01/2025</v>
      </c>
      <c r="J33" s="16" t="str">
        <f t="shared" si="4"/>
        <v>CXG-0125</v>
      </c>
    </row>
    <row r="34">
      <c r="A34" s="8" t="s">
        <v>9941</v>
      </c>
      <c r="B34" s="13">
        <v>45685.0</v>
      </c>
      <c r="C34" s="8" t="s">
        <v>6141</v>
      </c>
      <c r="D34" s="8" t="s">
        <v>1478</v>
      </c>
      <c r="E34" s="8">
        <v>53368.0</v>
      </c>
      <c r="G34" s="8" t="s">
        <v>86</v>
      </c>
      <c r="I34" s="16" t="str">
        <f t="shared" si="3"/>
        <v>01/2025</v>
      </c>
      <c r="J34" s="16" t="str">
        <f t="shared" si="4"/>
        <v>CXG-0125</v>
      </c>
    </row>
    <row r="35">
      <c r="A35" s="8" t="s">
        <v>9942</v>
      </c>
      <c r="B35" s="13">
        <v>45686.0</v>
      </c>
      <c r="C35" s="8" t="s">
        <v>6141</v>
      </c>
      <c r="D35" s="8" t="s">
        <v>1473</v>
      </c>
      <c r="E35" s="8">
        <v>0.06</v>
      </c>
      <c r="G35" s="8" t="s">
        <v>86</v>
      </c>
      <c r="I35" s="16" t="str">
        <f t="shared" si="3"/>
        <v>01/2025</v>
      </c>
      <c r="J35" s="16" t="str">
        <f t="shared" si="4"/>
        <v>CXG-0125</v>
      </c>
    </row>
    <row r="36">
      <c r="A36" s="8" t="s">
        <v>9943</v>
      </c>
      <c r="B36" s="13">
        <v>45685.0</v>
      </c>
      <c r="C36" s="8" t="s">
        <v>6162</v>
      </c>
      <c r="D36" s="8" t="s">
        <v>1465</v>
      </c>
      <c r="E36" s="8">
        <v>88712.0</v>
      </c>
      <c r="G36" s="8" t="s">
        <v>115</v>
      </c>
      <c r="I36" s="16" t="str">
        <f t="shared" si="3"/>
        <v>01/2025</v>
      </c>
      <c r="J36" s="16" t="str">
        <f t="shared" si="4"/>
        <v>CXG-0125</v>
      </c>
    </row>
    <row r="37">
      <c r="A37" s="8" t="s">
        <v>9944</v>
      </c>
      <c r="B37" s="13">
        <v>45685.0</v>
      </c>
      <c r="C37" s="8" t="s">
        <v>6162</v>
      </c>
      <c r="D37" s="8" t="s">
        <v>1465</v>
      </c>
      <c r="E37" s="8">
        <v>81237.0</v>
      </c>
      <c r="G37" s="8" t="s">
        <v>115</v>
      </c>
      <c r="I37" s="16" t="str">
        <f t="shared" si="3"/>
        <v>01/2025</v>
      </c>
      <c r="J37" s="16" t="str">
        <f t="shared" si="4"/>
        <v>CXG-0125</v>
      </c>
    </row>
    <row r="38">
      <c r="A38" s="8" t="s">
        <v>9945</v>
      </c>
      <c r="B38" s="13">
        <v>45684.0</v>
      </c>
      <c r="C38" s="8" t="s">
        <v>6143</v>
      </c>
      <c r="D38" s="8" t="s">
        <v>1465</v>
      </c>
      <c r="E38" s="8">
        <v>13000.0</v>
      </c>
      <c r="G38" s="8" t="s">
        <v>108</v>
      </c>
      <c r="I38" s="16" t="str">
        <f t="shared" si="3"/>
        <v>01/2025</v>
      </c>
      <c r="J38" s="16" t="str">
        <f t="shared" si="4"/>
        <v>CXG-0125</v>
      </c>
    </row>
    <row r="39">
      <c r="A39" s="8" t="s">
        <v>9946</v>
      </c>
      <c r="B39" s="13">
        <v>45686.0</v>
      </c>
      <c r="C39" s="8" t="s">
        <v>6135</v>
      </c>
      <c r="D39" s="8" t="s">
        <v>1465</v>
      </c>
      <c r="E39" s="8">
        <v>95754.33</v>
      </c>
      <c r="G39" s="8" t="s">
        <v>113</v>
      </c>
      <c r="I39" s="16" t="str">
        <f t="shared" si="3"/>
        <v>01/2025</v>
      </c>
      <c r="J39" s="16" t="str">
        <f t="shared" si="4"/>
        <v>CXG-0125</v>
      </c>
    </row>
    <row r="40">
      <c r="A40" s="8" t="s">
        <v>9947</v>
      </c>
      <c r="B40" s="13">
        <v>45687.0</v>
      </c>
      <c r="C40" s="8" t="s">
        <v>6181</v>
      </c>
      <c r="D40" s="8" t="s">
        <v>1478</v>
      </c>
      <c r="E40" s="8">
        <v>76362.0</v>
      </c>
      <c r="G40" s="8" t="s">
        <v>138</v>
      </c>
      <c r="I40" s="16" t="str">
        <f t="shared" si="3"/>
        <v>01/2025</v>
      </c>
      <c r="J40" s="16" t="str">
        <f t="shared" si="4"/>
        <v>CXG-0125</v>
      </c>
    </row>
    <row r="41">
      <c r="A41" s="8" t="s">
        <v>9948</v>
      </c>
      <c r="B41" s="13">
        <v>45687.0</v>
      </c>
      <c r="C41" s="8" t="s">
        <v>6181</v>
      </c>
      <c r="D41" s="8" t="s">
        <v>1478</v>
      </c>
      <c r="E41" s="8">
        <v>81588.0</v>
      </c>
      <c r="G41" s="8" t="s">
        <v>138</v>
      </c>
      <c r="I41" s="16" t="str">
        <f t="shared" si="3"/>
        <v>01/2025</v>
      </c>
      <c r="J41" s="16" t="str">
        <f t="shared" si="4"/>
        <v>CXG-0125</v>
      </c>
    </row>
    <row r="42">
      <c r="A42" s="8" t="s">
        <v>9949</v>
      </c>
      <c r="B42" s="13">
        <v>45688.0</v>
      </c>
      <c r="C42" s="8" t="s">
        <v>6177</v>
      </c>
      <c r="D42" s="8" t="s">
        <v>1465</v>
      </c>
      <c r="E42" s="8">
        <v>30000.0</v>
      </c>
      <c r="G42" s="8" t="s">
        <v>27</v>
      </c>
      <c r="I42" s="16" t="str">
        <f t="shared" si="3"/>
        <v>01/2025</v>
      </c>
      <c r="J42" s="16" t="str">
        <f t="shared" si="4"/>
        <v>CXG-0125</v>
      </c>
    </row>
    <row r="43">
      <c r="A43" s="8" t="s">
        <v>9950</v>
      </c>
      <c r="B43" s="13">
        <v>45688.0</v>
      </c>
      <c r="C43" s="8" t="s">
        <v>6166</v>
      </c>
      <c r="D43" s="8" t="s">
        <v>1465</v>
      </c>
      <c r="E43" s="8">
        <v>16846.0</v>
      </c>
      <c r="G43" s="8" t="s">
        <v>97</v>
      </c>
      <c r="I43" s="16" t="str">
        <f t="shared" si="3"/>
        <v>01/2025</v>
      </c>
      <c r="J43" s="16" t="str">
        <f t="shared" si="4"/>
        <v>CXG-0125</v>
      </c>
    </row>
    <row r="44">
      <c r="A44" s="8" t="s">
        <v>9951</v>
      </c>
      <c r="B44" s="13">
        <v>45687.0</v>
      </c>
      <c r="C44" s="8" t="s">
        <v>6166</v>
      </c>
      <c r="D44" s="8" t="s">
        <v>1465</v>
      </c>
      <c r="E44" s="8">
        <v>60000.0</v>
      </c>
      <c r="G44" s="8" t="s">
        <v>97</v>
      </c>
      <c r="I44" s="16" t="str">
        <f t="shared" si="3"/>
        <v>01/2025</v>
      </c>
      <c r="J44" s="16" t="str">
        <f t="shared" si="4"/>
        <v>CXG-0125</v>
      </c>
    </row>
    <row r="45">
      <c r="A45" s="8" t="s">
        <v>9952</v>
      </c>
      <c r="B45" s="13">
        <v>45688.0</v>
      </c>
      <c r="C45" s="8" t="s">
        <v>6134</v>
      </c>
      <c r="D45" s="8" t="s">
        <v>1478</v>
      </c>
      <c r="E45" s="8">
        <v>70000.0</v>
      </c>
      <c r="G45" s="8" t="s">
        <v>105</v>
      </c>
      <c r="I45" s="16" t="str">
        <f t="shared" si="3"/>
        <v>01/2025</v>
      </c>
      <c r="J45" s="16" t="str">
        <f t="shared" si="4"/>
        <v>CXG-0125</v>
      </c>
    </row>
    <row r="46">
      <c r="A46" s="8" t="s">
        <v>9953</v>
      </c>
      <c r="B46" s="13">
        <v>45688.0</v>
      </c>
      <c r="C46" s="8" t="s">
        <v>6177</v>
      </c>
      <c r="D46" s="8" t="s">
        <v>1465</v>
      </c>
      <c r="E46" s="8">
        <v>15000.0</v>
      </c>
      <c r="G46" s="8" t="s">
        <v>27</v>
      </c>
      <c r="I46" s="16" t="str">
        <f t="shared" si="3"/>
        <v>01/2025</v>
      </c>
      <c r="J46" s="16" t="str">
        <f t="shared" si="4"/>
        <v>CXG-0125</v>
      </c>
    </row>
    <row r="47">
      <c r="A47" s="8" t="s">
        <v>9954</v>
      </c>
      <c r="B47" s="13">
        <v>45688.0</v>
      </c>
      <c r="C47" s="8" t="s">
        <v>6178</v>
      </c>
      <c r="D47" s="8" t="s">
        <v>1465</v>
      </c>
      <c r="E47" s="8">
        <v>17050.0</v>
      </c>
      <c r="G47" s="8" t="s">
        <v>135</v>
      </c>
      <c r="I47" s="16" t="str">
        <f t="shared" si="3"/>
        <v>01/2025</v>
      </c>
      <c r="J47" s="16" t="str">
        <f t="shared" si="4"/>
        <v>CXG-0125</v>
      </c>
    </row>
    <row r="48">
      <c r="A48" s="8" t="s">
        <v>9955</v>
      </c>
      <c r="B48" s="13">
        <v>45688.0</v>
      </c>
      <c r="C48" s="8" t="s">
        <v>6122</v>
      </c>
      <c r="D48" s="8" t="s">
        <v>1465</v>
      </c>
      <c r="E48" s="8">
        <v>50000.0</v>
      </c>
      <c r="G48" s="8" t="s">
        <v>92</v>
      </c>
      <c r="I48" s="16" t="str">
        <f t="shared" si="3"/>
        <v>01/2025</v>
      </c>
      <c r="J48" s="16" t="str">
        <f t="shared" si="4"/>
        <v>CXG-0125</v>
      </c>
    </row>
    <row r="49">
      <c r="A49" s="8" t="s">
        <v>9956</v>
      </c>
      <c r="B49" s="13">
        <v>45688.0</v>
      </c>
      <c r="C49" s="8" t="s">
        <v>6135</v>
      </c>
      <c r="D49" s="8" t="s">
        <v>1465</v>
      </c>
      <c r="E49" s="8">
        <v>20000.0</v>
      </c>
      <c r="G49" s="8" t="s">
        <v>113</v>
      </c>
      <c r="I49" s="16" t="str">
        <f t="shared" si="3"/>
        <v>01/2025</v>
      </c>
      <c r="J49" s="16" t="str">
        <f t="shared" si="4"/>
        <v>CXG-0125</v>
      </c>
    </row>
    <row r="50">
      <c r="A50" s="8" t="s">
        <v>9957</v>
      </c>
      <c r="B50" s="13">
        <v>45687.0</v>
      </c>
      <c r="C50" s="8" t="s">
        <v>6162</v>
      </c>
      <c r="D50" s="8" t="s">
        <v>1465</v>
      </c>
      <c r="E50" s="8">
        <v>64870.0</v>
      </c>
      <c r="G50" s="8" t="s">
        <v>115</v>
      </c>
      <c r="I50" s="16" t="str">
        <f t="shared" si="3"/>
        <v>01/2025</v>
      </c>
      <c r="J50" s="16" t="str">
        <f t="shared" si="4"/>
        <v>CXG-0125</v>
      </c>
    </row>
    <row r="51">
      <c r="A51" s="8" t="s">
        <v>9958</v>
      </c>
      <c r="B51" s="13">
        <v>45687.0</v>
      </c>
      <c r="C51" s="8" t="s">
        <v>6162</v>
      </c>
      <c r="D51" s="8" t="s">
        <v>1465</v>
      </c>
      <c r="E51" s="8">
        <v>39377.0</v>
      </c>
      <c r="G51" s="8" t="s">
        <v>115</v>
      </c>
      <c r="I51" s="16" t="str">
        <f t="shared" si="3"/>
        <v>01/2025</v>
      </c>
      <c r="J51" s="16" t="str">
        <f t="shared" si="4"/>
        <v>CXG-0125</v>
      </c>
    </row>
    <row r="52">
      <c r="A52" s="8" t="s">
        <v>9959</v>
      </c>
      <c r="B52" s="13">
        <v>45687.0</v>
      </c>
      <c r="C52" s="8" t="s">
        <v>6162</v>
      </c>
      <c r="D52" s="8" t="s">
        <v>1465</v>
      </c>
      <c r="E52" s="8">
        <v>48230.0</v>
      </c>
      <c r="G52" s="8" t="s">
        <v>115</v>
      </c>
      <c r="I52" s="16" t="str">
        <f t="shared" si="3"/>
        <v>01/2025</v>
      </c>
      <c r="J52" s="16" t="str">
        <f t="shared" si="4"/>
        <v>CXG-0125</v>
      </c>
    </row>
    <row r="53">
      <c r="A53" s="8" t="s">
        <v>9960</v>
      </c>
      <c r="B53" s="13">
        <v>45687.0</v>
      </c>
      <c r="C53" s="8" t="s">
        <v>6162</v>
      </c>
      <c r="D53" s="8" t="s">
        <v>1465</v>
      </c>
      <c r="E53" s="8">
        <v>62946.0</v>
      </c>
      <c r="G53" s="8" t="s">
        <v>115</v>
      </c>
      <c r="I53" s="16" t="str">
        <f t="shared" si="3"/>
        <v>01/2025</v>
      </c>
      <c r="J53" s="16" t="str">
        <f t="shared" si="4"/>
        <v>CXG-0125</v>
      </c>
    </row>
    <row r="54">
      <c r="A54" s="8" t="s">
        <v>9961</v>
      </c>
      <c r="B54" s="13">
        <v>45687.0</v>
      </c>
      <c r="C54" s="8" t="s">
        <v>6162</v>
      </c>
      <c r="D54" s="8" t="s">
        <v>1465</v>
      </c>
      <c r="E54" s="8">
        <v>14079.0</v>
      </c>
      <c r="G54" s="8" t="s">
        <v>115</v>
      </c>
      <c r="I54" s="16" t="str">
        <f t="shared" si="3"/>
        <v>01/2025</v>
      </c>
      <c r="J54" s="16" t="str">
        <f t="shared" si="4"/>
        <v>CXG-0125</v>
      </c>
    </row>
    <row r="55">
      <c r="A55" s="8" t="s">
        <v>9962</v>
      </c>
      <c r="B55" s="13">
        <v>45687.0</v>
      </c>
      <c r="C55" s="8" t="s">
        <v>6162</v>
      </c>
      <c r="D55" s="8" t="s">
        <v>1465</v>
      </c>
      <c r="E55" s="8">
        <v>63570.0</v>
      </c>
      <c r="G55" s="8" t="s">
        <v>115</v>
      </c>
      <c r="I55" s="16" t="str">
        <f t="shared" si="3"/>
        <v>01/2025</v>
      </c>
      <c r="J55" s="16" t="str">
        <f t="shared" si="4"/>
        <v>CXG-0125</v>
      </c>
    </row>
    <row r="56">
      <c r="A56" s="8" t="s">
        <v>9963</v>
      </c>
      <c r="B56" s="13">
        <v>45687.0</v>
      </c>
      <c r="C56" s="8" t="s">
        <v>6162</v>
      </c>
      <c r="D56" s="8" t="s">
        <v>1465</v>
      </c>
      <c r="E56" s="8">
        <v>20488.0</v>
      </c>
      <c r="G56" s="8" t="s">
        <v>115</v>
      </c>
      <c r="I56" s="16" t="str">
        <f t="shared" si="3"/>
        <v>01/2025</v>
      </c>
      <c r="J56" s="16" t="str">
        <f t="shared" si="4"/>
        <v>CXG-0125</v>
      </c>
    </row>
    <row r="57">
      <c r="A57" s="8" t="s">
        <v>9964</v>
      </c>
      <c r="B57" s="13">
        <v>45687.0</v>
      </c>
      <c r="C57" s="8" t="s">
        <v>6162</v>
      </c>
      <c r="D57" s="8" t="s">
        <v>1465</v>
      </c>
      <c r="E57" s="8">
        <v>64935.0</v>
      </c>
      <c r="G57" s="8" t="s">
        <v>115</v>
      </c>
      <c r="I57" s="16" t="str">
        <f t="shared" si="3"/>
        <v>01/2025</v>
      </c>
      <c r="J57" s="16" t="str">
        <f t="shared" si="4"/>
        <v>CXG-0125</v>
      </c>
    </row>
    <row r="58">
      <c r="A58" s="8" t="s">
        <v>9965</v>
      </c>
      <c r="B58" s="13">
        <v>45687.0</v>
      </c>
      <c r="C58" s="8" t="s">
        <v>6162</v>
      </c>
      <c r="D58" s="8" t="s">
        <v>1465</v>
      </c>
      <c r="E58" s="8">
        <v>11700.0</v>
      </c>
      <c r="G58" s="8" t="s">
        <v>115</v>
      </c>
      <c r="I58" s="16" t="str">
        <f t="shared" si="3"/>
        <v>01/2025</v>
      </c>
      <c r="J58" s="16" t="str">
        <f t="shared" si="4"/>
        <v>CXG-0125</v>
      </c>
    </row>
    <row r="59">
      <c r="A59" s="8" t="s">
        <v>9966</v>
      </c>
      <c r="B59" s="13">
        <v>45687.0</v>
      </c>
      <c r="C59" s="8" t="s">
        <v>6162</v>
      </c>
      <c r="D59" s="8" t="s">
        <v>1465</v>
      </c>
      <c r="E59" s="8">
        <v>21892.0</v>
      </c>
      <c r="G59" s="8" t="s">
        <v>115</v>
      </c>
      <c r="I59" s="16" t="str">
        <f t="shared" si="3"/>
        <v>01/2025</v>
      </c>
      <c r="J59" s="16" t="str">
        <f t="shared" si="4"/>
        <v>CXG-0125</v>
      </c>
    </row>
    <row r="60">
      <c r="A60" s="8" t="s">
        <v>9967</v>
      </c>
      <c r="B60" s="13">
        <v>45691.0</v>
      </c>
      <c r="C60" s="8" t="s">
        <v>6186</v>
      </c>
      <c r="D60" s="8" t="s">
        <v>1575</v>
      </c>
      <c r="E60" s="8">
        <v>65000.0</v>
      </c>
      <c r="G60" s="8" t="s">
        <v>144</v>
      </c>
      <c r="I60" s="16" t="str">
        <f t="shared" si="3"/>
        <v>02/2025</v>
      </c>
      <c r="J60" s="16" t="str">
        <f t="shared" si="4"/>
        <v>CXG-0225</v>
      </c>
    </row>
    <row r="61">
      <c r="A61" s="8" t="s">
        <v>9968</v>
      </c>
      <c r="B61" s="13">
        <v>45691.0</v>
      </c>
      <c r="C61" s="8" t="s">
        <v>6186</v>
      </c>
      <c r="D61" s="8" t="s">
        <v>1575</v>
      </c>
      <c r="E61" s="8">
        <v>29040.0</v>
      </c>
      <c r="G61" s="8" t="s">
        <v>144</v>
      </c>
      <c r="I61" s="16" t="str">
        <f t="shared" si="3"/>
        <v>02/2025</v>
      </c>
      <c r="J61" s="16" t="str">
        <f t="shared" si="4"/>
        <v>CXG-0225</v>
      </c>
    </row>
    <row r="62">
      <c r="A62" s="8" t="s">
        <v>9969</v>
      </c>
      <c r="B62" s="13">
        <v>45691.0</v>
      </c>
      <c r="C62" s="8" t="s">
        <v>6134</v>
      </c>
      <c r="D62" s="8" t="s">
        <v>1465</v>
      </c>
      <c r="E62" s="8">
        <v>50000.0</v>
      </c>
      <c r="G62" s="8" t="s">
        <v>105</v>
      </c>
      <c r="I62" s="16" t="str">
        <f t="shared" si="3"/>
        <v>02/2025</v>
      </c>
      <c r="J62" s="16" t="str">
        <f t="shared" si="4"/>
        <v>CXG-0225</v>
      </c>
    </row>
    <row r="63">
      <c r="A63" s="8" t="s">
        <v>9970</v>
      </c>
      <c r="B63" s="13">
        <v>45691.0</v>
      </c>
      <c r="C63" s="8" t="s">
        <v>6177</v>
      </c>
      <c r="D63" s="8" t="s">
        <v>1465</v>
      </c>
      <c r="E63" s="8">
        <v>18000.0</v>
      </c>
      <c r="G63" s="8" t="s">
        <v>27</v>
      </c>
      <c r="I63" s="16" t="str">
        <f t="shared" si="3"/>
        <v>02/2025</v>
      </c>
      <c r="J63" s="16" t="str">
        <f t="shared" si="4"/>
        <v>CXG-0225</v>
      </c>
    </row>
    <row r="64">
      <c r="A64" s="8" t="s">
        <v>9971</v>
      </c>
      <c r="B64" s="13">
        <v>45691.0</v>
      </c>
      <c r="C64" s="8" t="s">
        <v>6177</v>
      </c>
      <c r="D64" s="8" t="s">
        <v>1465</v>
      </c>
      <c r="E64" s="8">
        <v>2750.0</v>
      </c>
      <c r="G64" s="8" t="s">
        <v>27</v>
      </c>
      <c r="I64" s="16" t="str">
        <f t="shared" si="3"/>
        <v>02/2025</v>
      </c>
      <c r="J64" s="16" t="str">
        <f t="shared" si="4"/>
        <v>CXG-0225</v>
      </c>
    </row>
    <row r="65">
      <c r="A65" s="8" t="s">
        <v>9972</v>
      </c>
      <c r="B65" s="13">
        <v>45691.0</v>
      </c>
      <c r="C65" s="8" t="s">
        <v>6170</v>
      </c>
      <c r="D65" s="8" t="s">
        <v>1465</v>
      </c>
      <c r="E65" s="8">
        <v>5507.0</v>
      </c>
      <c r="G65" s="8" t="s">
        <v>102</v>
      </c>
      <c r="I65" s="16" t="str">
        <f t="shared" si="3"/>
        <v>02/2025</v>
      </c>
      <c r="J65" s="16" t="str">
        <f t="shared" si="4"/>
        <v>CXG-0225</v>
      </c>
    </row>
    <row r="66">
      <c r="A66" s="8" t="s">
        <v>9973</v>
      </c>
      <c r="B66" s="13">
        <v>45691.0</v>
      </c>
      <c r="C66" s="8" t="s">
        <v>6170</v>
      </c>
      <c r="D66" s="8" t="s">
        <v>1473</v>
      </c>
      <c r="E66" s="8">
        <v>1.01</v>
      </c>
      <c r="G66" s="8" t="s">
        <v>102</v>
      </c>
      <c r="I66" s="16" t="str">
        <f t="shared" si="3"/>
        <v>02/2025</v>
      </c>
      <c r="J66" s="16" t="str">
        <f t="shared" si="4"/>
        <v>CXG-0225</v>
      </c>
    </row>
    <row r="67">
      <c r="A67" s="8" t="s">
        <v>9974</v>
      </c>
      <c r="B67" s="13">
        <v>45691.0</v>
      </c>
      <c r="C67" s="8" t="s">
        <v>6178</v>
      </c>
      <c r="D67" s="8" t="s">
        <v>1465</v>
      </c>
      <c r="E67" s="8">
        <v>66322.49</v>
      </c>
      <c r="G67" s="8" t="s">
        <v>135</v>
      </c>
      <c r="I67" s="16" t="str">
        <f t="shared" si="3"/>
        <v>02/2025</v>
      </c>
      <c r="J67" s="16" t="str">
        <f t="shared" si="4"/>
        <v>CXG-0225</v>
      </c>
    </row>
    <row r="68">
      <c r="A68" s="8" t="s">
        <v>9975</v>
      </c>
      <c r="B68" s="13">
        <v>45692.0</v>
      </c>
      <c r="C68" s="8" t="s">
        <v>6135</v>
      </c>
      <c r="D68" s="8" t="s">
        <v>1465</v>
      </c>
      <c r="E68" s="8">
        <v>38178.0</v>
      </c>
      <c r="G68" s="8" t="s">
        <v>113</v>
      </c>
      <c r="I68" s="16" t="str">
        <f t="shared" si="3"/>
        <v>02/2025</v>
      </c>
      <c r="J68" s="16" t="str">
        <f t="shared" si="4"/>
        <v>CXG-0225</v>
      </c>
    </row>
    <row r="69">
      <c r="A69" s="8" t="s">
        <v>9976</v>
      </c>
      <c r="B69" s="13">
        <v>45692.0</v>
      </c>
      <c r="C69" s="8" t="s">
        <v>6130</v>
      </c>
      <c r="D69" s="8" t="s">
        <v>1465</v>
      </c>
      <c r="E69" s="8">
        <v>109171.56</v>
      </c>
      <c r="G69" s="8" t="s">
        <v>89</v>
      </c>
      <c r="I69" s="16" t="str">
        <f t="shared" si="3"/>
        <v>02/2025</v>
      </c>
      <c r="J69" s="16" t="str">
        <f t="shared" si="4"/>
        <v>CXG-0225</v>
      </c>
    </row>
    <row r="70">
      <c r="A70" s="8" t="s">
        <v>9977</v>
      </c>
      <c r="B70" s="13">
        <v>45692.0</v>
      </c>
      <c r="C70" s="8" t="s">
        <v>6130</v>
      </c>
      <c r="D70" s="8" t="s">
        <v>1473</v>
      </c>
      <c r="E70" s="8">
        <v>0.83</v>
      </c>
      <c r="G70" s="8" t="s">
        <v>89</v>
      </c>
      <c r="I70" s="16" t="str">
        <f t="shared" si="3"/>
        <v>02/2025</v>
      </c>
      <c r="J70" s="16" t="str">
        <f t="shared" si="4"/>
        <v>CXG-0225</v>
      </c>
    </row>
    <row r="71">
      <c r="A71" s="8" t="s">
        <v>9978</v>
      </c>
      <c r="B71" s="13">
        <v>45692.0</v>
      </c>
      <c r="C71" s="8" t="s">
        <v>6135</v>
      </c>
      <c r="D71" s="8" t="s">
        <v>1465</v>
      </c>
      <c r="E71" s="8">
        <v>16692.0</v>
      </c>
      <c r="G71" s="8" t="s">
        <v>113</v>
      </c>
      <c r="I71" s="16" t="str">
        <f t="shared" si="3"/>
        <v>02/2025</v>
      </c>
      <c r="J71" s="16" t="str">
        <f t="shared" si="4"/>
        <v>CXG-0225</v>
      </c>
    </row>
    <row r="72">
      <c r="A72" s="8" t="s">
        <v>9979</v>
      </c>
      <c r="B72" s="13">
        <v>45692.0</v>
      </c>
      <c r="C72" s="8" t="s">
        <v>6135</v>
      </c>
      <c r="D72" s="8" t="s">
        <v>1465</v>
      </c>
      <c r="E72" s="8">
        <v>10000.0</v>
      </c>
      <c r="G72" s="8" t="s">
        <v>113</v>
      </c>
      <c r="I72" s="16" t="str">
        <f t="shared" si="3"/>
        <v>02/2025</v>
      </c>
      <c r="J72" s="16" t="str">
        <f t="shared" si="4"/>
        <v>CXG-0225</v>
      </c>
    </row>
    <row r="73">
      <c r="A73" s="8" t="s">
        <v>9980</v>
      </c>
      <c r="B73" s="13">
        <v>45692.0</v>
      </c>
      <c r="C73" s="8" t="s">
        <v>6181</v>
      </c>
      <c r="D73" s="8" t="s">
        <v>1478</v>
      </c>
      <c r="E73" s="8">
        <v>81718.0</v>
      </c>
      <c r="G73" s="8" t="s">
        <v>138</v>
      </c>
      <c r="I73" s="16" t="str">
        <f t="shared" si="3"/>
        <v>02/2025</v>
      </c>
      <c r="J73" s="16" t="str">
        <f t="shared" si="4"/>
        <v>CXG-0225</v>
      </c>
    </row>
    <row r="74">
      <c r="A74" s="8" t="s">
        <v>9981</v>
      </c>
      <c r="B74" s="13">
        <v>45692.0</v>
      </c>
      <c r="C74" s="8" t="s">
        <v>6181</v>
      </c>
      <c r="D74" s="8" t="s">
        <v>1473</v>
      </c>
      <c r="E74" s="8">
        <v>0.26</v>
      </c>
      <c r="G74" s="8" t="s">
        <v>138</v>
      </c>
      <c r="I74" s="16" t="str">
        <f t="shared" si="3"/>
        <v>02/2025</v>
      </c>
      <c r="J74" s="16" t="str">
        <f t="shared" si="4"/>
        <v>CXG-0225</v>
      </c>
    </row>
    <row r="75">
      <c r="A75" s="8" t="s">
        <v>9982</v>
      </c>
      <c r="B75" s="13">
        <v>45692.0</v>
      </c>
      <c r="C75" s="8" t="s">
        <v>6133</v>
      </c>
      <c r="D75" s="8" t="s">
        <v>1575</v>
      </c>
      <c r="E75" s="8">
        <v>50000.0</v>
      </c>
      <c r="G75" s="8" t="s">
        <v>95</v>
      </c>
      <c r="I75" s="16" t="str">
        <f t="shared" si="3"/>
        <v>02/2025</v>
      </c>
      <c r="J75" s="16" t="str">
        <f t="shared" si="4"/>
        <v>CXG-0225</v>
      </c>
    </row>
    <row r="76">
      <c r="A76" s="8" t="s">
        <v>9983</v>
      </c>
      <c r="B76" s="13">
        <v>45689.0</v>
      </c>
      <c r="C76" s="8" t="s">
        <v>6123</v>
      </c>
      <c r="D76" s="8" t="s">
        <v>1465</v>
      </c>
      <c r="E76" s="8">
        <v>70936.21</v>
      </c>
      <c r="G76" s="8" t="s">
        <v>130</v>
      </c>
      <c r="H76" s="8" t="s">
        <v>9984</v>
      </c>
      <c r="I76" s="16" t="str">
        <f t="shared" si="3"/>
        <v>02/2025</v>
      </c>
      <c r="J76" s="16" t="str">
        <f t="shared" si="4"/>
        <v>CXG-0225</v>
      </c>
    </row>
    <row r="77">
      <c r="A77" s="8" t="s">
        <v>9985</v>
      </c>
      <c r="B77" s="13">
        <v>45689.0</v>
      </c>
      <c r="C77" s="8" t="s">
        <v>6123</v>
      </c>
      <c r="D77" s="8" t="s">
        <v>1473</v>
      </c>
      <c r="E77" s="8">
        <v>775.61</v>
      </c>
      <c r="G77" s="8" t="s">
        <v>130</v>
      </c>
      <c r="H77" s="8" t="s">
        <v>9986</v>
      </c>
      <c r="I77" s="16" t="str">
        <f t="shared" si="3"/>
        <v>02/2025</v>
      </c>
      <c r="J77" s="16" t="str">
        <f t="shared" si="4"/>
        <v>CXG-0225</v>
      </c>
    </row>
    <row r="78">
      <c r="A78" s="8" t="s">
        <v>9987</v>
      </c>
      <c r="B78" s="13">
        <v>45693.0</v>
      </c>
      <c r="C78" s="8" t="s">
        <v>6198</v>
      </c>
      <c r="D78" s="8" t="s">
        <v>1478</v>
      </c>
      <c r="E78" s="8">
        <v>74654.67</v>
      </c>
      <c r="G78" s="8" t="s">
        <v>147</v>
      </c>
      <c r="I78" s="16" t="str">
        <f t="shared" si="3"/>
        <v>02/2025</v>
      </c>
      <c r="J78" s="16" t="str">
        <f t="shared" si="4"/>
        <v>CXG-0225</v>
      </c>
    </row>
    <row r="79">
      <c r="A79" s="8" t="s">
        <v>9988</v>
      </c>
      <c r="B79" s="13">
        <v>45693.0</v>
      </c>
      <c r="C79" s="8" t="s">
        <v>6133</v>
      </c>
      <c r="D79" s="8" t="s">
        <v>1575</v>
      </c>
      <c r="E79" s="8">
        <v>46964.72</v>
      </c>
      <c r="G79" s="8" t="s">
        <v>95</v>
      </c>
      <c r="I79" s="16" t="str">
        <f t="shared" si="3"/>
        <v>02/2025</v>
      </c>
      <c r="J79" s="16" t="str">
        <f t="shared" si="4"/>
        <v>CXG-0225</v>
      </c>
    </row>
    <row r="80">
      <c r="A80" s="8" t="s">
        <v>9989</v>
      </c>
      <c r="B80" s="13">
        <v>45691.0</v>
      </c>
      <c r="C80" s="8" t="s">
        <v>6182</v>
      </c>
      <c r="D80" s="8" t="s">
        <v>1465</v>
      </c>
      <c r="E80" s="8">
        <v>90768.86</v>
      </c>
      <c r="G80" s="8" t="s">
        <v>140</v>
      </c>
      <c r="I80" s="16" t="str">
        <f t="shared" si="3"/>
        <v>02/2025</v>
      </c>
      <c r="J80" s="16" t="str">
        <f t="shared" si="4"/>
        <v>CXG-0225</v>
      </c>
    </row>
    <row r="81">
      <c r="A81" s="8" t="s">
        <v>9990</v>
      </c>
      <c r="B81" s="13">
        <v>45692.0</v>
      </c>
      <c r="C81" s="8" t="s">
        <v>6162</v>
      </c>
      <c r="D81" s="8" t="s">
        <v>1465</v>
      </c>
      <c r="E81" s="8">
        <v>49569.0</v>
      </c>
      <c r="G81" s="8" t="s">
        <v>115</v>
      </c>
      <c r="I81" s="16" t="str">
        <f t="shared" si="3"/>
        <v>02/2025</v>
      </c>
      <c r="J81" s="16" t="str">
        <f t="shared" si="4"/>
        <v>CXG-0225</v>
      </c>
    </row>
    <row r="82">
      <c r="A82" s="10" t="s">
        <v>9991</v>
      </c>
      <c r="B82" s="13">
        <v>45693.0</v>
      </c>
      <c r="C82" s="8" t="s">
        <v>6198</v>
      </c>
      <c r="D82" s="8" t="s">
        <v>1473</v>
      </c>
      <c r="E82" s="8">
        <v>0.24</v>
      </c>
      <c r="G82" s="8" t="s">
        <v>147</v>
      </c>
      <c r="I82" s="16" t="str">
        <f t="shared" si="3"/>
        <v>02/2025</v>
      </c>
      <c r="J82" s="16" t="str">
        <f t="shared" si="4"/>
        <v>CXG-0225</v>
      </c>
    </row>
    <row r="83">
      <c r="A83" s="8" t="s">
        <v>9992</v>
      </c>
      <c r="B83" s="13">
        <v>45693.0</v>
      </c>
      <c r="C83" s="8" t="s">
        <v>6122</v>
      </c>
      <c r="D83" s="8" t="s">
        <v>1465</v>
      </c>
      <c r="E83" s="8">
        <v>30000.0</v>
      </c>
      <c r="G83" s="8" t="s">
        <v>92</v>
      </c>
      <c r="I83" s="16" t="str">
        <f t="shared" si="3"/>
        <v>02/2025</v>
      </c>
      <c r="J83" s="16" t="str">
        <f t="shared" si="4"/>
        <v>CXG-0225</v>
      </c>
    </row>
    <row r="84">
      <c r="A84" s="8" t="s">
        <v>9993</v>
      </c>
      <c r="B84" s="13">
        <v>45693.0</v>
      </c>
      <c r="C84" s="8" t="s">
        <v>6122</v>
      </c>
      <c r="D84" s="8" t="s">
        <v>1465</v>
      </c>
      <c r="E84" s="8">
        <v>6410.5</v>
      </c>
      <c r="G84" s="8" t="s">
        <v>92</v>
      </c>
      <c r="I84" s="16" t="str">
        <f t="shared" si="3"/>
        <v>02/2025</v>
      </c>
      <c r="J84" s="16" t="str">
        <f t="shared" si="4"/>
        <v>CXG-0225</v>
      </c>
    </row>
    <row r="85">
      <c r="A85" s="8" t="s">
        <v>9994</v>
      </c>
      <c r="B85" s="13">
        <v>45693.0</v>
      </c>
      <c r="C85" s="8" t="s">
        <v>6122</v>
      </c>
      <c r="D85" s="8" t="s">
        <v>1465</v>
      </c>
      <c r="E85" s="8">
        <v>4600.0</v>
      </c>
      <c r="G85" s="8" t="s">
        <v>92</v>
      </c>
      <c r="I85" s="16" t="str">
        <f t="shared" si="3"/>
        <v>02/2025</v>
      </c>
      <c r="J85" s="16" t="str">
        <f t="shared" si="4"/>
        <v>CXG-0225</v>
      </c>
    </row>
    <row r="86">
      <c r="A86" s="8" t="s">
        <v>9995</v>
      </c>
      <c r="B86" s="13">
        <v>45693.0</v>
      </c>
      <c r="C86" s="8" t="s">
        <v>6122</v>
      </c>
      <c r="D86" s="8" t="s">
        <v>1473</v>
      </c>
      <c r="E86" s="8">
        <v>2246.5</v>
      </c>
      <c r="G86" s="8" t="s">
        <v>92</v>
      </c>
      <c r="H86" s="8" t="s">
        <v>9996</v>
      </c>
      <c r="I86" s="16" t="str">
        <f t="shared" si="3"/>
        <v>02/2025</v>
      </c>
      <c r="J86" s="16" t="str">
        <f t="shared" si="4"/>
        <v>CXG-0225</v>
      </c>
    </row>
    <row r="87">
      <c r="A87" s="8" t="s">
        <v>9997</v>
      </c>
      <c r="B87" s="13">
        <v>45693.0</v>
      </c>
      <c r="C87" s="8" t="s">
        <v>6122</v>
      </c>
      <c r="D87" s="8" t="s">
        <v>1473</v>
      </c>
      <c r="E87" s="8">
        <v>100.0</v>
      </c>
      <c r="G87" s="8" t="s">
        <v>92</v>
      </c>
      <c r="H87" s="8" t="s">
        <v>1474</v>
      </c>
      <c r="I87" s="16" t="str">
        <f t="shared" si="3"/>
        <v>02/2025</v>
      </c>
      <c r="J87" s="16" t="str">
        <f t="shared" si="4"/>
        <v>CXG-0225</v>
      </c>
    </row>
    <row r="88">
      <c r="A88" s="8" t="s">
        <v>9998</v>
      </c>
      <c r="B88" s="13">
        <v>45693.0</v>
      </c>
      <c r="C88" s="8" t="s">
        <v>6122</v>
      </c>
      <c r="D88" s="8" t="s">
        <v>1473</v>
      </c>
      <c r="E88" s="8">
        <v>569.25</v>
      </c>
      <c r="G88" s="8" t="s">
        <v>92</v>
      </c>
      <c r="H88" s="8" t="s">
        <v>9999</v>
      </c>
      <c r="I88" s="16" t="str">
        <f t="shared" si="3"/>
        <v>02/2025</v>
      </c>
      <c r="J88" s="16" t="str">
        <f t="shared" si="4"/>
        <v>CXG-0225</v>
      </c>
    </row>
    <row r="89">
      <c r="A89" s="8" t="s">
        <v>10000</v>
      </c>
      <c r="B89" s="13">
        <v>45693.0</v>
      </c>
      <c r="C89" s="8" t="s">
        <v>6177</v>
      </c>
      <c r="D89" s="8" t="s">
        <v>1465</v>
      </c>
      <c r="E89" s="8">
        <v>25570.0</v>
      </c>
      <c r="G89" s="8" t="s">
        <v>27</v>
      </c>
      <c r="I89" s="16" t="str">
        <f t="shared" si="3"/>
        <v>02/2025</v>
      </c>
      <c r="J89" s="16" t="str">
        <f t="shared" si="4"/>
        <v>CXG-0225</v>
      </c>
    </row>
    <row r="90">
      <c r="A90" s="8" t="s">
        <v>10001</v>
      </c>
      <c r="B90" s="13">
        <v>45693.0</v>
      </c>
      <c r="C90" s="8" t="s">
        <v>6177</v>
      </c>
      <c r="D90" s="8" t="s">
        <v>1465</v>
      </c>
      <c r="E90" s="8">
        <v>880.0</v>
      </c>
      <c r="G90" s="8" t="s">
        <v>27</v>
      </c>
      <c r="I90" s="16" t="str">
        <f t="shared" si="3"/>
        <v>02/2025</v>
      </c>
      <c r="J90" s="16" t="str">
        <f t="shared" si="4"/>
        <v>CXG-0225</v>
      </c>
    </row>
    <row r="91">
      <c r="A91" s="8" t="s">
        <v>10002</v>
      </c>
      <c r="B91" s="13">
        <v>45693.0</v>
      </c>
      <c r="C91" s="8" t="s">
        <v>6179</v>
      </c>
      <c r="D91" s="8" t="s">
        <v>1509</v>
      </c>
      <c r="E91" s="8">
        <v>117207.0</v>
      </c>
      <c r="G91" s="8" t="s">
        <v>132</v>
      </c>
      <c r="I91" s="16" t="str">
        <f t="shared" si="3"/>
        <v>02/2025</v>
      </c>
      <c r="J91" s="16" t="str">
        <f t="shared" si="4"/>
        <v>CXG-0225</v>
      </c>
    </row>
    <row r="92">
      <c r="A92" s="8" t="s">
        <v>10003</v>
      </c>
      <c r="B92" s="13">
        <v>45693.0</v>
      </c>
      <c r="C92" s="8" t="s">
        <v>6188</v>
      </c>
      <c r="D92" s="8" t="s">
        <v>1509</v>
      </c>
      <c r="E92" s="8">
        <v>370877.99</v>
      </c>
      <c r="G92" s="8" t="s">
        <v>111</v>
      </c>
      <c r="I92" s="16" t="str">
        <f t="shared" si="3"/>
        <v>02/2025</v>
      </c>
      <c r="J92" s="16" t="str">
        <f t="shared" si="4"/>
        <v>CXG-0225</v>
      </c>
    </row>
    <row r="93">
      <c r="A93" s="8" t="s">
        <v>10004</v>
      </c>
      <c r="B93" s="13">
        <v>45693.0</v>
      </c>
      <c r="C93" s="8" t="s">
        <v>6134</v>
      </c>
      <c r="D93" s="8" t="s">
        <v>1465</v>
      </c>
      <c r="E93" s="8">
        <v>58651.5</v>
      </c>
      <c r="G93" s="8" t="s">
        <v>105</v>
      </c>
      <c r="I93" s="16" t="str">
        <f t="shared" si="3"/>
        <v>02/2025</v>
      </c>
      <c r="J93" s="16" t="str">
        <f t="shared" si="4"/>
        <v>CXG-0225</v>
      </c>
    </row>
    <row r="94">
      <c r="A94" s="8" t="s">
        <v>10005</v>
      </c>
      <c r="B94" s="13">
        <v>45693.0</v>
      </c>
      <c r="C94" s="8" t="s">
        <v>6134</v>
      </c>
      <c r="D94" s="8" t="s">
        <v>1473</v>
      </c>
      <c r="E94" s="8">
        <v>6.0</v>
      </c>
      <c r="G94" s="8" t="s">
        <v>105</v>
      </c>
      <c r="I94" s="16" t="str">
        <f t="shared" si="3"/>
        <v>02/2025</v>
      </c>
      <c r="J94" s="16" t="str">
        <f t="shared" si="4"/>
        <v>CXG-0225</v>
      </c>
    </row>
    <row r="95">
      <c r="A95" s="8" t="s">
        <v>10006</v>
      </c>
      <c r="B95" s="13">
        <v>45693.0</v>
      </c>
      <c r="C95" s="8" t="s">
        <v>6123</v>
      </c>
      <c r="D95" s="8" t="s">
        <v>1473</v>
      </c>
      <c r="E95" s="8">
        <v>1405.8</v>
      </c>
      <c r="G95" s="8" t="s">
        <v>130</v>
      </c>
      <c r="H95" s="8" t="s">
        <v>10007</v>
      </c>
      <c r="I95" s="16" t="str">
        <f t="shared" si="3"/>
        <v>02/2025</v>
      </c>
      <c r="J95" s="16" t="str">
        <f t="shared" si="4"/>
        <v>CXG-0225</v>
      </c>
    </row>
    <row r="96">
      <c r="A96" s="8" t="s">
        <v>10008</v>
      </c>
      <c r="B96" s="13">
        <v>45693.0</v>
      </c>
      <c r="C96" s="8" t="s">
        <v>6123</v>
      </c>
      <c r="D96" s="8" t="s">
        <v>1465</v>
      </c>
      <c r="E96" s="8">
        <v>93546.38</v>
      </c>
      <c r="G96" s="8" t="s">
        <v>130</v>
      </c>
      <c r="I96" s="16" t="str">
        <f t="shared" si="3"/>
        <v>02/2025</v>
      </c>
      <c r="J96" s="16" t="str">
        <f t="shared" si="4"/>
        <v>CXG-0225</v>
      </c>
    </row>
    <row r="97">
      <c r="A97" s="8" t="s">
        <v>10009</v>
      </c>
      <c r="B97" s="13">
        <v>45693.0</v>
      </c>
      <c r="C97" s="8" t="s">
        <v>6162</v>
      </c>
      <c r="D97" s="8" t="s">
        <v>1465</v>
      </c>
      <c r="E97" s="8">
        <v>17433.0</v>
      </c>
      <c r="G97" s="8" t="s">
        <v>115</v>
      </c>
      <c r="I97" s="16" t="str">
        <f t="shared" si="3"/>
        <v>02/2025</v>
      </c>
      <c r="J97" s="16" t="str">
        <f t="shared" si="4"/>
        <v>CXG-0225</v>
      </c>
    </row>
    <row r="98">
      <c r="A98" s="8" t="s">
        <v>10010</v>
      </c>
      <c r="B98" s="13">
        <v>45693.0</v>
      </c>
      <c r="C98" s="8" t="s">
        <v>6182</v>
      </c>
      <c r="D98" s="8" t="s">
        <v>1465</v>
      </c>
      <c r="E98" s="8">
        <v>32933.16</v>
      </c>
      <c r="G98" s="8" t="s">
        <v>140</v>
      </c>
      <c r="I98" s="16" t="str">
        <f t="shared" si="3"/>
        <v>02/2025</v>
      </c>
      <c r="J98" s="16" t="str">
        <f t="shared" si="4"/>
        <v>CXG-0225</v>
      </c>
    </row>
    <row r="99">
      <c r="A99" s="8" t="s">
        <v>10011</v>
      </c>
      <c r="B99" s="13">
        <v>45693.0</v>
      </c>
      <c r="C99" s="8" t="s">
        <v>6182</v>
      </c>
      <c r="D99" s="8" t="s">
        <v>1465</v>
      </c>
      <c r="E99" s="8">
        <v>62433.67</v>
      </c>
      <c r="G99" s="8" t="s">
        <v>140</v>
      </c>
      <c r="I99" s="16" t="str">
        <f t="shared" si="3"/>
        <v>02/2025</v>
      </c>
      <c r="J99" s="16" t="str">
        <f t="shared" si="4"/>
        <v>CXG-0225</v>
      </c>
    </row>
    <row r="100">
      <c r="A100" s="8" t="s">
        <v>10012</v>
      </c>
      <c r="B100" s="13">
        <v>45694.0</v>
      </c>
      <c r="C100" s="8" t="s">
        <v>6182</v>
      </c>
      <c r="D100" s="8" t="s">
        <v>1465</v>
      </c>
      <c r="E100" s="8">
        <v>63028.99</v>
      </c>
      <c r="G100" s="8" t="s">
        <v>140</v>
      </c>
      <c r="I100" s="16" t="str">
        <f t="shared" si="3"/>
        <v>02/2025</v>
      </c>
      <c r="J100" s="16" t="str">
        <f t="shared" si="4"/>
        <v>CXG-0225</v>
      </c>
    </row>
    <row r="101">
      <c r="A101" s="8" t="s">
        <v>10013</v>
      </c>
      <c r="B101" s="13">
        <v>45694.0</v>
      </c>
      <c r="C101" s="8" t="s">
        <v>6210</v>
      </c>
      <c r="D101" s="8" t="s">
        <v>1465</v>
      </c>
      <c r="E101" s="8">
        <v>5606.0</v>
      </c>
      <c r="G101" s="8" t="s">
        <v>81</v>
      </c>
      <c r="I101" s="16" t="str">
        <f t="shared" si="3"/>
        <v>02/2025</v>
      </c>
      <c r="J101" s="16" t="str">
        <f t="shared" si="4"/>
        <v>CXG-0225</v>
      </c>
    </row>
    <row r="102">
      <c r="A102" s="8" t="s">
        <v>10014</v>
      </c>
      <c r="B102" s="13">
        <v>45694.0</v>
      </c>
      <c r="C102" s="8" t="s">
        <v>6182</v>
      </c>
      <c r="D102" s="8" t="s">
        <v>1465</v>
      </c>
      <c r="E102" s="8">
        <v>87298.2</v>
      </c>
      <c r="G102" s="8" t="s">
        <v>140</v>
      </c>
      <c r="I102" s="16" t="str">
        <f t="shared" si="3"/>
        <v>02/2025</v>
      </c>
      <c r="J102" s="16" t="str">
        <f t="shared" si="4"/>
        <v>CXG-0225</v>
      </c>
    </row>
    <row r="103">
      <c r="A103" s="8" t="s">
        <v>10015</v>
      </c>
      <c r="B103" s="13">
        <v>45694.0</v>
      </c>
      <c r="C103" s="8" t="s">
        <v>6182</v>
      </c>
      <c r="D103" s="8" t="s">
        <v>1465</v>
      </c>
      <c r="E103" s="8">
        <v>32933.16</v>
      </c>
      <c r="G103" s="8" t="s">
        <v>140</v>
      </c>
      <c r="I103" s="16" t="str">
        <f t="shared" si="3"/>
        <v>02/2025</v>
      </c>
      <c r="J103" s="16" t="str">
        <f t="shared" si="4"/>
        <v>CXG-0225</v>
      </c>
    </row>
    <row r="104">
      <c r="A104" s="8" t="s">
        <v>10016</v>
      </c>
      <c r="B104" s="13">
        <v>45694.0</v>
      </c>
      <c r="D104" s="8" t="s">
        <v>2212</v>
      </c>
      <c r="E104" s="8">
        <v>6711.9</v>
      </c>
      <c r="H104" s="8" t="s">
        <v>10017</v>
      </c>
      <c r="I104" s="16" t="str">
        <f t="shared" si="3"/>
        <v>02/2025</v>
      </c>
      <c r="J104" s="16" t="str">
        <f t="shared" si="4"/>
        <v>CXG-0225</v>
      </c>
    </row>
    <row r="105">
      <c r="A105" s="8" t="s">
        <v>10018</v>
      </c>
      <c r="B105" s="13">
        <v>45695.0</v>
      </c>
      <c r="D105" s="8" t="s">
        <v>2212</v>
      </c>
      <c r="E105" s="8">
        <v>4995.0</v>
      </c>
      <c r="H105" s="8" t="s">
        <v>10019</v>
      </c>
      <c r="I105" s="16" t="str">
        <f t="shared" si="3"/>
        <v>02/2025</v>
      </c>
      <c r="J105" s="16" t="str">
        <f t="shared" si="4"/>
        <v>CXG-0225</v>
      </c>
    </row>
    <row r="106">
      <c r="A106" s="8" t="s">
        <v>10020</v>
      </c>
      <c r="B106" s="13">
        <v>45694.0</v>
      </c>
      <c r="C106" s="8" t="s">
        <v>6210</v>
      </c>
      <c r="D106" s="8" t="s">
        <v>1465</v>
      </c>
      <c r="E106" s="8">
        <v>1200.0</v>
      </c>
      <c r="G106" s="8" t="s">
        <v>81</v>
      </c>
      <c r="I106" s="16" t="str">
        <f t="shared" si="3"/>
        <v>02/2025</v>
      </c>
      <c r="J106" s="16" t="str">
        <f t="shared" si="4"/>
        <v>CXG-0225</v>
      </c>
    </row>
    <row r="107">
      <c r="A107" s="8" t="s">
        <v>10021</v>
      </c>
      <c r="B107" s="13">
        <v>45695.0</v>
      </c>
      <c r="C107" s="8" t="s">
        <v>6135</v>
      </c>
      <c r="D107" s="8" t="s">
        <v>1465</v>
      </c>
      <c r="E107" s="8">
        <v>102477.33</v>
      </c>
      <c r="G107" s="8" t="s">
        <v>113</v>
      </c>
      <c r="I107" s="16" t="str">
        <f t="shared" si="3"/>
        <v>02/2025</v>
      </c>
      <c r="J107" s="16" t="str">
        <f t="shared" si="4"/>
        <v>CXG-0225</v>
      </c>
    </row>
    <row r="108">
      <c r="A108" s="8" t="s">
        <v>10022</v>
      </c>
      <c r="B108" s="13">
        <v>45695.0</v>
      </c>
      <c r="C108" s="8" t="s">
        <v>6196</v>
      </c>
      <c r="D108" s="8" t="s">
        <v>1509</v>
      </c>
      <c r="E108" s="8">
        <v>93471.78</v>
      </c>
      <c r="G108" s="8" t="s">
        <v>25</v>
      </c>
      <c r="I108" s="16" t="str">
        <f t="shared" si="3"/>
        <v>02/2025</v>
      </c>
      <c r="J108" s="16" t="str">
        <f t="shared" si="4"/>
        <v>CXG-0225</v>
      </c>
    </row>
    <row r="109">
      <c r="A109" s="8" t="s">
        <v>10023</v>
      </c>
      <c r="B109" s="13">
        <v>45695.0</v>
      </c>
      <c r="C109" s="8" t="s">
        <v>6181</v>
      </c>
      <c r="D109" s="8" t="s">
        <v>1478</v>
      </c>
      <c r="E109" s="8">
        <v>79222.0</v>
      </c>
      <c r="G109" s="8" t="s">
        <v>138</v>
      </c>
      <c r="I109" s="16" t="str">
        <f t="shared" si="3"/>
        <v>02/2025</v>
      </c>
      <c r="J109" s="16" t="str">
        <f t="shared" si="4"/>
        <v>CXG-0225</v>
      </c>
    </row>
    <row r="110">
      <c r="A110" s="8" t="s">
        <v>10024</v>
      </c>
      <c r="B110" s="13">
        <v>45695.0</v>
      </c>
      <c r="C110" s="8" t="s">
        <v>6181</v>
      </c>
      <c r="D110" s="8" t="s">
        <v>1473</v>
      </c>
      <c r="E110" s="8">
        <v>0.26</v>
      </c>
      <c r="G110" s="8" t="s">
        <v>138</v>
      </c>
      <c r="I110" s="16" t="str">
        <f t="shared" si="3"/>
        <v>02/2025</v>
      </c>
      <c r="J110" s="16" t="str">
        <f t="shared" si="4"/>
        <v>CXG-0225</v>
      </c>
    </row>
    <row r="111">
      <c r="A111" s="8" t="s">
        <v>10025</v>
      </c>
      <c r="B111" s="13">
        <v>45695.0</v>
      </c>
      <c r="C111" s="8" t="s">
        <v>6194</v>
      </c>
      <c r="D111" s="8" t="s">
        <v>1478</v>
      </c>
      <c r="E111" s="8">
        <v>84520.0</v>
      </c>
      <c r="G111" s="8" t="s">
        <v>86</v>
      </c>
      <c r="I111" s="16" t="str">
        <f t="shared" si="3"/>
        <v>02/2025</v>
      </c>
      <c r="J111" s="16" t="str">
        <f t="shared" si="4"/>
        <v>CXG-0225</v>
      </c>
    </row>
    <row r="112">
      <c r="A112" s="8" t="s">
        <v>10026</v>
      </c>
      <c r="B112" s="13">
        <v>45696.0</v>
      </c>
      <c r="C112" s="8" t="s">
        <v>6210</v>
      </c>
      <c r="D112" s="8" t="s">
        <v>1465</v>
      </c>
      <c r="E112" s="8">
        <v>1341.0</v>
      </c>
      <c r="G112" s="8" t="s">
        <v>81</v>
      </c>
      <c r="I112" s="16" t="str">
        <f t="shared" si="3"/>
        <v>02/2025</v>
      </c>
      <c r="J112" s="16" t="str">
        <f t="shared" si="4"/>
        <v>CXG-0225</v>
      </c>
    </row>
    <row r="113">
      <c r="A113" s="8" t="s">
        <v>10027</v>
      </c>
      <c r="B113" s="13">
        <v>45696.0</v>
      </c>
      <c r="C113" s="8" t="s">
        <v>6210</v>
      </c>
      <c r="D113" s="8" t="s">
        <v>1465</v>
      </c>
      <c r="E113" s="8">
        <v>1420.0</v>
      </c>
      <c r="G113" s="8" t="s">
        <v>81</v>
      </c>
      <c r="I113" s="16" t="str">
        <f t="shared" si="3"/>
        <v>02/2025</v>
      </c>
      <c r="J113" s="16" t="str">
        <f t="shared" si="4"/>
        <v>CXG-0225</v>
      </c>
    </row>
    <row r="114">
      <c r="A114" s="8" t="s">
        <v>10028</v>
      </c>
      <c r="B114" s="13">
        <v>45696.0</v>
      </c>
      <c r="C114" s="8" t="s">
        <v>6177</v>
      </c>
      <c r="D114" s="8" t="s">
        <v>1465</v>
      </c>
      <c r="E114" s="8">
        <v>50000.0</v>
      </c>
      <c r="G114" s="8" t="s">
        <v>27</v>
      </c>
      <c r="I114" s="16" t="str">
        <f t="shared" si="3"/>
        <v>02/2025</v>
      </c>
      <c r="J114" s="16" t="str">
        <f t="shared" si="4"/>
        <v>CXG-0225</v>
      </c>
    </row>
    <row r="115">
      <c r="A115" s="8" t="s">
        <v>10029</v>
      </c>
      <c r="B115" s="13">
        <v>45696.0</v>
      </c>
      <c r="C115" s="8" t="s">
        <v>6210</v>
      </c>
      <c r="D115" s="8" t="s">
        <v>1465</v>
      </c>
      <c r="E115" s="8">
        <v>896.0</v>
      </c>
      <c r="G115" s="8" t="s">
        <v>81</v>
      </c>
      <c r="I115" s="16" t="str">
        <f t="shared" si="3"/>
        <v>02/2025</v>
      </c>
      <c r="J115" s="16" t="str">
        <f t="shared" si="4"/>
        <v>CXG-0225</v>
      </c>
    </row>
    <row r="116">
      <c r="A116" s="8" t="s">
        <v>10030</v>
      </c>
      <c r="B116" s="13">
        <v>45696.0</v>
      </c>
      <c r="C116" s="8" t="s">
        <v>6210</v>
      </c>
      <c r="D116" s="8" t="s">
        <v>1465</v>
      </c>
      <c r="E116" s="8">
        <v>893.0</v>
      </c>
      <c r="G116" s="8" t="s">
        <v>81</v>
      </c>
      <c r="I116" s="16" t="str">
        <f t="shared" si="3"/>
        <v>02/2025</v>
      </c>
      <c r="J116" s="16" t="str">
        <f t="shared" si="4"/>
        <v>CXG-0225</v>
      </c>
    </row>
    <row r="117">
      <c r="A117" s="8" t="s">
        <v>10031</v>
      </c>
      <c r="B117" s="13">
        <v>45696.0</v>
      </c>
      <c r="C117" s="8" t="s">
        <v>6210</v>
      </c>
      <c r="D117" s="8" t="s">
        <v>1465</v>
      </c>
      <c r="E117" s="8">
        <v>10000.0</v>
      </c>
      <c r="G117" s="8" t="s">
        <v>81</v>
      </c>
      <c r="I117" s="16" t="str">
        <f t="shared" si="3"/>
        <v>02/2025</v>
      </c>
      <c r="J117" s="16" t="str">
        <f t="shared" si="4"/>
        <v>CXG-0225</v>
      </c>
    </row>
    <row r="118">
      <c r="A118" s="8" t="s">
        <v>10032</v>
      </c>
      <c r="B118" s="13">
        <v>45696.0</v>
      </c>
      <c r="C118" s="8" t="s">
        <v>6210</v>
      </c>
      <c r="D118" s="8" t="s">
        <v>1465</v>
      </c>
      <c r="E118" s="8">
        <v>7543.0</v>
      </c>
      <c r="G118" s="8" t="s">
        <v>81</v>
      </c>
      <c r="I118" s="16" t="str">
        <f t="shared" si="3"/>
        <v>02/2025</v>
      </c>
      <c r="J118" s="16" t="str">
        <f t="shared" si="4"/>
        <v>CXG-0225</v>
      </c>
    </row>
    <row r="119">
      <c r="A119" s="8" t="s">
        <v>10033</v>
      </c>
      <c r="B119" s="13">
        <v>45696.0</v>
      </c>
      <c r="C119" s="8" t="s">
        <v>6210</v>
      </c>
      <c r="D119" s="8" t="s">
        <v>1465</v>
      </c>
      <c r="E119" s="8">
        <v>3000.0</v>
      </c>
      <c r="G119" s="8" t="s">
        <v>81</v>
      </c>
      <c r="I119" s="16" t="str">
        <f t="shared" si="3"/>
        <v>02/2025</v>
      </c>
      <c r="J119" s="16" t="str">
        <f t="shared" si="4"/>
        <v>CXG-0225</v>
      </c>
    </row>
    <row r="120">
      <c r="A120" s="8" t="s">
        <v>10034</v>
      </c>
      <c r="B120" s="13">
        <v>45696.0</v>
      </c>
      <c r="C120" s="8" t="s">
        <v>6210</v>
      </c>
      <c r="D120" s="8" t="s">
        <v>1465</v>
      </c>
      <c r="E120" s="8">
        <v>4779.0</v>
      </c>
      <c r="G120" s="8" t="s">
        <v>81</v>
      </c>
      <c r="I120" s="16" t="str">
        <f t="shared" si="3"/>
        <v>02/2025</v>
      </c>
      <c r="J120" s="16" t="str">
        <f t="shared" si="4"/>
        <v>CXG-0225</v>
      </c>
    </row>
    <row r="121">
      <c r="A121" s="8" t="s">
        <v>10035</v>
      </c>
      <c r="B121" s="13">
        <v>45695.0</v>
      </c>
      <c r="C121" s="8" t="s">
        <v>6210</v>
      </c>
      <c r="D121" s="8" t="s">
        <v>1465</v>
      </c>
      <c r="E121" s="8">
        <v>1730.0</v>
      </c>
      <c r="G121" s="8" t="s">
        <v>81</v>
      </c>
      <c r="I121" s="16" t="str">
        <f t="shared" si="3"/>
        <v>02/2025</v>
      </c>
      <c r="J121" s="16" t="str">
        <f t="shared" si="4"/>
        <v>CXG-0225</v>
      </c>
    </row>
    <row r="122">
      <c r="A122" s="8" t="s">
        <v>10036</v>
      </c>
      <c r="B122" s="13">
        <v>45695.0</v>
      </c>
      <c r="C122" s="8" t="s">
        <v>6210</v>
      </c>
      <c r="D122" s="8" t="s">
        <v>1465</v>
      </c>
      <c r="E122" s="8">
        <v>2000.0</v>
      </c>
      <c r="G122" s="8" t="s">
        <v>81</v>
      </c>
      <c r="I122" s="16" t="str">
        <f t="shared" si="3"/>
        <v>02/2025</v>
      </c>
      <c r="J122" s="16" t="str">
        <f t="shared" si="4"/>
        <v>CXG-0225</v>
      </c>
    </row>
    <row r="123">
      <c r="A123" s="8" t="s">
        <v>10037</v>
      </c>
      <c r="B123" s="13">
        <v>45695.0</v>
      </c>
      <c r="C123" s="8" t="s">
        <v>6210</v>
      </c>
      <c r="D123" s="8" t="s">
        <v>1465</v>
      </c>
      <c r="E123" s="8">
        <v>1850.0</v>
      </c>
      <c r="G123" s="8" t="s">
        <v>81</v>
      </c>
      <c r="I123" s="16" t="str">
        <f t="shared" si="3"/>
        <v>02/2025</v>
      </c>
      <c r="J123" s="16" t="str">
        <f t="shared" si="4"/>
        <v>CXG-0225</v>
      </c>
    </row>
    <row r="124">
      <c r="A124" s="8" t="s">
        <v>10038</v>
      </c>
      <c r="B124" s="13">
        <v>45695.0</v>
      </c>
      <c r="C124" s="8" t="s">
        <v>6210</v>
      </c>
      <c r="D124" s="8" t="s">
        <v>1465</v>
      </c>
      <c r="E124" s="8">
        <v>1860.0</v>
      </c>
      <c r="G124" s="8" t="s">
        <v>81</v>
      </c>
      <c r="I124" s="16" t="str">
        <f t="shared" si="3"/>
        <v>02/2025</v>
      </c>
      <c r="J124" s="16" t="str">
        <f t="shared" si="4"/>
        <v>CXG-0225</v>
      </c>
    </row>
    <row r="125">
      <c r="A125" s="8" t="s">
        <v>10039</v>
      </c>
      <c r="B125" s="13">
        <v>45695.0</v>
      </c>
      <c r="C125" s="8" t="s">
        <v>6146</v>
      </c>
      <c r="D125" s="8" t="s">
        <v>1465</v>
      </c>
      <c r="E125" s="8">
        <v>2252.48</v>
      </c>
      <c r="G125" s="8" t="s">
        <v>73</v>
      </c>
      <c r="I125" s="16" t="str">
        <f t="shared" si="3"/>
        <v>02/2025</v>
      </c>
      <c r="J125" s="16" t="str">
        <f t="shared" si="4"/>
        <v>CXG-0225</v>
      </c>
    </row>
    <row r="126">
      <c r="A126" s="8" t="s">
        <v>10040</v>
      </c>
      <c r="B126" s="13">
        <v>45698.0</v>
      </c>
      <c r="C126" s="8" t="s">
        <v>6146</v>
      </c>
      <c r="D126" s="8" t="s">
        <v>1473</v>
      </c>
      <c r="E126" s="8">
        <v>-213.41</v>
      </c>
      <c r="G126" s="8" t="s">
        <v>73</v>
      </c>
      <c r="I126" s="16" t="str">
        <f t="shared" si="3"/>
        <v>02/2025</v>
      </c>
      <c r="J126" s="16" t="str">
        <f t="shared" si="4"/>
        <v>CXG-0225</v>
      </c>
    </row>
    <row r="127">
      <c r="A127" s="8" t="s">
        <v>10041</v>
      </c>
      <c r="B127" s="13">
        <v>45697.0</v>
      </c>
      <c r="C127" s="8" t="s">
        <v>6177</v>
      </c>
      <c r="D127" s="8" t="s">
        <v>1465</v>
      </c>
      <c r="E127" s="8">
        <v>20000.0</v>
      </c>
      <c r="G127" s="8" t="s">
        <v>27</v>
      </c>
      <c r="I127" s="16" t="str">
        <f t="shared" si="3"/>
        <v>02/2025</v>
      </c>
      <c r="J127" s="16" t="str">
        <f t="shared" si="4"/>
        <v>CXG-0225</v>
      </c>
    </row>
    <row r="128">
      <c r="A128" s="8" t="s">
        <v>10042</v>
      </c>
      <c r="B128" s="13">
        <v>45697.0</v>
      </c>
      <c r="C128" s="8" t="s">
        <v>6210</v>
      </c>
      <c r="D128" s="8" t="s">
        <v>1465</v>
      </c>
      <c r="E128" s="8">
        <v>600.0</v>
      </c>
      <c r="G128" s="8" t="s">
        <v>81</v>
      </c>
      <c r="I128" s="16" t="str">
        <f t="shared" si="3"/>
        <v>02/2025</v>
      </c>
      <c r="J128" s="16" t="str">
        <f t="shared" si="4"/>
        <v>CXG-0225</v>
      </c>
    </row>
    <row r="129">
      <c r="A129" s="8" t="s">
        <v>10043</v>
      </c>
      <c r="B129" s="13">
        <v>45697.0</v>
      </c>
      <c r="C129" s="8" t="s">
        <v>6210</v>
      </c>
      <c r="D129" s="8" t="s">
        <v>1465</v>
      </c>
      <c r="E129" s="8">
        <v>260.0</v>
      </c>
      <c r="G129" s="8" t="s">
        <v>81</v>
      </c>
      <c r="I129" s="16" t="str">
        <f t="shared" si="3"/>
        <v>02/2025</v>
      </c>
      <c r="J129" s="16" t="str">
        <f t="shared" si="4"/>
        <v>CXG-0225</v>
      </c>
    </row>
    <row r="130">
      <c r="A130" s="8" t="s">
        <v>10044</v>
      </c>
      <c r="B130" s="13">
        <v>45697.0</v>
      </c>
      <c r="C130" s="8" t="s">
        <v>6210</v>
      </c>
      <c r="D130" s="8" t="s">
        <v>1465</v>
      </c>
      <c r="E130" s="8">
        <v>690.0</v>
      </c>
      <c r="G130" s="8" t="s">
        <v>81</v>
      </c>
      <c r="I130" s="16" t="str">
        <f t="shared" si="3"/>
        <v>02/2025</v>
      </c>
      <c r="J130" s="16" t="str">
        <f t="shared" si="4"/>
        <v>CXG-0225</v>
      </c>
    </row>
    <row r="131">
      <c r="A131" s="8" t="s">
        <v>10045</v>
      </c>
      <c r="B131" s="13">
        <v>45694.0</v>
      </c>
      <c r="C131" s="8" t="s">
        <v>6161</v>
      </c>
      <c r="D131" s="8" t="s">
        <v>1465</v>
      </c>
      <c r="E131" s="8">
        <v>20000.0</v>
      </c>
      <c r="G131" s="8" t="s">
        <v>99</v>
      </c>
      <c r="I131" s="16" t="str">
        <f t="shared" si="3"/>
        <v>02/2025</v>
      </c>
      <c r="J131" s="16" t="str">
        <f t="shared" si="4"/>
        <v>CXG-0225</v>
      </c>
    </row>
    <row r="132">
      <c r="A132" s="8" t="s">
        <v>10046</v>
      </c>
      <c r="B132" s="13">
        <v>45691.0</v>
      </c>
      <c r="C132" s="8" t="s">
        <v>6161</v>
      </c>
      <c r="D132" s="8" t="s">
        <v>1465</v>
      </c>
      <c r="E132" s="8">
        <v>6000.0</v>
      </c>
      <c r="G132" s="8" t="s">
        <v>99</v>
      </c>
      <c r="I132" s="16" t="str">
        <f t="shared" si="3"/>
        <v>02/2025</v>
      </c>
      <c r="J132" s="16" t="str">
        <f t="shared" si="4"/>
        <v>CXG-0225</v>
      </c>
    </row>
    <row r="133">
      <c r="A133" s="8" t="s">
        <v>10047</v>
      </c>
      <c r="B133" s="13">
        <v>45692.0</v>
      </c>
      <c r="C133" s="8" t="s">
        <v>6161</v>
      </c>
      <c r="D133" s="8" t="s">
        <v>1465</v>
      </c>
      <c r="E133" s="8">
        <v>7525.0</v>
      </c>
      <c r="G133" s="8" t="s">
        <v>99</v>
      </c>
      <c r="I133" s="16" t="str">
        <f t="shared" si="3"/>
        <v>02/2025</v>
      </c>
      <c r="J133" s="16" t="str">
        <f t="shared" si="4"/>
        <v>CXG-0225</v>
      </c>
    </row>
    <row r="134">
      <c r="A134" s="8" t="s">
        <v>10048</v>
      </c>
      <c r="B134" s="13">
        <v>45694.0</v>
      </c>
      <c r="C134" s="8" t="s">
        <v>6161</v>
      </c>
      <c r="D134" s="8" t="s">
        <v>1465</v>
      </c>
      <c r="E134" s="8">
        <v>16425.0</v>
      </c>
      <c r="G134" s="8" t="s">
        <v>99</v>
      </c>
      <c r="I134" s="16" t="str">
        <f t="shared" si="3"/>
        <v>02/2025</v>
      </c>
      <c r="J134" s="16" t="str">
        <f t="shared" si="4"/>
        <v>CXG-0225</v>
      </c>
    </row>
    <row r="135">
      <c r="A135" s="8" t="s">
        <v>10049</v>
      </c>
      <c r="B135" s="13">
        <v>45694.0</v>
      </c>
      <c r="C135" s="8" t="s">
        <v>6167</v>
      </c>
      <c r="D135" s="8" t="s">
        <v>1465</v>
      </c>
      <c r="E135" s="8">
        <v>48750.0</v>
      </c>
      <c r="G135" s="8" t="s">
        <v>118</v>
      </c>
      <c r="H135" s="8" t="s">
        <v>10050</v>
      </c>
      <c r="I135" s="16" t="str">
        <f t="shared" si="3"/>
        <v>02/2025</v>
      </c>
      <c r="J135" s="16" t="str">
        <f t="shared" si="4"/>
        <v>CXG-0225</v>
      </c>
    </row>
    <row r="136">
      <c r="A136" s="8" t="s">
        <v>10051</v>
      </c>
      <c r="B136" s="13">
        <v>45694.0</v>
      </c>
      <c r="C136" s="8" t="s">
        <v>6170</v>
      </c>
      <c r="D136" s="8" t="s">
        <v>1465</v>
      </c>
      <c r="E136" s="8">
        <v>20000.0</v>
      </c>
      <c r="G136" s="8" t="s">
        <v>102</v>
      </c>
      <c r="I136" s="16" t="str">
        <f t="shared" si="3"/>
        <v>02/2025</v>
      </c>
      <c r="J136" s="16" t="str">
        <f t="shared" si="4"/>
        <v>CXG-0225</v>
      </c>
    </row>
    <row r="137">
      <c r="A137" s="8" t="s">
        <v>10052</v>
      </c>
      <c r="B137" s="13">
        <v>45693.0</v>
      </c>
      <c r="C137" s="8" t="s">
        <v>6170</v>
      </c>
      <c r="D137" s="8" t="s">
        <v>1465</v>
      </c>
      <c r="E137" s="8">
        <v>4850.0</v>
      </c>
      <c r="G137" s="8" t="s">
        <v>102</v>
      </c>
      <c r="I137" s="16" t="str">
        <f t="shared" si="3"/>
        <v>02/2025</v>
      </c>
      <c r="J137" s="16" t="str">
        <f t="shared" si="4"/>
        <v>CXG-0225</v>
      </c>
    </row>
    <row r="138">
      <c r="A138" s="8" t="s">
        <v>10053</v>
      </c>
      <c r="B138" s="13">
        <v>45693.0</v>
      </c>
      <c r="C138" s="8" t="s">
        <v>6170</v>
      </c>
      <c r="D138" s="8" t="s">
        <v>1465</v>
      </c>
      <c r="E138" s="8">
        <v>4900.0</v>
      </c>
      <c r="G138" s="8" t="s">
        <v>102</v>
      </c>
      <c r="I138" s="16" t="str">
        <f t="shared" si="3"/>
        <v>02/2025</v>
      </c>
      <c r="J138" s="16" t="str">
        <f t="shared" si="4"/>
        <v>CXG-0225</v>
      </c>
    </row>
    <row r="139">
      <c r="A139" s="8" t="s">
        <v>10054</v>
      </c>
      <c r="B139" s="13">
        <v>45693.0</v>
      </c>
      <c r="C139" s="8" t="s">
        <v>6170</v>
      </c>
      <c r="D139" s="8" t="s">
        <v>1465</v>
      </c>
      <c r="E139" s="8">
        <v>5000.0</v>
      </c>
      <c r="G139" s="8" t="s">
        <v>102</v>
      </c>
      <c r="I139" s="16" t="str">
        <f t="shared" si="3"/>
        <v>02/2025</v>
      </c>
      <c r="J139" s="16" t="str">
        <f t="shared" si="4"/>
        <v>CXG-0225</v>
      </c>
    </row>
    <row r="140">
      <c r="A140" s="8" t="s">
        <v>10055</v>
      </c>
      <c r="B140" s="13">
        <v>45693.0</v>
      </c>
      <c r="C140" s="8" t="s">
        <v>6170</v>
      </c>
      <c r="D140" s="8" t="s">
        <v>1465</v>
      </c>
      <c r="E140" s="8">
        <v>4950.0</v>
      </c>
      <c r="G140" s="8" t="s">
        <v>102</v>
      </c>
      <c r="I140" s="16" t="str">
        <f t="shared" si="3"/>
        <v>02/2025</v>
      </c>
      <c r="J140" s="16" t="str">
        <f t="shared" si="4"/>
        <v>CXG-0225</v>
      </c>
    </row>
    <row r="141">
      <c r="A141" s="8" t="s">
        <v>10056</v>
      </c>
      <c r="B141" s="13">
        <v>45694.0</v>
      </c>
      <c r="C141" s="8" t="s">
        <v>6170</v>
      </c>
      <c r="D141" s="8" t="s">
        <v>1465</v>
      </c>
      <c r="E141" s="8">
        <v>4850.0</v>
      </c>
      <c r="G141" s="8" t="s">
        <v>102</v>
      </c>
      <c r="I141" s="16" t="str">
        <f t="shared" si="3"/>
        <v>02/2025</v>
      </c>
      <c r="J141" s="16" t="str">
        <f t="shared" si="4"/>
        <v>CXG-0225</v>
      </c>
    </row>
    <row r="142">
      <c r="A142" s="8" t="s">
        <v>10057</v>
      </c>
      <c r="B142" s="13">
        <v>45697.0</v>
      </c>
      <c r="C142" s="8" t="s">
        <v>6170</v>
      </c>
      <c r="D142" s="8" t="s">
        <v>1465</v>
      </c>
      <c r="E142" s="8">
        <v>4800.0</v>
      </c>
      <c r="G142" s="8" t="s">
        <v>102</v>
      </c>
      <c r="I142" s="16" t="str">
        <f t="shared" si="3"/>
        <v>02/2025</v>
      </c>
      <c r="J142" s="16" t="str">
        <f t="shared" si="4"/>
        <v>CXG-0225</v>
      </c>
    </row>
    <row r="143">
      <c r="A143" s="8" t="s">
        <v>10058</v>
      </c>
      <c r="B143" s="13">
        <v>45697.0</v>
      </c>
      <c r="C143" s="8" t="s">
        <v>6170</v>
      </c>
      <c r="D143" s="8" t="s">
        <v>1465</v>
      </c>
      <c r="E143" s="8">
        <v>4800.0</v>
      </c>
      <c r="G143" s="8" t="s">
        <v>102</v>
      </c>
      <c r="I143" s="16" t="str">
        <f t="shared" si="3"/>
        <v>02/2025</v>
      </c>
      <c r="J143" s="16" t="str">
        <f t="shared" si="4"/>
        <v>CXG-0225</v>
      </c>
    </row>
    <row r="144">
      <c r="A144" s="8" t="s">
        <v>10059</v>
      </c>
      <c r="B144" s="13">
        <v>45697.0</v>
      </c>
      <c r="C144" s="8" t="s">
        <v>6170</v>
      </c>
      <c r="D144" s="8" t="s">
        <v>1465</v>
      </c>
      <c r="E144" s="8">
        <v>4800.0</v>
      </c>
      <c r="G144" s="8" t="s">
        <v>102</v>
      </c>
      <c r="I144" s="16" t="str">
        <f t="shared" si="3"/>
        <v>02/2025</v>
      </c>
      <c r="J144" s="16" t="str">
        <f t="shared" si="4"/>
        <v>CXG-0225</v>
      </c>
    </row>
    <row r="145">
      <c r="A145" s="8" t="s">
        <v>10060</v>
      </c>
      <c r="B145" s="13">
        <v>45697.0</v>
      </c>
      <c r="C145" s="8" t="s">
        <v>6170</v>
      </c>
      <c r="D145" s="8" t="s">
        <v>1465</v>
      </c>
      <c r="E145" s="8">
        <v>4150.0</v>
      </c>
      <c r="G145" s="8" t="s">
        <v>102</v>
      </c>
      <c r="I145" s="16" t="str">
        <f t="shared" si="3"/>
        <v>02/2025</v>
      </c>
      <c r="J145" s="16" t="str">
        <f t="shared" si="4"/>
        <v>CXG-0225</v>
      </c>
    </row>
    <row r="146">
      <c r="A146" s="8" t="s">
        <v>10061</v>
      </c>
      <c r="B146" s="13">
        <v>45698.0</v>
      </c>
      <c r="C146" s="8" t="s">
        <v>6177</v>
      </c>
      <c r="D146" s="8" t="s">
        <v>1465</v>
      </c>
      <c r="E146" s="8">
        <v>4000.0</v>
      </c>
      <c r="G146" s="8" t="s">
        <v>27</v>
      </c>
      <c r="I146" s="16" t="str">
        <f t="shared" si="3"/>
        <v>02/2025</v>
      </c>
      <c r="J146" s="16" t="str">
        <f t="shared" si="4"/>
        <v>CXG-0225</v>
      </c>
    </row>
    <row r="147">
      <c r="A147" s="8" t="s">
        <v>10062</v>
      </c>
      <c r="B147" s="13">
        <v>45698.0</v>
      </c>
      <c r="C147" s="8" t="s">
        <v>6177</v>
      </c>
      <c r="D147" s="8" t="s">
        <v>1465</v>
      </c>
      <c r="E147" s="8">
        <v>9790.0</v>
      </c>
      <c r="G147" s="8" t="s">
        <v>27</v>
      </c>
      <c r="I147" s="16" t="str">
        <f t="shared" si="3"/>
        <v>02/2025</v>
      </c>
      <c r="J147" s="16" t="str">
        <f t="shared" si="4"/>
        <v>CXG-0225</v>
      </c>
    </row>
    <row r="148">
      <c r="A148" s="8" t="s">
        <v>10063</v>
      </c>
      <c r="B148" s="13">
        <v>45698.0</v>
      </c>
      <c r="C148" s="8" t="s">
        <v>6210</v>
      </c>
      <c r="D148" s="8" t="s">
        <v>1465</v>
      </c>
      <c r="E148" s="8">
        <v>2050.0</v>
      </c>
      <c r="G148" s="8" t="s">
        <v>81</v>
      </c>
      <c r="I148" s="16" t="str">
        <f t="shared" si="3"/>
        <v>02/2025</v>
      </c>
      <c r="J148" s="16" t="str">
        <f t="shared" si="4"/>
        <v>CXG-0225</v>
      </c>
    </row>
    <row r="149">
      <c r="A149" s="8" t="s">
        <v>10064</v>
      </c>
      <c r="B149" s="13">
        <v>45698.0</v>
      </c>
      <c r="C149" s="8" t="s">
        <v>6210</v>
      </c>
      <c r="D149" s="8" t="s">
        <v>1465</v>
      </c>
      <c r="E149" s="8">
        <v>3000.0</v>
      </c>
      <c r="G149" s="8" t="s">
        <v>81</v>
      </c>
      <c r="I149" s="16" t="str">
        <f t="shared" si="3"/>
        <v>02/2025</v>
      </c>
      <c r="J149" s="16" t="str">
        <f t="shared" si="4"/>
        <v>CXG-0225</v>
      </c>
    </row>
    <row r="150">
      <c r="A150" s="8" t="s">
        <v>10065</v>
      </c>
      <c r="B150" s="13">
        <v>45698.0</v>
      </c>
      <c r="C150" s="8" t="s">
        <v>6210</v>
      </c>
      <c r="D150" s="8" t="s">
        <v>1465</v>
      </c>
      <c r="E150" s="8">
        <v>3000.0</v>
      </c>
      <c r="G150" s="8" t="s">
        <v>81</v>
      </c>
      <c r="I150" s="16" t="str">
        <f t="shared" si="3"/>
        <v>02/2025</v>
      </c>
      <c r="J150" s="16" t="str">
        <f t="shared" si="4"/>
        <v>CXG-0225</v>
      </c>
    </row>
    <row r="151">
      <c r="A151" s="8" t="s">
        <v>10066</v>
      </c>
      <c r="B151" s="13">
        <v>45698.0</v>
      </c>
      <c r="C151" s="8" t="s">
        <v>6135</v>
      </c>
      <c r="D151" s="8" t="s">
        <v>1465</v>
      </c>
      <c r="E151" s="8">
        <v>30000.0</v>
      </c>
      <c r="G151" s="8" t="s">
        <v>113</v>
      </c>
      <c r="I151" s="16" t="str">
        <f t="shared" si="3"/>
        <v>02/2025</v>
      </c>
      <c r="J151" s="16" t="str">
        <f t="shared" si="4"/>
        <v>CXG-0225</v>
      </c>
    </row>
    <row r="152">
      <c r="A152" s="8" t="s">
        <v>10067</v>
      </c>
      <c r="B152" s="13">
        <v>45699.0</v>
      </c>
      <c r="C152" s="8" t="s">
        <v>6177</v>
      </c>
      <c r="D152" s="8" t="s">
        <v>1465</v>
      </c>
      <c r="E152" s="8">
        <v>20000.0</v>
      </c>
      <c r="G152" s="8" t="s">
        <v>27</v>
      </c>
      <c r="I152" s="16" t="str">
        <f t="shared" si="3"/>
        <v>02/2025</v>
      </c>
      <c r="J152" s="16" t="str">
        <f t="shared" si="4"/>
        <v>CXG-0225</v>
      </c>
    </row>
    <row r="153">
      <c r="A153" s="8" t="s">
        <v>10068</v>
      </c>
      <c r="B153" s="13">
        <v>45698.0</v>
      </c>
      <c r="C153" s="8" t="s">
        <v>6178</v>
      </c>
      <c r="D153" s="8" t="s">
        <v>1465</v>
      </c>
      <c r="E153" s="8">
        <v>186.0</v>
      </c>
      <c r="G153" s="8" t="s">
        <v>135</v>
      </c>
      <c r="I153" s="16" t="str">
        <f t="shared" si="3"/>
        <v>02/2025</v>
      </c>
      <c r="J153" s="16" t="str">
        <f t="shared" si="4"/>
        <v>CXG-0225</v>
      </c>
    </row>
    <row r="154">
      <c r="A154" s="8" t="s">
        <v>10069</v>
      </c>
      <c r="B154" s="13">
        <v>45699.0</v>
      </c>
      <c r="C154" s="8" t="s">
        <v>6178</v>
      </c>
      <c r="D154" s="8" t="s">
        <v>1473</v>
      </c>
      <c r="E154" s="8">
        <v>564.29</v>
      </c>
      <c r="G154" s="8" t="s">
        <v>135</v>
      </c>
      <c r="H154" s="8" t="s">
        <v>8090</v>
      </c>
      <c r="I154" s="16" t="str">
        <f t="shared" si="3"/>
        <v>02/2025</v>
      </c>
      <c r="J154" s="16" t="str">
        <f t="shared" si="4"/>
        <v>CXG-0225</v>
      </c>
    </row>
    <row r="155">
      <c r="A155" s="8" t="s">
        <v>10070</v>
      </c>
      <c r="B155" s="13">
        <v>45698.0</v>
      </c>
      <c r="C155" s="8" t="s">
        <v>6170</v>
      </c>
      <c r="D155" s="8" t="s">
        <v>1465</v>
      </c>
      <c r="E155" s="8">
        <v>5000.0</v>
      </c>
      <c r="G155" s="8" t="s">
        <v>102</v>
      </c>
      <c r="I155" s="16" t="str">
        <f t="shared" si="3"/>
        <v>02/2025</v>
      </c>
      <c r="J155" s="16" t="str">
        <f t="shared" si="4"/>
        <v>CXG-0225</v>
      </c>
    </row>
    <row r="156">
      <c r="A156" s="8" t="s">
        <v>10071</v>
      </c>
      <c r="B156" s="13">
        <v>45698.0</v>
      </c>
      <c r="C156" s="8" t="s">
        <v>6170</v>
      </c>
      <c r="D156" s="8" t="s">
        <v>1465</v>
      </c>
      <c r="E156" s="8">
        <v>4950.0</v>
      </c>
      <c r="G156" s="8" t="s">
        <v>102</v>
      </c>
      <c r="I156" s="16" t="str">
        <f t="shared" si="3"/>
        <v>02/2025</v>
      </c>
      <c r="J156" s="16" t="str">
        <f t="shared" si="4"/>
        <v>CXG-0225</v>
      </c>
    </row>
    <row r="157">
      <c r="A157" s="8" t="s">
        <v>10072</v>
      </c>
      <c r="B157" s="13">
        <v>45698.0</v>
      </c>
      <c r="C157" s="8" t="s">
        <v>6170</v>
      </c>
      <c r="D157" s="8" t="s">
        <v>1465</v>
      </c>
      <c r="E157" s="8">
        <v>4800.0</v>
      </c>
      <c r="G157" s="8" t="s">
        <v>102</v>
      </c>
      <c r="I157" s="16" t="str">
        <f t="shared" si="3"/>
        <v>02/2025</v>
      </c>
      <c r="J157" s="16" t="str">
        <f t="shared" si="4"/>
        <v>CXG-0225</v>
      </c>
    </row>
    <row r="158">
      <c r="A158" s="8" t="s">
        <v>10073</v>
      </c>
      <c r="B158" s="13">
        <v>45698.0</v>
      </c>
      <c r="C158" s="8" t="s">
        <v>6170</v>
      </c>
      <c r="D158" s="8" t="s">
        <v>1465</v>
      </c>
      <c r="E158" s="8">
        <v>4850.0</v>
      </c>
      <c r="G158" s="8" t="s">
        <v>102</v>
      </c>
      <c r="I158" s="16" t="str">
        <f t="shared" si="3"/>
        <v>02/2025</v>
      </c>
      <c r="J158" s="16" t="str">
        <f t="shared" si="4"/>
        <v>CXG-0225</v>
      </c>
    </row>
    <row r="159">
      <c r="A159" s="8" t="s">
        <v>10074</v>
      </c>
      <c r="B159" s="13">
        <v>45698.0</v>
      </c>
      <c r="C159" s="8" t="s">
        <v>6170</v>
      </c>
      <c r="D159" s="8" t="s">
        <v>1465</v>
      </c>
      <c r="E159" s="8">
        <v>4850.0</v>
      </c>
      <c r="G159" s="8" t="s">
        <v>102</v>
      </c>
      <c r="I159" s="16" t="str">
        <f t="shared" si="3"/>
        <v>02/2025</v>
      </c>
      <c r="J159" s="16" t="str">
        <f t="shared" si="4"/>
        <v>CXG-0225</v>
      </c>
    </row>
    <row r="160">
      <c r="A160" s="8" t="s">
        <v>10075</v>
      </c>
      <c r="B160" s="13">
        <v>45694.0</v>
      </c>
      <c r="C160" s="8" t="s">
        <v>6161</v>
      </c>
      <c r="D160" s="8" t="s">
        <v>1465</v>
      </c>
      <c r="E160" s="8">
        <v>10000.0</v>
      </c>
      <c r="G160" s="8" t="s">
        <v>99</v>
      </c>
      <c r="I160" s="16" t="str">
        <f t="shared" si="3"/>
        <v>02/2025</v>
      </c>
      <c r="J160" s="16" t="str">
        <f t="shared" si="4"/>
        <v>CXG-0225</v>
      </c>
    </row>
    <row r="161">
      <c r="A161" s="8" t="s">
        <v>10076</v>
      </c>
      <c r="B161" s="13">
        <v>45699.0</v>
      </c>
      <c r="C161" s="8" t="s">
        <v>6210</v>
      </c>
      <c r="D161" s="8" t="s">
        <v>1465</v>
      </c>
      <c r="E161" s="8">
        <v>3000.0</v>
      </c>
      <c r="G161" s="8" t="s">
        <v>81</v>
      </c>
      <c r="I161" s="16" t="str">
        <f t="shared" si="3"/>
        <v>02/2025</v>
      </c>
      <c r="J161" s="16" t="str">
        <f t="shared" si="4"/>
        <v>CXG-0225</v>
      </c>
    </row>
    <row r="162">
      <c r="A162" s="8" t="s">
        <v>10077</v>
      </c>
      <c r="B162" s="13">
        <v>45699.0</v>
      </c>
      <c r="C162" s="8" t="s">
        <v>6210</v>
      </c>
      <c r="D162" s="8" t="s">
        <v>1465</v>
      </c>
      <c r="E162" s="8">
        <v>3000.0</v>
      </c>
      <c r="G162" s="8" t="s">
        <v>81</v>
      </c>
      <c r="I162" s="16" t="str">
        <f t="shared" si="3"/>
        <v>02/2025</v>
      </c>
      <c r="J162" s="16" t="str">
        <f t="shared" si="4"/>
        <v>CXG-0225</v>
      </c>
    </row>
    <row r="163">
      <c r="A163" s="8" t="s">
        <v>10078</v>
      </c>
      <c r="B163" s="13">
        <v>45699.0</v>
      </c>
      <c r="C163" s="8" t="s">
        <v>6210</v>
      </c>
      <c r="D163" s="8" t="s">
        <v>1465</v>
      </c>
      <c r="E163" s="8">
        <v>2000.0</v>
      </c>
      <c r="G163" s="8" t="s">
        <v>81</v>
      </c>
      <c r="I163" s="16" t="str">
        <f t="shared" si="3"/>
        <v>02/2025</v>
      </c>
      <c r="J163" s="16" t="str">
        <f t="shared" si="4"/>
        <v>CXG-0225</v>
      </c>
    </row>
    <row r="164">
      <c r="A164" s="8" t="s">
        <v>10079</v>
      </c>
      <c r="B164" s="13">
        <v>45699.0</v>
      </c>
      <c r="C164" s="8" t="s">
        <v>6210</v>
      </c>
      <c r="D164" s="8" t="s">
        <v>1465</v>
      </c>
      <c r="E164" s="8">
        <v>2000.0</v>
      </c>
      <c r="G164" s="8" t="s">
        <v>81</v>
      </c>
      <c r="I164" s="16" t="str">
        <f t="shared" si="3"/>
        <v>02/2025</v>
      </c>
      <c r="J164" s="16" t="str">
        <f t="shared" si="4"/>
        <v>CXG-0225</v>
      </c>
    </row>
    <row r="165">
      <c r="A165" s="8" t="s">
        <v>10080</v>
      </c>
      <c r="B165" s="13">
        <v>45699.0</v>
      </c>
      <c r="C165" s="8" t="s">
        <v>6210</v>
      </c>
      <c r="D165" s="8" t="s">
        <v>1465</v>
      </c>
      <c r="E165" s="8">
        <v>2000.0</v>
      </c>
      <c r="G165" s="8" t="s">
        <v>81</v>
      </c>
      <c r="I165" s="16" t="str">
        <f t="shared" si="3"/>
        <v>02/2025</v>
      </c>
      <c r="J165" s="16" t="str">
        <f t="shared" si="4"/>
        <v>CXG-0225</v>
      </c>
    </row>
    <row r="166">
      <c r="A166" s="8" t="s">
        <v>10081</v>
      </c>
      <c r="B166" s="13">
        <v>45699.0</v>
      </c>
      <c r="C166" s="8" t="s">
        <v>6210</v>
      </c>
      <c r="D166" s="8" t="s">
        <v>1465</v>
      </c>
      <c r="E166" s="8">
        <v>1950.0</v>
      </c>
      <c r="G166" s="8" t="s">
        <v>81</v>
      </c>
      <c r="I166" s="16" t="str">
        <f t="shared" si="3"/>
        <v>02/2025</v>
      </c>
      <c r="J166" s="16" t="str">
        <f t="shared" si="4"/>
        <v>CXG-0225</v>
      </c>
    </row>
    <row r="167">
      <c r="A167" s="8" t="s">
        <v>10082</v>
      </c>
      <c r="B167" s="13">
        <v>45699.0</v>
      </c>
      <c r="C167" s="8" t="s">
        <v>6210</v>
      </c>
      <c r="D167" s="8" t="s">
        <v>1465</v>
      </c>
      <c r="E167" s="8">
        <v>1950.0</v>
      </c>
      <c r="G167" s="8" t="s">
        <v>81</v>
      </c>
      <c r="I167" s="16" t="str">
        <f t="shared" si="3"/>
        <v>02/2025</v>
      </c>
      <c r="J167" s="16" t="str">
        <f t="shared" si="4"/>
        <v>CXG-0225</v>
      </c>
    </row>
    <row r="168">
      <c r="A168" s="8" t="s">
        <v>10083</v>
      </c>
      <c r="B168" s="13">
        <v>45699.0</v>
      </c>
      <c r="C168" s="8" t="s">
        <v>6210</v>
      </c>
      <c r="D168" s="8" t="s">
        <v>1465</v>
      </c>
      <c r="E168" s="8">
        <v>150.0</v>
      </c>
      <c r="G168" s="8" t="s">
        <v>81</v>
      </c>
      <c r="I168" s="16" t="str">
        <f t="shared" si="3"/>
        <v>02/2025</v>
      </c>
      <c r="J168" s="16" t="str">
        <f t="shared" si="4"/>
        <v>CXG-0225</v>
      </c>
    </row>
    <row r="169">
      <c r="A169" s="8" t="s">
        <v>10084</v>
      </c>
      <c r="B169" s="13">
        <v>45699.0</v>
      </c>
      <c r="C169" s="8" t="s">
        <v>6161</v>
      </c>
      <c r="D169" s="8" t="s">
        <v>1465</v>
      </c>
      <c r="E169" s="8">
        <v>10000.0</v>
      </c>
      <c r="G169" s="8" t="s">
        <v>99</v>
      </c>
      <c r="I169" s="16" t="str">
        <f t="shared" si="3"/>
        <v>02/2025</v>
      </c>
      <c r="J169" s="16" t="str">
        <f t="shared" si="4"/>
        <v>CXG-0225</v>
      </c>
    </row>
    <row r="170">
      <c r="A170" s="8" t="s">
        <v>10085</v>
      </c>
      <c r="B170" s="13">
        <v>45699.0</v>
      </c>
      <c r="C170" s="8" t="s">
        <v>6170</v>
      </c>
      <c r="D170" s="8" t="s">
        <v>1465</v>
      </c>
      <c r="E170" s="8">
        <v>6857.0</v>
      </c>
      <c r="G170" s="8" t="s">
        <v>102</v>
      </c>
      <c r="I170" s="16" t="str">
        <f t="shared" si="3"/>
        <v>02/2025</v>
      </c>
      <c r="J170" s="16" t="str">
        <f t="shared" si="4"/>
        <v>CXG-0225</v>
      </c>
    </row>
    <row r="171">
      <c r="A171" s="8" t="s">
        <v>10086</v>
      </c>
      <c r="B171" s="13">
        <v>45699.0</v>
      </c>
      <c r="C171" s="8" t="s">
        <v>6194</v>
      </c>
      <c r="D171" s="8" t="s">
        <v>1478</v>
      </c>
      <c r="E171" s="8">
        <v>10000.0</v>
      </c>
      <c r="G171" s="8" t="s">
        <v>86</v>
      </c>
      <c r="I171" s="16" t="str">
        <f t="shared" si="3"/>
        <v>02/2025</v>
      </c>
      <c r="J171" s="16" t="str">
        <f t="shared" si="4"/>
        <v>CXG-0225</v>
      </c>
    </row>
    <row r="172">
      <c r="A172" s="8" t="s">
        <v>10087</v>
      </c>
      <c r="B172" s="13">
        <v>45700.0</v>
      </c>
      <c r="C172" s="8" t="s">
        <v>6194</v>
      </c>
      <c r="D172" s="8" t="s">
        <v>1473</v>
      </c>
      <c r="E172" s="8">
        <v>-13.6</v>
      </c>
      <c r="G172" s="8" t="s">
        <v>86</v>
      </c>
      <c r="I172" s="16" t="str">
        <f t="shared" si="3"/>
        <v>02/2025</v>
      </c>
      <c r="J172" s="16" t="str">
        <f t="shared" si="4"/>
        <v>CXG-0225</v>
      </c>
    </row>
    <row r="173">
      <c r="A173" s="8" t="s">
        <v>10088</v>
      </c>
      <c r="B173" s="13">
        <v>45699.0</v>
      </c>
      <c r="C173" s="8" t="s">
        <v>6177</v>
      </c>
      <c r="D173" s="8" t="s">
        <v>1465</v>
      </c>
      <c r="E173" s="8">
        <v>5000.0</v>
      </c>
      <c r="G173" s="8" t="s">
        <v>27</v>
      </c>
      <c r="I173" s="16" t="str">
        <f t="shared" si="3"/>
        <v>02/2025</v>
      </c>
      <c r="J173" s="16" t="str">
        <f t="shared" si="4"/>
        <v>CXG-0225</v>
      </c>
    </row>
    <row r="174">
      <c r="A174" s="8" t="s">
        <v>10089</v>
      </c>
      <c r="B174" s="13">
        <v>45700.0</v>
      </c>
      <c r="C174" s="8" t="s">
        <v>6177</v>
      </c>
      <c r="D174" s="8" t="s">
        <v>1473</v>
      </c>
      <c r="E174" s="8">
        <v>130.83</v>
      </c>
      <c r="G174" s="8" t="s">
        <v>27</v>
      </c>
      <c r="I174" s="16" t="str">
        <f t="shared" si="3"/>
        <v>02/2025</v>
      </c>
      <c r="J174" s="16" t="str">
        <f t="shared" si="4"/>
        <v>CXG-0225</v>
      </c>
    </row>
    <row r="175">
      <c r="A175" s="8" t="s">
        <v>10090</v>
      </c>
      <c r="B175" s="13">
        <v>45700.0</v>
      </c>
      <c r="C175" s="8" t="s">
        <v>6170</v>
      </c>
      <c r="D175" s="8" t="s">
        <v>1465</v>
      </c>
      <c r="E175" s="8">
        <v>35000.0</v>
      </c>
      <c r="G175" s="8" t="s">
        <v>102</v>
      </c>
      <c r="I175" s="16" t="str">
        <f t="shared" si="3"/>
        <v>02/2025</v>
      </c>
      <c r="J175" s="16" t="str">
        <f t="shared" si="4"/>
        <v>CXG-0225</v>
      </c>
    </row>
    <row r="176">
      <c r="A176" s="8" t="s">
        <v>10091</v>
      </c>
      <c r="B176" s="13">
        <v>45700.0</v>
      </c>
      <c r="C176" s="8" t="s">
        <v>6204</v>
      </c>
      <c r="D176" s="8" t="s">
        <v>1509</v>
      </c>
      <c r="E176" s="8">
        <v>91439.18</v>
      </c>
      <c r="G176" s="8" t="s">
        <v>39</v>
      </c>
      <c r="H176" s="8" t="s">
        <v>10092</v>
      </c>
      <c r="I176" s="16" t="str">
        <f t="shared" si="3"/>
        <v>02/2025</v>
      </c>
      <c r="J176" s="16" t="str">
        <f t="shared" si="4"/>
        <v>CXG-0225</v>
      </c>
    </row>
    <row r="177">
      <c r="A177" s="8" t="s">
        <v>10093</v>
      </c>
      <c r="B177" s="13">
        <v>45701.0</v>
      </c>
      <c r="C177" s="8" t="s">
        <v>6204</v>
      </c>
      <c r="D177" s="8" t="s">
        <v>1473</v>
      </c>
      <c r="E177" s="8">
        <v>298.57</v>
      </c>
      <c r="G177" s="8" t="s">
        <v>39</v>
      </c>
      <c r="H177" s="8" t="s">
        <v>10094</v>
      </c>
      <c r="I177" s="16" t="str">
        <f t="shared" si="3"/>
        <v>02/2025</v>
      </c>
      <c r="J177" s="16" t="str">
        <f t="shared" si="4"/>
        <v>CXG-0225</v>
      </c>
    </row>
    <row r="178">
      <c r="A178" s="8"/>
      <c r="B178" s="13"/>
      <c r="C178" s="8"/>
      <c r="D178" s="8"/>
      <c r="E178" s="8"/>
      <c r="G178" s="8"/>
    </row>
    <row r="179">
      <c r="A179" s="8" t="s">
        <v>10095</v>
      </c>
      <c r="B179" s="13">
        <v>45701.0</v>
      </c>
      <c r="C179" s="8" t="s">
        <v>6213</v>
      </c>
      <c r="D179" s="8" t="s">
        <v>1509</v>
      </c>
      <c r="E179" s="8">
        <v>80210.0</v>
      </c>
      <c r="G179" s="8" t="s">
        <v>138</v>
      </c>
      <c r="I179" s="16" t="str">
        <f t="shared" ref="I179:I547" si="5">TEXT(B179,"MM/YYYY")</f>
        <v>02/2025</v>
      </c>
      <c r="J179" s="16" t="str">
        <f t="shared" ref="J179:J547" si="6">IF(B179="","",CONCATENATE("CXG-",TEXT(B179,"MMYY")))</f>
        <v>CXG-0225</v>
      </c>
    </row>
    <row r="180">
      <c r="A180" s="8" t="s">
        <v>10096</v>
      </c>
      <c r="B180" s="13">
        <v>45701.0</v>
      </c>
      <c r="C180" s="8" t="s">
        <v>6213</v>
      </c>
      <c r="D180" s="8" t="s">
        <v>1473</v>
      </c>
      <c r="E180" s="8">
        <v>-0.26</v>
      </c>
      <c r="G180" s="8" t="s">
        <v>138</v>
      </c>
      <c r="I180" s="16" t="str">
        <f t="shared" si="5"/>
        <v>02/2025</v>
      </c>
      <c r="J180" s="16" t="str">
        <f t="shared" si="6"/>
        <v>CXG-0225</v>
      </c>
    </row>
    <row r="181">
      <c r="A181" s="8" t="s">
        <v>10097</v>
      </c>
      <c r="B181" s="13">
        <v>45701.0</v>
      </c>
      <c r="C181" s="8" t="s">
        <v>6202</v>
      </c>
      <c r="D181" s="8" t="s">
        <v>1465</v>
      </c>
      <c r="E181" s="8">
        <v>47500.0</v>
      </c>
      <c r="G181" s="8" t="s">
        <v>23</v>
      </c>
      <c r="I181" s="16" t="str">
        <f t="shared" si="5"/>
        <v>02/2025</v>
      </c>
      <c r="J181" s="16" t="str">
        <f t="shared" si="6"/>
        <v>CXG-0225</v>
      </c>
    </row>
    <row r="182">
      <c r="A182" s="8" t="s">
        <v>10098</v>
      </c>
      <c r="B182" s="13">
        <v>45701.0</v>
      </c>
      <c r="C182" s="8" t="s">
        <v>6170</v>
      </c>
      <c r="D182" s="8" t="s">
        <v>1465</v>
      </c>
      <c r="E182" s="8">
        <v>7000.0</v>
      </c>
      <c r="G182" s="8" t="s">
        <v>102</v>
      </c>
      <c r="I182" s="16" t="str">
        <f t="shared" si="5"/>
        <v>02/2025</v>
      </c>
      <c r="J182" s="16" t="str">
        <f t="shared" si="6"/>
        <v>CXG-0225</v>
      </c>
    </row>
    <row r="183">
      <c r="A183" s="8" t="s">
        <v>10099</v>
      </c>
      <c r="B183" s="13">
        <v>45701.0</v>
      </c>
      <c r="C183" s="8" t="s">
        <v>6123</v>
      </c>
      <c r="D183" s="8" t="s">
        <v>1473</v>
      </c>
      <c r="E183" s="8">
        <v>1058.34</v>
      </c>
      <c r="G183" s="8" t="s">
        <v>130</v>
      </c>
      <c r="H183" s="8" t="s">
        <v>10100</v>
      </c>
      <c r="I183" s="16" t="str">
        <f t="shared" si="5"/>
        <v>02/2025</v>
      </c>
      <c r="J183" s="16" t="str">
        <f t="shared" si="6"/>
        <v>CXG-0225</v>
      </c>
    </row>
    <row r="184">
      <c r="A184" s="8" t="s">
        <v>10101</v>
      </c>
      <c r="B184" s="13">
        <v>45701.0</v>
      </c>
      <c r="C184" s="8" t="s">
        <v>6123</v>
      </c>
      <c r="D184" s="8" t="s">
        <v>1465</v>
      </c>
      <c r="E184" s="8">
        <v>100810.33</v>
      </c>
      <c r="G184" s="8" t="s">
        <v>130</v>
      </c>
      <c r="H184" s="8" t="s">
        <v>10102</v>
      </c>
      <c r="I184" s="16" t="str">
        <f t="shared" si="5"/>
        <v>02/2025</v>
      </c>
      <c r="J184" s="16" t="str">
        <f t="shared" si="6"/>
        <v>CXG-0225</v>
      </c>
    </row>
    <row r="185">
      <c r="A185" s="8" t="s">
        <v>10103</v>
      </c>
      <c r="B185" s="13">
        <v>45701.0</v>
      </c>
      <c r="C185" s="8" t="s">
        <v>6204</v>
      </c>
      <c r="D185" s="8" t="s">
        <v>1473</v>
      </c>
      <c r="E185" s="8">
        <v>539.0</v>
      </c>
      <c r="G185" s="8" t="s">
        <v>39</v>
      </c>
      <c r="I185" s="16" t="str">
        <f t="shared" si="5"/>
        <v>02/2025</v>
      </c>
      <c r="J185" s="16" t="str">
        <f t="shared" si="6"/>
        <v>CXG-0225</v>
      </c>
    </row>
    <row r="186">
      <c r="A186" s="8" t="s">
        <v>10104</v>
      </c>
      <c r="B186" s="13">
        <v>45701.0</v>
      </c>
      <c r="C186" s="8" t="s">
        <v>6167</v>
      </c>
      <c r="D186" s="8" t="s">
        <v>1465</v>
      </c>
      <c r="E186" s="8">
        <v>32031.27</v>
      </c>
      <c r="G186" s="8" t="s">
        <v>118</v>
      </c>
      <c r="H186" s="8" t="s">
        <v>10105</v>
      </c>
      <c r="I186" s="16" t="str">
        <f t="shared" si="5"/>
        <v>02/2025</v>
      </c>
      <c r="J186" s="16" t="str">
        <f t="shared" si="6"/>
        <v>CXG-0225</v>
      </c>
    </row>
    <row r="187">
      <c r="A187" s="8" t="s">
        <v>10106</v>
      </c>
      <c r="B187" s="13">
        <v>45701.0</v>
      </c>
      <c r="C187" s="8" t="s">
        <v>6135</v>
      </c>
      <c r="D187" s="8" t="s">
        <v>1465</v>
      </c>
      <c r="E187" s="8">
        <v>95671.33</v>
      </c>
      <c r="G187" s="8" t="s">
        <v>113</v>
      </c>
      <c r="I187" s="16" t="str">
        <f t="shared" si="5"/>
        <v>02/2025</v>
      </c>
      <c r="J187" s="16" t="str">
        <f t="shared" si="6"/>
        <v>CXG-0225</v>
      </c>
    </row>
    <row r="188">
      <c r="A188" s="8" t="s">
        <v>10107</v>
      </c>
      <c r="B188" s="13">
        <v>45702.0</v>
      </c>
      <c r="C188" s="8" t="s">
        <v>6135</v>
      </c>
      <c r="D188" s="8" t="s">
        <v>1465</v>
      </c>
      <c r="E188" s="8">
        <v>20000.0</v>
      </c>
      <c r="G188" s="8" t="s">
        <v>113</v>
      </c>
      <c r="I188" s="16" t="str">
        <f t="shared" si="5"/>
        <v>02/2025</v>
      </c>
      <c r="J188" s="16" t="str">
        <f t="shared" si="6"/>
        <v>CXG-0225</v>
      </c>
    </row>
    <row r="189">
      <c r="A189" s="8" t="s">
        <v>10108</v>
      </c>
      <c r="B189" s="13">
        <v>45702.0</v>
      </c>
      <c r="C189" s="8" t="s">
        <v>6135</v>
      </c>
      <c r="D189" s="8" t="s">
        <v>1465</v>
      </c>
      <c r="E189" s="8">
        <v>10000.0</v>
      </c>
      <c r="G189" s="8" t="s">
        <v>113</v>
      </c>
      <c r="I189" s="16" t="str">
        <f t="shared" si="5"/>
        <v>02/2025</v>
      </c>
      <c r="J189" s="16" t="str">
        <f t="shared" si="6"/>
        <v>CXG-0225</v>
      </c>
    </row>
    <row r="190">
      <c r="A190" s="8" t="s">
        <v>10109</v>
      </c>
      <c r="B190" s="13">
        <v>45702.0</v>
      </c>
      <c r="C190" s="8" t="s">
        <v>6202</v>
      </c>
      <c r="D190" s="8" t="s">
        <v>1465</v>
      </c>
      <c r="E190" s="8">
        <v>40000.0</v>
      </c>
      <c r="G190" s="8" t="s">
        <v>23</v>
      </c>
      <c r="I190" s="16" t="str">
        <f t="shared" si="5"/>
        <v>02/2025</v>
      </c>
      <c r="J190" s="16" t="str">
        <f t="shared" si="6"/>
        <v>CXG-0225</v>
      </c>
    </row>
    <row r="191">
      <c r="A191" s="8" t="s">
        <v>10110</v>
      </c>
      <c r="B191" s="13">
        <v>45702.0</v>
      </c>
      <c r="C191" s="8" t="s">
        <v>6167</v>
      </c>
      <c r="D191" s="8" t="s">
        <v>1465</v>
      </c>
      <c r="E191" s="8">
        <v>41.5</v>
      </c>
      <c r="G191" s="8" t="s">
        <v>118</v>
      </c>
      <c r="I191" s="16" t="str">
        <f t="shared" si="5"/>
        <v>02/2025</v>
      </c>
      <c r="J191" s="16" t="str">
        <f t="shared" si="6"/>
        <v>CXG-0225</v>
      </c>
    </row>
    <row r="192">
      <c r="A192" s="8" t="s">
        <v>10111</v>
      </c>
      <c r="B192" s="13">
        <v>45702.0</v>
      </c>
      <c r="C192" s="8" t="s">
        <v>6170</v>
      </c>
      <c r="D192" s="8" t="s">
        <v>1465</v>
      </c>
      <c r="E192" s="8">
        <v>23612.58</v>
      </c>
      <c r="G192" s="8" t="s">
        <v>102</v>
      </c>
      <c r="I192" s="16" t="str">
        <f t="shared" si="5"/>
        <v>02/2025</v>
      </c>
      <c r="J192" s="16" t="str">
        <f t="shared" si="6"/>
        <v>CXG-0225</v>
      </c>
    </row>
    <row r="193">
      <c r="A193" s="8" t="s">
        <v>10112</v>
      </c>
      <c r="B193" s="13">
        <v>45702.0</v>
      </c>
      <c r="C193" s="8" t="s">
        <v>6170</v>
      </c>
      <c r="D193" s="8" t="s">
        <v>1465</v>
      </c>
      <c r="E193" s="8">
        <v>1143.67</v>
      </c>
      <c r="G193" s="8" t="s">
        <v>102</v>
      </c>
      <c r="I193" s="16" t="str">
        <f t="shared" si="5"/>
        <v>02/2025</v>
      </c>
      <c r="J193" s="16" t="str">
        <f t="shared" si="6"/>
        <v>CXG-0225</v>
      </c>
    </row>
    <row r="194">
      <c r="A194" s="8" t="s">
        <v>10113</v>
      </c>
      <c r="B194" s="13">
        <v>45702.0</v>
      </c>
      <c r="C194" s="8" t="s">
        <v>6133</v>
      </c>
      <c r="D194" s="8" t="s">
        <v>1575</v>
      </c>
      <c r="E194" s="8">
        <v>60000.0</v>
      </c>
      <c r="G194" s="8" t="s">
        <v>95</v>
      </c>
      <c r="H194" s="8" t="s">
        <v>10114</v>
      </c>
      <c r="I194" s="16" t="str">
        <f t="shared" si="5"/>
        <v>02/2025</v>
      </c>
      <c r="J194" s="16" t="str">
        <f t="shared" si="6"/>
        <v>CXG-0225</v>
      </c>
    </row>
    <row r="195">
      <c r="A195" s="8" t="s">
        <v>10115</v>
      </c>
      <c r="B195" s="13">
        <v>45705.0</v>
      </c>
      <c r="C195" s="8" t="s">
        <v>6179</v>
      </c>
      <c r="D195" s="8" t="s">
        <v>1509</v>
      </c>
      <c r="E195" s="8">
        <v>167372.0</v>
      </c>
      <c r="G195" s="8" t="s">
        <v>132</v>
      </c>
      <c r="I195" s="16" t="str">
        <f t="shared" si="5"/>
        <v>02/2025</v>
      </c>
      <c r="J195" s="16" t="str">
        <f t="shared" si="6"/>
        <v>CXG-0225</v>
      </c>
    </row>
    <row r="196">
      <c r="A196" s="8" t="s">
        <v>10116</v>
      </c>
      <c r="B196" s="13">
        <v>45705.0</v>
      </c>
      <c r="C196" s="8" t="s">
        <v>6179</v>
      </c>
      <c r="D196" s="8" t="s">
        <v>1473</v>
      </c>
      <c r="E196" s="8">
        <v>0.73</v>
      </c>
      <c r="G196" s="8" t="s">
        <v>132</v>
      </c>
      <c r="I196" s="16" t="str">
        <f t="shared" si="5"/>
        <v>02/2025</v>
      </c>
      <c r="J196" s="16" t="str">
        <f t="shared" si="6"/>
        <v>CXG-0225</v>
      </c>
    </row>
    <row r="197">
      <c r="A197" s="8" t="s">
        <v>10117</v>
      </c>
      <c r="B197" s="13">
        <v>45705.0</v>
      </c>
      <c r="C197" s="8" t="s">
        <v>6188</v>
      </c>
      <c r="D197" s="8" t="s">
        <v>1509</v>
      </c>
      <c r="E197" s="8">
        <v>74226.0</v>
      </c>
      <c r="G197" s="8" t="s">
        <v>111</v>
      </c>
      <c r="I197" s="16" t="str">
        <f t="shared" si="5"/>
        <v>02/2025</v>
      </c>
      <c r="J197" s="16" t="str">
        <f t="shared" si="6"/>
        <v>CXG-0225</v>
      </c>
    </row>
    <row r="198">
      <c r="A198" s="8" t="s">
        <v>10118</v>
      </c>
      <c r="B198" s="13">
        <v>45702.0</v>
      </c>
      <c r="C198" s="8" t="s">
        <v>6223</v>
      </c>
      <c r="D198" s="8" t="s">
        <v>1465</v>
      </c>
      <c r="E198" s="8">
        <v>47000.0</v>
      </c>
      <c r="G198" s="8" t="s">
        <v>150</v>
      </c>
      <c r="H198" s="8" t="s">
        <v>10119</v>
      </c>
      <c r="I198" s="16" t="str">
        <f t="shared" si="5"/>
        <v>02/2025</v>
      </c>
      <c r="J198" s="16" t="str">
        <f t="shared" si="6"/>
        <v>CXG-0225</v>
      </c>
    </row>
    <row r="199">
      <c r="A199" s="8" t="s">
        <v>10120</v>
      </c>
      <c r="B199" s="13">
        <v>45705.0</v>
      </c>
      <c r="C199" s="8" t="s">
        <v>6213</v>
      </c>
      <c r="D199" s="8" t="s">
        <v>1509</v>
      </c>
      <c r="E199" s="8">
        <v>65338.0</v>
      </c>
      <c r="G199" s="8" t="s">
        <v>138</v>
      </c>
      <c r="I199" s="16" t="str">
        <f t="shared" si="5"/>
        <v>02/2025</v>
      </c>
      <c r="J199" s="16" t="str">
        <f t="shared" si="6"/>
        <v>CXG-0225</v>
      </c>
    </row>
    <row r="200">
      <c r="A200" s="8" t="s">
        <v>10121</v>
      </c>
      <c r="B200" s="13">
        <v>45705.0</v>
      </c>
      <c r="C200" s="8" t="s">
        <v>6213</v>
      </c>
      <c r="D200" s="8" t="s">
        <v>1509</v>
      </c>
      <c r="E200" s="8">
        <v>68978.0</v>
      </c>
      <c r="G200" s="8" t="s">
        <v>138</v>
      </c>
      <c r="I200" s="16" t="str">
        <f t="shared" si="5"/>
        <v>02/2025</v>
      </c>
      <c r="J200" s="16" t="str">
        <f t="shared" si="6"/>
        <v>CXG-0225</v>
      </c>
    </row>
    <row r="201">
      <c r="A201" s="10" t="s">
        <v>10122</v>
      </c>
      <c r="B201" s="13">
        <v>45705.0</v>
      </c>
      <c r="C201" s="8" t="s">
        <v>6202</v>
      </c>
      <c r="D201" s="8" t="s">
        <v>1465</v>
      </c>
      <c r="E201" s="8">
        <v>47000.0</v>
      </c>
      <c r="G201" s="8" t="s">
        <v>23</v>
      </c>
      <c r="I201" s="16" t="str">
        <f t="shared" si="5"/>
        <v>02/2025</v>
      </c>
      <c r="J201" s="16" t="str">
        <f t="shared" si="6"/>
        <v>CXG-0225</v>
      </c>
    </row>
    <row r="202">
      <c r="A202" s="8" t="s">
        <v>10123</v>
      </c>
      <c r="B202" s="13">
        <v>45705.0</v>
      </c>
      <c r="C202" s="8" t="s">
        <v>6123</v>
      </c>
      <c r="D202" s="8" t="s">
        <v>1473</v>
      </c>
      <c r="E202" s="8">
        <v>1069.42</v>
      </c>
      <c r="G202" s="8" t="s">
        <v>130</v>
      </c>
      <c r="H202" s="8" t="s">
        <v>10124</v>
      </c>
      <c r="I202" s="16" t="str">
        <f t="shared" si="5"/>
        <v>02/2025</v>
      </c>
      <c r="J202" s="16" t="str">
        <f t="shared" si="6"/>
        <v>CXG-0225</v>
      </c>
    </row>
    <row r="203">
      <c r="A203" s="8" t="s">
        <v>10125</v>
      </c>
      <c r="B203" s="13">
        <v>45705.0</v>
      </c>
      <c r="D203" s="8" t="s">
        <v>1505</v>
      </c>
      <c r="E203" s="8">
        <v>3333.98</v>
      </c>
      <c r="I203" s="16" t="str">
        <f t="shared" si="5"/>
        <v>02/2025</v>
      </c>
      <c r="J203" s="16" t="str">
        <f t="shared" si="6"/>
        <v>CXG-0225</v>
      </c>
    </row>
    <row r="204">
      <c r="A204" s="8" t="s">
        <v>10126</v>
      </c>
      <c r="B204" s="13">
        <v>45705.0</v>
      </c>
      <c r="C204" s="8" t="s">
        <v>6170</v>
      </c>
      <c r="D204" s="8" t="s">
        <v>1465</v>
      </c>
      <c r="E204" s="8">
        <v>24200.0</v>
      </c>
      <c r="G204" s="8" t="s">
        <v>102</v>
      </c>
      <c r="I204" s="16" t="str">
        <f t="shared" si="5"/>
        <v>02/2025</v>
      </c>
      <c r="J204" s="16" t="str">
        <f t="shared" si="6"/>
        <v>CXG-0225</v>
      </c>
    </row>
    <row r="205">
      <c r="A205" s="8" t="s">
        <v>10127</v>
      </c>
      <c r="B205" s="13">
        <v>45705.0</v>
      </c>
      <c r="C205" s="8" t="s">
        <v>6123</v>
      </c>
      <c r="D205" s="8" t="s">
        <v>1465</v>
      </c>
      <c r="E205" s="8">
        <v>171542.91</v>
      </c>
      <c r="G205" s="8" t="s">
        <v>130</v>
      </c>
      <c r="I205" s="16" t="str">
        <f t="shared" si="5"/>
        <v>02/2025</v>
      </c>
      <c r="J205" s="16" t="str">
        <f t="shared" si="6"/>
        <v>CXG-0225</v>
      </c>
    </row>
    <row r="206">
      <c r="A206" s="8" t="s">
        <v>10128</v>
      </c>
      <c r="B206" s="13">
        <v>45706.0</v>
      </c>
      <c r="C206" s="8" t="s">
        <v>6135</v>
      </c>
      <c r="D206" s="8" t="s">
        <v>1465</v>
      </c>
      <c r="E206" s="8">
        <v>20000.0</v>
      </c>
      <c r="G206" s="8" t="s">
        <v>113</v>
      </c>
      <c r="I206" s="16" t="str">
        <f t="shared" si="5"/>
        <v>02/2025</v>
      </c>
      <c r="J206" s="16" t="str">
        <f t="shared" si="6"/>
        <v>CXG-0225</v>
      </c>
    </row>
    <row r="207">
      <c r="A207" s="8" t="s">
        <v>10129</v>
      </c>
      <c r="B207" s="13">
        <v>45706.0</v>
      </c>
      <c r="C207" s="8" t="s">
        <v>6180</v>
      </c>
      <c r="D207" s="8" t="s">
        <v>1465</v>
      </c>
      <c r="E207" s="8">
        <v>53400.0</v>
      </c>
      <c r="G207" s="8" t="s">
        <v>79</v>
      </c>
      <c r="H207" s="8" t="s">
        <v>10130</v>
      </c>
      <c r="I207" s="16" t="str">
        <f t="shared" si="5"/>
        <v>02/2025</v>
      </c>
      <c r="J207" s="16" t="str">
        <f t="shared" si="6"/>
        <v>CXG-0225</v>
      </c>
    </row>
    <row r="208">
      <c r="A208" s="8" t="s">
        <v>10131</v>
      </c>
      <c r="B208" s="13">
        <v>45706.0</v>
      </c>
      <c r="C208" s="8" t="s">
        <v>6161</v>
      </c>
      <c r="D208" s="8" t="s">
        <v>1465</v>
      </c>
      <c r="E208" s="8">
        <v>19596.0</v>
      </c>
      <c r="G208" s="8" t="s">
        <v>99</v>
      </c>
      <c r="I208" s="16" t="str">
        <f t="shared" si="5"/>
        <v>02/2025</v>
      </c>
      <c r="J208" s="16" t="str">
        <f t="shared" si="6"/>
        <v>CXG-0225</v>
      </c>
    </row>
    <row r="209">
      <c r="A209" s="8" t="s">
        <v>10132</v>
      </c>
      <c r="B209" s="13">
        <v>45701.0</v>
      </c>
      <c r="C209" s="8" t="s">
        <v>6171</v>
      </c>
      <c r="D209" s="8" t="s">
        <v>1465</v>
      </c>
      <c r="E209" s="8">
        <v>15468.73</v>
      </c>
      <c r="G209" s="8" t="s">
        <v>124</v>
      </c>
      <c r="H209" s="8" t="s">
        <v>10133</v>
      </c>
      <c r="I209" s="16" t="str">
        <f t="shared" si="5"/>
        <v>02/2025</v>
      </c>
      <c r="J209" s="16" t="str">
        <f t="shared" si="6"/>
        <v>CXG-0225</v>
      </c>
    </row>
    <row r="210">
      <c r="A210" s="8" t="s">
        <v>10134</v>
      </c>
      <c r="B210" s="13">
        <v>45706.0</v>
      </c>
      <c r="C210" s="8" t="s">
        <v>6171</v>
      </c>
      <c r="D210" s="8" t="s">
        <v>1473</v>
      </c>
      <c r="E210" s="8">
        <v>0.3</v>
      </c>
      <c r="G210" s="8" t="s">
        <v>124</v>
      </c>
      <c r="I210" s="16" t="str">
        <f t="shared" si="5"/>
        <v>02/2025</v>
      </c>
      <c r="J210" s="16" t="str">
        <f t="shared" si="6"/>
        <v>CXG-0225</v>
      </c>
    </row>
    <row r="211">
      <c r="A211" s="8" t="s">
        <v>10135</v>
      </c>
      <c r="B211" s="13">
        <v>45706.0</v>
      </c>
      <c r="C211" s="8" t="s">
        <v>6213</v>
      </c>
      <c r="D211" s="8" t="s">
        <v>1509</v>
      </c>
      <c r="E211" s="8">
        <v>75374.0</v>
      </c>
      <c r="G211" s="8" t="s">
        <v>138</v>
      </c>
      <c r="I211" s="16" t="str">
        <f t="shared" si="5"/>
        <v>02/2025</v>
      </c>
      <c r="J211" s="16" t="str">
        <f t="shared" si="6"/>
        <v>CXG-0225</v>
      </c>
    </row>
    <row r="212">
      <c r="A212" s="8" t="s">
        <v>10136</v>
      </c>
      <c r="B212" s="13">
        <v>45706.0</v>
      </c>
      <c r="C212" s="8" t="s">
        <v>6213</v>
      </c>
      <c r="D212" s="8" t="s">
        <v>1473</v>
      </c>
      <c r="E212" s="8">
        <v>-0.26</v>
      </c>
      <c r="G212" s="8" t="s">
        <v>138</v>
      </c>
      <c r="I212" s="16" t="str">
        <f t="shared" si="5"/>
        <v>02/2025</v>
      </c>
      <c r="J212" s="16" t="str">
        <f t="shared" si="6"/>
        <v>CXG-0225</v>
      </c>
    </row>
    <row r="213">
      <c r="A213" s="8" t="s">
        <v>10137</v>
      </c>
      <c r="B213" s="13">
        <v>45706.0</v>
      </c>
      <c r="D213" s="8" t="s">
        <v>1478</v>
      </c>
      <c r="E213" s="8">
        <v>1678.33</v>
      </c>
      <c r="H213" s="8" t="s">
        <v>10138</v>
      </c>
      <c r="I213" s="16" t="str">
        <f t="shared" si="5"/>
        <v>02/2025</v>
      </c>
      <c r="J213" s="16" t="str">
        <f t="shared" si="6"/>
        <v>CXG-0225</v>
      </c>
    </row>
    <row r="214">
      <c r="A214" s="8" t="s">
        <v>10139</v>
      </c>
      <c r="B214" s="13">
        <v>45707.0</v>
      </c>
      <c r="C214" s="8" t="s">
        <v>6135</v>
      </c>
      <c r="D214" s="8" t="s">
        <v>1465</v>
      </c>
      <c r="E214" s="8">
        <v>13000.0</v>
      </c>
      <c r="G214" s="8" t="s">
        <v>113</v>
      </c>
      <c r="I214" s="16" t="str">
        <f t="shared" si="5"/>
        <v>02/2025</v>
      </c>
      <c r="J214" s="16" t="str">
        <f t="shared" si="6"/>
        <v>CXG-0225</v>
      </c>
    </row>
    <row r="215">
      <c r="A215" s="8" t="s">
        <v>10140</v>
      </c>
      <c r="B215" s="13">
        <v>45707.0</v>
      </c>
      <c r="C215" s="8" t="s">
        <v>6204</v>
      </c>
      <c r="D215" s="8" t="s">
        <v>1509</v>
      </c>
      <c r="E215" s="8">
        <v>96559.75</v>
      </c>
      <c r="G215" s="8" t="s">
        <v>39</v>
      </c>
      <c r="I215" s="16" t="str">
        <f t="shared" si="5"/>
        <v>02/2025</v>
      </c>
      <c r="J215" s="16" t="str">
        <f t="shared" si="6"/>
        <v>CXG-0225</v>
      </c>
    </row>
    <row r="216">
      <c r="A216" s="8" t="s">
        <v>10141</v>
      </c>
      <c r="B216" s="13">
        <v>45706.0</v>
      </c>
      <c r="C216" s="8" t="s">
        <v>6159</v>
      </c>
      <c r="D216" s="8" t="s">
        <v>1465</v>
      </c>
      <c r="E216" s="8">
        <v>90840.0</v>
      </c>
      <c r="G216" s="8" t="s">
        <v>43</v>
      </c>
      <c r="H216" s="8" t="s">
        <v>10142</v>
      </c>
      <c r="I216" s="16" t="str">
        <f t="shared" si="5"/>
        <v>02/2025</v>
      </c>
      <c r="J216" s="16" t="str">
        <f t="shared" si="6"/>
        <v>CXG-0225</v>
      </c>
    </row>
    <row r="217">
      <c r="A217" s="8" t="s">
        <v>10143</v>
      </c>
      <c r="B217" s="13">
        <v>45707.0</v>
      </c>
      <c r="C217" s="8" t="s">
        <v>6204</v>
      </c>
      <c r="D217" s="8" t="s">
        <v>1473</v>
      </c>
      <c r="E217" s="8">
        <v>160.25</v>
      </c>
      <c r="G217" s="8" t="s">
        <v>39</v>
      </c>
      <c r="H217" s="8" t="s">
        <v>10144</v>
      </c>
      <c r="I217" s="16" t="str">
        <f t="shared" si="5"/>
        <v>02/2025</v>
      </c>
      <c r="J217" s="16" t="str">
        <f t="shared" si="6"/>
        <v>CXG-0225</v>
      </c>
    </row>
    <row r="218">
      <c r="A218" s="8" t="s">
        <v>10145</v>
      </c>
      <c r="B218" s="13">
        <v>45707.0</v>
      </c>
      <c r="C218" s="8" t="s">
        <v>6133</v>
      </c>
      <c r="D218" s="8" t="s">
        <v>1465</v>
      </c>
      <c r="E218" s="8">
        <v>32434.0</v>
      </c>
      <c r="G218" s="8" t="s">
        <v>95</v>
      </c>
      <c r="I218" s="16" t="str">
        <f t="shared" si="5"/>
        <v>02/2025</v>
      </c>
      <c r="J218" s="16" t="str">
        <f t="shared" si="6"/>
        <v>CXG-0225</v>
      </c>
    </row>
    <row r="219">
      <c r="A219" s="8" t="s">
        <v>10146</v>
      </c>
      <c r="B219" s="13">
        <v>45707.0</v>
      </c>
      <c r="C219" s="8" t="s">
        <v>6133</v>
      </c>
      <c r="D219" s="8" t="s">
        <v>1473</v>
      </c>
      <c r="E219" s="8">
        <v>0.62</v>
      </c>
      <c r="G219" s="8" t="s">
        <v>95</v>
      </c>
      <c r="I219" s="16" t="str">
        <f t="shared" si="5"/>
        <v>02/2025</v>
      </c>
      <c r="J219" s="16" t="str">
        <f t="shared" si="6"/>
        <v>CXG-0225</v>
      </c>
    </row>
    <row r="220">
      <c r="A220" s="10" t="s">
        <v>10147</v>
      </c>
      <c r="B220" s="13">
        <v>45707.0</v>
      </c>
      <c r="C220" s="8" t="s">
        <v>6202</v>
      </c>
      <c r="D220" s="8" t="s">
        <v>1465</v>
      </c>
      <c r="E220" s="8">
        <v>35000.0</v>
      </c>
      <c r="G220" s="8" t="s">
        <v>23</v>
      </c>
      <c r="I220" s="16" t="str">
        <f t="shared" si="5"/>
        <v>02/2025</v>
      </c>
      <c r="J220" s="16" t="str">
        <f t="shared" si="6"/>
        <v>CXG-0225</v>
      </c>
    </row>
    <row r="221">
      <c r="A221" s="8" t="s">
        <v>10148</v>
      </c>
      <c r="B221" s="13">
        <v>45707.0</v>
      </c>
      <c r="C221" s="8" t="s">
        <v>6142</v>
      </c>
      <c r="D221" s="8" t="s">
        <v>1520</v>
      </c>
      <c r="E221" s="8">
        <v>150000.0</v>
      </c>
      <c r="G221" s="8" t="s">
        <v>57</v>
      </c>
      <c r="I221" s="16" t="str">
        <f t="shared" si="5"/>
        <v>02/2025</v>
      </c>
      <c r="J221" s="16" t="str">
        <f t="shared" si="6"/>
        <v>CXG-0225</v>
      </c>
    </row>
    <row r="222">
      <c r="A222" s="8" t="s">
        <v>10149</v>
      </c>
      <c r="B222" s="13">
        <v>45707.0</v>
      </c>
      <c r="C222" s="8" t="s">
        <v>6135</v>
      </c>
      <c r="D222" s="8" t="s">
        <v>1465</v>
      </c>
      <c r="E222" s="8">
        <v>100457.67</v>
      </c>
      <c r="G222" s="8" t="s">
        <v>113</v>
      </c>
      <c r="I222" s="16" t="str">
        <f t="shared" si="5"/>
        <v>02/2025</v>
      </c>
      <c r="J222" s="16" t="str">
        <f t="shared" si="6"/>
        <v>CXG-0225</v>
      </c>
    </row>
    <row r="223">
      <c r="A223" s="8" t="s">
        <v>10150</v>
      </c>
      <c r="B223" s="13">
        <v>45707.0</v>
      </c>
      <c r="C223" s="8" t="s">
        <v>6215</v>
      </c>
      <c r="D223" s="8" t="s">
        <v>1465</v>
      </c>
      <c r="E223" s="8">
        <v>91976.21</v>
      </c>
      <c r="G223" s="8" t="s">
        <v>83</v>
      </c>
      <c r="I223" s="16" t="str">
        <f t="shared" si="5"/>
        <v>02/2025</v>
      </c>
      <c r="J223" s="16" t="str">
        <f t="shared" si="6"/>
        <v>CXG-0225</v>
      </c>
    </row>
    <row r="224">
      <c r="A224" s="8" t="s">
        <v>10151</v>
      </c>
      <c r="B224" s="13">
        <v>45708.0</v>
      </c>
      <c r="C224" s="8" t="s">
        <v>6202</v>
      </c>
      <c r="D224" s="8" t="s">
        <v>1465</v>
      </c>
      <c r="E224" s="8">
        <v>22799.0</v>
      </c>
      <c r="G224" s="8" t="s">
        <v>23</v>
      </c>
      <c r="I224" s="16" t="str">
        <f t="shared" si="5"/>
        <v>02/2025</v>
      </c>
      <c r="J224" s="16" t="str">
        <f t="shared" si="6"/>
        <v>CXG-0225</v>
      </c>
    </row>
    <row r="225">
      <c r="A225" s="8" t="s">
        <v>10152</v>
      </c>
      <c r="B225" s="13">
        <v>45708.0</v>
      </c>
      <c r="C225" s="8" t="s">
        <v>6123</v>
      </c>
      <c r="D225" s="8" t="s">
        <v>1473</v>
      </c>
      <c r="E225" s="8">
        <v>901.0</v>
      </c>
      <c r="G225" s="8" t="s">
        <v>130</v>
      </c>
      <c r="H225" s="8" t="s">
        <v>10153</v>
      </c>
      <c r="I225" s="16" t="str">
        <f t="shared" si="5"/>
        <v>02/2025</v>
      </c>
      <c r="J225" s="16" t="str">
        <f t="shared" si="6"/>
        <v>CXG-0225</v>
      </c>
    </row>
    <row r="226">
      <c r="A226" s="8" t="s">
        <v>10154</v>
      </c>
      <c r="B226" s="13">
        <v>45708.0</v>
      </c>
      <c r="C226" s="8" t="s">
        <v>6123</v>
      </c>
      <c r="D226" s="8" t="s">
        <v>1465</v>
      </c>
      <c r="E226" s="8">
        <v>102848.5</v>
      </c>
      <c r="G226" s="8" t="s">
        <v>130</v>
      </c>
      <c r="I226" s="16" t="str">
        <f t="shared" si="5"/>
        <v>02/2025</v>
      </c>
      <c r="J226" s="16" t="str">
        <f t="shared" si="6"/>
        <v>CXG-0225</v>
      </c>
    </row>
    <row r="227">
      <c r="A227" s="8" t="s">
        <v>10155</v>
      </c>
      <c r="B227" s="13">
        <v>45708.0</v>
      </c>
      <c r="C227" s="8" t="s">
        <v>6202</v>
      </c>
      <c r="D227" s="8" t="s">
        <v>1465</v>
      </c>
      <c r="E227" s="8">
        <v>53992.0</v>
      </c>
      <c r="G227" s="8" t="s">
        <v>23</v>
      </c>
      <c r="I227" s="16" t="str">
        <f t="shared" si="5"/>
        <v>02/2025</v>
      </c>
      <c r="J227" s="16" t="str">
        <f t="shared" si="6"/>
        <v>CXG-0225</v>
      </c>
    </row>
    <row r="228">
      <c r="A228" s="8" t="s">
        <v>10156</v>
      </c>
      <c r="B228" s="13">
        <v>45709.0</v>
      </c>
      <c r="C228" s="8" t="s">
        <v>6202</v>
      </c>
      <c r="D228" s="8" t="s">
        <v>1473</v>
      </c>
      <c r="E228" s="8">
        <v>-47.08</v>
      </c>
      <c r="G228" s="8" t="s">
        <v>23</v>
      </c>
      <c r="I228" s="16" t="str">
        <f t="shared" si="5"/>
        <v>02/2025</v>
      </c>
      <c r="J228" s="16" t="str">
        <f t="shared" si="6"/>
        <v>CXG-0225</v>
      </c>
    </row>
    <row r="229">
      <c r="A229" s="8" t="s">
        <v>10157</v>
      </c>
      <c r="B229" s="13">
        <v>45709.0</v>
      </c>
      <c r="C229" s="8" t="s">
        <v>6224</v>
      </c>
      <c r="D229" s="8" t="s">
        <v>1465</v>
      </c>
      <c r="E229" s="8">
        <v>10000.0</v>
      </c>
      <c r="G229" s="8" t="s">
        <v>157</v>
      </c>
      <c r="I229" s="16" t="str">
        <f t="shared" si="5"/>
        <v>02/2025</v>
      </c>
      <c r="J229" s="16" t="str">
        <f t="shared" si="6"/>
        <v>CXG-0225</v>
      </c>
    </row>
    <row r="230">
      <c r="A230" s="8" t="s">
        <v>10158</v>
      </c>
      <c r="B230" s="13">
        <v>45712.0</v>
      </c>
      <c r="C230" s="8" t="s">
        <v>6159</v>
      </c>
      <c r="D230" s="8" t="s">
        <v>1465</v>
      </c>
      <c r="E230" s="8">
        <v>32093.0</v>
      </c>
      <c r="G230" s="8" t="s">
        <v>43</v>
      </c>
      <c r="I230" s="16" t="str">
        <f t="shared" si="5"/>
        <v>02/2025</v>
      </c>
      <c r="J230" s="16" t="str">
        <f t="shared" si="6"/>
        <v>CXG-0225</v>
      </c>
    </row>
    <row r="231">
      <c r="A231" s="8" t="s">
        <v>10159</v>
      </c>
      <c r="B231" s="13">
        <v>45712.0</v>
      </c>
      <c r="C231" s="8" t="s">
        <v>6180</v>
      </c>
      <c r="D231" s="8" t="s">
        <v>1465</v>
      </c>
      <c r="E231" s="8">
        <v>6600.0</v>
      </c>
      <c r="G231" s="8" t="s">
        <v>79</v>
      </c>
      <c r="H231" s="8" t="s">
        <v>10160</v>
      </c>
      <c r="I231" s="16" t="str">
        <f t="shared" si="5"/>
        <v>02/2025</v>
      </c>
      <c r="J231" s="16" t="str">
        <f t="shared" si="6"/>
        <v>CXG-0225</v>
      </c>
    </row>
    <row r="232">
      <c r="A232" s="8" t="s">
        <v>10161</v>
      </c>
      <c r="B232" s="13">
        <v>45708.0</v>
      </c>
      <c r="C232" s="8" t="s">
        <v>6180</v>
      </c>
      <c r="D232" s="8" t="s">
        <v>1465</v>
      </c>
      <c r="E232" s="8">
        <v>17400.0</v>
      </c>
      <c r="G232" s="8" t="s">
        <v>79</v>
      </c>
      <c r="I232" s="16" t="str">
        <f t="shared" si="5"/>
        <v>02/2025</v>
      </c>
      <c r="J232" s="16" t="str">
        <f t="shared" si="6"/>
        <v>CXG-0225</v>
      </c>
    </row>
    <row r="233">
      <c r="A233" s="8" t="s">
        <v>10162</v>
      </c>
      <c r="B233" s="13">
        <v>45709.0</v>
      </c>
      <c r="C233" s="8" t="s">
        <v>6180</v>
      </c>
      <c r="D233" s="8" t="s">
        <v>1465</v>
      </c>
      <c r="E233" s="8">
        <v>10000.0</v>
      </c>
      <c r="G233" s="8" t="s">
        <v>79</v>
      </c>
      <c r="I233" s="16" t="str">
        <f t="shared" si="5"/>
        <v>02/2025</v>
      </c>
      <c r="J233" s="16" t="str">
        <f t="shared" si="6"/>
        <v>CXG-0225</v>
      </c>
    </row>
    <row r="234">
      <c r="A234" s="8" t="s">
        <v>10163</v>
      </c>
      <c r="B234" s="13">
        <v>45709.0</v>
      </c>
      <c r="C234" s="8" t="s">
        <v>6180</v>
      </c>
      <c r="D234" s="8" t="s">
        <v>1465</v>
      </c>
      <c r="E234" s="8">
        <v>12000.0</v>
      </c>
      <c r="G234" s="8" t="s">
        <v>79</v>
      </c>
      <c r="I234" s="16" t="str">
        <f t="shared" si="5"/>
        <v>02/2025</v>
      </c>
      <c r="J234" s="16" t="str">
        <f t="shared" si="6"/>
        <v>CXG-0225</v>
      </c>
    </row>
    <row r="235">
      <c r="A235" s="8" t="s">
        <v>10164</v>
      </c>
      <c r="B235" s="13">
        <v>45710.0</v>
      </c>
      <c r="C235" s="8" t="s">
        <v>6180</v>
      </c>
      <c r="D235" s="8" t="s">
        <v>1465</v>
      </c>
      <c r="E235" s="8">
        <v>7800.0</v>
      </c>
      <c r="G235" s="8" t="s">
        <v>79</v>
      </c>
      <c r="I235" s="16" t="str">
        <f t="shared" si="5"/>
        <v>02/2025</v>
      </c>
      <c r="J235" s="16" t="str">
        <f t="shared" si="6"/>
        <v>CXG-0225</v>
      </c>
    </row>
    <row r="236">
      <c r="A236" s="8" t="s">
        <v>10165</v>
      </c>
      <c r="B236" s="13">
        <v>45712.0</v>
      </c>
      <c r="C236" s="8" t="s">
        <v>6180</v>
      </c>
      <c r="D236" s="8" t="s">
        <v>1473</v>
      </c>
      <c r="E236" s="8">
        <v>-6.96</v>
      </c>
      <c r="G236" s="8" t="s">
        <v>79</v>
      </c>
      <c r="I236" s="16" t="str">
        <f t="shared" si="5"/>
        <v>02/2025</v>
      </c>
      <c r="J236" s="16" t="str">
        <f t="shared" si="6"/>
        <v>CXG-0225</v>
      </c>
    </row>
    <row r="237">
      <c r="A237" s="8" t="s">
        <v>10166</v>
      </c>
      <c r="B237" s="13">
        <v>45710.0</v>
      </c>
      <c r="C237" s="8" t="s">
        <v>6161</v>
      </c>
      <c r="D237" s="8" t="s">
        <v>1465</v>
      </c>
      <c r="E237" s="8">
        <v>8546.5</v>
      </c>
      <c r="G237" s="8" t="s">
        <v>99</v>
      </c>
      <c r="I237" s="16" t="str">
        <f t="shared" si="5"/>
        <v>02/2025</v>
      </c>
      <c r="J237" s="16" t="str">
        <f t="shared" si="6"/>
        <v>CXG-0225</v>
      </c>
    </row>
    <row r="238">
      <c r="A238" s="8" t="s">
        <v>10167</v>
      </c>
      <c r="B238" s="13">
        <v>45706.0</v>
      </c>
      <c r="C238" s="8" t="s">
        <v>6164</v>
      </c>
      <c r="D238" s="8" t="s">
        <v>1465</v>
      </c>
      <c r="E238" s="8">
        <v>10000.0</v>
      </c>
      <c r="G238" s="8" t="s">
        <v>121</v>
      </c>
      <c r="I238" s="16" t="str">
        <f t="shared" si="5"/>
        <v>02/2025</v>
      </c>
      <c r="J238" s="16" t="str">
        <f t="shared" si="6"/>
        <v>CXG-0225</v>
      </c>
    </row>
    <row r="239">
      <c r="A239" s="8" t="s">
        <v>10168</v>
      </c>
      <c r="B239" s="13">
        <v>45712.0</v>
      </c>
      <c r="C239" s="8" t="s">
        <v>6161</v>
      </c>
      <c r="D239" s="8" t="s">
        <v>1473</v>
      </c>
      <c r="E239" s="8">
        <v>594.5</v>
      </c>
      <c r="G239" s="8" t="s">
        <v>99</v>
      </c>
      <c r="H239" s="8" t="s">
        <v>8090</v>
      </c>
      <c r="I239" s="16" t="str">
        <f t="shared" si="5"/>
        <v>02/2025</v>
      </c>
      <c r="J239" s="16" t="str">
        <f t="shared" si="6"/>
        <v>CXG-0225</v>
      </c>
    </row>
    <row r="240">
      <c r="A240" s="8" t="s">
        <v>10169</v>
      </c>
      <c r="B240" s="13">
        <v>45712.0</v>
      </c>
      <c r="C240" s="8" t="s">
        <v>6164</v>
      </c>
      <c r="D240" s="8" t="s">
        <v>1465</v>
      </c>
      <c r="E240" s="8">
        <v>10000.0</v>
      </c>
      <c r="G240" s="8" t="s">
        <v>121</v>
      </c>
      <c r="I240" s="16" t="str">
        <f t="shared" si="5"/>
        <v>02/2025</v>
      </c>
      <c r="J240" s="16" t="str">
        <f t="shared" si="6"/>
        <v>CXG-0225</v>
      </c>
    </row>
    <row r="241">
      <c r="A241" s="8" t="s">
        <v>10170</v>
      </c>
      <c r="B241" s="13">
        <v>45712.0</v>
      </c>
      <c r="C241" s="8" t="s">
        <v>6142</v>
      </c>
      <c r="D241" s="8" t="s">
        <v>1520</v>
      </c>
      <c r="E241" s="8">
        <v>90000.0</v>
      </c>
      <c r="G241" s="8" t="s">
        <v>57</v>
      </c>
      <c r="H241" s="8" t="s">
        <v>10171</v>
      </c>
      <c r="I241" s="16" t="str">
        <f t="shared" si="5"/>
        <v>02/2025</v>
      </c>
      <c r="J241" s="16" t="str">
        <f t="shared" si="6"/>
        <v>CXG-0225</v>
      </c>
    </row>
    <row r="242">
      <c r="A242" s="8" t="s">
        <v>10172</v>
      </c>
      <c r="B242" s="13">
        <v>45712.0</v>
      </c>
      <c r="C242" s="8" t="s">
        <v>6207</v>
      </c>
      <c r="D242" s="8" t="s">
        <v>1465</v>
      </c>
      <c r="E242" s="8">
        <v>72187.0</v>
      </c>
      <c r="G242" s="8" t="s">
        <v>97</v>
      </c>
      <c r="I242" s="16" t="str">
        <f t="shared" si="5"/>
        <v>02/2025</v>
      </c>
      <c r="J242" s="16" t="str">
        <f t="shared" si="6"/>
        <v>CXG-0225</v>
      </c>
    </row>
    <row r="243">
      <c r="A243" s="8" t="s">
        <v>10173</v>
      </c>
      <c r="B243" s="13">
        <v>45712.0</v>
      </c>
      <c r="C243" s="8" t="s">
        <v>6224</v>
      </c>
      <c r="D243" s="8" t="s">
        <v>1465</v>
      </c>
      <c r="E243" s="8">
        <v>10000.0</v>
      </c>
      <c r="G243" s="8" t="s">
        <v>157</v>
      </c>
      <c r="I243" s="16" t="str">
        <f t="shared" si="5"/>
        <v>02/2025</v>
      </c>
      <c r="J243" s="16" t="str">
        <f t="shared" si="6"/>
        <v>CXG-0225</v>
      </c>
    </row>
    <row r="244">
      <c r="A244" s="8" t="s">
        <v>10174</v>
      </c>
      <c r="B244" s="13">
        <v>45712.0</v>
      </c>
      <c r="C244" s="8" t="s">
        <v>6224</v>
      </c>
      <c r="D244" s="8" t="s">
        <v>1465</v>
      </c>
      <c r="E244" s="8">
        <v>19279.5</v>
      </c>
      <c r="G244" s="8" t="s">
        <v>157</v>
      </c>
      <c r="I244" s="16" t="str">
        <f t="shared" si="5"/>
        <v>02/2025</v>
      </c>
      <c r="J244" s="16" t="str">
        <f t="shared" si="6"/>
        <v>CXG-0225</v>
      </c>
    </row>
    <row r="245">
      <c r="A245" s="8" t="s">
        <v>10175</v>
      </c>
      <c r="B245" s="13">
        <v>45713.0</v>
      </c>
      <c r="C245" s="8" t="s">
        <v>6135</v>
      </c>
      <c r="D245" s="8" t="s">
        <v>1465</v>
      </c>
      <c r="E245" s="8">
        <v>87067.0</v>
      </c>
      <c r="G245" s="8" t="s">
        <v>113</v>
      </c>
      <c r="I245" s="16" t="str">
        <f t="shared" si="5"/>
        <v>02/2025</v>
      </c>
      <c r="J245" s="16" t="str">
        <f t="shared" si="6"/>
        <v>CXG-0225</v>
      </c>
    </row>
    <row r="246">
      <c r="A246" s="8" t="s">
        <v>10176</v>
      </c>
      <c r="B246" s="13">
        <v>45712.0</v>
      </c>
      <c r="C246" s="8" t="s">
        <v>6223</v>
      </c>
      <c r="D246" s="8" t="s">
        <v>1465</v>
      </c>
      <c r="E246" s="8">
        <v>7022.0</v>
      </c>
      <c r="G246" s="8" t="s">
        <v>150</v>
      </c>
      <c r="I246" s="16" t="str">
        <f t="shared" si="5"/>
        <v>02/2025</v>
      </c>
      <c r="J246" s="16" t="str">
        <f t="shared" si="6"/>
        <v>CXG-0225</v>
      </c>
    </row>
    <row r="247">
      <c r="A247" s="8" t="s">
        <v>10177</v>
      </c>
      <c r="B247" s="13">
        <v>45713.0</v>
      </c>
      <c r="C247" s="8" t="s">
        <v>6223</v>
      </c>
      <c r="D247" s="8" t="s">
        <v>1465</v>
      </c>
      <c r="E247" s="8">
        <v>12000.0</v>
      </c>
      <c r="G247" s="8" t="s">
        <v>150</v>
      </c>
      <c r="I247" s="16" t="str">
        <f t="shared" si="5"/>
        <v>02/2025</v>
      </c>
      <c r="J247" s="16" t="str">
        <f t="shared" si="6"/>
        <v>CXG-0225</v>
      </c>
    </row>
    <row r="248">
      <c r="A248" s="8" t="s">
        <v>10178</v>
      </c>
      <c r="B248" s="13">
        <v>45713.0</v>
      </c>
      <c r="C248" s="8" t="s">
        <v>6223</v>
      </c>
      <c r="D248" s="8" t="s">
        <v>1465</v>
      </c>
      <c r="E248" s="8">
        <v>4500.0</v>
      </c>
      <c r="G248" s="8" t="s">
        <v>150</v>
      </c>
      <c r="I248" s="16" t="str">
        <f t="shared" si="5"/>
        <v>02/2025</v>
      </c>
      <c r="J248" s="16" t="str">
        <f t="shared" si="6"/>
        <v>CXG-0225</v>
      </c>
    </row>
    <row r="249">
      <c r="A249" s="10" t="s">
        <v>10179</v>
      </c>
      <c r="B249" s="13">
        <v>45713.0</v>
      </c>
      <c r="C249" s="8" t="s">
        <v>6223</v>
      </c>
      <c r="D249" s="8" t="s">
        <v>1465</v>
      </c>
      <c r="E249" s="8">
        <v>13000.0</v>
      </c>
      <c r="G249" s="8" t="s">
        <v>150</v>
      </c>
      <c r="H249" s="8" t="s">
        <v>10180</v>
      </c>
      <c r="I249" s="16" t="str">
        <f t="shared" si="5"/>
        <v>02/2025</v>
      </c>
      <c r="J249" s="16" t="str">
        <f t="shared" si="6"/>
        <v>CXG-0225</v>
      </c>
    </row>
    <row r="250">
      <c r="A250" s="8" t="s">
        <v>10181</v>
      </c>
      <c r="B250" s="13">
        <v>45714.0</v>
      </c>
      <c r="D250" s="8" t="s">
        <v>1520</v>
      </c>
      <c r="E250" s="8">
        <v>640.0</v>
      </c>
      <c r="H250" s="8" t="s">
        <v>10182</v>
      </c>
      <c r="I250" s="16" t="str">
        <f t="shared" si="5"/>
        <v>02/2025</v>
      </c>
      <c r="J250" s="16" t="str">
        <f t="shared" si="6"/>
        <v>CXG-0225</v>
      </c>
    </row>
    <row r="251">
      <c r="A251" s="8" t="s">
        <v>10183</v>
      </c>
      <c r="B251" s="13">
        <v>45713.0</v>
      </c>
      <c r="C251" s="8" t="s">
        <v>6215</v>
      </c>
      <c r="D251" s="8" t="s">
        <v>1465</v>
      </c>
      <c r="E251" s="8">
        <v>62784.34</v>
      </c>
      <c r="G251" s="8" t="s">
        <v>83</v>
      </c>
      <c r="I251" s="16" t="str">
        <f t="shared" si="5"/>
        <v>02/2025</v>
      </c>
      <c r="J251" s="16" t="str">
        <f t="shared" si="6"/>
        <v>CXG-0225</v>
      </c>
    </row>
    <row r="252">
      <c r="A252" s="8" t="s">
        <v>10184</v>
      </c>
      <c r="B252" s="13">
        <v>45713.0</v>
      </c>
      <c r="C252" s="8" t="s">
        <v>6173</v>
      </c>
      <c r="D252" s="8" t="s">
        <v>1478</v>
      </c>
      <c r="E252" s="8">
        <v>105868.0</v>
      </c>
      <c r="G252" s="8" t="s">
        <v>127</v>
      </c>
      <c r="H252" s="8" t="s">
        <v>10185</v>
      </c>
      <c r="I252" s="16" t="str">
        <f t="shared" si="5"/>
        <v>02/2025</v>
      </c>
      <c r="J252" s="16" t="str">
        <f t="shared" si="6"/>
        <v>CXG-0225</v>
      </c>
    </row>
    <row r="253">
      <c r="A253" s="8" t="s">
        <v>10186</v>
      </c>
      <c r="B253" s="13">
        <v>45714.0</v>
      </c>
      <c r="C253" s="8" t="s">
        <v>6159</v>
      </c>
      <c r="D253" s="8" t="s">
        <v>1478</v>
      </c>
      <c r="E253" s="8">
        <v>20000.0</v>
      </c>
      <c r="G253" s="8" t="s">
        <v>43</v>
      </c>
      <c r="I253" s="16" t="str">
        <f t="shared" si="5"/>
        <v>02/2025</v>
      </c>
      <c r="J253" s="16" t="str">
        <f t="shared" si="6"/>
        <v>CXG-0225</v>
      </c>
    </row>
    <row r="254">
      <c r="A254" s="8" t="s">
        <v>10187</v>
      </c>
      <c r="B254" s="13">
        <v>45715.0</v>
      </c>
      <c r="C254" s="8" t="s">
        <v>6126</v>
      </c>
      <c r="D254" s="8" t="s">
        <v>1478</v>
      </c>
      <c r="E254" s="8">
        <v>81036.0</v>
      </c>
      <c r="G254" s="8" t="s">
        <v>97</v>
      </c>
      <c r="I254" s="16" t="str">
        <f t="shared" si="5"/>
        <v>02/2025</v>
      </c>
      <c r="J254" s="16" t="str">
        <f t="shared" si="6"/>
        <v>CXG-0225</v>
      </c>
    </row>
    <row r="255">
      <c r="A255" s="8" t="s">
        <v>10188</v>
      </c>
      <c r="B255" s="13">
        <v>45714.0</v>
      </c>
      <c r="C255" s="8" t="s">
        <v>6123</v>
      </c>
      <c r="D255" s="8" t="s">
        <v>1465</v>
      </c>
      <c r="E255" s="8">
        <v>269108.73</v>
      </c>
      <c r="G255" s="8" t="s">
        <v>130</v>
      </c>
      <c r="I255" s="16" t="str">
        <f t="shared" si="5"/>
        <v>02/2025</v>
      </c>
      <c r="J255" s="16" t="str">
        <f t="shared" si="6"/>
        <v>CXG-0225</v>
      </c>
    </row>
    <row r="256">
      <c r="A256" s="8" t="s">
        <v>10189</v>
      </c>
      <c r="B256" s="13">
        <v>45715.0</v>
      </c>
      <c r="C256" s="8" t="s">
        <v>6123</v>
      </c>
      <c r="D256" s="8" t="s">
        <v>1473</v>
      </c>
      <c r="E256" s="8">
        <v>-2014.23</v>
      </c>
      <c r="G256" s="8" t="s">
        <v>130</v>
      </c>
      <c r="H256" s="8" t="s">
        <v>10190</v>
      </c>
      <c r="I256" s="16" t="str">
        <f t="shared" si="5"/>
        <v>02/2025</v>
      </c>
      <c r="J256" s="16" t="str">
        <f t="shared" si="6"/>
        <v>CXG-0225</v>
      </c>
    </row>
    <row r="257">
      <c r="A257" s="8" t="s">
        <v>10191</v>
      </c>
      <c r="B257" s="13">
        <v>45715.0</v>
      </c>
      <c r="C257" s="8" t="s">
        <v>6224</v>
      </c>
      <c r="D257" s="8" t="s">
        <v>1465</v>
      </c>
      <c r="E257" s="8">
        <v>9049.5</v>
      </c>
      <c r="G257" s="8" t="s">
        <v>157</v>
      </c>
      <c r="H257" s="8"/>
      <c r="I257" s="16" t="str">
        <f t="shared" si="5"/>
        <v>02/2025</v>
      </c>
      <c r="J257" s="16" t="str">
        <f t="shared" si="6"/>
        <v>CXG-0225</v>
      </c>
    </row>
    <row r="258">
      <c r="A258" s="8" t="s">
        <v>10192</v>
      </c>
      <c r="B258" s="13">
        <v>45715.0</v>
      </c>
      <c r="C258" s="8" t="s">
        <v>6224</v>
      </c>
      <c r="D258" s="8" t="s">
        <v>1465</v>
      </c>
      <c r="E258" s="8">
        <v>18600.0</v>
      </c>
      <c r="G258" s="8" t="s">
        <v>157</v>
      </c>
      <c r="I258" s="16" t="str">
        <f t="shared" si="5"/>
        <v>02/2025</v>
      </c>
      <c r="J258" s="16" t="str">
        <f t="shared" si="6"/>
        <v>CXG-0225</v>
      </c>
    </row>
    <row r="259">
      <c r="A259" s="8" t="s">
        <v>10193</v>
      </c>
      <c r="B259" s="13">
        <v>45715.0</v>
      </c>
      <c r="C259" s="8" t="s">
        <v>6215</v>
      </c>
      <c r="D259" s="8" t="s">
        <v>1465</v>
      </c>
      <c r="E259" s="8">
        <v>80304.93</v>
      </c>
      <c r="G259" s="8" t="s">
        <v>83</v>
      </c>
      <c r="I259" s="16" t="str">
        <f t="shared" si="5"/>
        <v>02/2025</v>
      </c>
      <c r="J259" s="16" t="str">
        <f t="shared" si="6"/>
        <v>CXG-0225</v>
      </c>
    </row>
    <row r="260">
      <c r="A260" s="8" t="s">
        <v>10194</v>
      </c>
      <c r="B260" s="13">
        <v>45715.0</v>
      </c>
      <c r="C260" s="8" t="s">
        <v>6224</v>
      </c>
      <c r="D260" s="8" t="s">
        <v>1465</v>
      </c>
      <c r="E260" s="8">
        <v>25000.0</v>
      </c>
      <c r="G260" s="8" t="s">
        <v>157</v>
      </c>
      <c r="I260" s="16" t="str">
        <f t="shared" si="5"/>
        <v>02/2025</v>
      </c>
      <c r="J260" s="16" t="str">
        <f t="shared" si="6"/>
        <v>CXG-0225</v>
      </c>
    </row>
    <row r="261">
      <c r="A261" s="8" t="s">
        <v>10195</v>
      </c>
      <c r="B261" s="13">
        <v>45716.0</v>
      </c>
      <c r="C261" s="8" t="s">
        <v>6224</v>
      </c>
      <c r="D261" s="8" t="s">
        <v>1465</v>
      </c>
      <c r="E261" s="8">
        <v>3808.86</v>
      </c>
      <c r="G261" s="8" t="s">
        <v>157</v>
      </c>
      <c r="I261" s="16" t="str">
        <f t="shared" si="5"/>
        <v>02/2025</v>
      </c>
      <c r="J261" s="16" t="str">
        <f t="shared" si="6"/>
        <v>CXG-0225</v>
      </c>
    </row>
    <row r="262">
      <c r="A262" s="8" t="s">
        <v>10196</v>
      </c>
      <c r="B262" s="13">
        <v>45715.0</v>
      </c>
      <c r="C262" s="8" t="s">
        <v>6223</v>
      </c>
      <c r="D262" s="8" t="s">
        <v>1465</v>
      </c>
      <c r="E262" s="8">
        <v>9400.0</v>
      </c>
      <c r="G262" s="8" t="s">
        <v>150</v>
      </c>
      <c r="H262" s="8" t="s">
        <v>10197</v>
      </c>
      <c r="I262" s="16" t="str">
        <f t="shared" si="5"/>
        <v>02/2025</v>
      </c>
      <c r="J262" s="16" t="str">
        <f t="shared" si="6"/>
        <v>CXG-0225</v>
      </c>
    </row>
    <row r="263">
      <c r="A263" s="8" t="s">
        <v>10198</v>
      </c>
      <c r="B263" s="13">
        <v>45716.0</v>
      </c>
      <c r="C263" s="8" t="s">
        <v>6256</v>
      </c>
      <c r="D263" s="8" t="s">
        <v>1478</v>
      </c>
      <c r="E263" s="8">
        <v>50000.0</v>
      </c>
      <c r="G263" s="8" t="s">
        <v>27</v>
      </c>
      <c r="I263" s="16" t="str">
        <f t="shared" si="5"/>
        <v>02/2025</v>
      </c>
      <c r="J263" s="16" t="str">
        <f t="shared" si="6"/>
        <v>CXG-0225</v>
      </c>
    </row>
    <row r="264">
      <c r="A264" s="8" t="s">
        <v>10199</v>
      </c>
      <c r="B264" s="13">
        <v>45716.0</v>
      </c>
      <c r="C264" s="8" t="s">
        <v>6221</v>
      </c>
      <c r="D264" s="8" t="s">
        <v>1465</v>
      </c>
      <c r="E264" s="8">
        <v>48336.0</v>
      </c>
      <c r="G264" s="8" t="s">
        <v>89</v>
      </c>
      <c r="I264" s="16" t="str">
        <f t="shared" si="5"/>
        <v>02/2025</v>
      </c>
      <c r="J264" s="16" t="str">
        <f t="shared" si="6"/>
        <v>CXG-0225</v>
      </c>
    </row>
    <row r="265">
      <c r="A265" s="8" t="s">
        <v>10200</v>
      </c>
      <c r="B265" s="13">
        <v>45716.0</v>
      </c>
      <c r="C265" s="8" t="s">
        <v>6164</v>
      </c>
      <c r="D265" s="8" t="s">
        <v>1465</v>
      </c>
      <c r="E265" s="8">
        <v>11000.0</v>
      </c>
      <c r="G265" s="8" t="s">
        <v>121</v>
      </c>
      <c r="I265" s="16" t="str">
        <f t="shared" si="5"/>
        <v>02/2025</v>
      </c>
      <c r="J265" s="16" t="str">
        <f t="shared" si="6"/>
        <v>CXG-0225</v>
      </c>
    </row>
    <row r="266">
      <c r="A266" s="8" t="s">
        <v>10201</v>
      </c>
      <c r="B266" s="13">
        <v>45716.0</v>
      </c>
      <c r="C266" s="8" t="s">
        <v>6142</v>
      </c>
      <c r="D266" s="8" t="s">
        <v>1478</v>
      </c>
      <c r="E266" s="8">
        <v>27822.23</v>
      </c>
      <c r="G266" s="8" t="s">
        <v>57</v>
      </c>
      <c r="I266" s="16" t="str">
        <f t="shared" si="5"/>
        <v>02/2025</v>
      </c>
      <c r="J266" s="16" t="str">
        <f t="shared" si="6"/>
        <v>CXG-0225</v>
      </c>
    </row>
    <row r="267">
      <c r="A267" s="10" t="s">
        <v>10202</v>
      </c>
      <c r="B267" s="13">
        <v>45689.0</v>
      </c>
      <c r="D267" s="8" t="s">
        <v>1465</v>
      </c>
      <c r="E267" s="8">
        <v>20000.0</v>
      </c>
      <c r="H267" s="8" t="s">
        <v>10203</v>
      </c>
      <c r="I267" s="16" t="str">
        <f t="shared" si="5"/>
        <v>02/2025</v>
      </c>
      <c r="J267" s="16" t="str">
        <f t="shared" si="6"/>
        <v>CXG-0225</v>
      </c>
    </row>
    <row r="268">
      <c r="A268" s="8" t="s">
        <v>10204</v>
      </c>
      <c r="B268" s="13">
        <v>45717.0</v>
      </c>
      <c r="C268" s="8" t="s">
        <v>6159</v>
      </c>
      <c r="D268" s="8" t="s">
        <v>1478</v>
      </c>
      <c r="E268" s="8">
        <v>63798.0</v>
      </c>
      <c r="G268" s="8" t="s">
        <v>43</v>
      </c>
      <c r="I268" s="16" t="str">
        <f t="shared" si="5"/>
        <v>03/2025</v>
      </c>
      <c r="J268" s="16" t="str">
        <f t="shared" si="6"/>
        <v>CXG-0325</v>
      </c>
    </row>
    <row r="269">
      <c r="A269" s="8" t="s">
        <v>10205</v>
      </c>
      <c r="B269" s="13">
        <v>45722.0</v>
      </c>
      <c r="C269" s="8" t="s">
        <v>6256</v>
      </c>
      <c r="D269" s="8" t="s">
        <v>1478</v>
      </c>
      <c r="E269" s="8">
        <v>15000.0</v>
      </c>
      <c r="G269" s="8" t="s">
        <v>27</v>
      </c>
      <c r="I269" s="16" t="str">
        <f t="shared" si="5"/>
        <v>03/2025</v>
      </c>
      <c r="J269" s="16" t="str">
        <f t="shared" si="6"/>
        <v>CXG-0325</v>
      </c>
    </row>
    <row r="270">
      <c r="A270" s="10" t="s">
        <v>10206</v>
      </c>
      <c r="B270" s="13">
        <v>45722.0</v>
      </c>
      <c r="C270" s="8" t="s">
        <v>6215</v>
      </c>
      <c r="D270" s="8" t="s">
        <v>1465</v>
      </c>
      <c r="E270" s="8">
        <v>86755.57</v>
      </c>
      <c r="G270" s="8" t="s">
        <v>83</v>
      </c>
      <c r="I270" s="16" t="str">
        <f t="shared" si="5"/>
        <v>03/2025</v>
      </c>
      <c r="J270" s="16" t="str">
        <f t="shared" si="6"/>
        <v>CXG-0325</v>
      </c>
    </row>
    <row r="271">
      <c r="A271" s="8" t="s">
        <v>10207</v>
      </c>
      <c r="B271" s="13">
        <v>45722.0</v>
      </c>
      <c r="C271" s="8" t="s">
        <v>6122</v>
      </c>
      <c r="D271" s="8" t="s">
        <v>1473</v>
      </c>
      <c r="E271" s="8">
        <v>297.19</v>
      </c>
      <c r="G271" s="8" t="s">
        <v>92</v>
      </c>
      <c r="H271" s="8" t="s">
        <v>1886</v>
      </c>
      <c r="I271" s="16" t="str">
        <f t="shared" si="5"/>
        <v>03/2025</v>
      </c>
      <c r="J271" s="16" t="str">
        <f t="shared" si="6"/>
        <v>CXG-0325</v>
      </c>
    </row>
    <row r="272">
      <c r="A272" s="8" t="s">
        <v>10208</v>
      </c>
      <c r="B272" s="13">
        <v>45722.0</v>
      </c>
      <c r="C272" s="8" t="s">
        <v>6170</v>
      </c>
      <c r="D272" s="8" t="s">
        <v>1473</v>
      </c>
      <c r="E272" s="8">
        <v>-1027.25</v>
      </c>
      <c r="G272" s="8" t="s">
        <v>102</v>
      </c>
      <c r="H272" s="8" t="s">
        <v>1886</v>
      </c>
      <c r="I272" s="16" t="str">
        <f t="shared" si="5"/>
        <v>03/2025</v>
      </c>
      <c r="J272" s="16" t="str">
        <f t="shared" si="6"/>
        <v>CXG-0325</v>
      </c>
    </row>
    <row r="273">
      <c r="A273" s="8" t="s">
        <v>10209</v>
      </c>
      <c r="B273" s="13">
        <v>45722.0</v>
      </c>
      <c r="C273" s="8" t="s">
        <v>6224</v>
      </c>
      <c r="D273" s="8" t="s">
        <v>1473</v>
      </c>
      <c r="E273" s="8">
        <v>175.08</v>
      </c>
      <c r="G273" s="8" t="s">
        <v>157</v>
      </c>
      <c r="H273" s="8" t="s">
        <v>1886</v>
      </c>
      <c r="I273" s="16" t="str">
        <f t="shared" si="5"/>
        <v>03/2025</v>
      </c>
      <c r="J273" s="16" t="str">
        <f t="shared" si="6"/>
        <v>CXG-0325</v>
      </c>
    </row>
    <row r="274">
      <c r="A274" s="8" t="s">
        <v>10210</v>
      </c>
      <c r="B274" s="13">
        <v>45722.0</v>
      </c>
      <c r="C274" s="8" t="s">
        <v>6164</v>
      </c>
      <c r="D274" s="8" t="s">
        <v>1465</v>
      </c>
      <c r="E274" s="8">
        <v>5285.0</v>
      </c>
      <c r="G274" s="8" t="s">
        <v>121</v>
      </c>
      <c r="I274" s="16" t="str">
        <f t="shared" si="5"/>
        <v>03/2025</v>
      </c>
      <c r="J274" s="16" t="str">
        <f t="shared" si="6"/>
        <v>CXG-0325</v>
      </c>
    </row>
    <row r="275">
      <c r="A275" s="8" t="s">
        <v>10211</v>
      </c>
      <c r="B275" s="13">
        <v>45721.0</v>
      </c>
      <c r="C275" s="8" t="s">
        <v>6164</v>
      </c>
      <c r="D275" s="8" t="s">
        <v>1465</v>
      </c>
      <c r="E275" s="8">
        <v>10000.0</v>
      </c>
      <c r="G275" s="8" t="s">
        <v>121</v>
      </c>
      <c r="I275" s="16" t="str">
        <f t="shared" si="5"/>
        <v>03/2025</v>
      </c>
      <c r="J275" s="16" t="str">
        <f t="shared" si="6"/>
        <v>CXG-0325</v>
      </c>
    </row>
    <row r="276">
      <c r="A276" s="8" t="s">
        <v>10212</v>
      </c>
      <c r="B276" s="13">
        <v>45722.0</v>
      </c>
      <c r="C276" s="8" t="s">
        <v>6164</v>
      </c>
      <c r="D276" s="8" t="s">
        <v>1473</v>
      </c>
      <c r="E276" s="8">
        <v>2454.0</v>
      </c>
      <c r="G276" s="8" t="s">
        <v>121</v>
      </c>
      <c r="H276" s="8" t="s">
        <v>10213</v>
      </c>
      <c r="I276" s="16" t="str">
        <f t="shared" si="5"/>
        <v>03/2025</v>
      </c>
      <c r="J276" s="16" t="str">
        <f t="shared" si="6"/>
        <v>CXG-0325</v>
      </c>
    </row>
    <row r="277">
      <c r="A277" s="8" t="s">
        <v>10214</v>
      </c>
      <c r="B277" s="13">
        <v>45722.0</v>
      </c>
      <c r="C277" s="8" t="s">
        <v>6256</v>
      </c>
      <c r="D277" s="8" t="s">
        <v>1478</v>
      </c>
      <c r="E277" s="8">
        <v>11990.0</v>
      </c>
      <c r="G277" s="8" t="s">
        <v>27</v>
      </c>
      <c r="I277" s="16" t="str">
        <f t="shared" si="5"/>
        <v>03/2025</v>
      </c>
      <c r="J277" s="16" t="str">
        <f t="shared" si="6"/>
        <v>CXG-0325</v>
      </c>
    </row>
    <row r="278">
      <c r="A278" s="8" t="s">
        <v>10215</v>
      </c>
      <c r="B278" s="13">
        <v>45722.0</v>
      </c>
      <c r="D278" s="8" t="s">
        <v>1478</v>
      </c>
      <c r="E278" s="8">
        <v>96000.0</v>
      </c>
      <c r="H278" s="8" t="s">
        <v>10216</v>
      </c>
      <c r="I278" s="16" t="str">
        <f t="shared" si="5"/>
        <v>03/2025</v>
      </c>
      <c r="J278" s="16" t="str">
        <f t="shared" si="6"/>
        <v>CXG-0325</v>
      </c>
    </row>
    <row r="279">
      <c r="A279" s="8" t="s">
        <v>10217</v>
      </c>
      <c r="B279" s="13">
        <v>45723.0</v>
      </c>
      <c r="C279" s="8" t="s">
        <v>6232</v>
      </c>
      <c r="D279" s="8" t="s">
        <v>1478</v>
      </c>
      <c r="E279" s="8">
        <v>42280.0</v>
      </c>
      <c r="G279" s="8" t="s">
        <v>86</v>
      </c>
      <c r="I279" s="16" t="str">
        <f t="shared" si="5"/>
        <v>03/2025</v>
      </c>
      <c r="J279" s="16" t="str">
        <f t="shared" si="6"/>
        <v>CXG-0325</v>
      </c>
    </row>
    <row r="280">
      <c r="A280" s="8" t="s">
        <v>10218</v>
      </c>
      <c r="B280" s="13">
        <v>45722.0</v>
      </c>
      <c r="C280" s="8" t="s">
        <v>6244</v>
      </c>
      <c r="D280" s="8" t="s">
        <v>1465</v>
      </c>
      <c r="E280" s="8">
        <v>19500.0</v>
      </c>
      <c r="G280" s="8" t="s">
        <v>135</v>
      </c>
      <c r="I280" s="16" t="str">
        <f t="shared" si="5"/>
        <v>03/2025</v>
      </c>
      <c r="J280" s="16" t="str">
        <f t="shared" si="6"/>
        <v>CXG-0325</v>
      </c>
    </row>
    <row r="281">
      <c r="A281" s="8" t="s">
        <v>10219</v>
      </c>
      <c r="B281" s="13">
        <v>45723.0</v>
      </c>
      <c r="C281" s="8" t="s">
        <v>6221</v>
      </c>
      <c r="D281" s="8" t="s">
        <v>1465</v>
      </c>
      <c r="E281" s="8">
        <v>48336.69</v>
      </c>
      <c r="G281" s="8" t="s">
        <v>89</v>
      </c>
      <c r="I281" s="16" t="str">
        <f t="shared" si="5"/>
        <v>03/2025</v>
      </c>
      <c r="J281" s="16" t="str">
        <f t="shared" si="6"/>
        <v>CXG-0325</v>
      </c>
    </row>
    <row r="282">
      <c r="A282" s="8" t="s">
        <v>10220</v>
      </c>
      <c r="B282" s="13">
        <v>45723.0</v>
      </c>
      <c r="C282" s="8" t="s">
        <v>6221</v>
      </c>
      <c r="D282" s="8" t="s">
        <v>1473</v>
      </c>
      <c r="E282" s="8">
        <v>0.81</v>
      </c>
      <c r="G282" s="8" t="s">
        <v>89</v>
      </c>
      <c r="I282" s="16" t="str">
        <f t="shared" si="5"/>
        <v>03/2025</v>
      </c>
      <c r="J282" s="16" t="str">
        <f t="shared" si="6"/>
        <v>CXG-0325</v>
      </c>
    </row>
    <row r="283">
      <c r="A283" s="8" t="s">
        <v>10221</v>
      </c>
      <c r="B283" s="13">
        <v>45723.0</v>
      </c>
      <c r="C283" s="8" t="s">
        <v>6135</v>
      </c>
      <c r="D283" s="8" t="s">
        <v>1473</v>
      </c>
      <c r="E283" s="8">
        <v>4165.22</v>
      </c>
      <c r="G283" s="8" t="s">
        <v>113</v>
      </c>
      <c r="H283" s="8" t="s">
        <v>1886</v>
      </c>
      <c r="I283" s="16" t="str">
        <f t="shared" si="5"/>
        <v>03/2025</v>
      </c>
      <c r="J283" s="16" t="str">
        <f t="shared" si="6"/>
        <v>CXG-0325</v>
      </c>
    </row>
    <row r="284">
      <c r="A284" s="8" t="s">
        <v>10222</v>
      </c>
      <c r="B284" s="13">
        <v>45723.0</v>
      </c>
      <c r="C284" s="8" t="s">
        <v>6210</v>
      </c>
      <c r="D284" s="8" t="s">
        <v>1473</v>
      </c>
      <c r="E284" s="8">
        <v>1938.0</v>
      </c>
      <c r="G284" s="8" t="s">
        <v>81</v>
      </c>
      <c r="I284" s="16" t="str">
        <f t="shared" si="5"/>
        <v>03/2025</v>
      </c>
      <c r="J284" s="16" t="str">
        <f t="shared" si="6"/>
        <v>CXG-0325</v>
      </c>
    </row>
    <row r="285">
      <c r="A285" s="8" t="s">
        <v>10223</v>
      </c>
      <c r="B285" s="13">
        <v>45723.0</v>
      </c>
      <c r="C285" s="8" t="s">
        <v>6235</v>
      </c>
      <c r="D285" s="8" t="s">
        <v>1465</v>
      </c>
      <c r="E285" s="8">
        <v>35000.0</v>
      </c>
      <c r="G285" s="8" t="s">
        <v>23</v>
      </c>
      <c r="I285" s="16" t="str">
        <f t="shared" si="5"/>
        <v>03/2025</v>
      </c>
      <c r="J285" s="16" t="str">
        <f t="shared" si="6"/>
        <v>CXG-0325</v>
      </c>
    </row>
    <row r="286">
      <c r="A286" s="8" t="s">
        <v>10224</v>
      </c>
      <c r="B286" s="13">
        <v>45723.0</v>
      </c>
      <c r="C286" s="8" t="s">
        <v>6238</v>
      </c>
      <c r="D286" s="8" t="s">
        <v>1465</v>
      </c>
      <c r="E286" s="8">
        <v>48000.0</v>
      </c>
      <c r="G286" s="8" t="s">
        <v>166</v>
      </c>
      <c r="I286" s="16" t="str">
        <f t="shared" si="5"/>
        <v>03/2025</v>
      </c>
      <c r="J286" s="16" t="str">
        <f t="shared" si="6"/>
        <v>CXG-0325</v>
      </c>
    </row>
    <row r="287">
      <c r="A287" s="8" t="s">
        <v>10225</v>
      </c>
      <c r="B287" s="13">
        <v>45723.0</v>
      </c>
      <c r="C287" s="8" t="s">
        <v>6238</v>
      </c>
      <c r="D287" s="8" t="s">
        <v>1465</v>
      </c>
      <c r="E287" s="8">
        <v>26189.16</v>
      </c>
      <c r="G287" s="8" t="s">
        <v>166</v>
      </c>
      <c r="I287" s="16" t="str">
        <f t="shared" si="5"/>
        <v>03/2025</v>
      </c>
      <c r="J287" s="16" t="str">
        <f t="shared" si="6"/>
        <v>CXG-0325</v>
      </c>
    </row>
    <row r="288">
      <c r="A288" s="8" t="s">
        <v>10226</v>
      </c>
      <c r="B288" s="13">
        <v>45723.0</v>
      </c>
      <c r="C288" s="8" t="s">
        <v>6238</v>
      </c>
      <c r="D288" s="8" t="s">
        <v>1465</v>
      </c>
      <c r="E288" s="8">
        <v>49000.0</v>
      </c>
      <c r="G288" s="8" t="s">
        <v>166</v>
      </c>
      <c r="I288" s="16" t="str">
        <f t="shared" si="5"/>
        <v>03/2025</v>
      </c>
      <c r="J288" s="16" t="str">
        <f t="shared" si="6"/>
        <v>CXG-0325</v>
      </c>
    </row>
    <row r="289">
      <c r="A289" s="8" t="s">
        <v>10227</v>
      </c>
      <c r="B289" s="13">
        <v>45723.0</v>
      </c>
      <c r="C289" s="8" t="s">
        <v>6238</v>
      </c>
      <c r="D289" s="8" t="s">
        <v>1465</v>
      </c>
      <c r="E289" s="8">
        <v>24042.49</v>
      </c>
      <c r="G289" s="8" t="s">
        <v>166</v>
      </c>
      <c r="I289" s="16" t="str">
        <f t="shared" si="5"/>
        <v>03/2025</v>
      </c>
      <c r="J289" s="16" t="str">
        <f t="shared" si="6"/>
        <v>CXG-0325</v>
      </c>
    </row>
    <row r="290">
      <c r="A290" s="8" t="s">
        <v>10228</v>
      </c>
      <c r="B290" s="13">
        <v>45724.0</v>
      </c>
      <c r="C290" s="8" t="s">
        <v>6256</v>
      </c>
      <c r="D290" s="8" t="s">
        <v>1478</v>
      </c>
      <c r="E290" s="8">
        <v>10000.0</v>
      </c>
      <c r="G290" s="8" t="s">
        <v>27</v>
      </c>
      <c r="I290" s="16" t="str">
        <f t="shared" si="5"/>
        <v>03/2025</v>
      </c>
      <c r="J290" s="16" t="str">
        <f t="shared" si="6"/>
        <v>CXG-0325</v>
      </c>
    </row>
    <row r="291">
      <c r="A291" s="8" t="s">
        <v>10229</v>
      </c>
      <c r="B291" s="13">
        <v>45724.0</v>
      </c>
      <c r="C291" s="8" t="s">
        <v>6256</v>
      </c>
      <c r="D291" s="8" t="s">
        <v>1473</v>
      </c>
      <c r="E291" s="8">
        <v>30.73</v>
      </c>
      <c r="G291" s="8" t="s">
        <v>27</v>
      </c>
      <c r="I291" s="16" t="str">
        <f t="shared" si="5"/>
        <v>03/2025</v>
      </c>
      <c r="J291" s="16" t="str">
        <f t="shared" si="6"/>
        <v>CXG-0325</v>
      </c>
    </row>
    <row r="292">
      <c r="A292" s="8" t="s">
        <v>10230</v>
      </c>
      <c r="B292" s="13">
        <v>45723.0</v>
      </c>
      <c r="C292" s="8" t="s">
        <v>6159</v>
      </c>
      <c r="D292" s="8" t="s">
        <v>1478</v>
      </c>
      <c r="E292" s="8">
        <v>40000.0</v>
      </c>
      <c r="G292" s="8" t="s">
        <v>43</v>
      </c>
      <c r="I292" s="16" t="str">
        <f t="shared" si="5"/>
        <v>03/2025</v>
      </c>
      <c r="J292" s="16" t="str">
        <f t="shared" si="6"/>
        <v>CXG-0325</v>
      </c>
    </row>
    <row r="293">
      <c r="A293" s="8" t="s">
        <v>10231</v>
      </c>
      <c r="B293" s="13">
        <v>45726.0</v>
      </c>
      <c r="C293" s="8" t="s">
        <v>6217</v>
      </c>
      <c r="D293" s="8" t="s">
        <v>1465</v>
      </c>
      <c r="E293" s="8">
        <v>23000.0</v>
      </c>
      <c r="G293" s="8" t="s">
        <v>51</v>
      </c>
      <c r="I293" s="16" t="str">
        <f t="shared" si="5"/>
        <v>03/2025</v>
      </c>
      <c r="J293" s="16" t="str">
        <f t="shared" si="6"/>
        <v>CXG-0325</v>
      </c>
    </row>
    <row r="294">
      <c r="A294" s="8" t="s">
        <v>10232</v>
      </c>
      <c r="B294" s="13">
        <v>45726.0</v>
      </c>
      <c r="C294" s="8" t="s">
        <v>6217</v>
      </c>
      <c r="D294" s="8" t="s">
        <v>1465</v>
      </c>
      <c r="E294" s="8">
        <v>9000.0</v>
      </c>
      <c r="G294" s="8" t="s">
        <v>51</v>
      </c>
      <c r="I294" s="16" t="str">
        <f t="shared" si="5"/>
        <v>03/2025</v>
      </c>
      <c r="J294" s="16" t="str">
        <f t="shared" si="6"/>
        <v>CXG-0325</v>
      </c>
    </row>
    <row r="295">
      <c r="A295" s="8" t="s">
        <v>10233</v>
      </c>
      <c r="B295" s="13">
        <v>45726.0</v>
      </c>
      <c r="C295" s="8" t="s">
        <v>6217</v>
      </c>
      <c r="D295" s="8" t="s">
        <v>1465</v>
      </c>
      <c r="E295" s="8">
        <v>10000.0</v>
      </c>
      <c r="G295" s="8" t="s">
        <v>51</v>
      </c>
      <c r="H295" s="8" t="s">
        <v>10185</v>
      </c>
      <c r="I295" s="16" t="str">
        <f t="shared" si="5"/>
        <v>03/2025</v>
      </c>
      <c r="J295" s="16" t="str">
        <f t="shared" si="6"/>
        <v>CXG-0325</v>
      </c>
    </row>
    <row r="296">
      <c r="A296" s="8" t="s">
        <v>10234</v>
      </c>
      <c r="B296" s="13">
        <v>45726.0</v>
      </c>
      <c r="C296" s="8" t="s">
        <v>6217</v>
      </c>
      <c r="D296" s="8" t="s">
        <v>1465</v>
      </c>
      <c r="E296" s="8">
        <v>2955.0</v>
      </c>
      <c r="G296" s="8" t="s">
        <v>51</v>
      </c>
      <c r="I296" s="16" t="str">
        <f t="shared" si="5"/>
        <v>03/2025</v>
      </c>
      <c r="J296" s="16" t="str">
        <f t="shared" si="6"/>
        <v>CXG-0325</v>
      </c>
    </row>
    <row r="297">
      <c r="A297" s="8" t="s">
        <v>10235</v>
      </c>
      <c r="B297" s="13">
        <v>45726.0</v>
      </c>
      <c r="C297" s="8" t="s">
        <v>6164</v>
      </c>
      <c r="D297" s="8" t="s">
        <v>1478</v>
      </c>
      <c r="E297" s="8">
        <v>10000.0</v>
      </c>
      <c r="G297" s="8" t="s">
        <v>121</v>
      </c>
      <c r="I297" s="16" t="str">
        <f t="shared" si="5"/>
        <v>03/2025</v>
      </c>
      <c r="J297" s="16" t="str">
        <f t="shared" si="6"/>
        <v>CXG-0325</v>
      </c>
    </row>
    <row r="298">
      <c r="A298" s="8" t="s">
        <v>10236</v>
      </c>
      <c r="B298" s="13">
        <v>45726.0</v>
      </c>
      <c r="C298" s="8" t="s">
        <v>6126</v>
      </c>
      <c r="D298" s="8" t="s">
        <v>1478</v>
      </c>
      <c r="E298" s="8">
        <v>87285.6</v>
      </c>
      <c r="G298" s="8" t="s">
        <v>97</v>
      </c>
      <c r="I298" s="16" t="str">
        <f t="shared" si="5"/>
        <v>03/2025</v>
      </c>
      <c r="J298" s="16" t="str">
        <f t="shared" si="6"/>
        <v>CXG-0325</v>
      </c>
    </row>
    <row r="299">
      <c r="A299" s="8" t="s">
        <v>10237</v>
      </c>
      <c r="B299" s="13">
        <v>45726.0</v>
      </c>
      <c r="C299" s="8" t="s">
        <v>6244</v>
      </c>
      <c r="D299" s="8" t="s">
        <v>1465</v>
      </c>
      <c r="E299" s="8">
        <v>15000.0</v>
      </c>
      <c r="G299" s="8" t="s">
        <v>135</v>
      </c>
      <c r="I299" s="16" t="str">
        <f t="shared" si="5"/>
        <v>03/2025</v>
      </c>
      <c r="J299" s="16" t="str">
        <f t="shared" si="6"/>
        <v>CXG-0325</v>
      </c>
    </row>
    <row r="300">
      <c r="A300" s="8" t="s">
        <v>10238</v>
      </c>
      <c r="B300" s="13">
        <v>45701.0</v>
      </c>
      <c r="C300" s="8" t="s">
        <v>6222</v>
      </c>
      <c r="D300" s="8" t="s">
        <v>1465</v>
      </c>
      <c r="E300" s="8">
        <v>76261.0</v>
      </c>
      <c r="G300" s="8" t="s">
        <v>105</v>
      </c>
      <c r="I300" s="16" t="str">
        <f t="shared" si="5"/>
        <v>02/2025</v>
      </c>
      <c r="J300" s="16" t="str">
        <f t="shared" si="6"/>
        <v>CXG-0225</v>
      </c>
    </row>
    <row r="301">
      <c r="A301" s="8" t="s">
        <v>10239</v>
      </c>
      <c r="B301" s="13">
        <v>45727.0</v>
      </c>
      <c r="D301" s="8" t="s">
        <v>1465</v>
      </c>
      <c r="E301" s="8">
        <v>100000.0</v>
      </c>
      <c r="H301" s="8" t="s">
        <v>10240</v>
      </c>
      <c r="I301" s="16" t="str">
        <f t="shared" si="5"/>
        <v>03/2025</v>
      </c>
      <c r="J301" s="16" t="str">
        <f t="shared" si="6"/>
        <v>CXG-0325</v>
      </c>
    </row>
    <row r="302">
      <c r="A302" s="10" t="s">
        <v>10241</v>
      </c>
      <c r="B302" s="13">
        <v>45726.0</v>
      </c>
      <c r="C302" s="8" t="s">
        <v>6235</v>
      </c>
      <c r="D302" s="8" t="s">
        <v>1465</v>
      </c>
      <c r="E302" s="8">
        <v>29573.0</v>
      </c>
      <c r="G302" s="8" t="s">
        <v>23</v>
      </c>
      <c r="I302" s="16" t="str">
        <f t="shared" si="5"/>
        <v>03/2025</v>
      </c>
      <c r="J302" s="16" t="str">
        <f t="shared" si="6"/>
        <v>CXG-0325</v>
      </c>
    </row>
    <row r="303">
      <c r="A303" s="8" t="s">
        <v>10242</v>
      </c>
      <c r="B303" s="13">
        <v>45727.0</v>
      </c>
      <c r="C303" s="8" t="s">
        <v>6235</v>
      </c>
      <c r="D303" s="8" t="s">
        <v>1473</v>
      </c>
      <c r="E303" s="8">
        <v>0.06</v>
      </c>
      <c r="G303" s="8" t="s">
        <v>23</v>
      </c>
      <c r="I303" s="16" t="str">
        <f t="shared" si="5"/>
        <v>03/2025</v>
      </c>
      <c r="J303" s="16" t="str">
        <f t="shared" si="6"/>
        <v>CXG-0325</v>
      </c>
    </row>
    <row r="304">
      <c r="A304" s="8" t="s">
        <v>10243</v>
      </c>
      <c r="B304" s="13">
        <v>45727.0</v>
      </c>
      <c r="C304" s="8" t="s">
        <v>6248</v>
      </c>
      <c r="D304" s="8" t="s">
        <v>1465</v>
      </c>
      <c r="E304" s="8">
        <v>74490.0</v>
      </c>
      <c r="G304" s="8" t="s">
        <v>168</v>
      </c>
      <c r="H304" s="8" t="s">
        <v>10244</v>
      </c>
      <c r="I304" s="16" t="str">
        <f t="shared" si="5"/>
        <v>03/2025</v>
      </c>
      <c r="J304" s="16" t="str">
        <f t="shared" si="6"/>
        <v>CXG-0325</v>
      </c>
    </row>
    <row r="305">
      <c r="A305" s="8" t="s">
        <v>10245</v>
      </c>
      <c r="B305" s="13">
        <v>45727.0</v>
      </c>
      <c r="C305" s="8" t="s">
        <v>6164</v>
      </c>
      <c r="D305" s="8" t="s">
        <v>1478</v>
      </c>
      <c r="E305" s="8">
        <v>10000.0</v>
      </c>
      <c r="G305" s="8" t="s">
        <v>121</v>
      </c>
      <c r="I305" s="16" t="str">
        <f t="shared" si="5"/>
        <v>03/2025</v>
      </c>
      <c r="J305" s="16" t="str">
        <f t="shared" si="6"/>
        <v>CXG-0325</v>
      </c>
    </row>
    <row r="306">
      <c r="A306" s="8" t="s">
        <v>10246</v>
      </c>
      <c r="B306" s="13">
        <v>45727.0</v>
      </c>
      <c r="C306" s="8" t="s">
        <v>6134</v>
      </c>
      <c r="D306" s="8" t="s">
        <v>1478</v>
      </c>
      <c r="E306" s="8">
        <v>40332.11</v>
      </c>
      <c r="G306" s="8" t="s">
        <v>105</v>
      </c>
      <c r="I306" s="16" t="str">
        <f t="shared" si="5"/>
        <v>03/2025</v>
      </c>
      <c r="J306" s="16" t="str">
        <f t="shared" si="6"/>
        <v>CXG-0325</v>
      </c>
    </row>
    <row r="307">
      <c r="A307" s="8" t="s">
        <v>10247</v>
      </c>
      <c r="B307" s="13">
        <v>45727.0</v>
      </c>
      <c r="C307" s="8" t="s">
        <v>6134</v>
      </c>
      <c r="D307" s="8" t="s">
        <v>1478</v>
      </c>
      <c r="E307" s="8">
        <v>40000.0</v>
      </c>
      <c r="G307" s="8" t="s">
        <v>105</v>
      </c>
      <c r="I307" s="16" t="str">
        <f t="shared" si="5"/>
        <v>03/2025</v>
      </c>
      <c r="J307" s="16" t="str">
        <f t="shared" si="6"/>
        <v>CXG-0325</v>
      </c>
    </row>
    <row r="308">
      <c r="A308" s="8" t="s">
        <v>10248</v>
      </c>
      <c r="B308" s="13">
        <v>45727.0</v>
      </c>
      <c r="C308" s="8" t="s">
        <v>6159</v>
      </c>
      <c r="D308" s="8" t="s">
        <v>1465</v>
      </c>
      <c r="E308" s="8">
        <v>70000.0</v>
      </c>
      <c r="G308" s="8" t="s">
        <v>43</v>
      </c>
      <c r="I308" s="16" t="str">
        <f t="shared" si="5"/>
        <v>03/2025</v>
      </c>
      <c r="J308" s="16" t="str">
        <f t="shared" si="6"/>
        <v>CXG-0325</v>
      </c>
    </row>
    <row r="309">
      <c r="A309" s="8" t="s">
        <v>10249</v>
      </c>
      <c r="B309" s="13">
        <v>45727.0</v>
      </c>
      <c r="C309" s="8" t="s">
        <v>6217</v>
      </c>
      <c r="D309" s="8" t="s">
        <v>1465</v>
      </c>
      <c r="E309" s="8">
        <v>1824.0</v>
      </c>
      <c r="G309" s="8" t="s">
        <v>51</v>
      </c>
      <c r="I309" s="16" t="str">
        <f t="shared" si="5"/>
        <v>03/2025</v>
      </c>
      <c r="J309" s="16" t="str">
        <f t="shared" si="6"/>
        <v>CXG-0325</v>
      </c>
    </row>
    <row r="310">
      <c r="A310" s="8" t="s">
        <v>10250</v>
      </c>
      <c r="B310" s="13">
        <v>45727.0</v>
      </c>
      <c r="C310" s="8" t="s">
        <v>6217</v>
      </c>
      <c r="D310" s="8" t="s">
        <v>1465</v>
      </c>
      <c r="E310" s="8">
        <v>29000.0</v>
      </c>
      <c r="G310" s="8" t="s">
        <v>51</v>
      </c>
      <c r="I310" s="16" t="str">
        <f t="shared" si="5"/>
        <v>03/2025</v>
      </c>
      <c r="J310" s="16" t="str">
        <f t="shared" si="6"/>
        <v>CXG-0325</v>
      </c>
    </row>
    <row r="311">
      <c r="A311" s="8" t="s">
        <v>10251</v>
      </c>
      <c r="B311" s="13">
        <v>45727.0</v>
      </c>
      <c r="C311" s="8" t="s">
        <v>6235</v>
      </c>
      <c r="D311" s="8" t="s">
        <v>1465</v>
      </c>
      <c r="E311" s="8">
        <v>30000.0</v>
      </c>
      <c r="G311" s="8" t="s">
        <v>23</v>
      </c>
      <c r="I311" s="16" t="str">
        <f t="shared" si="5"/>
        <v>03/2025</v>
      </c>
      <c r="J311" s="16" t="str">
        <f t="shared" si="6"/>
        <v>CXG-0325</v>
      </c>
    </row>
    <row r="312">
      <c r="A312" s="8" t="s">
        <v>10252</v>
      </c>
      <c r="B312" s="13">
        <v>45728.0</v>
      </c>
      <c r="C312" s="8" t="s">
        <v>6238</v>
      </c>
      <c r="D312" s="8" t="s">
        <v>1465</v>
      </c>
      <c r="E312" s="8">
        <v>37100.0</v>
      </c>
      <c r="G312" s="8" t="s">
        <v>166</v>
      </c>
      <c r="I312" s="16" t="str">
        <f t="shared" si="5"/>
        <v>03/2025</v>
      </c>
      <c r="J312" s="16" t="str">
        <f t="shared" si="6"/>
        <v>CXG-0325</v>
      </c>
    </row>
    <row r="313">
      <c r="A313" s="8" t="s">
        <v>10253</v>
      </c>
      <c r="B313" s="13">
        <v>45728.0</v>
      </c>
      <c r="C313" s="8" t="s">
        <v>6238</v>
      </c>
      <c r="D313" s="8" t="s">
        <v>1465</v>
      </c>
      <c r="E313" s="8">
        <v>49710.0</v>
      </c>
      <c r="G313" s="8" t="s">
        <v>166</v>
      </c>
      <c r="I313" s="16" t="str">
        <f t="shared" si="5"/>
        <v>03/2025</v>
      </c>
      <c r="J313" s="16" t="str">
        <f t="shared" si="6"/>
        <v>CXG-0325</v>
      </c>
    </row>
    <row r="314">
      <c r="A314" s="8" t="s">
        <v>10254</v>
      </c>
      <c r="B314" s="13">
        <v>45728.0</v>
      </c>
      <c r="C314" s="8" t="s">
        <v>6242</v>
      </c>
      <c r="D314" s="8" t="s">
        <v>1478</v>
      </c>
      <c r="E314" s="8">
        <v>50000.0</v>
      </c>
      <c r="G314" s="8" t="s">
        <v>27</v>
      </c>
      <c r="I314" s="16" t="str">
        <f t="shared" si="5"/>
        <v>03/2025</v>
      </c>
      <c r="J314" s="16" t="str">
        <f t="shared" si="6"/>
        <v>CXG-0325</v>
      </c>
    </row>
    <row r="315">
      <c r="A315" s="8" t="s">
        <v>10255</v>
      </c>
      <c r="B315" s="13">
        <v>45728.0</v>
      </c>
      <c r="C315" s="8" t="s">
        <v>6159</v>
      </c>
      <c r="D315" s="8" t="s">
        <v>1632</v>
      </c>
      <c r="E315" s="8">
        <v>50000.0</v>
      </c>
      <c r="G315" s="8" t="s">
        <v>43</v>
      </c>
      <c r="I315" s="16" t="str">
        <f t="shared" si="5"/>
        <v>03/2025</v>
      </c>
      <c r="J315" s="16" t="str">
        <f t="shared" si="6"/>
        <v>CXG-0325</v>
      </c>
    </row>
    <row r="316">
      <c r="A316" s="8" t="s">
        <v>10256</v>
      </c>
      <c r="B316" s="13">
        <v>45728.0</v>
      </c>
      <c r="C316" s="8" t="s">
        <v>6258</v>
      </c>
      <c r="D316" s="8" t="s">
        <v>1465</v>
      </c>
      <c r="E316" s="8">
        <v>54220.0</v>
      </c>
      <c r="G316" s="8" t="s">
        <v>174</v>
      </c>
      <c r="H316" s="8" t="s">
        <v>10257</v>
      </c>
      <c r="I316" s="16" t="str">
        <f t="shared" si="5"/>
        <v>03/2025</v>
      </c>
      <c r="J316" s="16" t="str">
        <f t="shared" si="6"/>
        <v>CXG-0325</v>
      </c>
    </row>
    <row r="317">
      <c r="A317" s="8" t="s">
        <v>10258</v>
      </c>
      <c r="B317" s="13">
        <v>45728.0</v>
      </c>
      <c r="C317" s="8" t="s">
        <v>6215</v>
      </c>
      <c r="D317" s="8" t="s">
        <v>1465</v>
      </c>
      <c r="E317" s="8">
        <v>101050.83</v>
      </c>
      <c r="G317" s="8" t="s">
        <v>83</v>
      </c>
      <c r="I317" s="16" t="str">
        <f t="shared" si="5"/>
        <v>03/2025</v>
      </c>
      <c r="J317" s="16" t="str">
        <f t="shared" si="6"/>
        <v>CXG-0325</v>
      </c>
    </row>
    <row r="318">
      <c r="A318" s="8" t="s">
        <v>10259</v>
      </c>
      <c r="B318" s="13">
        <v>45729.0</v>
      </c>
      <c r="C318" s="8" t="s">
        <v>6217</v>
      </c>
      <c r="D318" s="8" t="s">
        <v>1465</v>
      </c>
      <c r="E318" s="8">
        <v>1350.0</v>
      </c>
      <c r="G318" s="8" t="s">
        <v>51</v>
      </c>
      <c r="I318" s="16" t="str">
        <f t="shared" si="5"/>
        <v>03/2025</v>
      </c>
      <c r="J318" s="16" t="str">
        <f t="shared" si="6"/>
        <v>CXG-0325</v>
      </c>
    </row>
    <row r="319">
      <c r="A319" s="8" t="s">
        <v>10260</v>
      </c>
      <c r="B319" s="13">
        <v>45729.0</v>
      </c>
      <c r="C319" s="8" t="s">
        <v>6217</v>
      </c>
      <c r="D319" s="8" t="s">
        <v>1465</v>
      </c>
      <c r="E319" s="8">
        <v>9000.0</v>
      </c>
      <c r="G319" s="8" t="s">
        <v>51</v>
      </c>
      <c r="I319" s="16" t="str">
        <f t="shared" si="5"/>
        <v>03/2025</v>
      </c>
      <c r="J319" s="16" t="str">
        <f t="shared" si="6"/>
        <v>CXG-0325</v>
      </c>
    </row>
    <row r="320">
      <c r="A320" s="8" t="s">
        <v>10261</v>
      </c>
      <c r="B320" s="13">
        <v>45729.0</v>
      </c>
      <c r="C320" s="8" t="s">
        <v>6217</v>
      </c>
      <c r="D320" s="8" t="s">
        <v>1465</v>
      </c>
      <c r="E320" s="8">
        <v>9000.0</v>
      </c>
      <c r="G320" s="8" t="s">
        <v>51</v>
      </c>
      <c r="I320" s="16" t="str">
        <f t="shared" si="5"/>
        <v>03/2025</v>
      </c>
      <c r="J320" s="16" t="str">
        <f t="shared" si="6"/>
        <v>CXG-0325</v>
      </c>
    </row>
    <row r="321">
      <c r="A321" s="8" t="s">
        <v>10262</v>
      </c>
      <c r="B321" s="13">
        <v>45729.0</v>
      </c>
      <c r="C321" s="8" t="s">
        <v>6269</v>
      </c>
      <c r="D321" s="8" t="s">
        <v>1465</v>
      </c>
      <c r="E321" s="8">
        <v>36322.28</v>
      </c>
      <c r="G321" s="8" t="s">
        <v>51</v>
      </c>
      <c r="H321" s="8" t="s">
        <v>10263</v>
      </c>
      <c r="I321" s="16" t="str">
        <f t="shared" si="5"/>
        <v>03/2025</v>
      </c>
      <c r="J321" s="16" t="str">
        <f t="shared" si="6"/>
        <v>CXG-0325</v>
      </c>
    </row>
    <row r="322">
      <c r="A322" s="8" t="s">
        <v>10264</v>
      </c>
      <c r="B322" s="13">
        <v>45729.0</v>
      </c>
      <c r="C322" s="8" t="s">
        <v>6217</v>
      </c>
      <c r="D322" s="8" t="s">
        <v>1465</v>
      </c>
      <c r="E322" s="8">
        <v>53677.72</v>
      </c>
      <c r="G322" s="8" t="s">
        <v>51</v>
      </c>
      <c r="H322" s="8" t="s">
        <v>10263</v>
      </c>
      <c r="I322" s="16" t="str">
        <f t="shared" si="5"/>
        <v>03/2025</v>
      </c>
      <c r="J322" s="16" t="str">
        <f t="shared" si="6"/>
        <v>CXG-0325</v>
      </c>
    </row>
    <row r="323">
      <c r="A323" s="8" t="s">
        <v>10265</v>
      </c>
      <c r="B323" s="13">
        <v>45729.0</v>
      </c>
      <c r="C323" s="8" t="s">
        <v>6244</v>
      </c>
      <c r="D323" s="8" t="s">
        <v>1465</v>
      </c>
      <c r="E323" s="8">
        <v>35979.33</v>
      </c>
      <c r="G323" s="8" t="s">
        <v>135</v>
      </c>
      <c r="I323" s="16" t="str">
        <f t="shared" si="5"/>
        <v>03/2025</v>
      </c>
      <c r="J323" s="16" t="str">
        <f t="shared" si="6"/>
        <v>CXG-0325</v>
      </c>
    </row>
    <row r="324">
      <c r="A324" s="8" t="s">
        <v>10266</v>
      </c>
      <c r="B324" s="13">
        <v>45729.0</v>
      </c>
      <c r="C324" s="8" t="s">
        <v>6244</v>
      </c>
      <c r="D324" s="8" t="s">
        <v>1465</v>
      </c>
      <c r="E324" s="8">
        <v>30000.0</v>
      </c>
      <c r="G324" s="8" t="s">
        <v>135</v>
      </c>
      <c r="I324" s="16" t="str">
        <f t="shared" si="5"/>
        <v>03/2025</v>
      </c>
      <c r="J324" s="16" t="str">
        <f t="shared" si="6"/>
        <v>CXG-0325</v>
      </c>
    </row>
    <row r="325">
      <c r="A325" s="8" t="s">
        <v>10267</v>
      </c>
      <c r="B325" s="13">
        <v>45729.0</v>
      </c>
      <c r="C325" s="8" t="s">
        <v>6223</v>
      </c>
      <c r="D325" s="8" t="s">
        <v>1473</v>
      </c>
      <c r="E325" s="8">
        <v>600.0</v>
      </c>
      <c r="G325" s="8" t="s">
        <v>174</v>
      </c>
      <c r="H325" s="8" t="s">
        <v>8090</v>
      </c>
      <c r="I325" s="16" t="str">
        <f t="shared" si="5"/>
        <v>03/2025</v>
      </c>
      <c r="J325" s="16" t="str">
        <f t="shared" si="6"/>
        <v>CXG-0325</v>
      </c>
    </row>
    <row r="326">
      <c r="A326" s="8" t="s">
        <v>10268</v>
      </c>
      <c r="B326" s="13">
        <v>45729.0</v>
      </c>
      <c r="C326" s="8" t="s">
        <v>6164</v>
      </c>
      <c r="D326" s="8" t="s">
        <v>1478</v>
      </c>
      <c r="E326" s="8">
        <v>10000.0</v>
      </c>
      <c r="G326" s="8" t="s">
        <v>121</v>
      </c>
      <c r="I326" s="16" t="str">
        <f t="shared" si="5"/>
        <v>03/2025</v>
      </c>
      <c r="J326" s="16" t="str">
        <f t="shared" si="6"/>
        <v>CXG-0325</v>
      </c>
    </row>
    <row r="327">
      <c r="A327" s="8" t="s">
        <v>10269</v>
      </c>
      <c r="B327" s="13">
        <v>45729.0</v>
      </c>
      <c r="C327" s="8" t="s">
        <v>6242</v>
      </c>
      <c r="D327" s="8" t="s">
        <v>1478</v>
      </c>
      <c r="E327" s="8">
        <v>20000.0</v>
      </c>
      <c r="G327" s="8" t="s">
        <v>27</v>
      </c>
      <c r="I327" s="16" t="str">
        <f t="shared" si="5"/>
        <v>03/2025</v>
      </c>
      <c r="J327" s="16" t="str">
        <f t="shared" si="6"/>
        <v>CXG-0325</v>
      </c>
    </row>
    <row r="328">
      <c r="A328" s="8" t="s">
        <v>10270</v>
      </c>
      <c r="B328" s="13">
        <v>45730.0</v>
      </c>
      <c r="C328" s="8" t="s">
        <v>6242</v>
      </c>
      <c r="D328" s="8" t="s">
        <v>1478</v>
      </c>
      <c r="E328" s="8">
        <v>12000.0</v>
      </c>
      <c r="G328" s="8" t="s">
        <v>27</v>
      </c>
      <c r="I328" s="16" t="str">
        <f t="shared" si="5"/>
        <v>03/2025</v>
      </c>
      <c r="J328" s="16" t="str">
        <f t="shared" si="6"/>
        <v>CXG-0325</v>
      </c>
    </row>
    <row r="329">
      <c r="A329" s="8" t="s">
        <v>10271</v>
      </c>
      <c r="B329" s="13">
        <v>45729.0</v>
      </c>
      <c r="C329" s="8" t="s">
        <v>6159</v>
      </c>
      <c r="D329" s="8" t="s">
        <v>1632</v>
      </c>
      <c r="E329" s="8">
        <v>40000.0</v>
      </c>
      <c r="G329" s="8" t="s">
        <v>43</v>
      </c>
      <c r="I329" s="16" t="str">
        <f t="shared" si="5"/>
        <v>03/2025</v>
      </c>
      <c r="J329" s="16" t="str">
        <f t="shared" si="6"/>
        <v>CXG-0325</v>
      </c>
    </row>
    <row r="330">
      <c r="A330" s="8" t="s">
        <v>10272</v>
      </c>
      <c r="B330" s="13">
        <v>45731.0</v>
      </c>
      <c r="C330" s="8" t="s">
        <v>6273</v>
      </c>
      <c r="D330" s="8" t="s">
        <v>1465</v>
      </c>
      <c r="E330" s="8">
        <v>30000.0</v>
      </c>
      <c r="G330" s="8" t="s">
        <v>81</v>
      </c>
      <c r="H330" s="8" t="s">
        <v>10273</v>
      </c>
      <c r="I330" s="16" t="str">
        <f t="shared" si="5"/>
        <v>03/2025</v>
      </c>
      <c r="J330" s="16" t="str">
        <f t="shared" si="6"/>
        <v>CXG-0325</v>
      </c>
    </row>
    <row r="331">
      <c r="A331" s="8" t="s">
        <v>10274</v>
      </c>
      <c r="B331" s="13">
        <v>45730.0</v>
      </c>
      <c r="C331" s="8" t="s">
        <v>6273</v>
      </c>
      <c r="D331" s="8" t="s">
        <v>1465</v>
      </c>
      <c r="E331" s="8">
        <v>10000.0</v>
      </c>
      <c r="G331" s="8" t="s">
        <v>81</v>
      </c>
      <c r="H331" s="8" t="s">
        <v>10275</v>
      </c>
      <c r="I331" s="16" t="str">
        <f t="shared" si="5"/>
        <v>03/2025</v>
      </c>
      <c r="J331" s="16" t="str">
        <f t="shared" si="6"/>
        <v>CXG-0325</v>
      </c>
    </row>
    <row r="332">
      <c r="A332" s="8" t="s">
        <v>10276</v>
      </c>
      <c r="B332" s="13">
        <v>45731.0</v>
      </c>
      <c r="C332" s="8" t="s">
        <v>6269</v>
      </c>
      <c r="D332" s="8" t="s">
        <v>1465</v>
      </c>
      <c r="E332" s="8">
        <v>9030.0</v>
      </c>
      <c r="G332" s="8" t="s">
        <v>51</v>
      </c>
      <c r="I332" s="16" t="str">
        <f t="shared" si="5"/>
        <v>03/2025</v>
      </c>
      <c r="J332" s="16" t="str">
        <f t="shared" si="6"/>
        <v>CXG-0325</v>
      </c>
    </row>
    <row r="333">
      <c r="A333" s="8" t="s">
        <v>10277</v>
      </c>
      <c r="B333" s="13">
        <v>45731.0</v>
      </c>
      <c r="C333" s="8" t="s">
        <v>6269</v>
      </c>
      <c r="D333" s="8" t="s">
        <v>1465</v>
      </c>
      <c r="E333" s="8">
        <v>3900.0</v>
      </c>
      <c r="G333" s="8" t="s">
        <v>51</v>
      </c>
      <c r="I333" s="16" t="str">
        <f t="shared" si="5"/>
        <v>03/2025</v>
      </c>
      <c r="J333" s="16" t="str">
        <f t="shared" si="6"/>
        <v>CXG-0325</v>
      </c>
    </row>
    <row r="334">
      <c r="A334" s="8" t="s">
        <v>10278</v>
      </c>
      <c r="B334" s="13">
        <v>45731.0</v>
      </c>
      <c r="C334" s="8" t="s">
        <v>6269</v>
      </c>
      <c r="D334" s="8" t="s">
        <v>1465</v>
      </c>
      <c r="E334" s="8">
        <v>3550.0</v>
      </c>
      <c r="G334" s="8" t="s">
        <v>51</v>
      </c>
      <c r="I334" s="16" t="str">
        <f t="shared" si="5"/>
        <v>03/2025</v>
      </c>
      <c r="J334" s="16" t="str">
        <f t="shared" si="6"/>
        <v>CXG-0325</v>
      </c>
    </row>
    <row r="335">
      <c r="A335" s="8" t="s">
        <v>10279</v>
      </c>
      <c r="B335" s="13">
        <v>45731.0</v>
      </c>
      <c r="C335" s="8" t="s">
        <v>6269</v>
      </c>
      <c r="D335" s="8" t="s">
        <v>1465</v>
      </c>
      <c r="E335" s="8">
        <v>3520.0</v>
      </c>
      <c r="G335" s="8" t="s">
        <v>51</v>
      </c>
      <c r="I335" s="16" t="str">
        <f t="shared" si="5"/>
        <v>03/2025</v>
      </c>
      <c r="J335" s="16" t="str">
        <f t="shared" si="6"/>
        <v>CXG-0325</v>
      </c>
    </row>
    <row r="336">
      <c r="A336" s="8" t="s">
        <v>10280</v>
      </c>
      <c r="B336" s="13">
        <v>45733.0</v>
      </c>
      <c r="C336" s="8" t="s">
        <v>6274</v>
      </c>
      <c r="D336" s="8" t="s">
        <v>1478</v>
      </c>
      <c r="E336" s="8">
        <v>99005.83</v>
      </c>
      <c r="G336" s="8" t="s">
        <v>102</v>
      </c>
      <c r="I336" s="16" t="str">
        <f t="shared" si="5"/>
        <v>03/2025</v>
      </c>
      <c r="J336" s="16" t="str">
        <f t="shared" si="6"/>
        <v>CXG-0325</v>
      </c>
    </row>
    <row r="337">
      <c r="A337" s="8" t="s">
        <v>10281</v>
      </c>
      <c r="B337" s="13">
        <v>45733.0</v>
      </c>
      <c r="C337" s="8" t="s">
        <v>6273</v>
      </c>
      <c r="D337" s="8" t="s">
        <v>1465</v>
      </c>
      <c r="E337" s="8">
        <v>12680.0</v>
      </c>
      <c r="G337" s="8" t="s">
        <v>81</v>
      </c>
      <c r="I337" s="16" t="str">
        <f t="shared" si="5"/>
        <v>03/2025</v>
      </c>
      <c r="J337" s="16" t="str">
        <f t="shared" si="6"/>
        <v>CXG-0325</v>
      </c>
    </row>
    <row r="338">
      <c r="A338" s="8" t="s">
        <v>10282</v>
      </c>
      <c r="B338" s="13">
        <v>45733.0</v>
      </c>
      <c r="C338" s="8" t="s">
        <v>6242</v>
      </c>
      <c r="D338" s="8" t="s">
        <v>1478</v>
      </c>
      <c r="E338" s="8">
        <v>5000.0</v>
      </c>
      <c r="G338" s="8" t="s">
        <v>27</v>
      </c>
      <c r="I338" s="16" t="str">
        <f t="shared" si="5"/>
        <v>03/2025</v>
      </c>
      <c r="J338" s="16" t="str">
        <f t="shared" si="6"/>
        <v>CXG-0325</v>
      </c>
    </row>
    <row r="339">
      <c r="A339" s="8" t="s">
        <v>10283</v>
      </c>
      <c r="B339" s="13">
        <v>45733.0</v>
      </c>
      <c r="C339" s="8" t="s">
        <v>6159</v>
      </c>
      <c r="D339" s="8" t="s">
        <v>1632</v>
      </c>
      <c r="E339" s="8">
        <v>70000.0</v>
      </c>
      <c r="G339" s="8" t="s">
        <v>43</v>
      </c>
      <c r="I339" s="16" t="str">
        <f t="shared" si="5"/>
        <v>03/2025</v>
      </c>
      <c r="J339" s="16" t="str">
        <f t="shared" si="6"/>
        <v>CXG-0325</v>
      </c>
    </row>
    <row r="340">
      <c r="A340" s="8" t="s">
        <v>10284</v>
      </c>
      <c r="B340" s="13">
        <v>45734.0</v>
      </c>
      <c r="C340" s="8" t="s">
        <v>6273</v>
      </c>
      <c r="D340" s="8" t="s">
        <v>1465</v>
      </c>
      <c r="E340" s="8">
        <v>10000.0</v>
      </c>
      <c r="G340" s="8" t="s">
        <v>81</v>
      </c>
      <c r="I340" s="16" t="str">
        <f t="shared" si="5"/>
        <v>03/2025</v>
      </c>
      <c r="J340" s="16" t="str">
        <f t="shared" si="6"/>
        <v>CXG-0325</v>
      </c>
    </row>
    <row r="341">
      <c r="A341" s="8" t="s">
        <v>10285</v>
      </c>
      <c r="B341" s="13">
        <v>45734.0</v>
      </c>
      <c r="C341" s="8" t="s">
        <v>6273</v>
      </c>
      <c r="D341" s="8" t="s">
        <v>1465</v>
      </c>
      <c r="E341" s="8">
        <v>4300.0</v>
      </c>
      <c r="G341" s="8" t="s">
        <v>81</v>
      </c>
      <c r="I341" s="16" t="str">
        <f t="shared" si="5"/>
        <v>03/2025</v>
      </c>
      <c r="J341" s="16" t="str">
        <f t="shared" si="6"/>
        <v>CXG-0325</v>
      </c>
    </row>
    <row r="342">
      <c r="A342" s="8" t="s">
        <v>10286</v>
      </c>
      <c r="B342" s="13">
        <v>45734.0</v>
      </c>
      <c r="C342" s="8" t="s">
        <v>6273</v>
      </c>
      <c r="D342" s="8" t="s">
        <v>1465</v>
      </c>
      <c r="E342" s="8">
        <v>7100.0</v>
      </c>
      <c r="G342" s="8" t="s">
        <v>81</v>
      </c>
      <c r="I342" s="16" t="str">
        <f t="shared" si="5"/>
        <v>03/2025</v>
      </c>
      <c r="J342" s="16" t="str">
        <f t="shared" si="6"/>
        <v>CXG-0325</v>
      </c>
    </row>
    <row r="343">
      <c r="A343" s="8" t="s">
        <v>10287</v>
      </c>
      <c r="B343" s="13">
        <v>45734.0</v>
      </c>
      <c r="C343" s="8" t="s">
        <v>6273</v>
      </c>
      <c r="D343" s="8" t="s">
        <v>1465</v>
      </c>
      <c r="E343" s="8">
        <v>3000.0</v>
      </c>
      <c r="G343" s="8" t="s">
        <v>81</v>
      </c>
      <c r="I343" s="16" t="str">
        <f t="shared" si="5"/>
        <v>03/2025</v>
      </c>
      <c r="J343" s="16" t="str">
        <f t="shared" si="6"/>
        <v>CXG-0325</v>
      </c>
    </row>
    <row r="344">
      <c r="A344" s="8" t="s">
        <v>10288</v>
      </c>
      <c r="B344" s="13">
        <v>45734.0</v>
      </c>
      <c r="C344" s="8" t="s">
        <v>6273</v>
      </c>
      <c r="D344" s="8" t="s">
        <v>1465</v>
      </c>
      <c r="E344" s="8">
        <v>1770.0</v>
      </c>
      <c r="G344" s="8" t="s">
        <v>81</v>
      </c>
      <c r="I344" s="16" t="str">
        <f t="shared" si="5"/>
        <v>03/2025</v>
      </c>
      <c r="J344" s="16" t="str">
        <f t="shared" si="6"/>
        <v>CXG-0325</v>
      </c>
    </row>
    <row r="345">
      <c r="A345" s="8" t="s">
        <v>10289</v>
      </c>
      <c r="B345" s="13">
        <v>45734.0</v>
      </c>
      <c r="C345" s="8" t="s">
        <v>6273</v>
      </c>
      <c r="D345" s="8" t="s">
        <v>1465</v>
      </c>
      <c r="E345" s="8">
        <v>3000.0</v>
      </c>
      <c r="G345" s="8" t="s">
        <v>81</v>
      </c>
      <c r="I345" s="16" t="str">
        <f t="shared" si="5"/>
        <v>03/2025</v>
      </c>
      <c r="J345" s="16" t="str">
        <f t="shared" si="6"/>
        <v>CXG-0325</v>
      </c>
    </row>
    <row r="346">
      <c r="A346" s="8" t="s">
        <v>10290</v>
      </c>
      <c r="B346" s="13">
        <v>45734.0</v>
      </c>
      <c r="C346" s="8" t="s">
        <v>6273</v>
      </c>
      <c r="D346" s="8" t="s">
        <v>1465</v>
      </c>
      <c r="E346" s="8">
        <v>2035.0</v>
      </c>
      <c r="G346" s="8" t="s">
        <v>81</v>
      </c>
      <c r="I346" s="16" t="str">
        <f t="shared" si="5"/>
        <v>03/2025</v>
      </c>
      <c r="J346" s="16" t="str">
        <f t="shared" si="6"/>
        <v>CXG-0325</v>
      </c>
    </row>
    <row r="347">
      <c r="A347" s="8" t="s">
        <v>10291</v>
      </c>
      <c r="B347" s="13">
        <v>45733.0</v>
      </c>
      <c r="C347" s="8" t="s">
        <v>6250</v>
      </c>
      <c r="D347" s="8" t="s">
        <v>1465</v>
      </c>
      <c r="E347" s="8">
        <v>46995.0</v>
      </c>
      <c r="G347" s="8" t="s">
        <v>171</v>
      </c>
      <c r="I347" s="16" t="str">
        <f t="shared" si="5"/>
        <v>03/2025</v>
      </c>
      <c r="J347" s="16" t="str">
        <f t="shared" si="6"/>
        <v>CXG-0325</v>
      </c>
    </row>
    <row r="348">
      <c r="A348" s="8" t="s">
        <v>10292</v>
      </c>
      <c r="B348" s="13">
        <v>45733.0</v>
      </c>
      <c r="C348" s="8" t="s">
        <v>6250</v>
      </c>
      <c r="D348" s="8" t="s">
        <v>1465</v>
      </c>
      <c r="E348" s="8">
        <v>62962.0</v>
      </c>
      <c r="G348" s="8" t="s">
        <v>171</v>
      </c>
      <c r="I348" s="16" t="str">
        <f t="shared" si="5"/>
        <v>03/2025</v>
      </c>
      <c r="J348" s="16" t="str">
        <f t="shared" si="6"/>
        <v>CXG-0325</v>
      </c>
    </row>
    <row r="349">
      <c r="A349" s="8" t="s">
        <v>10293</v>
      </c>
      <c r="B349" s="13">
        <v>45730.0</v>
      </c>
      <c r="C349" s="8" t="s">
        <v>6215</v>
      </c>
      <c r="D349" s="8" t="s">
        <v>1465</v>
      </c>
      <c r="E349" s="8">
        <v>101925.47</v>
      </c>
      <c r="G349" s="8" t="s">
        <v>83</v>
      </c>
      <c r="I349" s="16" t="str">
        <f t="shared" si="5"/>
        <v>03/2025</v>
      </c>
      <c r="J349" s="16" t="str">
        <f t="shared" si="6"/>
        <v>CXG-0325</v>
      </c>
    </row>
    <row r="350">
      <c r="A350" s="10" t="s">
        <v>10294</v>
      </c>
      <c r="B350" s="13">
        <v>45734.0</v>
      </c>
      <c r="C350" s="8" t="s">
        <v>6123</v>
      </c>
      <c r="D350" s="8" t="s">
        <v>1465</v>
      </c>
      <c r="E350" s="8">
        <v>52933.82</v>
      </c>
      <c r="G350" s="8" t="s">
        <v>130</v>
      </c>
      <c r="I350" s="16" t="str">
        <f t="shared" si="5"/>
        <v>03/2025</v>
      </c>
      <c r="J350" s="16" t="str">
        <f t="shared" si="6"/>
        <v>CXG-0325</v>
      </c>
    </row>
    <row r="351">
      <c r="A351" s="8" t="s">
        <v>10295</v>
      </c>
      <c r="B351" s="13">
        <v>45733.0</v>
      </c>
      <c r="C351" s="8" t="s">
        <v>6123</v>
      </c>
      <c r="D351" s="8" t="s">
        <v>1473</v>
      </c>
      <c r="E351" s="8">
        <v>296.57</v>
      </c>
      <c r="G351" s="8" t="s">
        <v>130</v>
      </c>
      <c r="H351" s="8" t="s">
        <v>10296</v>
      </c>
      <c r="I351" s="16" t="str">
        <f t="shared" si="5"/>
        <v>03/2025</v>
      </c>
      <c r="J351" s="16" t="str">
        <f t="shared" si="6"/>
        <v>CXG-0325</v>
      </c>
    </row>
    <row r="352">
      <c r="A352" s="8" t="s">
        <v>10297</v>
      </c>
      <c r="B352" s="13">
        <v>45734.0</v>
      </c>
      <c r="C352" s="8" t="s">
        <v>6248</v>
      </c>
      <c r="D352" s="8" t="s">
        <v>1465</v>
      </c>
      <c r="E352" s="8">
        <v>65050.0</v>
      </c>
      <c r="G352" s="8" t="s">
        <v>168</v>
      </c>
      <c r="I352" s="16" t="str">
        <f t="shared" si="5"/>
        <v>03/2025</v>
      </c>
      <c r="J352" s="16" t="str">
        <f t="shared" si="6"/>
        <v>CXG-0325</v>
      </c>
    </row>
    <row r="353">
      <c r="A353" s="8" t="s">
        <v>10298</v>
      </c>
      <c r="B353" s="13">
        <v>45733.0</v>
      </c>
      <c r="C353" s="8" t="s">
        <v>6274</v>
      </c>
      <c r="D353" s="8" t="s">
        <v>1465</v>
      </c>
      <c r="E353" s="8">
        <v>67150.0</v>
      </c>
      <c r="G353" s="8" t="s">
        <v>102</v>
      </c>
      <c r="H353" s="8" t="s">
        <v>10299</v>
      </c>
      <c r="I353" s="16" t="str">
        <f t="shared" si="5"/>
        <v>03/2025</v>
      </c>
      <c r="J353" s="16" t="str">
        <f t="shared" si="6"/>
        <v>CXG-0325</v>
      </c>
    </row>
    <row r="354">
      <c r="A354" s="8" t="s">
        <v>10300</v>
      </c>
      <c r="B354" s="13">
        <v>45734.0</v>
      </c>
      <c r="C354" s="8" t="s">
        <v>6274</v>
      </c>
      <c r="D354" s="8" t="s">
        <v>1465</v>
      </c>
      <c r="E354" s="8">
        <v>7765.0</v>
      </c>
      <c r="G354" s="8" t="s">
        <v>102</v>
      </c>
      <c r="I354" s="16" t="str">
        <f t="shared" si="5"/>
        <v>03/2025</v>
      </c>
      <c r="J354" s="16" t="str">
        <f t="shared" si="6"/>
        <v>CXG-0325</v>
      </c>
    </row>
    <row r="355">
      <c r="A355" s="8" t="s">
        <v>10301</v>
      </c>
      <c r="B355" s="13">
        <v>45734.0</v>
      </c>
      <c r="C355" s="8" t="s">
        <v>6274</v>
      </c>
      <c r="D355" s="8" t="s">
        <v>1465</v>
      </c>
      <c r="E355" s="8">
        <v>40000.0</v>
      </c>
      <c r="G355" s="8" t="s">
        <v>102</v>
      </c>
      <c r="I355" s="16" t="str">
        <f t="shared" si="5"/>
        <v>03/2025</v>
      </c>
      <c r="J355" s="16" t="str">
        <f t="shared" si="6"/>
        <v>CXG-0325</v>
      </c>
    </row>
    <row r="356">
      <c r="A356" s="8" t="s">
        <v>10302</v>
      </c>
      <c r="B356" s="13">
        <v>45734.0</v>
      </c>
      <c r="C356" s="8" t="s">
        <v>6235</v>
      </c>
      <c r="D356" s="8" t="s">
        <v>1465</v>
      </c>
      <c r="E356" s="8">
        <v>34000.0</v>
      </c>
      <c r="G356" s="8" t="s">
        <v>23</v>
      </c>
      <c r="I356" s="16" t="str">
        <f t="shared" si="5"/>
        <v>03/2025</v>
      </c>
      <c r="J356" s="16" t="str">
        <f t="shared" si="6"/>
        <v>CXG-0325</v>
      </c>
    </row>
    <row r="357">
      <c r="A357" s="10" t="s">
        <v>10303</v>
      </c>
      <c r="B357" s="13">
        <v>45730.0</v>
      </c>
      <c r="C357" s="8" t="s">
        <v>6238</v>
      </c>
      <c r="D357" s="8" t="s">
        <v>1465</v>
      </c>
      <c r="E357" s="8">
        <v>10140.67</v>
      </c>
      <c r="G357" s="8" t="s">
        <v>166</v>
      </c>
      <c r="I357" s="16" t="str">
        <f t="shared" si="5"/>
        <v>03/2025</v>
      </c>
      <c r="J357" s="16" t="str">
        <f t="shared" si="6"/>
        <v>CXG-0325</v>
      </c>
    </row>
    <row r="358">
      <c r="A358" s="8" t="s">
        <v>10304</v>
      </c>
      <c r="B358" s="13">
        <v>45730.0</v>
      </c>
      <c r="C358" s="8" t="s">
        <v>6238</v>
      </c>
      <c r="D358" s="8" t="s">
        <v>1465</v>
      </c>
      <c r="E358" s="8">
        <v>32058.75</v>
      </c>
      <c r="G358" s="8" t="s">
        <v>166</v>
      </c>
      <c r="I358" s="16" t="str">
        <f t="shared" si="5"/>
        <v>03/2025</v>
      </c>
      <c r="J358" s="16" t="str">
        <f t="shared" si="6"/>
        <v>CXG-0325</v>
      </c>
    </row>
    <row r="359">
      <c r="A359" s="8" t="s">
        <v>10305</v>
      </c>
      <c r="B359" s="13">
        <v>45730.0</v>
      </c>
      <c r="C359" s="8" t="s">
        <v>6238</v>
      </c>
      <c r="D359" s="8" t="s">
        <v>1465</v>
      </c>
      <c r="E359" s="8">
        <v>49000.0</v>
      </c>
      <c r="G359" s="8" t="s">
        <v>166</v>
      </c>
      <c r="I359" s="16" t="str">
        <f t="shared" si="5"/>
        <v>03/2025</v>
      </c>
      <c r="J359" s="16" t="str">
        <f t="shared" si="6"/>
        <v>CXG-0325</v>
      </c>
    </row>
    <row r="360">
      <c r="A360" s="8" t="s">
        <v>10306</v>
      </c>
      <c r="B360" s="13">
        <v>45730.0</v>
      </c>
      <c r="C360" s="8" t="s">
        <v>6238</v>
      </c>
      <c r="D360" s="8" t="s">
        <v>1465</v>
      </c>
      <c r="E360" s="8">
        <v>22456.58</v>
      </c>
      <c r="G360" s="8" t="s">
        <v>166</v>
      </c>
      <c r="I360" s="16" t="str">
        <f t="shared" si="5"/>
        <v>03/2025</v>
      </c>
      <c r="J360" s="16" t="str">
        <f t="shared" si="6"/>
        <v>CXG-0325</v>
      </c>
    </row>
    <row r="361">
      <c r="A361" s="8" t="s">
        <v>10307</v>
      </c>
      <c r="B361" s="13">
        <v>45730.0</v>
      </c>
      <c r="C361" s="8" t="s">
        <v>6238</v>
      </c>
      <c r="D361" s="8" t="s">
        <v>1465</v>
      </c>
      <c r="E361" s="8">
        <v>38655.42</v>
      </c>
      <c r="G361" s="8" t="s">
        <v>166</v>
      </c>
      <c r="I361" s="16" t="str">
        <f t="shared" si="5"/>
        <v>03/2025</v>
      </c>
      <c r="J361" s="16" t="str">
        <f t="shared" si="6"/>
        <v>CXG-0325</v>
      </c>
    </row>
    <row r="362">
      <c r="A362" s="8" t="s">
        <v>10308</v>
      </c>
      <c r="B362" s="13">
        <v>45730.0</v>
      </c>
      <c r="C362" s="8" t="s">
        <v>6238</v>
      </c>
      <c r="D362" s="8" t="s">
        <v>1465</v>
      </c>
      <c r="E362" s="8">
        <v>48000.0</v>
      </c>
      <c r="G362" s="8" t="s">
        <v>166</v>
      </c>
      <c r="I362" s="16" t="str">
        <f t="shared" si="5"/>
        <v>03/2025</v>
      </c>
      <c r="J362" s="16" t="str">
        <f t="shared" si="6"/>
        <v>CXG-0325</v>
      </c>
    </row>
    <row r="363">
      <c r="A363" s="8" t="s">
        <v>10309</v>
      </c>
      <c r="B363" s="13">
        <v>45733.0</v>
      </c>
      <c r="C363" s="8" t="s">
        <v>6238</v>
      </c>
      <c r="D363" s="8" t="s">
        <v>1465</v>
      </c>
      <c r="E363" s="8">
        <v>19353.91</v>
      </c>
      <c r="G363" s="8" t="s">
        <v>166</v>
      </c>
      <c r="I363" s="16" t="str">
        <f t="shared" si="5"/>
        <v>03/2025</v>
      </c>
      <c r="J363" s="16" t="str">
        <f t="shared" si="6"/>
        <v>CXG-0325</v>
      </c>
    </row>
    <row r="364">
      <c r="A364" s="8" t="s">
        <v>10310</v>
      </c>
      <c r="B364" s="13">
        <v>45734.0</v>
      </c>
      <c r="C364" s="8" t="s">
        <v>6273</v>
      </c>
      <c r="D364" s="8" t="s">
        <v>1465</v>
      </c>
      <c r="E364" s="8">
        <v>407.0</v>
      </c>
      <c r="G364" s="8" t="s">
        <v>81</v>
      </c>
      <c r="I364" s="16" t="str">
        <f t="shared" si="5"/>
        <v>03/2025</v>
      </c>
      <c r="J364" s="16" t="str">
        <f t="shared" si="6"/>
        <v>CXG-0325</v>
      </c>
    </row>
    <row r="365">
      <c r="A365" s="8" t="s">
        <v>10311</v>
      </c>
      <c r="B365" s="13">
        <v>45734.0</v>
      </c>
      <c r="C365" s="8" t="s">
        <v>6164</v>
      </c>
      <c r="D365" s="8" t="s">
        <v>1478</v>
      </c>
      <c r="E365" s="8">
        <v>10000.0</v>
      </c>
      <c r="G365" s="8" t="s">
        <v>121</v>
      </c>
      <c r="I365" s="16" t="str">
        <f t="shared" si="5"/>
        <v>03/2025</v>
      </c>
      <c r="J365" s="16" t="str">
        <f t="shared" si="6"/>
        <v>CXG-0325</v>
      </c>
    </row>
    <row r="366">
      <c r="A366" s="8" t="s">
        <v>10312</v>
      </c>
      <c r="B366" s="13">
        <v>45734.0</v>
      </c>
      <c r="C366" s="8" t="s">
        <v>6270</v>
      </c>
      <c r="D366" s="8" t="s">
        <v>1509</v>
      </c>
      <c r="E366" s="8">
        <v>116090.0</v>
      </c>
      <c r="G366" s="8" t="s">
        <v>124</v>
      </c>
      <c r="I366" s="16" t="str">
        <f t="shared" si="5"/>
        <v>03/2025</v>
      </c>
      <c r="J366" s="16" t="str">
        <f t="shared" si="6"/>
        <v>CXG-0325</v>
      </c>
    </row>
    <row r="367">
      <c r="A367" s="8" t="s">
        <v>10313</v>
      </c>
      <c r="B367" s="13">
        <v>45734.0</v>
      </c>
      <c r="C367" s="8" t="s">
        <v>6270</v>
      </c>
      <c r="D367" s="8" t="s">
        <v>1473</v>
      </c>
      <c r="E367" s="8">
        <v>0.42</v>
      </c>
      <c r="G367" s="8" t="s">
        <v>124</v>
      </c>
      <c r="I367" s="16" t="str">
        <f t="shared" si="5"/>
        <v>03/2025</v>
      </c>
      <c r="J367" s="16" t="str">
        <f t="shared" si="6"/>
        <v>CXG-0325</v>
      </c>
    </row>
    <row r="368">
      <c r="A368" s="8" t="s">
        <v>10314</v>
      </c>
      <c r="B368" s="13">
        <v>45734.0</v>
      </c>
      <c r="C368" s="8" t="s">
        <v>6244</v>
      </c>
      <c r="D368" s="8" t="s">
        <v>1465</v>
      </c>
      <c r="E368" s="8">
        <v>522.0</v>
      </c>
      <c r="G368" s="8" t="s">
        <v>135</v>
      </c>
      <c r="I368" s="16" t="str">
        <f t="shared" si="5"/>
        <v>03/2025</v>
      </c>
      <c r="J368" s="16" t="str">
        <f t="shared" si="6"/>
        <v>CXG-0325</v>
      </c>
    </row>
    <row r="369">
      <c r="A369" s="8" t="s">
        <v>10315</v>
      </c>
      <c r="B369" s="13">
        <v>45734.0</v>
      </c>
      <c r="C369" s="8" t="s">
        <v>6244</v>
      </c>
      <c r="D369" s="8" t="s">
        <v>1465</v>
      </c>
      <c r="E369" s="8">
        <v>6000.0</v>
      </c>
      <c r="G369" s="8" t="s">
        <v>135</v>
      </c>
      <c r="I369" s="16" t="str">
        <f t="shared" si="5"/>
        <v>03/2025</v>
      </c>
      <c r="J369" s="16" t="str">
        <f t="shared" si="6"/>
        <v>CXG-0325</v>
      </c>
    </row>
    <row r="370">
      <c r="A370" s="10" t="s">
        <v>10316</v>
      </c>
      <c r="B370" s="13">
        <v>45734.0</v>
      </c>
      <c r="C370" s="8" t="s">
        <v>6244</v>
      </c>
      <c r="D370" s="8" t="s">
        <v>1473</v>
      </c>
      <c r="E370" s="8">
        <v>2343.91</v>
      </c>
      <c r="G370" s="8" t="s">
        <v>135</v>
      </c>
      <c r="I370" s="16" t="str">
        <f t="shared" si="5"/>
        <v>03/2025</v>
      </c>
      <c r="J370" s="16" t="str">
        <f t="shared" si="6"/>
        <v>CXG-0325</v>
      </c>
    </row>
    <row r="371">
      <c r="A371" s="8" t="s">
        <v>10317</v>
      </c>
      <c r="B371" s="13">
        <v>45734.0</v>
      </c>
      <c r="C371" s="8" t="s">
        <v>6248</v>
      </c>
      <c r="D371" s="8" t="s">
        <v>1473</v>
      </c>
      <c r="E371" s="8">
        <v>-2343.91</v>
      </c>
      <c r="G371" s="8" t="s">
        <v>168</v>
      </c>
      <c r="I371" s="16" t="str">
        <f t="shared" si="5"/>
        <v>03/2025</v>
      </c>
      <c r="J371" s="16" t="str">
        <f t="shared" si="6"/>
        <v>CXG-0325</v>
      </c>
    </row>
    <row r="372">
      <c r="A372" s="8" t="s">
        <v>10318</v>
      </c>
      <c r="B372" s="13">
        <v>45734.0</v>
      </c>
      <c r="C372" s="8" t="s">
        <v>6244</v>
      </c>
      <c r="D372" s="8" t="s">
        <v>1473</v>
      </c>
      <c r="E372" s="8">
        <v>520.76</v>
      </c>
      <c r="G372" s="8" t="s">
        <v>135</v>
      </c>
      <c r="I372" s="16" t="str">
        <f t="shared" si="5"/>
        <v>03/2025</v>
      </c>
      <c r="J372" s="16" t="str">
        <f t="shared" si="6"/>
        <v>CXG-0325</v>
      </c>
    </row>
    <row r="373">
      <c r="A373" s="8" t="s">
        <v>10319</v>
      </c>
      <c r="B373" s="13">
        <v>45734.0</v>
      </c>
      <c r="C373" s="8" t="s">
        <v>6274</v>
      </c>
      <c r="D373" s="8" t="s">
        <v>1473</v>
      </c>
      <c r="E373" s="8">
        <v>-520.76</v>
      </c>
      <c r="G373" s="8" t="s">
        <v>102</v>
      </c>
      <c r="I373" s="16" t="str">
        <f t="shared" si="5"/>
        <v>03/2025</v>
      </c>
      <c r="J373" s="16" t="str">
        <f t="shared" si="6"/>
        <v>CXG-0325</v>
      </c>
    </row>
    <row r="374">
      <c r="A374" s="8" t="s">
        <v>10320</v>
      </c>
      <c r="B374" s="13">
        <v>45734.0</v>
      </c>
      <c r="C374" s="8" t="s">
        <v>6244</v>
      </c>
      <c r="D374" s="8" t="s">
        <v>1473</v>
      </c>
      <c r="E374" s="8">
        <v>614.0</v>
      </c>
      <c r="G374" s="8" t="s">
        <v>135</v>
      </c>
      <c r="H374" s="8" t="s">
        <v>1886</v>
      </c>
      <c r="I374" s="16" t="str">
        <f t="shared" si="5"/>
        <v>03/2025</v>
      </c>
      <c r="J374" s="16" t="str">
        <f t="shared" si="6"/>
        <v>CXG-0325</v>
      </c>
    </row>
    <row r="375">
      <c r="A375" s="8" t="s">
        <v>10321</v>
      </c>
      <c r="B375" s="13">
        <v>45734.0</v>
      </c>
      <c r="C375" s="8" t="s">
        <v>6244</v>
      </c>
      <c r="D375" s="8" t="s">
        <v>1473</v>
      </c>
      <c r="E375" s="8">
        <v>619.04</v>
      </c>
      <c r="G375" s="8" t="s">
        <v>135</v>
      </c>
      <c r="H375" s="8" t="s">
        <v>1886</v>
      </c>
      <c r="I375" s="16" t="str">
        <f t="shared" si="5"/>
        <v>03/2025</v>
      </c>
      <c r="J375" s="16" t="str">
        <f t="shared" si="6"/>
        <v>CXG-0325</v>
      </c>
    </row>
    <row r="376">
      <c r="A376" s="8" t="s">
        <v>10322</v>
      </c>
      <c r="B376" s="13">
        <v>45734.0</v>
      </c>
      <c r="C376" s="8" t="s">
        <v>6159</v>
      </c>
      <c r="D376" s="8" t="s">
        <v>1632</v>
      </c>
      <c r="E376" s="8">
        <v>50000.0</v>
      </c>
      <c r="G376" s="8" t="s">
        <v>43</v>
      </c>
      <c r="I376" s="16" t="str">
        <f t="shared" si="5"/>
        <v>03/2025</v>
      </c>
      <c r="J376" s="16" t="str">
        <f t="shared" si="6"/>
        <v>CXG-0325</v>
      </c>
    </row>
    <row r="377">
      <c r="A377" s="8" t="s">
        <v>10323</v>
      </c>
      <c r="B377" s="13">
        <v>45735.0</v>
      </c>
      <c r="C377" s="8" t="s">
        <v>6273</v>
      </c>
      <c r="D377" s="8" t="s">
        <v>1465</v>
      </c>
      <c r="E377" s="8">
        <v>1000.0</v>
      </c>
      <c r="G377" s="8" t="s">
        <v>81</v>
      </c>
      <c r="I377" s="16" t="str">
        <f t="shared" si="5"/>
        <v>03/2025</v>
      </c>
      <c r="J377" s="16" t="str">
        <f t="shared" si="6"/>
        <v>CXG-0325</v>
      </c>
    </row>
    <row r="378">
      <c r="A378" s="8" t="s">
        <v>10324</v>
      </c>
      <c r="B378" s="13">
        <v>45734.0</v>
      </c>
      <c r="C378" s="8" t="s">
        <v>6215</v>
      </c>
      <c r="D378" s="8" t="s">
        <v>1465</v>
      </c>
      <c r="E378" s="8">
        <v>116818.08</v>
      </c>
      <c r="G378" s="8" t="s">
        <v>83</v>
      </c>
      <c r="I378" s="16" t="str">
        <f t="shared" si="5"/>
        <v>03/2025</v>
      </c>
      <c r="J378" s="16" t="str">
        <f t="shared" si="6"/>
        <v>CXG-0325</v>
      </c>
    </row>
    <row r="379">
      <c r="A379" s="8" t="s">
        <v>10325</v>
      </c>
      <c r="B379" s="13">
        <v>45734.0</v>
      </c>
      <c r="C379" s="8" t="s">
        <v>6246</v>
      </c>
      <c r="D379" s="8" t="s">
        <v>1465</v>
      </c>
      <c r="E379" s="8">
        <v>30000.0</v>
      </c>
      <c r="G379" s="8" t="s">
        <v>79</v>
      </c>
      <c r="H379" s="8"/>
      <c r="I379" s="16" t="str">
        <f t="shared" si="5"/>
        <v>03/2025</v>
      </c>
      <c r="J379" s="16" t="str">
        <f t="shared" si="6"/>
        <v>CXG-0325</v>
      </c>
    </row>
    <row r="380">
      <c r="A380" s="8" t="s">
        <v>10326</v>
      </c>
      <c r="B380" s="13">
        <v>45735.0</v>
      </c>
      <c r="C380" s="8" t="s">
        <v>6196</v>
      </c>
      <c r="D380" s="8" t="s">
        <v>1509</v>
      </c>
      <c r="E380" s="8">
        <v>1834.62</v>
      </c>
      <c r="G380" s="8" t="s">
        <v>25</v>
      </c>
      <c r="I380" s="16" t="str">
        <f t="shared" si="5"/>
        <v>03/2025</v>
      </c>
      <c r="J380" s="16" t="str">
        <f t="shared" si="6"/>
        <v>CXG-0325</v>
      </c>
    </row>
    <row r="381">
      <c r="A381" s="8" t="s">
        <v>10327</v>
      </c>
      <c r="B381" s="13">
        <v>45735.0</v>
      </c>
      <c r="C381" s="8" t="s">
        <v>6242</v>
      </c>
      <c r="D381" s="8" t="s">
        <v>1478</v>
      </c>
      <c r="E381" s="8">
        <v>15000.0</v>
      </c>
      <c r="G381" s="8" t="s">
        <v>27</v>
      </c>
      <c r="I381" s="16" t="str">
        <f t="shared" si="5"/>
        <v>03/2025</v>
      </c>
      <c r="J381" s="16" t="str">
        <f t="shared" si="6"/>
        <v>CXG-0325</v>
      </c>
    </row>
    <row r="382">
      <c r="A382" s="8" t="s">
        <v>10328</v>
      </c>
      <c r="B382" s="13">
        <v>45735.0</v>
      </c>
      <c r="C382" s="8" t="s">
        <v>6235</v>
      </c>
      <c r="D382" s="8" t="s">
        <v>1465</v>
      </c>
      <c r="E382" s="8">
        <v>40000.0</v>
      </c>
      <c r="G382" s="8" t="s">
        <v>23</v>
      </c>
      <c r="I382" s="16" t="str">
        <f t="shared" si="5"/>
        <v>03/2025</v>
      </c>
      <c r="J382" s="16" t="str">
        <f t="shared" si="6"/>
        <v>CXG-0325</v>
      </c>
    </row>
    <row r="383">
      <c r="A383" s="8" t="s">
        <v>10329</v>
      </c>
      <c r="B383" s="13">
        <v>45735.0</v>
      </c>
      <c r="C383" s="8" t="s">
        <v>6279</v>
      </c>
      <c r="D383" s="8" t="s">
        <v>1465</v>
      </c>
      <c r="E383" s="8">
        <v>25000.0</v>
      </c>
      <c r="G383" s="8" t="s">
        <v>176</v>
      </c>
      <c r="I383" s="16" t="str">
        <f t="shared" si="5"/>
        <v>03/2025</v>
      </c>
      <c r="J383" s="16" t="str">
        <f t="shared" si="6"/>
        <v>CXG-0325</v>
      </c>
    </row>
    <row r="384">
      <c r="A384" s="8" t="s">
        <v>10330</v>
      </c>
      <c r="B384" s="13">
        <v>45735.0</v>
      </c>
      <c r="C384" s="8" t="s">
        <v>6159</v>
      </c>
      <c r="D384" s="8" t="s">
        <v>1632</v>
      </c>
      <c r="E384" s="8">
        <v>30000.0</v>
      </c>
      <c r="G384" s="8" t="s">
        <v>43</v>
      </c>
      <c r="I384" s="16" t="str">
        <f t="shared" si="5"/>
        <v>03/2025</v>
      </c>
      <c r="J384" s="16" t="str">
        <f t="shared" si="6"/>
        <v>CXG-0325</v>
      </c>
    </row>
    <row r="385">
      <c r="A385" s="8" t="s">
        <v>10331</v>
      </c>
      <c r="B385" s="13">
        <v>45735.0</v>
      </c>
      <c r="C385" s="8" t="s">
        <v>6273</v>
      </c>
      <c r="D385" s="8" t="s">
        <v>1465</v>
      </c>
      <c r="E385" s="8">
        <v>5000.0</v>
      </c>
      <c r="G385" s="8" t="s">
        <v>81</v>
      </c>
      <c r="I385" s="16" t="str">
        <f t="shared" si="5"/>
        <v>03/2025</v>
      </c>
      <c r="J385" s="16" t="str">
        <f t="shared" si="6"/>
        <v>CXG-0325</v>
      </c>
    </row>
    <row r="386">
      <c r="A386" s="8" t="s">
        <v>10332</v>
      </c>
      <c r="B386" s="13">
        <v>45735.0</v>
      </c>
      <c r="C386" s="8" t="s">
        <v>6273</v>
      </c>
      <c r="D386" s="8" t="s">
        <v>1465</v>
      </c>
      <c r="E386" s="8">
        <v>7000.0</v>
      </c>
      <c r="G386" s="8" t="s">
        <v>81</v>
      </c>
      <c r="I386" s="16" t="str">
        <f t="shared" si="5"/>
        <v>03/2025</v>
      </c>
      <c r="J386" s="16" t="str">
        <f t="shared" si="6"/>
        <v>CXG-0325</v>
      </c>
    </row>
    <row r="387">
      <c r="A387" s="8" t="s">
        <v>10333</v>
      </c>
      <c r="B387" s="13">
        <v>45735.0</v>
      </c>
      <c r="C387" s="8" t="s">
        <v>6269</v>
      </c>
      <c r="D387" s="8" t="s">
        <v>1465</v>
      </c>
      <c r="E387" s="8">
        <v>15000.0</v>
      </c>
      <c r="G387" s="8" t="s">
        <v>51</v>
      </c>
      <c r="I387" s="16" t="str">
        <f t="shared" si="5"/>
        <v>03/2025</v>
      </c>
      <c r="J387" s="16" t="str">
        <f t="shared" si="6"/>
        <v>CXG-0325</v>
      </c>
    </row>
    <row r="388">
      <c r="A388" s="8" t="s">
        <v>10334</v>
      </c>
      <c r="B388" s="13">
        <v>45735.0</v>
      </c>
      <c r="C388" s="8" t="s">
        <v>6269</v>
      </c>
      <c r="D388" s="8" t="s">
        <v>1465</v>
      </c>
      <c r="E388" s="8">
        <v>4050.0</v>
      </c>
      <c r="G388" s="8" t="s">
        <v>51</v>
      </c>
      <c r="I388" s="16" t="str">
        <f t="shared" si="5"/>
        <v>03/2025</v>
      </c>
      <c r="J388" s="16" t="str">
        <f t="shared" si="6"/>
        <v>CXG-0325</v>
      </c>
    </row>
    <row r="389">
      <c r="A389" s="8" t="s">
        <v>10335</v>
      </c>
      <c r="B389" s="13">
        <v>45735.0</v>
      </c>
      <c r="C389" s="8" t="s">
        <v>6269</v>
      </c>
      <c r="D389" s="8" t="s">
        <v>1465</v>
      </c>
      <c r="E389" s="8">
        <v>3950.0</v>
      </c>
      <c r="G389" s="8" t="s">
        <v>51</v>
      </c>
      <c r="I389" s="16" t="str">
        <f t="shared" si="5"/>
        <v>03/2025</v>
      </c>
      <c r="J389" s="16" t="str">
        <f t="shared" si="6"/>
        <v>CXG-0325</v>
      </c>
    </row>
    <row r="390">
      <c r="A390" s="8" t="s">
        <v>10336</v>
      </c>
      <c r="B390" s="13">
        <v>45734.0</v>
      </c>
      <c r="C390" s="8" t="s">
        <v>6273</v>
      </c>
      <c r="D390" s="8" t="s">
        <v>1465</v>
      </c>
      <c r="E390" s="8">
        <v>969.0</v>
      </c>
      <c r="G390" s="8" t="s">
        <v>81</v>
      </c>
      <c r="I390" s="16" t="str">
        <f t="shared" si="5"/>
        <v>03/2025</v>
      </c>
      <c r="J390" s="16" t="str">
        <f t="shared" si="6"/>
        <v>CXG-0325</v>
      </c>
    </row>
    <row r="391">
      <c r="A391" s="8" t="s">
        <v>10337</v>
      </c>
      <c r="B391" s="13">
        <v>45736.0</v>
      </c>
      <c r="C391" s="8" t="s">
        <v>6246</v>
      </c>
      <c r="D391" s="8" t="s">
        <v>1465</v>
      </c>
      <c r="E391" s="8">
        <v>25000.0</v>
      </c>
      <c r="G391" s="8" t="s">
        <v>79</v>
      </c>
      <c r="I391" s="16" t="str">
        <f t="shared" si="5"/>
        <v>03/2025</v>
      </c>
      <c r="J391" s="16" t="str">
        <f t="shared" si="6"/>
        <v>CXG-0325</v>
      </c>
    </row>
    <row r="392">
      <c r="A392" s="8" t="s">
        <v>10338</v>
      </c>
      <c r="B392" s="13">
        <v>45735.0</v>
      </c>
      <c r="C392" s="8" t="s">
        <v>6258</v>
      </c>
      <c r="D392" s="8" t="s">
        <v>1465</v>
      </c>
      <c r="E392" s="8">
        <v>47500.0</v>
      </c>
      <c r="G392" s="8" t="s">
        <v>174</v>
      </c>
      <c r="H392" s="8" t="s">
        <v>10339</v>
      </c>
      <c r="I392" s="16" t="str">
        <f t="shared" si="5"/>
        <v>03/2025</v>
      </c>
      <c r="J392" s="16" t="str">
        <f t="shared" si="6"/>
        <v>CXG-0325</v>
      </c>
    </row>
    <row r="393">
      <c r="A393" s="8" t="s">
        <v>10340</v>
      </c>
      <c r="B393" s="13">
        <v>45735.0</v>
      </c>
      <c r="C393" s="8" t="s">
        <v>6215</v>
      </c>
      <c r="D393" s="8" t="s">
        <v>1465</v>
      </c>
      <c r="E393" s="8">
        <v>206371.22</v>
      </c>
      <c r="G393" s="8" t="s">
        <v>83</v>
      </c>
      <c r="I393" s="16" t="str">
        <f t="shared" si="5"/>
        <v>03/2025</v>
      </c>
      <c r="J393" s="16" t="str">
        <f t="shared" si="6"/>
        <v>CXG-0325</v>
      </c>
    </row>
    <row r="394">
      <c r="A394" s="8" t="s">
        <v>10341</v>
      </c>
      <c r="B394" s="13">
        <v>45736.0</v>
      </c>
      <c r="C394" s="8" t="s">
        <v>6164</v>
      </c>
      <c r="D394" s="8" t="s">
        <v>1465</v>
      </c>
      <c r="E394" s="8">
        <v>356.0</v>
      </c>
      <c r="G394" s="8" t="s">
        <v>121</v>
      </c>
      <c r="I394" s="16" t="str">
        <f t="shared" si="5"/>
        <v>03/2025</v>
      </c>
      <c r="J394" s="16" t="str">
        <f t="shared" si="6"/>
        <v>CXG-0325</v>
      </c>
    </row>
    <row r="395">
      <c r="A395" s="8" t="s">
        <v>10342</v>
      </c>
      <c r="B395" s="13">
        <v>45736.0</v>
      </c>
      <c r="C395" s="8" t="s">
        <v>6164</v>
      </c>
      <c r="D395" s="8" t="s">
        <v>1478</v>
      </c>
      <c r="E395" s="8">
        <v>10895.0</v>
      </c>
      <c r="G395" s="8" t="s">
        <v>121</v>
      </c>
      <c r="I395" s="16" t="str">
        <f t="shared" si="5"/>
        <v>03/2025</v>
      </c>
      <c r="J395" s="16" t="str">
        <f t="shared" si="6"/>
        <v>CXG-0325</v>
      </c>
    </row>
    <row r="396">
      <c r="A396" s="8" t="s">
        <v>10343</v>
      </c>
      <c r="B396" s="13">
        <v>45736.0</v>
      </c>
      <c r="C396" s="8" t="s">
        <v>6235</v>
      </c>
      <c r="D396" s="8" t="s">
        <v>1465</v>
      </c>
      <c r="E396" s="8">
        <v>36439.0</v>
      </c>
      <c r="G396" s="8" t="s">
        <v>23</v>
      </c>
      <c r="I396" s="16" t="str">
        <f t="shared" si="5"/>
        <v>03/2025</v>
      </c>
      <c r="J396" s="16" t="str">
        <f t="shared" si="6"/>
        <v>CXG-0325</v>
      </c>
    </row>
    <row r="397">
      <c r="A397" s="8" t="s">
        <v>10344</v>
      </c>
      <c r="B397" s="13">
        <v>45736.0</v>
      </c>
      <c r="C397" s="8" t="s">
        <v>6273</v>
      </c>
      <c r="D397" s="8" t="s">
        <v>1465</v>
      </c>
      <c r="E397" s="8">
        <v>1380.0</v>
      </c>
      <c r="G397" s="8" t="s">
        <v>81</v>
      </c>
      <c r="I397" s="16" t="str">
        <f t="shared" si="5"/>
        <v>03/2025</v>
      </c>
      <c r="J397" s="16" t="str">
        <f t="shared" si="6"/>
        <v>CXG-0325</v>
      </c>
    </row>
    <row r="398">
      <c r="A398" s="8" t="s">
        <v>10345</v>
      </c>
      <c r="B398" s="13">
        <v>45736.0</v>
      </c>
      <c r="C398" s="8" t="s">
        <v>6250</v>
      </c>
      <c r="D398" s="8" t="s">
        <v>1465</v>
      </c>
      <c r="E398" s="8">
        <v>48854.0</v>
      </c>
      <c r="G398" s="8" t="s">
        <v>171</v>
      </c>
      <c r="I398" s="16" t="str">
        <f t="shared" si="5"/>
        <v>03/2025</v>
      </c>
      <c r="J398" s="16" t="str">
        <f t="shared" si="6"/>
        <v>CXG-0325</v>
      </c>
    </row>
    <row r="399">
      <c r="A399" s="8" t="s">
        <v>10346</v>
      </c>
      <c r="B399" s="13">
        <v>45736.0</v>
      </c>
      <c r="C399" s="8" t="s">
        <v>6250</v>
      </c>
      <c r="D399" s="8" t="s">
        <v>1473</v>
      </c>
      <c r="E399" s="8">
        <v>1.51</v>
      </c>
      <c r="G399" s="8" t="s">
        <v>171</v>
      </c>
      <c r="I399" s="16" t="str">
        <f t="shared" si="5"/>
        <v>03/2025</v>
      </c>
      <c r="J399" s="16" t="str">
        <f t="shared" si="6"/>
        <v>CXG-0325</v>
      </c>
    </row>
    <row r="400">
      <c r="A400" s="10" t="s">
        <v>10347</v>
      </c>
      <c r="B400" s="13">
        <v>45737.0</v>
      </c>
      <c r="C400" s="8" t="s">
        <v>6159</v>
      </c>
      <c r="D400" s="8" t="s">
        <v>1632</v>
      </c>
      <c r="E400" s="8">
        <v>50000.0</v>
      </c>
      <c r="G400" s="8" t="s">
        <v>43</v>
      </c>
      <c r="I400" s="16" t="str">
        <f t="shared" si="5"/>
        <v>03/2025</v>
      </c>
      <c r="J400" s="16" t="str">
        <f t="shared" si="6"/>
        <v>CXG-0325</v>
      </c>
    </row>
    <row r="401">
      <c r="A401" s="10" t="s">
        <v>10348</v>
      </c>
      <c r="B401" s="13">
        <v>45737.0</v>
      </c>
      <c r="C401" s="8" t="s">
        <v>6273</v>
      </c>
      <c r="D401" s="8" t="s">
        <v>1465</v>
      </c>
      <c r="E401" s="8">
        <v>1587.0</v>
      </c>
      <c r="G401" s="8" t="s">
        <v>81</v>
      </c>
      <c r="I401" s="16" t="str">
        <f t="shared" si="5"/>
        <v>03/2025</v>
      </c>
      <c r="J401" s="16" t="str">
        <f t="shared" si="6"/>
        <v>CXG-0325</v>
      </c>
    </row>
    <row r="402">
      <c r="A402" s="8" t="s">
        <v>10349</v>
      </c>
      <c r="B402" s="13">
        <v>45737.0</v>
      </c>
      <c r="C402" s="8" t="s">
        <v>6246</v>
      </c>
      <c r="D402" s="8" t="s">
        <v>1465</v>
      </c>
      <c r="E402" s="8">
        <v>35000.0</v>
      </c>
      <c r="G402" s="8" t="s">
        <v>79</v>
      </c>
      <c r="I402" s="16" t="str">
        <f t="shared" si="5"/>
        <v>03/2025</v>
      </c>
      <c r="J402" s="16" t="str">
        <f t="shared" si="6"/>
        <v>CXG-0325</v>
      </c>
    </row>
    <row r="403">
      <c r="A403" s="8" t="s">
        <v>10350</v>
      </c>
      <c r="B403" s="13">
        <v>45737.0</v>
      </c>
      <c r="C403" s="8" t="s">
        <v>6273</v>
      </c>
      <c r="D403" s="8" t="s">
        <v>1465</v>
      </c>
      <c r="E403" s="8">
        <v>1000.0</v>
      </c>
      <c r="G403" s="8" t="s">
        <v>81</v>
      </c>
      <c r="I403" s="16" t="str">
        <f t="shared" si="5"/>
        <v>03/2025</v>
      </c>
      <c r="J403" s="16" t="str">
        <f t="shared" si="6"/>
        <v>CXG-0325</v>
      </c>
    </row>
    <row r="404">
      <c r="A404" s="8" t="s">
        <v>10351</v>
      </c>
      <c r="B404" s="13">
        <v>45737.0</v>
      </c>
      <c r="C404" s="8" t="s">
        <v>6273</v>
      </c>
      <c r="D404" s="8" t="s">
        <v>1465</v>
      </c>
      <c r="E404" s="8">
        <v>656.0</v>
      </c>
      <c r="G404" s="8" t="s">
        <v>81</v>
      </c>
      <c r="I404" s="16" t="str">
        <f t="shared" si="5"/>
        <v>03/2025</v>
      </c>
      <c r="J404" s="16" t="str">
        <f t="shared" si="6"/>
        <v>CXG-0325</v>
      </c>
    </row>
    <row r="405">
      <c r="A405" s="8" t="s">
        <v>10352</v>
      </c>
      <c r="B405" s="13">
        <v>45735.0</v>
      </c>
      <c r="C405" s="8" t="s">
        <v>6273</v>
      </c>
      <c r="D405" s="8" t="s">
        <v>1465</v>
      </c>
      <c r="E405" s="8">
        <v>3000.0</v>
      </c>
      <c r="G405" s="8" t="s">
        <v>81</v>
      </c>
      <c r="I405" s="16" t="str">
        <f t="shared" si="5"/>
        <v>03/2025</v>
      </c>
      <c r="J405" s="16" t="str">
        <f t="shared" si="6"/>
        <v>CXG-0325</v>
      </c>
    </row>
    <row r="406">
      <c r="A406" s="8" t="s">
        <v>10353</v>
      </c>
      <c r="B406" s="13">
        <v>45739.0</v>
      </c>
      <c r="C406" s="8" t="s">
        <v>6242</v>
      </c>
      <c r="D406" s="8" t="s">
        <v>1478</v>
      </c>
      <c r="E406" s="8">
        <v>40000.0</v>
      </c>
      <c r="G406" s="8" t="s">
        <v>27</v>
      </c>
      <c r="I406" s="16" t="str">
        <f t="shared" si="5"/>
        <v>03/2025</v>
      </c>
      <c r="J406" s="16" t="str">
        <f t="shared" si="6"/>
        <v>CXG-0325</v>
      </c>
    </row>
    <row r="407">
      <c r="A407" s="8" t="s">
        <v>10354</v>
      </c>
      <c r="B407" s="13">
        <v>45737.0</v>
      </c>
      <c r="C407" s="8" t="s">
        <v>6235</v>
      </c>
      <c r="D407" s="8" t="s">
        <v>1465</v>
      </c>
      <c r="E407" s="8">
        <v>25000.0</v>
      </c>
      <c r="G407" s="8" t="s">
        <v>23</v>
      </c>
      <c r="I407" s="16" t="str">
        <f t="shared" si="5"/>
        <v>03/2025</v>
      </c>
      <c r="J407" s="16" t="str">
        <f t="shared" si="6"/>
        <v>CXG-0325</v>
      </c>
    </row>
    <row r="408">
      <c r="A408" s="8" t="s">
        <v>10355</v>
      </c>
      <c r="B408" s="13">
        <v>45738.0</v>
      </c>
      <c r="C408" s="8" t="s">
        <v>6246</v>
      </c>
      <c r="D408" s="8" t="s">
        <v>1465</v>
      </c>
      <c r="E408" s="8">
        <v>10000.0</v>
      </c>
      <c r="G408" s="8" t="s">
        <v>79</v>
      </c>
      <c r="I408" s="16" t="str">
        <f t="shared" si="5"/>
        <v>03/2025</v>
      </c>
      <c r="J408" s="16" t="str">
        <f t="shared" si="6"/>
        <v>CXG-0325</v>
      </c>
    </row>
    <row r="409">
      <c r="A409" s="10" t="s">
        <v>10356</v>
      </c>
      <c r="B409" s="13">
        <v>45738.0</v>
      </c>
      <c r="C409" s="8" t="s">
        <v>6246</v>
      </c>
      <c r="D409" s="8" t="s">
        <v>1465</v>
      </c>
      <c r="E409" s="8">
        <v>5000.0</v>
      </c>
      <c r="G409" s="8" t="s">
        <v>79</v>
      </c>
      <c r="I409" s="16" t="str">
        <f t="shared" si="5"/>
        <v>03/2025</v>
      </c>
      <c r="J409" s="16" t="str">
        <f t="shared" si="6"/>
        <v>CXG-0325</v>
      </c>
    </row>
    <row r="410">
      <c r="A410" s="8" t="s">
        <v>10357</v>
      </c>
      <c r="B410" s="13">
        <v>45736.0</v>
      </c>
      <c r="C410" s="8" t="s">
        <v>6215</v>
      </c>
      <c r="D410" s="8" t="s">
        <v>1465</v>
      </c>
      <c r="E410" s="8">
        <v>268696.7</v>
      </c>
      <c r="G410" s="8" t="s">
        <v>83</v>
      </c>
      <c r="I410" s="16" t="str">
        <f t="shared" si="5"/>
        <v>03/2025</v>
      </c>
      <c r="J410" s="16" t="str">
        <f t="shared" si="6"/>
        <v>CXG-0325</v>
      </c>
    </row>
    <row r="411">
      <c r="A411" s="8" t="s">
        <v>10358</v>
      </c>
      <c r="B411" s="13">
        <v>45736.0</v>
      </c>
      <c r="C411" s="8" t="s">
        <v>6262</v>
      </c>
      <c r="D411" s="8" t="s">
        <v>1478</v>
      </c>
      <c r="E411" s="8">
        <v>74018.0</v>
      </c>
      <c r="G411" s="8" t="s">
        <v>65</v>
      </c>
      <c r="I411" s="16" t="str">
        <f t="shared" si="5"/>
        <v>03/2025</v>
      </c>
      <c r="J411" s="16" t="str">
        <f t="shared" si="6"/>
        <v>CXG-0325</v>
      </c>
    </row>
    <row r="412">
      <c r="A412" s="8" t="s">
        <v>10359</v>
      </c>
      <c r="B412" s="13">
        <v>45736.0</v>
      </c>
      <c r="C412" s="8" t="s">
        <v>6262</v>
      </c>
      <c r="D412" s="8" t="s">
        <v>1478</v>
      </c>
      <c r="E412" s="8">
        <v>71822.8</v>
      </c>
      <c r="G412" s="8" t="s">
        <v>65</v>
      </c>
      <c r="I412" s="16" t="str">
        <f t="shared" si="5"/>
        <v>03/2025</v>
      </c>
      <c r="J412" s="16" t="str">
        <f t="shared" si="6"/>
        <v>CXG-0325</v>
      </c>
    </row>
    <row r="413">
      <c r="A413" s="8" t="s">
        <v>10360</v>
      </c>
      <c r="B413" s="13">
        <v>45736.0</v>
      </c>
      <c r="C413" s="8" t="s">
        <v>6262</v>
      </c>
      <c r="D413" s="8" t="s">
        <v>1478</v>
      </c>
      <c r="E413" s="8">
        <v>47614.89</v>
      </c>
      <c r="G413" s="8" t="s">
        <v>65</v>
      </c>
      <c r="I413" s="16" t="str">
        <f t="shared" si="5"/>
        <v>03/2025</v>
      </c>
      <c r="J413" s="16" t="str">
        <f t="shared" si="6"/>
        <v>CXG-0325</v>
      </c>
    </row>
    <row r="414">
      <c r="A414" s="8" t="s">
        <v>10361</v>
      </c>
      <c r="B414" s="13">
        <v>45736.0</v>
      </c>
      <c r="C414" s="8" t="s">
        <v>6262</v>
      </c>
      <c r="D414" s="8" t="s">
        <v>1478</v>
      </c>
      <c r="E414" s="8">
        <v>55031.0</v>
      </c>
      <c r="G414" s="8" t="s">
        <v>65</v>
      </c>
      <c r="I414" s="16" t="str">
        <f t="shared" si="5"/>
        <v>03/2025</v>
      </c>
      <c r="J414" s="16" t="str">
        <f t="shared" si="6"/>
        <v>CXG-0325</v>
      </c>
    </row>
    <row r="415">
      <c r="A415" s="8" t="s">
        <v>10362</v>
      </c>
      <c r="B415" s="13">
        <v>45740.0</v>
      </c>
      <c r="C415" s="8" t="s">
        <v>6269</v>
      </c>
      <c r="D415" s="8" t="s">
        <v>1465</v>
      </c>
      <c r="E415" s="8">
        <v>30000.0</v>
      </c>
      <c r="G415" s="8" t="s">
        <v>51</v>
      </c>
      <c r="I415" s="16" t="str">
        <f t="shared" si="5"/>
        <v>03/2025</v>
      </c>
      <c r="J415" s="16" t="str">
        <f t="shared" si="6"/>
        <v>CXG-0325</v>
      </c>
    </row>
    <row r="416">
      <c r="A416" s="8" t="s">
        <v>10363</v>
      </c>
      <c r="B416" s="13">
        <v>45740.0</v>
      </c>
      <c r="C416" s="8" t="s">
        <v>6133</v>
      </c>
      <c r="D416" s="8" t="s">
        <v>1575</v>
      </c>
      <c r="E416" s="8">
        <v>23000.0</v>
      </c>
      <c r="G416" s="8" t="s">
        <v>95</v>
      </c>
      <c r="I416" s="16" t="str">
        <f t="shared" si="5"/>
        <v>03/2025</v>
      </c>
      <c r="J416" s="16" t="str">
        <f t="shared" si="6"/>
        <v>CXG-0325</v>
      </c>
    </row>
    <row r="417">
      <c r="A417" s="8" t="s">
        <v>10364</v>
      </c>
      <c r="B417" s="13">
        <v>45740.0</v>
      </c>
      <c r="C417" s="8" t="s">
        <v>6246</v>
      </c>
      <c r="D417" s="8" t="s">
        <v>1465</v>
      </c>
      <c r="E417" s="8">
        <v>3788.0</v>
      </c>
      <c r="G417" s="8" t="s">
        <v>79</v>
      </c>
      <c r="I417" s="16" t="str">
        <f t="shared" si="5"/>
        <v>03/2025</v>
      </c>
      <c r="J417" s="16" t="str">
        <f t="shared" si="6"/>
        <v>CXG-0325</v>
      </c>
    </row>
    <row r="418">
      <c r="A418" s="8" t="s">
        <v>10365</v>
      </c>
      <c r="B418" s="13">
        <v>45740.0</v>
      </c>
      <c r="C418" s="8" t="s">
        <v>6294</v>
      </c>
      <c r="D418" s="8" t="s">
        <v>1465</v>
      </c>
      <c r="E418" s="8">
        <v>50000.0</v>
      </c>
      <c r="G418" s="8" t="s">
        <v>178</v>
      </c>
      <c r="I418" s="16" t="str">
        <f t="shared" si="5"/>
        <v>03/2025</v>
      </c>
      <c r="J418" s="16" t="str">
        <f t="shared" si="6"/>
        <v>CXG-0325</v>
      </c>
    </row>
    <row r="419">
      <c r="A419" s="8" t="s">
        <v>10366</v>
      </c>
      <c r="B419" s="13">
        <v>45740.0</v>
      </c>
      <c r="C419" s="8" t="s">
        <v>6159</v>
      </c>
      <c r="D419" s="8" t="s">
        <v>1632</v>
      </c>
      <c r="E419" s="8">
        <v>50000.0</v>
      </c>
      <c r="G419" s="8" t="s">
        <v>43</v>
      </c>
      <c r="I419" s="16" t="str">
        <f t="shared" si="5"/>
        <v>03/2025</v>
      </c>
      <c r="J419" s="16" t="str">
        <f t="shared" si="6"/>
        <v>CXG-0325</v>
      </c>
    </row>
    <row r="420">
      <c r="A420" s="8" t="s">
        <v>10367</v>
      </c>
      <c r="B420" s="13">
        <v>45737.0</v>
      </c>
      <c r="C420" s="8" t="s">
        <v>6262</v>
      </c>
      <c r="D420" s="8" t="s">
        <v>1465</v>
      </c>
      <c r="E420" s="8">
        <v>11991.0</v>
      </c>
      <c r="G420" s="8" t="s">
        <v>65</v>
      </c>
      <c r="I420" s="16" t="str">
        <f t="shared" si="5"/>
        <v>03/2025</v>
      </c>
      <c r="J420" s="16" t="str">
        <f t="shared" si="6"/>
        <v>CXG-0325</v>
      </c>
    </row>
    <row r="421">
      <c r="A421" s="8" t="s">
        <v>10368</v>
      </c>
      <c r="B421" s="13">
        <v>45737.0</v>
      </c>
      <c r="C421" s="8" t="s">
        <v>6262</v>
      </c>
      <c r="D421" s="8" t="s">
        <v>1465</v>
      </c>
      <c r="E421" s="8">
        <v>24696.0</v>
      </c>
      <c r="G421" s="8" t="s">
        <v>65</v>
      </c>
      <c r="I421" s="16" t="str">
        <f t="shared" si="5"/>
        <v>03/2025</v>
      </c>
      <c r="J421" s="16" t="str">
        <f t="shared" si="6"/>
        <v>CXG-0325</v>
      </c>
    </row>
    <row r="422">
      <c r="A422" s="8" t="s">
        <v>10369</v>
      </c>
      <c r="B422" s="13">
        <v>45737.0</v>
      </c>
      <c r="C422" s="8" t="s">
        <v>6262</v>
      </c>
      <c r="D422" s="8" t="s">
        <v>1465</v>
      </c>
      <c r="E422" s="8">
        <v>39725.0</v>
      </c>
      <c r="G422" s="8" t="s">
        <v>65</v>
      </c>
      <c r="I422" s="16" t="str">
        <f t="shared" si="5"/>
        <v>03/2025</v>
      </c>
      <c r="J422" s="16" t="str">
        <f t="shared" si="6"/>
        <v>CXG-0325</v>
      </c>
    </row>
    <row r="423">
      <c r="A423" s="10" t="s">
        <v>10370</v>
      </c>
      <c r="B423" s="13">
        <v>45737.0</v>
      </c>
      <c r="C423" s="8" t="s">
        <v>6262</v>
      </c>
      <c r="D423" s="8" t="s">
        <v>1465</v>
      </c>
      <c r="E423" s="8">
        <v>16688.0</v>
      </c>
      <c r="G423" s="8" t="s">
        <v>65</v>
      </c>
      <c r="I423" s="16" t="str">
        <f t="shared" si="5"/>
        <v>03/2025</v>
      </c>
      <c r="J423" s="16" t="str">
        <f t="shared" si="6"/>
        <v>CXG-0325</v>
      </c>
    </row>
    <row r="424">
      <c r="A424" s="8" t="s">
        <v>10371</v>
      </c>
      <c r="B424" s="13">
        <v>45737.0</v>
      </c>
      <c r="C424" s="8" t="s">
        <v>6262</v>
      </c>
      <c r="D424" s="8" t="s">
        <v>1465</v>
      </c>
      <c r="E424" s="8">
        <v>17369.0</v>
      </c>
      <c r="G424" s="8" t="s">
        <v>65</v>
      </c>
      <c r="I424" s="16" t="str">
        <f t="shared" si="5"/>
        <v>03/2025</v>
      </c>
      <c r="J424" s="16" t="str">
        <f t="shared" si="6"/>
        <v>CXG-0325</v>
      </c>
    </row>
    <row r="425">
      <c r="A425" s="8" t="s">
        <v>10372</v>
      </c>
      <c r="B425" s="13">
        <v>45736.0</v>
      </c>
      <c r="C425" s="8" t="s">
        <v>6262</v>
      </c>
      <c r="D425" s="8" t="s">
        <v>1465</v>
      </c>
      <c r="E425" s="8">
        <v>14485.0</v>
      </c>
      <c r="G425" s="8" t="s">
        <v>65</v>
      </c>
      <c r="I425" s="16" t="str">
        <f t="shared" si="5"/>
        <v>03/2025</v>
      </c>
      <c r="J425" s="16" t="str">
        <f t="shared" si="6"/>
        <v>CXG-0325</v>
      </c>
    </row>
    <row r="426">
      <c r="A426" s="8" t="s">
        <v>10373</v>
      </c>
      <c r="B426" s="13">
        <v>45740.0</v>
      </c>
      <c r="C426" s="8" t="s">
        <v>6262</v>
      </c>
      <c r="D426" s="8" t="s">
        <v>1478</v>
      </c>
      <c r="E426" s="8">
        <v>72630.0</v>
      </c>
      <c r="G426" s="8" t="s">
        <v>65</v>
      </c>
      <c r="I426" s="16" t="str">
        <f t="shared" si="5"/>
        <v>03/2025</v>
      </c>
      <c r="J426" s="16" t="str">
        <f t="shared" si="6"/>
        <v>CXG-0325</v>
      </c>
    </row>
    <row r="427">
      <c r="A427" s="8" t="s">
        <v>10374</v>
      </c>
      <c r="B427" s="13">
        <v>45736.0</v>
      </c>
      <c r="C427" s="8" t="s">
        <v>6238</v>
      </c>
      <c r="D427" s="8" t="s">
        <v>1465</v>
      </c>
      <c r="E427" s="8">
        <v>47000.0</v>
      </c>
      <c r="G427" s="8" t="s">
        <v>166</v>
      </c>
      <c r="I427" s="16" t="str">
        <f t="shared" si="5"/>
        <v>03/2025</v>
      </c>
      <c r="J427" s="16" t="str">
        <f t="shared" si="6"/>
        <v>CXG-0325</v>
      </c>
    </row>
    <row r="428">
      <c r="A428" s="8" t="s">
        <v>10375</v>
      </c>
      <c r="B428" s="13">
        <v>45736.0</v>
      </c>
      <c r="C428" s="8" t="s">
        <v>6238</v>
      </c>
      <c r="D428" s="8" t="s">
        <v>1465</v>
      </c>
      <c r="E428" s="8">
        <v>48000.0</v>
      </c>
      <c r="G428" s="8" t="s">
        <v>166</v>
      </c>
      <c r="I428" s="16" t="str">
        <f t="shared" si="5"/>
        <v>03/2025</v>
      </c>
      <c r="J428" s="16" t="str">
        <f t="shared" si="6"/>
        <v>CXG-0325</v>
      </c>
    </row>
    <row r="429">
      <c r="A429" s="8" t="s">
        <v>10376</v>
      </c>
      <c r="B429" s="13">
        <v>45736.0</v>
      </c>
      <c r="C429" s="8" t="s">
        <v>6238</v>
      </c>
      <c r="D429" s="8" t="s">
        <v>1465</v>
      </c>
      <c r="E429" s="8">
        <v>7581.03</v>
      </c>
      <c r="G429" s="8" t="s">
        <v>166</v>
      </c>
      <c r="I429" s="16" t="str">
        <f t="shared" si="5"/>
        <v>03/2025</v>
      </c>
      <c r="J429" s="16" t="str">
        <f t="shared" si="6"/>
        <v>CXG-0325</v>
      </c>
    </row>
    <row r="430">
      <c r="A430" s="8" t="s">
        <v>10377</v>
      </c>
      <c r="B430" s="13">
        <v>45740.0</v>
      </c>
      <c r="C430" s="8" t="s">
        <v>6284</v>
      </c>
      <c r="D430" s="8" t="s">
        <v>1465</v>
      </c>
      <c r="E430" s="8">
        <v>362544.23</v>
      </c>
      <c r="G430" s="8" t="s">
        <v>130</v>
      </c>
      <c r="I430" s="16" t="str">
        <f t="shared" si="5"/>
        <v>03/2025</v>
      </c>
      <c r="J430" s="16" t="str">
        <f t="shared" si="6"/>
        <v>CXG-0325</v>
      </c>
    </row>
    <row r="431">
      <c r="A431" s="8" t="s">
        <v>10378</v>
      </c>
      <c r="B431" s="13">
        <v>45740.0</v>
      </c>
      <c r="C431" s="8" t="s">
        <v>6262</v>
      </c>
      <c r="D431" s="8" t="s">
        <v>1465</v>
      </c>
      <c r="E431" s="8">
        <v>39630.0</v>
      </c>
      <c r="G431" s="8" t="s">
        <v>65</v>
      </c>
      <c r="I431" s="16" t="str">
        <f t="shared" si="5"/>
        <v>03/2025</v>
      </c>
      <c r="J431" s="16" t="str">
        <f t="shared" si="6"/>
        <v>CXG-0325</v>
      </c>
    </row>
    <row r="432">
      <c r="A432" s="8" t="s">
        <v>10379</v>
      </c>
      <c r="B432" s="13">
        <v>45740.0</v>
      </c>
      <c r="C432" s="8" t="s">
        <v>6215</v>
      </c>
      <c r="D432" s="8" t="s">
        <v>1465</v>
      </c>
      <c r="E432" s="8">
        <v>306248.37</v>
      </c>
      <c r="G432" s="8" t="s">
        <v>83</v>
      </c>
      <c r="I432" s="16" t="str">
        <f t="shared" si="5"/>
        <v>03/2025</v>
      </c>
      <c r="J432" s="16" t="str">
        <f t="shared" si="6"/>
        <v>CXG-0325</v>
      </c>
    </row>
    <row r="433">
      <c r="A433" s="8" t="s">
        <v>10380</v>
      </c>
      <c r="B433" s="13">
        <v>45740.0</v>
      </c>
      <c r="C433" s="8" t="s">
        <v>6284</v>
      </c>
      <c r="D433" s="8" t="s">
        <v>1473</v>
      </c>
      <c r="E433" s="8">
        <v>5827.32</v>
      </c>
      <c r="G433" s="8" t="s">
        <v>130</v>
      </c>
      <c r="H433" s="8" t="s">
        <v>10381</v>
      </c>
      <c r="I433" s="16" t="str">
        <f t="shared" si="5"/>
        <v>03/2025</v>
      </c>
      <c r="J433" s="16" t="str">
        <f t="shared" si="6"/>
        <v>CXG-0325</v>
      </c>
    </row>
    <row r="434">
      <c r="A434" s="8" t="s">
        <v>10382</v>
      </c>
      <c r="B434" s="13">
        <v>45741.0</v>
      </c>
      <c r="C434" s="8" t="s">
        <v>6235</v>
      </c>
      <c r="D434" s="8" t="s">
        <v>1465</v>
      </c>
      <c r="E434" s="8">
        <v>30000.0</v>
      </c>
      <c r="G434" s="8" t="s">
        <v>23</v>
      </c>
      <c r="I434" s="16" t="str">
        <f t="shared" si="5"/>
        <v>03/2025</v>
      </c>
      <c r="J434" s="16" t="str">
        <f t="shared" si="6"/>
        <v>CXG-0325</v>
      </c>
    </row>
    <row r="435">
      <c r="A435" s="8" t="s">
        <v>10383</v>
      </c>
      <c r="B435" s="13">
        <v>45741.0</v>
      </c>
      <c r="C435" s="8" t="s">
        <v>6253</v>
      </c>
      <c r="D435" s="8" t="s">
        <v>1465</v>
      </c>
      <c r="E435" s="8">
        <v>114164.1</v>
      </c>
      <c r="G435" s="8" t="s">
        <v>89</v>
      </c>
      <c r="I435" s="16" t="str">
        <f t="shared" si="5"/>
        <v>03/2025</v>
      </c>
      <c r="J435" s="16" t="str">
        <f t="shared" si="6"/>
        <v>CXG-0325</v>
      </c>
    </row>
    <row r="436">
      <c r="A436" s="8" t="s">
        <v>10384</v>
      </c>
      <c r="B436" s="13">
        <v>45741.0</v>
      </c>
      <c r="C436" s="8" t="s">
        <v>6253</v>
      </c>
      <c r="D436" s="8" t="s">
        <v>1473</v>
      </c>
      <c r="E436" s="8">
        <v>0.9</v>
      </c>
      <c r="G436" s="8" t="s">
        <v>89</v>
      </c>
      <c r="I436" s="16" t="str">
        <f t="shared" si="5"/>
        <v>03/2025</v>
      </c>
      <c r="J436" s="16" t="str">
        <f t="shared" si="6"/>
        <v>CXG-0325</v>
      </c>
    </row>
    <row r="437">
      <c r="A437" s="8" t="s">
        <v>10385</v>
      </c>
      <c r="B437" s="13">
        <v>45741.0</v>
      </c>
      <c r="C437" s="8" t="s">
        <v>6294</v>
      </c>
      <c r="D437" s="8" t="s">
        <v>1465</v>
      </c>
      <c r="E437" s="8">
        <v>40000.0</v>
      </c>
      <c r="G437" s="8" t="s">
        <v>178</v>
      </c>
      <c r="I437" s="16" t="str">
        <f t="shared" si="5"/>
        <v>03/2025</v>
      </c>
      <c r="J437" s="16" t="str">
        <f t="shared" si="6"/>
        <v>CXG-0325</v>
      </c>
    </row>
    <row r="438">
      <c r="A438" s="8" t="s">
        <v>10386</v>
      </c>
      <c r="B438" s="13">
        <v>45741.0</v>
      </c>
      <c r="C438" s="8" t="s">
        <v>6222</v>
      </c>
      <c r="D438" s="8" t="s">
        <v>1478</v>
      </c>
      <c r="E438" s="8">
        <v>50000.0</v>
      </c>
      <c r="G438" s="8" t="s">
        <v>105</v>
      </c>
      <c r="I438" s="16" t="str">
        <f t="shared" si="5"/>
        <v>03/2025</v>
      </c>
      <c r="J438" s="16" t="str">
        <f t="shared" si="6"/>
        <v>CXG-0325</v>
      </c>
    </row>
    <row r="439">
      <c r="A439" s="8" t="s">
        <v>10387</v>
      </c>
      <c r="B439" s="13">
        <v>45742.0</v>
      </c>
      <c r="C439" s="8" t="s">
        <v>6294</v>
      </c>
      <c r="D439" s="8" t="s">
        <v>1465</v>
      </c>
      <c r="E439" s="8">
        <v>2625.0</v>
      </c>
      <c r="G439" s="8" t="s">
        <v>178</v>
      </c>
      <c r="I439" s="16" t="str">
        <f t="shared" si="5"/>
        <v>03/2025</v>
      </c>
      <c r="J439" s="16" t="str">
        <f t="shared" si="6"/>
        <v>CXG-0325</v>
      </c>
    </row>
    <row r="440">
      <c r="A440" s="8" t="s">
        <v>10388</v>
      </c>
      <c r="B440" s="13">
        <v>45742.0</v>
      </c>
      <c r="C440" s="8" t="s">
        <v>6294</v>
      </c>
      <c r="D440" s="8" t="s">
        <v>1473</v>
      </c>
      <c r="E440" s="8">
        <v>63.65</v>
      </c>
      <c r="G440" s="8" t="s">
        <v>178</v>
      </c>
      <c r="I440" s="16" t="str">
        <f t="shared" si="5"/>
        <v>03/2025</v>
      </c>
      <c r="J440" s="16" t="str">
        <f t="shared" si="6"/>
        <v>CXG-0325</v>
      </c>
    </row>
    <row r="441">
      <c r="A441" s="8" t="s">
        <v>10389</v>
      </c>
      <c r="B441" s="13">
        <v>45741.0</v>
      </c>
      <c r="D441" s="8" t="s">
        <v>1478</v>
      </c>
      <c r="E441" s="8">
        <v>1237.93</v>
      </c>
      <c r="H441" s="8" t="s">
        <v>10390</v>
      </c>
      <c r="I441" s="16" t="str">
        <f t="shared" si="5"/>
        <v>03/2025</v>
      </c>
      <c r="J441" s="16" t="str">
        <f t="shared" si="6"/>
        <v>CXG-0325</v>
      </c>
    </row>
    <row r="442">
      <c r="A442" s="8" t="s">
        <v>10391</v>
      </c>
      <c r="B442" s="13">
        <v>45741.0</v>
      </c>
      <c r="C442" s="8" t="s">
        <v>6235</v>
      </c>
      <c r="D442" s="8" t="s">
        <v>1465</v>
      </c>
      <c r="E442" s="8">
        <v>130000.0</v>
      </c>
      <c r="G442" s="8" t="s">
        <v>23</v>
      </c>
      <c r="I442" s="16" t="str">
        <f t="shared" si="5"/>
        <v>03/2025</v>
      </c>
      <c r="J442" s="16" t="str">
        <f t="shared" si="6"/>
        <v>CXG-0325</v>
      </c>
    </row>
    <row r="443">
      <c r="A443" s="8" t="s">
        <v>10392</v>
      </c>
      <c r="B443" s="13">
        <v>45741.0</v>
      </c>
      <c r="C443" s="8" t="s">
        <v>6262</v>
      </c>
      <c r="D443" s="8" t="s">
        <v>1465</v>
      </c>
      <c r="E443" s="8">
        <v>37050.0</v>
      </c>
      <c r="G443" s="8" t="s">
        <v>65</v>
      </c>
      <c r="I443" s="16" t="str">
        <f t="shared" si="5"/>
        <v>03/2025</v>
      </c>
      <c r="J443" s="16" t="str">
        <f t="shared" si="6"/>
        <v>CXG-0325</v>
      </c>
    </row>
    <row r="444">
      <c r="A444" s="8" t="s">
        <v>10393</v>
      </c>
      <c r="B444" s="13">
        <v>45741.0</v>
      </c>
      <c r="C444" s="8" t="s">
        <v>6262</v>
      </c>
      <c r="D444" s="8" t="s">
        <v>1478</v>
      </c>
      <c r="E444" s="8">
        <v>72780.0</v>
      </c>
      <c r="G444" s="8" t="s">
        <v>65</v>
      </c>
      <c r="I444" s="16" t="str">
        <f t="shared" si="5"/>
        <v>03/2025</v>
      </c>
      <c r="J444" s="16" t="str">
        <f t="shared" si="6"/>
        <v>CXG-0325</v>
      </c>
    </row>
    <row r="445">
      <c r="A445" s="8" t="s">
        <v>10394</v>
      </c>
      <c r="B445" s="13">
        <v>45742.0</v>
      </c>
      <c r="C445" s="8" t="s">
        <v>6235</v>
      </c>
      <c r="D445" s="8" t="s">
        <v>1465</v>
      </c>
      <c r="E445" s="8">
        <v>23240.0</v>
      </c>
      <c r="G445" s="8" t="s">
        <v>23</v>
      </c>
      <c r="I445" s="16" t="str">
        <f t="shared" si="5"/>
        <v>03/2025</v>
      </c>
      <c r="J445" s="16" t="str">
        <f t="shared" si="6"/>
        <v>CXG-0325</v>
      </c>
    </row>
    <row r="446">
      <c r="A446" s="8" t="s">
        <v>10395</v>
      </c>
      <c r="B446" s="13">
        <v>45742.0</v>
      </c>
      <c r="C446" s="8" t="s">
        <v>6235</v>
      </c>
      <c r="D446" s="8" t="s">
        <v>1473</v>
      </c>
      <c r="E446" s="8">
        <v>-0.26</v>
      </c>
      <c r="G446" s="8" t="s">
        <v>23</v>
      </c>
      <c r="I446" s="16" t="str">
        <f t="shared" si="5"/>
        <v>03/2025</v>
      </c>
      <c r="J446" s="16" t="str">
        <f t="shared" si="6"/>
        <v>CXG-0325</v>
      </c>
    </row>
    <row r="447">
      <c r="A447" s="8" t="s">
        <v>10396</v>
      </c>
      <c r="B447" s="13">
        <v>45742.0</v>
      </c>
      <c r="C447" s="8" t="s">
        <v>6284</v>
      </c>
      <c r="D447" s="8" t="s">
        <v>1465</v>
      </c>
      <c r="E447" s="8">
        <v>72394.93</v>
      </c>
      <c r="G447" s="8" t="s">
        <v>130</v>
      </c>
      <c r="I447" s="16" t="str">
        <f t="shared" si="5"/>
        <v>03/2025</v>
      </c>
      <c r="J447" s="16" t="str">
        <f t="shared" si="6"/>
        <v>CXG-0325</v>
      </c>
    </row>
    <row r="448">
      <c r="A448" s="8" t="s">
        <v>10397</v>
      </c>
      <c r="B448" s="13">
        <v>45742.0</v>
      </c>
      <c r="C448" s="8" t="s">
        <v>6284</v>
      </c>
      <c r="D448" s="8" t="s">
        <v>1473</v>
      </c>
      <c r="E448" s="8">
        <v>1105.9</v>
      </c>
      <c r="G448" s="8" t="s">
        <v>130</v>
      </c>
      <c r="H448" s="8" t="s">
        <v>10398</v>
      </c>
      <c r="I448" s="16" t="str">
        <f t="shared" si="5"/>
        <v>03/2025</v>
      </c>
      <c r="J448" s="16" t="str">
        <f t="shared" si="6"/>
        <v>CXG-0325</v>
      </c>
    </row>
    <row r="449">
      <c r="A449" s="8" t="s">
        <v>10399</v>
      </c>
      <c r="B449" s="13">
        <v>45742.0</v>
      </c>
      <c r="C449" s="8" t="s">
        <v>6242</v>
      </c>
      <c r="D449" s="8" t="s">
        <v>1478</v>
      </c>
      <c r="E449" s="8">
        <v>25000.0</v>
      </c>
      <c r="G449" s="8" t="s">
        <v>27</v>
      </c>
      <c r="I449" s="16" t="str">
        <f t="shared" si="5"/>
        <v>03/2025</v>
      </c>
      <c r="J449" s="16" t="str">
        <f t="shared" si="6"/>
        <v>CXG-0325</v>
      </c>
    </row>
    <row r="450">
      <c r="A450" s="8" t="s">
        <v>10400</v>
      </c>
      <c r="B450" s="13">
        <v>45733.0</v>
      </c>
      <c r="C450" s="8" t="s">
        <v>6242</v>
      </c>
      <c r="D450" s="8" t="s">
        <v>1478</v>
      </c>
      <c r="E450" s="8">
        <v>10000.0</v>
      </c>
      <c r="G450" s="8" t="s">
        <v>27</v>
      </c>
      <c r="I450" s="16" t="str">
        <f t="shared" si="5"/>
        <v>03/2025</v>
      </c>
      <c r="J450" s="16" t="str">
        <f t="shared" si="6"/>
        <v>CXG-0325</v>
      </c>
    </row>
    <row r="451">
      <c r="A451" s="8" t="s">
        <v>10401</v>
      </c>
      <c r="B451" s="13">
        <v>45742.0</v>
      </c>
      <c r="C451" s="8" t="s">
        <v>6215</v>
      </c>
      <c r="D451" s="8" t="s">
        <v>1465</v>
      </c>
      <c r="E451" s="8">
        <v>458722.35</v>
      </c>
      <c r="G451" s="8" t="s">
        <v>83</v>
      </c>
      <c r="I451" s="16" t="str">
        <f t="shared" si="5"/>
        <v>03/2025</v>
      </c>
      <c r="J451" s="16" t="str">
        <f t="shared" si="6"/>
        <v>CXG-0325</v>
      </c>
    </row>
    <row r="452">
      <c r="A452" s="10" t="s">
        <v>10402</v>
      </c>
      <c r="B452" s="13">
        <v>45742.0</v>
      </c>
      <c r="C452" s="8" t="s">
        <v>6159</v>
      </c>
      <c r="D452" s="8" t="s">
        <v>1632</v>
      </c>
      <c r="E452" s="8">
        <v>50000.0</v>
      </c>
      <c r="G452" s="8" t="s">
        <v>43</v>
      </c>
      <c r="I452" s="16" t="str">
        <f t="shared" si="5"/>
        <v>03/2025</v>
      </c>
      <c r="J452" s="16" t="str">
        <f t="shared" si="6"/>
        <v>CXG-0325</v>
      </c>
    </row>
    <row r="453">
      <c r="A453" s="8" t="s">
        <v>10403</v>
      </c>
      <c r="B453" s="13">
        <v>45743.0</v>
      </c>
      <c r="C453" s="8" t="s">
        <v>6196</v>
      </c>
      <c r="D453" s="8" t="s">
        <v>1478</v>
      </c>
      <c r="E453" s="8">
        <v>175464.0</v>
      </c>
      <c r="G453" s="8" t="s">
        <v>25</v>
      </c>
      <c r="I453" s="16" t="str">
        <f t="shared" si="5"/>
        <v>03/2025</v>
      </c>
      <c r="J453" s="16" t="str">
        <f t="shared" si="6"/>
        <v>CXG-0325</v>
      </c>
    </row>
    <row r="454">
      <c r="A454" s="8" t="s">
        <v>10404</v>
      </c>
      <c r="B454" s="13">
        <v>45742.0</v>
      </c>
      <c r="C454" s="8" t="s">
        <v>6262</v>
      </c>
      <c r="D454" s="8" t="s">
        <v>1478</v>
      </c>
      <c r="E454" s="8">
        <v>111360.0</v>
      </c>
      <c r="G454" s="8" t="s">
        <v>65</v>
      </c>
      <c r="I454" s="16" t="str">
        <f t="shared" si="5"/>
        <v>03/2025</v>
      </c>
      <c r="J454" s="16" t="str">
        <f t="shared" si="6"/>
        <v>CXG-0325</v>
      </c>
    </row>
    <row r="455">
      <c r="A455" s="8" t="s">
        <v>10405</v>
      </c>
      <c r="B455" s="13">
        <v>45744.0</v>
      </c>
      <c r="C455" s="8" t="s">
        <v>6321</v>
      </c>
      <c r="D455" s="8" t="s">
        <v>1509</v>
      </c>
      <c r="E455" s="8">
        <v>110307.75</v>
      </c>
      <c r="G455" s="8" t="s">
        <v>180</v>
      </c>
      <c r="I455" s="16" t="str">
        <f t="shared" si="5"/>
        <v>03/2025</v>
      </c>
      <c r="J455" s="16" t="str">
        <f t="shared" si="6"/>
        <v>CXG-0325</v>
      </c>
    </row>
    <row r="456">
      <c r="A456" s="8" t="s">
        <v>10406</v>
      </c>
      <c r="B456" s="13">
        <v>45742.0</v>
      </c>
      <c r="C456" s="8" t="s">
        <v>6269</v>
      </c>
      <c r="D456" s="8" t="s">
        <v>1465</v>
      </c>
      <c r="E456" s="8">
        <v>2580.0</v>
      </c>
      <c r="G456" s="8" t="s">
        <v>51</v>
      </c>
      <c r="I456" s="16" t="str">
        <f t="shared" si="5"/>
        <v>03/2025</v>
      </c>
      <c r="J456" s="16" t="str">
        <f t="shared" si="6"/>
        <v>CXG-0325</v>
      </c>
    </row>
    <row r="457">
      <c r="A457" s="8" t="s">
        <v>10407</v>
      </c>
      <c r="B457" s="13">
        <v>45742.0</v>
      </c>
      <c r="C457" s="8" t="s">
        <v>6269</v>
      </c>
      <c r="D457" s="8" t="s">
        <v>1465</v>
      </c>
      <c r="E457" s="8">
        <v>3000.0</v>
      </c>
      <c r="G457" s="8" t="s">
        <v>51</v>
      </c>
      <c r="I457" s="16" t="str">
        <f t="shared" si="5"/>
        <v>03/2025</v>
      </c>
      <c r="J457" s="16" t="str">
        <f t="shared" si="6"/>
        <v>CXG-0325</v>
      </c>
    </row>
    <row r="458">
      <c r="A458" s="8" t="s">
        <v>10408</v>
      </c>
      <c r="B458" s="13">
        <v>45743.0</v>
      </c>
      <c r="C458" s="8" t="s">
        <v>6269</v>
      </c>
      <c r="D458" s="8" t="s">
        <v>1465</v>
      </c>
      <c r="E458" s="8">
        <v>10000.0</v>
      </c>
      <c r="G458" s="8" t="s">
        <v>51</v>
      </c>
      <c r="I458" s="16" t="str">
        <f t="shared" si="5"/>
        <v>03/2025</v>
      </c>
      <c r="J458" s="16" t="str">
        <f t="shared" si="6"/>
        <v>CXG-0325</v>
      </c>
    </row>
    <row r="459">
      <c r="A459" s="8" t="s">
        <v>10409</v>
      </c>
      <c r="B459" s="13">
        <v>45743.0</v>
      </c>
      <c r="C459" s="8" t="s">
        <v>6269</v>
      </c>
      <c r="D459" s="8" t="s">
        <v>1465</v>
      </c>
      <c r="E459" s="8">
        <v>20000.0</v>
      </c>
      <c r="G459" s="8" t="s">
        <v>51</v>
      </c>
      <c r="I459" s="16" t="str">
        <f t="shared" si="5"/>
        <v>03/2025</v>
      </c>
      <c r="J459" s="16" t="str">
        <f t="shared" si="6"/>
        <v>CXG-0325</v>
      </c>
    </row>
    <row r="460">
      <c r="A460" s="8" t="s">
        <v>10410</v>
      </c>
      <c r="B460" s="13">
        <v>45743.0</v>
      </c>
      <c r="C460" s="8" t="s">
        <v>6303</v>
      </c>
      <c r="D460" s="8" t="s">
        <v>1465</v>
      </c>
      <c r="E460" s="8">
        <v>110917.0</v>
      </c>
      <c r="G460" s="8" t="s">
        <v>102</v>
      </c>
      <c r="I460" s="16" t="str">
        <f t="shared" si="5"/>
        <v>03/2025</v>
      </c>
      <c r="J460" s="16" t="str">
        <f t="shared" si="6"/>
        <v>CXG-0325</v>
      </c>
    </row>
    <row r="461">
      <c r="A461" s="8" t="s">
        <v>10411</v>
      </c>
      <c r="B461" s="13">
        <v>45743.0</v>
      </c>
      <c r="C461" s="8" t="s">
        <v>6292</v>
      </c>
      <c r="D461" s="8" t="s">
        <v>1478</v>
      </c>
      <c r="E461" s="8">
        <v>72344.0</v>
      </c>
      <c r="G461" s="8" t="s">
        <v>86</v>
      </c>
      <c r="I461" s="16" t="str">
        <f t="shared" si="5"/>
        <v>03/2025</v>
      </c>
      <c r="J461" s="16" t="str">
        <f t="shared" si="6"/>
        <v>CXG-0325</v>
      </c>
    </row>
    <row r="462">
      <c r="A462" s="8" t="s">
        <v>10412</v>
      </c>
      <c r="B462" s="13">
        <v>45743.0</v>
      </c>
      <c r="C462" s="8" t="s">
        <v>6269</v>
      </c>
      <c r="D462" s="8" t="s">
        <v>1465</v>
      </c>
      <c r="E462" s="8">
        <v>20000.0</v>
      </c>
      <c r="G462" s="8" t="s">
        <v>51</v>
      </c>
      <c r="I462" s="16" t="str">
        <f t="shared" si="5"/>
        <v>03/2025</v>
      </c>
      <c r="J462" s="16" t="str">
        <f t="shared" si="6"/>
        <v>CXG-0325</v>
      </c>
    </row>
    <row r="463">
      <c r="A463" s="8" t="s">
        <v>10413</v>
      </c>
      <c r="B463" s="13">
        <v>45744.0</v>
      </c>
      <c r="C463" s="8" t="s">
        <v>6269</v>
      </c>
      <c r="D463" s="8" t="s">
        <v>1465</v>
      </c>
      <c r="E463" s="8">
        <v>20000.0</v>
      </c>
      <c r="G463" s="8" t="s">
        <v>51</v>
      </c>
      <c r="I463" s="16" t="str">
        <f t="shared" si="5"/>
        <v>03/2025</v>
      </c>
      <c r="J463" s="16" t="str">
        <f t="shared" si="6"/>
        <v>CXG-0325</v>
      </c>
    </row>
    <row r="464">
      <c r="A464" s="8" t="s">
        <v>10414</v>
      </c>
      <c r="B464" s="13">
        <v>45744.0</v>
      </c>
      <c r="C464" s="8" t="s">
        <v>6242</v>
      </c>
      <c r="D464" s="8" t="s">
        <v>1478</v>
      </c>
      <c r="E464" s="8">
        <v>49000.0</v>
      </c>
      <c r="G464" s="8" t="s">
        <v>27</v>
      </c>
      <c r="I464" s="16" t="str">
        <f t="shared" si="5"/>
        <v>03/2025</v>
      </c>
      <c r="J464" s="16" t="str">
        <f t="shared" si="6"/>
        <v>CXG-0325</v>
      </c>
    </row>
    <row r="465">
      <c r="A465" s="8" t="s">
        <v>10415</v>
      </c>
      <c r="B465" s="13">
        <v>45744.0</v>
      </c>
      <c r="C465" s="8" t="s">
        <v>6159</v>
      </c>
      <c r="D465" s="8" t="s">
        <v>1632</v>
      </c>
      <c r="E465" s="8">
        <v>100000.0</v>
      </c>
      <c r="G465" s="8" t="s">
        <v>43</v>
      </c>
      <c r="I465" s="16" t="str">
        <f t="shared" si="5"/>
        <v>03/2025</v>
      </c>
      <c r="J465" s="16" t="str">
        <f t="shared" si="6"/>
        <v>CXG-0325</v>
      </c>
    </row>
    <row r="466">
      <c r="A466" s="8" t="s">
        <v>10416</v>
      </c>
      <c r="B466" s="13">
        <v>45744.0</v>
      </c>
      <c r="C466" s="8" t="s">
        <v>6310</v>
      </c>
      <c r="D466" s="8" t="s">
        <v>1509</v>
      </c>
      <c r="E466" s="8">
        <v>115429.52</v>
      </c>
      <c r="G466" s="8" t="s">
        <v>39</v>
      </c>
      <c r="I466" s="16" t="str">
        <f t="shared" si="5"/>
        <v>03/2025</v>
      </c>
      <c r="J466" s="16" t="str">
        <f t="shared" si="6"/>
        <v>CXG-0325</v>
      </c>
    </row>
    <row r="467">
      <c r="A467" s="8" t="s">
        <v>10417</v>
      </c>
      <c r="B467" s="13">
        <v>45744.0</v>
      </c>
      <c r="C467" s="8" t="s">
        <v>6292</v>
      </c>
      <c r="D467" s="8" t="s">
        <v>1478</v>
      </c>
      <c r="E467" s="8">
        <v>40000.0</v>
      </c>
      <c r="G467" s="8" t="s">
        <v>86</v>
      </c>
      <c r="I467" s="16" t="str">
        <f t="shared" si="5"/>
        <v>03/2025</v>
      </c>
      <c r="J467" s="16" t="str">
        <f t="shared" si="6"/>
        <v>CXG-0325</v>
      </c>
    </row>
    <row r="468">
      <c r="A468" s="8" t="s">
        <v>10418</v>
      </c>
      <c r="B468" s="13">
        <v>45745.0</v>
      </c>
      <c r="C468" s="8" t="s">
        <v>6269</v>
      </c>
      <c r="D468" s="8" t="s">
        <v>1465</v>
      </c>
      <c r="E468" s="8">
        <v>30000.0</v>
      </c>
      <c r="G468" s="8" t="s">
        <v>51</v>
      </c>
      <c r="I468" s="16" t="str">
        <f t="shared" si="5"/>
        <v>03/2025</v>
      </c>
      <c r="J468" s="16" t="str">
        <f t="shared" si="6"/>
        <v>CXG-0325</v>
      </c>
    </row>
    <row r="469">
      <c r="A469" s="8" t="s">
        <v>10419</v>
      </c>
      <c r="B469" s="13">
        <v>45745.0</v>
      </c>
      <c r="C469" s="8" t="s">
        <v>6269</v>
      </c>
      <c r="D469" s="8" t="s">
        <v>1465</v>
      </c>
      <c r="E469" s="8">
        <v>4253.0</v>
      </c>
      <c r="G469" s="8" t="s">
        <v>51</v>
      </c>
      <c r="I469" s="16" t="str">
        <f t="shared" si="5"/>
        <v>03/2025</v>
      </c>
      <c r="J469" s="16" t="str">
        <f t="shared" si="6"/>
        <v>CXG-0325</v>
      </c>
    </row>
    <row r="470">
      <c r="A470" s="8" t="s">
        <v>10420</v>
      </c>
      <c r="B470" s="13">
        <v>45747.0</v>
      </c>
      <c r="C470" s="8" t="s">
        <v>6246</v>
      </c>
      <c r="D470" s="8" t="s">
        <v>1465</v>
      </c>
      <c r="E470" s="8">
        <v>20000.0</v>
      </c>
      <c r="G470" s="8" t="s">
        <v>79</v>
      </c>
      <c r="I470" s="16" t="str">
        <f t="shared" si="5"/>
        <v>03/2025</v>
      </c>
      <c r="J470" s="16" t="str">
        <f t="shared" si="6"/>
        <v>CXG-0325</v>
      </c>
    </row>
    <row r="471">
      <c r="A471" s="8" t="s">
        <v>10421</v>
      </c>
      <c r="B471" s="13">
        <v>45747.0</v>
      </c>
      <c r="C471" s="8" t="s">
        <v>6246</v>
      </c>
      <c r="D471" s="8" t="s">
        <v>1465</v>
      </c>
      <c r="E471" s="8">
        <v>20000.0</v>
      </c>
      <c r="G471" s="8" t="s">
        <v>79</v>
      </c>
      <c r="I471" s="16" t="str">
        <f t="shared" si="5"/>
        <v>03/2025</v>
      </c>
      <c r="J471" s="16" t="str">
        <f t="shared" si="6"/>
        <v>CXG-0325</v>
      </c>
    </row>
    <row r="472">
      <c r="A472" s="8" t="s">
        <v>10422</v>
      </c>
      <c r="B472" s="13">
        <v>45747.0</v>
      </c>
      <c r="C472" s="8" t="s">
        <v>6246</v>
      </c>
      <c r="D472" s="8" t="s">
        <v>1465</v>
      </c>
      <c r="E472" s="8">
        <v>10000.0</v>
      </c>
      <c r="G472" s="8" t="s">
        <v>79</v>
      </c>
      <c r="I472" s="16" t="str">
        <f t="shared" si="5"/>
        <v>03/2025</v>
      </c>
      <c r="J472" s="16" t="str">
        <f t="shared" si="6"/>
        <v>CXG-0325</v>
      </c>
    </row>
    <row r="473">
      <c r="A473" s="8" t="s">
        <v>10423</v>
      </c>
      <c r="B473" s="13">
        <v>45744.0</v>
      </c>
      <c r="C473" s="8" t="s">
        <v>6262</v>
      </c>
      <c r="D473" s="8" t="s">
        <v>1478</v>
      </c>
      <c r="E473" s="8">
        <v>61140.0</v>
      </c>
      <c r="G473" s="8" t="s">
        <v>65</v>
      </c>
      <c r="I473" s="16" t="str">
        <f t="shared" si="5"/>
        <v>03/2025</v>
      </c>
      <c r="J473" s="16" t="str">
        <f t="shared" si="6"/>
        <v>CXG-0325</v>
      </c>
    </row>
    <row r="474">
      <c r="A474" s="8" t="s">
        <v>10424</v>
      </c>
      <c r="B474" s="13">
        <v>45744.0</v>
      </c>
      <c r="C474" s="8" t="s">
        <v>6303</v>
      </c>
      <c r="D474" s="8" t="s">
        <v>1465</v>
      </c>
      <c r="E474" s="8">
        <v>12000.0</v>
      </c>
      <c r="G474" s="8" t="s">
        <v>102</v>
      </c>
      <c r="I474" s="16" t="str">
        <f t="shared" si="5"/>
        <v>03/2025</v>
      </c>
      <c r="J474" s="16" t="str">
        <f t="shared" si="6"/>
        <v>CXG-0325</v>
      </c>
    </row>
    <row r="475">
      <c r="A475" s="8" t="s">
        <v>10425</v>
      </c>
      <c r="B475" s="13">
        <v>45744.0</v>
      </c>
      <c r="C475" s="8" t="s">
        <v>6303</v>
      </c>
      <c r="D475" s="8" t="s">
        <v>1465</v>
      </c>
      <c r="E475" s="8">
        <v>25467.0</v>
      </c>
      <c r="G475" s="8" t="s">
        <v>102</v>
      </c>
      <c r="I475" s="16" t="str">
        <f t="shared" si="5"/>
        <v>03/2025</v>
      </c>
      <c r="J475" s="16" t="str">
        <f t="shared" si="6"/>
        <v>CXG-0325</v>
      </c>
    </row>
    <row r="476">
      <c r="A476" s="8" t="s">
        <v>10426</v>
      </c>
      <c r="B476" s="13">
        <v>45744.0</v>
      </c>
      <c r="C476" s="8" t="s">
        <v>6303</v>
      </c>
      <c r="D476" s="8" t="s">
        <v>1465</v>
      </c>
      <c r="E476" s="8">
        <v>20000.0</v>
      </c>
      <c r="G476" s="8" t="s">
        <v>102</v>
      </c>
      <c r="I476" s="16" t="str">
        <f t="shared" si="5"/>
        <v>03/2025</v>
      </c>
      <c r="J476" s="16" t="str">
        <f t="shared" si="6"/>
        <v>CXG-0325</v>
      </c>
    </row>
    <row r="477">
      <c r="A477" s="8" t="s">
        <v>10427</v>
      </c>
      <c r="B477" s="13">
        <v>45744.0</v>
      </c>
      <c r="C477" s="8" t="s">
        <v>6262</v>
      </c>
      <c r="D477" s="8" t="s">
        <v>1465</v>
      </c>
      <c r="E477" s="8">
        <v>210.0</v>
      </c>
      <c r="G477" s="8" t="s">
        <v>65</v>
      </c>
      <c r="I477" s="16" t="str">
        <f t="shared" si="5"/>
        <v>03/2025</v>
      </c>
      <c r="J477" s="16" t="str">
        <f t="shared" si="6"/>
        <v>CXG-0325</v>
      </c>
    </row>
    <row r="478">
      <c r="A478" s="8" t="s">
        <v>10428</v>
      </c>
      <c r="B478" s="13">
        <v>45747.0</v>
      </c>
      <c r="C478" s="8" t="s">
        <v>6321</v>
      </c>
      <c r="D478" s="8" t="s">
        <v>1509</v>
      </c>
      <c r="E478" s="8">
        <v>113834.41</v>
      </c>
      <c r="G478" s="8" t="s">
        <v>180</v>
      </c>
      <c r="I478" s="16" t="str">
        <f t="shared" si="5"/>
        <v>03/2025</v>
      </c>
      <c r="J478" s="16" t="str">
        <f t="shared" si="6"/>
        <v>CXG-0325</v>
      </c>
    </row>
    <row r="479">
      <c r="A479" s="10" t="s">
        <v>10429</v>
      </c>
      <c r="B479" s="13">
        <v>45747.0</v>
      </c>
      <c r="C479" s="8" t="s">
        <v>6222</v>
      </c>
      <c r="D479" s="8" t="s">
        <v>1478</v>
      </c>
      <c r="E479" s="8">
        <v>30000.0</v>
      </c>
      <c r="G479" s="8" t="s">
        <v>105</v>
      </c>
      <c r="I479" s="16" t="str">
        <f t="shared" si="5"/>
        <v>03/2025</v>
      </c>
      <c r="J479" s="16" t="str">
        <f t="shared" si="6"/>
        <v>CXG-0325</v>
      </c>
    </row>
    <row r="480">
      <c r="A480" s="8" t="s">
        <v>10430</v>
      </c>
      <c r="B480" s="13">
        <v>45747.0</v>
      </c>
      <c r="C480" s="8" t="s">
        <v>6215</v>
      </c>
      <c r="D480" s="8" t="s">
        <v>1465</v>
      </c>
      <c r="E480" s="8">
        <v>184399.61</v>
      </c>
      <c r="G480" s="8" t="s">
        <v>83</v>
      </c>
      <c r="I480" s="16" t="str">
        <f t="shared" si="5"/>
        <v>03/2025</v>
      </c>
      <c r="J480" s="16" t="str">
        <f t="shared" si="6"/>
        <v>CXG-0325</v>
      </c>
    </row>
    <row r="481">
      <c r="A481" s="8" t="s">
        <v>10431</v>
      </c>
      <c r="B481" s="13">
        <v>45747.0</v>
      </c>
      <c r="C481" s="8" t="s">
        <v>6284</v>
      </c>
      <c r="D481" s="8" t="s">
        <v>1465</v>
      </c>
      <c r="E481" s="8">
        <v>294744.4</v>
      </c>
      <c r="G481" s="8" t="s">
        <v>130</v>
      </c>
      <c r="I481" s="16" t="str">
        <f t="shared" si="5"/>
        <v>03/2025</v>
      </c>
      <c r="J481" s="16" t="str">
        <f t="shared" si="6"/>
        <v>CXG-0325</v>
      </c>
    </row>
    <row r="482">
      <c r="A482" s="8" t="s">
        <v>10432</v>
      </c>
      <c r="B482" s="13">
        <v>45747.0</v>
      </c>
      <c r="C482" s="8" t="s">
        <v>6284</v>
      </c>
      <c r="D482" s="8" t="s">
        <v>1465</v>
      </c>
      <c r="E482" s="8">
        <v>112105.8</v>
      </c>
      <c r="G482" s="8" t="s">
        <v>130</v>
      </c>
      <c r="I482" s="16" t="str">
        <f t="shared" si="5"/>
        <v>03/2025</v>
      </c>
      <c r="J482" s="16" t="str">
        <f t="shared" si="6"/>
        <v>CXG-0325</v>
      </c>
    </row>
    <row r="483">
      <c r="A483" s="8" t="s">
        <v>10433</v>
      </c>
      <c r="B483" s="13">
        <v>45747.0</v>
      </c>
      <c r="C483" s="8" t="s">
        <v>6284</v>
      </c>
      <c r="D483" s="8" t="s">
        <v>1473</v>
      </c>
      <c r="E483" s="8">
        <v>4790.97</v>
      </c>
      <c r="G483" s="8" t="s">
        <v>130</v>
      </c>
      <c r="H483" s="8" t="s">
        <v>10434</v>
      </c>
      <c r="I483" s="16" t="str">
        <f t="shared" si="5"/>
        <v>03/2025</v>
      </c>
      <c r="J483" s="16" t="str">
        <f t="shared" si="6"/>
        <v>CXG-0325</v>
      </c>
    </row>
    <row r="484">
      <c r="A484" s="8" t="s">
        <v>10435</v>
      </c>
      <c r="B484" s="13">
        <v>45747.0</v>
      </c>
      <c r="C484" s="8" t="s">
        <v>6284</v>
      </c>
      <c r="D484" s="8" t="s">
        <v>1473</v>
      </c>
      <c r="E484" s="8">
        <v>2117.79</v>
      </c>
      <c r="G484" s="8" t="s">
        <v>130</v>
      </c>
      <c r="H484" s="8" t="s">
        <v>10436</v>
      </c>
      <c r="I484" s="16" t="str">
        <f t="shared" si="5"/>
        <v>03/2025</v>
      </c>
      <c r="J484" s="16" t="str">
        <f t="shared" si="6"/>
        <v>CXG-0325</v>
      </c>
    </row>
    <row r="485">
      <c r="A485" s="8" t="s">
        <v>10437</v>
      </c>
      <c r="B485" s="13">
        <v>45747.0</v>
      </c>
      <c r="C485" s="8" t="s">
        <v>6133</v>
      </c>
      <c r="D485" s="8" t="s">
        <v>1465</v>
      </c>
      <c r="E485" s="8">
        <v>50000.0</v>
      </c>
      <c r="G485" s="8" t="s">
        <v>95</v>
      </c>
      <c r="I485" s="16" t="str">
        <f t="shared" si="5"/>
        <v>03/2025</v>
      </c>
      <c r="J485" s="16" t="str">
        <f t="shared" si="6"/>
        <v>CXG-0325</v>
      </c>
    </row>
    <row r="486">
      <c r="A486" s="8" t="s">
        <v>10438</v>
      </c>
      <c r="B486" s="13">
        <v>45748.0</v>
      </c>
      <c r="C486" s="8" t="s">
        <v>6303</v>
      </c>
      <c r="D486" s="8" t="s">
        <v>1465</v>
      </c>
      <c r="E486" s="8">
        <v>11445.34</v>
      </c>
      <c r="G486" s="8" t="s">
        <v>102</v>
      </c>
      <c r="H486" s="8" t="s">
        <v>10185</v>
      </c>
      <c r="I486" s="16" t="str">
        <f t="shared" si="5"/>
        <v>04/2025</v>
      </c>
      <c r="J486" s="16" t="str">
        <f t="shared" si="6"/>
        <v>CXG-0425</v>
      </c>
    </row>
    <row r="487">
      <c r="A487" s="8" t="s">
        <v>10439</v>
      </c>
      <c r="B487" s="13">
        <v>45748.0</v>
      </c>
      <c r="C487" s="8" t="s">
        <v>6246</v>
      </c>
      <c r="D487" s="8" t="s">
        <v>1465</v>
      </c>
      <c r="E487" s="8">
        <v>20000.0</v>
      </c>
      <c r="G487" s="8" t="s">
        <v>79</v>
      </c>
      <c r="I487" s="16" t="str">
        <f t="shared" si="5"/>
        <v>04/2025</v>
      </c>
      <c r="J487" s="16" t="str">
        <f t="shared" si="6"/>
        <v>CXG-0425</v>
      </c>
    </row>
    <row r="488">
      <c r="A488" s="8" t="s">
        <v>10440</v>
      </c>
      <c r="B488" s="13">
        <v>45748.0</v>
      </c>
      <c r="C488" s="8" t="s">
        <v>6242</v>
      </c>
      <c r="D488" s="8" t="s">
        <v>1478</v>
      </c>
      <c r="E488" s="8">
        <v>50000.0</v>
      </c>
      <c r="G488" s="8" t="s">
        <v>27</v>
      </c>
      <c r="I488" s="16" t="str">
        <f t="shared" si="5"/>
        <v>04/2025</v>
      </c>
      <c r="J488" s="16" t="str">
        <f t="shared" si="6"/>
        <v>CXG-0425</v>
      </c>
    </row>
    <row r="489">
      <c r="A489" s="8" t="s">
        <v>10441</v>
      </c>
      <c r="B489" s="13">
        <v>45748.0</v>
      </c>
      <c r="C489" s="8" t="s">
        <v>6303</v>
      </c>
      <c r="D489" s="8" t="s">
        <v>1465</v>
      </c>
      <c r="E489" s="8">
        <v>29653.66</v>
      </c>
      <c r="G489" s="8" t="s">
        <v>102</v>
      </c>
      <c r="I489" s="16" t="str">
        <f t="shared" si="5"/>
        <v>04/2025</v>
      </c>
      <c r="J489" s="16" t="str">
        <f t="shared" si="6"/>
        <v>CXG-0425</v>
      </c>
    </row>
    <row r="490">
      <c r="A490" s="8" t="s">
        <v>10442</v>
      </c>
      <c r="B490" s="13">
        <v>45748.0</v>
      </c>
      <c r="C490" s="8" t="s">
        <v>6279</v>
      </c>
      <c r="D490" s="8" t="s">
        <v>1465</v>
      </c>
      <c r="E490" s="8">
        <v>15000.0</v>
      </c>
      <c r="G490" s="8" t="s">
        <v>176</v>
      </c>
      <c r="I490" s="16" t="str">
        <f t="shared" si="5"/>
        <v>04/2025</v>
      </c>
      <c r="J490" s="16" t="str">
        <f t="shared" si="6"/>
        <v>CXG-0425</v>
      </c>
    </row>
    <row r="491">
      <c r="A491" s="8" t="s">
        <v>10443</v>
      </c>
      <c r="B491" s="13">
        <v>45748.0</v>
      </c>
      <c r="C491" s="8" t="s">
        <v>6253</v>
      </c>
      <c r="D491" s="8" t="s">
        <v>1478</v>
      </c>
      <c r="E491" s="8">
        <v>24351.68</v>
      </c>
      <c r="G491" s="8" t="s">
        <v>89</v>
      </c>
      <c r="I491" s="16" t="str">
        <f t="shared" si="5"/>
        <v>04/2025</v>
      </c>
      <c r="J491" s="16" t="str">
        <f t="shared" si="6"/>
        <v>CXG-0425</v>
      </c>
    </row>
    <row r="492">
      <c r="A492" s="8" t="s">
        <v>10444</v>
      </c>
      <c r="B492" s="13">
        <v>45748.0</v>
      </c>
      <c r="C492" s="8" t="s">
        <v>6164</v>
      </c>
      <c r="D492" s="8" t="s">
        <v>1465</v>
      </c>
      <c r="E492" s="8">
        <v>64638.16</v>
      </c>
      <c r="G492" s="8" t="s">
        <v>121</v>
      </c>
      <c r="I492" s="16" t="str">
        <f t="shared" si="5"/>
        <v>04/2025</v>
      </c>
      <c r="J492" s="16" t="str">
        <f t="shared" si="6"/>
        <v>CXG-0425</v>
      </c>
    </row>
    <row r="493">
      <c r="A493" s="8" t="s">
        <v>10445</v>
      </c>
      <c r="B493" s="13">
        <v>45748.0</v>
      </c>
      <c r="C493" s="8" t="s">
        <v>6279</v>
      </c>
      <c r="D493" s="8" t="s">
        <v>1465</v>
      </c>
      <c r="E493" s="8">
        <v>25968.0</v>
      </c>
      <c r="G493" s="8" t="s">
        <v>176</v>
      </c>
      <c r="I493" s="16" t="str">
        <f t="shared" si="5"/>
        <v>04/2025</v>
      </c>
      <c r="J493" s="16" t="str">
        <f t="shared" si="6"/>
        <v>CXG-0425</v>
      </c>
    </row>
    <row r="494">
      <c r="A494" s="8" t="s">
        <v>10446</v>
      </c>
      <c r="B494" s="13">
        <v>45748.0</v>
      </c>
      <c r="C494" s="8" t="s">
        <v>6279</v>
      </c>
      <c r="D494" s="8" t="s">
        <v>1473</v>
      </c>
      <c r="E494" s="8">
        <v>-0.31</v>
      </c>
      <c r="G494" s="8" t="s">
        <v>176</v>
      </c>
      <c r="I494" s="16" t="str">
        <f t="shared" si="5"/>
        <v>04/2025</v>
      </c>
      <c r="J494" s="16" t="str">
        <f t="shared" si="6"/>
        <v>CXG-0425</v>
      </c>
    </row>
    <row r="495">
      <c r="A495" s="8" t="s">
        <v>10447</v>
      </c>
      <c r="B495" s="13">
        <v>45749.0</v>
      </c>
      <c r="C495" s="8" t="s">
        <v>6321</v>
      </c>
      <c r="D495" s="8" t="s">
        <v>1509</v>
      </c>
      <c r="E495" s="8">
        <v>113957.08</v>
      </c>
      <c r="G495" s="8" t="s">
        <v>180</v>
      </c>
      <c r="I495" s="16" t="str">
        <f t="shared" si="5"/>
        <v>04/2025</v>
      </c>
      <c r="J495" s="16" t="str">
        <f t="shared" si="6"/>
        <v>CXG-0425</v>
      </c>
    </row>
    <row r="496">
      <c r="A496" s="8" t="s">
        <v>10448</v>
      </c>
      <c r="B496" s="13">
        <v>45749.0</v>
      </c>
      <c r="C496" s="8" t="s">
        <v>6269</v>
      </c>
      <c r="D496" s="8" t="s">
        <v>1465</v>
      </c>
      <c r="E496" s="8">
        <v>25240.0</v>
      </c>
      <c r="G496" s="8" t="s">
        <v>51</v>
      </c>
      <c r="I496" s="16" t="str">
        <f t="shared" si="5"/>
        <v>04/2025</v>
      </c>
      <c r="J496" s="16" t="str">
        <f t="shared" si="6"/>
        <v>CXG-0425</v>
      </c>
    </row>
    <row r="497">
      <c r="A497" s="8" t="s">
        <v>10449</v>
      </c>
      <c r="B497" s="13">
        <v>45749.0</v>
      </c>
      <c r="C497" s="8" t="s">
        <v>6269</v>
      </c>
      <c r="D497" s="8" t="s">
        <v>1465</v>
      </c>
      <c r="E497" s="8">
        <v>20000.0</v>
      </c>
      <c r="G497" s="8" t="s">
        <v>51</v>
      </c>
      <c r="I497" s="16" t="str">
        <f t="shared" si="5"/>
        <v>04/2025</v>
      </c>
      <c r="J497" s="16" t="str">
        <f t="shared" si="6"/>
        <v>CXG-0425</v>
      </c>
    </row>
    <row r="498">
      <c r="A498" s="8" t="s">
        <v>10450</v>
      </c>
      <c r="B498" s="13">
        <v>45749.0</v>
      </c>
      <c r="C498" s="8" t="s">
        <v>6242</v>
      </c>
      <c r="D498" s="8" t="s">
        <v>1478</v>
      </c>
      <c r="E498" s="8">
        <v>30000.0</v>
      </c>
      <c r="G498" s="8" t="s">
        <v>27</v>
      </c>
      <c r="I498" s="16" t="str">
        <f t="shared" si="5"/>
        <v>04/2025</v>
      </c>
      <c r="J498" s="16" t="str">
        <f t="shared" si="6"/>
        <v>CXG-0425</v>
      </c>
    </row>
    <row r="499">
      <c r="A499" s="8" t="s">
        <v>10451</v>
      </c>
      <c r="B499" s="13">
        <v>45750.0</v>
      </c>
      <c r="C499" s="8" t="s">
        <v>6222</v>
      </c>
      <c r="D499" s="8" t="s">
        <v>1478</v>
      </c>
      <c r="E499" s="8">
        <v>29647.0</v>
      </c>
      <c r="G499" s="8" t="s">
        <v>105</v>
      </c>
      <c r="I499" s="16" t="str">
        <f t="shared" si="5"/>
        <v>04/2025</v>
      </c>
      <c r="J499" s="16" t="str">
        <f t="shared" si="6"/>
        <v>CXG-0425</v>
      </c>
    </row>
    <row r="500">
      <c r="A500" s="8" t="s">
        <v>10452</v>
      </c>
      <c r="B500" s="13">
        <v>45750.0</v>
      </c>
      <c r="C500" s="8" t="s">
        <v>6222</v>
      </c>
      <c r="D500" s="8" t="s">
        <v>1478</v>
      </c>
      <c r="E500" s="8">
        <v>28853.6</v>
      </c>
      <c r="G500" s="8" t="s">
        <v>105</v>
      </c>
      <c r="I500" s="16" t="str">
        <f t="shared" si="5"/>
        <v>04/2025</v>
      </c>
      <c r="J500" s="16" t="str">
        <f t="shared" si="6"/>
        <v>CXG-0425</v>
      </c>
    </row>
    <row r="501">
      <c r="A501" s="8" t="s">
        <v>10453</v>
      </c>
      <c r="B501" s="13">
        <v>45750.0</v>
      </c>
      <c r="C501" s="8" t="s">
        <v>6159</v>
      </c>
      <c r="D501" s="8" t="s">
        <v>1632</v>
      </c>
      <c r="E501" s="8">
        <v>100000.0</v>
      </c>
      <c r="G501" s="8" t="s">
        <v>43</v>
      </c>
      <c r="I501" s="16" t="str">
        <f t="shared" si="5"/>
        <v>04/2025</v>
      </c>
      <c r="J501" s="16" t="str">
        <f t="shared" si="6"/>
        <v>CXG-0425</v>
      </c>
    </row>
    <row r="502">
      <c r="A502" s="8" t="s">
        <v>10454</v>
      </c>
      <c r="B502" s="13">
        <v>45750.0</v>
      </c>
      <c r="C502" s="8" t="s">
        <v>6353</v>
      </c>
      <c r="D502" s="8" t="s">
        <v>1509</v>
      </c>
      <c r="E502" s="8">
        <v>121225.75</v>
      </c>
      <c r="G502" s="8" t="s">
        <v>83</v>
      </c>
      <c r="I502" s="16" t="str">
        <f t="shared" si="5"/>
        <v>04/2025</v>
      </c>
      <c r="J502" s="16" t="str">
        <f t="shared" si="6"/>
        <v>CXG-0425</v>
      </c>
    </row>
    <row r="503">
      <c r="A503" s="8" t="s">
        <v>10455</v>
      </c>
      <c r="B503" s="13">
        <v>45751.0</v>
      </c>
      <c r="C503" s="8" t="s">
        <v>6246</v>
      </c>
      <c r="D503" s="8" t="s">
        <v>1478</v>
      </c>
      <c r="E503" s="8">
        <v>30000.0</v>
      </c>
      <c r="G503" s="8" t="s">
        <v>79</v>
      </c>
      <c r="I503" s="16" t="str">
        <f t="shared" si="5"/>
        <v>04/2025</v>
      </c>
      <c r="J503" s="16" t="str">
        <f t="shared" si="6"/>
        <v>CXG-0425</v>
      </c>
    </row>
    <row r="504">
      <c r="A504" s="8" t="s">
        <v>10456</v>
      </c>
      <c r="B504" s="13">
        <v>45750.0</v>
      </c>
      <c r="C504" s="8" t="s">
        <v>6332</v>
      </c>
      <c r="D504" s="8" t="s">
        <v>1509</v>
      </c>
      <c r="E504" s="8">
        <v>111439.75</v>
      </c>
      <c r="G504" s="8" t="s">
        <v>188</v>
      </c>
      <c r="I504" s="16" t="str">
        <f t="shared" si="5"/>
        <v>04/2025</v>
      </c>
      <c r="J504" s="16" t="str">
        <f t="shared" si="6"/>
        <v>CXG-0425</v>
      </c>
    </row>
    <row r="505">
      <c r="A505" s="8" t="s">
        <v>10457</v>
      </c>
      <c r="B505" s="13">
        <v>45750.0</v>
      </c>
      <c r="C505" s="8" t="s">
        <v>6284</v>
      </c>
      <c r="D505" s="8" t="s">
        <v>1465</v>
      </c>
      <c r="E505" s="8">
        <v>78752.54</v>
      </c>
      <c r="G505" s="8" t="s">
        <v>130</v>
      </c>
      <c r="I505" s="16" t="str">
        <f t="shared" si="5"/>
        <v>04/2025</v>
      </c>
      <c r="J505" s="16" t="str">
        <f t="shared" si="6"/>
        <v>CXG-0425</v>
      </c>
    </row>
    <row r="506">
      <c r="A506" s="8" t="s">
        <v>10458</v>
      </c>
      <c r="B506" s="13">
        <v>45750.0</v>
      </c>
      <c r="C506" s="8" t="s">
        <v>6284</v>
      </c>
      <c r="D506" s="8" t="s">
        <v>1473</v>
      </c>
      <c r="E506" s="8">
        <v>1374.63</v>
      </c>
      <c r="G506" s="8" t="s">
        <v>130</v>
      </c>
      <c r="H506" s="8" t="s">
        <v>10459</v>
      </c>
      <c r="I506" s="16" t="str">
        <f t="shared" si="5"/>
        <v>04/2025</v>
      </c>
      <c r="J506" s="16" t="str">
        <f t="shared" si="6"/>
        <v>CXG-0425</v>
      </c>
    </row>
    <row r="507">
      <c r="A507" s="10" t="s">
        <v>10460</v>
      </c>
      <c r="B507" s="13">
        <v>45752.0</v>
      </c>
      <c r="C507" s="8" t="s">
        <v>6246</v>
      </c>
      <c r="D507" s="8" t="s">
        <v>1478</v>
      </c>
      <c r="E507" s="8">
        <v>15900.0</v>
      </c>
      <c r="G507" s="8" t="s">
        <v>79</v>
      </c>
      <c r="I507" s="16" t="str">
        <f t="shared" si="5"/>
        <v>04/2025</v>
      </c>
      <c r="J507" s="16" t="str">
        <f t="shared" si="6"/>
        <v>CXG-0425</v>
      </c>
    </row>
    <row r="508">
      <c r="A508" s="8" t="s">
        <v>10461</v>
      </c>
      <c r="B508" s="13">
        <v>45750.0</v>
      </c>
      <c r="C508" s="8" t="s">
        <v>6337</v>
      </c>
      <c r="D508" s="8" t="s">
        <v>1478</v>
      </c>
      <c r="E508" s="8">
        <v>7000.0</v>
      </c>
      <c r="G508" s="8" t="s">
        <v>99</v>
      </c>
      <c r="I508" s="16" t="str">
        <f t="shared" si="5"/>
        <v>04/2025</v>
      </c>
      <c r="J508" s="16" t="str">
        <f t="shared" si="6"/>
        <v>CXG-0425</v>
      </c>
    </row>
    <row r="509">
      <c r="A509" s="8" t="s">
        <v>10462</v>
      </c>
      <c r="B509" s="13">
        <v>45750.0</v>
      </c>
      <c r="C509" s="8" t="s">
        <v>6337</v>
      </c>
      <c r="D509" s="8" t="s">
        <v>1478</v>
      </c>
      <c r="E509" s="8">
        <v>4000.0</v>
      </c>
      <c r="G509" s="8" t="s">
        <v>99</v>
      </c>
      <c r="I509" s="16" t="str">
        <f t="shared" si="5"/>
        <v>04/2025</v>
      </c>
      <c r="J509" s="16" t="str">
        <f t="shared" si="6"/>
        <v>CXG-0425</v>
      </c>
    </row>
    <row r="510">
      <c r="A510" s="8" t="s">
        <v>10463</v>
      </c>
      <c r="B510" s="13">
        <v>45751.0</v>
      </c>
      <c r="C510" s="8" t="s">
        <v>6253</v>
      </c>
      <c r="D510" s="8" t="s">
        <v>1478</v>
      </c>
      <c r="E510" s="8">
        <v>10000.0</v>
      </c>
      <c r="G510" s="8" t="s">
        <v>89</v>
      </c>
      <c r="I510" s="16" t="str">
        <f t="shared" si="5"/>
        <v>04/2025</v>
      </c>
      <c r="J510" s="16" t="str">
        <f t="shared" si="6"/>
        <v>CXG-0425</v>
      </c>
    </row>
    <row r="511">
      <c r="A511" s="8" t="s">
        <v>10464</v>
      </c>
      <c r="B511" s="13">
        <v>45752.0</v>
      </c>
      <c r="C511" s="8" t="s">
        <v>6242</v>
      </c>
      <c r="D511" s="8" t="s">
        <v>1478</v>
      </c>
      <c r="E511" s="8">
        <v>30000.0</v>
      </c>
      <c r="G511" s="8" t="s">
        <v>27</v>
      </c>
      <c r="I511" s="16" t="str">
        <f t="shared" si="5"/>
        <v>04/2025</v>
      </c>
      <c r="J511" s="16" t="str">
        <f t="shared" si="6"/>
        <v>CXG-0425</v>
      </c>
    </row>
    <row r="512">
      <c r="A512" s="8" t="s">
        <v>10465</v>
      </c>
      <c r="B512" s="13">
        <v>45751.0</v>
      </c>
      <c r="C512" s="8" t="s">
        <v>6310</v>
      </c>
      <c r="D512" s="8" t="s">
        <v>1509</v>
      </c>
      <c r="E512" s="8">
        <v>117531.18</v>
      </c>
      <c r="G512" s="8" t="s">
        <v>39</v>
      </c>
      <c r="I512" s="16" t="str">
        <f t="shared" si="5"/>
        <v>04/2025</v>
      </c>
      <c r="J512" s="16" t="str">
        <f t="shared" si="6"/>
        <v>CXG-0425</v>
      </c>
    </row>
    <row r="513">
      <c r="A513" s="8" t="s">
        <v>10466</v>
      </c>
      <c r="B513" s="13">
        <v>45752.0</v>
      </c>
      <c r="C513" s="8" t="s">
        <v>6242</v>
      </c>
      <c r="D513" s="8" t="s">
        <v>1478</v>
      </c>
      <c r="E513" s="8">
        <v>23300.0</v>
      </c>
      <c r="G513" s="8" t="s">
        <v>27</v>
      </c>
      <c r="I513" s="16" t="str">
        <f t="shared" si="5"/>
        <v>04/2025</v>
      </c>
      <c r="J513" s="16" t="str">
        <f t="shared" si="6"/>
        <v>CXG-0425</v>
      </c>
    </row>
    <row r="514">
      <c r="A514" s="8" t="s">
        <v>10467</v>
      </c>
      <c r="B514" s="13">
        <v>45754.0</v>
      </c>
      <c r="C514" s="8" t="s">
        <v>6310</v>
      </c>
      <c r="D514" s="8" t="s">
        <v>1509</v>
      </c>
      <c r="E514" s="8">
        <v>63131.31</v>
      </c>
      <c r="G514" s="8" t="s">
        <v>39</v>
      </c>
      <c r="H514" s="8" t="s">
        <v>10468</v>
      </c>
      <c r="I514" s="16" t="str">
        <f t="shared" si="5"/>
        <v>04/2025</v>
      </c>
      <c r="J514" s="16" t="str">
        <f t="shared" si="6"/>
        <v>CXG-0425</v>
      </c>
    </row>
    <row r="515">
      <c r="A515" s="8" t="s">
        <v>10469</v>
      </c>
      <c r="B515" s="13">
        <v>45754.0</v>
      </c>
      <c r="C515" s="8" t="s">
        <v>6248</v>
      </c>
      <c r="D515" s="8" t="s">
        <v>1465</v>
      </c>
      <c r="E515" s="8">
        <v>90439.0</v>
      </c>
      <c r="G515" s="8" t="s">
        <v>168</v>
      </c>
      <c r="I515" s="16" t="str">
        <f t="shared" si="5"/>
        <v>04/2025</v>
      </c>
      <c r="J515" s="16" t="str">
        <f t="shared" si="6"/>
        <v>CXG-0425</v>
      </c>
    </row>
    <row r="516">
      <c r="A516" s="8" t="s">
        <v>10470</v>
      </c>
      <c r="B516" s="13">
        <v>45754.0</v>
      </c>
      <c r="C516" s="8" t="s">
        <v>6123</v>
      </c>
      <c r="D516" s="8" t="s">
        <v>1465</v>
      </c>
      <c r="E516" s="8">
        <v>52707.54</v>
      </c>
      <c r="G516" s="8" t="s">
        <v>130</v>
      </c>
      <c r="I516" s="16" t="str">
        <f t="shared" si="5"/>
        <v>04/2025</v>
      </c>
      <c r="J516" s="16" t="str">
        <f t="shared" si="6"/>
        <v>CXG-0425</v>
      </c>
    </row>
    <row r="517">
      <c r="A517" s="8" t="s">
        <v>10471</v>
      </c>
      <c r="B517" s="13">
        <v>45754.0</v>
      </c>
      <c r="C517" s="8" t="s">
        <v>6123</v>
      </c>
      <c r="D517" s="8" t="s">
        <v>1473</v>
      </c>
      <c r="E517" s="8">
        <v>163.33</v>
      </c>
      <c r="G517" s="8" t="s">
        <v>130</v>
      </c>
      <c r="H517" s="8" t="s">
        <v>10472</v>
      </c>
      <c r="I517" s="16" t="str">
        <f t="shared" si="5"/>
        <v>04/2025</v>
      </c>
      <c r="J517" s="16" t="str">
        <f t="shared" si="6"/>
        <v>CXG-0425</v>
      </c>
    </row>
    <row r="518">
      <c r="A518" s="8" t="s">
        <v>10473</v>
      </c>
      <c r="B518" s="13">
        <v>45754.0</v>
      </c>
      <c r="C518" s="8" t="s">
        <v>6335</v>
      </c>
      <c r="D518" s="8" t="s">
        <v>1509</v>
      </c>
      <c r="E518" s="8">
        <v>122502.0</v>
      </c>
      <c r="G518" s="8" t="s">
        <v>194</v>
      </c>
      <c r="H518" s="8" t="s">
        <v>10474</v>
      </c>
      <c r="I518" s="16" t="str">
        <f t="shared" si="5"/>
        <v>04/2025</v>
      </c>
      <c r="J518" s="16" t="str">
        <f t="shared" si="6"/>
        <v>CXG-0425</v>
      </c>
    </row>
    <row r="519">
      <c r="A519" s="8" t="s">
        <v>10475</v>
      </c>
      <c r="B519" s="13">
        <v>45754.0</v>
      </c>
      <c r="C519" s="8" t="s">
        <v>6253</v>
      </c>
      <c r="D519" s="8" t="s">
        <v>1478</v>
      </c>
      <c r="E519" s="8">
        <v>10000.0</v>
      </c>
      <c r="G519" s="8" t="s">
        <v>89</v>
      </c>
      <c r="I519" s="16" t="str">
        <f t="shared" si="5"/>
        <v>04/2025</v>
      </c>
      <c r="J519" s="16" t="str">
        <f t="shared" si="6"/>
        <v>CXG-0425</v>
      </c>
    </row>
    <row r="520">
      <c r="A520" s="8" t="s">
        <v>10476</v>
      </c>
      <c r="B520" s="13">
        <v>45755.0</v>
      </c>
      <c r="C520" s="8" t="s">
        <v>6269</v>
      </c>
      <c r="D520" s="8" t="s">
        <v>1465</v>
      </c>
      <c r="E520" s="8">
        <v>20000.0</v>
      </c>
      <c r="G520" s="8" t="s">
        <v>51</v>
      </c>
      <c r="I520" s="16" t="str">
        <f t="shared" si="5"/>
        <v>04/2025</v>
      </c>
      <c r="J520" s="16" t="str">
        <f t="shared" si="6"/>
        <v>CXG-0425</v>
      </c>
    </row>
    <row r="521">
      <c r="A521" s="8" t="s">
        <v>10477</v>
      </c>
      <c r="B521" s="13">
        <v>45755.0</v>
      </c>
      <c r="C521" s="8" t="s">
        <v>6269</v>
      </c>
      <c r="D521" s="8" t="s">
        <v>1465</v>
      </c>
      <c r="E521" s="8">
        <v>10000.0</v>
      </c>
      <c r="G521" s="8" t="s">
        <v>51</v>
      </c>
      <c r="I521" s="16" t="str">
        <f t="shared" si="5"/>
        <v>04/2025</v>
      </c>
      <c r="J521" s="16" t="str">
        <f t="shared" si="6"/>
        <v>CXG-0425</v>
      </c>
    </row>
    <row r="522">
      <c r="A522" s="8" t="s">
        <v>10478</v>
      </c>
      <c r="B522" s="13">
        <v>45755.0</v>
      </c>
      <c r="C522" s="8" t="s">
        <v>6246</v>
      </c>
      <c r="D522" s="8" t="s">
        <v>1473</v>
      </c>
      <c r="E522" s="8">
        <v>-3092.22</v>
      </c>
      <c r="G522" s="8" t="s">
        <v>79</v>
      </c>
      <c r="I522" s="16" t="str">
        <f t="shared" si="5"/>
        <v>04/2025</v>
      </c>
      <c r="J522" s="16" t="str">
        <f t="shared" si="6"/>
        <v>CXG-0425</v>
      </c>
    </row>
    <row r="523">
      <c r="A523" s="8" t="s">
        <v>10479</v>
      </c>
      <c r="B523" s="13">
        <v>45755.0</v>
      </c>
      <c r="C523" s="8" t="s">
        <v>6126</v>
      </c>
      <c r="D523" s="8" t="s">
        <v>1478</v>
      </c>
      <c r="E523" s="8">
        <v>68000.0</v>
      </c>
      <c r="G523" s="8" t="s">
        <v>97</v>
      </c>
      <c r="I523" s="16" t="str">
        <f t="shared" si="5"/>
        <v>04/2025</v>
      </c>
      <c r="J523" s="16" t="str">
        <f t="shared" si="6"/>
        <v>CXG-0425</v>
      </c>
    </row>
    <row r="524">
      <c r="A524" s="8" t="s">
        <v>10480</v>
      </c>
      <c r="B524" s="13">
        <v>45755.0</v>
      </c>
      <c r="C524" s="8" t="s">
        <v>6126</v>
      </c>
      <c r="D524" s="8" t="s">
        <v>1478</v>
      </c>
      <c r="E524" s="8">
        <v>35509.0</v>
      </c>
      <c r="G524" s="8" t="s">
        <v>97</v>
      </c>
      <c r="I524" s="16" t="str">
        <f t="shared" si="5"/>
        <v>04/2025</v>
      </c>
      <c r="J524" s="16" t="str">
        <f t="shared" si="6"/>
        <v>CXG-0425</v>
      </c>
    </row>
    <row r="525">
      <c r="A525" s="10" t="s">
        <v>10481</v>
      </c>
      <c r="B525" s="13">
        <v>45756.0</v>
      </c>
      <c r="C525" s="8" t="s">
        <v>6242</v>
      </c>
      <c r="D525" s="8" t="s">
        <v>1478</v>
      </c>
      <c r="E525" s="8">
        <v>40000.0</v>
      </c>
      <c r="G525" s="8" t="s">
        <v>27</v>
      </c>
      <c r="I525" s="16" t="str">
        <f t="shared" si="5"/>
        <v>04/2025</v>
      </c>
      <c r="J525" s="16" t="str">
        <f t="shared" si="6"/>
        <v>CXG-0425</v>
      </c>
    </row>
    <row r="526">
      <c r="A526" s="8" t="s">
        <v>10482</v>
      </c>
      <c r="B526" s="13">
        <v>45756.0</v>
      </c>
      <c r="C526" s="8" t="s">
        <v>6222</v>
      </c>
      <c r="D526" s="8" t="s">
        <v>1509</v>
      </c>
      <c r="E526" s="8">
        <v>68077.19</v>
      </c>
      <c r="G526" s="8" t="s">
        <v>105</v>
      </c>
      <c r="I526" s="16" t="str">
        <f t="shared" si="5"/>
        <v>04/2025</v>
      </c>
      <c r="J526" s="16" t="str">
        <f t="shared" si="6"/>
        <v>CXG-0425</v>
      </c>
    </row>
    <row r="527">
      <c r="A527" s="8" t="s">
        <v>10483</v>
      </c>
      <c r="B527" s="13">
        <v>45755.0</v>
      </c>
      <c r="C527" s="8" t="s">
        <v>6303</v>
      </c>
      <c r="D527" s="8" t="s">
        <v>1509</v>
      </c>
      <c r="E527" s="8">
        <v>125041.51</v>
      </c>
      <c r="G527" s="8" t="s">
        <v>102</v>
      </c>
      <c r="I527" s="16" t="str">
        <f t="shared" si="5"/>
        <v>04/2025</v>
      </c>
      <c r="J527" s="16" t="str">
        <f t="shared" si="6"/>
        <v>CXG-0425</v>
      </c>
    </row>
    <row r="528">
      <c r="A528" s="8" t="s">
        <v>10484</v>
      </c>
      <c r="B528" s="13">
        <v>45748.0</v>
      </c>
      <c r="C528" s="8" t="s">
        <v>6133</v>
      </c>
      <c r="D528" s="8" t="s">
        <v>1465</v>
      </c>
      <c r="E528" s="8">
        <v>23240.0</v>
      </c>
      <c r="G528" s="8" t="s">
        <v>95</v>
      </c>
      <c r="H528" s="8" t="s">
        <v>10485</v>
      </c>
      <c r="I528" s="16" t="str">
        <f t="shared" si="5"/>
        <v>04/2025</v>
      </c>
      <c r="J528" s="16" t="str">
        <f t="shared" si="6"/>
        <v>CXG-0425</v>
      </c>
    </row>
    <row r="529">
      <c r="A529" s="8" t="s">
        <v>10486</v>
      </c>
      <c r="B529" s="13">
        <v>45756.0</v>
      </c>
      <c r="C529" s="8" t="s">
        <v>6253</v>
      </c>
      <c r="D529" s="8" t="s">
        <v>1478</v>
      </c>
      <c r="E529" s="8">
        <v>10000.0</v>
      </c>
      <c r="G529" s="8" t="s">
        <v>89</v>
      </c>
      <c r="I529" s="16" t="str">
        <f t="shared" si="5"/>
        <v>04/2025</v>
      </c>
      <c r="J529" s="16" t="str">
        <f t="shared" si="6"/>
        <v>CXG-0425</v>
      </c>
    </row>
    <row r="530">
      <c r="A530" s="8" t="s">
        <v>10487</v>
      </c>
      <c r="B530" s="13">
        <v>45757.0</v>
      </c>
      <c r="C530" s="8" t="s">
        <v>6269</v>
      </c>
      <c r="D530" s="8" t="s">
        <v>1473</v>
      </c>
      <c r="E530" s="8">
        <v>170.07</v>
      </c>
      <c r="G530" s="8" t="s">
        <v>51</v>
      </c>
      <c r="I530" s="16" t="str">
        <f t="shared" si="5"/>
        <v>04/2025</v>
      </c>
      <c r="J530" s="16" t="str">
        <f t="shared" si="6"/>
        <v>CXG-0425</v>
      </c>
    </row>
    <row r="531">
      <c r="A531" s="8" t="s">
        <v>10488</v>
      </c>
      <c r="B531" s="13">
        <v>45757.0</v>
      </c>
      <c r="C531" s="8" t="s">
        <v>6342</v>
      </c>
      <c r="D531" s="8" t="s">
        <v>1478</v>
      </c>
      <c r="E531" s="8">
        <v>30000.0</v>
      </c>
      <c r="G531" s="8" t="s">
        <v>79</v>
      </c>
      <c r="I531" s="16" t="str">
        <f t="shared" si="5"/>
        <v>04/2025</v>
      </c>
      <c r="J531" s="16" t="str">
        <f t="shared" si="6"/>
        <v>CXG-0425</v>
      </c>
    </row>
    <row r="532">
      <c r="A532" s="8" t="s">
        <v>10489</v>
      </c>
      <c r="B532" s="13">
        <v>45757.0</v>
      </c>
      <c r="C532" s="8" t="s">
        <v>6357</v>
      </c>
      <c r="D532" s="8" t="s">
        <v>1478</v>
      </c>
      <c r="E532" s="8">
        <v>7035.0</v>
      </c>
      <c r="G532" s="8" t="s">
        <v>81</v>
      </c>
      <c r="I532" s="16" t="str">
        <f t="shared" si="5"/>
        <v>04/2025</v>
      </c>
      <c r="J532" s="16" t="str">
        <f t="shared" si="6"/>
        <v>CXG-0425</v>
      </c>
    </row>
    <row r="533">
      <c r="A533" s="8" t="s">
        <v>10490</v>
      </c>
      <c r="B533" s="13">
        <v>45758.0</v>
      </c>
      <c r="C533" s="8" t="s">
        <v>6339</v>
      </c>
      <c r="D533" s="8" t="s">
        <v>1478</v>
      </c>
      <c r="E533" s="8">
        <v>25400.0</v>
      </c>
      <c r="G533" s="8" t="s">
        <v>27</v>
      </c>
      <c r="I533" s="16" t="str">
        <f t="shared" si="5"/>
        <v>04/2025</v>
      </c>
      <c r="J533" s="16" t="str">
        <f t="shared" si="6"/>
        <v>CXG-0425</v>
      </c>
    </row>
    <row r="534">
      <c r="A534" s="8" t="s">
        <v>10491</v>
      </c>
      <c r="B534" s="13">
        <v>45758.0</v>
      </c>
      <c r="C534" s="8" t="s">
        <v>6350</v>
      </c>
      <c r="D534" s="8" t="s">
        <v>1509</v>
      </c>
      <c r="E534" s="8">
        <v>50000.0</v>
      </c>
      <c r="G534" s="8" t="s">
        <v>192</v>
      </c>
      <c r="I534" s="16" t="str">
        <f t="shared" si="5"/>
        <v>04/2025</v>
      </c>
      <c r="J534" s="16" t="str">
        <f t="shared" si="6"/>
        <v>CXG-0425</v>
      </c>
    </row>
    <row r="535">
      <c r="A535" s="8" t="s">
        <v>10492</v>
      </c>
      <c r="B535" s="13">
        <v>45758.0</v>
      </c>
      <c r="C535" s="8" t="s">
        <v>6303</v>
      </c>
      <c r="D535" s="8" t="s">
        <v>1478</v>
      </c>
      <c r="E535" s="8">
        <v>20000.0</v>
      </c>
      <c r="G535" s="8" t="s">
        <v>102</v>
      </c>
      <c r="I535" s="16" t="str">
        <f t="shared" si="5"/>
        <v>04/2025</v>
      </c>
      <c r="J535" s="16" t="str">
        <f t="shared" si="6"/>
        <v>CXG-0425</v>
      </c>
    </row>
    <row r="536">
      <c r="A536" s="8" t="s">
        <v>10493</v>
      </c>
      <c r="B536" s="13">
        <v>45758.0</v>
      </c>
      <c r="C536" s="8" t="s">
        <v>6357</v>
      </c>
      <c r="D536" s="8" t="s">
        <v>1478</v>
      </c>
      <c r="E536" s="8">
        <v>1517.0</v>
      </c>
      <c r="G536" s="8" t="s">
        <v>81</v>
      </c>
      <c r="I536" s="16" t="str">
        <f t="shared" si="5"/>
        <v>04/2025</v>
      </c>
      <c r="J536" s="16" t="str">
        <f t="shared" si="6"/>
        <v>CXG-0425</v>
      </c>
    </row>
    <row r="537">
      <c r="A537" s="8" t="s">
        <v>10494</v>
      </c>
      <c r="B537" s="13">
        <v>45758.0</v>
      </c>
      <c r="C537" s="8" t="s">
        <v>6357</v>
      </c>
      <c r="D537" s="8" t="s">
        <v>1478</v>
      </c>
      <c r="E537" s="8">
        <v>11718.0</v>
      </c>
      <c r="G537" s="8" t="s">
        <v>81</v>
      </c>
      <c r="I537" s="16" t="str">
        <f t="shared" si="5"/>
        <v>04/2025</v>
      </c>
      <c r="J537" s="16" t="str">
        <f t="shared" si="6"/>
        <v>CXG-0425</v>
      </c>
    </row>
    <row r="538">
      <c r="A538" s="10" t="s">
        <v>10495</v>
      </c>
      <c r="B538" s="13">
        <v>45758.0</v>
      </c>
      <c r="C538" s="8" t="s">
        <v>6346</v>
      </c>
      <c r="D538" s="8" t="s">
        <v>1575</v>
      </c>
      <c r="E538" s="8">
        <v>51249.0</v>
      </c>
      <c r="G538" s="8" t="s">
        <v>51</v>
      </c>
      <c r="I538" s="16" t="str">
        <f t="shared" si="5"/>
        <v>04/2025</v>
      </c>
      <c r="J538" s="16" t="str">
        <f t="shared" si="6"/>
        <v>CXG-0425</v>
      </c>
    </row>
    <row r="539">
      <c r="A539" s="8" t="s">
        <v>10496</v>
      </c>
      <c r="B539" s="13">
        <v>45758.0</v>
      </c>
      <c r="C539" s="8" t="s">
        <v>6346</v>
      </c>
      <c r="D539" s="8" t="s">
        <v>1575</v>
      </c>
      <c r="E539" s="8">
        <v>10000.0</v>
      </c>
      <c r="G539" s="8" t="s">
        <v>51</v>
      </c>
      <c r="I539" s="16" t="str">
        <f t="shared" si="5"/>
        <v>04/2025</v>
      </c>
      <c r="J539" s="16" t="str">
        <f t="shared" si="6"/>
        <v>CXG-0425</v>
      </c>
    </row>
    <row r="540">
      <c r="A540" s="8" t="s">
        <v>10497</v>
      </c>
      <c r="B540" s="13">
        <v>45759.0</v>
      </c>
      <c r="C540" s="8" t="s">
        <v>6357</v>
      </c>
      <c r="D540" s="8" t="s">
        <v>1478</v>
      </c>
      <c r="E540" s="8">
        <v>1328.0</v>
      </c>
      <c r="G540" s="8" t="s">
        <v>81</v>
      </c>
      <c r="I540" s="16" t="str">
        <f t="shared" si="5"/>
        <v>04/2025</v>
      </c>
      <c r="J540" s="16" t="str">
        <f t="shared" si="6"/>
        <v>CXG-0425</v>
      </c>
    </row>
    <row r="541">
      <c r="A541" s="8" t="s">
        <v>10498</v>
      </c>
      <c r="B541" s="13">
        <v>45759.0</v>
      </c>
      <c r="C541" s="8" t="s">
        <v>6342</v>
      </c>
      <c r="D541" s="8" t="s">
        <v>1478</v>
      </c>
      <c r="E541" s="8">
        <v>17500.0</v>
      </c>
      <c r="G541" s="8" t="s">
        <v>79</v>
      </c>
      <c r="I541" s="16" t="str">
        <f t="shared" si="5"/>
        <v>04/2025</v>
      </c>
      <c r="J541" s="16" t="str">
        <f t="shared" si="6"/>
        <v>CXG-0425</v>
      </c>
    </row>
    <row r="542">
      <c r="A542" s="8" t="s">
        <v>10499</v>
      </c>
      <c r="B542" s="13">
        <v>45761.0</v>
      </c>
      <c r="C542" s="8" t="s">
        <v>6350</v>
      </c>
      <c r="D542" s="8" t="s">
        <v>1509</v>
      </c>
      <c r="E542" s="8">
        <v>50000.0</v>
      </c>
      <c r="G542" s="8" t="s">
        <v>192</v>
      </c>
      <c r="I542" s="16" t="str">
        <f t="shared" si="5"/>
        <v>04/2025</v>
      </c>
      <c r="J542" s="16" t="str">
        <f t="shared" si="6"/>
        <v>CXG-0425</v>
      </c>
    </row>
    <row r="543">
      <c r="A543" s="8" t="s">
        <v>10500</v>
      </c>
      <c r="B543" s="13">
        <v>45758.0</v>
      </c>
      <c r="C543" s="8" t="s">
        <v>6173</v>
      </c>
      <c r="D543" s="8" t="s">
        <v>1478</v>
      </c>
      <c r="E543" s="8">
        <v>96256.0</v>
      </c>
      <c r="G543" s="8" t="s">
        <v>127</v>
      </c>
      <c r="I543" s="16" t="str">
        <f t="shared" si="5"/>
        <v>04/2025</v>
      </c>
      <c r="J543" s="16" t="str">
        <f t="shared" si="6"/>
        <v>CXG-0425</v>
      </c>
    </row>
    <row r="544">
      <c r="A544" s="8" t="s">
        <v>10501</v>
      </c>
      <c r="B544" s="13">
        <v>45761.0</v>
      </c>
      <c r="C544" s="8" t="s">
        <v>6357</v>
      </c>
      <c r="D544" s="8" t="s">
        <v>1505</v>
      </c>
      <c r="E544" s="8">
        <v>17000.0</v>
      </c>
      <c r="G544" s="8" t="s">
        <v>81</v>
      </c>
      <c r="H544" s="8" t="s">
        <v>10502</v>
      </c>
      <c r="I544" s="16" t="str">
        <f t="shared" si="5"/>
        <v>04/2025</v>
      </c>
      <c r="J544" s="16" t="str">
        <f t="shared" si="6"/>
        <v>CXG-0425</v>
      </c>
    </row>
    <row r="545">
      <c r="A545" s="8" t="s">
        <v>10503</v>
      </c>
      <c r="B545" s="13">
        <v>45761.0</v>
      </c>
      <c r="C545" s="8" t="s">
        <v>6337</v>
      </c>
      <c r="D545" s="8" t="s">
        <v>1465</v>
      </c>
      <c r="E545" s="8">
        <v>25000.0</v>
      </c>
      <c r="G545" s="8" t="s">
        <v>99</v>
      </c>
      <c r="I545" s="16" t="str">
        <f t="shared" si="5"/>
        <v>04/2025</v>
      </c>
      <c r="J545" s="16" t="str">
        <f t="shared" si="6"/>
        <v>CXG-0425</v>
      </c>
    </row>
    <row r="546">
      <c r="A546" s="8" t="s">
        <v>10504</v>
      </c>
      <c r="B546" s="13">
        <v>45761.0</v>
      </c>
      <c r="C546" s="8" t="s">
        <v>6253</v>
      </c>
      <c r="D546" s="8" t="s">
        <v>1478</v>
      </c>
      <c r="E546" s="8">
        <v>10000.0</v>
      </c>
      <c r="G546" s="8" t="s">
        <v>89</v>
      </c>
      <c r="I546" s="16" t="str">
        <f t="shared" si="5"/>
        <v>04/2025</v>
      </c>
      <c r="J546" s="16" t="str">
        <f t="shared" si="6"/>
        <v>CXG-0425</v>
      </c>
    </row>
    <row r="547">
      <c r="A547" s="8" t="s">
        <v>10505</v>
      </c>
      <c r="B547" s="13">
        <v>45761.0</v>
      </c>
      <c r="C547" s="8" t="s">
        <v>6337</v>
      </c>
      <c r="D547" s="8" t="s">
        <v>1478</v>
      </c>
      <c r="E547" s="8">
        <v>10000.0</v>
      </c>
      <c r="G547" s="8" t="s">
        <v>99</v>
      </c>
      <c r="I547" s="16" t="str">
        <f t="shared" si="5"/>
        <v>04/2025</v>
      </c>
      <c r="J547" s="16" t="str">
        <f t="shared" si="6"/>
        <v>CXG-0425</v>
      </c>
    </row>
    <row r="548">
      <c r="A548" s="8"/>
      <c r="B548" s="13"/>
      <c r="C548" s="8"/>
      <c r="D548" s="8"/>
      <c r="E548" s="8"/>
      <c r="G548" s="8"/>
    </row>
    <row r="549">
      <c r="A549" s="8" t="s">
        <v>10506</v>
      </c>
      <c r="B549" s="13">
        <v>45762.0</v>
      </c>
      <c r="C549" s="8" t="s">
        <v>6350</v>
      </c>
      <c r="D549" s="8" t="s">
        <v>1509</v>
      </c>
      <c r="E549" s="8">
        <v>23712.0</v>
      </c>
      <c r="G549" s="8" t="s">
        <v>192</v>
      </c>
      <c r="I549" s="16" t="str">
        <f t="shared" ref="I549:I552" si="7">TEXT(B549,"MM/YYYY")</f>
        <v>04/2025</v>
      </c>
      <c r="J549" s="16" t="str">
        <f t="shared" ref="J549:J552" si="8">IF(B549="","",CONCATENATE("CXG-",TEXT(B549,"MMYY")))</f>
        <v>CXG-0425</v>
      </c>
    </row>
    <row r="550">
      <c r="A550" s="8" t="s">
        <v>10507</v>
      </c>
      <c r="B550" s="13">
        <v>45762.0</v>
      </c>
      <c r="C550" s="8" t="s">
        <v>6350</v>
      </c>
      <c r="D550" s="8" t="s">
        <v>1473</v>
      </c>
      <c r="E550" s="8">
        <v>-47.68</v>
      </c>
      <c r="G550" s="8" t="s">
        <v>192</v>
      </c>
      <c r="I550" s="16" t="str">
        <f t="shared" si="7"/>
        <v>04/2025</v>
      </c>
      <c r="J550" s="16" t="str">
        <f t="shared" si="8"/>
        <v>CXG-0425</v>
      </c>
    </row>
    <row r="551">
      <c r="A551" s="8" t="s">
        <v>10508</v>
      </c>
      <c r="B551" s="13">
        <v>45762.0</v>
      </c>
      <c r="C551" s="8" t="s">
        <v>6339</v>
      </c>
      <c r="D551" s="8" t="s">
        <v>1478</v>
      </c>
      <c r="E551" s="8">
        <v>60000.0</v>
      </c>
      <c r="G551" s="8" t="s">
        <v>27</v>
      </c>
      <c r="I551" s="16" t="str">
        <f t="shared" si="7"/>
        <v>04/2025</v>
      </c>
      <c r="J551" s="16" t="str">
        <f t="shared" si="8"/>
        <v>CXG-0425</v>
      </c>
    </row>
    <row r="552">
      <c r="A552" s="8" t="s">
        <v>10509</v>
      </c>
      <c r="B552" s="13">
        <v>45762.0</v>
      </c>
      <c r="C552" s="8" t="s">
        <v>6242</v>
      </c>
      <c r="D552" s="8" t="s">
        <v>1473</v>
      </c>
      <c r="E552" s="8">
        <v>125.22</v>
      </c>
      <c r="G552" s="8" t="s">
        <v>27</v>
      </c>
      <c r="I552" s="16" t="str">
        <f t="shared" si="7"/>
        <v>04/2025</v>
      </c>
      <c r="J552" s="16" t="str">
        <f t="shared" si="8"/>
        <v>CXG-0425</v>
      </c>
    </row>
    <row r="553">
      <c r="A553" s="8"/>
      <c r="B553" s="13"/>
      <c r="C553" s="8"/>
      <c r="D553" s="8"/>
      <c r="E553" s="8"/>
      <c r="G553" s="8"/>
    </row>
    <row r="554">
      <c r="A554" s="8" t="s">
        <v>10510</v>
      </c>
      <c r="B554" s="13">
        <v>45762.0</v>
      </c>
      <c r="C554" s="8" t="s">
        <v>6303</v>
      </c>
      <c r="D554" s="8" t="s">
        <v>1465</v>
      </c>
      <c r="E554" s="8">
        <v>13850.0</v>
      </c>
      <c r="G554" s="8" t="s">
        <v>102</v>
      </c>
      <c r="H554" s="8" t="s">
        <v>10185</v>
      </c>
      <c r="I554" s="16" t="str">
        <f t="shared" ref="I554:I574" si="9">TEXT(B554,"MM/YYYY")</f>
        <v>04/2025</v>
      </c>
      <c r="J554" s="16" t="str">
        <f t="shared" ref="J554:J574" si="10">IF(B554="","",CONCATENATE("CXG-",TEXT(B554,"MMYY")))</f>
        <v>CXG-0425</v>
      </c>
    </row>
    <row r="555">
      <c r="A555" s="8" t="s">
        <v>10511</v>
      </c>
      <c r="B555" s="13">
        <v>45763.0</v>
      </c>
      <c r="C555" s="8" t="s">
        <v>6369</v>
      </c>
      <c r="D555" s="8" t="s">
        <v>1465</v>
      </c>
      <c r="E555" s="8">
        <v>26660.0</v>
      </c>
      <c r="G555" s="8" t="s">
        <v>198</v>
      </c>
      <c r="I555" s="16" t="str">
        <f t="shared" si="9"/>
        <v>04/2025</v>
      </c>
      <c r="J555" s="16" t="str">
        <f t="shared" si="10"/>
        <v>CXG-0425</v>
      </c>
    </row>
    <row r="556">
      <c r="A556" s="8" t="s">
        <v>10512</v>
      </c>
      <c r="B556" s="13">
        <v>45763.0</v>
      </c>
      <c r="C556" s="8" t="s">
        <v>6369</v>
      </c>
      <c r="D556" s="8" t="s">
        <v>1473</v>
      </c>
      <c r="E556" s="8">
        <v>1.95</v>
      </c>
      <c r="G556" s="8" t="s">
        <v>198</v>
      </c>
      <c r="I556" s="16" t="str">
        <f t="shared" si="9"/>
        <v>04/2025</v>
      </c>
      <c r="J556" s="16" t="str">
        <f t="shared" si="10"/>
        <v>CXG-0425</v>
      </c>
    </row>
    <row r="557">
      <c r="A557" s="8" t="s">
        <v>10513</v>
      </c>
      <c r="B557" s="13">
        <v>45763.0</v>
      </c>
      <c r="C557" s="8" t="s">
        <v>6339</v>
      </c>
      <c r="D557" s="8" t="s">
        <v>1478</v>
      </c>
      <c r="E557" s="8">
        <v>20000.0</v>
      </c>
      <c r="G557" s="8" t="s">
        <v>27</v>
      </c>
      <c r="I557" s="16" t="str">
        <f t="shared" si="9"/>
        <v>04/2025</v>
      </c>
      <c r="J557" s="16" t="str">
        <f t="shared" si="10"/>
        <v>CXG-0425</v>
      </c>
    </row>
    <row r="558">
      <c r="A558" s="8" t="s">
        <v>10514</v>
      </c>
      <c r="B558" s="13">
        <v>45763.0</v>
      </c>
      <c r="C558" s="8" t="s">
        <v>6346</v>
      </c>
      <c r="D558" s="8" t="s">
        <v>1575</v>
      </c>
      <c r="E558" s="8">
        <v>65000.0</v>
      </c>
      <c r="G558" s="8" t="s">
        <v>51</v>
      </c>
      <c r="I558" s="16" t="str">
        <f t="shared" si="9"/>
        <v>04/2025</v>
      </c>
      <c r="J558" s="16" t="str">
        <f t="shared" si="10"/>
        <v>CXG-0425</v>
      </c>
    </row>
    <row r="559">
      <c r="A559" s="8" t="s">
        <v>10515</v>
      </c>
      <c r="B559" s="13">
        <v>45763.0</v>
      </c>
      <c r="C559" s="8" t="s">
        <v>6346</v>
      </c>
      <c r="D559" s="8" t="s">
        <v>1478</v>
      </c>
      <c r="E559" s="8">
        <v>93000.0</v>
      </c>
      <c r="G559" s="8" t="s">
        <v>51</v>
      </c>
      <c r="I559" s="16" t="str">
        <f t="shared" si="9"/>
        <v>04/2025</v>
      </c>
      <c r="J559" s="16" t="str">
        <f t="shared" si="10"/>
        <v>CXG-0425</v>
      </c>
    </row>
    <row r="560">
      <c r="A560" s="8" t="s">
        <v>10516</v>
      </c>
      <c r="B560" s="13">
        <v>45762.0</v>
      </c>
      <c r="C560" s="8" t="s">
        <v>6253</v>
      </c>
      <c r="D560" s="8" t="s">
        <v>1478</v>
      </c>
      <c r="E560" s="8">
        <v>10000.0</v>
      </c>
      <c r="G560" s="8" t="s">
        <v>89</v>
      </c>
      <c r="I560" s="16" t="str">
        <f t="shared" si="9"/>
        <v>04/2025</v>
      </c>
      <c r="J560" s="16" t="str">
        <f t="shared" si="10"/>
        <v>CXG-0425</v>
      </c>
    </row>
    <row r="561">
      <c r="A561" s="8" t="s">
        <v>10517</v>
      </c>
      <c r="B561" s="13">
        <v>45763.0</v>
      </c>
      <c r="C561" s="8" t="s">
        <v>6253</v>
      </c>
      <c r="D561" s="8" t="s">
        <v>1478</v>
      </c>
      <c r="E561" s="8">
        <v>30000.0</v>
      </c>
      <c r="G561" s="8" t="s">
        <v>89</v>
      </c>
      <c r="I561" s="16" t="str">
        <f t="shared" si="9"/>
        <v>04/2025</v>
      </c>
      <c r="J561" s="16" t="str">
        <f t="shared" si="10"/>
        <v>CXG-0425</v>
      </c>
    </row>
    <row r="562">
      <c r="A562" s="8" t="s">
        <v>10518</v>
      </c>
      <c r="B562" s="13">
        <v>45763.0</v>
      </c>
      <c r="C562" s="8" t="s">
        <v>6303</v>
      </c>
      <c r="D562" s="8" t="s">
        <v>1465</v>
      </c>
      <c r="E562" s="8">
        <v>119764.83</v>
      </c>
      <c r="G562" s="8" t="s">
        <v>102</v>
      </c>
      <c r="I562" s="16" t="str">
        <f t="shared" si="9"/>
        <v>04/2025</v>
      </c>
      <c r="J562" s="16" t="str">
        <f t="shared" si="10"/>
        <v>CXG-0425</v>
      </c>
    </row>
    <row r="563">
      <c r="A563" s="8" t="s">
        <v>10519</v>
      </c>
      <c r="B563" s="13">
        <v>45763.0</v>
      </c>
      <c r="C563" s="8" t="s">
        <v>6357</v>
      </c>
      <c r="D563" s="8" t="s">
        <v>1575</v>
      </c>
      <c r="E563" s="8">
        <v>31945.0</v>
      </c>
      <c r="G563" s="8" t="s">
        <v>81</v>
      </c>
      <c r="I563" s="16" t="str">
        <f t="shared" si="9"/>
        <v>04/2025</v>
      </c>
      <c r="J563" s="16" t="str">
        <f t="shared" si="10"/>
        <v>CXG-0425</v>
      </c>
    </row>
    <row r="564">
      <c r="A564" s="8" t="s">
        <v>10520</v>
      </c>
      <c r="B564" s="13">
        <v>45763.0</v>
      </c>
      <c r="C564" s="8" t="s">
        <v>6133</v>
      </c>
      <c r="D564" s="8" t="s">
        <v>1473</v>
      </c>
      <c r="E564" s="8">
        <v>0.02</v>
      </c>
      <c r="G564" s="8" t="s">
        <v>95</v>
      </c>
      <c r="I564" s="16" t="str">
        <f t="shared" si="9"/>
        <v>04/2025</v>
      </c>
      <c r="J564" s="16" t="str">
        <f t="shared" si="10"/>
        <v>CXG-0425</v>
      </c>
    </row>
    <row r="565">
      <c r="A565" s="8" t="s">
        <v>10521</v>
      </c>
      <c r="B565" s="13">
        <v>45748.0</v>
      </c>
      <c r="C565" s="8" t="s">
        <v>6352</v>
      </c>
      <c r="D565" s="8" t="s">
        <v>1478</v>
      </c>
      <c r="E565" s="8">
        <v>50000.0</v>
      </c>
      <c r="G565" s="8" t="s">
        <v>19</v>
      </c>
      <c r="I565" s="16" t="str">
        <f t="shared" si="9"/>
        <v>04/2025</v>
      </c>
      <c r="J565" s="16" t="str">
        <f t="shared" si="10"/>
        <v>CXG-0425</v>
      </c>
    </row>
    <row r="566">
      <c r="A566" s="8" t="s">
        <v>10522</v>
      </c>
      <c r="B566" s="13">
        <v>45763.0</v>
      </c>
      <c r="C566" s="8" t="s">
        <v>6303</v>
      </c>
      <c r="D566" s="8" t="s">
        <v>1478</v>
      </c>
      <c r="E566" s="8">
        <v>62113.0</v>
      </c>
      <c r="G566" s="8" t="s">
        <v>102</v>
      </c>
      <c r="I566" s="16" t="str">
        <f t="shared" si="9"/>
        <v>04/2025</v>
      </c>
      <c r="J566" s="16" t="str">
        <f t="shared" si="10"/>
        <v>CXG-0425</v>
      </c>
    </row>
    <row r="567">
      <c r="A567" s="8" t="s">
        <v>10523</v>
      </c>
      <c r="B567" s="13">
        <v>45763.0</v>
      </c>
      <c r="C567" s="8" t="s">
        <v>6303</v>
      </c>
      <c r="D567" s="8" t="s">
        <v>1478</v>
      </c>
      <c r="E567" s="8">
        <v>15000.0</v>
      </c>
      <c r="G567" s="8" t="s">
        <v>102</v>
      </c>
      <c r="I567" s="16" t="str">
        <f t="shared" si="9"/>
        <v>04/2025</v>
      </c>
      <c r="J567" s="16" t="str">
        <f t="shared" si="10"/>
        <v>CXG-0425</v>
      </c>
    </row>
    <row r="568">
      <c r="A568" s="8" t="s">
        <v>10524</v>
      </c>
      <c r="B568" s="13">
        <v>45763.0</v>
      </c>
      <c r="C568" s="8" t="s">
        <v>6357</v>
      </c>
      <c r="D568" s="8" t="s">
        <v>1478</v>
      </c>
      <c r="E568" s="8">
        <v>7176.0</v>
      </c>
      <c r="G568" s="8" t="s">
        <v>81</v>
      </c>
      <c r="H568" s="8"/>
      <c r="I568" s="16" t="str">
        <f t="shared" si="9"/>
        <v>04/2025</v>
      </c>
      <c r="J568" s="16" t="str">
        <f t="shared" si="10"/>
        <v>CXG-0425</v>
      </c>
    </row>
    <row r="569">
      <c r="A569" s="8" t="s">
        <v>10525</v>
      </c>
      <c r="B569" s="13">
        <v>45763.0</v>
      </c>
      <c r="C569" s="8" t="s">
        <v>6369</v>
      </c>
      <c r="D569" s="8" t="s">
        <v>1465</v>
      </c>
      <c r="E569" s="8">
        <v>85000.0</v>
      </c>
      <c r="G569" s="8" t="s">
        <v>198</v>
      </c>
      <c r="I569" s="16" t="str">
        <f t="shared" si="9"/>
        <v>04/2025</v>
      </c>
      <c r="J569" s="16" t="str">
        <f t="shared" si="10"/>
        <v>CXG-0425</v>
      </c>
    </row>
    <row r="570">
      <c r="A570" s="8" t="s">
        <v>10526</v>
      </c>
      <c r="B570" s="13">
        <v>45764.0</v>
      </c>
      <c r="C570" s="8" t="s">
        <v>6222</v>
      </c>
      <c r="D570" s="8" t="s">
        <v>1575</v>
      </c>
      <c r="E570" s="8">
        <v>82130.0</v>
      </c>
      <c r="G570" s="8" t="s">
        <v>105</v>
      </c>
      <c r="I570" s="16" t="str">
        <f t="shared" si="9"/>
        <v>04/2025</v>
      </c>
      <c r="J570" s="16" t="str">
        <f t="shared" si="10"/>
        <v>CXG-0425</v>
      </c>
    </row>
    <row r="571">
      <c r="A571" s="8" t="s">
        <v>10527</v>
      </c>
      <c r="B571" s="13">
        <v>45764.0</v>
      </c>
      <c r="C571" s="8" t="s">
        <v>6357</v>
      </c>
      <c r="D571" s="8" t="s">
        <v>1478</v>
      </c>
      <c r="E571" s="8">
        <v>4000.0</v>
      </c>
      <c r="G571" s="8" t="s">
        <v>81</v>
      </c>
      <c r="I571" s="16" t="str">
        <f t="shared" si="9"/>
        <v>04/2025</v>
      </c>
      <c r="J571" s="16" t="str">
        <f t="shared" si="10"/>
        <v>CXG-0425</v>
      </c>
    </row>
    <row r="572">
      <c r="A572" s="8" t="s">
        <v>10528</v>
      </c>
      <c r="B572" s="13">
        <v>45764.0</v>
      </c>
      <c r="C572" s="8" t="s">
        <v>6337</v>
      </c>
      <c r="D572" s="8" t="s">
        <v>1478</v>
      </c>
      <c r="E572" s="8">
        <v>25000.0</v>
      </c>
      <c r="G572" s="8" t="s">
        <v>99</v>
      </c>
      <c r="I572" s="16" t="str">
        <f t="shared" si="9"/>
        <v>04/2025</v>
      </c>
      <c r="J572" s="16" t="str">
        <f t="shared" si="10"/>
        <v>CXG-0425</v>
      </c>
    </row>
    <row r="573">
      <c r="A573" s="8" t="s">
        <v>10529</v>
      </c>
      <c r="B573" s="13">
        <v>45764.0</v>
      </c>
      <c r="C573" s="8" t="s">
        <v>6303</v>
      </c>
      <c r="D573" s="8" t="s">
        <v>1465</v>
      </c>
      <c r="E573" s="8">
        <v>20000.0</v>
      </c>
      <c r="G573" s="8" t="s">
        <v>102</v>
      </c>
      <c r="I573" s="16" t="str">
        <f t="shared" si="9"/>
        <v>04/2025</v>
      </c>
      <c r="J573" s="16" t="str">
        <f t="shared" si="10"/>
        <v>CXG-0425</v>
      </c>
    </row>
    <row r="574">
      <c r="A574" s="8" t="s">
        <v>10530</v>
      </c>
      <c r="B574" s="13">
        <v>45764.0</v>
      </c>
      <c r="C574" s="8" t="s">
        <v>6173</v>
      </c>
      <c r="D574" s="8" t="s">
        <v>1575</v>
      </c>
      <c r="E574" s="8">
        <v>117630.0</v>
      </c>
      <c r="G574" s="8" t="s">
        <v>127</v>
      </c>
      <c r="I574" s="16" t="str">
        <f t="shared" si="9"/>
        <v>04/2025</v>
      </c>
      <c r="J574" s="16" t="str">
        <f t="shared" si="10"/>
        <v>CXG-0425</v>
      </c>
    </row>
    <row r="575">
      <c r="A575" s="8"/>
      <c r="B575" s="13"/>
      <c r="C575" s="8"/>
      <c r="D575" s="8"/>
      <c r="E575" s="8"/>
      <c r="G575" s="8"/>
    </row>
    <row r="576">
      <c r="A576" s="8"/>
      <c r="B576" s="13"/>
      <c r="C576" s="8"/>
      <c r="D576" s="8"/>
      <c r="E576" s="8"/>
      <c r="G576" s="8"/>
      <c r="H576" s="8"/>
    </row>
    <row r="577">
      <c r="A577" s="8" t="s">
        <v>10531</v>
      </c>
      <c r="B577" s="13">
        <v>45764.0</v>
      </c>
      <c r="C577" s="8" t="s">
        <v>6379</v>
      </c>
      <c r="D577" s="8" t="s">
        <v>1575</v>
      </c>
      <c r="E577" s="8">
        <v>45000.0</v>
      </c>
      <c r="G577" s="8" t="s">
        <v>23</v>
      </c>
      <c r="H577" s="8"/>
      <c r="I577" s="16" t="str">
        <f t="shared" ref="I577:I578" si="11">TEXT(B577,"MM/YYYY")</f>
        <v>04/2025</v>
      </c>
      <c r="J577" s="16" t="str">
        <f t="shared" ref="J577:J578" si="12">IF(B577="","",CONCATENATE("CXG-",TEXT(B577,"MMYY")))</f>
        <v>CXG-0425</v>
      </c>
    </row>
    <row r="578">
      <c r="A578" s="8" t="s">
        <v>10532</v>
      </c>
      <c r="B578" s="13">
        <v>45764.0</v>
      </c>
      <c r="C578" s="8" t="s">
        <v>6369</v>
      </c>
      <c r="D578" s="8" t="s">
        <v>1465</v>
      </c>
      <c r="E578" s="8">
        <v>15413.0</v>
      </c>
      <c r="G578" s="8" t="s">
        <v>198</v>
      </c>
      <c r="I578" s="16" t="str">
        <f t="shared" si="11"/>
        <v>04/2025</v>
      </c>
      <c r="J578" s="16" t="str">
        <f t="shared" si="12"/>
        <v>CXG-0425</v>
      </c>
    </row>
    <row r="579">
      <c r="A579" s="8"/>
      <c r="B579" s="13"/>
      <c r="C579" s="8"/>
      <c r="D579" s="8"/>
      <c r="E579" s="8"/>
      <c r="G579" s="8"/>
    </row>
    <row r="580">
      <c r="A580" s="8" t="s">
        <v>10533</v>
      </c>
      <c r="B580" s="13">
        <v>45764.0</v>
      </c>
      <c r="C580" s="8" t="s">
        <v>6367</v>
      </c>
      <c r="D580" s="8" t="s">
        <v>1465</v>
      </c>
      <c r="E580" s="8">
        <v>118592.0</v>
      </c>
      <c r="G580" s="8" t="s">
        <v>57</v>
      </c>
      <c r="I580" s="16" t="str">
        <f t="shared" ref="I580:I641" si="13">TEXT(B580,"MM/YYYY")</f>
        <v>04/2025</v>
      </c>
      <c r="J580" s="16" t="str">
        <f t="shared" ref="J580:J641" si="14">IF(B580="","",CONCATENATE("CXG-",TEXT(B580,"MMYY")))</f>
        <v>CXG-0425</v>
      </c>
    </row>
    <row r="581">
      <c r="A581" s="8" t="s">
        <v>10534</v>
      </c>
      <c r="B581" s="13">
        <v>45764.0</v>
      </c>
      <c r="C581" s="8" t="s">
        <v>6357</v>
      </c>
      <c r="D581" s="8" t="s">
        <v>1478</v>
      </c>
      <c r="E581" s="8">
        <v>6000.0</v>
      </c>
      <c r="G581" s="8" t="s">
        <v>81</v>
      </c>
      <c r="I581" s="16" t="str">
        <f t="shared" si="13"/>
        <v>04/2025</v>
      </c>
      <c r="J581" s="16" t="str">
        <f t="shared" si="14"/>
        <v>CXG-0425</v>
      </c>
    </row>
    <row r="582">
      <c r="A582" s="8" t="s">
        <v>10535</v>
      </c>
      <c r="B582" s="13">
        <v>45764.0</v>
      </c>
      <c r="C582" s="8" t="s">
        <v>6379</v>
      </c>
      <c r="D582" s="8" t="s">
        <v>1575</v>
      </c>
      <c r="E582" s="8">
        <v>70000.0</v>
      </c>
      <c r="G582" s="8" t="s">
        <v>23</v>
      </c>
      <c r="I582" s="16" t="str">
        <f t="shared" si="13"/>
        <v>04/2025</v>
      </c>
      <c r="J582" s="16" t="str">
        <f t="shared" si="14"/>
        <v>CXG-0425</v>
      </c>
    </row>
    <row r="583">
      <c r="A583" s="8" t="s">
        <v>10536</v>
      </c>
      <c r="B583" s="13">
        <v>45764.0</v>
      </c>
      <c r="C583" s="8" t="s">
        <v>6365</v>
      </c>
      <c r="D583" s="8" t="s">
        <v>1575</v>
      </c>
      <c r="E583" s="8">
        <v>100000.0</v>
      </c>
      <c r="G583" s="8" t="s">
        <v>121</v>
      </c>
      <c r="I583" s="16" t="str">
        <f t="shared" si="13"/>
        <v>04/2025</v>
      </c>
      <c r="J583" s="16" t="str">
        <f t="shared" si="14"/>
        <v>CXG-0425</v>
      </c>
    </row>
    <row r="584">
      <c r="A584" s="8" t="s">
        <v>10537</v>
      </c>
      <c r="B584" s="13">
        <v>45764.0</v>
      </c>
      <c r="C584" s="8" t="s">
        <v>6346</v>
      </c>
      <c r="D584" s="8" t="s">
        <v>1575</v>
      </c>
      <c r="E584" s="8">
        <v>40000.0</v>
      </c>
      <c r="G584" s="8" t="s">
        <v>51</v>
      </c>
      <c r="I584" s="16" t="str">
        <f t="shared" si="13"/>
        <v>04/2025</v>
      </c>
      <c r="J584" s="16" t="str">
        <f t="shared" si="14"/>
        <v>CXG-0425</v>
      </c>
    </row>
    <row r="585">
      <c r="A585" s="8" t="s">
        <v>10538</v>
      </c>
      <c r="B585" s="13">
        <v>45764.0</v>
      </c>
      <c r="C585" s="8" t="s">
        <v>6346</v>
      </c>
      <c r="D585" s="8" t="s">
        <v>1575</v>
      </c>
      <c r="E585" s="8">
        <v>30000.0</v>
      </c>
      <c r="G585" s="8" t="s">
        <v>51</v>
      </c>
      <c r="I585" s="16" t="str">
        <f t="shared" si="13"/>
        <v>04/2025</v>
      </c>
      <c r="J585" s="16" t="str">
        <f t="shared" si="14"/>
        <v>CXG-0425</v>
      </c>
    </row>
    <row r="586">
      <c r="A586" s="8" t="s">
        <v>10539</v>
      </c>
      <c r="B586" s="13">
        <v>45764.0</v>
      </c>
      <c r="C586" s="8" t="s">
        <v>6357</v>
      </c>
      <c r="D586" s="8" t="s">
        <v>1478</v>
      </c>
      <c r="E586" s="8">
        <v>6900.0</v>
      </c>
      <c r="G586" s="8" t="s">
        <v>81</v>
      </c>
      <c r="I586" s="16" t="str">
        <f t="shared" si="13"/>
        <v>04/2025</v>
      </c>
      <c r="J586" s="16" t="str">
        <f t="shared" si="14"/>
        <v>CXG-0425</v>
      </c>
    </row>
    <row r="587">
      <c r="A587" s="8" t="s">
        <v>10540</v>
      </c>
      <c r="B587" s="13">
        <v>45766.0</v>
      </c>
      <c r="C587" s="8" t="s">
        <v>6352</v>
      </c>
      <c r="D587" s="8" t="s">
        <v>1575</v>
      </c>
      <c r="E587" s="8">
        <v>20000.0</v>
      </c>
      <c r="G587" s="8" t="s">
        <v>201</v>
      </c>
      <c r="I587" s="16" t="str">
        <f t="shared" si="13"/>
        <v>04/2025</v>
      </c>
      <c r="J587" s="16" t="str">
        <f t="shared" si="14"/>
        <v>CXG-0425</v>
      </c>
    </row>
    <row r="588">
      <c r="A588" s="8" t="s">
        <v>10541</v>
      </c>
      <c r="B588" s="13">
        <v>45767.0</v>
      </c>
      <c r="C588" s="8" t="s">
        <v>6373</v>
      </c>
      <c r="D588" s="8" t="s">
        <v>1478</v>
      </c>
      <c r="E588" s="8">
        <v>83016.0</v>
      </c>
      <c r="G588" s="8" t="s">
        <v>63</v>
      </c>
      <c r="I588" s="16" t="str">
        <f t="shared" si="13"/>
        <v>04/2025</v>
      </c>
      <c r="J588" s="16" t="str">
        <f t="shared" si="14"/>
        <v>CXG-0425</v>
      </c>
    </row>
    <row r="589">
      <c r="A589" s="8" t="s">
        <v>10542</v>
      </c>
      <c r="B589" s="13">
        <v>45768.0</v>
      </c>
      <c r="C589" s="8" t="s">
        <v>6373</v>
      </c>
      <c r="D589" s="8" t="s">
        <v>1575</v>
      </c>
      <c r="E589" s="8">
        <v>6445.02</v>
      </c>
      <c r="G589" s="8" t="s">
        <v>63</v>
      </c>
      <c r="I589" s="16" t="str">
        <f t="shared" si="13"/>
        <v>04/2025</v>
      </c>
      <c r="J589" s="16" t="str">
        <f t="shared" si="14"/>
        <v>CXG-0425</v>
      </c>
    </row>
    <row r="590">
      <c r="A590" s="8" t="s">
        <v>10543</v>
      </c>
      <c r="B590" s="13">
        <v>45768.0</v>
      </c>
      <c r="C590" s="8" t="s">
        <v>6373</v>
      </c>
      <c r="D590" s="8" t="s">
        <v>1473</v>
      </c>
      <c r="E590" s="8">
        <v>0.2</v>
      </c>
      <c r="G590" s="8" t="s">
        <v>63</v>
      </c>
      <c r="I590" s="16" t="str">
        <f t="shared" si="13"/>
        <v>04/2025</v>
      </c>
      <c r="J590" s="16" t="str">
        <f t="shared" si="14"/>
        <v>CXG-0425</v>
      </c>
    </row>
    <row r="591">
      <c r="A591" s="8" t="s">
        <v>10544</v>
      </c>
      <c r="B591" s="13">
        <v>45768.0</v>
      </c>
      <c r="C591" s="8" t="s">
        <v>6339</v>
      </c>
      <c r="D591" s="8" t="s">
        <v>1478</v>
      </c>
      <c r="E591" s="8">
        <v>18200.0</v>
      </c>
      <c r="G591" s="8" t="s">
        <v>27</v>
      </c>
      <c r="H591" s="8" t="s">
        <v>10545</v>
      </c>
      <c r="I591" s="16" t="str">
        <f t="shared" si="13"/>
        <v>04/2025</v>
      </c>
      <c r="J591" s="16" t="str">
        <f t="shared" si="14"/>
        <v>CXG-0425</v>
      </c>
    </row>
    <row r="592">
      <c r="A592" s="8" t="s">
        <v>10546</v>
      </c>
      <c r="B592" s="13">
        <v>45768.0</v>
      </c>
      <c r="C592" s="8" t="s">
        <v>6352</v>
      </c>
      <c r="D592" s="8" t="s">
        <v>1478</v>
      </c>
      <c r="E592" s="8">
        <v>11800.0</v>
      </c>
      <c r="G592" s="8" t="s">
        <v>201</v>
      </c>
      <c r="H592" s="8" t="s">
        <v>10545</v>
      </c>
      <c r="I592" s="16" t="str">
        <f t="shared" si="13"/>
        <v>04/2025</v>
      </c>
      <c r="J592" s="16" t="str">
        <f t="shared" si="14"/>
        <v>CXG-0425</v>
      </c>
    </row>
    <row r="593">
      <c r="A593" s="8" t="s">
        <v>10547</v>
      </c>
      <c r="B593" s="13">
        <v>45763.0</v>
      </c>
      <c r="C593" s="8" t="s">
        <v>6173</v>
      </c>
      <c r="D593" s="8" t="s">
        <v>1478</v>
      </c>
      <c r="E593" s="8">
        <v>73166.0</v>
      </c>
      <c r="G593" s="8" t="s">
        <v>127</v>
      </c>
      <c r="I593" s="16" t="str">
        <f t="shared" si="13"/>
        <v>04/2025</v>
      </c>
      <c r="J593" s="16" t="str">
        <f t="shared" si="14"/>
        <v>CXG-0425</v>
      </c>
    </row>
    <row r="594">
      <c r="A594" s="8" t="s">
        <v>10548</v>
      </c>
      <c r="B594" s="13">
        <v>45763.0</v>
      </c>
      <c r="C594" s="8" t="s">
        <v>6303</v>
      </c>
      <c r="D594" s="8" t="s">
        <v>1478</v>
      </c>
      <c r="E594" s="8">
        <v>10654.0</v>
      </c>
      <c r="G594" s="8" t="s">
        <v>102</v>
      </c>
      <c r="H594" s="8"/>
      <c r="I594" s="16" t="str">
        <f t="shared" si="13"/>
        <v>04/2025</v>
      </c>
      <c r="J594" s="16" t="str">
        <f t="shared" si="14"/>
        <v>CXG-0425</v>
      </c>
    </row>
    <row r="595">
      <c r="A595" s="8" t="s">
        <v>10549</v>
      </c>
      <c r="B595" s="13">
        <v>45763.0</v>
      </c>
      <c r="C595" s="8" t="s">
        <v>6303</v>
      </c>
      <c r="D595" s="8" t="s">
        <v>1478</v>
      </c>
      <c r="E595" s="8">
        <v>30000.0</v>
      </c>
      <c r="G595" s="8" t="s">
        <v>102</v>
      </c>
      <c r="I595" s="16" t="str">
        <f t="shared" si="13"/>
        <v>04/2025</v>
      </c>
      <c r="J595" s="16" t="str">
        <f t="shared" si="14"/>
        <v>CXG-0425</v>
      </c>
    </row>
    <row r="596">
      <c r="A596" s="8" t="s">
        <v>10550</v>
      </c>
      <c r="B596" s="13">
        <v>45769.0</v>
      </c>
      <c r="C596" s="8" t="s">
        <v>6346</v>
      </c>
      <c r="D596" s="8" t="s">
        <v>1465</v>
      </c>
      <c r="E596" s="8">
        <v>50000.0</v>
      </c>
      <c r="G596" s="8" t="s">
        <v>51</v>
      </c>
      <c r="I596" s="16" t="str">
        <f t="shared" si="13"/>
        <v>04/2025</v>
      </c>
      <c r="J596" s="16" t="str">
        <f t="shared" si="14"/>
        <v>CXG-0425</v>
      </c>
    </row>
    <row r="597">
      <c r="A597" s="8" t="s">
        <v>10551</v>
      </c>
      <c r="B597" s="13">
        <v>45769.0</v>
      </c>
      <c r="C597" s="8" t="s">
        <v>6357</v>
      </c>
      <c r="D597" s="8" t="s">
        <v>1505</v>
      </c>
      <c r="E597" s="8">
        <v>20000.0</v>
      </c>
      <c r="G597" s="8" t="s">
        <v>81</v>
      </c>
      <c r="H597" s="8" t="s">
        <v>10552</v>
      </c>
      <c r="I597" s="16" t="str">
        <f t="shared" si="13"/>
        <v>04/2025</v>
      </c>
      <c r="J597" s="16" t="str">
        <f t="shared" si="14"/>
        <v>CXG-0425</v>
      </c>
    </row>
    <row r="598">
      <c r="A598" s="8" t="s">
        <v>10553</v>
      </c>
      <c r="B598" s="13">
        <v>45769.0</v>
      </c>
      <c r="C598" s="8" t="s">
        <v>6273</v>
      </c>
      <c r="D598" s="8" t="s">
        <v>1473</v>
      </c>
      <c r="E598" s="8">
        <v>-1445.36</v>
      </c>
      <c r="G598" s="8" t="s">
        <v>81</v>
      </c>
      <c r="I598" s="16" t="str">
        <f t="shared" si="13"/>
        <v>04/2025</v>
      </c>
      <c r="J598" s="16" t="str">
        <f t="shared" si="14"/>
        <v>CXG-0425</v>
      </c>
    </row>
    <row r="599">
      <c r="A599" s="8" t="s">
        <v>10554</v>
      </c>
      <c r="B599" s="13">
        <v>45769.0</v>
      </c>
      <c r="C599" s="8" t="s">
        <v>6357</v>
      </c>
      <c r="D599" s="8" t="s">
        <v>1473</v>
      </c>
      <c r="E599" s="8">
        <v>1445.36</v>
      </c>
      <c r="G599" s="8" t="s">
        <v>81</v>
      </c>
      <c r="I599" s="16" t="str">
        <f t="shared" si="13"/>
        <v>04/2025</v>
      </c>
      <c r="J599" s="16" t="str">
        <f t="shared" si="14"/>
        <v>CXG-0425</v>
      </c>
    </row>
    <row r="600">
      <c r="A600" s="8" t="s">
        <v>10555</v>
      </c>
      <c r="B600" s="13">
        <v>45769.0</v>
      </c>
      <c r="C600" s="8" t="s">
        <v>6253</v>
      </c>
      <c r="D600" s="8" t="s">
        <v>1478</v>
      </c>
      <c r="E600" s="8">
        <v>93200.51</v>
      </c>
      <c r="G600" s="8" t="s">
        <v>89</v>
      </c>
      <c r="I600" s="16" t="str">
        <f t="shared" si="13"/>
        <v>04/2025</v>
      </c>
      <c r="J600" s="16" t="str">
        <f t="shared" si="14"/>
        <v>CXG-0425</v>
      </c>
    </row>
    <row r="601">
      <c r="A601" s="8" t="s">
        <v>10556</v>
      </c>
      <c r="B601" s="13">
        <v>45769.0</v>
      </c>
      <c r="C601" s="8" t="s">
        <v>6303</v>
      </c>
      <c r="D601" s="8" t="s">
        <v>1465</v>
      </c>
      <c r="E601" s="8">
        <v>33880.0</v>
      </c>
      <c r="G601" s="8" t="s">
        <v>102</v>
      </c>
      <c r="H601" s="8" t="s">
        <v>10557</v>
      </c>
      <c r="I601" s="16" t="str">
        <f t="shared" si="13"/>
        <v>04/2025</v>
      </c>
      <c r="J601" s="16" t="str">
        <f t="shared" si="14"/>
        <v>CXG-0425</v>
      </c>
    </row>
    <row r="602">
      <c r="A602" s="8" t="s">
        <v>10558</v>
      </c>
      <c r="B602" s="13">
        <v>45770.0</v>
      </c>
      <c r="C602" s="8" t="s">
        <v>6346</v>
      </c>
      <c r="D602" s="8" t="s">
        <v>1478</v>
      </c>
      <c r="E602" s="8">
        <v>95738.0</v>
      </c>
      <c r="G602" s="8" t="s">
        <v>51</v>
      </c>
      <c r="I602" s="16" t="str">
        <f t="shared" si="13"/>
        <v>04/2025</v>
      </c>
      <c r="J602" s="16" t="str">
        <f t="shared" si="14"/>
        <v>CXG-0425</v>
      </c>
    </row>
    <row r="603">
      <c r="A603" s="8" t="s">
        <v>10559</v>
      </c>
      <c r="B603" s="13">
        <v>45763.0</v>
      </c>
      <c r="C603" s="8" t="s">
        <v>6303</v>
      </c>
      <c r="D603" s="8" t="s">
        <v>1478</v>
      </c>
      <c r="E603" s="8">
        <v>6700.0</v>
      </c>
      <c r="G603" s="8" t="s">
        <v>102</v>
      </c>
      <c r="I603" s="16" t="str">
        <f t="shared" si="13"/>
        <v>04/2025</v>
      </c>
      <c r="J603" s="16" t="str">
        <f t="shared" si="14"/>
        <v>CXG-0425</v>
      </c>
    </row>
    <row r="604">
      <c r="A604" s="8" t="s">
        <v>10560</v>
      </c>
      <c r="B604" s="13">
        <v>45769.0</v>
      </c>
      <c r="C604" s="8" t="s">
        <v>6173</v>
      </c>
      <c r="D604" s="8" t="s">
        <v>1478</v>
      </c>
      <c r="E604" s="8">
        <v>36500.0</v>
      </c>
      <c r="G604" s="8" t="s">
        <v>127</v>
      </c>
      <c r="I604" s="16" t="str">
        <f t="shared" si="13"/>
        <v>04/2025</v>
      </c>
      <c r="J604" s="16" t="str">
        <f t="shared" si="14"/>
        <v>CXG-0425</v>
      </c>
    </row>
    <row r="605">
      <c r="A605" s="8" t="s">
        <v>10561</v>
      </c>
      <c r="B605" s="13">
        <v>45770.0</v>
      </c>
      <c r="C605" s="8" t="s">
        <v>6222</v>
      </c>
      <c r="D605" s="8" t="s">
        <v>1478</v>
      </c>
      <c r="E605" s="8">
        <v>62531.0</v>
      </c>
      <c r="G605" s="8" t="s">
        <v>105</v>
      </c>
      <c r="I605" s="16" t="str">
        <f t="shared" si="13"/>
        <v>04/2025</v>
      </c>
      <c r="J605" s="16" t="str">
        <f t="shared" si="14"/>
        <v>CXG-0425</v>
      </c>
    </row>
    <row r="606">
      <c r="A606" s="8" t="s">
        <v>10562</v>
      </c>
      <c r="B606" s="13">
        <v>45770.0</v>
      </c>
      <c r="C606" s="8" t="s">
        <v>6379</v>
      </c>
      <c r="D606" s="8" t="s">
        <v>1575</v>
      </c>
      <c r="E606" s="8">
        <v>92000.0</v>
      </c>
      <c r="G606" s="8" t="s">
        <v>23</v>
      </c>
      <c r="I606" s="16" t="str">
        <f t="shared" si="13"/>
        <v>04/2025</v>
      </c>
      <c r="J606" s="16" t="str">
        <f t="shared" si="14"/>
        <v>CXG-0425</v>
      </c>
    </row>
    <row r="607">
      <c r="A607" s="8" t="s">
        <v>10563</v>
      </c>
      <c r="B607" s="13">
        <v>45770.0</v>
      </c>
      <c r="C607" s="8" t="s">
        <v>6292</v>
      </c>
      <c r="D607" s="8" t="s">
        <v>1478</v>
      </c>
      <c r="E607" s="8">
        <v>60000.0</v>
      </c>
      <c r="G607" s="8" t="s">
        <v>86</v>
      </c>
      <c r="I607" s="16" t="str">
        <f t="shared" si="13"/>
        <v>04/2025</v>
      </c>
      <c r="J607" s="16" t="str">
        <f t="shared" si="14"/>
        <v>CXG-0425</v>
      </c>
    </row>
    <row r="608">
      <c r="A608" s="8" t="s">
        <v>10564</v>
      </c>
      <c r="B608" s="13">
        <v>45770.0</v>
      </c>
      <c r="C608" s="8" t="s">
        <v>6385</v>
      </c>
      <c r="D608" s="8" t="s">
        <v>1465</v>
      </c>
      <c r="E608" s="8">
        <v>70000.0</v>
      </c>
      <c r="G608" s="8" t="s">
        <v>204</v>
      </c>
      <c r="I608" s="16" t="str">
        <f t="shared" si="13"/>
        <v>04/2025</v>
      </c>
      <c r="J608" s="16" t="str">
        <f t="shared" si="14"/>
        <v>CXG-0425</v>
      </c>
    </row>
    <row r="609">
      <c r="A609" s="8" t="s">
        <v>10565</v>
      </c>
      <c r="B609" s="13">
        <v>45771.0</v>
      </c>
      <c r="C609" s="8" t="s">
        <v>6352</v>
      </c>
      <c r="D609" s="8" t="s">
        <v>1478</v>
      </c>
      <c r="E609" s="8">
        <v>20000.0</v>
      </c>
      <c r="G609" s="8" t="s">
        <v>201</v>
      </c>
      <c r="I609" s="16" t="str">
        <f t="shared" si="13"/>
        <v>04/2025</v>
      </c>
      <c r="J609" s="16" t="str">
        <f t="shared" si="14"/>
        <v>CXG-0425</v>
      </c>
    </row>
    <row r="610">
      <c r="A610" s="8" t="s">
        <v>10566</v>
      </c>
      <c r="B610" s="13">
        <v>45771.0</v>
      </c>
      <c r="C610" s="8" t="s">
        <v>6376</v>
      </c>
      <c r="D610" s="8" t="s">
        <v>1575</v>
      </c>
      <c r="E610" s="8">
        <v>13800.0</v>
      </c>
      <c r="G610" s="8" t="s">
        <v>81</v>
      </c>
      <c r="H610" s="8" t="s">
        <v>10567</v>
      </c>
      <c r="I610" s="16" t="str">
        <f t="shared" si="13"/>
        <v>04/2025</v>
      </c>
      <c r="J610" s="16" t="str">
        <f t="shared" si="14"/>
        <v>CXG-0425</v>
      </c>
    </row>
    <row r="611">
      <c r="A611" s="8" t="s">
        <v>10568</v>
      </c>
      <c r="B611" s="13">
        <v>45771.0</v>
      </c>
      <c r="C611" s="8" t="s">
        <v>6376</v>
      </c>
      <c r="D611" s="8" t="s">
        <v>1575</v>
      </c>
      <c r="E611" s="8">
        <v>13635.0</v>
      </c>
      <c r="G611" s="8" t="s">
        <v>81</v>
      </c>
      <c r="H611" s="8" t="s">
        <v>10569</v>
      </c>
      <c r="I611" s="16" t="str">
        <f t="shared" si="13"/>
        <v>04/2025</v>
      </c>
      <c r="J611" s="16" t="str">
        <f t="shared" si="14"/>
        <v>CXG-0425</v>
      </c>
    </row>
    <row r="612">
      <c r="A612" s="8" t="s">
        <v>10570</v>
      </c>
      <c r="B612" s="13">
        <v>45771.0</v>
      </c>
      <c r="C612" s="8" t="s">
        <v>6273</v>
      </c>
      <c r="D612" s="8" t="s">
        <v>1465</v>
      </c>
      <c r="E612" s="8">
        <v>850.0</v>
      </c>
      <c r="G612" s="8" t="s">
        <v>81</v>
      </c>
      <c r="H612" s="8" t="s">
        <v>10571</v>
      </c>
      <c r="I612" s="16" t="str">
        <f t="shared" si="13"/>
        <v>04/2025</v>
      </c>
      <c r="J612" s="16" t="str">
        <f t="shared" si="14"/>
        <v>CXG-0425</v>
      </c>
    </row>
    <row r="613">
      <c r="A613" s="8" t="s">
        <v>10572</v>
      </c>
      <c r="B613" s="13">
        <v>45771.0</v>
      </c>
      <c r="C613" s="8" t="s">
        <v>6365</v>
      </c>
      <c r="D613" s="8" t="s">
        <v>1465</v>
      </c>
      <c r="E613" s="8">
        <v>21680.0</v>
      </c>
      <c r="G613" s="8" t="s">
        <v>121</v>
      </c>
      <c r="I613" s="16" t="str">
        <f t="shared" si="13"/>
        <v>04/2025</v>
      </c>
      <c r="J613" s="16" t="str">
        <f t="shared" si="14"/>
        <v>CXG-0425</v>
      </c>
    </row>
    <row r="614">
      <c r="A614" s="8" t="s">
        <v>10573</v>
      </c>
      <c r="B614" s="13">
        <v>45771.0</v>
      </c>
      <c r="C614" s="8" t="s">
        <v>6292</v>
      </c>
      <c r="D614" s="8" t="s">
        <v>1478</v>
      </c>
      <c r="E614" s="8">
        <v>55520.0</v>
      </c>
      <c r="G614" s="8" t="s">
        <v>86</v>
      </c>
      <c r="I614" s="16" t="str">
        <f t="shared" si="13"/>
        <v>04/2025</v>
      </c>
      <c r="J614" s="16" t="str">
        <f t="shared" si="14"/>
        <v>CXG-0425</v>
      </c>
    </row>
    <row r="615">
      <c r="A615" s="8" t="s">
        <v>10574</v>
      </c>
      <c r="B615" s="13">
        <v>45771.0</v>
      </c>
      <c r="C615" s="8" t="s">
        <v>6292</v>
      </c>
      <c r="D615" s="8" t="s">
        <v>1473</v>
      </c>
      <c r="E615" s="8">
        <v>-15.81</v>
      </c>
      <c r="G615" s="8" t="s">
        <v>86</v>
      </c>
      <c r="I615" s="16" t="str">
        <f t="shared" si="13"/>
        <v>04/2025</v>
      </c>
      <c r="J615" s="16" t="str">
        <f t="shared" si="14"/>
        <v>CXG-0425</v>
      </c>
    </row>
    <row r="616">
      <c r="A616" s="8" t="s">
        <v>10575</v>
      </c>
      <c r="B616" s="13">
        <v>45771.0</v>
      </c>
      <c r="C616" s="8" t="s">
        <v>6369</v>
      </c>
      <c r="D616" s="8" t="s">
        <v>1575</v>
      </c>
      <c r="E616" s="8">
        <v>39167.0</v>
      </c>
      <c r="G616" s="8" t="s">
        <v>198</v>
      </c>
      <c r="I616" s="16" t="str">
        <f t="shared" si="13"/>
        <v>04/2025</v>
      </c>
      <c r="J616" s="16" t="str">
        <f t="shared" si="14"/>
        <v>CXG-0425</v>
      </c>
    </row>
    <row r="617">
      <c r="A617" s="8" t="s">
        <v>10576</v>
      </c>
      <c r="B617" s="13">
        <v>45771.0</v>
      </c>
      <c r="C617" s="8" t="s">
        <v>6369</v>
      </c>
      <c r="D617" s="8" t="s">
        <v>1575</v>
      </c>
      <c r="E617" s="8">
        <v>43000.0</v>
      </c>
      <c r="G617" s="8" t="s">
        <v>198</v>
      </c>
      <c r="I617" s="16" t="str">
        <f t="shared" si="13"/>
        <v>04/2025</v>
      </c>
      <c r="J617" s="16" t="str">
        <f t="shared" si="14"/>
        <v>CXG-0425</v>
      </c>
    </row>
    <row r="618">
      <c r="A618" s="8" t="s">
        <v>10577</v>
      </c>
      <c r="B618" s="13">
        <v>45771.0</v>
      </c>
      <c r="C618" s="8" t="s">
        <v>6385</v>
      </c>
      <c r="D618" s="8" t="s">
        <v>1465</v>
      </c>
      <c r="E618" s="8">
        <v>35000.0</v>
      </c>
      <c r="G618" s="8" t="s">
        <v>204</v>
      </c>
      <c r="I618" s="16" t="str">
        <f t="shared" si="13"/>
        <v>04/2025</v>
      </c>
      <c r="J618" s="16" t="str">
        <f t="shared" si="14"/>
        <v>CXG-0425</v>
      </c>
    </row>
    <row r="619">
      <c r="A619" s="8" t="s">
        <v>10578</v>
      </c>
      <c r="B619" s="13">
        <v>45771.0</v>
      </c>
      <c r="C619" s="8" t="s">
        <v>6352</v>
      </c>
      <c r="D619" s="8" t="s">
        <v>1473</v>
      </c>
      <c r="E619" s="8">
        <v>8133.0</v>
      </c>
      <c r="G619" s="8" t="s">
        <v>201</v>
      </c>
      <c r="H619" s="8" t="s">
        <v>10579</v>
      </c>
      <c r="I619" s="16" t="str">
        <f t="shared" si="13"/>
        <v>04/2025</v>
      </c>
      <c r="J619" s="16" t="str">
        <f t="shared" si="14"/>
        <v>CXG-0425</v>
      </c>
    </row>
    <row r="620">
      <c r="A620" s="8" t="s">
        <v>10580</v>
      </c>
      <c r="B620" s="13">
        <v>45771.0</v>
      </c>
      <c r="C620" s="8" t="s">
        <v>6385</v>
      </c>
      <c r="D620" s="8" t="s">
        <v>1465</v>
      </c>
      <c r="E620" s="8">
        <v>173.0</v>
      </c>
      <c r="G620" s="8" t="s">
        <v>204</v>
      </c>
      <c r="I620" s="16" t="str">
        <f t="shared" si="13"/>
        <v>04/2025</v>
      </c>
      <c r="J620" s="16" t="str">
        <f t="shared" si="14"/>
        <v>CXG-0425</v>
      </c>
    </row>
    <row r="621">
      <c r="A621" s="8" t="s">
        <v>10581</v>
      </c>
      <c r="B621" s="13">
        <v>45772.0</v>
      </c>
      <c r="C621" s="8" t="s">
        <v>6385</v>
      </c>
      <c r="D621" s="8" t="s">
        <v>1473</v>
      </c>
      <c r="E621" s="8">
        <v>0.05</v>
      </c>
      <c r="G621" s="8" t="s">
        <v>204</v>
      </c>
      <c r="I621" s="16" t="str">
        <f t="shared" si="13"/>
        <v>04/2025</v>
      </c>
      <c r="J621" s="16" t="str">
        <f t="shared" si="14"/>
        <v>CXG-0425</v>
      </c>
    </row>
    <row r="622">
      <c r="A622" s="8" t="s">
        <v>10582</v>
      </c>
      <c r="B622" s="13">
        <v>45771.0</v>
      </c>
      <c r="C622" s="8" t="s">
        <v>6376</v>
      </c>
      <c r="D622" s="8" t="s">
        <v>1478</v>
      </c>
      <c r="E622" s="8">
        <v>5900.0</v>
      </c>
      <c r="G622" s="8" t="s">
        <v>81</v>
      </c>
      <c r="I622" s="16" t="str">
        <f t="shared" si="13"/>
        <v>04/2025</v>
      </c>
      <c r="J622" s="16" t="str">
        <f t="shared" si="14"/>
        <v>CXG-0425</v>
      </c>
    </row>
    <row r="623">
      <c r="A623" s="8" t="s">
        <v>10583</v>
      </c>
      <c r="B623" s="13">
        <v>45772.0</v>
      </c>
      <c r="C623" s="8" t="s">
        <v>6376</v>
      </c>
      <c r="D623" s="8" t="s">
        <v>1505</v>
      </c>
      <c r="E623" s="8">
        <v>42000.0</v>
      </c>
      <c r="G623" s="8" t="s">
        <v>81</v>
      </c>
      <c r="H623" s="8" t="s">
        <v>10584</v>
      </c>
      <c r="I623" s="16" t="str">
        <f t="shared" si="13"/>
        <v>04/2025</v>
      </c>
      <c r="J623" s="16" t="str">
        <f t="shared" si="14"/>
        <v>CXG-0425</v>
      </c>
    </row>
    <row r="624">
      <c r="A624" s="8" t="s">
        <v>10585</v>
      </c>
      <c r="B624" s="13">
        <v>45771.0</v>
      </c>
      <c r="C624" s="8" t="s">
        <v>6376</v>
      </c>
      <c r="D624" s="8" t="s">
        <v>1478</v>
      </c>
      <c r="E624" s="8">
        <v>1530.0</v>
      </c>
      <c r="G624" s="8" t="s">
        <v>81</v>
      </c>
      <c r="I624" s="16" t="str">
        <f t="shared" si="13"/>
        <v>04/2025</v>
      </c>
      <c r="J624" s="16" t="str">
        <f t="shared" si="14"/>
        <v>CXG-0425</v>
      </c>
    </row>
    <row r="625">
      <c r="A625" s="8" t="s">
        <v>10586</v>
      </c>
      <c r="B625" s="13">
        <v>45772.0</v>
      </c>
      <c r="C625" s="8" t="s">
        <v>6346</v>
      </c>
      <c r="D625" s="8" t="s">
        <v>1575</v>
      </c>
      <c r="E625" s="8">
        <v>85000.0</v>
      </c>
      <c r="G625" s="8" t="s">
        <v>51</v>
      </c>
      <c r="I625" s="16" t="str">
        <f t="shared" si="13"/>
        <v>04/2025</v>
      </c>
      <c r="J625" s="16" t="str">
        <f t="shared" si="14"/>
        <v>CXG-0425</v>
      </c>
    </row>
    <row r="626">
      <c r="A626" s="8" t="s">
        <v>10587</v>
      </c>
      <c r="B626" s="13">
        <v>45772.0</v>
      </c>
      <c r="C626" s="8" t="s">
        <v>6360</v>
      </c>
      <c r="D626" s="8" t="s">
        <v>1575</v>
      </c>
      <c r="E626" s="8">
        <v>72000.0</v>
      </c>
      <c r="G626" s="8" t="s">
        <v>97</v>
      </c>
      <c r="I626" s="16" t="str">
        <f t="shared" si="13"/>
        <v>04/2025</v>
      </c>
      <c r="J626" s="16" t="str">
        <f t="shared" si="14"/>
        <v>CXG-0425</v>
      </c>
    </row>
    <row r="627">
      <c r="A627" s="8" t="s">
        <v>10588</v>
      </c>
      <c r="B627" s="13">
        <v>45772.0</v>
      </c>
      <c r="C627" s="8" t="s">
        <v>6360</v>
      </c>
      <c r="D627" s="8" t="s">
        <v>1575</v>
      </c>
      <c r="E627" s="8">
        <v>38170.0</v>
      </c>
      <c r="G627" s="8" t="s">
        <v>97</v>
      </c>
      <c r="I627" s="16" t="str">
        <f t="shared" si="13"/>
        <v>04/2025</v>
      </c>
      <c r="J627" s="16" t="str">
        <f t="shared" si="14"/>
        <v>CXG-0425</v>
      </c>
    </row>
    <row r="628">
      <c r="A628" s="8" t="s">
        <v>10589</v>
      </c>
      <c r="B628" s="13">
        <v>45772.0</v>
      </c>
      <c r="C628" s="8" t="s">
        <v>6379</v>
      </c>
      <c r="D628" s="8" t="s">
        <v>1575</v>
      </c>
      <c r="E628" s="8">
        <v>35000.0</v>
      </c>
      <c r="G628" s="8" t="s">
        <v>23</v>
      </c>
      <c r="I628" s="16" t="str">
        <f t="shared" si="13"/>
        <v>04/2025</v>
      </c>
      <c r="J628" s="16" t="str">
        <f t="shared" si="14"/>
        <v>CXG-0425</v>
      </c>
    </row>
    <row r="629">
      <c r="A629" s="8" t="s">
        <v>10590</v>
      </c>
      <c r="B629" s="13">
        <v>45772.0</v>
      </c>
      <c r="C629" s="8" t="s">
        <v>6222</v>
      </c>
      <c r="D629" s="8" t="s">
        <v>1575</v>
      </c>
      <c r="E629" s="8">
        <v>30000.0</v>
      </c>
      <c r="G629" s="8" t="s">
        <v>105</v>
      </c>
      <c r="I629" s="16" t="str">
        <f t="shared" si="13"/>
        <v>04/2025</v>
      </c>
      <c r="J629" s="16" t="str">
        <f t="shared" si="14"/>
        <v>CXG-0425</v>
      </c>
    </row>
    <row r="630">
      <c r="A630" s="8" t="s">
        <v>10591</v>
      </c>
      <c r="B630" s="13">
        <v>45772.0</v>
      </c>
      <c r="C630" s="8" t="s">
        <v>6367</v>
      </c>
      <c r="D630" s="8" t="s">
        <v>1465</v>
      </c>
      <c r="E630" s="8">
        <v>72287.68</v>
      </c>
      <c r="G630" s="8" t="s">
        <v>57</v>
      </c>
      <c r="I630" s="16" t="str">
        <f t="shared" si="13"/>
        <v>04/2025</v>
      </c>
      <c r="J630" s="16" t="str">
        <f t="shared" si="14"/>
        <v>CXG-0425</v>
      </c>
    </row>
    <row r="631">
      <c r="A631" s="8" t="s">
        <v>10592</v>
      </c>
      <c r="B631" s="13">
        <v>45772.0</v>
      </c>
      <c r="C631" s="8" t="s">
        <v>6337</v>
      </c>
      <c r="D631" s="8" t="s">
        <v>1575</v>
      </c>
      <c r="E631" s="8">
        <v>33033.0</v>
      </c>
      <c r="G631" s="8" t="s">
        <v>99</v>
      </c>
      <c r="I631" s="16" t="str">
        <f t="shared" si="13"/>
        <v>04/2025</v>
      </c>
      <c r="J631" s="16" t="str">
        <f t="shared" si="14"/>
        <v>CXG-0425</v>
      </c>
    </row>
    <row r="632">
      <c r="A632" s="8" t="s">
        <v>10593</v>
      </c>
      <c r="B632" s="13">
        <v>45772.0</v>
      </c>
      <c r="C632" s="8" t="s">
        <v>6389</v>
      </c>
      <c r="D632" s="8" t="s">
        <v>1575</v>
      </c>
      <c r="E632" s="8">
        <v>80000.0</v>
      </c>
      <c r="G632" s="8" t="s">
        <v>206</v>
      </c>
      <c r="I632" s="16" t="str">
        <f t="shared" si="13"/>
        <v>04/2025</v>
      </c>
      <c r="J632" s="16" t="str">
        <f t="shared" si="14"/>
        <v>CXG-0425</v>
      </c>
    </row>
    <row r="633">
      <c r="A633" s="8" t="s">
        <v>10594</v>
      </c>
      <c r="B633" s="13">
        <v>45772.0</v>
      </c>
      <c r="C633" s="8" t="s">
        <v>6303</v>
      </c>
      <c r="D633" s="8" t="s">
        <v>1575</v>
      </c>
      <c r="E633" s="8">
        <v>20000.0</v>
      </c>
      <c r="G633" s="8" t="s">
        <v>102</v>
      </c>
      <c r="I633" s="16" t="str">
        <f t="shared" si="13"/>
        <v>04/2025</v>
      </c>
      <c r="J633" s="16" t="str">
        <f t="shared" si="14"/>
        <v>CXG-0425</v>
      </c>
    </row>
    <row r="634">
      <c r="A634" s="8" t="s">
        <v>10595</v>
      </c>
      <c r="B634" s="13">
        <v>45772.0</v>
      </c>
      <c r="C634" s="8" t="s">
        <v>6379</v>
      </c>
      <c r="D634" s="8" t="s">
        <v>1575</v>
      </c>
      <c r="E634" s="8">
        <v>40000.0</v>
      </c>
      <c r="G634" s="8" t="s">
        <v>23</v>
      </c>
      <c r="I634" s="16" t="str">
        <f t="shared" si="13"/>
        <v>04/2025</v>
      </c>
      <c r="J634" s="16" t="str">
        <f t="shared" si="14"/>
        <v>CXG-0425</v>
      </c>
    </row>
    <row r="635">
      <c r="A635" s="8" t="s">
        <v>10596</v>
      </c>
      <c r="B635" s="13">
        <v>45772.0</v>
      </c>
      <c r="C635" s="8" t="s">
        <v>6342</v>
      </c>
      <c r="D635" s="8" t="s">
        <v>1575</v>
      </c>
      <c r="E635" s="8">
        <v>40000.0</v>
      </c>
      <c r="G635" s="8" t="s">
        <v>79</v>
      </c>
      <c r="I635" s="16" t="str">
        <f t="shared" si="13"/>
        <v>04/2025</v>
      </c>
      <c r="J635" s="16" t="str">
        <f t="shared" si="14"/>
        <v>CXG-0425</v>
      </c>
    </row>
    <row r="636">
      <c r="A636" s="8" t="s">
        <v>10597</v>
      </c>
      <c r="B636" s="13">
        <v>45772.0</v>
      </c>
      <c r="C636" s="8" t="s">
        <v>6391</v>
      </c>
      <c r="D636" s="8" t="s">
        <v>1575</v>
      </c>
      <c r="E636" s="8">
        <v>17738.0</v>
      </c>
      <c r="G636" s="8" t="s">
        <v>135</v>
      </c>
      <c r="I636" s="16" t="str">
        <f t="shared" si="13"/>
        <v>04/2025</v>
      </c>
      <c r="J636" s="16" t="str">
        <f t="shared" si="14"/>
        <v>CXG-0425</v>
      </c>
    </row>
    <row r="637">
      <c r="A637" s="8" t="s">
        <v>10598</v>
      </c>
      <c r="B637" s="13">
        <v>45772.0</v>
      </c>
      <c r="C637" s="8" t="s">
        <v>6222</v>
      </c>
      <c r="D637" s="8" t="s">
        <v>1575</v>
      </c>
      <c r="E637" s="8">
        <v>30000.0</v>
      </c>
      <c r="G637" s="8" t="s">
        <v>105</v>
      </c>
      <c r="I637" s="16" t="str">
        <f t="shared" si="13"/>
        <v>04/2025</v>
      </c>
      <c r="J637" s="16" t="str">
        <f t="shared" si="14"/>
        <v>CXG-0425</v>
      </c>
    </row>
    <row r="638">
      <c r="A638" s="8" t="s">
        <v>10599</v>
      </c>
      <c r="B638" s="13">
        <v>45772.0</v>
      </c>
      <c r="C638" s="8" t="s">
        <v>6139</v>
      </c>
      <c r="D638" s="8" t="s">
        <v>1473</v>
      </c>
      <c r="E638" s="8">
        <v>4304.3</v>
      </c>
      <c r="G638" s="8" t="s">
        <v>111</v>
      </c>
      <c r="I638" s="16" t="str">
        <f t="shared" si="13"/>
        <v>04/2025</v>
      </c>
      <c r="J638" s="16" t="str">
        <f t="shared" si="14"/>
        <v>CXG-0425</v>
      </c>
    </row>
    <row r="639">
      <c r="A639" s="8" t="s">
        <v>10600</v>
      </c>
      <c r="B639" s="13">
        <v>45772.0</v>
      </c>
      <c r="C639" s="8" t="s">
        <v>6188</v>
      </c>
      <c r="D639" s="8" t="s">
        <v>1473</v>
      </c>
      <c r="E639" s="8">
        <v>913.41</v>
      </c>
      <c r="G639" s="8" t="s">
        <v>111</v>
      </c>
      <c r="I639" s="16" t="str">
        <f t="shared" si="13"/>
        <v>04/2025</v>
      </c>
      <c r="J639" s="16" t="str">
        <f t="shared" si="14"/>
        <v>CXG-0425</v>
      </c>
    </row>
    <row r="640">
      <c r="A640" s="8" t="s">
        <v>10601</v>
      </c>
      <c r="B640" s="13">
        <v>45772.0</v>
      </c>
      <c r="C640" s="8" t="s">
        <v>6162</v>
      </c>
      <c r="D640" s="8" t="s">
        <v>1473</v>
      </c>
      <c r="E640" s="8">
        <v>2820.48</v>
      </c>
      <c r="G640" s="8" t="s">
        <v>115</v>
      </c>
      <c r="I640" s="16" t="str">
        <f t="shared" si="13"/>
        <v>04/2025</v>
      </c>
      <c r="J640" s="16" t="str">
        <f t="shared" si="14"/>
        <v>CXG-0425</v>
      </c>
    </row>
    <row r="641">
      <c r="A641" s="8" t="s">
        <v>10602</v>
      </c>
      <c r="B641" s="13">
        <v>45772.0</v>
      </c>
      <c r="C641" s="8" t="s">
        <v>6182</v>
      </c>
      <c r="D641" s="8" t="s">
        <v>1473</v>
      </c>
      <c r="E641" s="8">
        <v>977.04</v>
      </c>
      <c r="G641" s="8" t="s">
        <v>140</v>
      </c>
      <c r="I641" s="16" t="str">
        <f t="shared" si="13"/>
        <v>04/2025</v>
      </c>
      <c r="J641" s="16" t="str">
        <f t="shared" si="14"/>
        <v>CXG-0425</v>
      </c>
    </row>
    <row r="642">
      <c r="A642" s="8"/>
      <c r="B642" s="13"/>
      <c r="C642" s="8"/>
      <c r="D642" s="8"/>
      <c r="E642" s="8"/>
      <c r="G642" s="8"/>
    </row>
    <row r="643">
      <c r="A643" s="8" t="s">
        <v>10603</v>
      </c>
      <c r="B643" s="13">
        <v>45772.0</v>
      </c>
      <c r="C643" s="8" t="s">
        <v>6353</v>
      </c>
      <c r="D643" s="8" t="s">
        <v>1473</v>
      </c>
      <c r="E643" s="8">
        <v>294.25</v>
      </c>
      <c r="G643" s="8" t="s">
        <v>83</v>
      </c>
      <c r="I643" s="16" t="str">
        <f t="shared" ref="I643:I708" si="15">TEXT(B643,"MM/YYYY")</f>
        <v>04/2025</v>
      </c>
      <c r="J643" s="16" t="str">
        <f t="shared" ref="J643:J708" si="16">IF(B643="","",CONCATENATE("CXG-",TEXT(B643,"MMYY")))</f>
        <v>CXG-0425</v>
      </c>
    </row>
    <row r="644">
      <c r="A644" s="8" t="s">
        <v>10604</v>
      </c>
      <c r="B644" s="13">
        <v>45772.0</v>
      </c>
      <c r="C644" s="8" t="s">
        <v>6215</v>
      </c>
      <c r="D644" s="8" t="s">
        <v>1473</v>
      </c>
      <c r="E644" s="8">
        <v>390.38</v>
      </c>
      <c r="G644" s="8" t="s">
        <v>83</v>
      </c>
      <c r="I644" s="16" t="str">
        <f t="shared" si="15"/>
        <v>04/2025</v>
      </c>
      <c r="J644" s="16" t="str">
        <f t="shared" si="16"/>
        <v>CXG-0425</v>
      </c>
    </row>
    <row r="645">
      <c r="A645" s="8" t="s">
        <v>10605</v>
      </c>
      <c r="B645" s="13">
        <v>45772.0</v>
      </c>
      <c r="C645" s="8" t="s">
        <v>6238</v>
      </c>
      <c r="D645" s="8" t="s">
        <v>1473</v>
      </c>
      <c r="E645" s="8">
        <v>576.27</v>
      </c>
      <c r="G645" s="8" t="s">
        <v>166</v>
      </c>
      <c r="I645" s="16" t="str">
        <f t="shared" si="15"/>
        <v>04/2025</v>
      </c>
      <c r="J645" s="16" t="str">
        <f t="shared" si="16"/>
        <v>CXG-0425</v>
      </c>
    </row>
    <row r="646">
      <c r="A646" s="8" t="s">
        <v>10606</v>
      </c>
      <c r="B646" s="13">
        <v>45772.0</v>
      </c>
      <c r="C646" s="8" t="s">
        <v>6321</v>
      </c>
      <c r="D646" s="8" t="s">
        <v>1473</v>
      </c>
      <c r="E646" s="8">
        <v>399.12</v>
      </c>
      <c r="G646" s="8" t="s">
        <v>180</v>
      </c>
      <c r="I646" s="16" t="str">
        <f t="shared" si="15"/>
        <v>04/2025</v>
      </c>
      <c r="J646" s="16" t="str">
        <f t="shared" si="16"/>
        <v>CXG-0425</v>
      </c>
    </row>
    <row r="647">
      <c r="A647" s="8" t="s">
        <v>10607</v>
      </c>
      <c r="B647" s="13">
        <v>45772.0</v>
      </c>
      <c r="C647" s="8" t="s">
        <v>6262</v>
      </c>
      <c r="D647" s="8" t="s">
        <v>1473</v>
      </c>
      <c r="E647" s="8">
        <v>149.41</v>
      </c>
      <c r="G647" s="8" t="s">
        <v>65</v>
      </c>
      <c r="I647" s="16" t="str">
        <f t="shared" si="15"/>
        <v>04/2025</v>
      </c>
      <c r="J647" s="16" t="str">
        <f t="shared" si="16"/>
        <v>CXG-0425</v>
      </c>
    </row>
    <row r="648">
      <c r="A648" s="10" t="s">
        <v>10608</v>
      </c>
      <c r="B648" s="13">
        <v>45773.0</v>
      </c>
      <c r="C648" s="8" t="s">
        <v>6303</v>
      </c>
      <c r="D648" s="8" t="s">
        <v>1575</v>
      </c>
      <c r="E648" s="8">
        <v>28268.89</v>
      </c>
      <c r="G648" s="8" t="s">
        <v>102</v>
      </c>
      <c r="I648" s="16" t="str">
        <f t="shared" si="15"/>
        <v>04/2025</v>
      </c>
      <c r="J648" s="16" t="str">
        <f t="shared" si="16"/>
        <v>CXG-0425</v>
      </c>
    </row>
    <row r="649">
      <c r="A649" s="8" t="s">
        <v>10609</v>
      </c>
      <c r="B649" s="13">
        <v>45772.0</v>
      </c>
      <c r="C649" s="8" t="s">
        <v>6376</v>
      </c>
      <c r="D649" s="8" t="s">
        <v>1478</v>
      </c>
      <c r="E649" s="8">
        <v>1981.0</v>
      </c>
      <c r="G649" s="8" t="s">
        <v>81</v>
      </c>
      <c r="I649" s="16" t="str">
        <f t="shared" si="15"/>
        <v>04/2025</v>
      </c>
      <c r="J649" s="16" t="str">
        <f t="shared" si="16"/>
        <v>CXG-0425</v>
      </c>
    </row>
    <row r="650">
      <c r="A650" s="8" t="s">
        <v>10610</v>
      </c>
      <c r="B650" s="13">
        <v>45775.0</v>
      </c>
      <c r="C650" s="8" t="s">
        <v>6303</v>
      </c>
      <c r="D650" s="8" t="s">
        <v>1478</v>
      </c>
      <c r="E650" s="8">
        <v>20000.0</v>
      </c>
      <c r="G650" s="8" t="s">
        <v>102</v>
      </c>
      <c r="I650" s="16" t="str">
        <f t="shared" si="15"/>
        <v>04/2025</v>
      </c>
      <c r="J650" s="16" t="str">
        <f t="shared" si="16"/>
        <v>CXG-0425</v>
      </c>
    </row>
    <row r="651">
      <c r="A651" s="8" t="s">
        <v>10611</v>
      </c>
      <c r="B651" s="13">
        <v>45775.0</v>
      </c>
      <c r="C651" s="8" t="s">
        <v>6253</v>
      </c>
      <c r="D651" s="8" t="s">
        <v>1478</v>
      </c>
      <c r="E651" s="8">
        <v>18187.01</v>
      </c>
      <c r="G651" s="8" t="s">
        <v>89</v>
      </c>
      <c r="I651" s="16" t="str">
        <f t="shared" si="15"/>
        <v>04/2025</v>
      </c>
      <c r="J651" s="16" t="str">
        <f t="shared" si="16"/>
        <v>CXG-0425</v>
      </c>
    </row>
    <row r="652">
      <c r="A652" s="8" t="s">
        <v>10612</v>
      </c>
      <c r="B652" s="13">
        <v>45775.0</v>
      </c>
      <c r="C652" s="8" t="s">
        <v>6376</v>
      </c>
      <c r="D652" s="8" t="s">
        <v>1505</v>
      </c>
      <c r="E652" s="8">
        <v>30000.0</v>
      </c>
      <c r="G652" s="8" t="s">
        <v>81</v>
      </c>
      <c r="H652" s="8" t="s">
        <v>10613</v>
      </c>
      <c r="I652" s="16" t="str">
        <f t="shared" si="15"/>
        <v>04/2025</v>
      </c>
      <c r="J652" s="16" t="str">
        <f t="shared" si="16"/>
        <v>CXG-0425</v>
      </c>
    </row>
    <row r="653">
      <c r="A653" s="8" t="s">
        <v>10614</v>
      </c>
      <c r="B653" s="13">
        <v>45775.0</v>
      </c>
      <c r="C653" s="8" t="s">
        <v>6379</v>
      </c>
      <c r="D653" s="8" t="s">
        <v>1575</v>
      </c>
      <c r="E653" s="8">
        <v>24000.0</v>
      </c>
      <c r="G653" s="8" t="s">
        <v>23</v>
      </c>
      <c r="I653" s="16" t="str">
        <f t="shared" si="15"/>
        <v>04/2025</v>
      </c>
      <c r="J653" s="16" t="str">
        <f t="shared" si="16"/>
        <v>CXG-0425</v>
      </c>
    </row>
    <row r="654">
      <c r="A654" s="8" t="s">
        <v>10615</v>
      </c>
      <c r="B654" s="13">
        <v>45775.0</v>
      </c>
      <c r="C654" s="8" t="s">
        <v>6379</v>
      </c>
      <c r="D654" s="8" t="s">
        <v>1575</v>
      </c>
      <c r="E654" s="8">
        <v>44000.0</v>
      </c>
      <c r="G654" s="8" t="s">
        <v>23</v>
      </c>
      <c r="I654" s="16" t="str">
        <f t="shared" si="15"/>
        <v>04/2025</v>
      </c>
      <c r="J654" s="16" t="str">
        <f t="shared" si="16"/>
        <v>CXG-0425</v>
      </c>
    </row>
    <row r="655">
      <c r="A655" s="8" t="s">
        <v>10616</v>
      </c>
      <c r="B655" s="13">
        <v>45775.0</v>
      </c>
      <c r="C655" s="8" t="s">
        <v>6376</v>
      </c>
      <c r="D655" s="8" t="s">
        <v>1478</v>
      </c>
      <c r="E655" s="8">
        <v>1546.0</v>
      </c>
      <c r="G655" s="8" t="s">
        <v>81</v>
      </c>
      <c r="I655" s="16" t="str">
        <f t="shared" si="15"/>
        <v>04/2025</v>
      </c>
      <c r="J655" s="16" t="str">
        <f t="shared" si="16"/>
        <v>CXG-0425</v>
      </c>
    </row>
    <row r="656">
      <c r="A656" s="8" t="s">
        <v>10617</v>
      </c>
      <c r="B656" s="13">
        <v>45775.0</v>
      </c>
      <c r="C656" s="8" t="s">
        <v>6389</v>
      </c>
      <c r="D656" s="8" t="s">
        <v>1465</v>
      </c>
      <c r="E656" s="8">
        <v>29790.0</v>
      </c>
      <c r="G656" s="8" t="s">
        <v>206</v>
      </c>
      <c r="I656" s="16" t="str">
        <f t="shared" si="15"/>
        <v>04/2025</v>
      </c>
      <c r="J656" s="16" t="str">
        <f t="shared" si="16"/>
        <v>CXG-0425</v>
      </c>
    </row>
    <row r="657">
      <c r="A657" s="8" t="s">
        <v>10618</v>
      </c>
      <c r="B657" s="13">
        <v>45775.0</v>
      </c>
      <c r="C657" s="8" t="s">
        <v>6389</v>
      </c>
      <c r="D657" s="8" t="s">
        <v>1473</v>
      </c>
      <c r="E657" s="8">
        <v>2.34</v>
      </c>
      <c r="G657" s="8" t="s">
        <v>206</v>
      </c>
      <c r="I657" s="16" t="str">
        <f t="shared" si="15"/>
        <v>04/2025</v>
      </c>
      <c r="J657" s="16" t="str">
        <f t="shared" si="16"/>
        <v>CXG-0425</v>
      </c>
    </row>
    <row r="658">
      <c r="A658" s="8" t="s">
        <v>10619</v>
      </c>
      <c r="B658" s="13">
        <v>45775.0</v>
      </c>
      <c r="C658" s="8" t="s">
        <v>6310</v>
      </c>
      <c r="D658" s="8" t="s">
        <v>1473</v>
      </c>
      <c r="E658" s="8">
        <v>16.98</v>
      </c>
      <c r="G658" s="8" t="s">
        <v>39</v>
      </c>
      <c r="I658" s="16" t="str">
        <f t="shared" si="15"/>
        <v>04/2025</v>
      </c>
      <c r="J658" s="16" t="str">
        <f t="shared" si="16"/>
        <v>CXG-0425</v>
      </c>
    </row>
    <row r="659">
      <c r="A659" s="8" t="s">
        <v>10620</v>
      </c>
      <c r="B659" s="13">
        <v>45776.0</v>
      </c>
      <c r="C659" s="8" t="s">
        <v>6222</v>
      </c>
      <c r="D659" s="8" t="s">
        <v>1575</v>
      </c>
      <c r="E659" s="8">
        <v>22531.62</v>
      </c>
      <c r="G659" s="8" t="s">
        <v>105</v>
      </c>
      <c r="I659" s="16" t="str">
        <f t="shared" si="15"/>
        <v>04/2025</v>
      </c>
      <c r="J659" s="16" t="str">
        <f t="shared" si="16"/>
        <v>CXG-0425</v>
      </c>
    </row>
    <row r="660">
      <c r="A660" s="8" t="s">
        <v>10621</v>
      </c>
      <c r="B660" s="13">
        <v>45775.0</v>
      </c>
      <c r="C660" s="8" t="s">
        <v>6303</v>
      </c>
      <c r="D660" s="8" t="s">
        <v>1465</v>
      </c>
      <c r="E660" s="8">
        <v>4850.0</v>
      </c>
      <c r="G660" s="8" t="s">
        <v>102</v>
      </c>
      <c r="I660" s="16" t="str">
        <f t="shared" si="15"/>
        <v>04/2025</v>
      </c>
      <c r="J660" s="16" t="str">
        <f t="shared" si="16"/>
        <v>CXG-0425</v>
      </c>
    </row>
    <row r="661">
      <c r="A661" s="8" t="s">
        <v>10622</v>
      </c>
      <c r="B661" s="13">
        <v>45775.0</v>
      </c>
      <c r="C661" s="8" t="s">
        <v>6303</v>
      </c>
      <c r="D661" s="8" t="s">
        <v>1465</v>
      </c>
      <c r="E661" s="8">
        <v>5000.0</v>
      </c>
      <c r="G661" s="8" t="s">
        <v>102</v>
      </c>
      <c r="I661" s="16" t="str">
        <f t="shared" si="15"/>
        <v>04/2025</v>
      </c>
      <c r="J661" s="16" t="str">
        <f t="shared" si="16"/>
        <v>CXG-0425</v>
      </c>
    </row>
    <row r="662">
      <c r="A662" s="8" t="s">
        <v>10623</v>
      </c>
      <c r="B662" s="13">
        <v>45775.0</v>
      </c>
      <c r="C662" s="8" t="s">
        <v>6303</v>
      </c>
      <c r="D662" s="8" t="s">
        <v>1465</v>
      </c>
      <c r="E662" s="8">
        <v>3900.0</v>
      </c>
      <c r="G662" s="8" t="s">
        <v>102</v>
      </c>
      <c r="I662" s="16" t="str">
        <f t="shared" si="15"/>
        <v>04/2025</v>
      </c>
      <c r="J662" s="16" t="str">
        <f t="shared" si="16"/>
        <v>CXG-0425</v>
      </c>
    </row>
    <row r="663">
      <c r="A663" s="8" t="s">
        <v>10624</v>
      </c>
      <c r="B663" s="13">
        <v>45775.0</v>
      </c>
      <c r="C663" s="8" t="s">
        <v>6303</v>
      </c>
      <c r="D663" s="8" t="s">
        <v>1465</v>
      </c>
      <c r="E663" s="8">
        <v>4950.0</v>
      </c>
      <c r="G663" s="8" t="s">
        <v>102</v>
      </c>
      <c r="I663" s="16" t="str">
        <f t="shared" si="15"/>
        <v>04/2025</v>
      </c>
      <c r="J663" s="16" t="str">
        <f t="shared" si="16"/>
        <v>CXG-0425</v>
      </c>
    </row>
    <row r="664">
      <c r="A664" s="8" t="s">
        <v>10625</v>
      </c>
      <c r="B664" s="13">
        <v>45775.0</v>
      </c>
      <c r="C664" s="8" t="s">
        <v>6303</v>
      </c>
      <c r="D664" s="8" t="s">
        <v>1478</v>
      </c>
      <c r="E664" s="8">
        <v>19643.78</v>
      </c>
      <c r="G664" s="8" t="s">
        <v>102</v>
      </c>
      <c r="I664" s="16" t="str">
        <f t="shared" si="15"/>
        <v>04/2025</v>
      </c>
      <c r="J664" s="16" t="str">
        <f t="shared" si="16"/>
        <v>CXG-0425</v>
      </c>
    </row>
    <row r="665">
      <c r="A665" s="8" t="s">
        <v>10626</v>
      </c>
      <c r="B665" s="13">
        <v>45776.0</v>
      </c>
      <c r="C665" s="8" t="s">
        <v>6303</v>
      </c>
      <c r="D665" s="8" t="s">
        <v>1465</v>
      </c>
      <c r="E665" s="8">
        <v>16053.0</v>
      </c>
      <c r="G665" s="8" t="s">
        <v>102</v>
      </c>
      <c r="I665" s="16" t="str">
        <f t="shared" si="15"/>
        <v>04/2025</v>
      </c>
      <c r="J665" s="16" t="str">
        <f t="shared" si="16"/>
        <v>CXG-0425</v>
      </c>
    </row>
    <row r="666">
      <c r="A666" s="8" t="s">
        <v>10627</v>
      </c>
      <c r="B666" s="13">
        <v>45772.0</v>
      </c>
      <c r="C666" s="8" t="s">
        <v>6303</v>
      </c>
      <c r="D666" s="8" t="s">
        <v>1478</v>
      </c>
      <c r="E666" s="8">
        <v>16104.0</v>
      </c>
      <c r="G666" s="8" t="s">
        <v>102</v>
      </c>
      <c r="I666" s="16" t="str">
        <f t="shared" si="15"/>
        <v>04/2025</v>
      </c>
      <c r="J666" s="16" t="str">
        <f t="shared" si="16"/>
        <v>CXG-0425</v>
      </c>
    </row>
    <row r="667">
      <c r="A667" s="8" t="s">
        <v>10628</v>
      </c>
      <c r="B667" s="13">
        <v>45776.0</v>
      </c>
      <c r="C667" s="8" t="s">
        <v>6379</v>
      </c>
      <c r="D667" s="8" t="s">
        <v>1465</v>
      </c>
      <c r="E667" s="8">
        <v>35000.0</v>
      </c>
      <c r="G667" s="8" t="s">
        <v>23</v>
      </c>
      <c r="I667" s="16" t="str">
        <f t="shared" si="15"/>
        <v>04/2025</v>
      </c>
      <c r="J667" s="16" t="str">
        <f t="shared" si="16"/>
        <v>CXG-0425</v>
      </c>
    </row>
    <row r="668">
      <c r="A668" s="8" t="s">
        <v>10629</v>
      </c>
      <c r="B668" s="13">
        <v>45762.0</v>
      </c>
      <c r="C668" s="8" t="s">
        <v>6379</v>
      </c>
      <c r="D668" s="8" t="s">
        <v>1575</v>
      </c>
      <c r="E668" s="8">
        <v>20000.0</v>
      </c>
      <c r="G668" s="8" t="s">
        <v>23</v>
      </c>
      <c r="I668" s="16" t="str">
        <f t="shared" si="15"/>
        <v>04/2025</v>
      </c>
      <c r="J668" s="16" t="str">
        <f t="shared" si="16"/>
        <v>CXG-0425</v>
      </c>
    </row>
    <row r="669">
      <c r="A669" s="8" t="s">
        <v>10630</v>
      </c>
      <c r="B669" s="13">
        <v>45764.0</v>
      </c>
      <c r="C669" s="8" t="s">
        <v>6379</v>
      </c>
      <c r="D669" s="8" t="s">
        <v>1575</v>
      </c>
      <c r="E669" s="8">
        <v>40000.0</v>
      </c>
      <c r="G669" s="8" t="s">
        <v>23</v>
      </c>
      <c r="I669" s="16" t="str">
        <f t="shared" si="15"/>
        <v>04/2025</v>
      </c>
      <c r="J669" s="16" t="str">
        <f t="shared" si="16"/>
        <v>CXG-0425</v>
      </c>
    </row>
    <row r="670">
      <c r="A670" s="8" t="s">
        <v>10631</v>
      </c>
      <c r="B670" s="13">
        <v>45777.0</v>
      </c>
      <c r="C670" s="8" t="s">
        <v>6346</v>
      </c>
      <c r="D670" s="8" t="s">
        <v>1465</v>
      </c>
      <c r="E670" s="8">
        <v>25000.0</v>
      </c>
      <c r="G670" s="8" t="s">
        <v>51</v>
      </c>
      <c r="I670" s="16" t="str">
        <f t="shared" si="15"/>
        <v>04/2025</v>
      </c>
      <c r="J670" s="16" t="str">
        <f t="shared" si="16"/>
        <v>CXG-0425</v>
      </c>
    </row>
    <row r="671">
      <c r="A671" s="8" t="s">
        <v>10632</v>
      </c>
      <c r="B671" s="13">
        <v>45777.0</v>
      </c>
      <c r="C671" s="8" t="s">
        <v>6379</v>
      </c>
      <c r="D671" s="8" t="s">
        <v>1465</v>
      </c>
      <c r="E671" s="8">
        <v>39870.0</v>
      </c>
      <c r="G671" s="8" t="s">
        <v>23</v>
      </c>
      <c r="I671" s="16" t="str">
        <f t="shared" si="15"/>
        <v>04/2025</v>
      </c>
      <c r="J671" s="16" t="str">
        <f t="shared" si="16"/>
        <v>CXG-0425</v>
      </c>
    </row>
    <row r="672">
      <c r="A672" s="8" t="s">
        <v>10633</v>
      </c>
      <c r="B672" s="13">
        <v>45777.0</v>
      </c>
      <c r="C672" s="8" t="s">
        <v>6379</v>
      </c>
      <c r="D672" s="8" t="s">
        <v>1473</v>
      </c>
      <c r="E672" s="8">
        <v>0.21</v>
      </c>
      <c r="G672" s="8" t="s">
        <v>23</v>
      </c>
      <c r="I672" s="16" t="str">
        <f t="shared" si="15"/>
        <v>04/2025</v>
      </c>
      <c r="J672" s="16" t="str">
        <f t="shared" si="16"/>
        <v>CXG-0425</v>
      </c>
    </row>
    <row r="673">
      <c r="A673" s="8" t="s">
        <v>10634</v>
      </c>
      <c r="B673" s="13">
        <v>45777.0</v>
      </c>
      <c r="C673" s="8" t="s">
        <v>6253</v>
      </c>
      <c r="D673" s="8" t="s">
        <v>1478</v>
      </c>
      <c r="E673" s="8">
        <v>10000.0</v>
      </c>
      <c r="G673" s="8" t="s">
        <v>89</v>
      </c>
      <c r="I673" s="16" t="str">
        <f t="shared" si="15"/>
        <v>04/2025</v>
      </c>
      <c r="J673" s="16" t="str">
        <f t="shared" si="16"/>
        <v>CXG-0425</v>
      </c>
    </row>
    <row r="674">
      <c r="A674" s="8" t="s">
        <v>10635</v>
      </c>
      <c r="B674" s="13">
        <v>45777.0</v>
      </c>
      <c r="C674" s="8" t="s">
        <v>6391</v>
      </c>
      <c r="D674" s="8" t="s">
        <v>1465</v>
      </c>
      <c r="E674" s="8">
        <v>15960.0</v>
      </c>
      <c r="G674" s="8" t="s">
        <v>135</v>
      </c>
      <c r="I674" s="16" t="str">
        <f t="shared" si="15"/>
        <v>04/2025</v>
      </c>
      <c r="J674" s="16" t="str">
        <f t="shared" si="16"/>
        <v>CXG-0425</v>
      </c>
    </row>
    <row r="675">
      <c r="A675" s="118" t="s">
        <v>10636</v>
      </c>
      <c r="B675" s="119">
        <v>45779.0</v>
      </c>
      <c r="C675" s="118" t="s">
        <v>6337</v>
      </c>
      <c r="D675" s="118" t="s">
        <v>1478</v>
      </c>
      <c r="E675" s="120">
        <v>20000.0</v>
      </c>
      <c r="F675" s="121"/>
      <c r="G675" s="122" t="s">
        <v>99</v>
      </c>
      <c r="H675" s="121"/>
      <c r="I675" s="16" t="str">
        <f t="shared" si="15"/>
        <v>05/2025</v>
      </c>
      <c r="J675" s="16" t="str">
        <f t="shared" si="16"/>
        <v>CXG-0525</v>
      </c>
      <c r="K675" s="123"/>
    </row>
    <row r="676">
      <c r="A676" s="118" t="s">
        <v>10637</v>
      </c>
      <c r="B676" s="119">
        <v>45779.0</v>
      </c>
      <c r="C676" s="118" t="s">
        <v>6253</v>
      </c>
      <c r="D676" s="118" t="s">
        <v>1478</v>
      </c>
      <c r="E676" s="120">
        <v>10000.0</v>
      </c>
      <c r="F676" s="121"/>
      <c r="G676" s="118" t="s">
        <v>89</v>
      </c>
      <c r="H676" s="121"/>
      <c r="I676" s="16" t="str">
        <f t="shared" si="15"/>
        <v>05/2025</v>
      </c>
      <c r="J676" s="16" t="str">
        <f t="shared" si="16"/>
        <v>CXG-0525</v>
      </c>
      <c r="K676" s="123"/>
    </row>
    <row r="677">
      <c r="A677" s="118" t="s">
        <v>10638</v>
      </c>
      <c r="B677" s="119">
        <v>45779.0</v>
      </c>
      <c r="C677" s="118" t="s">
        <v>6258</v>
      </c>
      <c r="D677" s="118" t="s">
        <v>1478</v>
      </c>
      <c r="E677" s="120">
        <v>2500.0</v>
      </c>
      <c r="F677" s="121"/>
      <c r="G677" s="118" t="s">
        <v>174</v>
      </c>
      <c r="H677" s="121"/>
      <c r="I677" s="16" t="str">
        <f t="shared" si="15"/>
        <v>05/2025</v>
      </c>
      <c r="J677" s="16" t="str">
        <f t="shared" si="16"/>
        <v>CXG-0525</v>
      </c>
      <c r="K677" s="123"/>
    </row>
    <row r="678">
      <c r="A678" s="118" t="s">
        <v>10639</v>
      </c>
      <c r="B678" s="119">
        <v>45780.0</v>
      </c>
      <c r="C678" s="118" t="s">
        <v>6258</v>
      </c>
      <c r="D678" s="118" t="s">
        <v>1473</v>
      </c>
      <c r="E678" s="120">
        <v>1.04</v>
      </c>
      <c r="F678" s="121"/>
      <c r="G678" s="118" t="s">
        <v>174</v>
      </c>
      <c r="H678" s="121"/>
      <c r="I678" s="16" t="str">
        <f t="shared" si="15"/>
        <v>05/2025</v>
      </c>
      <c r="J678" s="16" t="str">
        <f t="shared" si="16"/>
        <v>CXG-0525</v>
      </c>
      <c r="K678" s="123"/>
    </row>
    <row r="679">
      <c r="A679" s="118" t="s">
        <v>10640</v>
      </c>
      <c r="B679" s="119">
        <v>45779.0</v>
      </c>
      <c r="C679" s="118" t="s">
        <v>6376</v>
      </c>
      <c r="D679" s="118" t="s">
        <v>1478</v>
      </c>
      <c r="E679" s="120">
        <v>2027.0</v>
      </c>
      <c r="F679" s="121"/>
      <c r="G679" s="122" t="s">
        <v>81</v>
      </c>
      <c r="H679" s="121"/>
      <c r="I679" s="16" t="str">
        <f t="shared" si="15"/>
        <v>05/2025</v>
      </c>
      <c r="J679" s="16" t="str">
        <f t="shared" si="16"/>
        <v>CXG-0525</v>
      </c>
      <c r="K679" s="123"/>
    </row>
    <row r="680">
      <c r="A680" s="118" t="s">
        <v>10641</v>
      </c>
      <c r="B680" s="119">
        <v>45780.0</v>
      </c>
      <c r="C680" s="118" t="s">
        <v>6273</v>
      </c>
      <c r="D680" s="118" t="s">
        <v>1575</v>
      </c>
      <c r="E680" s="120">
        <v>-2404.64</v>
      </c>
      <c r="F680" s="121"/>
      <c r="G680" s="122" t="s">
        <v>81</v>
      </c>
      <c r="H680" s="121"/>
      <c r="I680" s="16" t="str">
        <f t="shared" si="15"/>
        <v>05/2025</v>
      </c>
      <c r="J680" s="16" t="str">
        <f t="shared" si="16"/>
        <v>CXG-0525</v>
      </c>
      <c r="K680" s="123"/>
    </row>
    <row r="681">
      <c r="A681" s="118" t="s">
        <v>10642</v>
      </c>
      <c r="B681" s="119">
        <v>45780.0</v>
      </c>
      <c r="C681" s="118" t="s">
        <v>6376</v>
      </c>
      <c r="D681" s="118" t="s">
        <v>1575</v>
      </c>
      <c r="E681" s="120">
        <v>2404.64</v>
      </c>
      <c r="F681" s="121"/>
      <c r="G681" s="122" t="s">
        <v>81</v>
      </c>
      <c r="H681" s="121"/>
      <c r="I681" s="16" t="str">
        <f t="shared" si="15"/>
        <v>05/2025</v>
      </c>
      <c r="J681" s="16" t="str">
        <f t="shared" si="16"/>
        <v>CXG-0525</v>
      </c>
      <c r="K681" s="123"/>
    </row>
    <row r="682">
      <c r="A682" s="118" t="s">
        <v>10643</v>
      </c>
      <c r="B682" s="119">
        <v>45780.0</v>
      </c>
      <c r="C682" s="118" t="s">
        <v>6376</v>
      </c>
      <c r="D682" s="118" t="s">
        <v>1473</v>
      </c>
      <c r="E682" s="120">
        <v>0.67</v>
      </c>
      <c r="F682" s="121"/>
      <c r="G682" s="122" t="s">
        <v>81</v>
      </c>
      <c r="H682" s="121"/>
      <c r="I682" s="16" t="str">
        <f t="shared" si="15"/>
        <v>05/2025</v>
      </c>
      <c r="J682" s="16" t="str">
        <f t="shared" si="16"/>
        <v>CXG-0525</v>
      </c>
      <c r="K682" s="123"/>
    </row>
    <row r="683">
      <c r="A683" s="118" t="s">
        <v>10644</v>
      </c>
      <c r="B683" s="119">
        <v>45780.0</v>
      </c>
      <c r="C683" s="118" t="s">
        <v>6346</v>
      </c>
      <c r="D683" s="118" t="s">
        <v>1465</v>
      </c>
      <c r="E683" s="120">
        <v>25000.0</v>
      </c>
      <c r="F683" s="121"/>
      <c r="G683" s="122" t="s">
        <v>51</v>
      </c>
      <c r="H683" s="121"/>
      <c r="I683" s="16" t="str">
        <f t="shared" si="15"/>
        <v>05/2025</v>
      </c>
      <c r="J683" s="16" t="str">
        <f t="shared" si="16"/>
        <v>CXG-0525</v>
      </c>
      <c r="K683" s="123"/>
    </row>
    <row r="684">
      <c r="A684" s="118" t="s">
        <v>10645</v>
      </c>
      <c r="B684" s="119">
        <v>45780.0</v>
      </c>
      <c r="C684" s="118" t="s">
        <v>6337</v>
      </c>
      <c r="D684" s="118" t="s">
        <v>1478</v>
      </c>
      <c r="E684" s="120">
        <v>11023.67</v>
      </c>
      <c r="F684" s="121"/>
      <c r="G684" s="122" t="s">
        <v>99</v>
      </c>
      <c r="H684" s="121"/>
      <c r="I684" s="16" t="str">
        <f t="shared" si="15"/>
        <v>05/2025</v>
      </c>
      <c r="J684" s="16" t="str">
        <f t="shared" si="16"/>
        <v>CXG-0525</v>
      </c>
      <c r="K684" s="123"/>
    </row>
    <row r="685">
      <c r="A685" s="118" t="s">
        <v>10646</v>
      </c>
      <c r="B685" s="119">
        <v>45780.0</v>
      </c>
      <c r="C685" s="118" t="s">
        <v>6346</v>
      </c>
      <c r="D685" s="118" t="s">
        <v>1465</v>
      </c>
      <c r="E685" s="120">
        <v>22500.0</v>
      </c>
      <c r="F685" s="121"/>
      <c r="G685" s="122" t="s">
        <v>51</v>
      </c>
      <c r="H685" s="121"/>
      <c r="I685" s="16" t="str">
        <f t="shared" si="15"/>
        <v>05/2025</v>
      </c>
      <c r="J685" s="16" t="str">
        <f t="shared" si="16"/>
        <v>CXG-0525</v>
      </c>
      <c r="K685" s="123"/>
    </row>
    <row r="686">
      <c r="A686" s="118" t="s">
        <v>10647</v>
      </c>
      <c r="B686" s="119">
        <v>45780.0</v>
      </c>
      <c r="C686" s="118" t="s">
        <v>6346</v>
      </c>
      <c r="D686" s="118" t="s">
        <v>1478</v>
      </c>
      <c r="E686" s="120">
        <v>38000.0</v>
      </c>
      <c r="F686" s="121"/>
      <c r="G686" s="122" t="s">
        <v>51</v>
      </c>
      <c r="H686" s="121"/>
      <c r="I686" s="16" t="str">
        <f t="shared" si="15"/>
        <v>05/2025</v>
      </c>
      <c r="J686" s="16" t="str">
        <f t="shared" si="16"/>
        <v>CXG-0525</v>
      </c>
      <c r="K686" s="123"/>
    </row>
    <row r="687">
      <c r="A687" s="118" t="s">
        <v>10648</v>
      </c>
      <c r="B687" s="119">
        <v>45782.0</v>
      </c>
      <c r="C687" s="118" t="s">
        <v>6346</v>
      </c>
      <c r="D687" s="118" t="s">
        <v>1478</v>
      </c>
      <c r="E687" s="120">
        <v>213.41</v>
      </c>
      <c r="F687" s="121"/>
      <c r="G687" s="122" t="s">
        <v>51</v>
      </c>
      <c r="H687" s="121"/>
      <c r="I687" s="16" t="str">
        <f t="shared" si="15"/>
        <v>05/2025</v>
      </c>
      <c r="J687" s="16" t="str">
        <f t="shared" si="16"/>
        <v>CXG-0525</v>
      </c>
      <c r="K687" s="123"/>
    </row>
    <row r="688">
      <c r="A688" s="118" t="s">
        <v>10649</v>
      </c>
      <c r="B688" s="119">
        <v>45782.0</v>
      </c>
      <c r="C688" s="118" t="s">
        <v>6367</v>
      </c>
      <c r="D688" s="118" t="s">
        <v>1575</v>
      </c>
      <c r="E688" s="120">
        <v>50000.0</v>
      </c>
      <c r="F688" s="121"/>
      <c r="G688" s="118" t="s">
        <v>57</v>
      </c>
      <c r="H688" s="121"/>
      <c r="I688" s="16" t="str">
        <f t="shared" si="15"/>
        <v>05/2025</v>
      </c>
      <c r="J688" s="16" t="str">
        <f t="shared" si="16"/>
        <v>CXG-0525</v>
      </c>
      <c r="K688" s="123"/>
    </row>
    <row r="689">
      <c r="A689" s="118" t="s">
        <v>10650</v>
      </c>
      <c r="B689" s="119">
        <v>45782.0</v>
      </c>
      <c r="C689" s="118" t="s">
        <v>6253</v>
      </c>
      <c r="D689" s="118" t="s">
        <v>1478</v>
      </c>
      <c r="E689" s="120">
        <v>10000.0</v>
      </c>
      <c r="F689" s="121"/>
      <c r="G689" s="118" t="s">
        <v>89</v>
      </c>
      <c r="H689" s="121"/>
      <c r="I689" s="16" t="str">
        <f t="shared" si="15"/>
        <v>05/2025</v>
      </c>
      <c r="J689" s="16" t="str">
        <f t="shared" si="16"/>
        <v>CXG-0525</v>
      </c>
      <c r="K689" s="123"/>
    </row>
    <row r="690">
      <c r="A690" s="118" t="s">
        <v>10651</v>
      </c>
      <c r="B690" s="119">
        <v>45782.0</v>
      </c>
      <c r="C690" s="118" t="s">
        <v>6253</v>
      </c>
      <c r="D690" s="118" t="s">
        <v>1465</v>
      </c>
      <c r="E690" s="120">
        <v>10000.0</v>
      </c>
      <c r="F690" s="121"/>
      <c r="G690" s="118" t="s">
        <v>89</v>
      </c>
      <c r="H690" s="121"/>
      <c r="I690" s="16" t="str">
        <f t="shared" si="15"/>
        <v>05/2025</v>
      </c>
      <c r="J690" s="16" t="str">
        <f t="shared" si="16"/>
        <v>CXG-0525</v>
      </c>
      <c r="K690" s="123"/>
    </row>
    <row r="691">
      <c r="A691" s="118" t="s">
        <v>10652</v>
      </c>
      <c r="B691" s="119">
        <v>45782.0</v>
      </c>
      <c r="C691" s="118" t="s">
        <v>6337</v>
      </c>
      <c r="D691" s="118" t="s">
        <v>1465</v>
      </c>
      <c r="E691" s="120">
        <v>10000.0</v>
      </c>
      <c r="F691" s="121"/>
      <c r="G691" s="122" t="s">
        <v>99</v>
      </c>
      <c r="H691" s="121"/>
      <c r="I691" s="16" t="str">
        <f t="shared" si="15"/>
        <v>05/2025</v>
      </c>
      <c r="J691" s="16" t="str">
        <f t="shared" si="16"/>
        <v>CXG-0525</v>
      </c>
      <c r="K691" s="123"/>
    </row>
    <row r="692">
      <c r="A692" s="118" t="s">
        <v>10653</v>
      </c>
      <c r="B692" s="119">
        <v>45782.0</v>
      </c>
      <c r="C692" s="118" t="s">
        <v>6381</v>
      </c>
      <c r="D692" s="118" t="s">
        <v>1465</v>
      </c>
      <c r="E692" s="120">
        <v>70000.0</v>
      </c>
      <c r="F692" s="121"/>
      <c r="G692" s="122" t="s">
        <v>27</v>
      </c>
      <c r="H692" s="121"/>
      <c r="I692" s="16" t="str">
        <f t="shared" si="15"/>
        <v>05/2025</v>
      </c>
      <c r="J692" s="16" t="str">
        <f t="shared" si="16"/>
        <v>CXG-0525</v>
      </c>
      <c r="K692" s="123"/>
    </row>
    <row r="693">
      <c r="A693" s="124" t="s">
        <v>10654</v>
      </c>
      <c r="B693" s="125">
        <v>45783.0</v>
      </c>
      <c r="C693" s="124" t="s">
        <v>6222</v>
      </c>
      <c r="D693" s="124" t="s">
        <v>1478</v>
      </c>
      <c r="E693" s="126">
        <v>20167.62</v>
      </c>
      <c r="F693" s="123"/>
      <c r="G693" s="124" t="s">
        <v>105</v>
      </c>
      <c r="H693" s="123"/>
      <c r="I693" s="16" t="str">
        <f t="shared" si="15"/>
        <v>05/2025</v>
      </c>
      <c r="J693" s="16" t="str">
        <f t="shared" si="16"/>
        <v>CXG-0525</v>
      </c>
      <c r="K693" s="123"/>
    </row>
    <row r="694">
      <c r="A694" s="124" t="s">
        <v>10655</v>
      </c>
      <c r="B694" s="125">
        <v>45783.0</v>
      </c>
      <c r="C694" s="124" t="s">
        <v>6173</v>
      </c>
      <c r="D694" s="124" t="s">
        <v>1575</v>
      </c>
      <c r="E694" s="126">
        <v>90990.0</v>
      </c>
      <c r="F694" s="123"/>
      <c r="G694" s="124" t="s">
        <v>127</v>
      </c>
      <c r="H694" s="123"/>
      <c r="I694" s="16" t="str">
        <f t="shared" si="15"/>
        <v>05/2025</v>
      </c>
      <c r="J694" s="16" t="str">
        <f t="shared" si="16"/>
        <v>CXG-0525</v>
      </c>
      <c r="K694" s="123"/>
    </row>
    <row r="695">
      <c r="A695" s="124" t="s">
        <v>10656</v>
      </c>
      <c r="B695" s="125">
        <v>45783.0</v>
      </c>
      <c r="C695" s="124" t="s">
        <v>6173</v>
      </c>
      <c r="D695" s="124" t="s">
        <v>1575</v>
      </c>
      <c r="E695" s="126">
        <v>59566.0</v>
      </c>
      <c r="F695" s="123"/>
      <c r="G695" s="124" t="s">
        <v>127</v>
      </c>
      <c r="H695" s="123"/>
      <c r="I695" s="16" t="str">
        <f t="shared" si="15"/>
        <v>05/2025</v>
      </c>
      <c r="J695" s="16" t="str">
        <f t="shared" si="16"/>
        <v>CXG-0525</v>
      </c>
      <c r="K695" s="123"/>
    </row>
    <row r="696">
      <c r="A696" s="8" t="s">
        <v>10657</v>
      </c>
      <c r="B696" s="13">
        <v>45783.0</v>
      </c>
      <c r="C696" s="8" t="s">
        <v>6342</v>
      </c>
      <c r="D696" s="8" t="s">
        <v>1478</v>
      </c>
      <c r="E696" s="8">
        <v>30000.0</v>
      </c>
      <c r="G696" s="8" t="s">
        <v>79</v>
      </c>
      <c r="I696" s="16" t="str">
        <f t="shared" si="15"/>
        <v>05/2025</v>
      </c>
      <c r="J696" s="16" t="str">
        <f t="shared" si="16"/>
        <v>CXG-0525</v>
      </c>
    </row>
    <row r="697">
      <c r="A697" s="8" t="s">
        <v>10658</v>
      </c>
      <c r="B697" s="13">
        <v>45783.0</v>
      </c>
      <c r="C697" s="8" t="s">
        <v>6253</v>
      </c>
      <c r="D697" s="8" t="s">
        <v>1478</v>
      </c>
      <c r="E697" s="8">
        <v>10000.0</v>
      </c>
      <c r="G697" s="8" t="s">
        <v>89</v>
      </c>
      <c r="I697" s="16" t="str">
        <f t="shared" si="15"/>
        <v>05/2025</v>
      </c>
      <c r="J697" s="16" t="str">
        <f t="shared" si="16"/>
        <v>CXG-0525</v>
      </c>
    </row>
    <row r="698">
      <c r="A698" s="8" t="s">
        <v>10659</v>
      </c>
      <c r="B698" s="13">
        <v>45782.0</v>
      </c>
      <c r="C698" s="8" t="s">
        <v>6391</v>
      </c>
      <c r="D698" s="8" t="s">
        <v>1465</v>
      </c>
      <c r="E698" s="8">
        <v>6050.0</v>
      </c>
      <c r="G698" s="8" t="s">
        <v>135</v>
      </c>
      <c r="I698" s="16" t="str">
        <f t="shared" si="15"/>
        <v>05/2025</v>
      </c>
      <c r="J698" s="16" t="str">
        <f t="shared" si="16"/>
        <v>CXG-0525</v>
      </c>
    </row>
    <row r="699">
      <c r="A699" s="8" t="s">
        <v>10660</v>
      </c>
      <c r="B699" s="13">
        <v>45783.0</v>
      </c>
      <c r="C699" s="8" t="s">
        <v>6391</v>
      </c>
      <c r="D699" s="8" t="s">
        <v>1465</v>
      </c>
      <c r="E699" s="8">
        <v>19700.0</v>
      </c>
      <c r="G699" s="8" t="s">
        <v>135</v>
      </c>
      <c r="I699" s="16" t="str">
        <f t="shared" si="15"/>
        <v>05/2025</v>
      </c>
      <c r="J699" s="16" t="str">
        <f t="shared" si="16"/>
        <v>CXG-0525</v>
      </c>
    </row>
    <row r="700">
      <c r="A700" s="8" t="s">
        <v>10661</v>
      </c>
      <c r="B700" s="13">
        <v>45784.0</v>
      </c>
      <c r="C700" s="8" t="s">
        <v>6381</v>
      </c>
      <c r="D700" s="8" t="s">
        <v>1465</v>
      </c>
      <c r="E700" s="8">
        <v>50000.0</v>
      </c>
      <c r="G700" s="8" t="s">
        <v>27</v>
      </c>
      <c r="I700" s="16" t="str">
        <f t="shared" si="15"/>
        <v>05/2025</v>
      </c>
      <c r="J700" s="16" t="str">
        <f t="shared" si="16"/>
        <v>CXG-0525</v>
      </c>
    </row>
    <row r="701">
      <c r="A701" s="8" t="s">
        <v>10662</v>
      </c>
      <c r="B701" s="13">
        <v>45784.0</v>
      </c>
      <c r="C701" s="8" t="s">
        <v>6342</v>
      </c>
      <c r="D701" s="8" t="s">
        <v>1478</v>
      </c>
      <c r="E701" s="8">
        <v>22000.0</v>
      </c>
      <c r="G701" s="8" t="s">
        <v>79</v>
      </c>
      <c r="I701" s="16" t="str">
        <f t="shared" si="15"/>
        <v>05/2025</v>
      </c>
      <c r="J701" s="16" t="str">
        <f t="shared" si="16"/>
        <v>CXG-0525</v>
      </c>
    </row>
    <row r="702">
      <c r="A702" s="8" t="s">
        <v>10663</v>
      </c>
      <c r="B702" s="13">
        <v>45784.0</v>
      </c>
      <c r="C702" s="8" t="s">
        <v>6222</v>
      </c>
      <c r="D702" s="8" t="s">
        <v>1478</v>
      </c>
      <c r="E702" s="8">
        <v>35000.0</v>
      </c>
      <c r="G702" s="8" t="s">
        <v>105</v>
      </c>
      <c r="I702" s="16" t="str">
        <f t="shared" si="15"/>
        <v>05/2025</v>
      </c>
      <c r="J702" s="16" t="str">
        <f t="shared" si="16"/>
        <v>CXG-0525</v>
      </c>
    </row>
    <row r="703">
      <c r="A703" s="8" t="s">
        <v>10664</v>
      </c>
      <c r="B703" s="13">
        <v>45784.0</v>
      </c>
      <c r="C703" s="8" t="s">
        <v>6391</v>
      </c>
      <c r="D703" s="8" t="s">
        <v>1465</v>
      </c>
      <c r="E703" s="8">
        <v>22450.0</v>
      </c>
      <c r="G703" s="8" t="s">
        <v>135</v>
      </c>
      <c r="I703" s="16" t="str">
        <f t="shared" si="15"/>
        <v>05/2025</v>
      </c>
      <c r="J703" s="16" t="str">
        <f t="shared" si="16"/>
        <v>CXG-0525</v>
      </c>
    </row>
    <row r="704">
      <c r="A704" s="8" t="s">
        <v>10665</v>
      </c>
      <c r="B704" s="13">
        <v>45784.0</v>
      </c>
      <c r="C704" s="8" t="s">
        <v>6253</v>
      </c>
      <c r="D704" s="8" t="s">
        <v>1478</v>
      </c>
      <c r="E704" s="8">
        <v>10000.0</v>
      </c>
      <c r="G704" s="8" t="s">
        <v>89</v>
      </c>
      <c r="I704" s="16" t="str">
        <f t="shared" si="15"/>
        <v>05/2025</v>
      </c>
      <c r="J704" s="16" t="str">
        <f t="shared" si="16"/>
        <v>CXG-0525</v>
      </c>
    </row>
    <row r="705">
      <c r="A705" s="8" t="s">
        <v>10666</v>
      </c>
      <c r="B705" s="13">
        <v>45784.0</v>
      </c>
      <c r="C705" s="8" t="s">
        <v>6253</v>
      </c>
      <c r="D705" s="8" t="s">
        <v>1478</v>
      </c>
      <c r="E705" s="8">
        <v>10000.0</v>
      </c>
      <c r="G705" s="8" t="s">
        <v>89</v>
      </c>
      <c r="I705" s="16" t="str">
        <f t="shared" si="15"/>
        <v>05/2025</v>
      </c>
      <c r="J705" s="16" t="str">
        <f t="shared" si="16"/>
        <v>CXG-0525</v>
      </c>
    </row>
    <row r="706">
      <c r="A706" s="8" t="s">
        <v>10667</v>
      </c>
      <c r="B706" s="13">
        <v>45785.0</v>
      </c>
      <c r="C706" s="8" t="s">
        <v>6337</v>
      </c>
      <c r="D706" s="8" t="s">
        <v>1478</v>
      </c>
      <c r="E706" s="8">
        <v>30000.0</v>
      </c>
      <c r="G706" s="8" t="s">
        <v>99</v>
      </c>
      <c r="I706" s="16" t="str">
        <f t="shared" si="15"/>
        <v>05/2025</v>
      </c>
      <c r="J706" s="16" t="str">
        <f t="shared" si="16"/>
        <v>CXG-0525</v>
      </c>
    </row>
    <row r="707">
      <c r="A707" s="8" t="s">
        <v>10668</v>
      </c>
      <c r="B707" s="13">
        <v>45785.0</v>
      </c>
      <c r="C707" s="8" t="s">
        <v>6332</v>
      </c>
      <c r="D707" s="8" t="s">
        <v>1473</v>
      </c>
      <c r="E707" s="8">
        <v>3035.0</v>
      </c>
      <c r="G707" s="8" t="s">
        <v>188</v>
      </c>
      <c r="I707" s="16" t="str">
        <f t="shared" si="15"/>
        <v>05/2025</v>
      </c>
      <c r="J707" s="16" t="str">
        <f t="shared" si="16"/>
        <v>CXG-0525</v>
      </c>
    </row>
    <row r="708">
      <c r="A708" s="8" t="s">
        <v>10669</v>
      </c>
      <c r="B708" s="13">
        <v>45785.0</v>
      </c>
      <c r="C708" s="8" t="s">
        <v>6303</v>
      </c>
      <c r="D708" s="8" t="s">
        <v>1473</v>
      </c>
      <c r="E708" s="8">
        <v>-3035.0</v>
      </c>
      <c r="G708" s="8" t="s">
        <v>102</v>
      </c>
      <c r="I708" s="16" t="str">
        <f t="shared" si="15"/>
        <v>05/2025</v>
      </c>
      <c r="J708" s="16" t="str">
        <f t="shared" si="16"/>
        <v>CXG-0525</v>
      </c>
    </row>
    <row r="709">
      <c r="A709" s="8"/>
      <c r="B709" s="13"/>
      <c r="C709" s="8"/>
      <c r="D709" s="8"/>
      <c r="E709" s="8"/>
      <c r="G709" s="8"/>
    </row>
    <row r="710">
      <c r="A710" s="8" t="s">
        <v>10670</v>
      </c>
      <c r="B710" s="13">
        <v>45784.0</v>
      </c>
      <c r="C710" s="8" t="s">
        <v>6397</v>
      </c>
      <c r="D710" s="8" t="s">
        <v>1465</v>
      </c>
      <c r="E710" s="8">
        <v>19094.0</v>
      </c>
      <c r="G710" s="8" t="s">
        <v>81</v>
      </c>
      <c r="I710" s="16" t="str">
        <f t="shared" ref="I710:I724" si="17">TEXT(B710,"MM/YYYY")</f>
        <v>05/2025</v>
      </c>
      <c r="J710" s="16" t="str">
        <f t="shared" ref="J710:J724" si="18">IF(B710="","",CONCATENATE("CXG-",TEXT(B710,"MMYY")))</f>
        <v>CXG-0525</v>
      </c>
    </row>
    <row r="711">
      <c r="A711" s="8" t="s">
        <v>10671</v>
      </c>
      <c r="B711" s="13">
        <v>45784.0</v>
      </c>
      <c r="C711" s="8" t="s">
        <v>6397</v>
      </c>
      <c r="D711" s="8" t="s">
        <v>1478</v>
      </c>
      <c r="E711" s="8">
        <v>1493.0</v>
      </c>
      <c r="G711" s="8" t="s">
        <v>81</v>
      </c>
      <c r="I711" s="16" t="str">
        <f t="shared" si="17"/>
        <v>05/2025</v>
      </c>
      <c r="J711" s="16" t="str">
        <f t="shared" si="18"/>
        <v>CXG-0525</v>
      </c>
    </row>
    <row r="712">
      <c r="A712" s="8" t="s">
        <v>10672</v>
      </c>
      <c r="B712" s="13">
        <v>45785.0</v>
      </c>
      <c r="C712" s="8" t="s">
        <v>6397</v>
      </c>
      <c r="D712" s="8" t="s">
        <v>1465</v>
      </c>
      <c r="E712" s="8">
        <v>1720.0</v>
      </c>
      <c r="G712" s="8" t="s">
        <v>81</v>
      </c>
      <c r="I712" s="16" t="str">
        <f t="shared" si="17"/>
        <v>05/2025</v>
      </c>
      <c r="J712" s="16" t="str">
        <f t="shared" si="18"/>
        <v>CXG-0525</v>
      </c>
    </row>
    <row r="713">
      <c r="A713" s="8" t="s">
        <v>10673</v>
      </c>
      <c r="B713" s="13">
        <v>45785.0</v>
      </c>
      <c r="C713" s="8" t="s">
        <v>6391</v>
      </c>
      <c r="D713" s="8" t="s">
        <v>1465</v>
      </c>
      <c r="E713" s="8">
        <v>4472.0</v>
      </c>
      <c r="G713" s="8" t="s">
        <v>135</v>
      </c>
      <c r="I713" s="16" t="str">
        <f t="shared" si="17"/>
        <v>05/2025</v>
      </c>
      <c r="J713" s="16" t="str">
        <f t="shared" si="18"/>
        <v>CXG-0525</v>
      </c>
    </row>
    <row r="714">
      <c r="A714" s="8" t="s">
        <v>10674</v>
      </c>
      <c r="B714" s="13">
        <v>45785.0</v>
      </c>
      <c r="C714" s="8" t="s">
        <v>6391</v>
      </c>
      <c r="D714" s="8" t="s">
        <v>1473</v>
      </c>
      <c r="E714" s="8">
        <v>0.34</v>
      </c>
      <c r="G714" s="8" t="s">
        <v>135</v>
      </c>
      <c r="I714" s="16" t="str">
        <f t="shared" si="17"/>
        <v>05/2025</v>
      </c>
      <c r="J714" s="16" t="str">
        <f t="shared" si="18"/>
        <v>CXG-0525</v>
      </c>
    </row>
    <row r="715">
      <c r="A715" s="8" t="s">
        <v>10675</v>
      </c>
      <c r="B715" s="13">
        <v>45785.0</v>
      </c>
      <c r="C715" s="8" t="s">
        <v>6253</v>
      </c>
      <c r="D715" s="8" t="s">
        <v>1478</v>
      </c>
      <c r="E715" s="8">
        <v>20000.0</v>
      </c>
      <c r="G715" s="8" t="s">
        <v>89</v>
      </c>
      <c r="I715" s="16" t="str">
        <f t="shared" si="17"/>
        <v>05/2025</v>
      </c>
      <c r="J715" s="16" t="str">
        <f t="shared" si="18"/>
        <v>CXG-0525</v>
      </c>
    </row>
    <row r="716">
      <c r="A716" s="8" t="s">
        <v>10676</v>
      </c>
      <c r="B716" s="13">
        <v>45785.0</v>
      </c>
      <c r="C716" s="8" t="s">
        <v>6397</v>
      </c>
      <c r="D716" s="8" t="s">
        <v>1478</v>
      </c>
      <c r="E716" s="8">
        <v>1709.0</v>
      </c>
      <c r="G716" s="8" t="s">
        <v>81</v>
      </c>
      <c r="I716" s="16" t="str">
        <f t="shared" si="17"/>
        <v>05/2025</v>
      </c>
      <c r="J716" s="16" t="str">
        <f t="shared" si="18"/>
        <v>CXG-0525</v>
      </c>
    </row>
    <row r="717">
      <c r="A717" s="8" t="s">
        <v>10677</v>
      </c>
      <c r="B717" s="13">
        <v>45785.0</v>
      </c>
      <c r="C717" s="8" t="s">
        <v>6342</v>
      </c>
      <c r="D717" s="8" t="s">
        <v>1478</v>
      </c>
      <c r="E717" s="8">
        <v>16000.0</v>
      </c>
      <c r="G717" s="8" t="s">
        <v>79</v>
      </c>
      <c r="I717" s="16" t="str">
        <f t="shared" si="17"/>
        <v>05/2025</v>
      </c>
      <c r="J717" s="16" t="str">
        <f t="shared" si="18"/>
        <v>CXG-0525</v>
      </c>
    </row>
    <row r="718">
      <c r="A718" s="8" t="s">
        <v>10678</v>
      </c>
      <c r="B718" s="13">
        <v>45785.0</v>
      </c>
      <c r="C718" s="8" t="s">
        <v>6342</v>
      </c>
      <c r="D718" s="8" t="s">
        <v>1478</v>
      </c>
      <c r="E718" s="8">
        <v>2000.0</v>
      </c>
      <c r="G718" s="8" t="s">
        <v>79</v>
      </c>
      <c r="I718" s="16" t="str">
        <f t="shared" si="17"/>
        <v>05/2025</v>
      </c>
      <c r="J718" s="16" t="str">
        <f t="shared" si="18"/>
        <v>CXG-0525</v>
      </c>
    </row>
    <row r="719">
      <c r="A719" s="8" t="s">
        <v>10679</v>
      </c>
      <c r="B719" s="13">
        <v>45785.0</v>
      </c>
      <c r="C719" s="8" t="s">
        <v>6342</v>
      </c>
      <c r="D719" s="8" t="s">
        <v>1478</v>
      </c>
      <c r="E719" s="8">
        <v>5000.0</v>
      </c>
      <c r="G719" s="8" t="s">
        <v>79</v>
      </c>
      <c r="I719" s="16" t="str">
        <f t="shared" si="17"/>
        <v>05/2025</v>
      </c>
      <c r="J719" s="16" t="str">
        <f t="shared" si="18"/>
        <v>CXG-0525</v>
      </c>
    </row>
    <row r="720">
      <c r="A720" s="8" t="s">
        <v>10680</v>
      </c>
      <c r="B720" s="13">
        <v>45786.0</v>
      </c>
      <c r="C720" s="8" t="s">
        <v>6397</v>
      </c>
      <c r="D720" s="8" t="s">
        <v>1505</v>
      </c>
      <c r="E720" s="8">
        <v>37000.0</v>
      </c>
      <c r="G720" s="8" t="s">
        <v>81</v>
      </c>
      <c r="H720" s="8" t="s">
        <v>10681</v>
      </c>
      <c r="I720" s="16" t="str">
        <f t="shared" si="17"/>
        <v>05/2025</v>
      </c>
      <c r="J720" s="16" t="str">
        <f t="shared" si="18"/>
        <v>CXG-0525</v>
      </c>
    </row>
    <row r="721">
      <c r="A721" s="8" t="s">
        <v>10682</v>
      </c>
      <c r="B721" s="13">
        <v>45786.0</v>
      </c>
      <c r="C721" s="8" t="s">
        <v>6397</v>
      </c>
      <c r="D721" s="8" t="s">
        <v>1465</v>
      </c>
      <c r="E721" s="8">
        <v>4550.0</v>
      </c>
      <c r="G721" s="8" t="s">
        <v>81</v>
      </c>
      <c r="I721" s="16" t="str">
        <f t="shared" si="17"/>
        <v>05/2025</v>
      </c>
      <c r="J721" s="16" t="str">
        <f t="shared" si="18"/>
        <v>CXG-0525</v>
      </c>
    </row>
    <row r="722">
      <c r="A722" s="8" t="s">
        <v>10683</v>
      </c>
      <c r="B722" s="13">
        <v>45786.0</v>
      </c>
      <c r="C722" s="8" t="s">
        <v>6379</v>
      </c>
      <c r="D722" s="8" t="s">
        <v>1465</v>
      </c>
      <c r="E722" s="8">
        <v>49000.0</v>
      </c>
      <c r="G722" s="8" t="s">
        <v>23</v>
      </c>
      <c r="I722" s="16" t="str">
        <f t="shared" si="17"/>
        <v>05/2025</v>
      </c>
      <c r="J722" s="16" t="str">
        <f t="shared" si="18"/>
        <v>CXG-0525</v>
      </c>
    </row>
    <row r="723">
      <c r="A723" s="8" t="s">
        <v>10684</v>
      </c>
      <c r="B723" s="13">
        <v>45786.0</v>
      </c>
      <c r="C723" s="8" t="s">
        <v>6379</v>
      </c>
      <c r="D723" s="8" t="s">
        <v>1465</v>
      </c>
      <c r="E723" s="8">
        <v>40000.0</v>
      </c>
      <c r="G723" s="8" t="s">
        <v>23</v>
      </c>
      <c r="I723" s="16" t="str">
        <f t="shared" si="17"/>
        <v>05/2025</v>
      </c>
      <c r="J723" s="16" t="str">
        <f t="shared" si="18"/>
        <v>CXG-0525</v>
      </c>
    </row>
    <row r="724">
      <c r="A724" s="8" t="s">
        <v>10685</v>
      </c>
      <c r="B724" s="13">
        <v>45786.0</v>
      </c>
      <c r="C724" s="8" t="s">
        <v>6381</v>
      </c>
      <c r="D724" s="8" t="s">
        <v>1465</v>
      </c>
      <c r="E724" s="8">
        <v>50000.0</v>
      </c>
      <c r="G724" s="8" t="s">
        <v>27</v>
      </c>
      <c r="I724" s="16" t="str">
        <f t="shared" si="17"/>
        <v>05/2025</v>
      </c>
      <c r="J724" s="16" t="str">
        <f t="shared" si="18"/>
        <v>CXG-0525</v>
      </c>
    </row>
    <row r="725">
      <c r="A725" s="8"/>
      <c r="B725" s="13"/>
      <c r="C725" s="8"/>
      <c r="D725" s="8"/>
      <c r="E725" s="8"/>
      <c r="G725" s="8"/>
    </row>
    <row r="726">
      <c r="A726" s="8" t="s">
        <v>10686</v>
      </c>
      <c r="B726" s="13">
        <v>45787.0</v>
      </c>
      <c r="C726" s="8" t="s">
        <v>6342</v>
      </c>
      <c r="D726" s="8" t="s">
        <v>1478</v>
      </c>
      <c r="E726" s="8">
        <v>4890.0</v>
      </c>
      <c r="G726" s="8" t="s">
        <v>79</v>
      </c>
      <c r="I726" s="16" t="str">
        <f t="shared" ref="I726:I878" si="19">TEXT(B726,"MM/YYYY")</f>
        <v>05/2025</v>
      </c>
      <c r="J726" s="16" t="str">
        <f t="shared" ref="J726:J878" si="20">IF(B726="","",CONCATENATE("CXG-",TEXT(B726,"MMYY")))</f>
        <v>CXG-0525</v>
      </c>
    </row>
    <row r="727">
      <c r="A727" s="8" t="s">
        <v>10687</v>
      </c>
      <c r="B727" s="13">
        <v>45787.0</v>
      </c>
      <c r="C727" s="8" t="s">
        <v>6222</v>
      </c>
      <c r="D727" s="8" t="s">
        <v>1473</v>
      </c>
      <c r="E727" s="8">
        <v>236.92</v>
      </c>
      <c r="G727" s="8" t="s">
        <v>105</v>
      </c>
      <c r="I727" s="16" t="str">
        <f t="shared" si="19"/>
        <v>05/2025</v>
      </c>
      <c r="J727" s="16" t="str">
        <f t="shared" si="20"/>
        <v>CXG-0525</v>
      </c>
    </row>
    <row r="728">
      <c r="A728" s="8" t="s">
        <v>10688</v>
      </c>
      <c r="B728" s="13">
        <v>45787.0</v>
      </c>
      <c r="C728" s="8" t="s">
        <v>6397</v>
      </c>
      <c r="D728" s="8" t="s">
        <v>1465</v>
      </c>
      <c r="E728" s="8">
        <v>2130.0</v>
      </c>
      <c r="G728" s="8" t="s">
        <v>81</v>
      </c>
      <c r="I728" s="16" t="str">
        <f t="shared" si="19"/>
        <v>05/2025</v>
      </c>
      <c r="J728" s="16" t="str">
        <f t="shared" si="20"/>
        <v>CXG-0525</v>
      </c>
    </row>
    <row r="729">
      <c r="A729" s="8" t="s">
        <v>10689</v>
      </c>
      <c r="B729" s="13">
        <v>45787.0</v>
      </c>
      <c r="C729" s="8" t="s">
        <v>6397</v>
      </c>
      <c r="D729" s="8" t="s">
        <v>1465</v>
      </c>
      <c r="E729" s="8">
        <v>2905.0</v>
      </c>
      <c r="G729" s="8" t="s">
        <v>81</v>
      </c>
      <c r="I729" s="16" t="str">
        <f t="shared" si="19"/>
        <v>05/2025</v>
      </c>
      <c r="J729" s="16" t="str">
        <f t="shared" si="20"/>
        <v>CXG-0525</v>
      </c>
    </row>
    <row r="730">
      <c r="A730" s="8" t="s">
        <v>10690</v>
      </c>
      <c r="B730" s="13">
        <v>45789.0</v>
      </c>
      <c r="C730" s="8" t="s">
        <v>6397</v>
      </c>
      <c r="D730" s="8" t="s">
        <v>1505</v>
      </c>
      <c r="E730" s="8">
        <v>23000.0</v>
      </c>
      <c r="G730" s="8" t="s">
        <v>81</v>
      </c>
      <c r="H730" s="8" t="s">
        <v>10691</v>
      </c>
      <c r="I730" s="16" t="str">
        <f t="shared" si="19"/>
        <v>05/2025</v>
      </c>
      <c r="J730" s="16" t="str">
        <f t="shared" si="20"/>
        <v>CXG-0525</v>
      </c>
    </row>
    <row r="731">
      <c r="A731" s="8" t="s">
        <v>10692</v>
      </c>
      <c r="B731" s="13">
        <v>45789.0</v>
      </c>
      <c r="C731" s="8" t="s">
        <v>6253</v>
      </c>
      <c r="D731" s="8" t="s">
        <v>1478</v>
      </c>
      <c r="E731" s="8">
        <v>10000.0</v>
      </c>
      <c r="G731" s="8" t="s">
        <v>89</v>
      </c>
      <c r="I731" s="16" t="str">
        <f t="shared" si="19"/>
        <v>05/2025</v>
      </c>
      <c r="J731" s="16" t="str">
        <f t="shared" si="20"/>
        <v>CXG-0525</v>
      </c>
    </row>
    <row r="732">
      <c r="A732" s="8" t="s">
        <v>10693</v>
      </c>
      <c r="B732" s="13">
        <v>45789.0</v>
      </c>
      <c r="C732" s="8" t="s">
        <v>6381</v>
      </c>
      <c r="D732" s="8" t="s">
        <v>1465</v>
      </c>
      <c r="E732" s="8">
        <v>30000.0</v>
      </c>
      <c r="G732" s="8" t="s">
        <v>27</v>
      </c>
      <c r="I732" s="16" t="str">
        <f t="shared" si="19"/>
        <v>05/2025</v>
      </c>
      <c r="J732" s="16" t="str">
        <f t="shared" si="20"/>
        <v>CXG-0525</v>
      </c>
    </row>
    <row r="733">
      <c r="A733" s="8" t="s">
        <v>10694</v>
      </c>
      <c r="B733" s="13">
        <v>45789.0</v>
      </c>
      <c r="C733" s="8" t="s">
        <v>6397</v>
      </c>
      <c r="D733" s="8" t="s">
        <v>1465</v>
      </c>
      <c r="E733" s="8">
        <v>1170.0</v>
      </c>
      <c r="G733" s="8" t="s">
        <v>81</v>
      </c>
      <c r="I733" s="16" t="str">
        <f t="shared" si="19"/>
        <v>05/2025</v>
      </c>
      <c r="J733" s="16" t="str">
        <f t="shared" si="20"/>
        <v>CXG-0525</v>
      </c>
    </row>
    <row r="734">
      <c r="A734" s="8" t="s">
        <v>10695</v>
      </c>
      <c r="B734" s="13">
        <v>45789.0</v>
      </c>
      <c r="C734" s="8" t="s">
        <v>6397</v>
      </c>
      <c r="D734" s="8" t="s">
        <v>1505</v>
      </c>
      <c r="E734" s="8">
        <v>2000.0</v>
      </c>
      <c r="G734" s="8" t="s">
        <v>81</v>
      </c>
      <c r="I734" s="16" t="str">
        <f t="shared" si="19"/>
        <v>05/2025</v>
      </c>
      <c r="J734" s="16" t="str">
        <f t="shared" si="20"/>
        <v>CXG-0525</v>
      </c>
    </row>
    <row r="735">
      <c r="A735" s="8" t="s">
        <v>10696</v>
      </c>
      <c r="B735" s="13">
        <v>45789.0</v>
      </c>
      <c r="C735" s="8" t="s">
        <v>6337</v>
      </c>
      <c r="D735" s="8" t="s">
        <v>1478</v>
      </c>
      <c r="E735" s="8">
        <v>20000.0</v>
      </c>
      <c r="G735" s="8" t="s">
        <v>99</v>
      </c>
      <c r="I735" s="16" t="str">
        <f t="shared" si="19"/>
        <v>05/2025</v>
      </c>
      <c r="J735" s="16" t="str">
        <f t="shared" si="20"/>
        <v>CXG-0525</v>
      </c>
    </row>
    <row r="736">
      <c r="A736" s="8" t="s">
        <v>10697</v>
      </c>
      <c r="B736" s="13">
        <v>45789.0</v>
      </c>
      <c r="C736" s="8" t="s">
        <v>6367</v>
      </c>
      <c r="D736" s="8" t="s">
        <v>1465</v>
      </c>
      <c r="E736" s="8">
        <v>60304.0</v>
      </c>
      <c r="G736" s="8" t="s">
        <v>57</v>
      </c>
      <c r="I736" s="16" t="str">
        <f t="shared" si="19"/>
        <v>05/2025</v>
      </c>
      <c r="J736" s="16" t="str">
        <f t="shared" si="20"/>
        <v>CXG-0525</v>
      </c>
    </row>
    <row r="737">
      <c r="A737" s="8" t="s">
        <v>10698</v>
      </c>
      <c r="B737" s="13">
        <v>45789.0</v>
      </c>
      <c r="C737" s="8" t="s">
        <v>6379</v>
      </c>
      <c r="D737" s="8" t="s">
        <v>1575</v>
      </c>
      <c r="E737" s="8">
        <v>110000.0</v>
      </c>
      <c r="G737" s="8" t="s">
        <v>23</v>
      </c>
      <c r="H737" s="8" t="s">
        <v>10185</v>
      </c>
      <c r="I737" s="16" t="str">
        <f t="shared" si="19"/>
        <v>05/2025</v>
      </c>
      <c r="J737" s="16" t="str">
        <f t="shared" si="20"/>
        <v>CXG-0525</v>
      </c>
    </row>
    <row r="738">
      <c r="A738" s="8" t="s">
        <v>10699</v>
      </c>
      <c r="B738" s="13">
        <v>45789.0</v>
      </c>
      <c r="C738" s="8" t="s">
        <v>6415</v>
      </c>
      <c r="D738" s="8" t="s">
        <v>1465</v>
      </c>
      <c r="E738" s="8">
        <v>18800.0</v>
      </c>
      <c r="G738" s="8" t="s">
        <v>135</v>
      </c>
      <c r="I738" s="16" t="str">
        <f t="shared" si="19"/>
        <v>05/2025</v>
      </c>
      <c r="J738" s="16" t="str">
        <f t="shared" si="20"/>
        <v>CXG-0525</v>
      </c>
    </row>
    <row r="739">
      <c r="A739" s="8" t="s">
        <v>10700</v>
      </c>
      <c r="B739" s="13">
        <v>45789.0</v>
      </c>
      <c r="C739" s="8" t="s">
        <v>6379</v>
      </c>
      <c r="D739" s="8" t="s">
        <v>1465</v>
      </c>
      <c r="E739" s="8">
        <v>40000.0</v>
      </c>
      <c r="G739" s="8" t="s">
        <v>23</v>
      </c>
      <c r="H739" s="8" t="s">
        <v>10701</v>
      </c>
      <c r="I739" s="16" t="str">
        <f t="shared" si="19"/>
        <v>05/2025</v>
      </c>
      <c r="J739" s="16" t="str">
        <f t="shared" si="20"/>
        <v>CXG-0525</v>
      </c>
    </row>
    <row r="740">
      <c r="A740" s="8" t="s">
        <v>10702</v>
      </c>
      <c r="B740" s="13">
        <v>45789.0</v>
      </c>
      <c r="C740" s="8" t="s">
        <v>6381</v>
      </c>
      <c r="D740" s="8" t="s">
        <v>1465</v>
      </c>
      <c r="E740" s="8">
        <v>10000.0</v>
      </c>
      <c r="G740" s="8" t="s">
        <v>27</v>
      </c>
      <c r="I740" s="16" t="str">
        <f t="shared" si="19"/>
        <v>05/2025</v>
      </c>
      <c r="J740" s="16" t="str">
        <f t="shared" si="20"/>
        <v>CXG-0525</v>
      </c>
    </row>
    <row r="741">
      <c r="A741" s="8" t="s">
        <v>10703</v>
      </c>
      <c r="B741" s="13">
        <v>45790.0</v>
      </c>
      <c r="C741" s="8" t="s">
        <v>6381</v>
      </c>
      <c r="D741" s="8" t="s">
        <v>1465</v>
      </c>
      <c r="E741" s="8">
        <v>10000.0</v>
      </c>
      <c r="G741" s="8" t="s">
        <v>27</v>
      </c>
      <c r="I741" s="16" t="str">
        <f t="shared" si="19"/>
        <v>05/2025</v>
      </c>
      <c r="J741" s="16" t="str">
        <f t="shared" si="20"/>
        <v>CXG-0525</v>
      </c>
    </row>
    <row r="742">
      <c r="A742" s="8" t="s">
        <v>10704</v>
      </c>
      <c r="B742" s="13">
        <v>45790.0</v>
      </c>
      <c r="C742" s="8" t="s">
        <v>6397</v>
      </c>
      <c r="D742" s="8" t="s">
        <v>1465</v>
      </c>
      <c r="E742" s="8">
        <v>13194.0</v>
      </c>
      <c r="G742" s="8" t="s">
        <v>81</v>
      </c>
      <c r="I742" s="16" t="str">
        <f t="shared" si="19"/>
        <v>05/2025</v>
      </c>
      <c r="J742" s="16" t="str">
        <f t="shared" si="20"/>
        <v>CXG-0525</v>
      </c>
    </row>
    <row r="743">
      <c r="A743" s="8" t="s">
        <v>10705</v>
      </c>
      <c r="B743" s="13">
        <v>45790.0</v>
      </c>
      <c r="C743" s="8" t="s">
        <v>6401</v>
      </c>
      <c r="D743" s="8" t="s">
        <v>1478</v>
      </c>
      <c r="E743" s="8">
        <v>38905.5</v>
      </c>
      <c r="G743" s="8" t="s">
        <v>51</v>
      </c>
      <c r="I743" s="16" t="str">
        <f t="shared" si="19"/>
        <v>05/2025</v>
      </c>
      <c r="J743" s="16" t="str">
        <f t="shared" si="20"/>
        <v>CXG-0525</v>
      </c>
    </row>
    <row r="744">
      <c r="A744" s="8" t="s">
        <v>10706</v>
      </c>
      <c r="B744" s="13">
        <v>45790.0</v>
      </c>
      <c r="C744" s="8" t="s">
        <v>6379</v>
      </c>
      <c r="D744" s="8" t="s">
        <v>1575</v>
      </c>
      <c r="E744" s="8">
        <v>49500.0</v>
      </c>
      <c r="G744" s="8" t="s">
        <v>23</v>
      </c>
      <c r="I744" s="16" t="str">
        <f t="shared" si="19"/>
        <v>05/2025</v>
      </c>
      <c r="J744" s="16" t="str">
        <f t="shared" si="20"/>
        <v>CXG-0525</v>
      </c>
    </row>
    <row r="745">
      <c r="A745" s="8" t="s">
        <v>10707</v>
      </c>
      <c r="B745" s="13">
        <v>45786.0</v>
      </c>
      <c r="C745" s="8" t="s">
        <v>6393</v>
      </c>
      <c r="D745" s="8" t="s">
        <v>1465</v>
      </c>
      <c r="E745" s="8">
        <v>10100.0</v>
      </c>
      <c r="G745" s="8" t="s">
        <v>206</v>
      </c>
      <c r="H745" s="8" t="s">
        <v>10708</v>
      </c>
      <c r="I745" s="16" t="str">
        <f t="shared" si="19"/>
        <v>05/2025</v>
      </c>
      <c r="J745" s="16" t="str">
        <f t="shared" si="20"/>
        <v>CXG-0525</v>
      </c>
    </row>
    <row r="746">
      <c r="A746" s="8" t="s">
        <v>10709</v>
      </c>
      <c r="B746" s="13">
        <v>45790.0</v>
      </c>
      <c r="C746" s="8" t="s">
        <v>6393</v>
      </c>
      <c r="D746" s="8" t="s">
        <v>1509</v>
      </c>
      <c r="E746" s="8">
        <v>56127.0</v>
      </c>
      <c r="G746" s="8" t="s">
        <v>206</v>
      </c>
      <c r="H746" s="8" t="s">
        <v>10710</v>
      </c>
      <c r="I746" s="16" t="str">
        <f t="shared" si="19"/>
        <v>05/2025</v>
      </c>
      <c r="J746" s="16" t="str">
        <f t="shared" si="20"/>
        <v>CXG-0525</v>
      </c>
    </row>
    <row r="747">
      <c r="A747" s="8" t="s">
        <v>10711</v>
      </c>
      <c r="B747" s="13">
        <v>45790.0</v>
      </c>
      <c r="C747" s="8" t="s">
        <v>6397</v>
      </c>
      <c r="D747" s="8" t="s">
        <v>1465</v>
      </c>
      <c r="E747" s="8">
        <v>7026.0</v>
      </c>
      <c r="G747" s="8" t="s">
        <v>81</v>
      </c>
      <c r="I747" s="16" t="str">
        <f t="shared" si="19"/>
        <v>05/2025</v>
      </c>
      <c r="J747" s="16" t="str">
        <f t="shared" si="20"/>
        <v>CXG-0525</v>
      </c>
    </row>
    <row r="748">
      <c r="A748" s="8" t="s">
        <v>10712</v>
      </c>
      <c r="B748" s="13">
        <v>45790.0</v>
      </c>
      <c r="C748" s="8" t="s">
        <v>6397</v>
      </c>
      <c r="D748" s="8" t="s">
        <v>1473</v>
      </c>
      <c r="E748" s="8">
        <v>3.0</v>
      </c>
      <c r="G748" s="8" t="s">
        <v>81</v>
      </c>
      <c r="I748" s="16" t="str">
        <f t="shared" si="19"/>
        <v>05/2025</v>
      </c>
      <c r="J748" s="16" t="str">
        <f t="shared" si="20"/>
        <v>CXG-0525</v>
      </c>
    </row>
    <row r="749">
      <c r="A749" s="8" t="s">
        <v>10713</v>
      </c>
      <c r="B749" s="13">
        <v>45791.0</v>
      </c>
      <c r="C749" s="8" t="s">
        <v>6401</v>
      </c>
      <c r="D749" s="8" t="s">
        <v>1478</v>
      </c>
      <c r="E749" s="8">
        <v>39682.0</v>
      </c>
      <c r="G749" s="8" t="s">
        <v>51</v>
      </c>
      <c r="I749" s="16" t="str">
        <f t="shared" si="19"/>
        <v>05/2025</v>
      </c>
      <c r="J749" s="16" t="str">
        <f t="shared" si="20"/>
        <v>CXG-0525</v>
      </c>
    </row>
    <row r="750">
      <c r="A750" s="8" t="s">
        <v>10714</v>
      </c>
      <c r="B750" s="13">
        <v>45791.0</v>
      </c>
      <c r="C750" s="8" t="s">
        <v>6415</v>
      </c>
      <c r="D750" s="8" t="s">
        <v>1465</v>
      </c>
      <c r="E750" s="8">
        <v>17488.0</v>
      </c>
      <c r="G750" s="8" t="s">
        <v>135</v>
      </c>
      <c r="I750" s="16" t="str">
        <f t="shared" si="19"/>
        <v>05/2025</v>
      </c>
      <c r="J750" s="16" t="str">
        <f t="shared" si="20"/>
        <v>CXG-0525</v>
      </c>
    </row>
    <row r="751">
      <c r="A751" s="8" t="s">
        <v>10715</v>
      </c>
      <c r="B751" s="13">
        <v>45792.0</v>
      </c>
      <c r="C751" s="8" t="s">
        <v>6408</v>
      </c>
      <c r="D751" s="8" t="s">
        <v>1509</v>
      </c>
      <c r="E751" s="8">
        <v>32870.0</v>
      </c>
      <c r="G751" s="8" t="s">
        <v>208</v>
      </c>
      <c r="H751" s="8" t="s">
        <v>1890</v>
      </c>
      <c r="I751" s="16" t="str">
        <f t="shared" si="19"/>
        <v>05/2025</v>
      </c>
      <c r="J751" s="16" t="str">
        <f t="shared" si="20"/>
        <v>CXG-0525</v>
      </c>
    </row>
    <row r="752">
      <c r="A752" s="8" t="s">
        <v>10716</v>
      </c>
      <c r="B752" s="13">
        <v>45792.0</v>
      </c>
      <c r="C752" s="8" t="s">
        <v>6408</v>
      </c>
      <c r="D752" s="8" t="s">
        <v>1509</v>
      </c>
      <c r="E752" s="8">
        <v>72700.0</v>
      </c>
      <c r="G752" s="8" t="s">
        <v>208</v>
      </c>
      <c r="H752" s="8" t="s">
        <v>1890</v>
      </c>
      <c r="I752" s="16" t="str">
        <f t="shared" si="19"/>
        <v>05/2025</v>
      </c>
      <c r="J752" s="16" t="str">
        <f t="shared" si="20"/>
        <v>CXG-0525</v>
      </c>
    </row>
    <row r="753">
      <c r="A753" s="8" t="s">
        <v>10717</v>
      </c>
      <c r="B753" s="13">
        <v>45792.0</v>
      </c>
      <c r="C753" s="8" t="s">
        <v>6401</v>
      </c>
      <c r="D753" s="8" t="s">
        <v>1465</v>
      </c>
      <c r="E753" s="8">
        <v>33800.0</v>
      </c>
      <c r="G753" s="8" t="s">
        <v>51</v>
      </c>
      <c r="I753" s="16" t="str">
        <f t="shared" si="19"/>
        <v>05/2025</v>
      </c>
      <c r="J753" s="16" t="str">
        <f t="shared" si="20"/>
        <v>CXG-0525</v>
      </c>
    </row>
    <row r="754">
      <c r="A754" s="8" t="s">
        <v>10718</v>
      </c>
      <c r="B754" s="13">
        <v>45790.0</v>
      </c>
      <c r="C754" s="8" t="s">
        <v>6379</v>
      </c>
      <c r="D754" s="8" t="s">
        <v>1465</v>
      </c>
      <c r="E754" s="8">
        <v>35000.0</v>
      </c>
      <c r="G754" s="8" t="s">
        <v>23</v>
      </c>
      <c r="H754" s="8" t="s">
        <v>10719</v>
      </c>
      <c r="I754" s="16" t="str">
        <f t="shared" si="19"/>
        <v>05/2025</v>
      </c>
      <c r="J754" s="16" t="str">
        <f t="shared" si="20"/>
        <v>CXG-0525</v>
      </c>
    </row>
    <row r="755">
      <c r="A755" s="8" t="s">
        <v>10720</v>
      </c>
      <c r="B755" s="13">
        <v>45792.0</v>
      </c>
      <c r="C755" s="8" t="s">
        <v>6393</v>
      </c>
      <c r="D755" s="8" t="s">
        <v>1465</v>
      </c>
      <c r="E755" s="8">
        <v>27000.0</v>
      </c>
      <c r="G755" s="8" t="s">
        <v>206</v>
      </c>
      <c r="I755" s="16" t="str">
        <f t="shared" si="19"/>
        <v>05/2025</v>
      </c>
      <c r="J755" s="16" t="str">
        <f t="shared" si="20"/>
        <v>CXG-0525</v>
      </c>
    </row>
    <row r="756">
      <c r="A756" s="8" t="s">
        <v>10721</v>
      </c>
      <c r="B756" s="13">
        <v>45792.0</v>
      </c>
      <c r="C756" s="8" t="s">
        <v>6379</v>
      </c>
      <c r="D756" s="8" t="s">
        <v>1465</v>
      </c>
      <c r="E756" s="8">
        <v>34000.0</v>
      </c>
      <c r="G756" s="8" t="s">
        <v>23</v>
      </c>
      <c r="I756" s="16" t="str">
        <f t="shared" si="19"/>
        <v>05/2025</v>
      </c>
      <c r="J756" s="16" t="str">
        <f t="shared" si="20"/>
        <v>CXG-0525</v>
      </c>
    </row>
    <row r="757">
      <c r="A757" s="8" t="s">
        <v>10722</v>
      </c>
      <c r="B757" s="13">
        <v>45792.0</v>
      </c>
      <c r="C757" s="8" t="s">
        <v>6401</v>
      </c>
      <c r="D757" s="8" t="s">
        <v>1575</v>
      </c>
      <c r="E757" s="8">
        <v>58026.65</v>
      </c>
      <c r="G757" s="8" t="s">
        <v>51</v>
      </c>
      <c r="H757" s="8" t="s">
        <v>10723</v>
      </c>
      <c r="I757" s="16" t="str">
        <f t="shared" si="19"/>
        <v>05/2025</v>
      </c>
      <c r="J757" s="16" t="str">
        <f t="shared" si="20"/>
        <v>CXG-0525</v>
      </c>
    </row>
    <row r="758">
      <c r="A758" s="8" t="s">
        <v>10724</v>
      </c>
      <c r="B758" s="13">
        <v>45792.0</v>
      </c>
      <c r="C758" s="8" t="s">
        <v>6401</v>
      </c>
      <c r="D758" s="8" t="s">
        <v>1473</v>
      </c>
      <c r="E758" s="8">
        <v>392.85</v>
      </c>
      <c r="G758" s="8" t="s">
        <v>51</v>
      </c>
      <c r="I758" s="16" t="str">
        <f t="shared" si="19"/>
        <v>05/2025</v>
      </c>
      <c r="J758" s="16" t="str">
        <f t="shared" si="20"/>
        <v>CXG-0525</v>
      </c>
    </row>
    <row r="759">
      <c r="A759" s="8" t="s">
        <v>10725</v>
      </c>
      <c r="B759" s="13">
        <v>45792.0</v>
      </c>
      <c r="C759" s="8" t="s">
        <v>6406</v>
      </c>
      <c r="D759" s="8" t="s">
        <v>1478</v>
      </c>
      <c r="E759" s="8">
        <v>80000.0</v>
      </c>
      <c r="G759" s="8" t="s">
        <v>86</v>
      </c>
      <c r="I759" s="16" t="str">
        <f t="shared" si="19"/>
        <v>05/2025</v>
      </c>
      <c r="J759" s="16" t="str">
        <f t="shared" si="20"/>
        <v>CXG-0525</v>
      </c>
    </row>
    <row r="760">
      <c r="A760" s="8" t="s">
        <v>10726</v>
      </c>
      <c r="B760" s="13">
        <v>45792.0</v>
      </c>
      <c r="C760" s="8" t="s">
        <v>6379</v>
      </c>
      <c r="D760" s="8" t="s">
        <v>1465</v>
      </c>
      <c r="E760" s="8">
        <v>93445.0</v>
      </c>
      <c r="G760" s="8" t="s">
        <v>23</v>
      </c>
      <c r="I760" s="16" t="str">
        <f t="shared" si="19"/>
        <v>05/2025</v>
      </c>
      <c r="J760" s="16" t="str">
        <f t="shared" si="20"/>
        <v>CXG-0525</v>
      </c>
    </row>
    <row r="761">
      <c r="A761" s="8" t="s">
        <v>10727</v>
      </c>
      <c r="B761" s="13">
        <v>45793.0</v>
      </c>
      <c r="C761" s="8" t="s">
        <v>6173</v>
      </c>
      <c r="D761" s="8" t="s">
        <v>1575</v>
      </c>
      <c r="E761" s="8">
        <v>58432.0</v>
      </c>
      <c r="G761" s="8" t="s">
        <v>127</v>
      </c>
      <c r="H761" s="8" t="s">
        <v>517</v>
      </c>
      <c r="I761" s="16" t="str">
        <f t="shared" si="19"/>
        <v>05/2025</v>
      </c>
      <c r="J761" s="16" t="str">
        <f t="shared" si="20"/>
        <v>CXG-0525</v>
      </c>
    </row>
    <row r="762">
      <c r="A762" s="8" t="s">
        <v>10728</v>
      </c>
      <c r="B762" s="13">
        <v>45793.0</v>
      </c>
      <c r="C762" s="8" t="s">
        <v>6173</v>
      </c>
      <c r="D762" s="8" t="s">
        <v>1575</v>
      </c>
      <c r="E762" s="8">
        <v>62678.0</v>
      </c>
      <c r="G762" s="8" t="s">
        <v>127</v>
      </c>
      <c r="H762" s="8" t="s">
        <v>517</v>
      </c>
      <c r="I762" s="16" t="str">
        <f t="shared" si="19"/>
        <v>05/2025</v>
      </c>
      <c r="J762" s="16" t="str">
        <f t="shared" si="20"/>
        <v>CXG-0525</v>
      </c>
    </row>
    <row r="763">
      <c r="A763" s="8" t="s">
        <v>10729</v>
      </c>
      <c r="B763" s="13">
        <v>45793.0</v>
      </c>
      <c r="C763" s="8" t="s">
        <v>6173</v>
      </c>
      <c r="D763" s="8" t="s">
        <v>1575</v>
      </c>
      <c r="E763" s="8">
        <v>91894.0</v>
      </c>
      <c r="G763" s="8" t="s">
        <v>127</v>
      </c>
      <c r="H763" s="8" t="s">
        <v>517</v>
      </c>
      <c r="I763" s="16" t="str">
        <f t="shared" si="19"/>
        <v>05/2025</v>
      </c>
      <c r="J763" s="16" t="str">
        <f t="shared" si="20"/>
        <v>CXG-0525</v>
      </c>
    </row>
    <row r="764">
      <c r="A764" s="8" t="s">
        <v>10730</v>
      </c>
      <c r="B764" s="13">
        <v>45793.0</v>
      </c>
      <c r="C764" s="8" t="s">
        <v>6173</v>
      </c>
      <c r="D764" s="8" t="s">
        <v>1473</v>
      </c>
      <c r="E764" s="8">
        <v>-3035.6</v>
      </c>
      <c r="G764" s="8" t="s">
        <v>127</v>
      </c>
      <c r="I764" s="16" t="str">
        <f t="shared" si="19"/>
        <v>05/2025</v>
      </c>
      <c r="J764" s="16" t="str">
        <f t="shared" si="20"/>
        <v>CXG-0525</v>
      </c>
    </row>
    <row r="765">
      <c r="A765" s="8" t="s">
        <v>10731</v>
      </c>
      <c r="B765" s="13">
        <v>45793.0</v>
      </c>
      <c r="C765" s="8" t="s">
        <v>6406</v>
      </c>
      <c r="D765" s="8" t="s">
        <v>1478</v>
      </c>
      <c r="E765" s="8">
        <v>37966.0</v>
      </c>
      <c r="G765" s="8" t="s">
        <v>86</v>
      </c>
      <c r="I765" s="16" t="str">
        <f t="shared" si="19"/>
        <v>05/2025</v>
      </c>
      <c r="J765" s="16" t="str">
        <f t="shared" si="20"/>
        <v>CXG-0525</v>
      </c>
    </row>
    <row r="766">
      <c r="A766" s="8" t="s">
        <v>10732</v>
      </c>
      <c r="B766" s="13">
        <v>45793.0</v>
      </c>
      <c r="C766" s="8" t="s">
        <v>6406</v>
      </c>
      <c r="D766" s="8" t="s">
        <v>1473</v>
      </c>
      <c r="E766" s="8">
        <v>0.03</v>
      </c>
      <c r="G766" s="8" t="s">
        <v>86</v>
      </c>
      <c r="I766" s="16" t="str">
        <f t="shared" si="19"/>
        <v>05/2025</v>
      </c>
      <c r="J766" s="16" t="str">
        <f t="shared" si="20"/>
        <v>CXG-0525</v>
      </c>
    </row>
    <row r="767">
      <c r="A767" s="8" t="s">
        <v>10733</v>
      </c>
      <c r="B767" s="13">
        <v>45793.0</v>
      </c>
      <c r="C767" s="8" t="s">
        <v>6337</v>
      </c>
      <c r="D767" s="8" t="s">
        <v>1478</v>
      </c>
      <c r="E767" s="8">
        <v>20000.0</v>
      </c>
      <c r="G767" s="8" t="s">
        <v>99</v>
      </c>
      <c r="I767" s="16" t="str">
        <f t="shared" si="19"/>
        <v>05/2025</v>
      </c>
      <c r="J767" s="16" t="str">
        <f t="shared" si="20"/>
        <v>CXG-0525</v>
      </c>
    </row>
    <row r="768">
      <c r="A768" s="8" t="s">
        <v>10734</v>
      </c>
      <c r="B768" s="13">
        <v>45793.0</v>
      </c>
      <c r="C768" s="8" t="s">
        <v>6415</v>
      </c>
      <c r="D768" s="8" t="s">
        <v>1465</v>
      </c>
      <c r="E768" s="8">
        <v>15265.0</v>
      </c>
      <c r="G768" s="8" t="s">
        <v>135</v>
      </c>
      <c r="I768" s="16" t="str">
        <f t="shared" si="19"/>
        <v>05/2025</v>
      </c>
      <c r="J768" s="16" t="str">
        <f t="shared" si="20"/>
        <v>CXG-0525</v>
      </c>
    </row>
    <row r="769">
      <c r="A769" s="8" t="s">
        <v>10735</v>
      </c>
      <c r="B769" s="13">
        <v>45796.0</v>
      </c>
      <c r="C769" s="8" t="s">
        <v>6337</v>
      </c>
      <c r="D769" s="8" t="s">
        <v>1478</v>
      </c>
      <c r="E769" s="8">
        <v>29000.0</v>
      </c>
      <c r="G769" s="8" t="s">
        <v>99</v>
      </c>
      <c r="I769" s="16" t="str">
        <f t="shared" si="19"/>
        <v>05/2025</v>
      </c>
      <c r="J769" s="16" t="str">
        <f t="shared" si="20"/>
        <v>CXG-0525</v>
      </c>
    </row>
    <row r="770">
      <c r="A770" s="10" t="s">
        <v>10736</v>
      </c>
      <c r="B770" s="13">
        <v>45796.0</v>
      </c>
      <c r="C770" s="8" t="s">
        <v>6337</v>
      </c>
      <c r="D770" s="8" t="s">
        <v>1478</v>
      </c>
      <c r="E770" s="8">
        <v>1000.0</v>
      </c>
      <c r="G770" s="8" t="s">
        <v>99</v>
      </c>
      <c r="I770" s="16" t="str">
        <f t="shared" si="19"/>
        <v>05/2025</v>
      </c>
      <c r="J770" s="16" t="str">
        <f t="shared" si="20"/>
        <v>CXG-0525</v>
      </c>
    </row>
    <row r="771">
      <c r="A771" s="8" t="s">
        <v>10737</v>
      </c>
      <c r="B771" s="13">
        <v>45797.0</v>
      </c>
      <c r="C771" s="8" t="s">
        <v>6434</v>
      </c>
      <c r="D771" s="8" t="s">
        <v>1575</v>
      </c>
      <c r="E771" s="8">
        <v>71040.0</v>
      </c>
      <c r="G771" s="8" t="s">
        <v>176</v>
      </c>
      <c r="H771" s="8" t="s">
        <v>10738</v>
      </c>
      <c r="I771" s="16" t="str">
        <f t="shared" si="19"/>
        <v>05/2025</v>
      </c>
      <c r="J771" s="16" t="str">
        <f t="shared" si="20"/>
        <v>CXG-0525</v>
      </c>
    </row>
    <row r="772">
      <c r="A772" s="8" t="s">
        <v>10739</v>
      </c>
      <c r="B772" s="13">
        <v>45797.0</v>
      </c>
      <c r="C772" s="8" t="s">
        <v>6379</v>
      </c>
      <c r="D772" s="8" t="s">
        <v>1575</v>
      </c>
      <c r="E772" s="8">
        <v>40000.0</v>
      </c>
      <c r="G772" s="8" t="s">
        <v>23</v>
      </c>
      <c r="H772" s="8" t="s">
        <v>10738</v>
      </c>
      <c r="I772" s="16" t="str">
        <f t="shared" si="19"/>
        <v>05/2025</v>
      </c>
      <c r="J772" s="16" t="str">
        <f t="shared" si="20"/>
        <v>CXG-0525</v>
      </c>
    </row>
    <row r="773">
      <c r="A773" s="8" t="s">
        <v>10740</v>
      </c>
      <c r="B773" s="13">
        <v>45798.0</v>
      </c>
      <c r="C773" s="8" t="s">
        <v>6335</v>
      </c>
      <c r="D773" s="8" t="s">
        <v>1509</v>
      </c>
      <c r="E773" s="8">
        <v>6800.34</v>
      </c>
      <c r="G773" s="8" t="s">
        <v>194</v>
      </c>
      <c r="H773" s="8" t="s">
        <v>1890</v>
      </c>
      <c r="I773" s="16" t="str">
        <f t="shared" si="19"/>
        <v>05/2025</v>
      </c>
      <c r="J773" s="16" t="str">
        <f t="shared" si="20"/>
        <v>CXG-0525</v>
      </c>
    </row>
    <row r="774">
      <c r="A774" s="8" t="s">
        <v>10741</v>
      </c>
      <c r="B774" s="13">
        <v>45798.0</v>
      </c>
      <c r="C774" s="8" t="s">
        <v>6379</v>
      </c>
      <c r="D774" s="8" t="s">
        <v>1575</v>
      </c>
      <c r="E774" s="8">
        <v>40000.0</v>
      </c>
      <c r="G774" s="8" t="s">
        <v>23</v>
      </c>
      <c r="H774" s="8" t="s">
        <v>10738</v>
      </c>
      <c r="I774" s="16" t="str">
        <f t="shared" si="19"/>
        <v>05/2025</v>
      </c>
      <c r="J774" s="16" t="str">
        <f t="shared" si="20"/>
        <v>CXG-0525</v>
      </c>
    </row>
    <row r="775">
      <c r="A775" s="8" t="s">
        <v>10742</v>
      </c>
      <c r="B775" s="13">
        <v>45798.0</v>
      </c>
      <c r="C775" s="8" t="s">
        <v>6415</v>
      </c>
      <c r="D775" s="8" t="s">
        <v>1465</v>
      </c>
      <c r="E775" s="8">
        <v>20000.0</v>
      </c>
      <c r="G775" s="8" t="s">
        <v>135</v>
      </c>
      <c r="I775" s="16" t="str">
        <f t="shared" si="19"/>
        <v>05/2025</v>
      </c>
      <c r="J775" s="16" t="str">
        <f t="shared" si="20"/>
        <v>CXG-0525</v>
      </c>
    </row>
    <row r="776">
      <c r="A776" s="8" t="s">
        <v>10743</v>
      </c>
      <c r="B776" s="13">
        <v>45798.0</v>
      </c>
      <c r="C776" s="8" t="s">
        <v>6379</v>
      </c>
      <c r="D776" s="8" t="s">
        <v>1465</v>
      </c>
      <c r="E776" s="8">
        <v>31887.92</v>
      </c>
      <c r="G776" s="8" t="s">
        <v>23</v>
      </c>
      <c r="H776" s="8" t="s">
        <v>10744</v>
      </c>
      <c r="I776" s="16" t="str">
        <f t="shared" si="19"/>
        <v>05/2025</v>
      </c>
      <c r="J776" s="16" t="str">
        <f t="shared" si="20"/>
        <v>CXG-0525</v>
      </c>
    </row>
    <row r="777">
      <c r="A777" s="8" t="s">
        <v>10745</v>
      </c>
      <c r="B777" s="13">
        <v>45798.0</v>
      </c>
      <c r="C777" s="8" t="s">
        <v>6412</v>
      </c>
      <c r="D777" s="8" t="s">
        <v>1465</v>
      </c>
      <c r="E777" s="8">
        <v>21444.41</v>
      </c>
      <c r="G777" s="8" t="s">
        <v>23</v>
      </c>
      <c r="H777" s="8" t="s">
        <v>10744</v>
      </c>
      <c r="I777" s="16" t="str">
        <f t="shared" si="19"/>
        <v>05/2025</v>
      </c>
      <c r="J777" s="16" t="str">
        <f t="shared" si="20"/>
        <v>CXG-0525</v>
      </c>
    </row>
    <row r="778">
      <c r="A778" s="8" t="s">
        <v>10746</v>
      </c>
      <c r="B778" s="13">
        <v>45798.0</v>
      </c>
      <c r="C778" s="8" t="s">
        <v>6403</v>
      </c>
      <c r="D778" s="8" t="s">
        <v>1478</v>
      </c>
      <c r="E778" s="8">
        <v>222616.29</v>
      </c>
      <c r="G778" s="8" t="s">
        <v>73</v>
      </c>
      <c r="I778" s="16" t="str">
        <f t="shared" si="19"/>
        <v>05/2025</v>
      </c>
      <c r="J778" s="16" t="str">
        <f t="shared" si="20"/>
        <v>CXG-0525</v>
      </c>
    </row>
    <row r="779">
      <c r="A779" s="8" t="s">
        <v>10747</v>
      </c>
      <c r="B779" s="13">
        <v>45799.0</v>
      </c>
      <c r="C779" s="8" t="s">
        <v>6412</v>
      </c>
      <c r="D779" s="8" t="s">
        <v>1465</v>
      </c>
      <c r="E779" s="8">
        <v>26000.0</v>
      </c>
      <c r="G779" s="8" t="s">
        <v>23</v>
      </c>
      <c r="I779" s="16" t="str">
        <f t="shared" si="19"/>
        <v>05/2025</v>
      </c>
      <c r="J779" s="16" t="str">
        <f t="shared" si="20"/>
        <v>CXG-0525</v>
      </c>
    </row>
    <row r="780">
      <c r="A780" s="8" t="s">
        <v>10748</v>
      </c>
      <c r="B780" s="13">
        <v>45799.0</v>
      </c>
      <c r="C780" s="8" t="s">
        <v>6393</v>
      </c>
      <c r="D780" s="8" t="s">
        <v>1465</v>
      </c>
      <c r="E780" s="8">
        <v>14790.0</v>
      </c>
      <c r="G780" s="8" t="s">
        <v>206</v>
      </c>
      <c r="I780" s="16" t="str">
        <f t="shared" si="19"/>
        <v>05/2025</v>
      </c>
      <c r="J780" s="16" t="str">
        <f t="shared" si="20"/>
        <v>CXG-0525</v>
      </c>
    </row>
    <row r="781">
      <c r="A781" s="8" t="s">
        <v>10749</v>
      </c>
      <c r="B781" s="13">
        <v>45799.0</v>
      </c>
      <c r="C781" s="8" t="s">
        <v>6393</v>
      </c>
      <c r="D781" s="8" t="s">
        <v>1473</v>
      </c>
      <c r="E781" s="8">
        <v>-2.0</v>
      </c>
      <c r="G781" s="8" t="s">
        <v>206</v>
      </c>
      <c r="I781" s="16" t="str">
        <f t="shared" si="19"/>
        <v>05/2025</v>
      </c>
      <c r="J781" s="16" t="str">
        <f t="shared" si="20"/>
        <v>CXG-0525</v>
      </c>
    </row>
    <row r="782">
      <c r="A782" s="8" t="s">
        <v>10750</v>
      </c>
      <c r="B782" s="13">
        <v>45799.0</v>
      </c>
      <c r="C782" s="8" t="s">
        <v>6434</v>
      </c>
      <c r="D782" s="8" t="s">
        <v>1473</v>
      </c>
      <c r="E782" s="8">
        <v>391.3</v>
      </c>
      <c r="G782" s="8" t="s">
        <v>176</v>
      </c>
      <c r="H782" s="8" t="s">
        <v>1886</v>
      </c>
      <c r="I782" s="16" t="str">
        <f t="shared" si="19"/>
        <v>05/2025</v>
      </c>
      <c r="J782" s="16" t="str">
        <f t="shared" si="20"/>
        <v>CXG-0525</v>
      </c>
    </row>
    <row r="783">
      <c r="A783" s="8" t="s">
        <v>10751</v>
      </c>
      <c r="B783" s="13">
        <v>45799.0</v>
      </c>
      <c r="C783" s="8" t="s">
        <v>6248</v>
      </c>
      <c r="D783" s="8" t="s">
        <v>1473</v>
      </c>
      <c r="E783" s="8">
        <v>-1031.71</v>
      </c>
      <c r="G783" s="8" t="s">
        <v>168</v>
      </c>
      <c r="H783" s="8" t="s">
        <v>1886</v>
      </c>
      <c r="I783" s="16" t="str">
        <f t="shared" si="19"/>
        <v>05/2025</v>
      </c>
      <c r="J783" s="16" t="str">
        <f t="shared" si="20"/>
        <v>CXG-0525</v>
      </c>
    </row>
    <row r="784">
      <c r="A784" s="8" t="s">
        <v>10752</v>
      </c>
      <c r="B784" s="13">
        <v>45799.0</v>
      </c>
      <c r="C784" s="8" t="s">
        <v>6164</v>
      </c>
      <c r="D784" s="8" t="s">
        <v>1473</v>
      </c>
      <c r="E784" s="8">
        <v>-297.43</v>
      </c>
      <c r="G784" s="8" t="s">
        <v>121</v>
      </c>
      <c r="H784" s="8" t="s">
        <v>1886</v>
      </c>
      <c r="I784" s="16" t="str">
        <f t="shared" si="19"/>
        <v>05/2025</v>
      </c>
      <c r="J784" s="16" t="str">
        <f t="shared" si="20"/>
        <v>CXG-0525</v>
      </c>
    </row>
    <row r="785">
      <c r="A785" s="8" t="s">
        <v>10753</v>
      </c>
      <c r="B785" s="13">
        <v>45799.0</v>
      </c>
      <c r="C785" s="8" t="s">
        <v>6365</v>
      </c>
      <c r="D785" s="8" t="s">
        <v>1473</v>
      </c>
      <c r="E785" s="8">
        <v>-306.76</v>
      </c>
      <c r="G785" s="8" t="s">
        <v>121</v>
      </c>
      <c r="H785" s="8" t="s">
        <v>1886</v>
      </c>
      <c r="I785" s="16" t="str">
        <f t="shared" si="19"/>
        <v>05/2025</v>
      </c>
      <c r="J785" s="16" t="str">
        <f t="shared" si="20"/>
        <v>CXG-0525</v>
      </c>
    </row>
    <row r="786">
      <c r="A786" s="8" t="s">
        <v>10754</v>
      </c>
      <c r="B786" s="13">
        <v>45799.0</v>
      </c>
      <c r="C786" s="8" t="s">
        <v>6303</v>
      </c>
      <c r="D786" s="8" t="s">
        <v>1473</v>
      </c>
      <c r="E786" s="8">
        <v>-915.03</v>
      </c>
      <c r="G786" s="8" t="s">
        <v>102</v>
      </c>
      <c r="H786" s="8" t="s">
        <v>1886</v>
      </c>
      <c r="I786" s="16" t="str">
        <f t="shared" si="19"/>
        <v>05/2025</v>
      </c>
      <c r="J786" s="16" t="str">
        <f t="shared" si="20"/>
        <v>CXG-0525</v>
      </c>
    </row>
    <row r="787">
      <c r="A787" s="8" t="s">
        <v>10755</v>
      </c>
      <c r="B787" s="13">
        <v>45799.0</v>
      </c>
      <c r="C787" s="8" t="s">
        <v>6337</v>
      </c>
      <c r="D787" s="8" t="s">
        <v>1473</v>
      </c>
      <c r="E787" s="8">
        <v>-614.01</v>
      </c>
      <c r="G787" s="8" t="s">
        <v>99</v>
      </c>
      <c r="H787" s="8" t="s">
        <v>1886</v>
      </c>
      <c r="I787" s="16" t="str">
        <f t="shared" si="19"/>
        <v>05/2025</v>
      </c>
      <c r="J787" s="16" t="str">
        <f t="shared" si="20"/>
        <v>CXG-0525</v>
      </c>
    </row>
    <row r="788">
      <c r="A788" s="8" t="s">
        <v>10756</v>
      </c>
      <c r="B788" s="13">
        <v>45799.0</v>
      </c>
      <c r="C788" s="8" t="s">
        <v>6253</v>
      </c>
      <c r="D788" s="8" t="s">
        <v>1465</v>
      </c>
      <c r="E788" s="8">
        <v>334.0</v>
      </c>
      <c r="G788" s="8" t="s">
        <v>89</v>
      </c>
      <c r="I788" s="16" t="str">
        <f t="shared" si="19"/>
        <v>05/2025</v>
      </c>
      <c r="J788" s="16" t="str">
        <f t="shared" si="20"/>
        <v>CXG-0525</v>
      </c>
    </row>
    <row r="789">
      <c r="A789" s="8" t="s">
        <v>10757</v>
      </c>
      <c r="B789" s="13">
        <v>45799.0</v>
      </c>
      <c r="C789" s="8" t="s">
        <v>6253</v>
      </c>
      <c r="D789" s="8" t="s">
        <v>1473</v>
      </c>
      <c r="E789" s="8">
        <v>9108.34</v>
      </c>
      <c r="G789" s="8" t="s">
        <v>89</v>
      </c>
      <c r="H789" s="8" t="s">
        <v>1886</v>
      </c>
      <c r="I789" s="16" t="str">
        <f t="shared" si="19"/>
        <v>05/2025</v>
      </c>
      <c r="J789" s="16" t="str">
        <f t="shared" si="20"/>
        <v>CXG-0525</v>
      </c>
    </row>
    <row r="790">
      <c r="A790" s="8" t="s">
        <v>10758</v>
      </c>
      <c r="B790" s="13">
        <v>45800.0</v>
      </c>
      <c r="C790" s="8" t="s">
        <v>6403</v>
      </c>
      <c r="D790" s="8" t="s">
        <v>1509</v>
      </c>
      <c r="E790" s="8">
        <v>111853.67</v>
      </c>
      <c r="G790" s="8" t="s">
        <v>73</v>
      </c>
      <c r="H790" s="8" t="s">
        <v>1509</v>
      </c>
      <c r="I790" s="16" t="str">
        <f t="shared" si="19"/>
        <v>05/2025</v>
      </c>
      <c r="J790" s="16" t="str">
        <f t="shared" si="20"/>
        <v>CXG-0525</v>
      </c>
    </row>
    <row r="791">
      <c r="A791" s="8" t="s">
        <v>10759</v>
      </c>
      <c r="B791" s="13">
        <v>45800.0</v>
      </c>
      <c r="C791" s="8" t="s">
        <v>6403</v>
      </c>
      <c r="D791" s="8" t="s">
        <v>1509</v>
      </c>
      <c r="E791" s="8">
        <v>92455.59</v>
      </c>
      <c r="G791" s="8" t="s">
        <v>73</v>
      </c>
      <c r="H791" s="8" t="s">
        <v>1509</v>
      </c>
      <c r="I791" s="16" t="str">
        <f t="shared" si="19"/>
        <v>05/2025</v>
      </c>
      <c r="J791" s="16" t="str">
        <f t="shared" si="20"/>
        <v>CXG-0525</v>
      </c>
    </row>
    <row r="792">
      <c r="A792" s="8" t="s">
        <v>10760</v>
      </c>
      <c r="B792" s="13">
        <v>45800.0</v>
      </c>
      <c r="C792" s="8" t="s">
        <v>6412</v>
      </c>
      <c r="D792" s="8" t="s">
        <v>1465</v>
      </c>
      <c r="E792" s="8">
        <v>49000.0</v>
      </c>
      <c r="G792" s="8" t="s">
        <v>23</v>
      </c>
      <c r="I792" s="16" t="str">
        <f t="shared" si="19"/>
        <v>05/2025</v>
      </c>
      <c r="J792" s="16" t="str">
        <f t="shared" si="20"/>
        <v>CXG-0525</v>
      </c>
    </row>
    <row r="793">
      <c r="A793" s="8" t="s">
        <v>10761</v>
      </c>
      <c r="B793" s="13">
        <v>45800.0</v>
      </c>
      <c r="C793" s="8" t="s">
        <v>6415</v>
      </c>
      <c r="D793" s="8" t="s">
        <v>1465</v>
      </c>
      <c r="E793" s="8">
        <v>21140.0</v>
      </c>
      <c r="G793" s="8" t="s">
        <v>135</v>
      </c>
      <c r="I793" s="16" t="str">
        <f t="shared" si="19"/>
        <v>05/2025</v>
      </c>
      <c r="J793" s="16" t="str">
        <f t="shared" si="20"/>
        <v>CXG-0525</v>
      </c>
    </row>
    <row r="794">
      <c r="A794" s="8" t="s">
        <v>10762</v>
      </c>
      <c r="B794" s="13">
        <v>45801.0</v>
      </c>
      <c r="C794" s="8" t="s">
        <v>6381</v>
      </c>
      <c r="D794" s="8" t="s">
        <v>1465</v>
      </c>
      <c r="E794" s="8">
        <v>43385.0</v>
      </c>
      <c r="G794" s="8" t="s">
        <v>27</v>
      </c>
      <c r="I794" s="16" t="str">
        <f t="shared" si="19"/>
        <v>05/2025</v>
      </c>
      <c r="J794" s="16" t="str">
        <f t="shared" si="20"/>
        <v>CXG-0525</v>
      </c>
    </row>
    <row r="795">
      <c r="A795" s="8" t="s">
        <v>10763</v>
      </c>
      <c r="B795" s="13">
        <v>45803.0</v>
      </c>
      <c r="C795" s="8" t="s">
        <v>6412</v>
      </c>
      <c r="D795" s="8" t="s">
        <v>1465</v>
      </c>
      <c r="E795" s="8">
        <v>30000.0</v>
      </c>
      <c r="G795" s="8" t="s">
        <v>23</v>
      </c>
      <c r="I795" s="16" t="str">
        <f t="shared" si="19"/>
        <v>05/2025</v>
      </c>
      <c r="J795" s="16" t="str">
        <f t="shared" si="20"/>
        <v>CXG-0525</v>
      </c>
    </row>
    <row r="796">
      <c r="A796" s="8" t="s">
        <v>10764</v>
      </c>
      <c r="B796" s="13">
        <v>45803.0</v>
      </c>
      <c r="C796" s="8" t="s">
        <v>6403</v>
      </c>
      <c r="D796" s="8" t="s">
        <v>1509</v>
      </c>
      <c r="E796" s="8">
        <v>134072.74</v>
      </c>
      <c r="G796" s="8" t="s">
        <v>73</v>
      </c>
      <c r="H796" s="8" t="s">
        <v>10765</v>
      </c>
      <c r="I796" s="16" t="str">
        <f t="shared" si="19"/>
        <v>05/2025</v>
      </c>
      <c r="J796" s="16" t="str">
        <f t="shared" si="20"/>
        <v>CXG-0525</v>
      </c>
    </row>
    <row r="797">
      <c r="A797" s="8" t="s">
        <v>10766</v>
      </c>
      <c r="B797" s="13">
        <v>45804.0</v>
      </c>
      <c r="C797" s="8" t="s">
        <v>6403</v>
      </c>
      <c r="D797" s="8" t="s">
        <v>1478</v>
      </c>
      <c r="E797" s="8">
        <v>105455.6</v>
      </c>
      <c r="G797" s="8" t="s">
        <v>73</v>
      </c>
      <c r="I797" s="16" t="str">
        <f t="shared" si="19"/>
        <v>05/2025</v>
      </c>
      <c r="J797" s="16" t="str">
        <f t="shared" si="20"/>
        <v>CXG-0525</v>
      </c>
    </row>
    <row r="798">
      <c r="A798" s="8" t="s">
        <v>10767</v>
      </c>
      <c r="B798" s="13">
        <v>45804.0</v>
      </c>
      <c r="C798" s="8" t="s">
        <v>6403</v>
      </c>
      <c r="D798" s="8" t="s">
        <v>1473</v>
      </c>
      <c r="E798" s="8">
        <v>-136.42</v>
      </c>
      <c r="G798" s="8" t="s">
        <v>73</v>
      </c>
      <c r="I798" s="16" t="str">
        <f t="shared" si="19"/>
        <v>05/2025</v>
      </c>
      <c r="J798" s="16" t="str">
        <f t="shared" si="20"/>
        <v>CXG-0525</v>
      </c>
    </row>
    <row r="799">
      <c r="A799" s="8" t="s">
        <v>10768</v>
      </c>
      <c r="B799" s="13">
        <v>45787.0</v>
      </c>
      <c r="C799" s="8" t="s">
        <v>6381</v>
      </c>
      <c r="D799" s="8" t="s">
        <v>1478</v>
      </c>
      <c r="E799" s="8">
        <v>10375.0</v>
      </c>
      <c r="G799" s="8" t="s">
        <v>27</v>
      </c>
      <c r="I799" s="16" t="str">
        <f t="shared" si="19"/>
        <v>05/2025</v>
      </c>
      <c r="J799" s="16" t="str">
        <f t="shared" si="20"/>
        <v>CXG-0525</v>
      </c>
    </row>
    <row r="800">
      <c r="A800" s="8" t="s">
        <v>10769</v>
      </c>
      <c r="B800" s="13">
        <v>45804.0</v>
      </c>
      <c r="C800" s="8" t="s">
        <v>6412</v>
      </c>
      <c r="D800" s="8" t="s">
        <v>1575</v>
      </c>
      <c r="E800" s="8">
        <v>35000.0</v>
      </c>
      <c r="G800" s="8" t="s">
        <v>23</v>
      </c>
      <c r="H800" s="8" t="s">
        <v>10738</v>
      </c>
      <c r="I800" s="16" t="str">
        <f t="shared" si="19"/>
        <v>05/2025</v>
      </c>
      <c r="J800" s="16" t="str">
        <f t="shared" si="20"/>
        <v>CXG-0525</v>
      </c>
    </row>
    <row r="801">
      <c r="A801" s="8" t="s">
        <v>10770</v>
      </c>
      <c r="B801" s="13">
        <v>45804.0</v>
      </c>
      <c r="C801" s="8" t="s">
        <v>6381</v>
      </c>
      <c r="D801" s="8" t="s">
        <v>1465</v>
      </c>
      <c r="E801" s="8">
        <v>29830.0</v>
      </c>
      <c r="G801" s="8" t="s">
        <v>27</v>
      </c>
      <c r="I801" s="16" t="str">
        <f t="shared" si="19"/>
        <v>05/2025</v>
      </c>
      <c r="J801" s="16" t="str">
        <f t="shared" si="20"/>
        <v>CXG-0525</v>
      </c>
    </row>
    <row r="802">
      <c r="A802" s="8" t="s">
        <v>10771</v>
      </c>
      <c r="B802" s="13">
        <v>45804.0</v>
      </c>
      <c r="C802" s="8" t="s">
        <v>6381</v>
      </c>
      <c r="D802" s="8" t="s">
        <v>1465</v>
      </c>
      <c r="E802" s="8">
        <v>10000.0</v>
      </c>
      <c r="G802" s="8" t="s">
        <v>27</v>
      </c>
      <c r="I802" s="16" t="str">
        <f t="shared" si="19"/>
        <v>05/2025</v>
      </c>
      <c r="J802" s="16" t="str">
        <f t="shared" si="20"/>
        <v>CXG-0525</v>
      </c>
    </row>
    <row r="803">
      <c r="A803" s="8" t="s">
        <v>10772</v>
      </c>
      <c r="B803" s="13">
        <v>45805.0</v>
      </c>
      <c r="C803" s="8" t="s">
        <v>6159</v>
      </c>
      <c r="D803" s="8" t="s">
        <v>1478</v>
      </c>
      <c r="E803" s="8">
        <v>250000.0</v>
      </c>
      <c r="G803" s="8" t="s">
        <v>43</v>
      </c>
      <c r="I803" s="16" t="str">
        <f t="shared" si="19"/>
        <v>05/2025</v>
      </c>
      <c r="J803" s="16" t="str">
        <f t="shared" si="20"/>
        <v>CXG-0525</v>
      </c>
    </row>
    <row r="804">
      <c r="A804" s="8" t="s">
        <v>10773</v>
      </c>
      <c r="B804" s="13">
        <v>45805.0</v>
      </c>
      <c r="C804" s="8" t="s">
        <v>6159</v>
      </c>
      <c r="D804" s="8" t="s">
        <v>1473</v>
      </c>
      <c r="E804" s="8">
        <v>63848.32</v>
      </c>
      <c r="G804" s="8" t="s">
        <v>43</v>
      </c>
      <c r="H804" s="8" t="s">
        <v>2226</v>
      </c>
      <c r="I804" s="16" t="str">
        <f t="shared" si="19"/>
        <v>05/2025</v>
      </c>
      <c r="J804" s="16" t="str">
        <f t="shared" si="20"/>
        <v>CXG-0525</v>
      </c>
    </row>
    <row r="805">
      <c r="A805" s="8" t="s">
        <v>10774</v>
      </c>
      <c r="B805" s="13">
        <v>45805.0</v>
      </c>
      <c r="C805" s="8" t="s">
        <v>6381</v>
      </c>
      <c r="D805" s="8" t="s">
        <v>1465</v>
      </c>
      <c r="E805" s="8">
        <v>11329.0</v>
      </c>
      <c r="G805" s="8" t="s">
        <v>27</v>
      </c>
      <c r="I805" s="16" t="str">
        <f t="shared" si="19"/>
        <v>05/2025</v>
      </c>
      <c r="J805" s="16" t="str">
        <f t="shared" si="20"/>
        <v>CXG-0525</v>
      </c>
    </row>
    <row r="806">
      <c r="A806" s="8" t="s">
        <v>10775</v>
      </c>
      <c r="B806" s="13">
        <v>45805.0</v>
      </c>
      <c r="C806" s="8" t="s">
        <v>6381</v>
      </c>
      <c r="D806" s="8" t="s">
        <v>1465</v>
      </c>
      <c r="E806" s="8">
        <v>10000.0</v>
      </c>
      <c r="G806" s="8" t="s">
        <v>27</v>
      </c>
      <c r="H806" s="8" t="s">
        <v>10776</v>
      </c>
      <c r="I806" s="16" t="str">
        <f t="shared" si="19"/>
        <v>05/2025</v>
      </c>
      <c r="J806" s="16" t="str">
        <f t="shared" si="20"/>
        <v>CXG-0525</v>
      </c>
    </row>
    <row r="807">
      <c r="A807" s="8" t="s">
        <v>10777</v>
      </c>
      <c r="B807" s="13">
        <v>45805.0</v>
      </c>
      <c r="C807" s="8" t="s">
        <v>6412</v>
      </c>
      <c r="D807" s="8" t="s">
        <v>1465</v>
      </c>
      <c r="E807" s="8">
        <v>43000.0</v>
      </c>
      <c r="G807" s="8" t="s">
        <v>23</v>
      </c>
      <c r="I807" s="16" t="str">
        <f t="shared" si="19"/>
        <v>05/2025</v>
      </c>
      <c r="J807" s="16" t="str">
        <f t="shared" si="20"/>
        <v>CXG-0525</v>
      </c>
    </row>
    <row r="808">
      <c r="A808" s="8" t="s">
        <v>10778</v>
      </c>
      <c r="B808" s="13">
        <v>45805.0</v>
      </c>
      <c r="C808" s="8" t="s">
        <v>6412</v>
      </c>
      <c r="D808" s="8" t="s">
        <v>1575</v>
      </c>
      <c r="E808" s="8">
        <v>4900.0</v>
      </c>
      <c r="G808" s="8" t="s">
        <v>23</v>
      </c>
      <c r="H808" s="8" t="s">
        <v>10738</v>
      </c>
      <c r="I808" s="16" t="str">
        <f t="shared" si="19"/>
        <v>05/2025</v>
      </c>
      <c r="J808" s="16" t="str">
        <f t="shared" si="20"/>
        <v>CXG-0525</v>
      </c>
    </row>
    <row r="809">
      <c r="A809" s="8" t="s">
        <v>10779</v>
      </c>
      <c r="B809" s="13">
        <v>45805.0</v>
      </c>
      <c r="C809" s="8" t="s">
        <v>6412</v>
      </c>
      <c r="D809" s="8" t="s">
        <v>1575</v>
      </c>
      <c r="E809" s="8">
        <v>56005.0</v>
      </c>
      <c r="G809" s="8" t="s">
        <v>23</v>
      </c>
      <c r="H809" s="8" t="s">
        <v>10738</v>
      </c>
      <c r="I809" s="16" t="str">
        <f t="shared" si="19"/>
        <v>05/2025</v>
      </c>
      <c r="J809" s="16" t="str">
        <f t="shared" si="20"/>
        <v>CXG-0525</v>
      </c>
    </row>
    <row r="810">
      <c r="A810" s="8" t="s">
        <v>10780</v>
      </c>
      <c r="B810" s="13">
        <v>45805.0</v>
      </c>
      <c r="C810" s="8" t="s">
        <v>6406</v>
      </c>
      <c r="D810" s="8" t="s">
        <v>1509</v>
      </c>
      <c r="E810" s="8">
        <v>59837.0</v>
      </c>
      <c r="G810" s="8" t="s">
        <v>86</v>
      </c>
      <c r="H810" s="8" t="s">
        <v>1509</v>
      </c>
      <c r="I810" s="16" t="str">
        <f t="shared" si="19"/>
        <v>05/2025</v>
      </c>
      <c r="J810" s="16" t="str">
        <f t="shared" si="20"/>
        <v>CXG-0525</v>
      </c>
    </row>
    <row r="811">
      <c r="A811" s="8" t="s">
        <v>10781</v>
      </c>
      <c r="B811" s="13">
        <v>45806.0</v>
      </c>
      <c r="C811" s="8" t="s">
        <v>6432</v>
      </c>
      <c r="D811" s="8" t="s">
        <v>1509</v>
      </c>
      <c r="E811" s="8">
        <v>80670.0</v>
      </c>
      <c r="G811" s="8" t="s">
        <v>73</v>
      </c>
      <c r="H811" s="8" t="s">
        <v>1509</v>
      </c>
      <c r="I811" s="16" t="str">
        <f t="shared" si="19"/>
        <v>05/2025</v>
      </c>
      <c r="J811" s="16" t="str">
        <f t="shared" si="20"/>
        <v>CXG-0525</v>
      </c>
    </row>
    <row r="812">
      <c r="A812" s="8" t="s">
        <v>10782</v>
      </c>
      <c r="B812" s="13">
        <v>45806.0</v>
      </c>
      <c r="C812" s="8" t="s">
        <v>6432</v>
      </c>
      <c r="D812" s="8" t="s">
        <v>1473</v>
      </c>
      <c r="E812" s="8">
        <v>-59.7</v>
      </c>
      <c r="G812" s="8" t="s">
        <v>73</v>
      </c>
      <c r="I812" s="16" t="str">
        <f t="shared" si="19"/>
        <v>05/2025</v>
      </c>
      <c r="J812" s="16" t="str">
        <f t="shared" si="20"/>
        <v>CXG-0525</v>
      </c>
    </row>
    <row r="813">
      <c r="A813" s="8" t="s">
        <v>10783</v>
      </c>
      <c r="B813" s="13">
        <v>45805.0</v>
      </c>
      <c r="C813" s="8" t="s">
        <v>6415</v>
      </c>
      <c r="D813" s="8" t="s">
        <v>1465</v>
      </c>
      <c r="E813" s="8">
        <v>18250.0</v>
      </c>
      <c r="G813" s="8" t="s">
        <v>135</v>
      </c>
      <c r="H813" s="8" t="s">
        <v>10784</v>
      </c>
      <c r="I813" s="16" t="str">
        <f t="shared" si="19"/>
        <v>05/2025</v>
      </c>
      <c r="J813" s="16" t="str">
        <f t="shared" si="20"/>
        <v>CXG-0525</v>
      </c>
    </row>
    <row r="814">
      <c r="A814" s="8" t="s">
        <v>10785</v>
      </c>
      <c r="B814" s="13">
        <v>45806.0</v>
      </c>
      <c r="C814" s="8" t="s">
        <v>6415</v>
      </c>
      <c r="D814" s="8" t="s">
        <v>1473</v>
      </c>
      <c r="E814" s="8">
        <v>1.32</v>
      </c>
      <c r="G814" s="8" t="s">
        <v>135</v>
      </c>
      <c r="H814" s="8" t="s">
        <v>2226</v>
      </c>
      <c r="I814" s="16" t="str">
        <f t="shared" si="19"/>
        <v>05/2025</v>
      </c>
      <c r="J814" s="16" t="str">
        <f t="shared" si="20"/>
        <v>CXG-0525</v>
      </c>
    </row>
    <row r="815">
      <c r="A815" s="8" t="s">
        <v>10786</v>
      </c>
      <c r="B815" s="13">
        <v>45806.0</v>
      </c>
      <c r="C815" s="8" t="s">
        <v>6412</v>
      </c>
      <c r="D815" s="8" t="s">
        <v>1575</v>
      </c>
      <c r="E815" s="8">
        <v>19200.0</v>
      </c>
      <c r="G815" s="8" t="s">
        <v>23</v>
      </c>
      <c r="H815" s="8" t="s">
        <v>10738</v>
      </c>
      <c r="I815" s="16" t="str">
        <f t="shared" si="19"/>
        <v>05/2025</v>
      </c>
      <c r="J815" s="16" t="str">
        <f t="shared" si="20"/>
        <v>CXG-0525</v>
      </c>
    </row>
    <row r="816">
      <c r="A816" s="8" t="s">
        <v>10787</v>
      </c>
      <c r="B816" s="13">
        <v>45807.0</v>
      </c>
      <c r="C816" s="8" t="s">
        <v>6406</v>
      </c>
      <c r="D816" s="8" t="s">
        <v>1509</v>
      </c>
      <c r="E816" s="8">
        <v>50000.0</v>
      </c>
      <c r="G816" s="8" t="s">
        <v>86</v>
      </c>
      <c r="H816" s="8" t="s">
        <v>1509</v>
      </c>
      <c r="I816" s="16" t="str">
        <f t="shared" si="19"/>
        <v>05/2025</v>
      </c>
      <c r="J816" s="16" t="str">
        <f t="shared" si="20"/>
        <v>CXG-0525</v>
      </c>
    </row>
    <row r="817">
      <c r="A817" s="8" t="s">
        <v>10788</v>
      </c>
      <c r="B817" s="13">
        <v>45806.0</v>
      </c>
      <c r="C817" s="8" t="s">
        <v>6381</v>
      </c>
      <c r="D817" s="8" t="s">
        <v>1465</v>
      </c>
      <c r="E817" s="8">
        <v>24990.0</v>
      </c>
      <c r="G817" s="8" t="s">
        <v>27</v>
      </c>
      <c r="I817" s="16" t="str">
        <f t="shared" si="19"/>
        <v>05/2025</v>
      </c>
      <c r="J817" s="16" t="str">
        <f t="shared" si="20"/>
        <v>CXG-0525</v>
      </c>
    </row>
    <row r="818">
      <c r="A818" s="8" t="s">
        <v>10789</v>
      </c>
      <c r="B818" s="13">
        <v>45806.0</v>
      </c>
      <c r="C818" s="8" t="s">
        <v>6381</v>
      </c>
      <c r="D818" s="8" t="s">
        <v>1465</v>
      </c>
      <c r="E818" s="8">
        <v>6000.0</v>
      </c>
      <c r="G818" s="8" t="s">
        <v>27</v>
      </c>
      <c r="I818" s="16" t="str">
        <f t="shared" si="19"/>
        <v>05/2025</v>
      </c>
      <c r="J818" s="16" t="str">
        <f t="shared" si="20"/>
        <v>CXG-0525</v>
      </c>
    </row>
    <row r="819">
      <c r="A819" s="8" t="s">
        <v>10790</v>
      </c>
      <c r="B819" s="13">
        <v>45806.0</v>
      </c>
      <c r="C819" s="8" t="s">
        <v>6381</v>
      </c>
      <c r="D819" s="8" t="s">
        <v>1465</v>
      </c>
      <c r="E819" s="8">
        <v>2000.0</v>
      </c>
      <c r="G819" s="8" t="s">
        <v>27</v>
      </c>
      <c r="I819" s="16" t="str">
        <f t="shared" si="19"/>
        <v>05/2025</v>
      </c>
      <c r="J819" s="16" t="str">
        <f t="shared" si="20"/>
        <v>CXG-0525</v>
      </c>
    </row>
    <row r="820">
      <c r="A820" s="8" t="s">
        <v>10791</v>
      </c>
      <c r="B820" s="13">
        <v>45807.0</v>
      </c>
      <c r="C820" s="8" t="s">
        <v>6412</v>
      </c>
      <c r="D820" s="8" t="s">
        <v>1465</v>
      </c>
      <c r="E820" s="8">
        <v>44000.0</v>
      </c>
      <c r="G820" s="8" t="s">
        <v>23</v>
      </c>
      <c r="I820" s="16" t="str">
        <f t="shared" si="19"/>
        <v>05/2025</v>
      </c>
      <c r="J820" s="16" t="str">
        <f t="shared" si="20"/>
        <v>CXG-0525</v>
      </c>
    </row>
    <row r="821">
      <c r="A821" s="8" t="s">
        <v>10792</v>
      </c>
      <c r="B821" s="13">
        <v>45807.0</v>
      </c>
      <c r="C821" s="8" t="s">
        <v>6412</v>
      </c>
      <c r="D821" s="8" t="s">
        <v>1465</v>
      </c>
      <c r="E821" s="8">
        <v>166940.0</v>
      </c>
      <c r="G821" s="8" t="s">
        <v>23</v>
      </c>
      <c r="H821" s="8" t="s">
        <v>10793</v>
      </c>
      <c r="I821" s="16" t="str">
        <f t="shared" si="19"/>
        <v>05/2025</v>
      </c>
      <c r="J821" s="16" t="str">
        <f t="shared" si="20"/>
        <v>CXG-0525</v>
      </c>
    </row>
    <row r="822">
      <c r="A822" s="8" t="s">
        <v>10794</v>
      </c>
      <c r="B822" s="13">
        <v>45810.0</v>
      </c>
      <c r="C822" s="8" t="s">
        <v>6381</v>
      </c>
      <c r="D822" s="8" t="s">
        <v>1465</v>
      </c>
      <c r="E822" s="8">
        <v>10000.0</v>
      </c>
      <c r="G822" s="8" t="s">
        <v>27</v>
      </c>
      <c r="I822" s="16" t="str">
        <f t="shared" si="19"/>
        <v>06/2025</v>
      </c>
      <c r="J822" s="16" t="str">
        <f t="shared" si="20"/>
        <v>CXG-0625</v>
      </c>
    </row>
    <row r="823">
      <c r="A823" s="8" t="s">
        <v>10795</v>
      </c>
      <c r="B823" s="13">
        <v>45810.0</v>
      </c>
      <c r="C823" s="8" t="s">
        <v>6381</v>
      </c>
      <c r="D823" s="8" t="s">
        <v>1465</v>
      </c>
      <c r="E823" s="8">
        <v>10615.0</v>
      </c>
      <c r="G823" s="8" t="s">
        <v>27</v>
      </c>
      <c r="I823" s="16" t="str">
        <f t="shared" si="19"/>
        <v>06/2025</v>
      </c>
      <c r="J823" s="16" t="str">
        <f t="shared" si="20"/>
        <v>CXG-0625</v>
      </c>
    </row>
    <row r="824">
      <c r="A824" s="8" t="s">
        <v>10796</v>
      </c>
      <c r="B824" s="13">
        <v>45810.0</v>
      </c>
      <c r="C824" s="8" t="s">
        <v>6412</v>
      </c>
      <c r="D824" s="8" t="s">
        <v>1465</v>
      </c>
      <c r="E824" s="8">
        <v>40000.0</v>
      </c>
      <c r="G824" s="8" t="s">
        <v>23</v>
      </c>
      <c r="H824" s="8" t="s">
        <v>10793</v>
      </c>
      <c r="I824" s="16" t="str">
        <f t="shared" si="19"/>
        <v>06/2025</v>
      </c>
      <c r="J824" s="16" t="str">
        <f t="shared" si="20"/>
        <v>CXG-0625</v>
      </c>
    </row>
    <row r="825">
      <c r="A825" s="8" t="s">
        <v>10797</v>
      </c>
      <c r="B825" s="13">
        <v>45810.0</v>
      </c>
      <c r="C825" s="8" t="s">
        <v>6412</v>
      </c>
      <c r="D825" s="8" t="s">
        <v>1465</v>
      </c>
      <c r="E825" s="8">
        <v>49600.0</v>
      </c>
      <c r="G825" s="8" t="s">
        <v>23</v>
      </c>
      <c r="I825" s="16" t="str">
        <f t="shared" si="19"/>
        <v>06/2025</v>
      </c>
      <c r="J825" s="16" t="str">
        <f t="shared" si="20"/>
        <v>CXG-0625</v>
      </c>
    </row>
    <row r="826">
      <c r="A826" s="8" t="s">
        <v>10798</v>
      </c>
      <c r="B826" s="13">
        <v>45810.0</v>
      </c>
      <c r="C826" s="8" t="s">
        <v>6412</v>
      </c>
      <c r="D826" s="8" t="s">
        <v>1465</v>
      </c>
      <c r="E826" s="8">
        <v>25400.0</v>
      </c>
      <c r="G826" s="8" t="s">
        <v>23</v>
      </c>
      <c r="I826" s="16" t="str">
        <f t="shared" si="19"/>
        <v>06/2025</v>
      </c>
      <c r="J826" s="16" t="str">
        <f t="shared" si="20"/>
        <v>CXG-0625</v>
      </c>
    </row>
    <row r="827">
      <c r="A827" s="8" t="s">
        <v>10799</v>
      </c>
      <c r="B827" s="13">
        <v>45810.0</v>
      </c>
      <c r="C827" s="8" t="s">
        <v>6381</v>
      </c>
      <c r="D827" s="8" t="s">
        <v>1465</v>
      </c>
      <c r="E827" s="8">
        <v>15000.0</v>
      </c>
      <c r="G827" s="8" t="s">
        <v>27</v>
      </c>
      <c r="I827" s="16" t="str">
        <f t="shared" si="19"/>
        <v>06/2025</v>
      </c>
      <c r="J827" s="16" t="str">
        <f t="shared" si="20"/>
        <v>CXG-0625</v>
      </c>
    </row>
    <row r="828">
      <c r="A828" s="8" t="s">
        <v>10800</v>
      </c>
      <c r="B828" s="13">
        <v>45811.0</v>
      </c>
      <c r="C828" s="8" t="s">
        <v>6432</v>
      </c>
      <c r="D828" s="8" t="s">
        <v>1509</v>
      </c>
      <c r="E828" s="8">
        <v>110760.0</v>
      </c>
      <c r="G828" s="8" t="s">
        <v>73</v>
      </c>
      <c r="H828" s="8" t="s">
        <v>1509</v>
      </c>
      <c r="I828" s="16" t="str">
        <f t="shared" si="19"/>
        <v>06/2025</v>
      </c>
      <c r="J828" s="16" t="str">
        <f t="shared" si="20"/>
        <v>CXG-0625</v>
      </c>
    </row>
    <row r="829">
      <c r="A829" s="8" t="s">
        <v>10801</v>
      </c>
      <c r="B829" s="13">
        <v>45811.0</v>
      </c>
      <c r="C829" s="8" t="s">
        <v>6418</v>
      </c>
      <c r="D829" s="8" t="s">
        <v>1509</v>
      </c>
      <c r="E829" s="8">
        <v>99512.16</v>
      </c>
      <c r="G829" s="8" t="s">
        <v>176</v>
      </c>
      <c r="H829" s="8" t="s">
        <v>1509</v>
      </c>
      <c r="I829" s="16" t="str">
        <f t="shared" si="19"/>
        <v>06/2025</v>
      </c>
      <c r="J829" s="16" t="str">
        <f t="shared" si="20"/>
        <v>CXG-0625</v>
      </c>
    </row>
    <row r="830">
      <c r="A830" s="8" t="s">
        <v>10802</v>
      </c>
      <c r="B830" s="13">
        <v>45811.0</v>
      </c>
      <c r="C830" s="8" t="s">
        <v>6418</v>
      </c>
      <c r="D830" s="8" t="s">
        <v>1473</v>
      </c>
      <c r="E830" s="8">
        <v>315.84</v>
      </c>
      <c r="G830" s="8" t="s">
        <v>176</v>
      </c>
      <c r="H830" s="8" t="s">
        <v>1886</v>
      </c>
      <c r="I830" s="16" t="str">
        <f t="shared" si="19"/>
        <v>06/2025</v>
      </c>
      <c r="J830" s="16" t="str">
        <f t="shared" si="20"/>
        <v>CXG-0625</v>
      </c>
    </row>
    <row r="831">
      <c r="A831" s="8" t="s">
        <v>10803</v>
      </c>
      <c r="B831" s="13">
        <v>45811.0</v>
      </c>
      <c r="C831" s="8" t="s">
        <v>6408</v>
      </c>
      <c r="D831" s="8" t="s">
        <v>1509</v>
      </c>
      <c r="E831" s="8">
        <v>29088.0</v>
      </c>
      <c r="G831" s="8" t="s">
        <v>208</v>
      </c>
      <c r="H831" s="8" t="s">
        <v>1509</v>
      </c>
      <c r="I831" s="16" t="str">
        <f t="shared" si="19"/>
        <v>06/2025</v>
      </c>
      <c r="J831" s="16" t="str">
        <f t="shared" si="20"/>
        <v>CXG-0625</v>
      </c>
    </row>
    <row r="832">
      <c r="A832" s="8" t="s">
        <v>10804</v>
      </c>
      <c r="B832" s="13">
        <v>45811.0</v>
      </c>
      <c r="C832" s="8" t="s">
        <v>6408</v>
      </c>
      <c r="D832" s="8" t="s">
        <v>1509</v>
      </c>
      <c r="E832" s="8">
        <v>44688.0</v>
      </c>
      <c r="G832" s="8" t="s">
        <v>208</v>
      </c>
      <c r="H832" s="8" t="s">
        <v>1509</v>
      </c>
      <c r="I832" s="16" t="str">
        <f t="shared" si="19"/>
        <v>06/2025</v>
      </c>
      <c r="J832" s="16" t="str">
        <f t="shared" si="20"/>
        <v>CXG-0625</v>
      </c>
    </row>
    <row r="833">
      <c r="A833" s="8" t="s">
        <v>10805</v>
      </c>
      <c r="B833" s="13">
        <v>45811.0</v>
      </c>
      <c r="C833" s="8" t="s">
        <v>6408</v>
      </c>
      <c r="D833" s="8" t="s">
        <v>1473</v>
      </c>
      <c r="E833" s="8">
        <v>1.74</v>
      </c>
      <c r="G833" s="8" t="s">
        <v>208</v>
      </c>
      <c r="I833" s="16" t="str">
        <f t="shared" si="19"/>
        <v>06/2025</v>
      </c>
      <c r="J833" s="16" t="str">
        <f t="shared" si="20"/>
        <v>CXG-0625</v>
      </c>
    </row>
    <row r="834">
      <c r="A834" s="8" t="s">
        <v>10806</v>
      </c>
      <c r="B834" s="13">
        <v>45811.0</v>
      </c>
      <c r="C834" s="8" t="s">
        <v>6412</v>
      </c>
      <c r="D834" s="8" t="s">
        <v>1575</v>
      </c>
      <c r="E834" s="8">
        <v>30000.0</v>
      </c>
      <c r="G834" s="8" t="s">
        <v>23</v>
      </c>
      <c r="H834" s="8" t="s">
        <v>10807</v>
      </c>
      <c r="I834" s="16" t="str">
        <f t="shared" si="19"/>
        <v>06/2025</v>
      </c>
      <c r="J834" s="16" t="str">
        <f t="shared" si="20"/>
        <v>CXG-0625</v>
      </c>
    </row>
    <row r="835">
      <c r="A835" s="8" t="s">
        <v>10808</v>
      </c>
      <c r="B835" s="13">
        <v>45811.0</v>
      </c>
      <c r="C835" s="8" t="s">
        <v>6412</v>
      </c>
      <c r="D835" s="8" t="s">
        <v>1575</v>
      </c>
      <c r="E835" s="8">
        <v>39731.0</v>
      </c>
      <c r="G835" s="8" t="s">
        <v>23</v>
      </c>
      <c r="H835" s="8" t="s">
        <v>10807</v>
      </c>
      <c r="I835" s="16" t="str">
        <f t="shared" si="19"/>
        <v>06/2025</v>
      </c>
      <c r="J835" s="16" t="str">
        <f t="shared" si="20"/>
        <v>CXG-0625</v>
      </c>
    </row>
    <row r="836">
      <c r="A836" s="8" t="s">
        <v>10809</v>
      </c>
      <c r="B836" s="13">
        <v>45812.0</v>
      </c>
      <c r="C836" s="8" t="s">
        <v>6432</v>
      </c>
      <c r="D836" s="8" t="s">
        <v>1509</v>
      </c>
      <c r="E836" s="8">
        <v>77310.0</v>
      </c>
      <c r="G836" s="8" t="s">
        <v>73</v>
      </c>
      <c r="H836" s="8" t="s">
        <v>1509</v>
      </c>
      <c r="I836" s="16" t="str">
        <f t="shared" si="19"/>
        <v>06/2025</v>
      </c>
      <c r="J836" s="16" t="str">
        <f t="shared" si="20"/>
        <v>CXG-0625</v>
      </c>
    </row>
    <row r="837">
      <c r="A837" s="8" t="s">
        <v>10810</v>
      </c>
      <c r="B837" s="13">
        <v>45812.0</v>
      </c>
      <c r="C837" s="8" t="s">
        <v>6412</v>
      </c>
      <c r="D837" s="8" t="s">
        <v>1465</v>
      </c>
      <c r="E837" s="8">
        <v>25000.0</v>
      </c>
      <c r="G837" s="8" t="s">
        <v>23</v>
      </c>
      <c r="I837" s="16" t="str">
        <f t="shared" si="19"/>
        <v>06/2025</v>
      </c>
      <c r="J837" s="16" t="str">
        <f t="shared" si="20"/>
        <v>CXG-0625</v>
      </c>
    </row>
    <row r="838">
      <c r="A838" s="8" t="s">
        <v>10811</v>
      </c>
      <c r="B838" s="13">
        <v>45812.0</v>
      </c>
      <c r="C838" s="8" t="s">
        <v>6381</v>
      </c>
      <c r="D838" s="8" t="s">
        <v>1465</v>
      </c>
      <c r="E838" s="8">
        <v>34385.0</v>
      </c>
      <c r="G838" s="8" t="s">
        <v>27</v>
      </c>
      <c r="I838" s="16" t="str">
        <f t="shared" si="19"/>
        <v>06/2025</v>
      </c>
      <c r="J838" s="16" t="str">
        <f t="shared" si="20"/>
        <v>CXG-0625</v>
      </c>
    </row>
    <row r="839">
      <c r="A839" s="8" t="s">
        <v>10812</v>
      </c>
      <c r="B839" s="13">
        <v>45813.0</v>
      </c>
      <c r="C839" s="8" t="s">
        <v>6381</v>
      </c>
      <c r="D839" s="8" t="s">
        <v>1465</v>
      </c>
      <c r="E839" s="8">
        <v>8564.33</v>
      </c>
      <c r="G839" s="8" t="s">
        <v>27</v>
      </c>
      <c r="H839" s="8" t="s">
        <v>5412</v>
      </c>
      <c r="I839" s="16" t="str">
        <f t="shared" si="19"/>
        <v>06/2025</v>
      </c>
      <c r="J839" s="16" t="str">
        <f t="shared" si="20"/>
        <v>CXG-0625</v>
      </c>
    </row>
    <row r="840">
      <c r="A840" s="8" t="s">
        <v>10813</v>
      </c>
      <c r="B840" s="13">
        <v>45813.0</v>
      </c>
      <c r="C840" s="8" t="s">
        <v>6426</v>
      </c>
      <c r="D840" s="8" t="s">
        <v>1465</v>
      </c>
      <c r="E840" s="8">
        <v>21435.67</v>
      </c>
      <c r="G840" s="8" t="s">
        <v>27</v>
      </c>
      <c r="H840" s="8" t="s">
        <v>5412</v>
      </c>
      <c r="I840" s="16" t="str">
        <f t="shared" si="19"/>
        <v>06/2025</v>
      </c>
      <c r="J840" s="16" t="str">
        <f t="shared" si="20"/>
        <v>CXG-0625</v>
      </c>
    </row>
    <row r="841">
      <c r="A841" s="10" t="s">
        <v>10814</v>
      </c>
      <c r="B841" s="13">
        <v>45813.0</v>
      </c>
      <c r="C841" s="8" t="s">
        <v>6412</v>
      </c>
      <c r="D841" s="8" t="s">
        <v>1465</v>
      </c>
      <c r="E841" s="8">
        <v>28500.0</v>
      </c>
      <c r="G841" s="8" t="s">
        <v>23</v>
      </c>
      <c r="I841" s="16" t="str">
        <f t="shared" si="19"/>
        <v>06/2025</v>
      </c>
      <c r="J841" s="16" t="str">
        <f t="shared" si="20"/>
        <v>CXG-0625</v>
      </c>
    </row>
    <row r="842">
      <c r="A842" s="8" t="s">
        <v>10815</v>
      </c>
      <c r="B842" s="13">
        <v>45814.0</v>
      </c>
      <c r="C842" s="8" t="s">
        <v>6432</v>
      </c>
      <c r="D842" s="8" t="s">
        <v>1509</v>
      </c>
      <c r="E842" s="8">
        <v>68460.0</v>
      </c>
      <c r="G842" s="8" t="s">
        <v>73</v>
      </c>
      <c r="H842" s="8" t="s">
        <v>10816</v>
      </c>
      <c r="I842" s="16" t="str">
        <f t="shared" si="19"/>
        <v>06/2025</v>
      </c>
      <c r="J842" s="16" t="str">
        <f t="shared" si="20"/>
        <v>CXG-0625</v>
      </c>
    </row>
    <row r="843">
      <c r="A843" s="8" t="s">
        <v>10817</v>
      </c>
      <c r="B843" s="13">
        <v>45814.0</v>
      </c>
      <c r="C843" s="8" t="s">
        <v>6432</v>
      </c>
      <c r="D843" s="8" t="s">
        <v>1509</v>
      </c>
      <c r="E843" s="8">
        <v>77220.0</v>
      </c>
      <c r="G843" s="8" t="s">
        <v>73</v>
      </c>
      <c r="H843" s="8" t="s">
        <v>10818</v>
      </c>
      <c r="I843" s="16" t="str">
        <f t="shared" si="19"/>
        <v>06/2025</v>
      </c>
      <c r="J843" s="16" t="str">
        <f t="shared" si="20"/>
        <v>CXG-0625</v>
      </c>
    </row>
    <row r="844">
      <c r="A844" s="8" t="s">
        <v>10819</v>
      </c>
      <c r="B844" s="13">
        <v>45814.0</v>
      </c>
      <c r="C844" s="8" t="s">
        <v>6437</v>
      </c>
      <c r="D844" s="8" t="s">
        <v>1465</v>
      </c>
      <c r="E844" s="8">
        <v>84793.0</v>
      </c>
      <c r="G844" s="8" t="s">
        <v>121</v>
      </c>
      <c r="I844" s="16" t="str">
        <f t="shared" si="19"/>
        <v>06/2025</v>
      </c>
      <c r="J844" s="16" t="str">
        <f t="shared" si="20"/>
        <v>CXG-0625</v>
      </c>
    </row>
    <row r="845">
      <c r="A845" s="8" t="s">
        <v>10820</v>
      </c>
      <c r="B845" s="13">
        <v>45814.0</v>
      </c>
      <c r="C845" s="8" t="s">
        <v>6437</v>
      </c>
      <c r="D845" s="8" t="s">
        <v>1473</v>
      </c>
      <c r="E845" s="8">
        <v>-526.6</v>
      </c>
      <c r="G845" s="8" t="s">
        <v>121</v>
      </c>
      <c r="H845" s="8" t="s">
        <v>1886</v>
      </c>
      <c r="I845" s="16" t="str">
        <f t="shared" si="19"/>
        <v>06/2025</v>
      </c>
      <c r="J845" s="16" t="str">
        <f t="shared" si="20"/>
        <v>CXG-0625</v>
      </c>
    </row>
    <row r="846">
      <c r="A846" s="8" t="s">
        <v>10821</v>
      </c>
      <c r="B846" s="13">
        <v>45814.0</v>
      </c>
      <c r="C846" s="8" t="s">
        <v>6412</v>
      </c>
      <c r="D846" s="8" t="s">
        <v>1465</v>
      </c>
      <c r="E846" s="8">
        <v>26000.0</v>
      </c>
      <c r="G846" s="8" t="s">
        <v>23</v>
      </c>
      <c r="H846" s="8" t="s">
        <v>10793</v>
      </c>
      <c r="I846" s="16" t="str">
        <f t="shared" si="19"/>
        <v>06/2025</v>
      </c>
      <c r="J846" s="16" t="str">
        <f t="shared" si="20"/>
        <v>CXG-0625</v>
      </c>
    </row>
    <row r="847">
      <c r="A847" s="8" t="s">
        <v>10822</v>
      </c>
      <c r="B847" s="13">
        <v>45814.0</v>
      </c>
      <c r="C847" s="8" t="s">
        <v>6412</v>
      </c>
      <c r="D847" s="8" t="s">
        <v>1465</v>
      </c>
      <c r="E847" s="8">
        <v>37000.0</v>
      </c>
      <c r="G847" s="8" t="s">
        <v>23</v>
      </c>
      <c r="I847" s="16" t="str">
        <f t="shared" si="19"/>
        <v>06/2025</v>
      </c>
      <c r="J847" s="16" t="str">
        <f t="shared" si="20"/>
        <v>CXG-0625</v>
      </c>
    </row>
    <row r="848">
      <c r="A848" s="8" t="s">
        <v>10823</v>
      </c>
      <c r="B848" s="13">
        <v>45814.0</v>
      </c>
      <c r="C848" s="8" t="s">
        <v>6426</v>
      </c>
      <c r="D848" s="8" t="s">
        <v>1465</v>
      </c>
      <c r="E848" s="8">
        <v>30000.0</v>
      </c>
      <c r="G848" s="8" t="s">
        <v>27</v>
      </c>
      <c r="I848" s="16" t="str">
        <f t="shared" si="19"/>
        <v>06/2025</v>
      </c>
      <c r="J848" s="16" t="str">
        <f t="shared" si="20"/>
        <v>CXG-0625</v>
      </c>
    </row>
    <row r="849">
      <c r="A849" s="8" t="s">
        <v>10824</v>
      </c>
      <c r="B849" s="13">
        <v>45815.0</v>
      </c>
      <c r="C849" s="8" t="s">
        <v>6426</v>
      </c>
      <c r="D849" s="8" t="s">
        <v>1465</v>
      </c>
      <c r="E849" s="8">
        <v>25000.0</v>
      </c>
      <c r="G849" s="8" t="s">
        <v>27</v>
      </c>
      <c r="I849" s="16" t="str">
        <f t="shared" si="19"/>
        <v>06/2025</v>
      </c>
      <c r="J849" s="16" t="str">
        <f t="shared" si="20"/>
        <v>CXG-0625</v>
      </c>
    </row>
    <row r="850">
      <c r="A850" s="8" t="s">
        <v>10825</v>
      </c>
      <c r="B850" s="13">
        <v>45817.0</v>
      </c>
      <c r="C850" s="8" t="s">
        <v>6432</v>
      </c>
      <c r="D850" s="8" t="s">
        <v>1509</v>
      </c>
      <c r="E850" s="8">
        <v>218220.0</v>
      </c>
      <c r="G850" s="8" t="s">
        <v>73</v>
      </c>
      <c r="H850" s="8" t="s">
        <v>10826</v>
      </c>
      <c r="I850" s="16" t="str">
        <f t="shared" si="19"/>
        <v>06/2025</v>
      </c>
      <c r="J850" s="16" t="str">
        <f t="shared" si="20"/>
        <v>CXG-0625</v>
      </c>
    </row>
    <row r="851">
      <c r="A851" s="8" t="s">
        <v>10827</v>
      </c>
      <c r="B851" s="13">
        <v>45817.0</v>
      </c>
      <c r="C851" s="8" t="s">
        <v>6426</v>
      </c>
      <c r="D851" s="8" t="s">
        <v>1465</v>
      </c>
      <c r="E851" s="8">
        <v>25000.0</v>
      </c>
      <c r="G851" s="8" t="s">
        <v>27</v>
      </c>
      <c r="I851" s="16" t="str">
        <f t="shared" si="19"/>
        <v>06/2025</v>
      </c>
      <c r="J851" s="16" t="str">
        <f t="shared" si="20"/>
        <v>CXG-0625</v>
      </c>
    </row>
    <row r="852">
      <c r="A852" s="8" t="s">
        <v>10828</v>
      </c>
      <c r="B852" s="13">
        <v>45817.0</v>
      </c>
      <c r="C852" s="8" t="s">
        <v>6412</v>
      </c>
      <c r="D852" s="8" t="s">
        <v>1465</v>
      </c>
      <c r="E852" s="8">
        <v>36000.0</v>
      </c>
      <c r="G852" s="8" t="s">
        <v>23</v>
      </c>
      <c r="I852" s="16" t="str">
        <f t="shared" si="19"/>
        <v>06/2025</v>
      </c>
      <c r="J852" s="16" t="str">
        <f t="shared" si="20"/>
        <v>CXG-0625</v>
      </c>
    </row>
    <row r="853">
      <c r="A853" s="8" t="s">
        <v>10829</v>
      </c>
      <c r="B853" s="13">
        <v>45817.0</v>
      </c>
      <c r="C853" s="8" t="s">
        <v>6440</v>
      </c>
      <c r="D853" s="8" t="s">
        <v>1465</v>
      </c>
      <c r="E853" s="8">
        <v>76611.67</v>
      </c>
      <c r="G853" s="8" t="s">
        <v>23</v>
      </c>
      <c r="H853" s="8" t="s">
        <v>10793</v>
      </c>
      <c r="I853" s="16" t="str">
        <f t="shared" si="19"/>
        <v>06/2025</v>
      </c>
      <c r="J853" s="16" t="str">
        <f t="shared" si="20"/>
        <v>CXG-0625</v>
      </c>
    </row>
    <row r="854">
      <c r="A854" s="8" t="s">
        <v>10830</v>
      </c>
      <c r="B854" s="13">
        <v>45818.0</v>
      </c>
      <c r="C854" s="8" t="s">
        <v>6445</v>
      </c>
      <c r="D854" s="8" t="s">
        <v>1509</v>
      </c>
      <c r="E854" s="8">
        <v>60760.0</v>
      </c>
      <c r="G854" s="8" t="s">
        <v>73</v>
      </c>
      <c r="H854" s="8" t="s">
        <v>10831</v>
      </c>
      <c r="I854" s="16" t="str">
        <f t="shared" si="19"/>
        <v>06/2025</v>
      </c>
      <c r="J854" s="16" t="str">
        <f t="shared" si="20"/>
        <v>CXG-0625</v>
      </c>
    </row>
    <row r="855">
      <c r="A855" s="8" t="s">
        <v>10832</v>
      </c>
      <c r="B855" s="13">
        <v>45818.0</v>
      </c>
      <c r="C855" s="8" t="s">
        <v>6445</v>
      </c>
      <c r="D855" s="8" t="s">
        <v>1473</v>
      </c>
      <c r="E855" s="8">
        <v>14.0</v>
      </c>
      <c r="G855" s="8" t="s">
        <v>73</v>
      </c>
      <c r="I855" s="16" t="str">
        <f t="shared" si="19"/>
        <v>06/2025</v>
      </c>
      <c r="J855" s="16" t="str">
        <f t="shared" si="20"/>
        <v>CXG-0625</v>
      </c>
    </row>
    <row r="856">
      <c r="A856" s="8" t="s">
        <v>10833</v>
      </c>
      <c r="B856" s="13">
        <v>45818.0</v>
      </c>
      <c r="C856" s="8" t="s">
        <v>6432</v>
      </c>
      <c r="D856" s="8" t="s">
        <v>1473</v>
      </c>
      <c r="E856" s="8">
        <v>-14.0</v>
      </c>
      <c r="G856" s="8" t="s">
        <v>73</v>
      </c>
      <c r="I856" s="16" t="str">
        <f t="shared" si="19"/>
        <v>06/2025</v>
      </c>
      <c r="J856" s="16" t="str">
        <f t="shared" si="20"/>
        <v>CXG-0625</v>
      </c>
    </row>
    <row r="857">
      <c r="A857" s="8" t="s">
        <v>10834</v>
      </c>
      <c r="B857" s="13">
        <v>45818.0</v>
      </c>
      <c r="C857" s="8" t="s">
        <v>6440</v>
      </c>
      <c r="D857" s="8" t="s">
        <v>1465</v>
      </c>
      <c r="E857" s="8">
        <v>20000.0</v>
      </c>
      <c r="G857" s="8" t="s">
        <v>23</v>
      </c>
      <c r="I857" s="16" t="str">
        <f t="shared" si="19"/>
        <v>06/2025</v>
      </c>
      <c r="J857" s="16" t="str">
        <f t="shared" si="20"/>
        <v>CXG-0625</v>
      </c>
    </row>
    <row r="858">
      <c r="A858" s="8" t="s">
        <v>10835</v>
      </c>
      <c r="B858" s="13">
        <v>45818.0</v>
      </c>
      <c r="C858" s="8" t="s">
        <v>6440</v>
      </c>
      <c r="D858" s="8" t="s">
        <v>1465</v>
      </c>
      <c r="E858" s="8">
        <v>19200.0</v>
      </c>
      <c r="G858" s="8" t="s">
        <v>23</v>
      </c>
      <c r="H858" s="8" t="s">
        <v>10793</v>
      </c>
      <c r="I858" s="16" t="str">
        <f t="shared" si="19"/>
        <v>06/2025</v>
      </c>
      <c r="J858" s="16" t="str">
        <f t="shared" si="20"/>
        <v>CXG-0625</v>
      </c>
    </row>
    <row r="859">
      <c r="A859" s="8" t="s">
        <v>10836</v>
      </c>
      <c r="B859" s="13">
        <v>45819.0</v>
      </c>
      <c r="C859" s="8" t="s">
        <v>6447</v>
      </c>
      <c r="D859" s="8" t="s">
        <v>1509</v>
      </c>
      <c r="E859" s="8">
        <v>98826.67</v>
      </c>
      <c r="G859" s="8" t="s">
        <v>138</v>
      </c>
      <c r="H859" s="8" t="s">
        <v>1509</v>
      </c>
      <c r="I859" s="16" t="str">
        <f t="shared" si="19"/>
        <v>06/2025</v>
      </c>
      <c r="J859" s="16" t="str">
        <f t="shared" si="20"/>
        <v>CXG-0625</v>
      </c>
    </row>
    <row r="860">
      <c r="A860" s="8" t="s">
        <v>10837</v>
      </c>
      <c r="B860" s="13">
        <v>45819.0</v>
      </c>
      <c r="C860" s="8" t="s">
        <v>6447</v>
      </c>
      <c r="D860" s="8" t="s">
        <v>1473</v>
      </c>
      <c r="E860" s="8">
        <v>-0.27</v>
      </c>
      <c r="G860" s="8" t="s">
        <v>138</v>
      </c>
      <c r="I860" s="16" t="str">
        <f t="shared" si="19"/>
        <v>06/2025</v>
      </c>
      <c r="J860" s="16" t="str">
        <f t="shared" si="20"/>
        <v>CXG-0625</v>
      </c>
    </row>
    <row r="861">
      <c r="A861" s="8" t="s">
        <v>10838</v>
      </c>
      <c r="B861" s="13">
        <v>45819.0</v>
      </c>
      <c r="C861" s="8" t="s">
        <v>6440</v>
      </c>
      <c r="D861" s="8" t="s">
        <v>1465</v>
      </c>
      <c r="E861" s="8">
        <v>19200.0</v>
      </c>
      <c r="G861" s="8" t="s">
        <v>23</v>
      </c>
      <c r="H861" s="8" t="s">
        <v>10839</v>
      </c>
      <c r="I861" s="16" t="str">
        <f t="shared" si="19"/>
        <v>06/2025</v>
      </c>
      <c r="J861" s="16" t="str">
        <f t="shared" si="20"/>
        <v>CXG-0625</v>
      </c>
    </row>
    <row r="862">
      <c r="A862" s="8" t="s">
        <v>10840</v>
      </c>
      <c r="B862" s="13">
        <v>45819.0</v>
      </c>
      <c r="C862" s="8" t="s">
        <v>6440</v>
      </c>
      <c r="D862" s="8" t="s">
        <v>1465</v>
      </c>
      <c r="E862" s="8">
        <v>38888.0</v>
      </c>
      <c r="G862" s="8" t="s">
        <v>23</v>
      </c>
      <c r="H862" s="8" t="s">
        <v>10839</v>
      </c>
      <c r="I862" s="16" t="str">
        <f t="shared" si="19"/>
        <v>06/2025</v>
      </c>
      <c r="J862" s="16" t="str">
        <f t="shared" si="20"/>
        <v>CXG-0625</v>
      </c>
    </row>
    <row r="863">
      <c r="A863" s="8" t="s">
        <v>10841</v>
      </c>
      <c r="B863" s="13">
        <v>45820.0</v>
      </c>
      <c r="C863" s="8" t="s">
        <v>6445</v>
      </c>
      <c r="D863" s="8" t="s">
        <v>1509</v>
      </c>
      <c r="E863" s="8">
        <v>73606.4</v>
      </c>
      <c r="G863" s="8" t="s">
        <v>73</v>
      </c>
      <c r="H863" s="8" t="s">
        <v>10842</v>
      </c>
      <c r="I863" s="16" t="str">
        <f t="shared" si="19"/>
        <v>06/2025</v>
      </c>
      <c r="J863" s="16" t="str">
        <f t="shared" si="20"/>
        <v>CXG-0625</v>
      </c>
    </row>
    <row r="864">
      <c r="A864" s="8" t="s">
        <v>10843</v>
      </c>
      <c r="B864" s="13">
        <v>45820.0</v>
      </c>
      <c r="C864" s="8" t="s">
        <v>6440</v>
      </c>
      <c r="D864" s="8" t="s">
        <v>1465</v>
      </c>
      <c r="E864" s="8">
        <v>35500.0</v>
      </c>
      <c r="G864" s="8" t="s">
        <v>23</v>
      </c>
      <c r="I864" s="16" t="str">
        <f t="shared" si="19"/>
        <v>06/2025</v>
      </c>
      <c r="J864" s="16" t="str">
        <f t="shared" si="20"/>
        <v>CXG-0625</v>
      </c>
    </row>
    <row r="865">
      <c r="A865" s="8" t="s">
        <v>10844</v>
      </c>
      <c r="B865" s="13">
        <v>45820.0</v>
      </c>
      <c r="C865" s="8" t="s">
        <v>6440</v>
      </c>
      <c r="D865" s="8" t="s">
        <v>1465</v>
      </c>
      <c r="E865" s="8">
        <v>120955.0</v>
      </c>
      <c r="G865" s="8" t="s">
        <v>23</v>
      </c>
      <c r="H865" s="8" t="s">
        <v>10793</v>
      </c>
      <c r="I865" s="16" t="str">
        <f t="shared" si="19"/>
        <v>06/2025</v>
      </c>
      <c r="J865" s="16" t="str">
        <f t="shared" si="20"/>
        <v>CXG-0625</v>
      </c>
    </row>
    <row r="866">
      <c r="A866" s="8" t="s">
        <v>10845</v>
      </c>
      <c r="B866" s="13">
        <v>45820.0</v>
      </c>
      <c r="C866" s="8" t="s">
        <v>6406</v>
      </c>
      <c r="D866" s="8" t="s">
        <v>1478</v>
      </c>
      <c r="E866" s="8">
        <v>70319.4</v>
      </c>
      <c r="G866" s="8" t="s">
        <v>86</v>
      </c>
      <c r="I866" s="16" t="str">
        <f t="shared" si="19"/>
        <v>06/2025</v>
      </c>
      <c r="J866" s="16" t="str">
        <f t="shared" si="20"/>
        <v>CXG-0625</v>
      </c>
    </row>
    <row r="867">
      <c r="A867" s="8" t="s">
        <v>10846</v>
      </c>
      <c r="B867" s="13">
        <v>45821.0</v>
      </c>
      <c r="C867" s="8" t="s">
        <v>6426</v>
      </c>
      <c r="D867" s="8" t="s">
        <v>1465</v>
      </c>
      <c r="E867" s="8">
        <v>28673.0</v>
      </c>
      <c r="G867" s="8" t="s">
        <v>27</v>
      </c>
      <c r="I867" s="16" t="str">
        <f t="shared" si="19"/>
        <v>06/2025</v>
      </c>
      <c r="J867" s="16" t="str">
        <f t="shared" si="20"/>
        <v>CXG-0625</v>
      </c>
    </row>
    <row r="868">
      <c r="A868" s="8" t="s">
        <v>10847</v>
      </c>
      <c r="B868" s="13">
        <v>45821.0</v>
      </c>
      <c r="C868" s="8" t="s">
        <v>6426</v>
      </c>
      <c r="D868" s="8" t="s">
        <v>1465</v>
      </c>
      <c r="E868" s="8">
        <v>16200.0</v>
      </c>
      <c r="G868" s="8" t="s">
        <v>27</v>
      </c>
      <c r="I868" s="16" t="str">
        <f t="shared" si="19"/>
        <v>06/2025</v>
      </c>
      <c r="J868" s="16" t="str">
        <f t="shared" si="20"/>
        <v>CXG-0625</v>
      </c>
    </row>
    <row r="869">
      <c r="A869" s="10" t="s">
        <v>10848</v>
      </c>
      <c r="B869" s="13">
        <v>45821.0</v>
      </c>
      <c r="C869" s="8" t="s">
        <v>6426</v>
      </c>
      <c r="D869" s="8" t="s">
        <v>1465</v>
      </c>
      <c r="E869" s="8">
        <v>15000.0</v>
      </c>
      <c r="G869" s="8" t="s">
        <v>27</v>
      </c>
      <c r="I869" s="16" t="str">
        <f t="shared" si="19"/>
        <v>06/2025</v>
      </c>
      <c r="J869" s="16" t="str">
        <f t="shared" si="20"/>
        <v>CXG-0625</v>
      </c>
    </row>
    <row r="870">
      <c r="A870" s="10" t="s">
        <v>10849</v>
      </c>
      <c r="B870" s="13">
        <v>45821.0</v>
      </c>
      <c r="C870" s="8" t="s">
        <v>6208</v>
      </c>
      <c r="D870" s="8" t="s">
        <v>1505</v>
      </c>
      <c r="E870" s="8">
        <v>52353.0</v>
      </c>
      <c r="G870" s="8" t="s">
        <v>105</v>
      </c>
      <c r="I870" s="16" t="str">
        <f t="shared" si="19"/>
        <v>06/2025</v>
      </c>
      <c r="J870" s="16" t="str">
        <f t="shared" si="20"/>
        <v>CXG-0625</v>
      </c>
    </row>
    <row r="871">
      <c r="A871" s="8" t="s">
        <v>10850</v>
      </c>
      <c r="B871" s="13">
        <v>45821.0</v>
      </c>
      <c r="C871" s="8" t="s">
        <v>6208</v>
      </c>
      <c r="D871" s="8" t="s">
        <v>1505</v>
      </c>
      <c r="E871" s="8">
        <v>65637.0</v>
      </c>
      <c r="G871" s="8" t="s">
        <v>105</v>
      </c>
      <c r="I871" s="16" t="str">
        <f t="shared" si="19"/>
        <v>06/2025</v>
      </c>
      <c r="J871" s="16" t="str">
        <f t="shared" si="20"/>
        <v>CXG-0625</v>
      </c>
    </row>
    <row r="872">
      <c r="A872" s="8" t="s">
        <v>10851</v>
      </c>
      <c r="B872" s="13">
        <v>45821.0</v>
      </c>
      <c r="C872" s="8" t="s">
        <v>6437</v>
      </c>
      <c r="D872" s="8" t="s">
        <v>1465</v>
      </c>
      <c r="E872" s="8">
        <v>68580.0</v>
      </c>
      <c r="G872" s="8" t="s">
        <v>121</v>
      </c>
      <c r="I872" s="16" t="str">
        <f t="shared" si="19"/>
        <v>06/2025</v>
      </c>
      <c r="J872" s="16" t="str">
        <f t="shared" si="20"/>
        <v>CXG-0625</v>
      </c>
    </row>
    <row r="873">
      <c r="A873" s="8" t="s">
        <v>10852</v>
      </c>
      <c r="B873" s="13">
        <v>45821.0</v>
      </c>
      <c r="C873" s="8" t="s">
        <v>6437</v>
      </c>
      <c r="D873" s="8" t="s">
        <v>1473</v>
      </c>
      <c r="E873" s="8">
        <v>6.4</v>
      </c>
      <c r="G873" s="8" t="s">
        <v>121</v>
      </c>
      <c r="I873" s="16" t="str">
        <f t="shared" si="19"/>
        <v>06/2025</v>
      </c>
      <c r="J873" s="16" t="str">
        <f t="shared" si="20"/>
        <v>CXG-0625</v>
      </c>
    </row>
    <row r="874">
      <c r="A874" s="8" t="s">
        <v>10853</v>
      </c>
      <c r="B874" s="13">
        <v>45822.0</v>
      </c>
      <c r="C874" s="8" t="s">
        <v>6426</v>
      </c>
      <c r="D874" s="8" t="s">
        <v>1465</v>
      </c>
      <c r="E874" s="8">
        <v>10000.0</v>
      </c>
      <c r="G874" s="8" t="s">
        <v>27</v>
      </c>
      <c r="I874" s="16" t="str">
        <f t="shared" si="19"/>
        <v>06/2025</v>
      </c>
      <c r="J874" s="16" t="str">
        <f t="shared" si="20"/>
        <v>CXG-0625</v>
      </c>
    </row>
    <row r="875">
      <c r="A875" s="8" t="s">
        <v>10854</v>
      </c>
      <c r="B875" s="13">
        <v>45822.0</v>
      </c>
      <c r="C875" s="8" t="s">
        <v>6426</v>
      </c>
      <c r="D875" s="8" t="s">
        <v>1465</v>
      </c>
      <c r="E875" s="8">
        <v>10000.0</v>
      </c>
      <c r="G875" s="8" t="s">
        <v>27</v>
      </c>
      <c r="I875" s="16" t="str">
        <f t="shared" si="19"/>
        <v>06/2025</v>
      </c>
      <c r="J875" s="16" t="str">
        <f t="shared" si="20"/>
        <v>CXG-0625</v>
      </c>
    </row>
    <row r="876">
      <c r="A876" s="8" t="s">
        <v>10855</v>
      </c>
      <c r="B876" s="13">
        <v>45822.0</v>
      </c>
      <c r="C876" s="8" t="s">
        <v>6426</v>
      </c>
      <c r="D876" s="8" t="s">
        <v>1465</v>
      </c>
      <c r="E876" s="8">
        <v>10000.0</v>
      </c>
      <c r="G876" s="8" t="s">
        <v>27</v>
      </c>
      <c r="I876" s="16" t="str">
        <f t="shared" si="19"/>
        <v>06/2025</v>
      </c>
      <c r="J876" s="16" t="str">
        <f t="shared" si="20"/>
        <v>CXG-0625</v>
      </c>
    </row>
    <row r="877">
      <c r="A877" s="8" t="s">
        <v>10856</v>
      </c>
      <c r="B877" s="13">
        <v>45822.0</v>
      </c>
      <c r="C877" s="8" t="s">
        <v>6426</v>
      </c>
      <c r="D877" s="8" t="s">
        <v>1465</v>
      </c>
      <c r="E877" s="8">
        <v>10000.0</v>
      </c>
      <c r="G877" s="8" t="s">
        <v>27</v>
      </c>
      <c r="I877" s="16" t="str">
        <f t="shared" si="19"/>
        <v>06/2025</v>
      </c>
      <c r="J877" s="16" t="str">
        <f t="shared" si="20"/>
        <v>CXG-0625</v>
      </c>
    </row>
    <row r="878">
      <c r="A878" s="8" t="s">
        <v>10857</v>
      </c>
      <c r="B878" s="13">
        <v>45824.0</v>
      </c>
      <c r="C878" s="8" t="s">
        <v>6455</v>
      </c>
      <c r="D878" s="8" t="s">
        <v>1465</v>
      </c>
      <c r="E878" s="8">
        <v>80200.0</v>
      </c>
      <c r="G878" s="8" t="s">
        <v>51</v>
      </c>
      <c r="I878" s="16" t="str">
        <f t="shared" si="19"/>
        <v>06/2025</v>
      </c>
      <c r="J878" s="16" t="str">
        <f t="shared" si="20"/>
        <v>CXG-0625</v>
      </c>
    </row>
    <row r="879">
      <c r="A879" s="8"/>
      <c r="B879" s="13"/>
      <c r="C879" s="8"/>
      <c r="D879" s="8"/>
      <c r="E879" s="8"/>
      <c r="G879" s="8"/>
      <c r="H879" s="8"/>
    </row>
    <row r="880">
      <c r="A880" s="8" t="s">
        <v>10858</v>
      </c>
      <c r="B880" s="13">
        <v>45824.0</v>
      </c>
      <c r="C880" s="8" t="s">
        <v>6440</v>
      </c>
      <c r="D880" s="8" t="s">
        <v>1465</v>
      </c>
      <c r="E880" s="8">
        <v>49000.0</v>
      </c>
      <c r="G880" s="8" t="s">
        <v>23</v>
      </c>
      <c r="I880" s="16" t="str">
        <f t="shared" ref="I880:I1307" si="21">TEXT(B880,"MM/YYYY")</f>
        <v>06/2025</v>
      </c>
      <c r="J880" s="16" t="str">
        <f t="shared" ref="J880:J1307" si="22">IF(B880="","",CONCATENATE("CXG-",TEXT(B880,"MMYY")))</f>
        <v>CXG-0625</v>
      </c>
    </row>
    <row r="881">
      <c r="A881" s="8" t="s">
        <v>10859</v>
      </c>
      <c r="B881" s="13">
        <v>45825.0</v>
      </c>
      <c r="C881" s="8" t="s">
        <v>6445</v>
      </c>
      <c r="D881" s="8" t="s">
        <v>1509</v>
      </c>
      <c r="E881" s="8">
        <v>98728.0</v>
      </c>
      <c r="G881" s="8" t="s">
        <v>73</v>
      </c>
      <c r="H881" s="8" t="s">
        <v>10860</v>
      </c>
      <c r="I881" s="16" t="str">
        <f t="shared" si="21"/>
        <v>06/2025</v>
      </c>
      <c r="J881" s="16" t="str">
        <f t="shared" si="22"/>
        <v>CXG-0625</v>
      </c>
    </row>
    <row r="882">
      <c r="A882" s="8" t="s">
        <v>10861</v>
      </c>
      <c r="B882" s="13">
        <v>45825.0</v>
      </c>
      <c r="C882" s="8" t="s">
        <v>6445</v>
      </c>
      <c r="D882" s="8" t="s">
        <v>1509</v>
      </c>
      <c r="E882" s="8">
        <v>98084.0</v>
      </c>
      <c r="G882" s="8" t="s">
        <v>73</v>
      </c>
      <c r="H882" s="8" t="s">
        <v>10860</v>
      </c>
      <c r="I882" s="16" t="str">
        <f t="shared" si="21"/>
        <v>06/2025</v>
      </c>
      <c r="J882" s="16" t="str">
        <f t="shared" si="22"/>
        <v>CXG-0625</v>
      </c>
    </row>
    <row r="883">
      <c r="A883" s="8" t="s">
        <v>10862</v>
      </c>
      <c r="B883" s="13">
        <v>45825.0</v>
      </c>
      <c r="C883" s="8" t="s">
        <v>6445</v>
      </c>
      <c r="D883" s="8" t="s">
        <v>1509</v>
      </c>
      <c r="E883" s="8">
        <v>96572.0</v>
      </c>
      <c r="G883" s="8" t="s">
        <v>73</v>
      </c>
      <c r="H883" s="8" t="s">
        <v>10860</v>
      </c>
      <c r="I883" s="16" t="str">
        <f t="shared" si="21"/>
        <v>06/2025</v>
      </c>
      <c r="J883" s="16" t="str">
        <f t="shared" si="22"/>
        <v>CXG-0625</v>
      </c>
    </row>
    <row r="884">
      <c r="A884" s="8" t="s">
        <v>10863</v>
      </c>
      <c r="B884" s="13">
        <v>45825.0</v>
      </c>
      <c r="C884" s="8" t="s">
        <v>6426</v>
      </c>
      <c r="D884" s="8" t="s">
        <v>1465</v>
      </c>
      <c r="E884" s="8">
        <v>27800.0</v>
      </c>
      <c r="G884" s="8" t="s">
        <v>27</v>
      </c>
      <c r="I884" s="16" t="str">
        <f t="shared" si="21"/>
        <v>06/2025</v>
      </c>
      <c r="J884" s="16" t="str">
        <f t="shared" si="22"/>
        <v>CXG-0625</v>
      </c>
    </row>
    <row r="885">
      <c r="A885" s="8" t="s">
        <v>10864</v>
      </c>
      <c r="B885" s="13">
        <v>45825.0</v>
      </c>
      <c r="C885" s="8" t="s">
        <v>6426</v>
      </c>
      <c r="D885" s="8" t="s">
        <v>1465</v>
      </c>
      <c r="E885" s="8">
        <v>11000.0</v>
      </c>
      <c r="G885" s="8" t="s">
        <v>27</v>
      </c>
      <c r="I885" s="16" t="str">
        <f t="shared" si="21"/>
        <v>06/2025</v>
      </c>
      <c r="J885" s="16" t="str">
        <f t="shared" si="22"/>
        <v>CXG-0625</v>
      </c>
    </row>
    <row r="886">
      <c r="A886" s="8" t="s">
        <v>10865</v>
      </c>
      <c r="B886" s="13">
        <v>45825.0</v>
      </c>
      <c r="C886" s="8" t="s">
        <v>6426</v>
      </c>
      <c r="D886" s="8" t="s">
        <v>1465</v>
      </c>
      <c r="E886" s="8">
        <v>11200.0</v>
      </c>
      <c r="G886" s="8" t="s">
        <v>27</v>
      </c>
      <c r="I886" s="16" t="str">
        <f t="shared" si="21"/>
        <v>06/2025</v>
      </c>
      <c r="J886" s="16" t="str">
        <f t="shared" si="22"/>
        <v>CXG-0625</v>
      </c>
    </row>
    <row r="887">
      <c r="A887" s="8" t="s">
        <v>10866</v>
      </c>
      <c r="B887" s="13">
        <v>45825.0</v>
      </c>
      <c r="C887" s="8" t="s">
        <v>6406</v>
      </c>
      <c r="D887" s="8" t="s">
        <v>1478</v>
      </c>
      <c r="E887" s="8">
        <v>66893.4</v>
      </c>
      <c r="G887" s="8" t="s">
        <v>86</v>
      </c>
      <c r="I887" s="16" t="str">
        <f t="shared" si="21"/>
        <v>06/2025</v>
      </c>
      <c r="J887" s="16" t="str">
        <f t="shared" si="22"/>
        <v>CXG-0625</v>
      </c>
    </row>
    <row r="888">
      <c r="A888" s="8" t="s">
        <v>10867</v>
      </c>
      <c r="B888" s="13">
        <v>45826.0</v>
      </c>
      <c r="C888" s="8" t="s">
        <v>6442</v>
      </c>
      <c r="D888" s="8" t="s">
        <v>1575</v>
      </c>
      <c r="E888" s="8">
        <v>2000.0</v>
      </c>
      <c r="G888" s="8" t="s">
        <v>206</v>
      </c>
      <c r="H888" s="8" t="s">
        <v>10868</v>
      </c>
      <c r="I888" s="16" t="str">
        <f t="shared" si="21"/>
        <v>06/2025</v>
      </c>
      <c r="J888" s="16" t="str">
        <f t="shared" si="22"/>
        <v>CXG-0625</v>
      </c>
    </row>
    <row r="889">
      <c r="A889" s="8" t="s">
        <v>10869</v>
      </c>
      <c r="B889" s="13">
        <v>45826.0</v>
      </c>
      <c r="C889" s="8" t="s">
        <v>6442</v>
      </c>
      <c r="D889" s="8" t="s">
        <v>1575</v>
      </c>
      <c r="E889" s="8">
        <v>7376.0</v>
      </c>
      <c r="G889" s="8" t="s">
        <v>206</v>
      </c>
      <c r="H889" s="8" t="s">
        <v>10868</v>
      </c>
      <c r="I889" s="16" t="str">
        <f t="shared" si="21"/>
        <v>06/2025</v>
      </c>
      <c r="J889" s="16" t="str">
        <f t="shared" si="22"/>
        <v>CXG-0625</v>
      </c>
    </row>
    <row r="890">
      <c r="A890" s="8" t="s">
        <v>10870</v>
      </c>
      <c r="B890" s="13">
        <v>45826.0</v>
      </c>
      <c r="C890" s="8" t="s">
        <v>6442</v>
      </c>
      <c r="D890" s="8" t="s">
        <v>1465</v>
      </c>
      <c r="E890" s="8">
        <v>78606.12</v>
      </c>
      <c r="G890" s="8" t="s">
        <v>206</v>
      </c>
      <c r="I890" s="16" t="str">
        <f t="shared" si="21"/>
        <v>06/2025</v>
      </c>
      <c r="J890" s="16" t="str">
        <f t="shared" si="22"/>
        <v>CXG-0625</v>
      </c>
    </row>
    <row r="891">
      <c r="A891" s="8" t="s">
        <v>10871</v>
      </c>
      <c r="B891" s="13">
        <v>45826.0</v>
      </c>
      <c r="C891" s="8" t="s">
        <v>6442</v>
      </c>
      <c r="D891" s="8" t="s">
        <v>1473</v>
      </c>
      <c r="E891" s="8">
        <v>38.15</v>
      </c>
      <c r="G891" s="8" t="s">
        <v>206</v>
      </c>
      <c r="I891" s="16" t="str">
        <f t="shared" si="21"/>
        <v>06/2025</v>
      </c>
      <c r="J891" s="16" t="str">
        <f t="shared" si="22"/>
        <v>CXG-0625</v>
      </c>
    </row>
    <row r="892">
      <c r="A892" s="8" t="s">
        <v>10872</v>
      </c>
      <c r="B892" s="13">
        <v>45826.0</v>
      </c>
      <c r="C892" s="8" t="s">
        <v>6426</v>
      </c>
      <c r="D892" s="8" t="s">
        <v>1465</v>
      </c>
      <c r="E892" s="8">
        <v>59134.0</v>
      </c>
      <c r="G892" s="8" t="s">
        <v>27</v>
      </c>
      <c r="I892" s="16" t="str">
        <f t="shared" si="21"/>
        <v>06/2025</v>
      </c>
      <c r="J892" s="16" t="str">
        <f t="shared" si="22"/>
        <v>CXG-0625</v>
      </c>
    </row>
    <row r="893">
      <c r="A893" s="8" t="s">
        <v>10873</v>
      </c>
      <c r="B893" s="13">
        <v>45826.0</v>
      </c>
      <c r="C893" s="8" t="s">
        <v>6440</v>
      </c>
      <c r="D893" s="8" t="s">
        <v>1575</v>
      </c>
      <c r="E893" s="8">
        <v>14000.0</v>
      </c>
      <c r="G893" s="8" t="s">
        <v>23</v>
      </c>
      <c r="H893" s="8" t="s">
        <v>10807</v>
      </c>
      <c r="I893" s="16" t="str">
        <f t="shared" si="21"/>
        <v>06/2025</v>
      </c>
      <c r="J893" s="16" t="str">
        <f t="shared" si="22"/>
        <v>CXG-0625</v>
      </c>
    </row>
    <row r="894">
      <c r="A894" s="8" t="s">
        <v>10874</v>
      </c>
      <c r="B894" s="13">
        <v>45826.0</v>
      </c>
      <c r="C894" s="8" t="s">
        <v>6440</v>
      </c>
      <c r="D894" s="8" t="s">
        <v>1575</v>
      </c>
      <c r="E894" s="8">
        <v>30000.0</v>
      </c>
      <c r="G894" s="8" t="s">
        <v>23</v>
      </c>
      <c r="H894" s="8" t="s">
        <v>10807</v>
      </c>
      <c r="I894" s="16" t="str">
        <f t="shared" si="21"/>
        <v>06/2025</v>
      </c>
      <c r="J894" s="16" t="str">
        <f t="shared" si="22"/>
        <v>CXG-0625</v>
      </c>
    </row>
    <row r="895">
      <c r="A895" s="8" t="s">
        <v>10875</v>
      </c>
      <c r="B895" s="13">
        <v>45827.0</v>
      </c>
      <c r="C895" s="8" t="s">
        <v>6426</v>
      </c>
      <c r="D895" s="8" t="s">
        <v>1465</v>
      </c>
      <c r="E895" s="8">
        <v>20000.0</v>
      </c>
      <c r="G895" s="8" t="s">
        <v>27</v>
      </c>
      <c r="I895" s="16" t="str">
        <f t="shared" si="21"/>
        <v>06/2025</v>
      </c>
      <c r="J895" s="16" t="str">
        <f t="shared" si="22"/>
        <v>CXG-0625</v>
      </c>
    </row>
    <row r="896">
      <c r="A896" s="8" t="s">
        <v>10876</v>
      </c>
      <c r="B896" s="13">
        <v>45827.0</v>
      </c>
      <c r="C896" s="8" t="s">
        <v>6426</v>
      </c>
      <c r="D896" s="8" t="s">
        <v>1465</v>
      </c>
      <c r="E896" s="8">
        <v>20000.0</v>
      </c>
      <c r="G896" s="8" t="s">
        <v>27</v>
      </c>
      <c r="I896" s="16" t="str">
        <f t="shared" si="21"/>
        <v>06/2025</v>
      </c>
      <c r="J896" s="16" t="str">
        <f t="shared" si="22"/>
        <v>CXG-0625</v>
      </c>
    </row>
    <row r="897">
      <c r="A897" s="8" t="s">
        <v>10877</v>
      </c>
      <c r="B897" s="13">
        <v>45827.0</v>
      </c>
      <c r="C897" s="8" t="s">
        <v>6426</v>
      </c>
      <c r="D897" s="8" t="s">
        <v>1465</v>
      </c>
      <c r="E897" s="8">
        <v>12915.0</v>
      </c>
      <c r="G897" s="8" t="s">
        <v>27</v>
      </c>
      <c r="I897" s="16" t="str">
        <f t="shared" si="21"/>
        <v>06/2025</v>
      </c>
      <c r="J897" s="16" t="str">
        <f t="shared" si="22"/>
        <v>CXG-0625</v>
      </c>
    </row>
    <row r="898">
      <c r="A898" s="8" t="s">
        <v>10878</v>
      </c>
      <c r="B898" s="13">
        <v>45827.0</v>
      </c>
      <c r="C898" s="8" t="s">
        <v>6426</v>
      </c>
      <c r="D898" s="8" t="s">
        <v>1465</v>
      </c>
      <c r="E898" s="8">
        <v>27085.0</v>
      </c>
      <c r="G898" s="8" t="s">
        <v>27</v>
      </c>
      <c r="I898" s="16" t="str">
        <f t="shared" si="21"/>
        <v>06/2025</v>
      </c>
      <c r="J898" s="16" t="str">
        <f t="shared" si="22"/>
        <v>CXG-0625</v>
      </c>
    </row>
    <row r="899">
      <c r="A899" s="8" t="s">
        <v>10879</v>
      </c>
      <c r="B899" s="13">
        <v>45827.0</v>
      </c>
      <c r="C899" s="8" t="s">
        <v>6447</v>
      </c>
      <c r="D899" s="8" t="s">
        <v>1509</v>
      </c>
      <c r="E899" s="8">
        <v>90773.33</v>
      </c>
      <c r="G899" s="8" t="s">
        <v>138</v>
      </c>
      <c r="H899" s="8" t="s">
        <v>1509</v>
      </c>
      <c r="I899" s="16" t="str">
        <f t="shared" si="21"/>
        <v>06/2025</v>
      </c>
      <c r="J899" s="16" t="str">
        <f t="shared" si="22"/>
        <v>CXG-0625</v>
      </c>
    </row>
    <row r="900">
      <c r="A900" s="8" t="s">
        <v>10880</v>
      </c>
      <c r="B900" s="13">
        <v>45827.0</v>
      </c>
      <c r="C900" s="8" t="s">
        <v>6447</v>
      </c>
      <c r="D900" s="8" t="s">
        <v>1509</v>
      </c>
      <c r="E900" s="8">
        <v>93413.33</v>
      </c>
      <c r="G900" s="8" t="s">
        <v>138</v>
      </c>
      <c r="H900" s="8" t="s">
        <v>1509</v>
      </c>
      <c r="I900" s="16" t="str">
        <f t="shared" si="21"/>
        <v>06/2025</v>
      </c>
      <c r="J900" s="16" t="str">
        <f t="shared" si="22"/>
        <v>CXG-0625</v>
      </c>
    </row>
    <row r="901">
      <c r="A901" s="8" t="s">
        <v>10881</v>
      </c>
      <c r="B901" s="13">
        <v>45828.0</v>
      </c>
      <c r="D901" s="8" t="s">
        <v>1505</v>
      </c>
      <c r="E901" s="8">
        <v>28300.0</v>
      </c>
      <c r="H901" s="8" t="s">
        <v>10882</v>
      </c>
      <c r="I901" s="16" t="str">
        <f t="shared" si="21"/>
        <v>06/2025</v>
      </c>
      <c r="J901" s="16" t="str">
        <f t="shared" si="22"/>
        <v>CXG-0625</v>
      </c>
    </row>
    <row r="902">
      <c r="A902" s="8" t="s">
        <v>10883</v>
      </c>
      <c r="B902" s="13">
        <v>45828.0</v>
      </c>
      <c r="C902" s="8" t="s">
        <v>6455</v>
      </c>
      <c r="D902" s="8" t="s">
        <v>1465</v>
      </c>
      <c r="E902" s="8">
        <v>27253.0</v>
      </c>
      <c r="G902" s="8" t="s">
        <v>51</v>
      </c>
      <c r="I902" s="16" t="str">
        <f t="shared" si="21"/>
        <v>06/2025</v>
      </c>
      <c r="J902" s="16" t="str">
        <f t="shared" si="22"/>
        <v>CXG-0625</v>
      </c>
    </row>
    <row r="903">
      <c r="A903" s="8" t="s">
        <v>10884</v>
      </c>
      <c r="B903" s="13">
        <v>45828.0</v>
      </c>
      <c r="C903" s="8" t="s">
        <v>6455</v>
      </c>
      <c r="D903" s="8" t="s">
        <v>1465</v>
      </c>
      <c r="E903" s="8">
        <v>15000.0</v>
      </c>
      <c r="G903" s="8" t="s">
        <v>51</v>
      </c>
      <c r="I903" s="16" t="str">
        <f t="shared" si="21"/>
        <v>06/2025</v>
      </c>
      <c r="J903" s="16" t="str">
        <f t="shared" si="22"/>
        <v>CXG-0625</v>
      </c>
    </row>
    <row r="904">
      <c r="A904" s="8" t="s">
        <v>10885</v>
      </c>
      <c r="B904" s="13">
        <v>45828.0</v>
      </c>
      <c r="C904" s="8" t="s">
        <v>6455</v>
      </c>
      <c r="D904" s="8" t="s">
        <v>1465</v>
      </c>
      <c r="E904" s="8">
        <v>37027.0</v>
      </c>
      <c r="G904" s="8" t="s">
        <v>51</v>
      </c>
      <c r="I904" s="16" t="str">
        <f t="shared" si="21"/>
        <v>06/2025</v>
      </c>
      <c r="J904" s="16" t="str">
        <f t="shared" si="22"/>
        <v>CXG-0625</v>
      </c>
    </row>
    <row r="905">
      <c r="A905" s="8" t="s">
        <v>10886</v>
      </c>
      <c r="B905" s="13">
        <v>45828.0</v>
      </c>
      <c r="C905" s="8" t="s">
        <v>6408</v>
      </c>
      <c r="D905" s="8" t="s">
        <v>1575</v>
      </c>
      <c r="E905" s="8">
        <v>62762.0</v>
      </c>
      <c r="G905" s="8" t="s">
        <v>208</v>
      </c>
      <c r="H905" s="8" t="s">
        <v>10887</v>
      </c>
      <c r="I905" s="16" t="str">
        <f t="shared" si="21"/>
        <v>06/2025</v>
      </c>
      <c r="J905" s="16" t="str">
        <f t="shared" si="22"/>
        <v>CXG-0625</v>
      </c>
    </row>
    <row r="906">
      <c r="A906" s="8" t="s">
        <v>10888</v>
      </c>
      <c r="B906" s="13">
        <v>45828.0</v>
      </c>
      <c r="C906" s="8" t="s">
        <v>6440</v>
      </c>
      <c r="D906" s="8" t="s">
        <v>1575</v>
      </c>
      <c r="E906" s="8">
        <v>13900.0</v>
      </c>
      <c r="G906" s="8" t="s">
        <v>23</v>
      </c>
      <c r="H906" s="8" t="s">
        <v>10887</v>
      </c>
      <c r="I906" s="16" t="str">
        <f t="shared" si="21"/>
        <v>06/2025</v>
      </c>
      <c r="J906" s="16" t="str">
        <f t="shared" si="22"/>
        <v>CXG-0625</v>
      </c>
    </row>
    <row r="907">
      <c r="A907" s="8" t="s">
        <v>10889</v>
      </c>
      <c r="B907" s="13">
        <v>45828.0</v>
      </c>
      <c r="C907" s="8" t="s">
        <v>6440</v>
      </c>
      <c r="D907" s="8" t="s">
        <v>1575</v>
      </c>
      <c r="E907" s="8">
        <v>13945.66</v>
      </c>
      <c r="G907" s="8" t="s">
        <v>23</v>
      </c>
      <c r="H907" s="8" t="s">
        <v>10887</v>
      </c>
      <c r="I907" s="16" t="str">
        <f t="shared" si="21"/>
        <v>06/2025</v>
      </c>
      <c r="J907" s="16" t="str">
        <f t="shared" si="22"/>
        <v>CXG-0625</v>
      </c>
    </row>
    <row r="908">
      <c r="A908" s="8" t="s">
        <v>10890</v>
      </c>
      <c r="B908" s="13">
        <v>45828.0</v>
      </c>
      <c r="C908" s="8" t="s">
        <v>6440</v>
      </c>
      <c r="D908" s="8" t="s">
        <v>1575</v>
      </c>
      <c r="E908" s="8">
        <v>48000.0</v>
      </c>
      <c r="G908" s="8" t="s">
        <v>23</v>
      </c>
      <c r="H908" s="8" t="s">
        <v>10887</v>
      </c>
      <c r="I908" s="16" t="str">
        <f t="shared" si="21"/>
        <v>06/2025</v>
      </c>
      <c r="J908" s="16" t="str">
        <f t="shared" si="22"/>
        <v>CXG-0625</v>
      </c>
    </row>
    <row r="909">
      <c r="A909" s="8" t="s">
        <v>10891</v>
      </c>
      <c r="B909" s="13">
        <v>45828.0</v>
      </c>
      <c r="C909" s="8" t="s">
        <v>6447</v>
      </c>
      <c r="D909" s="8" t="s">
        <v>1509</v>
      </c>
      <c r="E909" s="8">
        <v>99120.0</v>
      </c>
      <c r="G909" s="8" t="s">
        <v>138</v>
      </c>
      <c r="H909" s="8" t="s">
        <v>1509</v>
      </c>
      <c r="I909" s="16" t="str">
        <f t="shared" si="21"/>
        <v>06/2025</v>
      </c>
      <c r="J909" s="16" t="str">
        <f t="shared" si="22"/>
        <v>CXG-0625</v>
      </c>
    </row>
    <row r="910">
      <c r="A910" s="8" t="s">
        <v>10892</v>
      </c>
      <c r="B910" s="13">
        <v>45829.0</v>
      </c>
      <c r="C910" s="8" t="s">
        <v>6426</v>
      </c>
      <c r="D910" s="8" t="s">
        <v>1465</v>
      </c>
      <c r="E910" s="8">
        <v>26810.0</v>
      </c>
      <c r="G910" s="8" t="s">
        <v>27</v>
      </c>
      <c r="I910" s="16" t="str">
        <f t="shared" si="21"/>
        <v>06/2025</v>
      </c>
      <c r="J910" s="16" t="str">
        <f t="shared" si="22"/>
        <v>CXG-0625</v>
      </c>
    </row>
    <row r="911">
      <c r="A911" s="8" t="s">
        <v>10893</v>
      </c>
      <c r="B911" s="13">
        <v>45829.0</v>
      </c>
      <c r="C911" s="8" t="s">
        <v>6426</v>
      </c>
      <c r="D911" s="8" t="s">
        <v>1465</v>
      </c>
      <c r="E911" s="8">
        <v>7000.0</v>
      </c>
      <c r="G911" s="8" t="s">
        <v>27</v>
      </c>
      <c r="I911" s="16" t="str">
        <f t="shared" si="21"/>
        <v>06/2025</v>
      </c>
      <c r="J911" s="16" t="str">
        <f t="shared" si="22"/>
        <v>CXG-0625</v>
      </c>
    </row>
    <row r="912">
      <c r="A912" s="8" t="s">
        <v>10894</v>
      </c>
      <c r="B912" s="13">
        <v>45829.0</v>
      </c>
      <c r="C912" s="8" t="s">
        <v>6426</v>
      </c>
      <c r="D912" s="8" t="s">
        <v>1465</v>
      </c>
      <c r="E912" s="8">
        <v>16190.0</v>
      </c>
      <c r="G912" s="8" t="s">
        <v>27</v>
      </c>
      <c r="I912" s="16" t="str">
        <f t="shared" si="21"/>
        <v>06/2025</v>
      </c>
      <c r="J912" s="16" t="str">
        <f t="shared" si="22"/>
        <v>CXG-0625</v>
      </c>
    </row>
    <row r="913">
      <c r="A913" s="8" t="s">
        <v>10895</v>
      </c>
      <c r="B913" s="13">
        <v>45831.0</v>
      </c>
      <c r="C913" s="8" t="s">
        <v>6415</v>
      </c>
      <c r="D913" s="8" t="s">
        <v>1575</v>
      </c>
      <c r="E913" s="8">
        <v>100000.0</v>
      </c>
      <c r="G913" s="8" t="s">
        <v>135</v>
      </c>
      <c r="H913" s="8" t="s">
        <v>331</v>
      </c>
      <c r="I913" s="16" t="str">
        <f t="shared" si="21"/>
        <v>06/2025</v>
      </c>
      <c r="J913" s="16" t="str">
        <f t="shared" si="22"/>
        <v>CXG-0625</v>
      </c>
    </row>
    <row r="914">
      <c r="A914" s="8" t="s">
        <v>10896</v>
      </c>
      <c r="B914" s="13">
        <v>45831.0</v>
      </c>
      <c r="C914" s="8" t="s">
        <v>6447</v>
      </c>
      <c r="D914" s="8" t="s">
        <v>1575</v>
      </c>
      <c r="E914" s="8">
        <v>97626.67</v>
      </c>
      <c r="G914" s="8" t="s">
        <v>138</v>
      </c>
      <c r="H914" s="8" t="s">
        <v>1927</v>
      </c>
      <c r="I914" s="16" t="str">
        <f t="shared" si="21"/>
        <v>06/2025</v>
      </c>
      <c r="J914" s="16" t="str">
        <f t="shared" si="22"/>
        <v>CXG-0625</v>
      </c>
    </row>
    <row r="915">
      <c r="A915" s="8" t="s">
        <v>10897</v>
      </c>
      <c r="B915" s="13">
        <v>45831.0</v>
      </c>
      <c r="C915" s="8" t="s">
        <v>6447</v>
      </c>
      <c r="D915" s="8" t="s">
        <v>1509</v>
      </c>
      <c r="E915" s="8">
        <v>94053.33</v>
      </c>
      <c r="G915" s="8" t="s">
        <v>138</v>
      </c>
      <c r="H915" s="8" t="s">
        <v>1509</v>
      </c>
      <c r="I915" s="16" t="str">
        <f t="shared" si="21"/>
        <v>06/2025</v>
      </c>
      <c r="J915" s="16" t="str">
        <f t="shared" si="22"/>
        <v>CXG-0625</v>
      </c>
    </row>
    <row r="916">
      <c r="A916" s="8" t="s">
        <v>10898</v>
      </c>
      <c r="B916" s="13">
        <v>45831.0</v>
      </c>
      <c r="C916" s="8" t="s">
        <v>6440</v>
      </c>
      <c r="D916" s="8" t="s">
        <v>1575</v>
      </c>
      <c r="E916" s="8">
        <v>25000.0</v>
      </c>
      <c r="G916" s="8" t="s">
        <v>23</v>
      </c>
      <c r="H916" s="8" t="s">
        <v>10887</v>
      </c>
      <c r="I916" s="16" t="str">
        <f t="shared" si="21"/>
        <v>06/2025</v>
      </c>
      <c r="J916" s="16" t="str">
        <f t="shared" si="22"/>
        <v>CXG-0625</v>
      </c>
    </row>
    <row r="917">
      <c r="A917" s="8" t="s">
        <v>10899</v>
      </c>
      <c r="B917" s="13">
        <v>45831.0</v>
      </c>
      <c r="D917" s="8" t="s">
        <v>1575</v>
      </c>
      <c r="E917" s="8">
        <v>133.33</v>
      </c>
      <c r="I917" s="16" t="str">
        <f t="shared" si="21"/>
        <v>06/2025</v>
      </c>
      <c r="J917" s="16" t="str">
        <f t="shared" si="22"/>
        <v>CXG-0625</v>
      </c>
    </row>
    <row r="918">
      <c r="A918" s="8" t="s">
        <v>10900</v>
      </c>
      <c r="B918" s="13">
        <v>45831.0</v>
      </c>
      <c r="C918" s="8" t="s">
        <v>6406</v>
      </c>
      <c r="D918" s="8" t="s">
        <v>1478</v>
      </c>
      <c r="E918" s="8">
        <v>30000.0</v>
      </c>
      <c r="G918" s="8" t="s">
        <v>86</v>
      </c>
      <c r="I918" s="16" t="str">
        <f t="shared" si="21"/>
        <v>06/2025</v>
      </c>
      <c r="J918" s="16" t="str">
        <f t="shared" si="22"/>
        <v>CXG-0625</v>
      </c>
    </row>
    <row r="919">
      <c r="A919" s="8" t="s">
        <v>10901</v>
      </c>
      <c r="B919" s="13">
        <v>45832.0</v>
      </c>
      <c r="C919" s="8" t="s">
        <v>6426</v>
      </c>
      <c r="D919" s="8" t="s">
        <v>1575</v>
      </c>
      <c r="E919" s="8">
        <v>30000.0</v>
      </c>
      <c r="G919" s="8" t="s">
        <v>27</v>
      </c>
      <c r="H919" s="8" t="s">
        <v>10887</v>
      </c>
      <c r="I919" s="16" t="str">
        <f t="shared" si="21"/>
        <v>06/2025</v>
      </c>
      <c r="J919" s="16" t="str">
        <f t="shared" si="22"/>
        <v>CXG-0625</v>
      </c>
    </row>
    <row r="920">
      <c r="A920" s="8" t="s">
        <v>10902</v>
      </c>
      <c r="B920" s="13">
        <v>45832.0</v>
      </c>
      <c r="C920" s="8" t="s">
        <v>6505</v>
      </c>
      <c r="D920" s="8" t="s">
        <v>1505</v>
      </c>
      <c r="E920" s="8">
        <v>35000.0</v>
      </c>
      <c r="G920" s="8" t="s">
        <v>213</v>
      </c>
      <c r="I920" s="16" t="str">
        <f t="shared" si="21"/>
        <v>06/2025</v>
      </c>
      <c r="J920" s="16" t="str">
        <f t="shared" si="22"/>
        <v>CXG-0625</v>
      </c>
    </row>
    <row r="921">
      <c r="A921" s="8" t="s">
        <v>10903</v>
      </c>
      <c r="B921" s="13">
        <v>45833.0</v>
      </c>
      <c r="C921" s="8" t="s">
        <v>6426</v>
      </c>
      <c r="D921" s="8" t="s">
        <v>1575</v>
      </c>
      <c r="E921" s="8">
        <v>14554.0</v>
      </c>
      <c r="G921" s="8" t="s">
        <v>27</v>
      </c>
      <c r="H921" s="8" t="s">
        <v>10887</v>
      </c>
      <c r="I921" s="16" t="str">
        <f t="shared" si="21"/>
        <v>06/2025</v>
      </c>
      <c r="J921" s="16" t="str">
        <f t="shared" si="22"/>
        <v>CXG-0625</v>
      </c>
    </row>
    <row r="922">
      <c r="A922" s="8" t="s">
        <v>10904</v>
      </c>
      <c r="B922" s="13">
        <v>45833.0</v>
      </c>
      <c r="C922" s="8" t="s">
        <v>6408</v>
      </c>
      <c r="D922" s="8" t="s">
        <v>1575</v>
      </c>
      <c r="E922" s="8">
        <v>18724.0</v>
      </c>
      <c r="G922" s="8" t="s">
        <v>208</v>
      </c>
      <c r="I922" s="16" t="str">
        <f t="shared" si="21"/>
        <v>06/2025</v>
      </c>
      <c r="J922" s="16" t="str">
        <f t="shared" si="22"/>
        <v>CXG-0625</v>
      </c>
    </row>
    <row r="923">
      <c r="A923" s="8" t="s">
        <v>10905</v>
      </c>
      <c r="B923" s="13">
        <v>45833.0</v>
      </c>
      <c r="C923" s="8" t="s">
        <v>6408</v>
      </c>
      <c r="D923" s="8" t="s">
        <v>1473</v>
      </c>
      <c r="E923" s="8">
        <v>54.27</v>
      </c>
      <c r="G923" s="8" t="s">
        <v>208</v>
      </c>
      <c r="I923" s="16" t="str">
        <f t="shared" si="21"/>
        <v>06/2025</v>
      </c>
      <c r="J923" s="16" t="str">
        <f t="shared" si="22"/>
        <v>CXG-0625</v>
      </c>
    </row>
    <row r="924">
      <c r="A924" s="8" t="s">
        <v>10906</v>
      </c>
      <c r="B924" s="13">
        <v>45833.0</v>
      </c>
      <c r="C924" s="8" t="s">
        <v>6440</v>
      </c>
      <c r="D924" s="8" t="s">
        <v>1575</v>
      </c>
      <c r="E924" s="8">
        <v>20000.0</v>
      </c>
      <c r="G924" s="8" t="s">
        <v>23</v>
      </c>
      <c r="H924" s="8" t="s">
        <v>10887</v>
      </c>
      <c r="I924" s="16" t="str">
        <f t="shared" si="21"/>
        <v>06/2025</v>
      </c>
      <c r="J924" s="16" t="str">
        <f t="shared" si="22"/>
        <v>CXG-0625</v>
      </c>
    </row>
    <row r="925">
      <c r="A925" s="8" t="s">
        <v>10907</v>
      </c>
      <c r="B925" s="13">
        <v>45833.0</v>
      </c>
      <c r="C925" s="8" t="s">
        <v>6440</v>
      </c>
      <c r="D925" s="8" t="s">
        <v>1575</v>
      </c>
      <c r="E925" s="8">
        <v>74520.0</v>
      </c>
      <c r="G925" s="8" t="s">
        <v>23</v>
      </c>
      <c r="H925" s="8" t="s">
        <v>10887</v>
      </c>
      <c r="I925" s="16" t="str">
        <f t="shared" si="21"/>
        <v>06/2025</v>
      </c>
      <c r="J925" s="16" t="str">
        <f t="shared" si="22"/>
        <v>CXG-0625</v>
      </c>
    </row>
    <row r="926">
      <c r="A926" s="8" t="s">
        <v>10908</v>
      </c>
      <c r="B926" s="13">
        <v>45833.0</v>
      </c>
      <c r="C926" s="8" t="s">
        <v>6447</v>
      </c>
      <c r="D926" s="8" t="s">
        <v>1509</v>
      </c>
      <c r="E926" s="8">
        <v>92666.67</v>
      </c>
      <c r="G926" s="8" t="s">
        <v>138</v>
      </c>
      <c r="H926" s="8" t="s">
        <v>1509</v>
      </c>
      <c r="I926" s="16" t="str">
        <f t="shared" si="21"/>
        <v>06/2025</v>
      </c>
      <c r="J926" s="16" t="str">
        <f t="shared" si="22"/>
        <v>CXG-0625</v>
      </c>
    </row>
    <row r="927">
      <c r="A927" s="8" t="s">
        <v>10909</v>
      </c>
      <c r="B927" s="13">
        <v>45833.0</v>
      </c>
      <c r="C927" s="8" t="s">
        <v>6447</v>
      </c>
      <c r="D927" s="8" t="s">
        <v>1509</v>
      </c>
      <c r="E927" s="8">
        <v>95280.0</v>
      </c>
      <c r="G927" s="8" t="s">
        <v>138</v>
      </c>
      <c r="H927" s="8" t="s">
        <v>1509</v>
      </c>
      <c r="I927" s="16" t="str">
        <f t="shared" si="21"/>
        <v>06/2025</v>
      </c>
      <c r="J927" s="16" t="str">
        <f t="shared" si="22"/>
        <v>CXG-0625</v>
      </c>
    </row>
    <row r="928">
      <c r="A928" s="8" t="s">
        <v>10910</v>
      </c>
      <c r="B928" s="13">
        <v>45833.0</v>
      </c>
      <c r="C928" s="8" t="s">
        <v>6447</v>
      </c>
      <c r="D928" s="8" t="s">
        <v>1473</v>
      </c>
      <c r="E928" s="8">
        <v>0.27</v>
      </c>
      <c r="G928" s="8" t="s">
        <v>138</v>
      </c>
      <c r="I928" s="16" t="str">
        <f t="shared" si="21"/>
        <v>06/2025</v>
      </c>
      <c r="J928" s="16" t="str">
        <f t="shared" si="22"/>
        <v>CXG-0625</v>
      </c>
    </row>
    <row r="929">
      <c r="A929" s="8" t="s">
        <v>10911</v>
      </c>
      <c r="B929" s="13">
        <v>45833.0</v>
      </c>
      <c r="C929" s="8" t="s">
        <v>6443</v>
      </c>
      <c r="D929" s="8" t="s">
        <v>1575</v>
      </c>
      <c r="E929" s="8">
        <v>80000.0</v>
      </c>
      <c r="G929" s="8" t="s">
        <v>211</v>
      </c>
      <c r="H929" s="8" t="s">
        <v>10887</v>
      </c>
      <c r="I929" s="16" t="str">
        <f t="shared" si="21"/>
        <v>06/2025</v>
      </c>
      <c r="J929" s="16" t="str">
        <f t="shared" si="22"/>
        <v>CXG-0625</v>
      </c>
    </row>
    <row r="930">
      <c r="A930" s="8" t="s">
        <v>10912</v>
      </c>
      <c r="B930" s="13">
        <v>45833.0</v>
      </c>
      <c r="C930" s="8" t="s">
        <v>6415</v>
      </c>
      <c r="D930" s="8" t="s">
        <v>1575</v>
      </c>
      <c r="E930" s="8">
        <v>76423.0</v>
      </c>
      <c r="G930" s="8" t="s">
        <v>135</v>
      </c>
      <c r="H930" s="8" t="s">
        <v>10887</v>
      </c>
      <c r="I930" s="16" t="str">
        <f t="shared" si="21"/>
        <v>06/2025</v>
      </c>
      <c r="J930" s="16" t="str">
        <f t="shared" si="22"/>
        <v>CXG-0625</v>
      </c>
    </row>
    <row r="931">
      <c r="A931" s="8" t="s">
        <v>10913</v>
      </c>
      <c r="B931" s="13">
        <v>45834.0</v>
      </c>
      <c r="C931" s="8" t="s">
        <v>6447</v>
      </c>
      <c r="D931" s="8" t="s">
        <v>1509</v>
      </c>
      <c r="E931" s="8">
        <v>87760.0</v>
      </c>
      <c r="G931" s="8" t="s">
        <v>138</v>
      </c>
      <c r="H931" s="8" t="s">
        <v>1509</v>
      </c>
      <c r="I931" s="16" t="str">
        <f t="shared" si="21"/>
        <v>06/2025</v>
      </c>
      <c r="J931" s="16" t="str">
        <f t="shared" si="22"/>
        <v>CXG-0625</v>
      </c>
    </row>
    <row r="932">
      <c r="A932" s="8" t="s">
        <v>10914</v>
      </c>
      <c r="B932" s="13">
        <v>45834.0</v>
      </c>
      <c r="C932" s="8" t="s">
        <v>6440</v>
      </c>
      <c r="D932" s="8" t="s">
        <v>1465</v>
      </c>
      <c r="E932" s="8">
        <v>16000.0</v>
      </c>
      <c r="G932" s="8" t="s">
        <v>23</v>
      </c>
      <c r="I932" s="16" t="str">
        <f t="shared" si="21"/>
        <v>06/2025</v>
      </c>
      <c r="J932" s="16" t="str">
        <f t="shared" si="22"/>
        <v>CXG-0625</v>
      </c>
    </row>
    <row r="933">
      <c r="A933" s="8" t="s">
        <v>10915</v>
      </c>
      <c r="B933" s="13">
        <v>45835.0</v>
      </c>
      <c r="C933" s="8" t="s">
        <v>6426</v>
      </c>
      <c r="D933" s="8" t="s">
        <v>1478</v>
      </c>
      <c r="E933" s="8">
        <v>38658.0</v>
      </c>
      <c r="G933" s="8" t="s">
        <v>27</v>
      </c>
      <c r="I933" s="16" t="str">
        <f t="shared" si="21"/>
        <v>06/2025</v>
      </c>
      <c r="J933" s="16" t="str">
        <f t="shared" si="22"/>
        <v>CXG-0625</v>
      </c>
    </row>
    <row r="934">
      <c r="A934" s="8" t="s">
        <v>10916</v>
      </c>
      <c r="B934" s="13">
        <v>45835.0</v>
      </c>
      <c r="C934" s="8" t="s">
        <v>6440</v>
      </c>
      <c r="D934" s="8" t="s">
        <v>1465</v>
      </c>
      <c r="E934" s="8">
        <v>60230.26</v>
      </c>
      <c r="G934" s="8" t="s">
        <v>23</v>
      </c>
      <c r="H934" s="8" t="s">
        <v>10793</v>
      </c>
      <c r="I934" s="16" t="str">
        <f t="shared" si="21"/>
        <v>06/2025</v>
      </c>
      <c r="J934" s="16" t="str">
        <f t="shared" si="22"/>
        <v>CXG-0625</v>
      </c>
    </row>
    <row r="935">
      <c r="A935" s="8" t="s">
        <v>10917</v>
      </c>
      <c r="B935" s="13">
        <v>45835.0</v>
      </c>
      <c r="C935" s="8" t="s">
        <v>6208</v>
      </c>
      <c r="D935" s="8" t="s">
        <v>1505</v>
      </c>
      <c r="E935" s="8">
        <v>15000.0</v>
      </c>
      <c r="G935" s="8" t="s">
        <v>105</v>
      </c>
      <c r="I935" s="16" t="str">
        <f t="shared" si="21"/>
        <v>06/2025</v>
      </c>
      <c r="J935" s="16" t="str">
        <f t="shared" si="22"/>
        <v>CXG-0625</v>
      </c>
    </row>
    <row r="936">
      <c r="A936" s="8" t="s">
        <v>10918</v>
      </c>
      <c r="B936" s="13">
        <v>45835.0</v>
      </c>
      <c r="C936" s="8" t="s">
        <v>6455</v>
      </c>
      <c r="D936" s="8" t="s">
        <v>1465</v>
      </c>
      <c r="E936" s="8">
        <v>198770.0</v>
      </c>
      <c r="G936" s="8" t="s">
        <v>51</v>
      </c>
      <c r="I936" s="16" t="str">
        <f t="shared" si="21"/>
        <v>06/2025</v>
      </c>
      <c r="J936" s="16" t="str">
        <f t="shared" si="22"/>
        <v>CXG-0625</v>
      </c>
    </row>
    <row r="937">
      <c r="A937" s="8" t="s">
        <v>10919</v>
      </c>
      <c r="B937" s="13">
        <v>45836.0</v>
      </c>
      <c r="C937" s="8" t="s">
        <v>6426</v>
      </c>
      <c r="D937" s="8" t="s">
        <v>1478</v>
      </c>
      <c r="E937" s="8">
        <v>30000.0</v>
      </c>
      <c r="G937" s="8" t="s">
        <v>27</v>
      </c>
      <c r="I937" s="16" t="str">
        <f t="shared" si="21"/>
        <v>06/2025</v>
      </c>
      <c r="J937" s="16" t="str">
        <f t="shared" si="22"/>
        <v>CXG-0625</v>
      </c>
    </row>
    <row r="938">
      <c r="A938" s="8" t="s">
        <v>10920</v>
      </c>
      <c r="B938" s="13">
        <v>45838.0</v>
      </c>
      <c r="C938" s="8" t="s">
        <v>6412</v>
      </c>
      <c r="D938" s="8" t="s">
        <v>1473</v>
      </c>
      <c r="E938" s="8">
        <v>-385.94</v>
      </c>
      <c r="G938" s="8" t="s">
        <v>23</v>
      </c>
      <c r="H938" s="8" t="s">
        <v>7490</v>
      </c>
      <c r="I938" s="16" t="str">
        <f t="shared" si="21"/>
        <v>06/2025</v>
      </c>
      <c r="J938" s="16" t="str">
        <f t="shared" si="22"/>
        <v>CXG-0625</v>
      </c>
    </row>
    <row r="939">
      <c r="A939" s="8" t="s">
        <v>10921</v>
      </c>
      <c r="B939" s="13">
        <v>45838.0</v>
      </c>
      <c r="C939" s="8" t="s">
        <v>6445</v>
      </c>
      <c r="D939" s="8" t="s">
        <v>1473</v>
      </c>
      <c r="E939" s="8">
        <v>286.16</v>
      </c>
      <c r="G939" s="8" t="s">
        <v>73</v>
      </c>
      <c r="I939" s="16" t="str">
        <f t="shared" si="21"/>
        <v>06/2025</v>
      </c>
      <c r="J939" s="16" t="str">
        <f t="shared" si="22"/>
        <v>CXG-0625</v>
      </c>
    </row>
    <row r="940">
      <c r="A940" s="8" t="s">
        <v>10922</v>
      </c>
      <c r="B940" s="13">
        <v>45838.0</v>
      </c>
      <c r="C940" s="8" t="s">
        <v>6432</v>
      </c>
      <c r="D940" s="8" t="s">
        <v>1473</v>
      </c>
      <c r="E940" s="8">
        <v>-2984.8</v>
      </c>
      <c r="G940" s="8" t="s">
        <v>73</v>
      </c>
      <c r="I940" s="16" t="str">
        <f t="shared" si="21"/>
        <v>06/2025</v>
      </c>
      <c r="J940" s="16" t="str">
        <f t="shared" si="22"/>
        <v>CXG-0625</v>
      </c>
    </row>
    <row r="941">
      <c r="A941" s="8" t="s">
        <v>10923</v>
      </c>
      <c r="B941" s="13">
        <v>45838.0</v>
      </c>
      <c r="C941" s="8" t="s">
        <v>6447</v>
      </c>
      <c r="D941" s="8" t="s">
        <v>1509</v>
      </c>
      <c r="E941" s="8">
        <v>83120.0</v>
      </c>
      <c r="G941" s="8" t="s">
        <v>138</v>
      </c>
      <c r="H941" s="8" t="s">
        <v>1509</v>
      </c>
      <c r="I941" s="16" t="str">
        <f t="shared" si="21"/>
        <v>06/2025</v>
      </c>
      <c r="J941" s="16" t="str">
        <f t="shared" si="22"/>
        <v>CXG-0625</v>
      </c>
    </row>
    <row r="942">
      <c r="A942" s="8" t="s">
        <v>10924</v>
      </c>
      <c r="B942" s="13">
        <v>45838.0</v>
      </c>
      <c r="C942" s="8" t="s">
        <v>6447</v>
      </c>
      <c r="D942" s="8" t="s">
        <v>1509</v>
      </c>
      <c r="E942" s="8">
        <v>96293.33</v>
      </c>
      <c r="G942" s="8" t="s">
        <v>138</v>
      </c>
      <c r="H942" s="8" t="s">
        <v>1509</v>
      </c>
      <c r="I942" s="16" t="str">
        <f t="shared" si="21"/>
        <v>06/2025</v>
      </c>
      <c r="J942" s="16" t="str">
        <f t="shared" si="22"/>
        <v>CXG-0625</v>
      </c>
    </row>
    <row r="943">
      <c r="A943" s="8" t="s">
        <v>10925</v>
      </c>
      <c r="B943" s="13">
        <v>45838.0</v>
      </c>
      <c r="C943" s="8" t="s">
        <v>6447</v>
      </c>
      <c r="D943" s="8" t="s">
        <v>1509</v>
      </c>
      <c r="E943" s="8">
        <v>95146.67</v>
      </c>
      <c r="G943" s="8" t="s">
        <v>138</v>
      </c>
      <c r="H943" s="8" t="s">
        <v>1509</v>
      </c>
      <c r="I943" s="16" t="str">
        <f t="shared" si="21"/>
        <v>06/2025</v>
      </c>
      <c r="J943" s="16" t="str">
        <f t="shared" si="22"/>
        <v>CXG-0625</v>
      </c>
    </row>
    <row r="944">
      <c r="A944" s="10" t="s">
        <v>10926</v>
      </c>
      <c r="B944" s="13">
        <v>45838.0</v>
      </c>
      <c r="C944" s="8" t="s">
        <v>6447</v>
      </c>
      <c r="D944" s="8" t="s">
        <v>1509</v>
      </c>
      <c r="E944" s="8">
        <v>96773.33</v>
      </c>
      <c r="G944" s="8" t="s">
        <v>138</v>
      </c>
      <c r="H944" s="8" t="s">
        <v>1509</v>
      </c>
      <c r="I944" s="16" t="str">
        <f t="shared" si="21"/>
        <v>06/2025</v>
      </c>
      <c r="J944" s="16" t="str">
        <f t="shared" si="22"/>
        <v>CXG-0625</v>
      </c>
    </row>
    <row r="945">
      <c r="A945" s="8" t="s">
        <v>10927</v>
      </c>
      <c r="B945" s="13">
        <v>45838.0</v>
      </c>
      <c r="C945" s="8" t="s">
        <v>6440</v>
      </c>
      <c r="D945" s="8" t="s">
        <v>1465</v>
      </c>
      <c r="E945" s="8">
        <v>35000.0</v>
      </c>
      <c r="G945" s="8" t="s">
        <v>23</v>
      </c>
      <c r="I945" s="16" t="str">
        <f t="shared" si="21"/>
        <v>06/2025</v>
      </c>
      <c r="J945" s="16" t="str">
        <f t="shared" si="22"/>
        <v>CXG-0625</v>
      </c>
    </row>
    <row r="946">
      <c r="A946" s="8" t="s">
        <v>10928</v>
      </c>
      <c r="B946" s="13">
        <v>45838.0</v>
      </c>
      <c r="C946" s="8" t="s">
        <v>6440</v>
      </c>
      <c r="D946" s="8" t="s">
        <v>1465</v>
      </c>
      <c r="E946" s="8">
        <v>66800.0</v>
      </c>
      <c r="G946" s="8" t="s">
        <v>23</v>
      </c>
      <c r="H946" s="8" t="s">
        <v>10793</v>
      </c>
      <c r="I946" s="16" t="str">
        <f t="shared" si="21"/>
        <v>06/2025</v>
      </c>
      <c r="J946" s="16" t="str">
        <f t="shared" si="22"/>
        <v>CXG-0625</v>
      </c>
    </row>
    <row r="947">
      <c r="A947" s="8" t="s">
        <v>10929</v>
      </c>
      <c r="B947" s="13">
        <v>45839.0</v>
      </c>
      <c r="C947" s="8" t="s">
        <v>6426</v>
      </c>
      <c r="D947" s="8" t="s">
        <v>1478</v>
      </c>
      <c r="E947" s="8">
        <v>30000.0</v>
      </c>
      <c r="G947" s="8" t="s">
        <v>27</v>
      </c>
      <c r="I947" s="16" t="str">
        <f t="shared" si="21"/>
        <v>07/2025</v>
      </c>
      <c r="J947" s="16" t="str">
        <f t="shared" si="22"/>
        <v>CXG-0725</v>
      </c>
    </row>
    <row r="948">
      <c r="A948" s="8" t="s">
        <v>10930</v>
      </c>
      <c r="B948" s="13">
        <v>45839.0</v>
      </c>
      <c r="C948" s="8" t="s">
        <v>6415</v>
      </c>
      <c r="D948" s="8" t="s">
        <v>1465</v>
      </c>
      <c r="E948" s="8">
        <v>34630.0</v>
      </c>
      <c r="G948" s="8" t="s">
        <v>135</v>
      </c>
      <c r="I948" s="16" t="str">
        <f t="shared" si="21"/>
        <v>07/2025</v>
      </c>
      <c r="J948" s="16" t="str">
        <f t="shared" si="22"/>
        <v>CXG-0725</v>
      </c>
    </row>
    <row r="949">
      <c r="A949" s="8" t="s">
        <v>10931</v>
      </c>
      <c r="B949" s="13">
        <v>45839.0</v>
      </c>
      <c r="C949" s="8" t="s">
        <v>6415</v>
      </c>
      <c r="D949" s="8" t="s">
        <v>1465</v>
      </c>
      <c r="E949" s="8">
        <v>18224.0</v>
      </c>
      <c r="G949" s="8" t="s">
        <v>135</v>
      </c>
      <c r="I949" s="16" t="str">
        <f t="shared" si="21"/>
        <v>07/2025</v>
      </c>
      <c r="J949" s="16" t="str">
        <f t="shared" si="22"/>
        <v>CXG-0725</v>
      </c>
    </row>
    <row r="950">
      <c r="A950" s="8" t="s">
        <v>10932</v>
      </c>
      <c r="B950" s="13">
        <v>45839.0</v>
      </c>
      <c r="C950" s="8" t="s">
        <v>6426</v>
      </c>
      <c r="D950" s="8" t="s">
        <v>1473</v>
      </c>
      <c r="E950" s="8">
        <v>225.06</v>
      </c>
      <c r="G950" s="8" t="s">
        <v>27</v>
      </c>
      <c r="I950" s="16" t="str">
        <f t="shared" si="21"/>
        <v>07/2025</v>
      </c>
      <c r="J950" s="16" t="str">
        <f t="shared" si="22"/>
        <v>CXG-0725</v>
      </c>
    </row>
    <row r="951">
      <c r="A951" s="8" t="s">
        <v>10933</v>
      </c>
      <c r="B951" s="13">
        <v>45839.0</v>
      </c>
      <c r="C951" s="8" t="s">
        <v>6415</v>
      </c>
      <c r="D951" s="8" t="s">
        <v>1473</v>
      </c>
      <c r="E951" s="8">
        <v>2126.26</v>
      </c>
      <c r="G951" s="8" t="s">
        <v>135</v>
      </c>
      <c r="H951" s="8" t="s">
        <v>10934</v>
      </c>
      <c r="I951" s="16" t="str">
        <f t="shared" si="21"/>
        <v>07/2025</v>
      </c>
      <c r="J951" s="16" t="str">
        <f t="shared" si="22"/>
        <v>CXG-0725</v>
      </c>
    </row>
    <row r="952">
      <c r="A952" s="8" t="s">
        <v>10935</v>
      </c>
      <c r="B952" s="13">
        <v>45839.0</v>
      </c>
      <c r="C952" s="8" t="s">
        <v>6440</v>
      </c>
      <c r="D952" s="8" t="s">
        <v>1465</v>
      </c>
      <c r="E952" s="8">
        <v>25000.0</v>
      </c>
      <c r="G952" s="8" t="s">
        <v>23</v>
      </c>
      <c r="I952" s="16" t="str">
        <f t="shared" si="21"/>
        <v>07/2025</v>
      </c>
      <c r="J952" s="16" t="str">
        <f t="shared" si="22"/>
        <v>CXG-0725</v>
      </c>
    </row>
    <row r="953">
      <c r="A953" s="8" t="s">
        <v>10936</v>
      </c>
      <c r="B953" s="13">
        <v>45840.0</v>
      </c>
      <c r="C953" s="8" t="s">
        <v>6440</v>
      </c>
      <c r="D953" s="8" t="s">
        <v>1465</v>
      </c>
      <c r="E953" s="8">
        <v>30000.0</v>
      </c>
      <c r="G953" s="8" t="s">
        <v>23</v>
      </c>
      <c r="I953" s="16" t="str">
        <f t="shared" si="21"/>
        <v>07/2025</v>
      </c>
      <c r="J953" s="16" t="str">
        <f t="shared" si="22"/>
        <v>CXG-0725</v>
      </c>
    </row>
    <row r="954">
      <c r="A954" s="10" t="s">
        <v>10937</v>
      </c>
      <c r="B954" s="13">
        <v>45840.0</v>
      </c>
      <c r="C954" s="8" t="s">
        <v>6447</v>
      </c>
      <c r="D954" s="8" t="s">
        <v>1509</v>
      </c>
      <c r="E954" s="8">
        <v>100400.0</v>
      </c>
      <c r="G954" s="8" t="s">
        <v>138</v>
      </c>
      <c r="H954" s="8" t="s">
        <v>1509</v>
      </c>
      <c r="I954" s="16" t="str">
        <f t="shared" si="21"/>
        <v>07/2025</v>
      </c>
      <c r="J954" s="16" t="str">
        <f t="shared" si="22"/>
        <v>CXG-0725</v>
      </c>
    </row>
    <row r="955">
      <c r="A955" s="8" t="s">
        <v>10938</v>
      </c>
      <c r="B955" s="13">
        <v>45840.0</v>
      </c>
      <c r="C955" s="8" t="s">
        <v>6447</v>
      </c>
      <c r="D955" s="8" t="s">
        <v>1509</v>
      </c>
      <c r="E955" s="8">
        <v>96933.33</v>
      </c>
      <c r="G955" s="8" t="s">
        <v>138</v>
      </c>
      <c r="H955" s="8" t="s">
        <v>1509</v>
      </c>
      <c r="I955" s="16" t="str">
        <f t="shared" si="21"/>
        <v>07/2025</v>
      </c>
      <c r="J955" s="16" t="str">
        <f t="shared" si="22"/>
        <v>CXG-0725</v>
      </c>
    </row>
    <row r="956">
      <c r="A956" s="8" t="s">
        <v>10939</v>
      </c>
      <c r="B956" s="13">
        <v>45840.0</v>
      </c>
      <c r="C956" s="8" t="s">
        <v>6447</v>
      </c>
      <c r="D956" s="8" t="s">
        <v>1509</v>
      </c>
      <c r="E956" s="8">
        <v>96666.67</v>
      </c>
      <c r="G956" s="8" t="s">
        <v>138</v>
      </c>
      <c r="H956" s="8" t="s">
        <v>1509</v>
      </c>
      <c r="I956" s="16" t="str">
        <f t="shared" si="21"/>
        <v>07/2025</v>
      </c>
      <c r="J956" s="16" t="str">
        <f t="shared" si="22"/>
        <v>CXG-0725</v>
      </c>
    </row>
    <row r="957">
      <c r="A957" s="8" t="s">
        <v>10940</v>
      </c>
      <c r="B957" s="13">
        <v>45840.0</v>
      </c>
      <c r="C957" s="8" t="s">
        <v>6415</v>
      </c>
      <c r="D957" s="8" t="s">
        <v>1509</v>
      </c>
      <c r="E957" s="8">
        <v>25519.33</v>
      </c>
      <c r="G957" s="8" t="s">
        <v>135</v>
      </c>
      <c r="H957" s="8" t="s">
        <v>1890</v>
      </c>
      <c r="I957" s="16" t="str">
        <f t="shared" si="21"/>
        <v>07/2025</v>
      </c>
      <c r="J957" s="16" t="str">
        <f t="shared" si="22"/>
        <v>CXG-0725</v>
      </c>
    </row>
    <row r="958">
      <c r="A958" s="8" t="s">
        <v>10941</v>
      </c>
      <c r="B958" s="13">
        <v>45840.0</v>
      </c>
      <c r="C958" s="8" t="s">
        <v>6453</v>
      </c>
      <c r="D958" s="8" t="s">
        <v>1473</v>
      </c>
      <c r="E958" s="8">
        <v>2122.91</v>
      </c>
      <c r="G958" s="8" t="s">
        <v>130</v>
      </c>
      <c r="H958" s="8" t="s">
        <v>10942</v>
      </c>
      <c r="I958" s="16" t="str">
        <f t="shared" si="21"/>
        <v>07/2025</v>
      </c>
      <c r="J958" s="16" t="str">
        <f t="shared" si="22"/>
        <v>CXG-0725</v>
      </c>
    </row>
    <row r="959">
      <c r="A959" s="8" t="s">
        <v>10943</v>
      </c>
      <c r="B959" s="13">
        <v>45840.0</v>
      </c>
      <c r="C959" s="8" t="s">
        <v>6453</v>
      </c>
      <c r="D959" s="8" t="s">
        <v>1509</v>
      </c>
      <c r="E959" s="8">
        <v>188513.98</v>
      </c>
      <c r="G959" s="8" t="s">
        <v>130</v>
      </c>
      <c r="H959" s="8" t="s">
        <v>1509</v>
      </c>
      <c r="I959" s="16" t="str">
        <f t="shared" si="21"/>
        <v>07/2025</v>
      </c>
      <c r="J959" s="16" t="str">
        <f t="shared" si="22"/>
        <v>CXG-0725</v>
      </c>
    </row>
    <row r="960">
      <c r="A960" s="8" t="s">
        <v>10944</v>
      </c>
      <c r="B960" s="13">
        <v>45841.0</v>
      </c>
      <c r="C960" s="8" t="s">
        <v>6440</v>
      </c>
      <c r="D960" s="8" t="s">
        <v>1575</v>
      </c>
      <c r="E960" s="8">
        <v>30500.0</v>
      </c>
      <c r="G960" s="8" t="s">
        <v>23</v>
      </c>
      <c r="H960" s="8" t="s">
        <v>10945</v>
      </c>
      <c r="I960" s="16" t="str">
        <f t="shared" si="21"/>
        <v>07/2025</v>
      </c>
      <c r="J960" s="16" t="str">
        <f t="shared" si="22"/>
        <v>CXG-0725</v>
      </c>
    </row>
    <row r="961">
      <c r="A961" s="8" t="s">
        <v>10946</v>
      </c>
      <c r="B961" s="13">
        <v>45841.0</v>
      </c>
      <c r="C961" s="8" t="s">
        <v>6440</v>
      </c>
      <c r="D961" s="8" t="s">
        <v>1575</v>
      </c>
      <c r="E961" s="8">
        <v>100774.0</v>
      </c>
      <c r="G961" s="8" t="s">
        <v>23</v>
      </c>
      <c r="H961" s="8" t="s">
        <v>10947</v>
      </c>
      <c r="I961" s="16" t="str">
        <f t="shared" si="21"/>
        <v>07/2025</v>
      </c>
      <c r="J961" s="16" t="str">
        <f t="shared" si="22"/>
        <v>CXG-0725</v>
      </c>
    </row>
    <row r="962">
      <c r="A962" s="8" t="s">
        <v>10948</v>
      </c>
      <c r="B962" s="13">
        <v>45841.0</v>
      </c>
      <c r="C962" s="8" t="s">
        <v>6494</v>
      </c>
      <c r="D962" s="8" t="s">
        <v>1465</v>
      </c>
      <c r="E962" s="8">
        <v>22220.0</v>
      </c>
      <c r="G962" s="8" t="s">
        <v>27</v>
      </c>
      <c r="I962" s="16" t="str">
        <f t="shared" si="21"/>
        <v>07/2025</v>
      </c>
      <c r="J962" s="16" t="str">
        <f t="shared" si="22"/>
        <v>CXG-0725</v>
      </c>
    </row>
    <row r="963">
      <c r="A963" s="8" t="s">
        <v>10949</v>
      </c>
      <c r="B963" s="13">
        <v>45842.0</v>
      </c>
      <c r="C963" s="8" t="s">
        <v>6440</v>
      </c>
      <c r="D963" s="8" t="s">
        <v>1465</v>
      </c>
      <c r="E963" s="8">
        <v>35500.0</v>
      </c>
      <c r="G963" s="8" t="s">
        <v>23</v>
      </c>
      <c r="I963" s="16" t="str">
        <f t="shared" si="21"/>
        <v>07/2025</v>
      </c>
      <c r="J963" s="16" t="str">
        <f t="shared" si="22"/>
        <v>CXG-0725</v>
      </c>
    </row>
    <row r="964">
      <c r="A964" s="8" t="s">
        <v>10950</v>
      </c>
      <c r="B964" s="13">
        <v>45843.0</v>
      </c>
      <c r="C964" s="8" t="s">
        <v>6505</v>
      </c>
      <c r="D964" s="8" t="s">
        <v>1505</v>
      </c>
      <c r="E964" s="8">
        <v>29411.0</v>
      </c>
      <c r="G964" s="8" t="s">
        <v>213</v>
      </c>
      <c r="I964" s="16" t="str">
        <f t="shared" si="21"/>
        <v>07/2025</v>
      </c>
      <c r="J964" s="16" t="str">
        <f t="shared" si="22"/>
        <v>CXG-0725</v>
      </c>
    </row>
    <row r="965">
      <c r="A965" s="8" t="s">
        <v>10951</v>
      </c>
      <c r="B965" s="13">
        <v>45843.0</v>
      </c>
      <c r="C965" s="8" t="s">
        <v>6505</v>
      </c>
      <c r="D965" s="8" t="s">
        <v>1473</v>
      </c>
      <c r="E965" s="8">
        <v>0.07</v>
      </c>
      <c r="G965" s="8" t="s">
        <v>213</v>
      </c>
      <c r="I965" s="16" t="str">
        <f t="shared" si="21"/>
        <v>07/2025</v>
      </c>
      <c r="J965" s="16" t="str">
        <f t="shared" si="22"/>
        <v>CXG-0725</v>
      </c>
    </row>
    <row r="966">
      <c r="A966" s="8" t="s">
        <v>10952</v>
      </c>
      <c r="B966" s="13">
        <v>45843.0</v>
      </c>
      <c r="C966" s="8" t="s">
        <v>6494</v>
      </c>
      <c r="D966" s="8" t="s">
        <v>1465</v>
      </c>
      <c r="E966" s="8">
        <v>50000.0</v>
      </c>
      <c r="G966" s="8" t="s">
        <v>27</v>
      </c>
      <c r="I966" s="16" t="str">
        <f t="shared" si="21"/>
        <v>07/2025</v>
      </c>
      <c r="J966" s="16" t="str">
        <f t="shared" si="22"/>
        <v>CXG-0725</v>
      </c>
    </row>
    <row r="967">
      <c r="A967" s="8" t="s">
        <v>10953</v>
      </c>
      <c r="B967" s="13">
        <v>45843.0</v>
      </c>
      <c r="C967" s="8" t="s">
        <v>6443</v>
      </c>
      <c r="D967" s="8" t="s">
        <v>1465</v>
      </c>
      <c r="E967" s="8">
        <v>5617.0</v>
      </c>
      <c r="G967" s="8" t="s">
        <v>211</v>
      </c>
      <c r="I967" s="16" t="str">
        <f t="shared" si="21"/>
        <v>07/2025</v>
      </c>
      <c r="J967" s="16" t="str">
        <f t="shared" si="22"/>
        <v>CXG-0725</v>
      </c>
    </row>
    <row r="968">
      <c r="A968" s="8" t="s">
        <v>10954</v>
      </c>
      <c r="B968" s="13">
        <v>45845.0</v>
      </c>
      <c r="C968" s="8" t="s">
        <v>6499</v>
      </c>
      <c r="D968" s="8" t="s">
        <v>1509</v>
      </c>
      <c r="E968" s="8">
        <v>95110.26</v>
      </c>
      <c r="G968" s="8" t="s">
        <v>73</v>
      </c>
      <c r="H968" s="8" t="s">
        <v>10955</v>
      </c>
      <c r="I968" s="16" t="str">
        <f t="shared" si="21"/>
        <v>07/2025</v>
      </c>
      <c r="J968" s="16" t="str">
        <f t="shared" si="22"/>
        <v>CXG-0725</v>
      </c>
    </row>
    <row r="969">
      <c r="A969" s="8" t="s">
        <v>10956</v>
      </c>
      <c r="B969" s="13">
        <v>45845.0</v>
      </c>
      <c r="C969" s="8" t="s">
        <v>6499</v>
      </c>
      <c r="D969" s="8" t="s">
        <v>1509</v>
      </c>
      <c r="E969" s="8">
        <v>100434.92</v>
      </c>
      <c r="G969" s="8" t="s">
        <v>73</v>
      </c>
      <c r="H969" s="8" t="s">
        <v>10955</v>
      </c>
      <c r="I969" s="16" t="str">
        <f t="shared" si="21"/>
        <v>07/2025</v>
      </c>
      <c r="J969" s="16" t="str">
        <f t="shared" si="22"/>
        <v>CXG-0725</v>
      </c>
    </row>
    <row r="970">
      <c r="A970" s="8" t="s">
        <v>10957</v>
      </c>
      <c r="B970" s="13">
        <v>45845.0</v>
      </c>
      <c r="C970" s="8" t="s">
        <v>6494</v>
      </c>
      <c r="D970" s="8" t="s">
        <v>1465</v>
      </c>
      <c r="E970" s="8">
        <v>50000.0</v>
      </c>
      <c r="G970" s="8" t="s">
        <v>27</v>
      </c>
      <c r="I970" s="16" t="str">
        <f t="shared" si="21"/>
        <v>07/2025</v>
      </c>
      <c r="J970" s="16" t="str">
        <f t="shared" si="22"/>
        <v>CXG-0725</v>
      </c>
    </row>
    <row r="971">
      <c r="A971" s="8" t="s">
        <v>10958</v>
      </c>
      <c r="B971" s="13">
        <v>45845.0</v>
      </c>
      <c r="C971" s="8" t="s">
        <v>6440</v>
      </c>
      <c r="D971" s="8" t="s">
        <v>1575</v>
      </c>
      <c r="E971" s="8">
        <v>49611.66</v>
      </c>
      <c r="G971" s="8" t="s">
        <v>23</v>
      </c>
      <c r="H971" s="8" t="s">
        <v>10959</v>
      </c>
      <c r="I971" s="16" t="str">
        <f t="shared" si="21"/>
        <v>07/2025</v>
      </c>
      <c r="J971" s="16" t="str">
        <f t="shared" si="22"/>
        <v>CXG-0725</v>
      </c>
    </row>
    <row r="972">
      <c r="A972" s="8" t="s">
        <v>10960</v>
      </c>
      <c r="B972" s="13">
        <v>45845.0</v>
      </c>
      <c r="C972" s="8" t="s">
        <v>6440</v>
      </c>
      <c r="D972" s="8" t="s">
        <v>1575</v>
      </c>
      <c r="E972" s="8">
        <v>42716.0</v>
      </c>
      <c r="G972" s="8" t="s">
        <v>23</v>
      </c>
      <c r="H972" s="8" t="s">
        <v>10959</v>
      </c>
      <c r="I972" s="16" t="str">
        <f t="shared" si="21"/>
        <v>07/2025</v>
      </c>
      <c r="J972" s="16" t="str">
        <f t="shared" si="22"/>
        <v>CXG-0725</v>
      </c>
    </row>
    <row r="973">
      <c r="A973" s="8" t="s">
        <v>10961</v>
      </c>
      <c r="B973" s="13">
        <v>45847.0</v>
      </c>
      <c r="C973" s="8" t="s">
        <v>6502</v>
      </c>
      <c r="D973" s="8" t="s">
        <v>1509</v>
      </c>
      <c r="E973" s="8">
        <v>189036.32</v>
      </c>
      <c r="G973" s="8" t="s">
        <v>83</v>
      </c>
      <c r="H973" s="8" t="s">
        <v>10962</v>
      </c>
      <c r="I973" s="16" t="str">
        <f t="shared" si="21"/>
        <v>07/2025</v>
      </c>
      <c r="J973" s="16" t="str">
        <f t="shared" si="22"/>
        <v>CXG-0725</v>
      </c>
    </row>
    <row r="974">
      <c r="A974" s="8" t="s">
        <v>10963</v>
      </c>
      <c r="B974" s="13">
        <v>45847.0</v>
      </c>
      <c r="C974" s="8" t="s">
        <v>6502</v>
      </c>
      <c r="D974" s="8" t="s">
        <v>1473</v>
      </c>
      <c r="E974" s="8">
        <v>0.74</v>
      </c>
      <c r="G974" s="8" t="s">
        <v>83</v>
      </c>
      <c r="I974" s="16" t="str">
        <f t="shared" si="21"/>
        <v>07/2025</v>
      </c>
      <c r="J974" s="16" t="str">
        <f t="shared" si="22"/>
        <v>CXG-0725</v>
      </c>
    </row>
    <row r="975">
      <c r="A975" s="8" t="s">
        <v>10964</v>
      </c>
      <c r="B975" s="13">
        <v>45842.0</v>
      </c>
      <c r="C975" s="8" t="s">
        <v>6447</v>
      </c>
      <c r="D975" s="8" t="s">
        <v>1473</v>
      </c>
      <c r="E975" s="8">
        <v>0.27</v>
      </c>
      <c r="G975" s="8" t="s">
        <v>138</v>
      </c>
      <c r="I975" s="16" t="str">
        <f t="shared" si="21"/>
        <v>07/2025</v>
      </c>
      <c r="J975" s="16" t="str">
        <f t="shared" si="22"/>
        <v>CXG-0725</v>
      </c>
    </row>
    <row r="976">
      <c r="A976" s="8" t="s">
        <v>10965</v>
      </c>
      <c r="B976" s="13">
        <v>45847.0</v>
      </c>
      <c r="C976" s="8" t="s">
        <v>6440</v>
      </c>
      <c r="D976" s="8" t="s">
        <v>1473</v>
      </c>
      <c r="E976" s="8">
        <v>385.0</v>
      </c>
      <c r="G976" s="8" t="s">
        <v>23</v>
      </c>
      <c r="H976" s="8" t="s">
        <v>10966</v>
      </c>
      <c r="I976" s="16" t="str">
        <f t="shared" si="21"/>
        <v>07/2025</v>
      </c>
      <c r="J976" s="16" t="str">
        <f t="shared" si="22"/>
        <v>CXG-0725</v>
      </c>
    </row>
    <row r="977">
      <c r="A977" s="8" t="s">
        <v>10967</v>
      </c>
      <c r="B977" s="13">
        <v>45847.0</v>
      </c>
      <c r="C977" s="8" t="s">
        <v>6494</v>
      </c>
      <c r="D977" s="8" t="s">
        <v>1478</v>
      </c>
      <c r="E977" s="8">
        <v>17342.0</v>
      </c>
      <c r="G977" s="8" t="s">
        <v>27</v>
      </c>
      <c r="I977" s="16" t="str">
        <f t="shared" si="21"/>
        <v>07/2025</v>
      </c>
      <c r="J977" s="16" t="str">
        <f t="shared" si="22"/>
        <v>CXG-0725</v>
      </c>
    </row>
    <row r="978">
      <c r="A978" s="8" t="s">
        <v>10968</v>
      </c>
      <c r="B978" s="13">
        <v>45847.0</v>
      </c>
      <c r="C978" s="8" t="s">
        <v>6494</v>
      </c>
      <c r="D978" s="8" t="s">
        <v>1478</v>
      </c>
      <c r="E978" s="8">
        <v>32658.0</v>
      </c>
      <c r="G978" s="8" t="s">
        <v>27</v>
      </c>
      <c r="I978" s="16" t="str">
        <f t="shared" si="21"/>
        <v>07/2025</v>
      </c>
      <c r="J978" s="16" t="str">
        <f t="shared" si="22"/>
        <v>CXG-0725</v>
      </c>
    </row>
    <row r="979">
      <c r="A979" s="8" t="s">
        <v>10969</v>
      </c>
      <c r="B979" s="13">
        <v>45848.0</v>
      </c>
      <c r="C979" s="8" t="s">
        <v>6447</v>
      </c>
      <c r="D979" s="8" t="s">
        <v>1509</v>
      </c>
      <c r="E979" s="8">
        <v>68240.0</v>
      </c>
      <c r="G979" s="8" t="s">
        <v>138</v>
      </c>
      <c r="H979" s="8" t="s">
        <v>1509</v>
      </c>
      <c r="I979" s="16" t="str">
        <f t="shared" si="21"/>
        <v>07/2025</v>
      </c>
      <c r="J979" s="16" t="str">
        <f t="shared" si="22"/>
        <v>CXG-0725</v>
      </c>
    </row>
    <row r="980">
      <c r="A980" s="8" t="s">
        <v>10970</v>
      </c>
      <c r="B980" s="13">
        <v>45848.0</v>
      </c>
      <c r="C980" s="8" t="s">
        <v>6447</v>
      </c>
      <c r="D980" s="8" t="s">
        <v>1509</v>
      </c>
      <c r="E980" s="8">
        <v>62133.33</v>
      </c>
      <c r="G980" s="8" t="s">
        <v>138</v>
      </c>
      <c r="H980" s="8" t="s">
        <v>1509</v>
      </c>
      <c r="I980" s="16" t="str">
        <f t="shared" si="21"/>
        <v>07/2025</v>
      </c>
      <c r="J980" s="16" t="str">
        <f t="shared" si="22"/>
        <v>CXG-0725</v>
      </c>
    </row>
    <row r="981">
      <c r="A981" s="8" t="s">
        <v>10971</v>
      </c>
      <c r="B981" s="13">
        <v>45848.0</v>
      </c>
      <c r="C981" s="8" t="s">
        <v>6447</v>
      </c>
      <c r="D981" s="8" t="s">
        <v>1509</v>
      </c>
      <c r="E981" s="8">
        <v>72320.0</v>
      </c>
      <c r="G981" s="8" t="s">
        <v>138</v>
      </c>
      <c r="H981" s="8" t="s">
        <v>1509</v>
      </c>
      <c r="I981" s="16" t="str">
        <f t="shared" si="21"/>
        <v>07/2025</v>
      </c>
      <c r="J981" s="16" t="str">
        <f t="shared" si="22"/>
        <v>CXG-0725</v>
      </c>
    </row>
    <row r="982">
      <c r="A982" s="8" t="s">
        <v>10972</v>
      </c>
      <c r="B982" s="13">
        <v>45848.0</v>
      </c>
      <c r="C982" s="8" t="s">
        <v>6447</v>
      </c>
      <c r="D982" s="8" t="s">
        <v>1473</v>
      </c>
      <c r="E982" s="8">
        <v>0.27</v>
      </c>
      <c r="G982" s="8" t="s">
        <v>138</v>
      </c>
      <c r="H982" s="8" t="s">
        <v>10973</v>
      </c>
      <c r="I982" s="16" t="str">
        <f t="shared" si="21"/>
        <v>07/2025</v>
      </c>
      <c r="J982" s="16" t="str">
        <f t="shared" si="22"/>
        <v>CXG-0725</v>
      </c>
    </row>
    <row r="983">
      <c r="A983" s="8" t="s">
        <v>10974</v>
      </c>
      <c r="B983" s="13">
        <v>45848.0</v>
      </c>
      <c r="C983" s="8" t="s">
        <v>6513</v>
      </c>
      <c r="D983" s="8" t="s">
        <v>1575</v>
      </c>
      <c r="E983" s="8">
        <v>49000.0</v>
      </c>
      <c r="G983" s="8" t="s">
        <v>23</v>
      </c>
      <c r="H983" s="8" t="s">
        <v>10945</v>
      </c>
      <c r="I983" s="16" t="str">
        <f t="shared" si="21"/>
        <v>07/2025</v>
      </c>
      <c r="J983" s="16" t="str">
        <f t="shared" si="22"/>
        <v>CXG-0725</v>
      </c>
    </row>
    <row r="984">
      <c r="A984" s="8" t="s">
        <v>10975</v>
      </c>
      <c r="B984" s="13">
        <v>45848.0</v>
      </c>
      <c r="C984" s="8" t="s">
        <v>6502</v>
      </c>
      <c r="D984" s="8" t="s">
        <v>1509</v>
      </c>
      <c r="E984" s="8">
        <v>307935.77</v>
      </c>
      <c r="G984" s="8" t="s">
        <v>83</v>
      </c>
      <c r="H984" s="8" t="s">
        <v>10976</v>
      </c>
      <c r="I984" s="16" t="str">
        <f t="shared" si="21"/>
        <v>07/2025</v>
      </c>
      <c r="J984" s="16" t="str">
        <f t="shared" si="22"/>
        <v>CXG-0725</v>
      </c>
    </row>
    <row r="985">
      <c r="A985" s="8" t="s">
        <v>10977</v>
      </c>
      <c r="B985" s="13">
        <v>45848.0</v>
      </c>
      <c r="C985" s="8" t="s">
        <v>6455</v>
      </c>
      <c r="D985" s="8" t="s">
        <v>1473</v>
      </c>
      <c r="E985" s="8">
        <v>-3360.57</v>
      </c>
      <c r="G985" s="8" t="s">
        <v>51</v>
      </c>
      <c r="I985" s="16" t="str">
        <f t="shared" si="21"/>
        <v>07/2025</v>
      </c>
      <c r="J985" s="16" t="str">
        <f t="shared" si="22"/>
        <v>CXG-0725</v>
      </c>
    </row>
    <row r="986">
      <c r="A986" s="8" t="s">
        <v>10978</v>
      </c>
      <c r="B986" s="13">
        <v>45849.0</v>
      </c>
      <c r="C986" s="8" t="s">
        <v>6499</v>
      </c>
      <c r="D986" s="8" t="s">
        <v>1575</v>
      </c>
      <c r="E986" s="8">
        <v>315078.23</v>
      </c>
      <c r="G986" s="8" t="s">
        <v>73</v>
      </c>
      <c r="H986" s="8" t="s">
        <v>10979</v>
      </c>
      <c r="I986" s="16" t="str">
        <f t="shared" si="21"/>
        <v>07/2025</v>
      </c>
      <c r="J986" s="16" t="str">
        <f t="shared" si="22"/>
        <v>CXG-0725</v>
      </c>
    </row>
    <row r="987">
      <c r="A987" s="8" t="s">
        <v>10980</v>
      </c>
      <c r="B987" s="13">
        <v>45849.0</v>
      </c>
      <c r="C987" s="8" t="s">
        <v>6499</v>
      </c>
      <c r="D987" s="8" t="s">
        <v>1575</v>
      </c>
      <c r="E987" s="8">
        <v>317876.39</v>
      </c>
      <c r="G987" s="8" t="s">
        <v>73</v>
      </c>
      <c r="H987" s="8" t="s">
        <v>10979</v>
      </c>
      <c r="I987" s="16" t="str">
        <f t="shared" si="21"/>
        <v>07/2025</v>
      </c>
      <c r="J987" s="16" t="str">
        <f t="shared" si="22"/>
        <v>CXG-0725</v>
      </c>
    </row>
    <row r="988">
      <c r="A988" s="8" t="s">
        <v>10981</v>
      </c>
      <c r="B988" s="13">
        <v>45849.0</v>
      </c>
      <c r="C988" s="8" t="s">
        <v>6516</v>
      </c>
      <c r="D988" s="8" t="s">
        <v>1509</v>
      </c>
      <c r="E988" s="8">
        <v>105546.4</v>
      </c>
      <c r="G988" s="8" t="s">
        <v>73</v>
      </c>
      <c r="H988" s="8" t="s">
        <v>10982</v>
      </c>
      <c r="I988" s="16" t="str">
        <f t="shared" si="21"/>
        <v>07/2025</v>
      </c>
      <c r="J988" s="16" t="str">
        <f t="shared" si="22"/>
        <v>CXG-0725</v>
      </c>
    </row>
    <row r="989">
      <c r="A989" s="8" t="s">
        <v>10983</v>
      </c>
      <c r="B989" s="13">
        <v>45849.0</v>
      </c>
      <c r="C989" s="8" t="s">
        <v>6502</v>
      </c>
      <c r="D989" s="8" t="s">
        <v>1509</v>
      </c>
      <c r="E989" s="8">
        <v>102308.16</v>
      </c>
      <c r="G989" s="8" t="s">
        <v>83</v>
      </c>
      <c r="H989" s="8" t="s">
        <v>10982</v>
      </c>
      <c r="I989" s="16" t="str">
        <f t="shared" si="21"/>
        <v>07/2025</v>
      </c>
      <c r="J989" s="16" t="str">
        <f t="shared" si="22"/>
        <v>CXG-0725</v>
      </c>
    </row>
    <row r="990">
      <c r="A990" s="8" t="s">
        <v>10984</v>
      </c>
      <c r="B990" s="13">
        <v>45849.0</v>
      </c>
      <c r="D990" s="8" t="s">
        <v>1478</v>
      </c>
      <c r="E990" s="8">
        <v>11786.39</v>
      </c>
      <c r="H990" s="8" t="s">
        <v>10985</v>
      </c>
      <c r="I990" s="16" t="str">
        <f t="shared" si="21"/>
        <v>07/2025</v>
      </c>
      <c r="J990" s="16" t="str">
        <f t="shared" si="22"/>
        <v>CXG-0725</v>
      </c>
    </row>
    <row r="991">
      <c r="A991" s="8" t="s">
        <v>10986</v>
      </c>
      <c r="B991" s="13">
        <v>45849.0</v>
      </c>
      <c r="C991" s="8" t="s">
        <v>6513</v>
      </c>
      <c r="D991" s="8" t="s">
        <v>1465</v>
      </c>
      <c r="E991" s="8">
        <v>49500.0</v>
      </c>
      <c r="G991" s="8" t="s">
        <v>23</v>
      </c>
      <c r="I991" s="16" t="str">
        <f t="shared" si="21"/>
        <v>07/2025</v>
      </c>
      <c r="J991" s="16" t="str">
        <f t="shared" si="22"/>
        <v>CXG-0725</v>
      </c>
    </row>
    <row r="992">
      <c r="A992" s="8" t="s">
        <v>10987</v>
      </c>
      <c r="B992" s="13">
        <v>45849.0</v>
      </c>
      <c r="C992" s="8" t="s">
        <v>6513</v>
      </c>
      <c r="D992" s="8" t="s">
        <v>1575</v>
      </c>
      <c r="E992" s="8">
        <v>57440.0</v>
      </c>
      <c r="G992" s="8" t="s">
        <v>23</v>
      </c>
      <c r="H992" s="8" t="s">
        <v>10988</v>
      </c>
      <c r="I992" s="16" t="str">
        <f t="shared" si="21"/>
        <v>07/2025</v>
      </c>
      <c r="J992" s="16" t="str">
        <f t="shared" si="22"/>
        <v>CXG-0725</v>
      </c>
    </row>
    <row r="993">
      <c r="A993" s="8" t="s">
        <v>10989</v>
      </c>
      <c r="B993" s="13">
        <v>45852.0</v>
      </c>
      <c r="C993" s="8" t="s">
        <v>6502</v>
      </c>
      <c r="D993" s="8" t="s">
        <v>1509</v>
      </c>
      <c r="E993" s="8">
        <v>178895.79</v>
      </c>
      <c r="G993" s="8" t="s">
        <v>83</v>
      </c>
      <c r="H993" s="8" t="s">
        <v>10990</v>
      </c>
      <c r="I993" s="16" t="str">
        <f t="shared" si="21"/>
        <v>07/2025</v>
      </c>
      <c r="J993" s="16" t="str">
        <f t="shared" si="22"/>
        <v>CXG-0725</v>
      </c>
    </row>
    <row r="994">
      <c r="A994" s="8" t="s">
        <v>10991</v>
      </c>
      <c r="B994" s="13">
        <v>45852.0</v>
      </c>
      <c r="C994" s="8" t="s">
        <v>6515</v>
      </c>
      <c r="D994" s="8" t="s">
        <v>1509</v>
      </c>
      <c r="E994" s="8">
        <v>510812.75</v>
      </c>
      <c r="G994" s="8" t="s">
        <v>61</v>
      </c>
      <c r="H994" s="8" t="s">
        <v>1509</v>
      </c>
      <c r="I994" s="16" t="str">
        <f t="shared" si="21"/>
        <v>07/2025</v>
      </c>
      <c r="J994" s="16" t="str">
        <f t="shared" si="22"/>
        <v>CXG-0725</v>
      </c>
    </row>
    <row r="995">
      <c r="A995" s="8" t="s">
        <v>10992</v>
      </c>
      <c r="B995" s="13">
        <v>45852.0</v>
      </c>
      <c r="C995" s="8" t="s">
        <v>6513</v>
      </c>
      <c r="D995" s="8" t="s">
        <v>1465</v>
      </c>
      <c r="E995" s="8">
        <v>30000.0</v>
      </c>
      <c r="G995" s="8" t="s">
        <v>23</v>
      </c>
      <c r="I995" s="16" t="str">
        <f t="shared" si="21"/>
        <v>07/2025</v>
      </c>
      <c r="J995" s="16" t="str">
        <f t="shared" si="22"/>
        <v>CXG-0725</v>
      </c>
    </row>
    <row r="996">
      <c r="A996" s="8" t="s">
        <v>10993</v>
      </c>
      <c r="B996" s="13">
        <v>45852.0</v>
      </c>
      <c r="C996" s="8" t="s">
        <v>6499</v>
      </c>
      <c r="D996" s="8" t="s">
        <v>1473</v>
      </c>
      <c r="E996" s="8">
        <v>-2224.24</v>
      </c>
      <c r="G996" s="8" t="s">
        <v>73</v>
      </c>
      <c r="H996" s="8" t="s">
        <v>10994</v>
      </c>
      <c r="I996" s="16" t="str">
        <f t="shared" si="21"/>
        <v>07/2025</v>
      </c>
      <c r="J996" s="16" t="str">
        <f t="shared" si="22"/>
        <v>CXG-0725</v>
      </c>
    </row>
    <row r="997">
      <c r="A997" s="8" t="s">
        <v>10995</v>
      </c>
      <c r="B997" s="13">
        <v>45852.0</v>
      </c>
      <c r="C997" s="8" t="s">
        <v>6516</v>
      </c>
      <c r="D997" s="8" t="s">
        <v>1575</v>
      </c>
      <c r="E997" s="8">
        <v>410558.96</v>
      </c>
      <c r="G997" s="8" t="s">
        <v>73</v>
      </c>
      <c r="H997" s="8" t="s">
        <v>10996</v>
      </c>
      <c r="I997" s="16" t="str">
        <f t="shared" si="21"/>
        <v>07/2025</v>
      </c>
      <c r="J997" s="16" t="str">
        <f t="shared" si="22"/>
        <v>CXG-0725</v>
      </c>
    </row>
    <row r="998">
      <c r="A998" s="8" t="s">
        <v>10997</v>
      </c>
      <c r="B998" s="13">
        <v>45853.0</v>
      </c>
      <c r="C998" s="8" t="s">
        <v>6530</v>
      </c>
      <c r="D998" s="8" t="s">
        <v>1509</v>
      </c>
      <c r="E998" s="8">
        <v>85702.21</v>
      </c>
      <c r="G998" s="8" t="s">
        <v>37</v>
      </c>
      <c r="H998" s="8" t="s">
        <v>1509</v>
      </c>
      <c r="I998" s="16" t="str">
        <f t="shared" si="21"/>
        <v>07/2025</v>
      </c>
      <c r="J998" s="16" t="str">
        <f t="shared" si="22"/>
        <v>CXG-0725</v>
      </c>
    </row>
    <row r="999">
      <c r="A999" s="8" t="s">
        <v>10998</v>
      </c>
      <c r="B999" s="13">
        <v>45853.0</v>
      </c>
      <c r="C999" s="8" t="s">
        <v>6530</v>
      </c>
      <c r="D999" s="8" t="s">
        <v>1473</v>
      </c>
      <c r="E999" s="8">
        <v>0.71</v>
      </c>
      <c r="G999" s="8" t="s">
        <v>37</v>
      </c>
      <c r="I999" s="16" t="str">
        <f t="shared" si="21"/>
        <v>07/2025</v>
      </c>
      <c r="J999" s="16" t="str">
        <f t="shared" si="22"/>
        <v>CXG-0725</v>
      </c>
    </row>
    <row r="1000">
      <c r="A1000" s="8" t="s">
        <v>10999</v>
      </c>
      <c r="B1000" s="13">
        <v>45853.0</v>
      </c>
      <c r="C1000" s="8" t="s">
        <v>6513</v>
      </c>
      <c r="D1000" s="8" t="s">
        <v>1575</v>
      </c>
      <c r="E1000" s="8">
        <v>20000.0</v>
      </c>
      <c r="G1000" s="8" t="s">
        <v>23</v>
      </c>
      <c r="H1000" s="8" t="s">
        <v>11000</v>
      </c>
      <c r="I1000" s="16" t="str">
        <f t="shared" si="21"/>
        <v>07/2025</v>
      </c>
      <c r="J1000" s="16" t="str">
        <f t="shared" si="22"/>
        <v>CXG-0725</v>
      </c>
    </row>
    <row r="1001">
      <c r="A1001" s="8" t="s">
        <v>11001</v>
      </c>
      <c r="B1001" s="13">
        <v>45853.0</v>
      </c>
      <c r="C1001" s="8" t="s">
        <v>6513</v>
      </c>
      <c r="D1001" s="8" t="s">
        <v>1575</v>
      </c>
      <c r="E1001" s="8">
        <v>46880.0</v>
      </c>
      <c r="G1001" s="8" t="s">
        <v>23</v>
      </c>
      <c r="H1001" s="8" t="s">
        <v>11002</v>
      </c>
      <c r="I1001" s="16" t="str">
        <f t="shared" si="21"/>
        <v>07/2025</v>
      </c>
      <c r="J1001" s="16" t="str">
        <f t="shared" si="22"/>
        <v>CXG-0725</v>
      </c>
    </row>
    <row r="1002">
      <c r="A1002" s="8" t="s">
        <v>11003</v>
      </c>
      <c r="B1002" s="13">
        <v>45852.0</v>
      </c>
      <c r="C1002" s="8" t="s">
        <v>6453</v>
      </c>
      <c r="D1002" s="8" t="s">
        <v>1465</v>
      </c>
      <c r="E1002" s="8">
        <v>74083.17</v>
      </c>
      <c r="G1002" s="8" t="s">
        <v>130</v>
      </c>
      <c r="H1002" s="8"/>
      <c r="I1002" s="16" t="str">
        <f t="shared" si="21"/>
        <v>07/2025</v>
      </c>
      <c r="J1002" s="16" t="str">
        <f t="shared" si="22"/>
        <v>CXG-0725</v>
      </c>
    </row>
    <row r="1003">
      <c r="A1003" s="8" t="s">
        <v>11004</v>
      </c>
      <c r="B1003" s="13">
        <v>45854.0</v>
      </c>
      <c r="C1003" s="8" t="s">
        <v>6516</v>
      </c>
      <c r="D1003" s="8" t="s">
        <v>1509</v>
      </c>
      <c r="E1003" s="8">
        <v>160212.93</v>
      </c>
      <c r="G1003" s="8" t="s">
        <v>73</v>
      </c>
      <c r="H1003" s="8" t="s">
        <v>11005</v>
      </c>
      <c r="I1003" s="16" t="str">
        <f t="shared" si="21"/>
        <v>07/2025</v>
      </c>
      <c r="J1003" s="16" t="str">
        <f t="shared" si="22"/>
        <v>CXG-0725</v>
      </c>
    </row>
    <row r="1004">
      <c r="A1004" s="8" t="s">
        <v>11006</v>
      </c>
      <c r="B1004" s="13">
        <v>45854.0</v>
      </c>
      <c r="C1004" s="8" t="s">
        <v>6513</v>
      </c>
      <c r="D1004" s="8" t="s">
        <v>1575</v>
      </c>
      <c r="E1004" s="8">
        <v>24667.41</v>
      </c>
      <c r="G1004" s="8" t="s">
        <v>23</v>
      </c>
      <c r="H1004" s="8" t="s">
        <v>11007</v>
      </c>
      <c r="I1004" s="16" t="str">
        <f t="shared" si="21"/>
        <v>07/2025</v>
      </c>
      <c r="J1004" s="16" t="str">
        <f t="shared" si="22"/>
        <v>CXG-0725</v>
      </c>
    </row>
    <row r="1005">
      <c r="A1005" s="8" t="s">
        <v>11008</v>
      </c>
      <c r="B1005" s="13">
        <v>45854.0</v>
      </c>
      <c r="C1005" s="8" t="s">
        <v>6447</v>
      </c>
      <c r="D1005" s="8" t="s">
        <v>1509</v>
      </c>
      <c r="E1005" s="8">
        <v>85786.67</v>
      </c>
      <c r="G1005" s="8" t="s">
        <v>138</v>
      </c>
      <c r="H1005" s="8" t="s">
        <v>1509</v>
      </c>
      <c r="I1005" s="16" t="str">
        <f t="shared" si="21"/>
        <v>07/2025</v>
      </c>
      <c r="J1005" s="16" t="str">
        <f t="shared" si="22"/>
        <v>CXG-0725</v>
      </c>
    </row>
    <row r="1006">
      <c r="A1006" s="8" t="s">
        <v>11009</v>
      </c>
      <c r="B1006" s="13">
        <v>45854.0</v>
      </c>
      <c r="C1006" s="8" t="s">
        <v>6447</v>
      </c>
      <c r="D1006" s="8" t="s">
        <v>1473</v>
      </c>
      <c r="E1006" s="8">
        <v>-0.27</v>
      </c>
      <c r="G1006" s="8" t="s">
        <v>138</v>
      </c>
      <c r="H1006" s="8" t="s">
        <v>11010</v>
      </c>
      <c r="I1006" s="16" t="str">
        <f t="shared" si="21"/>
        <v>07/2025</v>
      </c>
      <c r="J1006" s="16" t="str">
        <f t="shared" si="22"/>
        <v>CXG-0725</v>
      </c>
    </row>
    <row r="1007">
      <c r="A1007" s="8" t="s">
        <v>11011</v>
      </c>
      <c r="B1007" s="13">
        <v>45855.0</v>
      </c>
      <c r="C1007" s="8" t="s">
        <v>6284</v>
      </c>
      <c r="D1007" s="8" t="s">
        <v>1509</v>
      </c>
      <c r="E1007" s="8">
        <v>19034.62</v>
      </c>
      <c r="G1007" s="8" t="s">
        <v>130</v>
      </c>
      <c r="H1007" s="8" t="s">
        <v>1509</v>
      </c>
      <c r="I1007" s="16" t="str">
        <f t="shared" si="21"/>
        <v>07/2025</v>
      </c>
      <c r="J1007" s="16" t="str">
        <f t="shared" si="22"/>
        <v>CXG-0725</v>
      </c>
    </row>
    <row r="1008">
      <c r="A1008" s="8" t="s">
        <v>11012</v>
      </c>
      <c r="B1008" s="13">
        <v>45855.0</v>
      </c>
      <c r="C1008" s="8" t="s">
        <v>6453</v>
      </c>
      <c r="D1008" s="8" t="s">
        <v>1473</v>
      </c>
      <c r="E1008" s="8">
        <v>665.75</v>
      </c>
      <c r="G1008" s="8" t="s">
        <v>130</v>
      </c>
      <c r="H1008" s="8" t="s">
        <v>11013</v>
      </c>
      <c r="I1008" s="16" t="str">
        <f t="shared" si="21"/>
        <v>07/2025</v>
      </c>
      <c r="J1008" s="16" t="str">
        <f t="shared" si="22"/>
        <v>CXG-0725</v>
      </c>
    </row>
    <row r="1009">
      <c r="A1009" s="10" t="s">
        <v>11014</v>
      </c>
      <c r="B1009" s="13">
        <v>45855.0</v>
      </c>
      <c r="C1009" s="8" t="s">
        <v>6284</v>
      </c>
      <c r="D1009" s="8" t="s">
        <v>1473</v>
      </c>
      <c r="E1009" s="8">
        <v>-665.75</v>
      </c>
      <c r="G1009" s="8" t="s">
        <v>130</v>
      </c>
      <c r="H1009" s="8" t="s">
        <v>11015</v>
      </c>
      <c r="I1009" s="16" t="str">
        <f t="shared" si="21"/>
        <v>07/2025</v>
      </c>
      <c r="J1009" s="16" t="str">
        <f t="shared" si="22"/>
        <v>CXG-0725</v>
      </c>
    </row>
    <row r="1010">
      <c r="A1010" s="8" t="s">
        <v>11016</v>
      </c>
      <c r="B1010" s="13">
        <v>45855.0</v>
      </c>
      <c r="C1010" s="8" t="s">
        <v>6123</v>
      </c>
      <c r="D1010" s="8" t="s">
        <v>1509</v>
      </c>
      <c r="E1010" s="8">
        <v>34222.18</v>
      </c>
      <c r="G1010" s="8" t="s">
        <v>130</v>
      </c>
      <c r="H1010" s="8" t="s">
        <v>1509</v>
      </c>
      <c r="I1010" s="16" t="str">
        <f t="shared" si="21"/>
        <v>07/2025</v>
      </c>
      <c r="J1010" s="16" t="str">
        <f t="shared" si="22"/>
        <v>CXG-0725</v>
      </c>
    </row>
    <row r="1011">
      <c r="A1011" s="8" t="s">
        <v>11017</v>
      </c>
      <c r="B1011" s="13">
        <v>45855.0</v>
      </c>
      <c r="C1011" s="8" t="s">
        <v>6123</v>
      </c>
      <c r="D1011" s="8" t="s">
        <v>1473</v>
      </c>
      <c r="E1011" s="8">
        <v>-5269.16</v>
      </c>
      <c r="G1011" s="8" t="s">
        <v>130</v>
      </c>
      <c r="H1011" s="8" t="s">
        <v>7490</v>
      </c>
      <c r="I1011" s="16" t="str">
        <f t="shared" si="21"/>
        <v>07/2025</v>
      </c>
      <c r="J1011" s="16" t="str">
        <f t="shared" si="22"/>
        <v>CXG-0725</v>
      </c>
    </row>
    <row r="1012">
      <c r="A1012" s="8" t="s">
        <v>11018</v>
      </c>
      <c r="B1012" s="13">
        <v>45855.0</v>
      </c>
      <c r="C1012" s="8" t="s">
        <v>6453</v>
      </c>
      <c r="D1012" s="8" t="s">
        <v>1473</v>
      </c>
      <c r="E1012" s="8">
        <v>5269.16</v>
      </c>
      <c r="G1012" s="8" t="s">
        <v>130</v>
      </c>
      <c r="H1012" s="8" t="s">
        <v>11019</v>
      </c>
      <c r="I1012" s="16" t="str">
        <f t="shared" si="21"/>
        <v>07/2025</v>
      </c>
      <c r="J1012" s="16" t="str">
        <f t="shared" si="22"/>
        <v>CXG-0725</v>
      </c>
    </row>
    <row r="1013">
      <c r="A1013" s="8" t="s">
        <v>11020</v>
      </c>
      <c r="B1013" s="13">
        <v>45855.0</v>
      </c>
      <c r="C1013" s="8" t="s">
        <v>6516</v>
      </c>
      <c r="D1013" s="8" t="s">
        <v>1509</v>
      </c>
      <c r="E1013" s="8">
        <v>303679.23</v>
      </c>
      <c r="G1013" s="8" t="s">
        <v>73</v>
      </c>
      <c r="H1013" s="8" t="s">
        <v>11021</v>
      </c>
      <c r="I1013" s="16" t="str">
        <f t="shared" si="21"/>
        <v>07/2025</v>
      </c>
      <c r="J1013" s="16" t="str">
        <f t="shared" si="22"/>
        <v>CXG-0725</v>
      </c>
    </row>
    <row r="1014">
      <c r="A1014" s="8" t="s">
        <v>11022</v>
      </c>
      <c r="B1014" s="13">
        <v>45855.0</v>
      </c>
      <c r="C1014" s="8" t="s">
        <v>6516</v>
      </c>
      <c r="D1014" s="8" t="s">
        <v>1509</v>
      </c>
      <c r="E1014" s="8">
        <v>99701.41</v>
      </c>
      <c r="G1014" s="8" t="s">
        <v>73</v>
      </c>
      <c r="H1014" s="8" t="s">
        <v>11021</v>
      </c>
      <c r="I1014" s="16" t="str">
        <f t="shared" si="21"/>
        <v>07/2025</v>
      </c>
      <c r="J1014" s="16" t="str">
        <f t="shared" si="22"/>
        <v>CXG-0725</v>
      </c>
    </row>
    <row r="1015">
      <c r="A1015" s="8" t="s">
        <v>11023</v>
      </c>
      <c r="B1015" s="13">
        <v>45855.0</v>
      </c>
      <c r="C1015" s="8" t="s">
        <v>6532</v>
      </c>
      <c r="D1015" s="8" t="s">
        <v>1465</v>
      </c>
      <c r="E1015" s="8">
        <v>15000.0</v>
      </c>
      <c r="G1015" s="8" t="s">
        <v>51</v>
      </c>
      <c r="H1015" s="8"/>
      <c r="I1015" s="16" t="str">
        <f t="shared" si="21"/>
        <v>07/2025</v>
      </c>
      <c r="J1015" s="16" t="str">
        <f t="shared" si="22"/>
        <v>CXG-0725</v>
      </c>
    </row>
    <row r="1016">
      <c r="A1016" s="8" t="s">
        <v>11024</v>
      </c>
      <c r="B1016" s="13">
        <v>45855.0</v>
      </c>
      <c r="C1016" s="8" t="s">
        <v>6532</v>
      </c>
      <c r="D1016" s="8" t="s">
        <v>1465</v>
      </c>
      <c r="E1016" s="8">
        <v>17000.0</v>
      </c>
      <c r="G1016" s="8" t="s">
        <v>51</v>
      </c>
      <c r="H1016" s="8"/>
      <c r="I1016" s="16" t="str">
        <f t="shared" si="21"/>
        <v>07/2025</v>
      </c>
      <c r="J1016" s="16" t="str">
        <f t="shared" si="22"/>
        <v>CXG-0725</v>
      </c>
    </row>
    <row r="1017">
      <c r="A1017" s="8" t="s">
        <v>11025</v>
      </c>
      <c r="B1017" s="13">
        <v>45855.0</v>
      </c>
      <c r="C1017" s="8" t="s">
        <v>6516</v>
      </c>
      <c r="D1017" s="8" t="s">
        <v>1509</v>
      </c>
      <c r="E1017" s="8">
        <v>99093.08</v>
      </c>
      <c r="G1017" s="8" t="s">
        <v>73</v>
      </c>
      <c r="H1017" s="8" t="s">
        <v>11021</v>
      </c>
      <c r="I1017" s="16" t="str">
        <f t="shared" si="21"/>
        <v>07/2025</v>
      </c>
      <c r="J1017" s="16" t="str">
        <f t="shared" si="22"/>
        <v>CXG-0725</v>
      </c>
    </row>
    <row r="1018">
      <c r="A1018" s="10" t="s">
        <v>11026</v>
      </c>
      <c r="B1018" s="13">
        <v>45855.0</v>
      </c>
      <c r="C1018" s="8" t="s">
        <v>6532</v>
      </c>
      <c r="D1018" s="8" t="s">
        <v>1465</v>
      </c>
      <c r="E1018" s="8">
        <v>43870.0</v>
      </c>
      <c r="G1018" s="8" t="s">
        <v>51</v>
      </c>
      <c r="H1018" s="8"/>
      <c r="I1018" s="16" t="str">
        <f t="shared" si="21"/>
        <v>07/2025</v>
      </c>
      <c r="J1018" s="16" t="str">
        <f t="shared" si="22"/>
        <v>CXG-0725</v>
      </c>
    </row>
    <row r="1019">
      <c r="A1019" s="8" t="s">
        <v>11027</v>
      </c>
      <c r="B1019" s="13">
        <v>45855.0</v>
      </c>
      <c r="C1019" s="8" t="s">
        <v>6532</v>
      </c>
      <c r="D1019" s="8" t="s">
        <v>1473</v>
      </c>
      <c r="E1019" s="8">
        <v>0.41</v>
      </c>
      <c r="G1019" s="8" t="s">
        <v>51</v>
      </c>
      <c r="H1019" s="8"/>
      <c r="I1019" s="16" t="str">
        <f t="shared" si="21"/>
        <v>07/2025</v>
      </c>
      <c r="J1019" s="16" t="str">
        <f t="shared" si="22"/>
        <v>CXG-0725</v>
      </c>
    </row>
    <row r="1020">
      <c r="A1020" s="8" t="s">
        <v>11028</v>
      </c>
      <c r="B1020" s="13">
        <v>45856.0</v>
      </c>
      <c r="C1020" s="8" t="s">
        <v>6516</v>
      </c>
      <c r="D1020" s="8" t="s">
        <v>1509</v>
      </c>
      <c r="E1020" s="8">
        <v>416078.94</v>
      </c>
      <c r="G1020" s="8" t="s">
        <v>73</v>
      </c>
      <c r="H1020" s="8" t="s">
        <v>11029</v>
      </c>
      <c r="I1020" s="16" t="str">
        <f t="shared" si="21"/>
        <v>07/2025</v>
      </c>
      <c r="J1020" s="16" t="str">
        <f t="shared" si="22"/>
        <v>CXG-0725</v>
      </c>
    </row>
    <row r="1021">
      <c r="A1021" s="8" t="s">
        <v>11030</v>
      </c>
      <c r="B1021" s="13">
        <v>45856.0</v>
      </c>
      <c r="C1021" s="8" t="s">
        <v>6513</v>
      </c>
      <c r="D1021" s="8" t="s">
        <v>1575</v>
      </c>
      <c r="E1021" s="8">
        <v>31970.66</v>
      </c>
      <c r="G1021" s="8" t="s">
        <v>23</v>
      </c>
      <c r="H1021" s="8" t="s">
        <v>11000</v>
      </c>
      <c r="I1021" s="16" t="str">
        <f t="shared" si="21"/>
        <v>07/2025</v>
      </c>
      <c r="J1021" s="16" t="str">
        <f t="shared" si="22"/>
        <v>CXG-0725</v>
      </c>
    </row>
    <row r="1022">
      <c r="A1022" s="8" t="s">
        <v>11031</v>
      </c>
      <c r="B1022" s="13">
        <v>45859.0</v>
      </c>
      <c r="C1022" s="8" t="s">
        <v>6352</v>
      </c>
      <c r="D1022" s="8" t="s">
        <v>1478</v>
      </c>
      <c r="E1022" s="8">
        <v>15000.0</v>
      </c>
      <c r="G1022" s="8" t="s">
        <v>201</v>
      </c>
      <c r="H1022" s="8"/>
      <c r="I1022" s="16" t="str">
        <f t="shared" si="21"/>
        <v>07/2025</v>
      </c>
      <c r="J1022" s="16" t="str">
        <f t="shared" si="22"/>
        <v>CXG-0725</v>
      </c>
    </row>
    <row r="1023">
      <c r="A1023" s="8" t="s">
        <v>11032</v>
      </c>
      <c r="B1023" s="13">
        <v>45859.0</v>
      </c>
      <c r="C1023" s="8" t="s">
        <v>6502</v>
      </c>
      <c r="D1023" s="8" t="s">
        <v>1509</v>
      </c>
      <c r="E1023" s="8">
        <v>85060.91</v>
      </c>
      <c r="G1023" s="8" t="s">
        <v>83</v>
      </c>
      <c r="H1023" s="8" t="s">
        <v>11033</v>
      </c>
      <c r="I1023" s="16" t="str">
        <f t="shared" si="21"/>
        <v>07/2025</v>
      </c>
      <c r="J1023" s="16" t="str">
        <f t="shared" si="22"/>
        <v>CXG-0725</v>
      </c>
    </row>
    <row r="1024">
      <c r="A1024" s="8" t="s">
        <v>11034</v>
      </c>
      <c r="B1024" s="13">
        <v>45859.0</v>
      </c>
      <c r="C1024" s="8" t="s">
        <v>6516</v>
      </c>
      <c r="D1024" s="8" t="s">
        <v>1575</v>
      </c>
      <c r="E1024" s="8">
        <v>293572.59</v>
      </c>
      <c r="G1024" s="8" t="s">
        <v>73</v>
      </c>
      <c r="H1024" s="8" t="s">
        <v>11035</v>
      </c>
      <c r="I1024" s="16" t="str">
        <f t="shared" si="21"/>
        <v>07/2025</v>
      </c>
      <c r="J1024" s="16" t="str">
        <f t="shared" si="22"/>
        <v>CXG-0725</v>
      </c>
    </row>
    <row r="1025">
      <c r="A1025" s="8" t="s">
        <v>11036</v>
      </c>
      <c r="B1025" s="13">
        <v>45859.0</v>
      </c>
      <c r="C1025" s="8" t="s">
        <v>6516</v>
      </c>
      <c r="D1025" s="8" t="s">
        <v>1575</v>
      </c>
      <c r="E1025" s="8">
        <v>305012.55</v>
      </c>
      <c r="G1025" s="8" t="s">
        <v>73</v>
      </c>
      <c r="H1025" s="8" t="s">
        <v>11035</v>
      </c>
      <c r="I1025" s="16" t="str">
        <f t="shared" si="21"/>
        <v>07/2025</v>
      </c>
      <c r="J1025" s="16" t="str">
        <f t="shared" si="22"/>
        <v>CXG-0725</v>
      </c>
    </row>
    <row r="1026">
      <c r="A1026" s="8" t="s">
        <v>11037</v>
      </c>
      <c r="B1026" s="13">
        <v>45859.0</v>
      </c>
      <c r="C1026" s="8" t="s">
        <v>6513</v>
      </c>
      <c r="D1026" s="8" t="s">
        <v>1575</v>
      </c>
      <c r="E1026" s="8">
        <v>41828.0</v>
      </c>
      <c r="G1026" s="8" t="s">
        <v>23</v>
      </c>
      <c r="H1026" s="8" t="s">
        <v>11002</v>
      </c>
      <c r="I1026" s="16" t="str">
        <f t="shared" si="21"/>
        <v>07/2025</v>
      </c>
      <c r="J1026" s="16" t="str">
        <f t="shared" si="22"/>
        <v>CXG-0725</v>
      </c>
    </row>
    <row r="1027">
      <c r="A1027" s="8" t="s">
        <v>11038</v>
      </c>
      <c r="B1027" s="13">
        <v>45859.0</v>
      </c>
      <c r="C1027" s="8" t="s">
        <v>6352</v>
      </c>
      <c r="D1027" s="8" t="s">
        <v>1473</v>
      </c>
      <c r="E1027" s="8">
        <v>500.0</v>
      </c>
      <c r="G1027" s="8" t="s">
        <v>201</v>
      </c>
      <c r="H1027" s="8" t="s">
        <v>11039</v>
      </c>
      <c r="I1027" s="16" t="str">
        <f t="shared" si="21"/>
        <v>07/2025</v>
      </c>
      <c r="J1027" s="16" t="str">
        <f t="shared" si="22"/>
        <v>CXG-0725</v>
      </c>
    </row>
    <row r="1028">
      <c r="A1028" s="10" t="s">
        <v>11040</v>
      </c>
      <c r="B1028" s="13">
        <v>45859.0</v>
      </c>
      <c r="C1028" s="8" t="s">
        <v>6494</v>
      </c>
      <c r="D1028" s="8" t="s">
        <v>1473</v>
      </c>
      <c r="E1028" s="8">
        <v>-500.0</v>
      </c>
      <c r="G1028" s="8" t="s">
        <v>27</v>
      </c>
      <c r="H1028" s="8"/>
      <c r="I1028" s="16" t="str">
        <f t="shared" si="21"/>
        <v>07/2025</v>
      </c>
      <c r="J1028" s="16" t="str">
        <f t="shared" si="22"/>
        <v>CXG-0725</v>
      </c>
    </row>
    <row r="1029">
      <c r="A1029" s="8" t="s">
        <v>11041</v>
      </c>
      <c r="B1029" s="13">
        <v>45859.0</v>
      </c>
      <c r="C1029" s="8" t="s">
        <v>6515</v>
      </c>
      <c r="D1029" s="8" t="s">
        <v>1473</v>
      </c>
      <c r="E1029" s="8">
        <v>3173.56</v>
      </c>
      <c r="G1029" s="8" t="s">
        <v>61</v>
      </c>
      <c r="H1029" s="8"/>
      <c r="I1029" s="16" t="str">
        <f t="shared" si="21"/>
        <v>07/2025</v>
      </c>
      <c r="J1029" s="16" t="str">
        <f t="shared" si="22"/>
        <v>CXG-0725</v>
      </c>
    </row>
    <row r="1030">
      <c r="A1030" s="8" t="s">
        <v>11042</v>
      </c>
      <c r="B1030" s="13">
        <v>45859.0</v>
      </c>
      <c r="C1030" s="8" t="s">
        <v>6494</v>
      </c>
      <c r="D1030" s="8" t="s">
        <v>1473</v>
      </c>
      <c r="E1030" s="8">
        <v>-6499.67</v>
      </c>
      <c r="G1030" s="8" t="s">
        <v>27</v>
      </c>
      <c r="H1030" s="8" t="s">
        <v>7490</v>
      </c>
      <c r="I1030" s="16" t="str">
        <f t="shared" si="21"/>
        <v>07/2025</v>
      </c>
      <c r="J1030" s="16" t="str">
        <f t="shared" si="22"/>
        <v>CXG-0725</v>
      </c>
    </row>
    <row r="1031">
      <c r="A1031" s="8" t="s">
        <v>11043</v>
      </c>
      <c r="B1031" s="13">
        <v>45859.0</v>
      </c>
      <c r="C1031" s="8" t="s">
        <v>6551</v>
      </c>
      <c r="D1031" s="8" t="s">
        <v>1575</v>
      </c>
      <c r="E1031" s="8">
        <v>25000.0</v>
      </c>
      <c r="G1031" s="8" t="s">
        <v>63</v>
      </c>
      <c r="H1031" s="8" t="s">
        <v>11002</v>
      </c>
      <c r="I1031" s="16" t="str">
        <f t="shared" si="21"/>
        <v>07/2025</v>
      </c>
      <c r="J1031" s="16" t="str">
        <f t="shared" si="22"/>
        <v>CXG-0725</v>
      </c>
    </row>
    <row r="1032">
      <c r="A1032" s="8" t="s">
        <v>11044</v>
      </c>
      <c r="B1032" s="13">
        <v>45859.0</v>
      </c>
      <c r="C1032" s="8" t="s">
        <v>6551</v>
      </c>
      <c r="D1032" s="8" t="s">
        <v>1575</v>
      </c>
      <c r="E1032" s="8">
        <v>25000.0</v>
      </c>
      <c r="G1032" s="8" t="s">
        <v>63</v>
      </c>
      <c r="H1032" s="8" t="s">
        <v>11002</v>
      </c>
      <c r="I1032" s="16" t="str">
        <f t="shared" si="21"/>
        <v>07/2025</v>
      </c>
      <c r="J1032" s="16" t="str">
        <f t="shared" si="22"/>
        <v>CXG-0725</v>
      </c>
    </row>
    <row r="1033">
      <c r="A1033" s="8" t="s">
        <v>11045</v>
      </c>
      <c r="B1033" s="13">
        <v>45859.0</v>
      </c>
      <c r="C1033" s="8" t="s">
        <v>6524</v>
      </c>
      <c r="D1033" s="8" t="s">
        <v>1478</v>
      </c>
      <c r="E1033" s="8">
        <v>63970.77</v>
      </c>
      <c r="G1033" s="8" t="s">
        <v>86</v>
      </c>
      <c r="H1033" s="8"/>
      <c r="I1033" s="16" t="str">
        <f t="shared" si="21"/>
        <v>07/2025</v>
      </c>
      <c r="J1033" s="16" t="str">
        <f t="shared" si="22"/>
        <v>CXG-0725</v>
      </c>
    </row>
    <row r="1034">
      <c r="A1034" s="8" t="s">
        <v>11046</v>
      </c>
      <c r="B1034" s="13">
        <v>45860.0</v>
      </c>
      <c r="C1034" s="8" t="s">
        <v>6516</v>
      </c>
      <c r="D1034" s="8" t="s">
        <v>1575</v>
      </c>
      <c r="E1034" s="8">
        <v>295151.16</v>
      </c>
      <c r="G1034" s="8" t="s">
        <v>73</v>
      </c>
      <c r="H1034" s="8" t="s">
        <v>11047</v>
      </c>
      <c r="I1034" s="16" t="str">
        <f t="shared" si="21"/>
        <v>07/2025</v>
      </c>
      <c r="J1034" s="16" t="str">
        <f t="shared" si="22"/>
        <v>CXG-0725</v>
      </c>
    </row>
    <row r="1035">
      <c r="A1035" s="8" t="s">
        <v>11048</v>
      </c>
      <c r="B1035" s="13">
        <v>45860.0</v>
      </c>
      <c r="C1035" s="8" t="s">
        <v>6516</v>
      </c>
      <c r="D1035" s="8" t="s">
        <v>1575</v>
      </c>
      <c r="E1035" s="8">
        <v>193066.18</v>
      </c>
      <c r="G1035" s="8" t="s">
        <v>73</v>
      </c>
      <c r="H1035" s="8" t="s">
        <v>11047</v>
      </c>
      <c r="I1035" s="16" t="str">
        <f t="shared" si="21"/>
        <v>07/2025</v>
      </c>
      <c r="J1035" s="16" t="str">
        <f t="shared" si="22"/>
        <v>CXG-0725</v>
      </c>
    </row>
    <row r="1036">
      <c r="A1036" s="8" t="s">
        <v>11049</v>
      </c>
      <c r="B1036" s="13">
        <v>45860.0</v>
      </c>
      <c r="C1036" s="8" t="s">
        <v>6447</v>
      </c>
      <c r="D1036" s="8" t="s">
        <v>1509</v>
      </c>
      <c r="E1036" s="8">
        <v>102293.33</v>
      </c>
      <c r="G1036" s="8" t="s">
        <v>138</v>
      </c>
      <c r="H1036" s="8" t="s">
        <v>1509</v>
      </c>
      <c r="I1036" s="16" t="str">
        <f t="shared" si="21"/>
        <v>07/2025</v>
      </c>
      <c r="J1036" s="16" t="str">
        <f t="shared" si="22"/>
        <v>CXG-0725</v>
      </c>
    </row>
    <row r="1037">
      <c r="A1037" s="8" t="s">
        <v>11050</v>
      </c>
      <c r="B1037" s="13">
        <v>45861.0</v>
      </c>
      <c r="C1037" s="8" t="s">
        <v>6447</v>
      </c>
      <c r="D1037" s="8" t="s">
        <v>1473</v>
      </c>
      <c r="E1037" s="8">
        <v>0.27</v>
      </c>
      <c r="G1037" s="8" t="s">
        <v>138</v>
      </c>
      <c r="H1037" s="8"/>
      <c r="I1037" s="16" t="str">
        <f t="shared" si="21"/>
        <v>07/2025</v>
      </c>
      <c r="J1037" s="16" t="str">
        <f t="shared" si="22"/>
        <v>CXG-0725</v>
      </c>
    </row>
    <row r="1038">
      <c r="A1038" s="10" t="s">
        <v>11051</v>
      </c>
      <c r="B1038" s="13">
        <v>45861.0</v>
      </c>
      <c r="C1038" s="8" t="s">
        <v>6551</v>
      </c>
      <c r="D1038" s="8" t="s">
        <v>1575</v>
      </c>
      <c r="E1038" s="8">
        <v>70000.0</v>
      </c>
      <c r="G1038" s="8" t="s">
        <v>63</v>
      </c>
      <c r="H1038" s="8" t="s">
        <v>11002</v>
      </c>
      <c r="I1038" s="16" t="str">
        <f t="shared" si="21"/>
        <v>07/2025</v>
      </c>
      <c r="J1038" s="16" t="str">
        <f t="shared" si="22"/>
        <v>CXG-0725</v>
      </c>
    </row>
    <row r="1039">
      <c r="A1039" s="10" t="s">
        <v>11052</v>
      </c>
      <c r="B1039" s="13">
        <v>45861.0</v>
      </c>
      <c r="C1039" s="8" t="s">
        <v>6505</v>
      </c>
      <c r="D1039" s="8" t="s">
        <v>1575</v>
      </c>
      <c r="E1039" s="8">
        <v>23534.0</v>
      </c>
      <c r="G1039" s="8" t="s">
        <v>213</v>
      </c>
      <c r="H1039" s="8" t="s">
        <v>11053</v>
      </c>
      <c r="I1039" s="16" t="str">
        <f t="shared" si="21"/>
        <v>07/2025</v>
      </c>
      <c r="J1039" s="16" t="str">
        <f t="shared" si="22"/>
        <v>CXG-0725</v>
      </c>
    </row>
    <row r="1040">
      <c r="A1040" s="8" t="s">
        <v>11054</v>
      </c>
      <c r="B1040" s="13">
        <v>45861.0</v>
      </c>
      <c r="C1040" s="8" t="s">
        <v>6502</v>
      </c>
      <c r="D1040" s="8" t="s">
        <v>1509</v>
      </c>
      <c r="E1040" s="8">
        <v>98481.51</v>
      </c>
      <c r="G1040" s="8" t="s">
        <v>83</v>
      </c>
      <c r="H1040" s="8" t="s">
        <v>11055</v>
      </c>
      <c r="I1040" s="16" t="str">
        <f t="shared" si="21"/>
        <v>07/2025</v>
      </c>
      <c r="J1040" s="16" t="str">
        <f t="shared" si="22"/>
        <v>CXG-0725</v>
      </c>
    </row>
    <row r="1041">
      <c r="A1041" s="8" t="s">
        <v>11056</v>
      </c>
      <c r="B1041" s="13">
        <v>45861.0</v>
      </c>
      <c r="C1041" s="8" t="s">
        <v>6516</v>
      </c>
      <c r="D1041" s="8" t="s">
        <v>1509</v>
      </c>
      <c r="E1041" s="8">
        <v>189866.18</v>
      </c>
      <c r="G1041" s="8" t="s">
        <v>73</v>
      </c>
      <c r="H1041" s="8" t="s">
        <v>11055</v>
      </c>
      <c r="I1041" s="16" t="str">
        <f t="shared" si="21"/>
        <v>07/2025</v>
      </c>
      <c r="J1041" s="16" t="str">
        <f t="shared" si="22"/>
        <v>CXG-0725</v>
      </c>
    </row>
    <row r="1042">
      <c r="A1042" s="8" t="s">
        <v>11057</v>
      </c>
      <c r="B1042" s="13">
        <v>45861.0</v>
      </c>
      <c r="C1042" s="8" t="s">
        <v>6532</v>
      </c>
      <c r="D1042" s="8" t="s">
        <v>1575</v>
      </c>
      <c r="E1042" s="8">
        <v>60000.0</v>
      </c>
      <c r="G1042" s="8" t="s">
        <v>51</v>
      </c>
      <c r="H1042" s="8" t="s">
        <v>11002</v>
      </c>
      <c r="I1042" s="16" t="str">
        <f t="shared" si="21"/>
        <v>07/2025</v>
      </c>
      <c r="J1042" s="16" t="str">
        <f t="shared" si="22"/>
        <v>CXG-0725</v>
      </c>
    </row>
    <row r="1043">
      <c r="A1043" s="10" t="s">
        <v>11058</v>
      </c>
      <c r="B1043" s="13">
        <v>45861.0</v>
      </c>
      <c r="C1043" s="8" t="s">
        <v>6513</v>
      </c>
      <c r="D1043" s="8" t="s">
        <v>1575</v>
      </c>
      <c r="E1043" s="8">
        <v>40000.0</v>
      </c>
      <c r="G1043" s="8" t="s">
        <v>23</v>
      </c>
      <c r="H1043" s="8" t="s">
        <v>11002</v>
      </c>
      <c r="I1043" s="16" t="str">
        <f t="shared" si="21"/>
        <v>07/2025</v>
      </c>
      <c r="J1043" s="16" t="str">
        <f t="shared" si="22"/>
        <v>CXG-0725</v>
      </c>
    </row>
    <row r="1044">
      <c r="A1044" s="8" t="s">
        <v>11059</v>
      </c>
      <c r="B1044" s="13">
        <v>45861.0</v>
      </c>
      <c r="C1044" s="8" t="s">
        <v>6558</v>
      </c>
      <c r="D1044" s="8" t="s">
        <v>1575</v>
      </c>
      <c r="E1044" s="8">
        <v>20000.0</v>
      </c>
      <c r="G1044" s="8" t="s">
        <v>95</v>
      </c>
      <c r="H1044" s="8" t="s">
        <v>11002</v>
      </c>
      <c r="I1044" s="16" t="str">
        <f t="shared" si="21"/>
        <v>07/2025</v>
      </c>
      <c r="J1044" s="16" t="str">
        <f t="shared" si="22"/>
        <v>CXG-0725</v>
      </c>
    </row>
    <row r="1045">
      <c r="A1045" s="8" t="s">
        <v>11060</v>
      </c>
      <c r="B1045" s="13">
        <v>45861.0</v>
      </c>
      <c r="C1045" s="8"/>
      <c r="D1045" s="8" t="s">
        <v>1505</v>
      </c>
      <c r="E1045" s="8">
        <v>10.82</v>
      </c>
      <c r="G1045" s="8"/>
      <c r="H1045" s="8" t="s">
        <v>11061</v>
      </c>
      <c r="I1045" s="16" t="str">
        <f t="shared" si="21"/>
        <v>07/2025</v>
      </c>
      <c r="J1045" s="16" t="str">
        <f t="shared" si="22"/>
        <v>CXG-0725</v>
      </c>
    </row>
    <row r="1046">
      <c r="A1046" s="8" t="s">
        <v>11062</v>
      </c>
      <c r="B1046" s="13">
        <v>45861.0</v>
      </c>
      <c r="C1046" s="8" t="s">
        <v>6524</v>
      </c>
      <c r="D1046" s="8" t="s">
        <v>1575</v>
      </c>
      <c r="E1046" s="8">
        <v>40000.0</v>
      </c>
      <c r="G1046" s="8" t="s">
        <v>86</v>
      </c>
      <c r="H1046" s="8" t="s">
        <v>11002</v>
      </c>
      <c r="I1046" s="16" t="str">
        <f t="shared" si="21"/>
        <v>07/2025</v>
      </c>
      <c r="J1046" s="16" t="str">
        <f t="shared" si="22"/>
        <v>CXG-0725</v>
      </c>
    </row>
    <row r="1047">
      <c r="A1047" s="8" t="s">
        <v>11063</v>
      </c>
      <c r="B1047" s="13">
        <v>45861.0</v>
      </c>
      <c r="C1047" s="8" t="s">
        <v>6505</v>
      </c>
      <c r="D1047" s="8" t="s">
        <v>1575</v>
      </c>
      <c r="E1047" s="8">
        <v>42800.0</v>
      </c>
      <c r="G1047" s="8" t="s">
        <v>213</v>
      </c>
      <c r="H1047" s="8" t="s">
        <v>11002</v>
      </c>
      <c r="I1047" s="16" t="str">
        <f t="shared" si="21"/>
        <v>07/2025</v>
      </c>
      <c r="J1047" s="16" t="str">
        <f t="shared" si="22"/>
        <v>CXG-0725</v>
      </c>
    </row>
    <row r="1048">
      <c r="A1048" s="8" t="s">
        <v>11064</v>
      </c>
      <c r="B1048" s="13">
        <v>45862.0</v>
      </c>
      <c r="C1048" s="8" t="s">
        <v>6516</v>
      </c>
      <c r="D1048" s="8" t="s">
        <v>1509</v>
      </c>
      <c r="E1048" s="8">
        <v>103333.07</v>
      </c>
      <c r="G1048" s="8" t="s">
        <v>73</v>
      </c>
      <c r="H1048" s="8" t="s">
        <v>11065</v>
      </c>
      <c r="I1048" s="16" t="str">
        <f t="shared" si="21"/>
        <v>07/2025</v>
      </c>
      <c r="J1048" s="16" t="str">
        <f t="shared" si="22"/>
        <v>CXG-0725</v>
      </c>
    </row>
    <row r="1049">
      <c r="A1049" s="8" t="s">
        <v>11066</v>
      </c>
      <c r="B1049" s="13">
        <v>45862.0</v>
      </c>
      <c r="C1049" s="8" t="s">
        <v>6513</v>
      </c>
      <c r="D1049" s="8" t="s">
        <v>1575</v>
      </c>
      <c r="E1049" s="8">
        <v>51520.0</v>
      </c>
      <c r="G1049" s="8" t="s">
        <v>23</v>
      </c>
      <c r="H1049" s="8" t="s">
        <v>11067</v>
      </c>
      <c r="I1049" s="16" t="str">
        <f t="shared" si="21"/>
        <v>07/2025</v>
      </c>
      <c r="J1049" s="16" t="str">
        <f t="shared" si="22"/>
        <v>CXG-0725</v>
      </c>
    </row>
    <row r="1050">
      <c r="A1050" s="8" t="s">
        <v>11068</v>
      </c>
      <c r="B1050" s="13">
        <v>45863.0</v>
      </c>
      <c r="C1050" s="8" t="s">
        <v>6516</v>
      </c>
      <c r="D1050" s="8" t="s">
        <v>1509</v>
      </c>
      <c r="E1050" s="8">
        <v>318799.18</v>
      </c>
      <c r="G1050" s="8" t="s">
        <v>73</v>
      </c>
      <c r="H1050" s="8" t="s">
        <v>11069</v>
      </c>
      <c r="I1050" s="16" t="str">
        <f t="shared" si="21"/>
        <v>07/2025</v>
      </c>
      <c r="J1050" s="16" t="str">
        <f t="shared" si="22"/>
        <v>CXG-0725</v>
      </c>
    </row>
    <row r="1051">
      <c r="A1051" s="8" t="s">
        <v>11070</v>
      </c>
      <c r="B1051" s="13">
        <v>45863.0</v>
      </c>
      <c r="C1051" s="8" t="s">
        <v>6505</v>
      </c>
      <c r="D1051" s="8" t="s">
        <v>1575</v>
      </c>
      <c r="E1051" s="8">
        <v>19201.0</v>
      </c>
      <c r="G1051" s="8" t="s">
        <v>213</v>
      </c>
      <c r="H1051" s="8" t="s">
        <v>11002</v>
      </c>
      <c r="I1051" s="16" t="str">
        <f t="shared" si="21"/>
        <v>07/2025</v>
      </c>
      <c r="J1051" s="16" t="str">
        <f t="shared" si="22"/>
        <v>CXG-0725</v>
      </c>
    </row>
    <row r="1052">
      <c r="A1052" s="8" t="s">
        <v>11071</v>
      </c>
      <c r="B1052" s="13">
        <v>45863.0</v>
      </c>
      <c r="C1052" s="8" t="s">
        <v>6513</v>
      </c>
      <c r="D1052" s="8" t="s">
        <v>1575</v>
      </c>
      <c r="E1052" s="8">
        <v>46000.0</v>
      </c>
      <c r="G1052" s="8" t="s">
        <v>23</v>
      </c>
      <c r="H1052" s="8" t="s">
        <v>11002</v>
      </c>
      <c r="I1052" s="16" t="str">
        <f t="shared" si="21"/>
        <v>07/2025</v>
      </c>
      <c r="J1052" s="16" t="str">
        <f t="shared" si="22"/>
        <v>CXG-0725</v>
      </c>
    </row>
    <row r="1053">
      <c r="A1053" s="8" t="s">
        <v>11072</v>
      </c>
      <c r="B1053" s="13">
        <v>45863.0</v>
      </c>
      <c r="C1053" s="8" t="s">
        <v>6447</v>
      </c>
      <c r="D1053" s="8" t="s">
        <v>1509</v>
      </c>
      <c r="E1053" s="8">
        <v>97066.67</v>
      </c>
      <c r="G1053" s="8" t="s">
        <v>138</v>
      </c>
      <c r="H1053" s="8" t="s">
        <v>1509</v>
      </c>
      <c r="I1053" s="16" t="str">
        <f t="shared" si="21"/>
        <v>07/2025</v>
      </c>
      <c r="J1053" s="16" t="str">
        <f t="shared" si="22"/>
        <v>CXG-0725</v>
      </c>
    </row>
    <row r="1054">
      <c r="A1054" s="8" t="s">
        <v>11073</v>
      </c>
      <c r="B1054" s="13">
        <v>45863.0</v>
      </c>
      <c r="C1054" s="8" t="s">
        <v>6447</v>
      </c>
      <c r="D1054" s="8" t="s">
        <v>1509</v>
      </c>
      <c r="E1054" s="8">
        <v>96346.67</v>
      </c>
      <c r="G1054" s="8" t="s">
        <v>138</v>
      </c>
      <c r="H1054" s="8" t="s">
        <v>1509</v>
      </c>
      <c r="I1054" s="16" t="str">
        <f t="shared" si="21"/>
        <v>07/2025</v>
      </c>
      <c r="J1054" s="16" t="str">
        <f t="shared" si="22"/>
        <v>CXG-0725</v>
      </c>
    </row>
    <row r="1055">
      <c r="A1055" s="8" t="s">
        <v>11074</v>
      </c>
      <c r="B1055" s="13">
        <v>45863.0</v>
      </c>
      <c r="C1055" s="8" t="s">
        <v>6447</v>
      </c>
      <c r="D1055" s="8" t="s">
        <v>1473</v>
      </c>
      <c r="E1055" s="8">
        <v>-0.54</v>
      </c>
      <c r="G1055" s="8" t="s">
        <v>138</v>
      </c>
      <c r="H1055" s="8"/>
      <c r="I1055" s="16" t="str">
        <f t="shared" si="21"/>
        <v>07/2025</v>
      </c>
      <c r="J1055" s="16" t="str">
        <f t="shared" si="22"/>
        <v>CXG-0725</v>
      </c>
    </row>
    <row r="1056">
      <c r="A1056" s="8" t="s">
        <v>11075</v>
      </c>
      <c r="B1056" s="13">
        <v>45866.0</v>
      </c>
      <c r="C1056" s="8" t="s">
        <v>6513</v>
      </c>
      <c r="D1056" s="8" t="s">
        <v>1575</v>
      </c>
      <c r="E1056" s="8">
        <v>30000.0</v>
      </c>
      <c r="G1056" s="8" t="s">
        <v>23</v>
      </c>
      <c r="H1056" s="8" t="s">
        <v>11002</v>
      </c>
      <c r="I1056" s="16" t="str">
        <f t="shared" si="21"/>
        <v>07/2025</v>
      </c>
      <c r="J1056" s="16" t="str">
        <f t="shared" si="22"/>
        <v>CXG-0725</v>
      </c>
    </row>
    <row r="1057">
      <c r="A1057" s="8" t="s">
        <v>11076</v>
      </c>
      <c r="B1057" s="13">
        <v>45867.0</v>
      </c>
      <c r="C1057" s="8"/>
      <c r="D1057" s="8" t="s">
        <v>405</v>
      </c>
      <c r="E1057" s="8">
        <v>600000.0</v>
      </c>
      <c r="G1057" s="8"/>
      <c r="H1057" s="8" t="s">
        <v>11077</v>
      </c>
      <c r="I1057" s="16" t="str">
        <f t="shared" si="21"/>
        <v>07/2025</v>
      </c>
      <c r="J1057" s="16" t="str">
        <f t="shared" si="22"/>
        <v>CXG-0725</v>
      </c>
    </row>
    <row r="1058">
      <c r="A1058" s="8" t="s">
        <v>11078</v>
      </c>
      <c r="B1058" s="13">
        <v>45867.0</v>
      </c>
      <c r="C1058" s="8" t="s">
        <v>6447</v>
      </c>
      <c r="D1058" s="8" t="s">
        <v>1509</v>
      </c>
      <c r="E1058" s="8">
        <v>101786.67</v>
      </c>
      <c r="G1058" s="8" t="s">
        <v>138</v>
      </c>
      <c r="H1058" s="8" t="s">
        <v>1509</v>
      </c>
      <c r="I1058" s="16" t="str">
        <f t="shared" si="21"/>
        <v>07/2025</v>
      </c>
      <c r="J1058" s="16" t="str">
        <f t="shared" si="22"/>
        <v>CXG-0725</v>
      </c>
    </row>
    <row r="1059">
      <c r="A1059" s="8" t="s">
        <v>11079</v>
      </c>
      <c r="B1059" s="13">
        <v>45867.0</v>
      </c>
      <c r="C1059" s="8" t="s">
        <v>6516</v>
      </c>
      <c r="D1059" s="8" t="s">
        <v>1575</v>
      </c>
      <c r="E1059" s="8">
        <v>99679.75</v>
      </c>
      <c r="G1059" s="8" t="s">
        <v>73</v>
      </c>
      <c r="H1059" s="8" t="s">
        <v>11080</v>
      </c>
      <c r="I1059" s="16" t="str">
        <f t="shared" si="21"/>
        <v>07/2025</v>
      </c>
      <c r="J1059" s="16" t="str">
        <f t="shared" si="22"/>
        <v>CXG-0725</v>
      </c>
    </row>
    <row r="1060">
      <c r="A1060" s="8" t="s">
        <v>11081</v>
      </c>
      <c r="B1060" s="13">
        <v>45867.0</v>
      </c>
      <c r="C1060" s="8" t="s">
        <v>6516</v>
      </c>
      <c r="D1060" s="8" t="s">
        <v>1575</v>
      </c>
      <c r="E1060" s="8">
        <v>306345.89</v>
      </c>
      <c r="G1060" s="8" t="s">
        <v>73</v>
      </c>
      <c r="H1060" s="8" t="s">
        <v>11082</v>
      </c>
      <c r="I1060" s="16" t="str">
        <f t="shared" si="21"/>
        <v>07/2025</v>
      </c>
      <c r="J1060" s="16" t="str">
        <f t="shared" si="22"/>
        <v>CXG-0725</v>
      </c>
    </row>
    <row r="1061">
      <c r="A1061" s="8" t="s">
        <v>11083</v>
      </c>
      <c r="B1061" s="13">
        <v>45867.0</v>
      </c>
      <c r="C1061" s="8" t="s">
        <v>6513</v>
      </c>
      <c r="D1061" s="8" t="s">
        <v>1575</v>
      </c>
      <c r="E1061" s="8">
        <v>27070.0</v>
      </c>
      <c r="G1061" s="8" t="s">
        <v>23</v>
      </c>
      <c r="H1061" s="8" t="s">
        <v>11002</v>
      </c>
      <c r="I1061" s="16" t="str">
        <f t="shared" si="21"/>
        <v>07/2025</v>
      </c>
      <c r="J1061" s="16" t="str">
        <f t="shared" si="22"/>
        <v>CXG-0725</v>
      </c>
    </row>
    <row r="1062">
      <c r="A1062" s="8" t="s">
        <v>11084</v>
      </c>
      <c r="B1062" s="13">
        <v>45867.0</v>
      </c>
      <c r="C1062" s="8" t="s">
        <v>6551</v>
      </c>
      <c r="D1062" s="8" t="s">
        <v>1575</v>
      </c>
      <c r="E1062" s="8">
        <v>26981.41</v>
      </c>
      <c r="G1062" s="8" t="s">
        <v>63</v>
      </c>
      <c r="H1062" s="8" t="s">
        <v>11002</v>
      </c>
      <c r="I1062" s="16" t="str">
        <f t="shared" si="21"/>
        <v>07/2025</v>
      </c>
      <c r="J1062" s="16" t="str">
        <f t="shared" si="22"/>
        <v>CXG-0725</v>
      </c>
    </row>
    <row r="1063">
      <c r="A1063" s="8" t="s">
        <v>11085</v>
      </c>
      <c r="B1063" s="13">
        <v>45867.0</v>
      </c>
      <c r="C1063" s="8" t="s">
        <v>6551</v>
      </c>
      <c r="D1063" s="8" t="s">
        <v>1575</v>
      </c>
      <c r="E1063" s="8">
        <v>25000.0</v>
      </c>
      <c r="G1063" s="8" t="s">
        <v>63</v>
      </c>
      <c r="H1063" s="8" t="s">
        <v>11002</v>
      </c>
      <c r="I1063" s="16" t="str">
        <f t="shared" si="21"/>
        <v>07/2025</v>
      </c>
      <c r="J1063" s="16" t="str">
        <f t="shared" si="22"/>
        <v>CXG-0725</v>
      </c>
    </row>
    <row r="1064">
      <c r="A1064" s="8" t="s">
        <v>11086</v>
      </c>
      <c r="B1064" s="13">
        <v>45868.0</v>
      </c>
      <c r="C1064" s="8" t="s">
        <v>6551</v>
      </c>
      <c r="D1064" s="8" t="s">
        <v>1575</v>
      </c>
      <c r="E1064" s="8">
        <v>15000.0</v>
      </c>
      <c r="G1064" s="8" t="s">
        <v>63</v>
      </c>
      <c r="H1064" s="8" t="s">
        <v>11002</v>
      </c>
      <c r="I1064" s="16" t="str">
        <f t="shared" si="21"/>
        <v>07/2025</v>
      </c>
      <c r="J1064" s="16" t="str">
        <f t="shared" si="22"/>
        <v>CXG-0725</v>
      </c>
    </row>
    <row r="1065">
      <c r="A1065" s="8" t="s">
        <v>11087</v>
      </c>
      <c r="B1065" s="13">
        <v>45868.0</v>
      </c>
      <c r="C1065" s="8" t="s">
        <v>6447</v>
      </c>
      <c r="D1065" s="8" t="s">
        <v>1473</v>
      </c>
      <c r="E1065" s="8">
        <v>-0.27</v>
      </c>
      <c r="G1065" s="8" t="s">
        <v>138</v>
      </c>
      <c r="H1065" s="8" t="s">
        <v>11088</v>
      </c>
      <c r="I1065" s="16" t="str">
        <f t="shared" si="21"/>
        <v>07/2025</v>
      </c>
      <c r="J1065" s="16" t="str">
        <f t="shared" si="22"/>
        <v>CXG-0725</v>
      </c>
    </row>
    <row r="1066">
      <c r="A1066" s="8" t="s">
        <v>11089</v>
      </c>
      <c r="B1066" s="13">
        <v>45869.0</v>
      </c>
      <c r="C1066" s="8" t="s">
        <v>6516</v>
      </c>
      <c r="D1066" s="8" t="s">
        <v>1509</v>
      </c>
      <c r="E1066" s="8">
        <v>69226.49</v>
      </c>
      <c r="G1066" s="8" t="s">
        <v>73</v>
      </c>
      <c r="H1066" s="8" t="s">
        <v>11090</v>
      </c>
      <c r="I1066" s="16" t="str">
        <f t="shared" si="21"/>
        <v>07/2025</v>
      </c>
      <c r="J1066" s="16" t="str">
        <f t="shared" si="22"/>
        <v>CXG-0725</v>
      </c>
    </row>
    <row r="1067">
      <c r="A1067" s="8" t="s">
        <v>11091</v>
      </c>
      <c r="B1067" s="13">
        <v>45869.0</v>
      </c>
      <c r="C1067" s="8" t="s">
        <v>6516</v>
      </c>
      <c r="D1067" s="8" t="s">
        <v>1575</v>
      </c>
      <c r="E1067" s="8">
        <v>295919.23</v>
      </c>
      <c r="G1067" s="8" t="s">
        <v>73</v>
      </c>
      <c r="H1067" s="8" t="s">
        <v>11082</v>
      </c>
      <c r="I1067" s="16" t="str">
        <f t="shared" si="21"/>
        <v>07/2025</v>
      </c>
      <c r="J1067" s="16" t="str">
        <f t="shared" si="22"/>
        <v>CXG-0725</v>
      </c>
    </row>
    <row r="1068">
      <c r="A1068" s="8" t="s">
        <v>11092</v>
      </c>
      <c r="B1068" s="13">
        <v>45869.0</v>
      </c>
      <c r="C1068" s="8" t="s">
        <v>6502</v>
      </c>
      <c r="D1068" s="8" t="s">
        <v>1509</v>
      </c>
      <c r="E1068" s="8">
        <v>76778.95</v>
      </c>
      <c r="G1068" s="8" t="s">
        <v>83</v>
      </c>
      <c r="H1068" s="8" t="s">
        <v>11090</v>
      </c>
      <c r="I1068" s="16" t="str">
        <f t="shared" si="21"/>
        <v>07/2025</v>
      </c>
      <c r="J1068" s="16" t="str">
        <f t="shared" si="22"/>
        <v>CXG-0725</v>
      </c>
    </row>
    <row r="1069">
      <c r="A1069" s="8" t="s">
        <v>11093</v>
      </c>
      <c r="B1069" s="13">
        <v>45869.0</v>
      </c>
      <c r="C1069" s="8" t="s">
        <v>6558</v>
      </c>
      <c r="D1069" s="8" t="s">
        <v>1575</v>
      </c>
      <c r="E1069" s="8">
        <v>74960.0</v>
      </c>
      <c r="G1069" s="8" t="s">
        <v>95</v>
      </c>
      <c r="H1069" s="8" t="s">
        <v>11094</v>
      </c>
      <c r="I1069" s="16" t="str">
        <f t="shared" si="21"/>
        <v>07/2025</v>
      </c>
      <c r="J1069" s="16" t="str">
        <f t="shared" si="22"/>
        <v>CXG-0725</v>
      </c>
    </row>
    <row r="1070">
      <c r="A1070" s="8" t="s">
        <v>11095</v>
      </c>
      <c r="B1070" s="13">
        <v>45869.0</v>
      </c>
      <c r="C1070" s="8" t="s">
        <v>6558</v>
      </c>
      <c r="D1070" s="8" t="s">
        <v>1575</v>
      </c>
      <c r="E1070" s="8">
        <v>3737.07</v>
      </c>
      <c r="G1070" s="8" t="s">
        <v>95</v>
      </c>
      <c r="H1070" s="8" t="s">
        <v>11002</v>
      </c>
      <c r="I1070" s="16" t="str">
        <f t="shared" si="21"/>
        <v>07/2025</v>
      </c>
      <c r="J1070" s="16" t="str">
        <f t="shared" si="22"/>
        <v>CXG-0725</v>
      </c>
    </row>
    <row r="1071">
      <c r="A1071" s="8" t="s">
        <v>11096</v>
      </c>
      <c r="B1071" s="13">
        <v>45869.0</v>
      </c>
      <c r="C1071" s="8" t="s">
        <v>6513</v>
      </c>
      <c r="D1071" s="8" t="s">
        <v>1575</v>
      </c>
      <c r="E1071" s="8">
        <v>25000.0</v>
      </c>
      <c r="G1071" s="8" t="s">
        <v>23</v>
      </c>
      <c r="H1071" s="8" t="s">
        <v>11002</v>
      </c>
      <c r="I1071" s="16" t="str">
        <f t="shared" si="21"/>
        <v>07/2025</v>
      </c>
      <c r="J1071" s="16" t="str">
        <f t="shared" si="22"/>
        <v>CXG-0725</v>
      </c>
    </row>
    <row r="1072">
      <c r="A1072" s="8" t="s">
        <v>11097</v>
      </c>
      <c r="B1072" s="13">
        <v>45869.0</v>
      </c>
      <c r="C1072" s="8" t="s">
        <v>6513</v>
      </c>
      <c r="D1072" s="8" t="s">
        <v>1575</v>
      </c>
      <c r="E1072" s="8">
        <v>51460.0</v>
      </c>
      <c r="G1072" s="8" t="s">
        <v>23</v>
      </c>
      <c r="H1072" s="8" t="s">
        <v>11000</v>
      </c>
      <c r="I1072" s="16" t="str">
        <f t="shared" si="21"/>
        <v>07/2025</v>
      </c>
      <c r="J1072" s="16" t="str">
        <f t="shared" si="22"/>
        <v>CXG-0725</v>
      </c>
    </row>
    <row r="1073">
      <c r="A1073" s="8" t="s">
        <v>11098</v>
      </c>
      <c r="B1073" s="13">
        <v>45870.0</v>
      </c>
      <c r="C1073" s="8" t="s">
        <v>6440</v>
      </c>
      <c r="D1073" s="8" t="s">
        <v>1575</v>
      </c>
      <c r="E1073" s="8">
        <v>39450.0</v>
      </c>
      <c r="G1073" s="8" t="s">
        <v>23</v>
      </c>
      <c r="H1073" s="8" t="s">
        <v>11002</v>
      </c>
      <c r="I1073" s="16" t="str">
        <f t="shared" si="21"/>
        <v>08/2025</v>
      </c>
      <c r="J1073" s="16" t="str">
        <f t="shared" si="22"/>
        <v>CXG-0825</v>
      </c>
    </row>
    <row r="1074">
      <c r="A1074" s="8" t="s">
        <v>11099</v>
      </c>
      <c r="B1074" s="13">
        <v>45870.0</v>
      </c>
      <c r="C1074" s="8" t="s">
        <v>6513</v>
      </c>
      <c r="D1074" s="8" t="s">
        <v>1575</v>
      </c>
      <c r="E1074" s="8">
        <v>20000.0</v>
      </c>
      <c r="G1074" s="8" t="s">
        <v>23</v>
      </c>
      <c r="H1074" s="8" t="s">
        <v>11002</v>
      </c>
      <c r="I1074" s="16" t="str">
        <f t="shared" si="21"/>
        <v>08/2025</v>
      </c>
      <c r="J1074" s="16" t="str">
        <f t="shared" si="22"/>
        <v>CXG-0825</v>
      </c>
    </row>
    <row r="1075">
      <c r="A1075" s="8" t="s">
        <v>11100</v>
      </c>
      <c r="B1075" s="13">
        <v>45871.0</v>
      </c>
      <c r="C1075" s="8" t="s">
        <v>6573</v>
      </c>
      <c r="D1075" s="8" t="s">
        <v>1478</v>
      </c>
      <c r="E1075" s="8">
        <v>30125.0</v>
      </c>
      <c r="G1075" s="8" t="s">
        <v>27</v>
      </c>
      <c r="H1075" s="8"/>
      <c r="I1075" s="16" t="str">
        <f t="shared" si="21"/>
        <v>08/2025</v>
      </c>
      <c r="J1075" s="16" t="str">
        <f t="shared" si="22"/>
        <v>CXG-0825</v>
      </c>
    </row>
    <row r="1076">
      <c r="A1076" s="8" t="s">
        <v>11101</v>
      </c>
      <c r="B1076" s="13">
        <v>45871.0</v>
      </c>
      <c r="C1076" s="8" t="s">
        <v>6573</v>
      </c>
      <c r="D1076" s="8" t="s">
        <v>1478</v>
      </c>
      <c r="E1076" s="8">
        <v>19875.0</v>
      </c>
      <c r="G1076" s="8" t="s">
        <v>27</v>
      </c>
      <c r="H1076" s="8"/>
      <c r="I1076" s="16" t="str">
        <f t="shared" si="21"/>
        <v>08/2025</v>
      </c>
      <c r="J1076" s="16" t="str">
        <f t="shared" si="22"/>
        <v>CXG-0825</v>
      </c>
    </row>
    <row r="1077">
      <c r="A1077" s="8" t="s">
        <v>11102</v>
      </c>
      <c r="B1077" s="13">
        <v>45873.0</v>
      </c>
      <c r="C1077" s="8" t="s">
        <v>6453</v>
      </c>
      <c r="D1077" s="8" t="s">
        <v>1473</v>
      </c>
      <c r="E1077" s="8">
        <v>7270.53</v>
      </c>
      <c r="G1077" s="8" t="s">
        <v>130</v>
      </c>
      <c r="H1077" s="8"/>
      <c r="I1077" s="16" t="str">
        <f t="shared" si="21"/>
        <v>08/2025</v>
      </c>
      <c r="J1077" s="16" t="str">
        <f t="shared" si="22"/>
        <v>CXG-0825</v>
      </c>
    </row>
    <row r="1078">
      <c r="A1078" s="8" t="s">
        <v>11103</v>
      </c>
      <c r="B1078" s="13">
        <v>45873.0</v>
      </c>
      <c r="C1078" s="8" t="s">
        <v>6532</v>
      </c>
      <c r="D1078" s="8" t="s">
        <v>1478</v>
      </c>
      <c r="E1078" s="8">
        <v>16720.0</v>
      </c>
      <c r="G1078" s="8" t="s">
        <v>51</v>
      </c>
      <c r="H1078" s="8"/>
      <c r="I1078" s="16" t="str">
        <f t="shared" si="21"/>
        <v>08/2025</v>
      </c>
      <c r="J1078" s="16" t="str">
        <f t="shared" si="22"/>
        <v>CXG-0825</v>
      </c>
    </row>
    <row r="1079">
      <c r="A1079" s="8" t="s">
        <v>11104</v>
      </c>
      <c r="B1079" s="13">
        <v>45873.0</v>
      </c>
      <c r="C1079" s="8" t="s">
        <v>6580</v>
      </c>
      <c r="D1079" s="8" t="s">
        <v>1509</v>
      </c>
      <c r="E1079" s="8">
        <v>206079.47</v>
      </c>
      <c r="G1079" s="8" t="s">
        <v>73</v>
      </c>
      <c r="H1079" s="8" t="s">
        <v>11105</v>
      </c>
      <c r="I1079" s="16" t="str">
        <f t="shared" si="21"/>
        <v>08/2025</v>
      </c>
      <c r="J1079" s="16" t="str">
        <f t="shared" si="22"/>
        <v>CXG-0825</v>
      </c>
    </row>
    <row r="1080">
      <c r="A1080" s="8" t="s">
        <v>11106</v>
      </c>
      <c r="B1080" s="13">
        <v>45873.0</v>
      </c>
      <c r="C1080" s="8" t="s">
        <v>6532</v>
      </c>
      <c r="D1080" s="8" t="s">
        <v>1478</v>
      </c>
      <c r="E1080" s="8">
        <v>10000.0</v>
      </c>
      <c r="G1080" s="8" t="s">
        <v>51</v>
      </c>
      <c r="H1080" s="8"/>
      <c r="I1080" s="16" t="str">
        <f t="shared" si="21"/>
        <v>08/2025</v>
      </c>
      <c r="J1080" s="16" t="str">
        <f t="shared" si="22"/>
        <v>CXG-0825</v>
      </c>
    </row>
    <row r="1081">
      <c r="A1081" s="8" t="s">
        <v>11107</v>
      </c>
      <c r="B1081" s="13">
        <v>45873.0</v>
      </c>
      <c r="C1081" s="8" t="s">
        <v>6513</v>
      </c>
      <c r="D1081" s="8" t="s">
        <v>1575</v>
      </c>
      <c r="E1081" s="8">
        <v>30000.0</v>
      </c>
      <c r="G1081" s="8" t="s">
        <v>23</v>
      </c>
      <c r="H1081" s="8" t="s">
        <v>11002</v>
      </c>
      <c r="I1081" s="16" t="str">
        <f t="shared" si="21"/>
        <v>08/2025</v>
      </c>
      <c r="J1081" s="16" t="str">
        <f t="shared" si="22"/>
        <v>CXG-0825</v>
      </c>
    </row>
    <row r="1082">
      <c r="A1082" s="8" t="s">
        <v>11108</v>
      </c>
      <c r="B1082" s="13">
        <v>45873.0</v>
      </c>
      <c r="C1082" s="8" t="s">
        <v>6505</v>
      </c>
      <c r="D1082" s="8" t="s">
        <v>1575</v>
      </c>
      <c r="E1082" s="8">
        <v>40000.0</v>
      </c>
      <c r="G1082" s="8" t="s">
        <v>213</v>
      </c>
      <c r="H1082" s="8" t="s">
        <v>11002</v>
      </c>
      <c r="I1082" s="16" t="str">
        <f t="shared" si="21"/>
        <v>08/2025</v>
      </c>
      <c r="J1082" s="16" t="str">
        <f t="shared" si="22"/>
        <v>CXG-0825</v>
      </c>
    </row>
    <row r="1083">
      <c r="A1083" s="8" t="s">
        <v>11109</v>
      </c>
      <c r="B1083" s="13">
        <v>45874.0</v>
      </c>
      <c r="C1083" s="8" t="s">
        <v>6447</v>
      </c>
      <c r="D1083" s="8" t="s">
        <v>1509</v>
      </c>
      <c r="E1083" s="8">
        <v>100906.67</v>
      </c>
      <c r="G1083" s="8" t="s">
        <v>138</v>
      </c>
      <c r="H1083" s="8"/>
      <c r="I1083" s="16" t="str">
        <f t="shared" si="21"/>
        <v>08/2025</v>
      </c>
      <c r="J1083" s="16" t="str">
        <f t="shared" si="22"/>
        <v>CXG-0825</v>
      </c>
    </row>
    <row r="1084">
      <c r="A1084" s="8" t="s">
        <v>11110</v>
      </c>
      <c r="B1084" s="13">
        <v>45874.0</v>
      </c>
      <c r="C1084" s="8" t="s">
        <v>6447</v>
      </c>
      <c r="D1084" s="8" t="s">
        <v>1509</v>
      </c>
      <c r="E1084" s="8">
        <v>85626.67</v>
      </c>
      <c r="G1084" s="8" t="s">
        <v>138</v>
      </c>
      <c r="H1084" s="8"/>
      <c r="I1084" s="16" t="str">
        <f t="shared" si="21"/>
        <v>08/2025</v>
      </c>
      <c r="J1084" s="16" t="str">
        <f t="shared" si="22"/>
        <v>CXG-0825</v>
      </c>
    </row>
    <row r="1085">
      <c r="A1085" s="8" t="s">
        <v>11111</v>
      </c>
      <c r="B1085" s="13">
        <v>45875.0</v>
      </c>
      <c r="C1085" s="8" t="s">
        <v>6447</v>
      </c>
      <c r="D1085" s="8" t="s">
        <v>1473</v>
      </c>
      <c r="E1085" s="8">
        <v>-0.54</v>
      </c>
      <c r="G1085" s="8" t="s">
        <v>138</v>
      </c>
      <c r="H1085" s="8"/>
      <c r="I1085" s="16" t="str">
        <f t="shared" si="21"/>
        <v>08/2025</v>
      </c>
      <c r="J1085" s="16" t="str">
        <f t="shared" si="22"/>
        <v>CXG-0825</v>
      </c>
    </row>
    <row r="1086">
      <c r="A1086" s="8" t="s">
        <v>11112</v>
      </c>
      <c r="B1086" s="13">
        <v>45875.0</v>
      </c>
      <c r="C1086" s="8" t="s">
        <v>6580</v>
      </c>
      <c r="D1086" s="8" t="s">
        <v>1509</v>
      </c>
      <c r="E1086" s="8">
        <v>200079.49</v>
      </c>
      <c r="G1086" s="8" t="s">
        <v>73</v>
      </c>
      <c r="H1086" s="8" t="s">
        <v>11113</v>
      </c>
      <c r="I1086" s="16" t="str">
        <f t="shared" si="21"/>
        <v>08/2025</v>
      </c>
      <c r="J1086" s="16" t="str">
        <f t="shared" si="22"/>
        <v>CXG-0825</v>
      </c>
    </row>
    <row r="1087">
      <c r="A1087" s="8" t="s">
        <v>11114</v>
      </c>
      <c r="B1087" s="13">
        <v>45875.0</v>
      </c>
      <c r="C1087" s="8" t="s">
        <v>6580</v>
      </c>
      <c r="D1087" s="8" t="s">
        <v>1509</v>
      </c>
      <c r="E1087" s="8">
        <v>208719.46</v>
      </c>
      <c r="G1087" s="8" t="s">
        <v>73</v>
      </c>
      <c r="H1087" s="8" t="s">
        <v>11113</v>
      </c>
      <c r="I1087" s="16" t="str">
        <f t="shared" si="21"/>
        <v>08/2025</v>
      </c>
      <c r="J1087" s="16" t="str">
        <f t="shared" si="22"/>
        <v>CXG-0825</v>
      </c>
    </row>
    <row r="1088">
      <c r="A1088" s="8" t="s">
        <v>11115</v>
      </c>
      <c r="B1088" s="13">
        <v>45875.0</v>
      </c>
      <c r="C1088" s="8" t="s">
        <v>6573</v>
      </c>
      <c r="D1088" s="8" t="s">
        <v>1478</v>
      </c>
      <c r="E1088" s="8">
        <v>27188.0</v>
      </c>
      <c r="G1088" s="8" t="s">
        <v>27</v>
      </c>
      <c r="H1088" s="8"/>
      <c r="I1088" s="16" t="str">
        <f t="shared" si="21"/>
        <v>08/2025</v>
      </c>
      <c r="J1088" s="16" t="str">
        <f t="shared" si="22"/>
        <v>CXG-0825</v>
      </c>
    </row>
    <row r="1089">
      <c r="A1089" s="8" t="s">
        <v>11116</v>
      </c>
      <c r="B1089" s="13">
        <v>45876.0</v>
      </c>
      <c r="C1089" s="8" t="s">
        <v>6513</v>
      </c>
      <c r="D1089" s="8" t="s">
        <v>1575</v>
      </c>
      <c r="E1089" s="8">
        <v>49500.0</v>
      </c>
      <c r="G1089" s="8" t="s">
        <v>23</v>
      </c>
      <c r="H1089" s="8" t="s">
        <v>11002</v>
      </c>
      <c r="I1089" s="16" t="str">
        <f t="shared" si="21"/>
        <v>08/2025</v>
      </c>
      <c r="J1089" s="16" t="str">
        <f t="shared" si="22"/>
        <v>CXG-0825</v>
      </c>
    </row>
    <row r="1090">
      <c r="A1090" s="8" t="s">
        <v>11117</v>
      </c>
      <c r="B1090" s="13">
        <v>45876.0</v>
      </c>
      <c r="C1090" s="8" t="s">
        <v>6532</v>
      </c>
      <c r="D1090" s="8" t="s">
        <v>1478</v>
      </c>
      <c r="E1090" s="8">
        <v>10000.0</v>
      </c>
      <c r="G1090" s="8" t="s">
        <v>51</v>
      </c>
      <c r="H1090" s="8"/>
      <c r="I1090" s="16" t="str">
        <f t="shared" si="21"/>
        <v>08/2025</v>
      </c>
      <c r="J1090" s="16" t="str">
        <f t="shared" si="22"/>
        <v>CXG-0825</v>
      </c>
    </row>
    <row r="1091">
      <c r="A1091" s="8" t="s">
        <v>11118</v>
      </c>
      <c r="B1091" s="13">
        <v>45876.0</v>
      </c>
      <c r="C1091" s="8" t="s">
        <v>6532</v>
      </c>
      <c r="D1091" s="8" t="s">
        <v>1473</v>
      </c>
      <c r="E1091" s="8">
        <v>25.74</v>
      </c>
      <c r="G1091" s="8" t="s">
        <v>51</v>
      </c>
      <c r="H1091" s="8"/>
      <c r="I1091" s="16" t="str">
        <f t="shared" si="21"/>
        <v>08/2025</v>
      </c>
      <c r="J1091" s="16" t="str">
        <f t="shared" si="22"/>
        <v>CXG-0825</v>
      </c>
    </row>
    <row r="1092">
      <c r="A1092" s="8" t="s">
        <v>11119</v>
      </c>
      <c r="B1092" s="13">
        <v>45877.0</v>
      </c>
      <c r="C1092" s="8" t="s">
        <v>6573</v>
      </c>
      <c r="D1092" s="8" t="s">
        <v>1478</v>
      </c>
      <c r="E1092" s="8">
        <v>20000.0</v>
      </c>
      <c r="G1092" s="8" t="s">
        <v>27</v>
      </c>
      <c r="H1092" s="8"/>
      <c r="I1092" s="16" t="str">
        <f t="shared" si="21"/>
        <v>08/2025</v>
      </c>
      <c r="J1092" s="16" t="str">
        <f t="shared" si="22"/>
        <v>CXG-0825</v>
      </c>
    </row>
    <row r="1093">
      <c r="A1093" s="8" t="s">
        <v>11120</v>
      </c>
      <c r="B1093" s="13">
        <v>45877.0</v>
      </c>
      <c r="C1093" s="8"/>
      <c r="D1093" s="8" t="s">
        <v>405</v>
      </c>
      <c r="E1093" s="8">
        <v>96000.0</v>
      </c>
      <c r="G1093" s="8"/>
      <c r="H1093" s="8"/>
      <c r="I1093" s="16" t="str">
        <f t="shared" si="21"/>
        <v>08/2025</v>
      </c>
      <c r="J1093" s="16" t="str">
        <f t="shared" si="22"/>
        <v>CXG-0825</v>
      </c>
    </row>
    <row r="1094">
      <c r="A1094" s="8" t="s">
        <v>11121</v>
      </c>
      <c r="B1094" s="13">
        <v>45877.0</v>
      </c>
      <c r="C1094" s="8" t="s">
        <v>6513</v>
      </c>
      <c r="D1094" s="8" t="s">
        <v>1575</v>
      </c>
      <c r="E1094" s="8">
        <v>41856.0</v>
      </c>
      <c r="G1094" s="8" t="s">
        <v>23</v>
      </c>
      <c r="H1094" s="8" t="s">
        <v>11002</v>
      </c>
      <c r="I1094" s="16" t="str">
        <f t="shared" si="21"/>
        <v>08/2025</v>
      </c>
      <c r="J1094" s="16" t="str">
        <f t="shared" si="22"/>
        <v>CXG-0825</v>
      </c>
    </row>
    <row r="1095">
      <c r="A1095" s="8" t="s">
        <v>11122</v>
      </c>
      <c r="B1095" s="13">
        <v>45877.0</v>
      </c>
      <c r="C1095" s="8" t="s">
        <v>6513</v>
      </c>
      <c r="D1095" s="8" t="s">
        <v>1473</v>
      </c>
      <c r="E1095" s="8">
        <v>-90.32</v>
      </c>
      <c r="G1095" s="8" t="s">
        <v>23</v>
      </c>
      <c r="H1095" s="8"/>
      <c r="I1095" s="16" t="str">
        <f t="shared" si="21"/>
        <v>08/2025</v>
      </c>
      <c r="J1095" s="16" t="str">
        <f t="shared" si="22"/>
        <v>CXG-0825</v>
      </c>
    </row>
    <row r="1096">
      <c r="A1096" s="8" t="s">
        <v>11123</v>
      </c>
      <c r="B1096" s="13">
        <v>45877.0</v>
      </c>
      <c r="C1096" s="8" t="s">
        <v>6440</v>
      </c>
      <c r="D1096" s="8" t="s">
        <v>1473</v>
      </c>
      <c r="E1096" s="8">
        <v>89.2</v>
      </c>
      <c r="G1096" s="8" t="s">
        <v>23</v>
      </c>
      <c r="H1096" s="8"/>
      <c r="I1096" s="16" t="str">
        <f t="shared" si="21"/>
        <v>08/2025</v>
      </c>
      <c r="J1096" s="16" t="str">
        <f t="shared" si="22"/>
        <v>CXG-0825</v>
      </c>
    </row>
    <row r="1097">
      <c r="A1097" s="8" t="s">
        <v>11124</v>
      </c>
      <c r="B1097" s="13">
        <v>45877.0</v>
      </c>
      <c r="C1097" s="8" t="s">
        <v>6580</v>
      </c>
      <c r="D1097" s="8" t="s">
        <v>1478</v>
      </c>
      <c r="E1097" s="8">
        <v>308852.55</v>
      </c>
      <c r="G1097" s="8" t="s">
        <v>73</v>
      </c>
      <c r="H1097" s="8" t="s">
        <v>11125</v>
      </c>
      <c r="I1097" s="16" t="str">
        <f t="shared" si="21"/>
        <v>08/2025</v>
      </c>
      <c r="J1097" s="16" t="str">
        <f t="shared" si="22"/>
        <v>CXG-0825</v>
      </c>
    </row>
    <row r="1098">
      <c r="A1098" s="8" t="s">
        <v>11126</v>
      </c>
      <c r="B1098" s="13">
        <v>45880.0</v>
      </c>
      <c r="C1098" s="8" t="s">
        <v>6594</v>
      </c>
      <c r="D1098" s="8" t="s">
        <v>1478</v>
      </c>
      <c r="E1098" s="8">
        <v>35000.0</v>
      </c>
      <c r="G1098" s="8" t="s">
        <v>27</v>
      </c>
      <c r="H1098" s="8"/>
      <c r="I1098" s="16" t="str">
        <f t="shared" si="21"/>
        <v>08/2025</v>
      </c>
      <c r="J1098" s="16" t="str">
        <f t="shared" si="22"/>
        <v>CXG-0825</v>
      </c>
    </row>
    <row r="1099">
      <c r="A1099" s="8" t="s">
        <v>11127</v>
      </c>
      <c r="B1099" s="13">
        <v>45881.0</v>
      </c>
      <c r="C1099" s="8" t="s">
        <v>6580</v>
      </c>
      <c r="D1099" s="8" t="s">
        <v>1478</v>
      </c>
      <c r="E1099" s="8">
        <v>52801.04</v>
      </c>
      <c r="G1099" s="8" t="s">
        <v>73</v>
      </c>
      <c r="H1099" s="8" t="s">
        <v>11128</v>
      </c>
      <c r="I1099" s="16" t="str">
        <f t="shared" si="21"/>
        <v>08/2025</v>
      </c>
      <c r="J1099" s="16" t="str">
        <f t="shared" si="22"/>
        <v>CXG-0825</v>
      </c>
    </row>
    <row r="1100">
      <c r="A1100" s="8" t="s">
        <v>11129</v>
      </c>
      <c r="B1100" s="13">
        <v>45881.0</v>
      </c>
      <c r="C1100" s="8" t="s">
        <v>6580</v>
      </c>
      <c r="D1100" s="8" t="s">
        <v>1509</v>
      </c>
      <c r="E1100" s="8">
        <v>410638.94</v>
      </c>
      <c r="G1100" s="8" t="s">
        <v>73</v>
      </c>
      <c r="H1100" s="8" t="s">
        <v>11128</v>
      </c>
      <c r="I1100" s="16" t="str">
        <f t="shared" si="21"/>
        <v>08/2025</v>
      </c>
      <c r="J1100" s="16" t="str">
        <f t="shared" si="22"/>
        <v>CXG-0825</v>
      </c>
    </row>
    <row r="1101">
      <c r="A1101" s="8" t="s">
        <v>11130</v>
      </c>
      <c r="B1101" s="13">
        <v>45881.0</v>
      </c>
      <c r="C1101" s="8" t="s">
        <v>6505</v>
      </c>
      <c r="D1101" s="8" t="s">
        <v>1575</v>
      </c>
      <c r="E1101" s="8">
        <v>33834.0</v>
      </c>
      <c r="G1101" s="8" t="s">
        <v>213</v>
      </c>
      <c r="H1101" s="8" t="s">
        <v>11002</v>
      </c>
      <c r="I1101" s="16" t="str">
        <f t="shared" si="21"/>
        <v>08/2025</v>
      </c>
      <c r="J1101" s="16" t="str">
        <f t="shared" si="22"/>
        <v>CXG-0825</v>
      </c>
    </row>
    <row r="1102">
      <c r="A1102" s="8" t="s">
        <v>11131</v>
      </c>
      <c r="B1102" s="13">
        <v>45881.0</v>
      </c>
      <c r="C1102" s="8" t="s">
        <v>6505</v>
      </c>
      <c r="D1102" s="8" t="s">
        <v>1473</v>
      </c>
      <c r="E1102" s="8">
        <v>0.86</v>
      </c>
      <c r="G1102" s="8" t="s">
        <v>213</v>
      </c>
      <c r="H1102" s="8"/>
      <c r="I1102" s="16" t="str">
        <f t="shared" si="21"/>
        <v>08/2025</v>
      </c>
      <c r="J1102" s="16" t="str">
        <f t="shared" si="22"/>
        <v>CXG-0825</v>
      </c>
    </row>
    <row r="1103">
      <c r="A1103" s="8" t="s">
        <v>11132</v>
      </c>
      <c r="B1103" s="13">
        <v>45881.0</v>
      </c>
      <c r="C1103" s="8"/>
      <c r="D1103" s="8" t="s">
        <v>405</v>
      </c>
      <c r="E1103" s="8">
        <v>200000.0</v>
      </c>
      <c r="G1103" s="8"/>
      <c r="H1103" s="8"/>
      <c r="I1103" s="16" t="str">
        <f t="shared" si="21"/>
        <v>08/2025</v>
      </c>
      <c r="J1103" s="16" t="str">
        <f t="shared" si="22"/>
        <v>CXG-0825</v>
      </c>
    </row>
    <row r="1104">
      <c r="A1104" s="8" t="s">
        <v>11133</v>
      </c>
      <c r="B1104" s="13">
        <v>45881.0</v>
      </c>
      <c r="C1104" s="8" t="s">
        <v>6524</v>
      </c>
      <c r="D1104" s="8" t="s">
        <v>1575</v>
      </c>
      <c r="E1104" s="8">
        <v>93520.0</v>
      </c>
      <c r="G1104" s="8" t="s">
        <v>86</v>
      </c>
      <c r="H1104" s="8" t="s">
        <v>11002</v>
      </c>
      <c r="I1104" s="16" t="str">
        <f t="shared" si="21"/>
        <v>08/2025</v>
      </c>
      <c r="J1104" s="16" t="str">
        <f t="shared" si="22"/>
        <v>CXG-0825</v>
      </c>
    </row>
    <row r="1105">
      <c r="A1105" s="8" t="s">
        <v>11134</v>
      </c>
      <c r="B1105" s="13">
        <v>45882.0</v>
      </c>
      <c r="C1105" s="8" t="s">
        <v>6524</v>
      </c>
      <c r="D1105" s="8" t="s">
        <v>1473</v>
      </c>
      <c r="E1105" s="8">
        <v>-157.17</v>
      </c>
      <c r="G1105" s="8" t="s">
        <v>86</v>
      </c>
      <c r="H1105" s="8"/>
      <c r="I1105" s="16" t="str">
        <f t="shared" si="21"/>
        <v>08/2025</v>
      </c>
      <c r="J1105" s="16" t="str">
        <f t="shared" si="22"/>
        <v>CXG-0825</v>
      </c>
    </row>
    <row r="1106">
      <c r="A1106" s="8" t="s">
        <v>11135</v>
      </c>
      <c r="B1106" s="13">
        <v>45882.0</v>
      </c>
      <c r="C1106" s="8" t="s">
        <v>6594</v>
      </c>
      <c r="D1106" s="8" t="s">
        <v>1478</v>
      </c>
      <c r="E1106" s="8">
        <v>20565.0</v>
      </c>
      <c r="G1106" s="8" t="s">
        <v>27</v>
      </c>
      <c r="H1106" s="8"/>
      <c r="I1106" s="16" t="str">
        <f t="shared" si="21"/>
        <v>08/2025</v>
      </c>
      <c r="J1106" s="16" t="str">
        <f t="shared" si="22"/>
        <v>CXG-0825</v>
      </c>
    </row>
    <row r="1107">
      <c r="A1107" s="8" t="s">
        <v>11136</v>
      </c>
      <c r="B1107" s="13">
        <v>45882.0</v>
      </c>
      <c r="C1107" s="8" t="s">
        <v>6594</v>
      </c>
      <c r="D1107" s="8" t="s">
        <v>1478</v>
      </c>
      <c r="E1107" s="8">
        <v>14000.0</v>
      </c>
      <c r="G1107" s="8" t="s">
        <v>27</v>
      </c>
      <c r="H1107" s="8"/>
      <c r="I1107" s="16" t="str">
        <f t="shared" si="21"/>
        <v>08/2025</v>
      </c>
      <c r="J1107" s="16" t="str">
        <f t="shared" si="22"/>
        <v>CXG-0825</v>
      </c>
    </row>
    <row r="1108">
      <c r="A1108" s="8" t="s">
        <v>11137</v>
      </c>
      <c r="B1108" s="13">
        <v>45882.0</v>
      </c>
      <c r="C1108" s="8" t="s">
        <v>6594</v>
      </c>
      <c r="D1108" s="8" t="s">
        <v>1478</v>
      </c>
      <c r="E1108" s="8">
        <v>11475.0</v>
      </c>
      <c r="G1108" s="8" t="s">
        <v>27</v>
      </c>
      <c r="H1108" s="8"/>
      <c r="I1108" s="16" t="str">
        <f t="shared" si="21"/>
        <v>08/2025</v>
      </c>
      <c r="J1108" s="16" t="str">
        <f t="shared" si="22"/>
        <v>CXG-0825</v>
      </c>
    </row>
    <row r="1109">
      <c r="A1109" s="8" t="s">
        <v>11138</v>
      </c>
      <c r="B1109" s="13">
        <v>45883.0</v>
      </c>
      <c r="C1109" s="8" t="s">
        <v>6594</v>
      </c>
      <c r="D1109" s="8" t="s">
        <v>1478</v>
      </c>
      <c r="E1109" s="8">
        <v>3250.0</v>
      </c>
      <c r="G1109" s="8" t="s">
        <v>27</v>
      </c>
      <c r="H1109" s="8"/>
      <c r="I1109" s="16" t="str">
        <f t="shared" si="21"/>
        <v>08/2025</v>
      </c>
      <c r="J1109" s="16" t="str">
        <f t="shared" si="22"/>
        <v>CXG-0825</v>
      </c>
    </row>
    <row r="1110">
      <c r="A1110" s="10" t="s">
        <v>11139</v>
      </c>
      <c r="B1110" s="13">
        <v>45884.0</v>
      </c>
      <c r="C1110" s="8"/>
      <c r="D1110" s="8" t="s">
        <v>405</v>
      </c>
      <c r="E1110" s="8">
        <v>162190.0</v>
      </c>
      <c r="G1110" s="8"/>
      <c r="H1110" s="8"/>
      <c r="I1110" s="16" t="str">
        <f t="shared" si="21"/>
        <v>08/2025</v>
      </c>
      <c r="J1110" s="16" t="str">
        <f t="shared" si="22"/>
        <v>CXG-0825</v>
      </c>
    </row>
    <row r="1111">
      <c r="A1111" s="8" t="s">
        <v>11140</v>
      </c>
      <c r="B1111" s="13">
        <v>45884.0</v>
      </c>
      <c r="C1111" s="8"/>
      <c r="D1111" s="8" t="s">
        <v>405</v>
      </c>
      <c r="E1111" s="8">
        <v>122883.0</v>
      </c>
      <c r="G1111" s="8"/>
      <c r="H1111" s="8"/>
      <c r="I1111" s="16" t="str">
        <f t="shared" si="21"/>
        <v>08/2025</v>
      </c>
      <c r="J1111" s="16" t="str">
        <f t="shared" si="22"/>
        <v>CXG-0825</v>
      </c>
    </row>
    <row r="1112">
      <c r="A1112" s="8" t="s">
        <v>11141</v>
      </c>
      <c r="B1112" s="13">
        <v>45884.0</v>
      </c>
      <c r="C1112" s="8" t="s">
        <v>6530</v>
      </c>
      <c r="D1112" s="8" t="s">
        <v>1509</v>
      </c>
      <c r="E1112" s="8">
        <v>94744.0</v>
      </c>
      <c r="G1112" s="8" t="s">
        <v>37</v>
      </c>
      <c r="H1112" s="8"/>
      <c r="I1112" s="16" t="str">
        <f t="shared" si="21"/>
        <v>08/2025</v>
      </c>
      <c r="J1112" s="16" t="str">
        <f t="shared" si="22"/>
        <v>CXG-0825</v>
      </c>
    </row>
    <row r="1113">
      <c r="A1113" s="8" t="s">
        <v>11142</v>
      </c>
      <c r="B1113" s="13">
        <v>45885.0</v>
      </c>
      <c r="C1113" s="8" t="s">
        <v>6530</v>
      </c>
      <c r="D1113" s="8" t="s">
        <v>1473</v>
      </c>
      <c r="E1113" s="8">
        <v>0.26</v>
      </c>
      <c r="G1113" s="8" t="s">
        <v>37</v>
      </c>
      <c r="H1113" s="8"/>
      <c r="I1113" s="16" t="str">
        <f t="shared" si="21"/>
        <v>08/2025</v>
      </c>
      <c r="J1113" s="16" t="str">
        <f t="shared" si="22"/>
        <v>CXG-0825</v>
      </c>
    </row>
    <row r="1114">
      <c r="A1114" s="8" t="s">
        <v>11143</v>
      </c>
      <c r="B1114" s="13">
        <v>45884.0</v>
      </c>
      <c r="C1114" s="8" t="s">
        <v>6594</v>
      </c>
      <c r="D1114" s="8" t="s">
        <v>1478</v>
      </c>
      <c r="E1114" s="8">
        <v>16750.0</v>
      </c>
      <c r="G1114" s="8" t="s">
        <v>27</v>
      </c>
      <c r="H1114" s="8"/>
      <c r="I1114" s="16" t="str">
        <f t="shared" si="21"/>
        <v>08/2025</v>
      </c>
      <c r="J1114" s="16" t="str">
        <f t="shared" si="22"/>
        <v>CXG-0825</v>
      </c>
    </row>
    <row r="1115">
      <c r="A1115" s="8" t="s">
        <v>11144</v>
      </c>
      <c r="B1115" s="13">
        <v>45884.0</v>
      </c>
      <c r="C1115" s="8" t="s">
        <v>6592</v>
      </c>
      <c r="D1115" s="8" t="s">
        <v>1478</v>
      </c>
      <c r="E1115" s="8">
        <v>34207.0</v>
      </c>
      <c r="G1115" s="8" t="s">
        <v>17</v>
      </c>
      <c r="H1115" s="8"/>
      <c r="I1115" s="16" t="str">
        <f t="shared" si="21"/>
        <v>08/2025</v>
      </c>
      <c r="J1115" s="16" t="str">
        <f t="shared" si="22"/>
        <v>CXG-0825</v>
      </c>
    </row>
    <row r="1116">
      <c r="A1116" s="8" t="s">
        <v>11145</v>
      </c>
      <c r="B1116" s="13">
        <v>45884.0</v>
      </c>
      <c r="C1116" s="8" t="s">
        <v>6592</v>
      </c>
      <c r="D1116" s="8" t="s">
        <v>1478</v>
      </c>
      <c r="E1116" s="8">
        <v>19914.0</v>
      </c>
      <c r="G1116" s="8" t="s">
        <v>17</v>
      </c>
      <c r="H1116" s="8"/>
      <c r="I1116" s="16" t="str">
        <f t="shared" si="21"/>
        <v>08/2025</v>
      </c>
      <c r="J1116" s="16" t="str">
        <f t="shared" si="22"/>
        <v>CXG-0825</v>
      </c>
    </row>
    <row r="1117">
      <c r="A1117" s="8" t="s">
        <v>11146</v>
      </c>
      <c r="B1117" s="13">
        <v>45885.0</v>
      </c>
      <c r="C1117" s="8" t="s">
        <v>6592</v>
      </c>
      <c r="D1117" s="8" t="s">
        <v>1473</v>
      </c>
      <c r="E1117" s="8">
        <v>10.19</v>
      </c>
      <c r="G1117" s="8" t="s">
        <v>17</v>
      </c>
      <c r="H1117" s="8"/>
      <c r="I1117" s="16" t="str">
        <f t="shared" si="21"/>
        <v>08/2025</v>
      </c>
      <c r="J1117" s="16" t="str">
        <f t="shared" si="22"/>
        <v>CXG-0825</v>
      </c>
    </row>
    <row r="1118">
      <c r="A1118" s="8" t="s">
        <v>11147</v>
      </c>
      <c r="B1118" s="13">
        <v>45887.0</v>
      </c>
      <c r="C1118" s="8"/>
      <c r="D1118" s="8" t="s">
        <v>405</v>
      </c>
      <c r="E1118" s="8">
        <v>529477.0</v>
      </c>
      <c r="G1118" s="8"/>
      <c r="H1118" s="8"/>
      <c r="I1118" s="16" t="str">
        <f t="shared" si="21"/>
        <v>08/2025</v>
      </c>
      <c r="J1118" s="16" t="str">
        <f t="shared" si="22"/>
        <v>CXG-0825</v>
      </c>
    </row>
    <row r="1119">
      <c r="A1119" s="8" t="s">
        <v>11148</v>
      </c>
      <c r="B1119" s="13">
        <v>45888.0</v>
      </c>
      <c r="C1119" s="8" t="s">
        <v>6580</v>
      </c>
      <c r="D1119" s="8" t="s">
        <v>1509</v>
      </c>
      <c r="E1119" s="8">
        <v>90666.44</v>
      </c>
      <c r="G1119" s="8" t="s">
        <v>73</v>
      </c>
      <c r="H1119" s="8" t="s">
        <v>11149</v>
      </c>
      <c r="I1119" s="16" t="str">
        <f t="shared" si="21"/>
        <v>08/2025</v>
      </c>
      <c r="J1119" s="16" t="str">
        <f t="shared" si="22"/>
        <v>CXG-0825</v>
      </c>
    </row>
    <row r="1120">
      <c r="A1120" s="8" t="s">
        <v>11150</v>
      </c>
      <c r="B1120" s="13">
        <v>45888.0</v>
      </c>
      <c r="C1120" s="8" t="s">
        <v>6447</v>
      </c>
      <c r="D1120" s="8" t="s">
        <v>1509</v>
      </c>
      <c r="E1120" s="8">
        <v>65386.67</v>
      </c>
      <c r="G1120" s="8" t="s">
        <v>138</v>
      </c>
      <c r="H1120" s="8"/>
      <c r="I1120" s="16" t="str">
        <f t="shared" si="21"/>
        <v>08/2025</v>
      </c>
      <c r="J1120" s="16" t="str">
        <f t="shared" si="22"/>
        <v>CXG-0825</v>
      </c>
    </row>
    <row r="1121">
      <c r="A1121" s="8" t="s">
        <v>11151</v>
      </c>
      <c r="B1121" s="13">
        <v>45888.0</v>
      </c>
      <c r="C1121" s="8" t="s">
        <v>6447</v>
      </c>
      <c r="D1121" s="8" t="s">
        <v>1509</v>
      </c>
      <c r="E1121" s="8">
        <v>66186.67</v>
      </c>
      <c r="G1121" s="8" t="s">
        <v>138</v>
      </c>
      <c r="H1121" s="8"/>
      <c r="I1121" s="16" t="str">
        <f t="shared" si="21"/>
        <v>08/2025</v>
      </c>
      <c r="J1121" s="16" t="str">
        <f t="shared" si="22"/>
        <v>CXG-0825</v>
      </c>
    </row>
    <row r="1122">
      <c r="A1122" s="8" t="s">
        <v>11152</v>
      </c>
      <c r="B1122" s="13">
        <v>45888.0</v>
      </c>
      <c r="C1122" s="8" t="s">
        <v>6447</v>
      </c>
      <c r="D1122" s="8" t="s">
        <v>1473</v>
      </c>
      <c r="E1122" s="8">
        <v>-0.54</v>
      </c>
      <c r="G1122" s="8" t="s">
        <v>138</v>
      </c>
      <c r="H1122" s="8"/>
      <c r="I1122" s="16" t="str">
        <f t="shared" si="21"/>
        <v>08/2025</v>
      </c>
      <c r="J1122" s="16" t="str">
        <f t="shared" si="22"/>
        <v>CXG-0825</v>
      </c>
    </row>
    <row r="1123">
      <c r="A1123" s="8" t="s">
        <v>11153</v>
      </c>
      <c r="B1123" s="13">
        <v>45888.0</v>
      </c>
      <c r="C1123" s="8" t="s">
        <v>6580</v>
      </c>
      <c r="D1123" s="8" t="s">
        <v>1509</v>
      </c>
      <c r="E1123" s="8">
        <v>87199.75</v>
      </c>
      <c r="G1123" s="8" t="s">
        <v>73</v>
      </c>
      <c r="H1123" s="8" t="s">
        <v>11154</v>
      </c>
      <c r="I1123" s="16" t="str">
        <f t="shared" si="21"/>
        <v>08/2025</v>
      </c>
      <c r="J1123" s="16" t="str">
        <f t="shared" si="22"/>
        <v>CXG-0825</v>
      </c>
    </row>
    <row r="1124">
      <c r="A1124" s="8" t="s">
        <v>11155</v>
      </c>
      <c r="B1124" s="13">
        <v>45888.0</v>
      </c>
      <c r="C1124" s="8" t="s">
        <v>6516</v>
      </c>
      <c r="D1124" s="8" t="s">
        <v>1473</v>
      </c>
      <c r="E1124" s="8">
        <v>-5428.82</v>
      </c>
      <c r="G1124" s="8" t="s">
        <v>73</v>
      </c>
      <c r="H1124" s="8" t="s">
        <v>11156</v>
      </c>
      <c r="I1124" s="16" t="str">
        <f t="shared" si="21"/>
        <v>08/2025</v>
      </c>
      <c r="J1124" s="16" t="str">
        <f t="shared" si="22"/>
        <v>CXG-0825</v>
      </c>
    </row>
    <row r="1125">
      <c r="A1125" s="8" t="s">
        <v>11157</v>
      </c>
      <c r="B1125" s="13">
        <v>45888.0</v>
      </c>
      <c r="C1125" s="8" t="s">
        <v>6580</v>
      </c>
      <c r="D1125" s="8" t="s">
        <v>1473</v>
      </c>
      <c r="E1125" s="8">
        <v>5442.86</v>
      </c>
      <c r="G1125" s="8" t="s">
        <v>73</v>
      </c>
      <c r="H1125" s="8" t="s">
        <v>11156</v>
      </c>
      <c r="I1125" s="16" t="str">
        <f t="shared" si="21"/>
        <v>08/2025</v>
      </c>
      <c r="J1125" s="16" t="str">
        <f t="shared" si="22"/>
        <v>CXG-0825</v>
      </c>
    </row>
    <row r="1126">
      <c r="A1126" s="8" t="s">
        <v>11158</v>
      </c>
      <c r="B1126" s="13">
        <v>45889.0</v>
      </c>
      <c r="C1126" s="8" t="s">
        <v>6610</v>
      </c>
      <c r="D1126" s="8" t="s">
        <v>1509</v>
      </c>
      <c r="E1126" s="8">
        <v>503982.0</v>
      </c>
      <c r="G1126" s="8" t="s">
        <v>73</v>
      </c>
      <c r="H1126" s="8" t="s">
        <v>11154</v>
      </c>
      <c r="I1126" s="16" t="str">
        <f t="shared" si="21"/>
        <v>08/2025</v>
      </c>
      <c r="J1126" s="16" t="str">
        <f t="shared" si="22"/>
        <v>CXG-0825</v>
      </c>
    </row>
    <row r="1127">
      <c r="A1127" s="8" t="s">
        <v>11159</v>
      </c>
      <c r="B1127" s="13">
        <v>45889.0</v>
      </c>
      <c r="C1127" s="8" t="s">
        <v>6604</v>
      </c>
      <c r="D1127" s="8" t="s">
        <v>1575</v>
      </c>
      <c r="E1127" s="8">
        <v>51520.0</v>
      </c>
      <c r="G1127" s="8" t="s">
        <v>23</v>
      </c>
      <c r="H1127" s="8" t="s">
        <v>11002</v>
      </c>
      <c r="I1127" s="16" t="str">
        <f t="shared" si="21"/>
        <v>08/2025</v>
      </c>
      <c r="J1127" s="16" t="str">
        <f t="shared" si="22"/>
        <v>CXG-0825</v>
      </c>
    </row>
    <row r="1128">
      <c r="A1128" s="8" t="s">
        <v>11160</v>
      </c>
      <c r="B1128" s="13">
        <v>45889.0</v>
      </c>
      <c r="C1128" s="8" t="s">
        <v>6604</v>
      </c>
      <c r="D1128" s="8" t="s">
        <v>1575</v>
      </c>
      <c r="E1128" s="8">
        <v>40000.0</v>
      </c>
      <c r="G1128" s="8" t="s">
        <v>23</v>
      </c>
      <c r="H1128" s="8" t="s">
        <v>11002</v>
      </c>
      <c r="I1128" s="16" t="str">
        <f t="shared" si="21"/>
        <v>08/2025</v>
      </c>
      <c r="J1128" s="16" t="str">
        <f t="shared" si="22"/>
        <v>CXG-0825</v>
      </c>
    </row>
    <row r="1129">
      <c r="A1129" s="8" t="s">
        <v>11161</v>
      </c>
      <c r="B1129" s="13">
        <v>45890.0</v>
      </c>
      <c r="C1129" s="8" t="s">
        <v>6604</v>
      </c>
      <c r="D1129" s="8" t="s">
        <v>1575</v>
      </c>
      <c r="E1129" s="8">
        <v>20000.0</v>
      </c>
      <c r="G1129" s="8" t="s">
        <v>23</v>
      </c>
      <c r="H1129" s="8" t="s">
        <v>11002</v>
      </c>
      <c r="I1129" s="16" t="str">
        <f t="shared" si="21"/>
        <v>08/2025</v>
      </c>
      <c r="J1129" s="16" t="str">
        <f t="shared" si="22"/>
        <v>CXG-0825</v>
      </c>
    </row>
    <row r="1130">
      <c r="A1130" s="8" t="s">
        <v>11162</v>
      </c>
      <c r="B1130" s="13">
        <v>45891.0</v>
      </c>
      <c r="C1130" s="8" t="s">
        <v>6610</v>
      </c>
      <c r="D1130" s="8" t="s">
        <v>1509</v>
      </c>
      <c r="E1130" s="8">
        <v>102924.0</v>
      </c>
      <c r="G1130" s="8" t="s">
        <v>73</v>
      </c>
      <c r="H1130" s="8" t="s">
        <v>11163</v>
      </c>
      <c r="I1130" s="16" t="str">
        <f t="shared" si="21"/>
        <v>08/2025</v>
      </c>
      <c r="J1130" s="16" t="str">
        <f t="shared" si="22"/>
        <v>CXG-0825</v>
      </c>
    </row>
    <row r="1131">
      <c r="A1131" s="8" t="s">
        <v>11164</v>
      </c>
      <c r="B1131" s="13">
        <v>45891.0</v>
      </c>
      <c r="C1131" s="8" t="s">
        <v>6196</v>
      </c>
      <c r="D1131" s="8" t="s">
        <v>1509</v>
      </c>
      <c r="E1131" s="8">
        <v>93066.42</v>
      </c>
      <c r="G1131" s="8" t="s">
        <v>25</v>
      </c>
      <c r="H1131" s="8"/>
      <c r="I1131" s="16" t="str">
        <f t="shared" si="21"/>
        <v>08/2025</v>
      </c>
      <c r="J1131" s="16" t="str">
        <f t="shared" si="22"/>
        <v>CXG-0825</v>
      </c>
    </row>
    <row r="1132">
      <c r="A1132" s="8" t="s">
        <v>11165</v>
      </c>
      <c r="B1132" s="13">
        <v>45894.0</v>
      </c>
      <c r="C1132" s="8" t="s">
        <v>6196</v>
      </c>
      <c r="D1132" s="8" t="s">
        <v>1473</v>
      </c>
      <c r="E1132" s="8">
        <v>-92.82</v>
      </c>
      <c r="G1132" s="8" t="s">
        <v>25</v>
      </c>
      <c r="H1132" s="8"/>
      <c r="I1132" s="16" t="str">
        <f t="shared" si="21"/>
        <v>08/2025</v>
      </c>
      <c r="J1132" s="16" t="str">
        <f t="shared" si="22"/>
        <v>CXG-0825</v>
      </c>
    </row>
    <row r="1133">
      <c r="A1133" s="8" t="s">
        <v>11166</v>
      </c>
      <c r="B1133" s="13">
        <v>45891.0</v>
      </c>
      <c r="C1133" s="8" t="s">
        <v>6604</v>
      </c>
      <c r="D1133" s="8" t="s">
        <v>1575</v>
      </c>
      <c r="E1133" s="8">
        <v>35000.0</v>
      </c>
      <c r="G1133" s="8" t="s">
        <v>23</v>
      </c>
      <c r="H1133" s="8" t="s">
        <v>11002</v>
      </c>
      <c r="I1133" s="16" t="str">
        <f t="shared" si="21"/>
        <v>08/2025</v>
      </c>
      <c r="J1133" s="16" t="str">
        <f t="shared" si="22"/>
        <v>CXG-0825</v>
      </c>
    </row>
    <row r="1134">
      <c r="A1134" s="8" t="s">
        <v>11167</v>
      </c>
      <c r="B1134" s="13">
        <v>45891.0</v>
      </c>
      <c r="C1134" s="8" t="s">
        <v>6604</v>
      </c>
      <c r="D1134" s="8" t="s">
        <v>1575</v>
      </c>
      <c r="E1134" s="8">
        <v>138240.0</v>
      </c>
      <c r="G1134" s="8" t="s">
        <v>23</v>
      </c>
      <c r="H1134" s="8" t="s">
        <v>10988</v>
      </c>
      <c r="I1134" s="16" t="str">
        <f t="shared" si="21"/>
        <v>08/2025</v>
      </c>
      <c r="J1134" s="16" t="str">
        <f t="shared" si="22"/>
        <v>CXG-0825</v>
      </c>
    </row>
    <row r="1135">
      <c r="A1135" s="8" t="s">
        <v>11168</v>
      </c>
      <c r="B1135" s="13">
        <v>45894.0</v>
      </c>
      <c r="C1135" s="8" t="s">
        <v>6594</v>
      </c>
      <c r="D1135" s="8" t="s">
        <v>1478</v>
      </c>
      <c r="E1135" s="8">
        <v>23280.0</v>
      </c>
      <c r="G1135" s="8" t="s">
        <v>27</v>
      </c>
      <c r="H1135" s="8"/>
      <c r="I1135" s="16" t="str">
        <f t="shared" si="21"/>
        <v>08/2025</v>
      </c>
      <c r="J1135" s="16" t="str">
        <f t="shared" si="22"/>
        <v>CXG-0825</v>
      </c>
    </row>
    <row r="1136">
      <c r="A1136" s="8" t="s">
        <v>11169</v>
      </c>
      <c r="B1136" s="13">
        <v>45894.0</v>
      </c>
      <c r="C1136" s="8" t="s">
        <v>6615</v>
      </c>
      <c r="D1136" s="8" t="s">
        <v>1478</v>
      </c>
      <c r="E1136" s="8">
        <v>40000.0</v>
      </c>
      <c r="G1136" s="8" t="s">
        <v>51</v>
      </c>
      <c r="H1136" s="8"/>
      <c r="I1136" s="16" t="str">
        <f t="shared" si="21"/>
        <v>08/2025</v>
      </c>
      <c r="J1136" s="16" t="str">
        <f t="shared" si="22"/>
        <v>CXG-0825</v>
      </c>
    </row>
    <row r="1137">
      <c r="A1137" s="8" t="s">
        <v>11170</v>
      </c>
      <c r="B1137" s="13">
        <v>45894.0</v>
      </c>
      <c r="C1137" s="8" t="s">
        <v>6610</v>
      </c>
      <c r="D1137" s="8" t="s">
        <v>1509</v>
      </c>
      <c r="E1137" s="8">
        <v>186462.0</v>
      </c>
      <c r="G1137" s="8" t="s">
        <v>73</v>
      </c>
      <c r="H1137" s="8" t="s">
        <v>11171</v>
      </c>
      <c r="I1137" s="16" t="str">
        <f t="shared" si="21"/>
        <v>08/2025</v>
      </c>
      <c r="J1137" s="16" t="str">
        <f t="shared" si="22"/>
        <v>CXG-0825</v>
      </c>
    </row>
    <row r="1138">
      <c r="A1138" s="8" t="s">
        <v>11172</v>
      </c>
      <c r="B1138" s="13">
        <v>45894.0</v>
      </c>
      <c r="C1138" s="8" t="s">
        <v>6621</v>
      </c>
      <c r="D1138" s="8" t="s">
        <v>1509</v>
      </c>
      <c r="E1138" s="8">
        <v>320213.21</v>
      </c>
      <c r="G1138" s="8" t="s">
        <v>73</v>
      </c>
      <c r="H1138" s="8" t="s">
        <v>11171</v>
      </c>
      <c r="I1138" s="16" t="str">
        <f t="shared" si="21"/>
        <v>08/2025</v>
      </c>
      <c r="J1138" s="16" t="str">
        <f t="shared" si="22"/>
        <v>CXG-0825</v>
      </c>
    </row>
    <row r="1139">
      <c r="A1139" s="10" t="s">
        <v>11173</v>
      </c>
      <c r="B1139" s="13">
        <v>45894.0</v>
      </c>
      <c r="C1139" s="8" t="s">
        <v>6604</v>
      </c>
      <c r="D1139" s="8" t="s">
        <v>1575</v>
      </c>
      <c r="E1139" s="8">
        <v>20000.0</v>
      </c>
      <c r="G1139" s="8" t="s">
        <v>23</v>
      </c>
      <c r="H1139" s="8" t="s">
        <v>11002</v>
      </c>
      <c r="I1139" s="16" t="str">
        <f t="shared" si="21"/>
        <v>08/2025</v>
      </c>
      <c r="J1139" s="16" t="str">
        <f t="shared" si="22"/>
        <v>CXG-0825</v>
      </c>
    </row>
    <row r="1140">
      <c r="A1140" s="8" t="s">
        <v>11174</v>
      </c>
      <c r="B1140" s="13">
        <v>45894.0</v>
      </c>
      <c r="C1140" s="8" t="s">
        <v>6594</v>
      </c>
      <c r="D1140" s="8" t="s">
        <v>1478</v>
      </c>
      <c r="E1140" s="8">
        <v>30000.0</v>
      </c>
      <c r="G1140" s="8" t="s">
        <v>27</v>
      </c>
      <c r="H1140" s="8"/>
      <c r="I1140" s="16" t="str">
        <f t="shared" si="21"/>
        <v>08/2025</v>
      </c>
      <c r="J1140" s="16" t="str">
        <f t="shared" si="22"/>
        <v>CXG-0825</v>
      </c>
    </row>
    <row r="1141">
      <c r="A1141" s="8" t="s">
        <v>11175</v>
      </c>
      <c r="B1141" s="13">
        <v>45895.0</v>
      </c>
      <c r="C1141" s="8" t="s">
        <v>6621</v>
      </c>
      <c r="D1141" s="8" t="s">
        <v>1509</v>
      </c>
      <c r="E1141" s="8">
        <v>309340.24</v>
      </c>
      <c r="G1141" s="8" t="s">
        <v>73</v>
      </c>
      <c r="H1141" s="8" t="s">
        <v>11176</v>
      </c>
      <c r="I1141" s="16" t="str">
        <f t="shared" si="21"/>
        <v>08/2025</v>
      </c>
      <c r="J1141" s="16" t="str">
        <f t="shared" si="22"/>
        <v>CXG-0825</v>
      </c>
    </row>
    <row r="1142">
      <c r="A1142" s="8" t="s">
        <v>11177</v>
      </c>
      <c r="B1142" s="13">
        <v>45890.0</v>
      </c>
      <c r="C1142" s="8"/>
      <c r="D1142" s="8" t="s">
        <v>1478</v>
      </c>
      <c r="E1142" s="8">
        <v>22450.3</v>
      </c>
      <c r="G1142" s="8"/>
      <c r="H1142" s="8"/>
      <c r="I1142" s="16" t="str">
        <f t="shared" si="21"/>
        <v>08/2025</v>
      </c>
      <c r="J1142" s="16" t="str">
        <f t="shared" si="22"/>
        <v>CXG-0825</v>
      </c>
    </row>
    <row r="1143">
      <c r="A1143" s="8" t="s">
        <v>11178</v>
      </c>
      <c r="B1143" s="13">
        <v>45895.0</v>
      </c>
      <c r="C1143" s="8" t="s">
        <v>6408</v>
      </c>
      <c r="D1143" s="8" t="s">
        <v>1478</v>
      </c>
      <c r="E1143" s="8">
        <v>102062.0</v>
      </c>
      <c r="G1143" s="8" t="s">
        <v>208</v>
      </c>
      <c r="H1143" s="8"/>
      <c r="I1143" s="16" t="str">
        <f t="shared" si="21"/>
        <v>08/2025</v>
      </c>
      <c r="J1143" s="16" t="str">
        <f t="shared" si="22"/>
        <v>CXG-0825</v>
      </c>
    </row>
    <row r="1144">
      <c r="A1144" s="8" t="s">
        <v>11179</v>
      </c>
      <c r="B1144" s="13">
        <v>45895.0</v>
      </c>
      <c r="C1144" s="8" t="s">
        <v>6408</v>
      </c>
      <c r="D1144" s="8" t="s">
        <v>1473</v>
      </c>
      <c r="E1144" s="8">
        <v>0.94</v>
      </c>
      <c r="G1144" s="8" t="s">
        <v>208</v>
      </c>
      <c r="H1144" s="8"/>
      <c r="I1144" s="16" t="str">
        <f t="shared" si="21"/>
        <v>08/2025</v>
      </c>
      <c r="J1144" s="16" t="str">
        <f t="shared" si="22"/>
        <v>CXG-0825</v>
      </c>
    </row>
    <row r="1145">
      <c r="A1145" s="8" t="s">
        <v>11180</v>
      </c>
      <c r="B1145" s="13">
        <v>45896.0</v>
      </c>
      <c r="C1145" s="8" t="s">
        <v>6615</v>
      </c>
      <c r="D1145" s="8" t="s">
        <v>1575</v>
      </c>
      <c r="E1145" s="8">
        <v>20000.0</v>
      </c>
      <c r="G1145" s="8" t="s">
        <v>51</v>
      </c>
      <c r="H1145" s="8" t="s">
        <v>11002</v>
      </c>
      <c r="I1145" s="16" t="str">
        <f t="shared" si="21"/>
        <v>08/2025</v>
      </c>
      <c r="J1145" s="16" t="str">
        <f t="shared" si="22"/>
        <v>CXG-0825</v>
      </c>
    </row>
    <row r="1146">
      <c r="A1146" s="8" t="s">
        <v>11181</v>
      </c>
      <c r="B1146" s="13">
        <v>45897.0</v>
      </c>
      <c r="C1146" s="8" t="s">
        <v>6594</v>
      </c>
      <c r="D1146" s="8" t="s">
        <v>1575</v>
      </c>
      <c r="E1146" s="8">
        <v>25000.0</v>
      </c>
      <c r="G1146" s="8" t="s">
        <v>27</v>
      </c>
      <c r="H1146" s="8" t="s">
        <v>11002</v>
      </c>
      <c r="I1146" s="16" t="str">
        <f t="shared" si="21"/>
        <v>08/2025</v>
      </c>
      <c r="J1146" s="16" t="str">
        <f t="shared" si="22"/>
        <v>CXG-0825</v>
      </c>
    </row>
    <row r="1147">
      <c r="A1147" s="8" t="s">
        <v>11182</v>
      </c>
      <c r="B1147" s="13">
        <v>45897.0</v>
      </c>
      <c r="C1147" s="8" t="s">
        <v>6610</v>
      </c>
      <c r="D1147" s="8" t="s">
        <v>1509</v>
      </c>
      <c r="E1147" s="8">
        <v>2106.0</v>
      </c>
      <c r="G1147" s="8" t="s">
        <v>73</v>
      </c>
      <c r="H1147" s="8" t="s">
        <v>11183</v>
      </c>
      <c r="I1147" s="16" t="str">
        <f t="shared" si="21"/>
        <v>08/2025</v>
      </c>
      <c r="J1147" s="16" t="str">
        <f t="shared" si="22"/>
        <v>CXG-0825</v>
      </c>
    </row>
    <row r="1148">
      <c r="A1148" s="8" t="s">
        <v>11184</v>
      </c>
      <c r="B1148" s="13">
        <v>45897.0</v>
      </c>
      <c r="C1148" s="8" t="s">
        <v>6621</v>
      </c>
      <c r="D1148" s="8" t="s">
        <v>1509</v>
      </c>
      <c r="E1148" s="8">
        <v>206254.49</v>
      </c>
      <c r="G1148" s="8" t="s">
        <v>73</v>
      </c>
      <c r="H1148" s="8" t="s">
        <v>11183</v>
      </c>
      <c r="I1148" s="16" t="str">
        <f t="shared" si="21"/>
        <v>08/2025</v>
      </c>
      <c r="J1148" s="16" t="str">
        <f t="shared" si="22"/>
        <v>CXG-0825</v>
      </c>
    </row>
    <row r="1149">
      <c r="A1149" s="8" t="s">
        <v>11185</v>
      </c>
      <c r="B1149" s="13">
        <v>45897.0</v>
      </c>
      <c r="C1149" s="8" t="s">
        <v>6610</v>
      </c>
      <c r="D1149" s="8" t="s">
        <v>1473</v>
      </c>
      <c r="E1149" s="8">
        <v>0.27</v>
      </c>
      <c r="G1149" s="8" t="s">
        <v>73</v>
      </c>
      <c r="H1149" s="8"/>
      <c r="I1149" s="16" t="str">
        <f t="shared" si="21"/>
        <v>08/2025</v>
      </c>
      <c r="J1149" s="16" t="str">
        <f t="shared" si="22"/>
        <v>CXG-0825</v>
      </c>
    </row>
    <row r="1150">
      <c r="A1150" s="8" t="s">
        <v>11186</v>
      </c>
      <c r="B1150" s="13">
        <v>45897.0</v>
      </c>
      <c r="C1150" s="8" t="s">
        <v>6604</v>
      </c>
      <c r="D1150" s="8" t="s">
        <v>1575</v>
      </c>
      <c r="E1150" s="8">
        <v>35000.0</v>
      </c>
      <c r="G1150" s="8" t="s">
        <v>23</v>
      </c>
      <c r="H1150" s="8" t="s">
        <v>11002</v>
      </c>
      <c r="I1150" s="16" t="str">
        <f t="shared" si="21"/>
        <v>08/2025</v>
      </c>
      <c r="J1150" s="16" t="str">
        <f t="shared" si="22"/>
        <v>CXG-0825</v>
      </c>
    </row>
    <row r="1151">
      <c r="A1151" s="8" t="s">
        <v>11187</v>
      </c>
      <c r="B1151" s="13">
        <v>45898.0</v>
      </c>
      <c r="C1151" s="8" t="s">
        <v>6615</v>
      </c>
      <c r="D1151" s="8" t="s">
        <v>1575</v>
      </c>
      <c r="E1151" s="8">
        <v>17000.0</v>
      </c>
      <c r="G1151" s="8" t="s">
        <v>51</v>
      </c>
      <c r="H1151" s="8" t="s">
        <v>11002</v>
      </c>
      <c r="I1151" s="16" t="str">
        <f t="shared" si="21"/>
        <v>08/2025</v>
      </c>
      <c r="J1151" s="16" t="str">
        <f t="shared" si="22"/>
        <v>CXG-0825</v>
      </c>
    </row>
    <row r="1152">
      <c r="A1152" s="8" t="s">
        <v>11188</v>
      </c>
      <c r="B1152" s="13">
        <v>45898.0</v>
      </c>
      <c r="C1152" s="8" t="s">
        <v>6604</v>
      </c>
      <c r="D1152" s="8" t="s">
        <v>1575</v>
      </c>
      <c r="E1152" s="8">
        <v>25573.0</v>
      </c>
      <c r="G1152" s="8" t="s">
        <v>23</v>
      </c>
      <c r="H1152" s="8" t="s">
        <v>11002</v>
      </c>
      <c r="I1152" s="16" t="str">
        <f t="shared" si="21"/>
        <v>08/2025</v>
      </c>
      <c r="J1152" s="16" t="str">
        <f t="shared" si="22"/>
        <v>CXG-0825</v>
      </c>
    </row>
    <row r="1153">
      <c r="A1153" s="8" t="s">
        <v>11189</v>
      </c>
      <c r="B1153" s="13">
        <v>45898.0</v>
      </c>
      <c r="C1153" s="8" t="s">
        <v>6615</v>
      </c>
      <c r="D1153" s="8" t="s">
        <v>1575</v>
      </c>
      <c r="E1153" s="8">
        <v>6700.0</v>
      </c>
      <c r="G1153" s="8" t="s">
        <v>51</v>
      </c>
      <c r="H1153" s="8" t="s">
        <v>11002</v>
      </c>
      <c r="I1153" s="16" t="str">
        <f t="shared" si="21"/>
        <v>08/2025</v>
      </c>
      <c r="J1153" s="16" t="str">
        <f t="shared" si="22"/>
        <v>CXG-0825</v>
      </c>
    </row>
    <row r="1154">
      <c r="A1154" s="8" t="s">
        <v>11190</v>
      </c>
      <c r="B1154" s="13">
        <v>45899.0</v>
      </c>
      <c r="C1154" s="8" t="s">
        <v>6524</v>
      </c>
      <c r="D1154" s="8" t="s">
        <v>1575</v>
      </c>
      <c r="E1154" s="8">
        <v>53480.0</v>
      </c>
      <c r="G1154" s="8" t="s">
        <v>86</v>
      </c>
      <c r="H1154" s="8" t="s">
        <v>11002</v>
      </c>
      <c r="I1154" s="16" t="str">
        <f t="shared" si="21"/>
        <v>08/2025</v>
      </c>
      <c r="J1154" s="16" t="str">
        <f t="shared" si="22"/>
        <v>CXG-0825</v>
      </c>
    </row>
    <row r="1155">
      <c r="A1155" s="8" t="s">
        <v>11191</v>
      </c>
      <c r="B1155" s="13">
        <v>45900.0</v>
      </c>
      <c r="C1155" s="8" t="s">
        <v>6594</v>
      </c>
      <c r="D1155" s="8" t="s">
        <v>1575</v>
      </c>
      <c r="E1155" s="8">
        <v>18600.0</v>
      </c>
      <c r="G1155" s="8" t="s">
        <v>27</v>
      </c>
      <c r="H1155" s="8" t="s">
        <v>11002</v>
      </c>
      <c r="I1155" s="16" t="str">
        <f t="shared" si="21"/>
        <v>08/2025</v>
      </c>
      <c r="J1155" s="16" t="str">
        <f t="shared" si="22"/>
        <v>CXG-0825</v>
      </c>
    </row>
    <row r="1156">
      <c r="A1156" s="8" t="s">
        <v>11192</v>
      </c>
      <c r="B1156" s="13">
        <v>45900.0</v>
      </c>
      <c r="C1156" s="8" t="s">
        <v>6594</v>
      </c>
      <c r="D1156" s="8" t="s">
        <v>1575</v>
      </c>
      <c r="E1156" s="8">
        <v>6400.0</v>
      </c>
      <c r="G1156" s="8" t="s">
        <v>27</v>
      </c>
      <c r="H1156" s="8" t="s">
        <v>11002</v>
      </c>
      <c r="I1156" s="16" t="str">
        <f t="shared" si="21"/>
        <v>08/2025</v>
      </c>
      <c r="J1156" s="16" t="str">
        <f t="shared" si="22"/>
        <v>CXG-0825</v>
      </c>
    </row>
    <row r="1157">
      <c r="A1157" s="8" t="s">
        <v>11193</v>
      </c>
      <c r="B1157" s="13">
        <v>45901.0</v>
      </c>
      <c r="C1157" s="8" t="s">
        <v>6621</v>
      </c>
      <c r="D1157" s="8" t="s">
        <v>1509</v>
      </c>
      <c r="E1157" s="8">
        <v>314901.22</v>
      </c>
      <c r="G1157" s="8" t="s">
        <v>73</v>
      </c>
      <c r="H1157" s="8" t="s">
        <v>11194</v>
      </c>
      <c r="I1157" s="16" t="str">
        <f t="shared" si="21"/>
        <v>09/2025</v>
      </c>
      <c r="J1157" s="16" t="str">
        <f t="shared" si="22"/>
        <v>CXG-0925</v>
      </c>
    </row>
    <row r="1158">
      <c r="A1158" s="8" t="s">
        <v>11195</v>
      </c>
      <c r="B1158" s="13">
        <v>45901.0</v>
      </c>
      <c r="C1158" s="8" t="s">
        <v>6621</v>
      </c>
      <c r="D1158" s="8" t="s">
        <v>1509</v>
      </c>
      <c r="E1158" s="8">
        <v>322039.2</v>
      </c>
      <c r="G1158" s="8" t="s">
        <v>73</v>
      </c>
      <c r="H1158" s="8" t="s">
        <v>11196</v>
      </c>
      <c r="I1158" s="16" t="str">
        <f t="shared" si="21"/>
        <v>09/2025</v>
      </c>
      <c r="J1158" s="16" t="str">
        <f t="shared" si="22"/>
        <v>CXG-0925</v>
      </c>
    </row>
    <row r="1159">
      <c r="A1159" s="8" t="s">
        <v>11197</v>
      </c>
      <c r="B1159" s="13">
        <v>45901.0</v>
      </c>
      <c r="C1159" s="8" t="s">
        <v>6604</v>
      </c>
      <c r="D1159" s="8" t="s">
        <v>1575</v>
      </c>
      <c r="E1159" s="8">
        <v>40654.0</v>
      </c>
      <c r="G1159" s="8" t="s">
        <v>23</v>
      </c>
      <c r="H1159" s="8" t="s">
        <v>11002</v>
      </c>
      <c r="I1159" s="16" t="str">
        <f t="shared" si="21"/>
        <v>09/2025</v>
      </c>
      <c r="J1159" s="16" t="str">
        <f t="shared" si="22"/>
        <v>CXG-0925</v>
      </c>
    </row>
    <row r="1160">
      <c r="A1160" s="8" t="s">
        <v>11198</v>
      </c>
      <c r="B1160" s="13">
        <v>45902.0</v>
      </c>
      <c r="C1160" s="8" t="s">
        <v>6594</v>
      </c>
      <c r="D1160" s="8" t="s">
        <v>1575</v>
      </c>
      <c r="E1160" s="8">
        <v>30000.0</v>
      </c>
      <c r="G1160" s="8" t="s">
        <v>27</v>
      </c>
      <c r="H1160" s="8" t="s">
        <v>11002</v>
      </c>
      <c r="I1160" s="16" t="str">
        <f t="shared" si="21"/>
        <v>09/2025</v>
      </c>
      <c r="J1160" s="16" t="str">
        <f t="shared" si="22"/>
        <v>CXG-0925</v>
      </c>
    </row>
    <row r="1161">
      <c r="A1161" s="8" t="s">
        <v>11199</v>
      </c>
      <c r="B1161" s="13">
        <v>45901.0</v>
      </c>
      <c r="C1161" s="8" t="s">
        <v>6625</v>
      </c>
      <c r="D1161" s="8" t="s">
        <v>1509</v>
      </c>
      <c r="E1161" s="8">
        <v>250632.39</v>
      </c>
      <c r="G1161" s="8" t="s">
        <v>218</v>
      </c>
      <c r="H1161" s="8"/>
      <c r="I1161" s="16" t="str">
        <f t="shared" si="21"/>
        <v>09/2025</v>
      </c>
      <c r="J1161" s="16" t="str">
        <f t="shared" si="22"/>
        <v>CXG-0925</v>
      </c>
    </row>
    <row r="1162">
      <c r="A1162" s="8" t="s">
        <v>11200</v>
      </c>
      <c r="B1162" s="13">
        <v>45902.0</v>
      </c>
      <c r="C1162" s="8" t="s">
        <v>6502</v>
      </c>
      <c r="D1162" s="8" t="s">
        <v>1473</v>
      </c>
      <c r="E1162" s="8">
        <v>-1089.91</v>
      </c>
      <c r="G1162" s="8" t="s">
        <v>83</v>
      </c>
      <c r="H1162" s="8"/>
      <c r="I1162" s="16" t="str">
        <f t="shared" si="21"/>
        <v>09/2025</v>
      </c>
      <c r="J1162" s="16" t="str">
        <f t="shared" si="22"/>
        <v>CXG-0925</v>
      </c>
    </row>
    <row r="1163">
      <c r="A1163" s="8" t="s">
        <v>11201</v>
      </c>
      <c r="B1163" s="13">
        <v>45902.0</v>
      </c>
      <c r="C1163" s="8" t="s">
        <v>6208</v>
      </c>
      <c r="D1163" s="8" t="s">
        <v>1478</v>
      </c>
      <c r="E1163" s="8">
        <v>25966.54</v>
      </c>
      <c r="G1163" s="8" t="s">
        <v>105</v>
      </c>
      <c r="H1163" s="8"/>
      <c r="I1163" s="16" t="str">
        <f t="shared" si="21"/>
        <v>09/2025</v>
      </c>
      <c r="J1163" s="16" t="str">
        <f t="shared" si="22"/>
        <v>CXG-0925</v>
      </c>
    </row>
    <row r="1164">
      <c r="A1164" s="8" t="s">
        <v>11202</v>
      </c>
      <c r="B1164" s="13">
        <v>45902.0</v>
      </c>
      <c r="C1164" s="8" t="s">
        <v>6208</v>
      </c>
      <c r="D1164" s="8" t="s">
        <v>1478</v>
      </c>
      <c r="E1164" s="8">
        <v>43842.45</v>
      </c>
      <c r="G1164" s="8" t="s">
        <v>105</v>
      </c>
      <c r="H1164" s="8"/>
      <c r="I1164" s="16" t="str">
        <f t="shared" si="21"/>
        <v>09/2025</v>
      </c>
      <c r="J1164" s="16" t="str">
        <f t="shared" si="22"/>
        <v>CXG-0925</v>
      </c>
    </row>
    <row r="1165">
      <c r="A1165" s="8" t="s">
        <v>11203</v>
      </c>
      <c r="B1165" s="13">
        <v>45903.0</v>
      </c>
      <c r="C1165" s="8" t="s">
        <v>6621</v>
      </c>
      <c r="D1165" s="8" t="s">
        <v>1509</v>
      </c>
      <c r="E1165" s="8">
        <v>313960.56</v>
      </c>
      <c r="G1165" s="8" t="s">
        <v>73</v>
      </c>
      <c r="H1165" s="8" t="s">
        <v>11204</v>
      </c>
      <c r="I1165" s="16" t="str">
        <f t="shared" si="21"/>
        <v>09/2025</v>
      </c>
      <c r="J1165" s="16" t="str">
        <f t="shared" si="22"/>
        <v>CXG-0925</v>
      </c>
    </row>
    <row r="1166">
      <c r="A1166" s="8" t="s">
        <v>11205</v>
      </c>
      <c r="B1166" s="13">
        <v>45903.0</v>
      </c>
      <c r="C1166" s="8" t="s">
        <v>6604</v>
      </c>
      <c r="D1166" s="8" t="s">
        <v>1575</v>
      </c>
      <c r="E1166" s="8">
        <v>26225.0</v>
      </c>
      <c r="G1166" s="8" t="s">
        <v>23</v>
      </c>
      <c r="H1166" s="8" t="s">
        <v>11002</v>
      </c>
      <c r="I1166" s="16" t="str">
        <f t="shared" si="21"/>
        <v>09/2025</v>
      </c>
      <c r="J1166" s="16" t="str">
        <f t="shared" si="22"/>
        <v>CXG-0925</v>
      </c>
    </row>
    <row r="1167">
      <c r="A1167" s="8" t="s">
        <v>11206</v>
      </c>
      <c r="B1167" s="13">
        <v>45904.0</v>
      </c>
      <c r="C1167" s="8" t="s">
        <v>6621</v>
      </c>
      <c r="D1167" s="8" t="s">
        <v>1509</v>
      </c>
      <c r="E1167" s="8">
        <v>520519.39</v>
      </c>
      <c r="G1167" s="8" t="s">
        <v>73</v>
      </c>
      <c r="H1167" s="8" t="s">
        <v>11207</v>
      </c>
      <c r="I1167" s="16" t="str">
        <f t="shared" si="21"/>
        <v>09/2025</v>
      </c>
      <c r="J1167" s="16" t="str">
        <f t="shared" si="22"/>
        <v>CXG-0925</v>
      </c>
    </row>
    <row r="1168">
      <c r="A1168" s="8" t="s">
        <v>11208</v>
      </c>
      <c r="B1168" s="13">
        <v>45904.0</v>
      </c>
      <c r="C1168" s="8" t="s">
        <v>6604</v>
      </c>
      <c r="D1168" s="8" t="s">
        <v>1575</v>
      </c>
      <c r="E1168" s="8">
        <v>30000.0</v>
      </c>
      <c r="G1168" s="8" t="s">
        <v>23</v>
      </c>
      <c r="H1168" s="8" t="s">
        <v>11209</v>
      </c>
      <c r="I1168" s="16" t="str">
        <f t="shared" si="21"/>
        <v>09/2025</v>
      </c>
      <c r="J1168" s="16" t="str">
        <f t="shared" si="22"/>
        <v>CXG-0925</v>
      </c>
    </row>
    <row r="1169">
      <c r="A1169" s="8" t="s">
        <v>11210</v>
      </c>
      <c r="B1169" s="13">
        <v>45904.0</v>
      </c>
      <c r="C1169" s="8" t="s">
        <v>6615</v>
      </c>
      <c r="D1169" s="8" t="s">
        <v>1575</v>
      </c>
      <c r="E1169" s="8">
        <v>16537.0</v>
      </c>
      <c r="G1169" s="8" t="s">
        <v>51</v>
      </c>
      <c r="H1169" s="8" t="s">
        <v>11002</v>
      </c>
      <c r="I1169" s="16" t="str">
        <f t="shared" si="21"/>
        <v>09/2025</v>
      </c>
      <c r="J1169" s="16" t="str">
        <f t="shared" si="22"/>
        <v>CXG-0925</v>
      </c>
    </row>
    <row r="1170">
      <c r="A1170" s="8" t="s">
        <v>11211</v>
      </c>
      <c r="B1170" s="13">
        <v>45904.0</v>
      </c>
      <c r="C1170" s="8" t="s">
        <v>6594</v>
      </c>
      <c r="D1170" s="8" t="s">
        <v>1575</v>
      </c>
      <c r="E1170" s="8">
        <v>21920.0</v>
      </c>
      <c r="G1170" s="8" t="s">
        <v>27</v>
      </c>
      <c r="H1170" s="8" t="s">
        <v>11002</v>
      </c>
      <c r="I1170" s="16" t="str">
        <f t="shared" si="21"/>
        <v>09/2025</v>
      </c>
      <c r="J1170" s="16" t="str">
        <f t="shared" si="22"/>
        <v>CXG-0925</v>
      </c>
    </row>
    <row r="1171">
      <c r="A1171" s="8" t="s">
        <v>11212</v>
      </c>
      <c r="B1171" s="13">
        <v>45904.0</v>
      </c>
      <c r="C1171" s="8" t="s">
        <v>6625</v>
      </c>
      <c r="D1171" s="8" t="s">
        <v>1473</v>
      </c>
      <c r="E1171" s="8">
        <v>-45905.45</v>
      </c>
      <c r="G1171" s="8" t="s">
        <v>218</v>
      </c>
      <c r="H1171" s="8"/>
      <c r="I1171" s="16" t="str">
        <f t="shared" si="21"/>
        <v>09/2025</v>
      </c>
      <c r="J1171" s="16" t="str">
        <f t="shared" si="22"/>
        <v>CXG-0925</v>
      </c>
    </row>
    <row r="1172">
      <c r="A1172" s="8" t="s">
        <v>11213</v>
      </c>
      <c r="B1172" s="13">
        <v>45904.0</v>
      </c>
      <c r="C1172" s="8" t="s">
        <v>6615</v>
      </c>
      <c r="D1172" s="8" t="s">
        <v>1473</v>
      </c>
      <c r="E1172" s="8">
        <v>45905.45</v>
      </c>
      <c r="G1172" s="8" t="s">
        <v>51</v>
      </c>
      <c r="H1172" s="8"/>
      <c r="I1172" s="16" t="str">
        <f t="shared" si="21"/>
        <v>09/2025</v>
      </c>
      <c r="J1172" s="16" t="str">
        <f t="shared" si="22"/>
        <v>CXG-0925</v>
      </c>
    </row>
    <row r="1173">
      <c r="A1173" s="8" t="s">
        <v>11214</v>
      </c>
      <c r="B1173" s="13">
        <v>45904.0</v>
      </c>
      <c r="C1173" s="8" t="s">
        <v>6615</v>
      </c>
      <c r="D1173" s="8" t="s">
        <v>1473</v>
      </c>
      <c r="E1173" s="8">
        <v>1129.55</v>
      </c>
      <c r="G1173" s="8" t="s">
        <v>51</v>
      </c>
      <c r="H1173" s="8"/>
      <c r="I1173" s="16" t="str">
        <f t="shared" si="21"/>
        <v>09/2025</v>
      </c>
      <c r="J1173" s="16" t="str">
        <f t="shared" si="22"/>
        <v>CXG-0925</v>
      </c>
    </row>
    <row r="1174">
      <c r="A1174" s="8" t="s">
        <v>11215</v>
      </c>
      <c r="B1174" s="13">
        <v>45904.0</v>
      </c>
      <c r="C1174" s="8" t="s">
        <v>6524</v>
      </c>
      <c r="D1174" s="8" t="s">
        <v>1575</v>
      </c>
      <c r="E1174" s="8">
        <v>40000.0</v>
      </c>
      <c r="G1174" s="8" t="s">
        <v>86</v>
      </c>
      <c r="H1174" s="8" t="s">
        <v>11002</v>
      </c>
      <c r="I1174" s="16" t="str">
        <f t="shared" si="21"/>
        <v>09/2025</v>
      </c>
      <c r="J1174" s="16" t="str">
        <f t="shared" si="22"/>
        <v>CXG-0925</v>
      </c>
    </row>
    <row r="1175">
      <c r="A1175" s="8" t="s">
        <v>11216</v>
      </c>
      <c r="B1175" s="13">
        <v>45905.0</v>
      </c>
      <c r="C1175" s="8" t="s">
        <v>6604</v>
      </c>
      <c r="D1175" s="8" t="s">
        <v>1575</v>
      </c>
      <c r="E1175" s="8">
        <v>21535.0</v>
      </c>
      <c r="G1175" s="8" t="s">
        <v>23</v>
      </c>
      <c r="H1175" s="8" t="s">
        <v>11002</v>
      </c>
      <c r="I1175" s="16" t="str">
        <f t="shared" si="21"/>
        <v>09/2025</v>
      </c>
      <c r="J1175" s="16" t="str">
        <f t="shared" si="22"/>
        <v>CXG-0925</v>
      </c>
    </row>
    <row r="1176">
      <c r="A1176" s="8" t="s">
        <v>11217</v>
      </c>
      <c r="B1176" s="13">
        <v>45905.0</v>
      </c>
      <c r="C1176" s="8" t="s">
        <v>6604</v>
      </c>
      <c r="D1176" s="8" t="s">
        <v>1473</v>
      </c>
      <c r="E1176" s="8">
        <v>0.6</v>
      </c>
      <c r="G1176" s="8" t="s">
        <v>23</v>
      </c>
      <c r="H1176" s="8"/>
      <c r="I1176" s="16" t="str">
        <f t="shared" si="21"/>
        <v>09/2025</v>
      </c>
      <c r="J1176" s="16" t="str">
        <f t="shared" si="22"/>
        <v>CXG-0925</v>
      </c>
    </row>
    <row r="1177">
      <c r="A1177" s="8" t="s">
        <v>11218</v>
      </c>
      <c r="B1177" s="13">
        <v>45905.0</v>
      </c>
      <c r="C1177" s="8" t="s">
        <v>6594</v>
      </c>
      <c r="D1177" s="8" t="s">
        <v>1575</v>
      </c>
      <c r="E1177" s="8">
        <v>27000.0</v>
      </c>
      <c r="G1177" s="8" t="s">
        <v>27</v>
      </c>
      <c r="H1177" s="8" t="s">
        <v>11002</v>
      </c>
      <c r="I1177" s="16" t="str">
        <f t="shared" si="21"/>
        <v>09/2025</v>
      </c>
      <c r="J1177" s="16" t="str">
        <f t="shared" si="22"/>
        <v>CXG-0925</v>
      </c>
    </row>
    <row r="1178">
      <c r="A1178" s="8" t="s">
        <v>11219</v>
      </c>
      <c r="B1178" s="13">
        <v>45905.0</v>
      </c>
      <c r="C1178" s="8" t="s">
        <v>6594</v>
      </c>
      <c r="D1178" s="8" t="s">
        <v>1575</v>
      </c>
      <c r="E1178" s="8">
        <v>14000.0</v>
      </c>
      <c r="G1178" s="8" t="s">
        <v>27</v>
      </c>
      <c r="H1178" s="8" t="s">
        <v>11220</v>
      </c>
      <c r="I1178" s="16" t="str">
        <f t="shared" si="21"/>
        <v>09/2025</v>
      </c>
      <c r="J1178" s="16" t="str">
        <f t="shared" si="22"/>
        <v>CXG-0925</v>
      </c>
    </row>
    <row r="1179">
      <c r="A1179" s="8" t="s">
        <v>11221</v>
      </c>
      <c r="B1179" s="13">
        <v>45905.0</v>
      </c>
      <c r="C1179" s="8" t="s">
        <v>6663</v>
      </c>
      <c r="D1179" s="8" t="s">
        <v>1575</v>
      </c>
      <c r="E1179" s="8">
        <v>7080.0</v>
      </c>
      <c r="G1179" s="8" t="s">
        <v>201</v>
      </c>
      <c r="H1179" s="8" t="s">
        <v>11220</v>
      </c>
      <c r="I1179" s="16" t="str">
        <f t="shared" si="21"/>
        <v>09/2025</v>
      </c>
      <c r="J1179" s="16" t="str">
        <f t="shared" si="22"/>
        <v>CXG-0925</v>
      </c>
    </row>
    <row r="1180">
      <c r="A1180" s="8" t="s">
        <v>11222</v>
      </c>
      <c r="B1180" s="13">
        <v>45905.0</v>
      </c>
      <c r="C1180" s="8" t="s">
        <v>6639</v>
      </c>
      <c r="D1180" s="8" t="s">
        <v>1509</v>
      </c>
      <c r="E1180" s="8">
        <v>109437.5</v>
      </c>
      <c r="G1180" s="8" t="s">
        <v>61</v>
      </c>
      <c r="H1180" s="8"/>
      <c r="I1180" s="16" t="str">
        <f t="shared" si="21"/>
        <v>09/2025</v>
      </c>
      <c r="J1180" s="16" t="str">
        <f t="shared" si="22"/>
        <v>CXG-0925</v>
      </c>
    </row>
    <row r="1181">
      <c r="A1181" s="8" t="s">
        <v>11223</v>
      </c>
      <c r="B1181" s="13">
        <v>45905.0</v>
      </c>
      <c r="C1181" s="8" t="s">
        <v>6644</v>
      </c>
      <c r="D1181" s="8" t="s">
        <v>1478</v>
      </c>
      <c r="E1181" s="8">
        <v>51246.0</v>
      </c>
      <c r="G1181" s="8" t="s">
        <v>102</v>
      </c>
      <c r="H1181" s="8"/>
      <c r="I1181" s="16" t="str">
        <f t="shared" si="21"/>
        <v>09/2025</v>
      </c>
      <c r="J1181" s="16" t="str">
        <f t="shared" si="22"/>
        <v>CXG-0925</v>
      </c>
    </row>
    <row r="1182">
      <c r="A1182" s="8" t="s">
        <v>11224</v>
      </c>
      <c r="B1182" s="13">
        <v>45906.0</v>
      </c>
      <c r="C1182" s="8" t="s">
        <v>6644</v>
      </c>
      <c r="D1182" s="8" t="s">
        <v>1478</v>
      </c>
      <c r="E1182" s="8">
        <v>10000.0</v>
      </c>
      <c r="G1182" s="8" t="s">
        <v>102</v>
      </c>
      <c r="H1182" s="8"/>
      <c r="I1182" s="16" t="str">
        <f t="shared" si="21"/>
        <v>09/2025</v>
      </c>
      <c r="J1182" s="16" t="str">
        <f t="shared" si="22"/>
        <v>CXG-0925</v>
      </c>
    </row>
    <row r="1183">
      <c r="A1183" s="8" t="s">
        <v>11225</v>
      </c>
      <c r="B1183" s="13">
        <v>45906.0</v>
      </c>
      <c r="C1183" s="8" t="s">
        <v>6644</v>
      </c>
      <c r="D1183" s="8" t="s">
        <v>1478</v>
      </c>
      <c r="E1183" s="8">
        <v>8000.0</v>
      </c>
      <c r="G1183" s="8" t="s">
        <v>102</v>
      </c>
      <c r="H1183" s="8"/>
      <c r="I1183" s="16" t="str">
        <f t="shared" si="21"/>
        <v>09/2025</v>
      </c>
      <c r="J1183" s="16" t="str">
        <f t="shared" si="22"/>
        <v>CXG-0925</v>
      </c>
    </row>
    <row r="1184">
      <c r="A1184" s="8" t="s">
        <v>11226</v>
      </c>
      <c r="B1184" s="13">
        <v>45906.0</v>
      </c>
      <c r="C1184" s="8" t="s">
        <v>6644</v>
      </c>
      <c r="D1184" s="8" t="s">
        <v>1478</v>
      </c>
      <c r="E1184" s="8">
        <v>1386.0</v>
      </c>
      <c r="G1184" s="8" t="s">
        <v>102</v>
      </c>
      <c r="H1184" s="8"/>
      <c r="I1184" s="16" t="str">
        <f t="shared" si="21"/>
        <v>09/2025</v>
      </c>
      <c r="J1184" s="16" t="str">
        <f t="shared" si="22"/>
        <v>CXG-0925</v>
      </c>
    </row>
    <row r="1185">
      <c r="A1185" s="8" t="s">
        <v>11227</v>
      </c>
      <c r="B1185" s="13">
        <v>45908.0</v>
      </c>
      <c r="C1185" s="8" t="s">
        <v>6653</v>
      </c>
      <c r="D1185" s="8" t="s">
        <v>1509</v>
      </c>
      <c r="E1185" s="8">
        <v>106793.07</v>
      </c>
      <c r="G1185" s="8" t="s">
        <v>220</v>
      </c>
      <c r="H1185" s="8" t="s">
        <v>11228</v>
      </c>
      <c r="I1185" s="16" t="str">
        <f t="shared" si="21"/>
        <v>09/2025</v>
      </c>
      <c r="J1185" s="16" t="str">
        <f t="shared" si="22"/>
        <v>CXG-0925</v>
      </c>
    </row>
    <row r="1186">
      <c r="A1186" s="10" t="s">
        <v>11229</v>
      </c>
      <c r="B1186" s="13">
        <v>45908.0</v>
      </c>
      <c r="C1186" s="8" t="s">
        <v>6621</v>
      </c>
      <c r="D1186" s="8" t="s">
        <v>1509</v>
      </c>
      <c r="E1186" s="8">
        <v>204649.83</v>
      </c>
      <c r="G1186" s="8" t="s">
        <v>73</v>
      </c>
      <c r="H1186" s="8" t="s">
        <v>11228</v>
      </c>
      <c r="I1186" s="16" t="str">
        <f t="shared" si="21"/>
        <v>09/2025</v>
      </c>
      <c r="J1186" s="16" t="str">
        <f t="shared" si="22"/>
        <v>CXG-0925</v>
      </c>
    </row>
    <row r="1187">
      <c r="A1187" s="8" t="s">
        <v>11230</v>
      </c>
      <c r="B1187" s="13">
        <v>45909.0</v>
      </c>
      <c r="C1187" s="8" t="s">
        <v>6604</v>
      </c>
      <c r="D1187" s="8" t="s">
        <v>1575</v>
      </c>
      <c r="E1187" s="8">
        <v>53700.0</v>
      </c>
      <c r="G1187" s="8" t="s">
        <v>23</v>
      </c>
      <c r="H1187" s="8" t="s">
        <v>11002</v>
      </c>
      <c r="I1187" s="16" t="str">
        <f t="shared" si="21"/>
        <v>09/2025</v>
      </c>
      <c r="J1187" s="16" t="str">
        <f t="shared" si="22"/>
        <v>CXG-0925</v>
      </c>
    </row>
    <row r="1188">
      <c r="A1188" s="8" t="s">
        <v>11231</v>
      </c>
      <c r="B1188" s="13">
        <v>45909.0</v>
      </c>
      <c r="C1188" s="8" t="s">
        <v>6663</v>
      </c>
      <c r="D1188" s="8" t="s">
        <v>1575</v>
      </c>
      <c r="E1188" s="8">
        <v>7653.0</v>
      </c>
      <c r="G1188" s="8" t="s">
        <v>201</v>
      </c>
      <c r="H1188" s="8" t="s">
        <v>11002</v>
      </c>
      <c r="I1188" s="16" t="str">
        <f t="shared" si="21"/>
        <v>09/2025</v>
      </c>
      <c r="J1188" s="16" t="str">
        <f t="shared" si="22"/>
        <v>CXG-0925</v>
      </c>
    </row>
    <row r="1189">
      <c r="A1189" s="8" t="s">
        <v>11232</v>
      </c>
      <c r="B1189" s="13">
        <v>45909.0</v>
      </c>
      <c r="C1189" s="8" t="s">
        <v>6663</v>
      </c>
      <c r="D1189" s="8" t="s">
        <v>1575</v>
      </c>
      <c r="E1189" s="8">
        <v>30000.0</v>
      </c>
      <c r="G1189" s="8" t="s">
        <v>201</v>
      </c>
      <c r="H1189" s="8" t="s">
        <v>11002</v>
      </c>
      <c r="I1189" s="16" t="str">
        <f t="shared" si="21"/>
        <v>09/2025</v>
      </c>
      <c r="J1189" s="16" t="str">
        <f t="shared" si="22"/>
        <v>CXG-0925</v>
      </c>
    </row>
    <row r="1190">
      <c r="A1190" s="8" t="s">
        <v>11233</v>
      </c>
      <c r="B1190" s="13">
        <v>45909.0</v>
      </c>
      <c r="C1190" s="8" t="s">
        <v>6208</v>
      </c>
      <c r="D1190" s="8" t="s">
        <v>1505</v>
      </c>
      <c r="E1190" s="8">
        <v>6800.0</v>
      </c>
      <c r="G1190" s="8" t="s">
        <v>105</v>
      </c>
      <c r="H1190" s="8"/>
      <c r="I1190" s="16" t="str">
        <f t="shared" si="21"/>
        <v>09/2025</v>
      </c>
      <c r="J1190" s="16" t="str">
        <f t="shared" si="22"/>
        <v>CXG-0925</v>
      </c>
    </row>
    <row r="1191">
      <c r="A1191" s="10" t="s">
        <v>11234</v>
      </c>
      <c r="B1191" s="13">
        <v>45909.0</v>
      </c>
      <c r="C1191" s="8" t="s">
        <v>6208</v>
      </c>
      <c r="D1191" s="8" t="s">
        <v>1505</v>
      </c>
      <c r="E1191" s="8">
        <v>12750.0</v>
      </c>
      <c r="G1191" s="8" t="s">
        <v>105</v>
      </c>
      <c r="H1191" s="8"/>
      <c r="I1191" s="16" t="str">
        <f t="shared" si="21"/>
        <v>09/2025</v>
      </c>
      <c r="J1191" s="16" t="str">
        <f t="shared" si="22"/>
        <v>CXG-0925</v>
      </c>
    </row>
    <row r="1192">
      <c r="A1192" s="8" t="s">
        <v>11235</v>
      </c>
      <c r="B1192" s="13">
        <v>45909.0</v>
      </c>
      <c r="C1192" s="8" t="s">
        <v>6208</v>
      </c>
      <c r="D1192" s="8" t="s">
        <v>1505</v>
      </c>
      <c r="E1192" s="8">
        <v>10379.85</v>
      </c>
      <c r="G1192" s="8" t="s">
        <v>105</v>
      </c>
      <c r="H1192" s="8"/>
      <c r="I1192" s="16" t="str">
        <f t="shared" si="21"/>
        <v>09/2025</v>
      </c>
      <c r="J1192" s="16" t="str">
        <f t="shared" si="22"/>
        <v>CXG-0925</v>
      </c>
    </row>
    <row r="1193">
      <c r="A1193" s="8" t="s">
        <v>11236</v>
      </c>
      <c r="B1193" s="13">
        <v>45910.0</v>
      </c>
      <c r="C1193" s="8" t="s">
        <v>6604</v>
      </c>
      <c r="D1193" s="8" t="s">
        <v>1575</v>
      </c>
      <c r="E1193" s="8">
        <v>30000.0</v>
      </c>
      <c r="G1193" s="8" t="s">
        <v>23</v>
      </c>
      <c r="H1193" s="8" t="s">
        <v>11002</v>
      </c>
      <c r="I1193" s="16" t="str">
        <f t="shared" si="21"/>
        <v>09/2025</v>
      </c>
      <c r="J1193" s="16" t="str">
        <f t="shared" si="22"/>
        <v>CXG-0925</v>
      </c>
    </row>
    <row r="1194">
      <c r="A1194" s="8" t="s">
        <v>11237</v>
      </c>
      <c r="B1194" s="13">
        <v>45910.0</v>
      </c>
      <c r="C1194" s="8" t="s">
        <v>6208</v>
      </c>
      <c r="D1194" s="8" t="s">
        <v>1505</v>
      </c>
      <c r="E1194" s="8">
        <v>50000.0</v>
      </c>
      <c r="G1194" s="8" t="s">
        <v>105</v>
      </c>
      <c r="H1194" s="8"/>
      <c r="I1194" s="16" t="str">
        <f t="shared" si="21"/>
        <v>09/2025</v>
      </c>
      <c r="J1194" s="16" t="str">
        <f t="shared" si="22"/>
        <v>CXG-0925</v>
      </c>
    </row>
    <row r="1195">
      <c r="A1195" s="8" t="s">
        <v>11238</v>
      </c>
      <c r="B1195" s="13">
        <v>45911.0</v>
      </c>
      <c r="C1195" s="8" t="s">
        <v>6653</v>
      </c>
      <c r="D1195" s="8" t="s">
        <v>1509</v>
      </c>
      <c r="E1195" s="8">
        <v>439511.59</v>
      </c>
      <c r="G1195" s="8" t="s">
        <v>220</v>
      </c>
      <c r="H1195" s="8" t="s">
        <v>11239</v>
      </c>
      <c r="I1195" s="16" t="str">
        <f t="shared" si="21"/>
        <v>09/2025</v>
      </c>
      <c r="J1195" s="16" t="str">
        <f t="shared" si="22"/>
        <v>CXG-0925</v>
      </c>
    </row>
    <row r="1196">
      <c r="A1196" s="8" t="s">
        <v>11240</v>
      </c>
      <c r="B1196" s="13">
        <v>45912.0</v>
      </c>
      <c r="C1196" s="8" t="s">
        <v>6662</v>
      </c>
      <c r="D1196" s="8" t="s">
        <v>1478</v>
      </c>
      <c r="E1196" s="8">
        <v>105901.78</v>
      </c>
      <c r="G1196" s="8" t="s">
        <v>89</v>
      </c>
      <c r="H1196" s="8"/>
      <c r="I1196" s="16" t="str">
        <f t="shared" si="21"/>
        <v>09/2025</v>
      </c>
      <c r="J1196" s="16" t="str">
        <f t="shared" si="22"/>
        <v>CXG-0925</v>
      </c>
    </row>
    <row r="1197">
      <c r="A1197" s="8" t="s">
        <v>11241</v>
      </c>
      <c r="B1197" s="13">
        <v>45912.0</v>
      </c>
      <c r="C1197" s="8" t="s">
        <v>6621</v>
      </c>
      <c r="D1197" s="8" t="s">
        <v>1509</v>
      </c>
      <c r="E1197" s="8">
        <v>2918.82</v>
      </c>
      <c r="G1197" s="8" t="s">
        <v>73</v>
      </c>
      <c r="H1197" s="8" t="s">
        <v>11242</v>
      </c>
      <c r="I1197" s="16" t="str">
        <f t="shared" si="21"/>
        <v>09/2025</v>
      </c>
      <c r="J1197" s="16" t="str">
        <f t="shared" si="22"/>
        <v>CXG-0925</v>
      </c>
    </row>
    <row r="1198">
      <c r="A1198" s="8" t="s">
        <v>11243</v>
      </c>
      <c r="B1198" s="13">
        <v>45912.0</v>
      </c>
      <c r="C1198" s="8" t="s">
        <v>6621</v>
      </c>
      <c r="D1198" s="8" t="s">
        <v>1473</v>
      </c>
      <c r="E1198" s="8">
        <v>7.59</v>
      </c>
      <c r="G1198" s="8" t="s">
        <v>73</v>
      </c>
      <c r="H1198" s="8"/>
      <c r="I1198" s="16" t="str">
        <f t="shared" si="21"/>
        <v>09/2025</v>
      </c>
      <c r="J1198" s="16" t="str">
        <f t="shared" si="22"/>
        <v>CXG-0925</v>
      </c>
    </row>
    <row r="1199">
      <c r="A1199" s="8" t="s">
        <v>11244</v>
      </c>
      <c r="B1199" s="13">
        <v>45912.0</v>
      </c>
      <c r="C1199" s="8" t="s">
        <v>6625</v>
      </c>
      <c r="D1199" s="8" t="s">
        <v>1509</v>
      </c>
      <c r="E1199" s="8">
        <v>170832.49</v>
      </c>
      <c r="G1199" s="8" t="s">
        <v>218</v>
      </c>
      <c r="H1199" s="8"/>
      <c r="I1199" s="16" t="str">
        <f t="shared" si="21"/>
        <v>09/2025</v>
      </c>
      <c r="J1199" s="16" t="str">
        <f t="shared" si="22"/>
        <v>CXG-0925</v>
      </c>
    </row>
    <row r="1200">
      <c r="A1200" s="8" t="s">
        <v>11245</v>
      </c>
      <c r="B1200" s="13">
        <v>45912.0</v>
      </c>
      <c r="C1200" s="8" t="s">
        <v>6653</v>
      </c>
      <c r="D1200" s="8" t="s">
        <v>1509</v>
      </c>
      <c r="E1200" s="8">
        <v>184162.69</v>
      </c>
      <c r="G1200" s="8" t="s">
        <v>220</v>
      </c>
      <c r="H1200" s="8" t="s">
        <v>11246</v>
      </c>
      <c r="I1200" s="16" t="str">
        <f t="shared" si="21"/>
        <v>09/2025</v>
      </c>
      <c r="J1200" s="16" t="str">
        <f t="shared" si="22"/>
        <v>CXG-0925</v>
      </c>
    </row>
    <row r="1201">
      <c r="A1201" s="8" t="s">
        <v>11247</v>
      </c>
      <c r="B1201" s="13">
        <v>45912.0</v>
      </c>
      <c r="C1201" s="8" t="s">
        <v>6604</v>
      </c>
      <c r="D1201" s="8" t="s">
        <v>1575</v>
      </c>
      <c r="E1201" s="8">
        <v>5931.0</v>
      </c>
      <c r="G1201" s="8" t="s">
        <v>23</v>
      </c>
      <c r="H1201" s="8" t="s">
        <v>11002</v>
      </c>
      <c r="I1201" s="16" t="str">
        <f t="shared" si="21"/>
        <v>09/2025</v>
      </c>
      <c r="J1201" s="16" t="str">
        <f t="shared" si="22"/>
        <v>CXG-0925</v>
      </c>
    </row>
    <row r="1202">
      <c r="A1202" s="8" t="s">
        <v>11248</v>
      </c>
      <c r="B1202" s="13">
        <v>45912.0</v>
      </c>
      <c r="C1202" s="8" t="s">
        <v>6604</v>
      </c>
      <c r="D1202" s="8" t="s">
        <v>1575</v>
      </c>
      <c r="E1202" s="8">
        <v>14400.0</v>
      </c>
      <c r="G1202" s="8" t="s">
        <v>23</v>
      </c>
      <c r="H1202" s="8" t="s">
        <v>11002</v>
      </c>
      <c r="I1202" s="16" t="str">
        <f t="shared" si="21"/>
        <v>09/2025</v>
      </c>
      <c r="J1202" s="16" t="str">
        <f t="shared" si="22"/>
        <v>CXG-0925</v>
      </c>
    </row>
    <row r="1203">
      <c r="A1203" s="8" t="s">
        <v>11249</v>
      </c>
      <c r="B1203" s="13">
        <v>45912.0</v>
      </c>
      <c r="C1203" s="8" t="s">
        <v>6604</v>
      </c>
      <c r="D1203" s="8" t="s">
        <v>1473</v>
      </c>
      <c r="E1203" s="8">
        <v>-0.27</v>
      </c>
      <c r="G1203" s="8" t="s">
        <v>23</v>
      </c>
      <c r="H1203" s="8"/>
      <c r="I1203" s="16" t="str">
        <f t="shared" si="21"/>
        <v>09/2025</v>
      </c>
      <c r="J1203" s="16" t="str">
        <f t="shared" si="22"/>
        <v>CXG-0925</v>
      </c>
    </row>
    <row r="1204">
      <c r="A1204" s="8" t="s">
        <v>11250</v>
      </c>
      <c r="B1204" s="13">
        <v>45915.0</v>
      </c>
      <c r="C1204" s="8" t="s">
        <v>6208</v>
      </c>
      <c r="D1204" s="8" t="s">
        <v>1505</v>
      </c>
      <c r="E1204" s="8">
        <v>30000.0</v>
      </c>
      <c r="G1204" s="8" t="s">
        <v>105</v>
      </c>
      <c r="H1204" s="8"/>
      <c r="I1204" s="16" t="str">
        <f t="shared" si="21"/>
        <v>09/2025</v>
      </c>
      <c r="J1204" s="16" t="str">
        <f t="shared" si="22"/>
        <v>CXG-0925</v>
      </c>
    </row>
    <row r="1205">
      <c r="A1205" s="8" t="s">
        <v>11251</v>
      </c>
      <c r="B1205" s="13">
        <v>45915.0</v>
      </c>
      <c r="C1205" s="8" t="s">
        <v>6677</v>
      </c>
      <c r="D1205" s="8" t="s">
        <v>1509</v>
      </c>
      <c r="E1205" s="8">
        <v>110366.4</v>
      </c>
      <c r="G1205" s="8" t="s">
        <v>83</v>
      </c>
      <c r="H1205" s="8" t="s">
        <v>11252</v>
      </c>
      <c r="I1205" s="16" t="str">
        <f t="shared" si="21"/>
        <v>09/2025</v>
      </c>
      <c r="J1205" s="16" t="str">
        <f t="shared" si="22"/>
        <v>CXG-0925</v>
      </c>
    </row>
    <row r="1206">
      <c r="A1206" s="8" t="s">
        <v>11253</v>
      </c>
      <c r="B1206" s="13">
        <v>45915.0</v>
      </c>
      <c r="C1206" s="8" t="s">
        <v>6736</v>
      </c>
      <c r="D1206" s="8" t="s">
        <v>1478</v>
      </c>
      <c r="E1206" s="8">
        <v>30000.0</v>
      </c>
      <c r="G1206" s="8" t="s">
        <v>79</v>
      </c>
      <c r="H1206" s="8"/>
      <c r="I1206" s="16" t="str">
        <f t="shared" si="21"/>
        <v>09/2025</v>
      </c>
      <c r="J1206" s="16" t="str">
        <f t="shared" si="22"/>
        <v>CXG-0925</v>
      </c>
    </row>
    <row r="1207">
      <c r="A1207" s="8" t="s">
        <v>11254</v>
      </c>
      <c r="B1207" s="13">
        <v>45915.0</v>
      </c>
      <c r="C1207" s="8" t="s">
        <v>6653</v>
      </c>
      <c r="D1207" s="8" t="s">
        <v>1509</v>
      </c>
      <c r="E1207" s="8">
        <v>312079.23</v>
      </c>
      <c r="G1207" s="8" t="s">
        <v>220</v>
      </c>
      <c r="H1207" s="8" t="s">
        <v>11252</v>
      </c>
      <c r="I1207" s="16" t="str">
        <f t="shared" si="21"/>
        <v>09/2025</v>
      </c>
      <c r="J1207" s="16" t="str">
        <f t="shared" si="22"/>
        <v>CXG-0925</v>
      </c>
    </row>
    <row r="1208">
      <c r="A1208" s="8" t="s">
        <v>11255</v>
      </c>
      <c r="B1208" s="13">
        <v>45915.0</v>
      </c>
      <c r="C1208" s="8" t="s">
        <v>6663</v>
      </c>
      <c r="D1208" s="8" t="s">
        <v>1575</v>
      </c>
      <c r="E1208" s="8">
        <v>12600.0</v>
      </c>
      <c r="G1208" s="8" t="s">
        <v>201</v>
      </c>
      <c r="H1208" s="8" t="s">
        <v>11002</v>
      </c>
      <c r="I1208" s="16" t="str">
        <f t="shared" si="21"/>
        <v>09/2025</v>
      </c>
      <c r="J1208" s="16" t="str">
        <f t="shared" si="22"/>
        <v>CXG-0925</v>
      </c>
    </row>
    <row r="1209">
      <c r="A1209" s="8" t="s">
        <v>11256</v>
      </c>
      <c r="B1209" s="13">
        <v>45915.0</v>
      </c>
      <c r="C1209" s="8" t="s">
        <v>6663</v>
      </c>
      <c r="D1209" s="8" t="s">
        <v>1575</v>
      </c>
      <c r="E1209" s="8">
        <v>27400.0</v>
      </c>
      <c r="G1209" s="8" t="s">
        <v>201</v>
      </c>
      <c r="H1209" s="8" t="s">
        <v>11002</v>
      </c>
      <c r="I1209" s="16" t="str">
        <f t="shared" si="21"/>
        <v>09/2025</v>
      </c>
      <c r="J1209" s="16" t="str">
        <f t="shared" si="22"/>
        <v>CXG-0925</v>
      </c>
    </row>
    <row r="1210">
      <c r="A1210" s="8" t="s">
        <v>11257</v>
      </c>
      <c r="B1210" s="13">
        <v>45916.0</v>
      </c>
      <c r="C1210" s="8" t="s">
        <v>6653</v>
      </c>
      <c r="D1210" s="8" t="s">
        <v>1509</v>
      </c>
      <c r="E1210" s="8">
        <v>105548.07</v>
      </c>
      <c r="G1210" s="8" t="s">
        <v>220</v>
      </c>
      <c r="H1210" s="8" t="s">
        <v>11258</v>
      </c>
      <c r="I1210" s="16" t="str">
        <f t="shared" si="21"/>
        <v>09/2025</v>
      </c>
      <c r="J1210" s="16" t="str">
        <f t="shared" si="22"/>
        <v>CXG-0925</v>
      </c>
    </row>
    <row r="1211">
      <c r="A1211" s="8" t="s">
        <v>11259</v>
      </c>
      <c r="B1211" s="13">
        <v>45916.0</v>
      </c>
      <c r="C1211" s="8" t="s">
        <v>6666</v>
      </c>
      <c r="D1211" s="8" t="s">
        <v>1575</v>
      </c>
      <c r="E1211" s="8">
        <v>59326.0</v>
      </c>
      <c r="G1211" s="8" t="s">
        <v>206</v>
      </c>
      <c r="H1211" s="8" t="s">
        <v>11002</v>
      </c>
      <c r="I1211" s="16" t="str">
        <f t="shared" si="21"/>
        <v>09/2025</v>
      </c>
      <c r="J1211" s="16" t="str">
        <f t="shared" si="22"/>
        <v>CXG-0925</v>
      </c>
    </row>
    <row r="1212">
      <c r="A1212" s="8" t="s">
        <v>11260</v>
      </c>
      <c r="B1212" s="13">
        <v>45916.0</v>
      </c>
      <c r="C1212" s="8" t="s">
        <v>6736</v>
      </c>
      <c r="D1212" s="8" t="s">
        <v>1478</v>
      </c>
      <c r="E1212" s="8">
        <v>25158.0</v>
      </c>
      <c r="G1212" s="8" t="s">
        <v>79</v>
      </c>
      <c r="H1212" s="8"/>
      <c r="I1212" s="16" t="str">
        <f t="shared" si="21"/>
        <v>09/2025</v>
      </c>
      <c r="J1212" s="16" t="str">
        <f t="shared" si="22"/>
        <v>CXG-0925</v>
      </c>
    </row>
    <row r="1213">
      <c r="A1213" s="8" t="s">
        <v>11261</v>
      </c>
      <c r="B1213" s="13">
        <v>45916.0</v>
      </c>
      <c r="C1213" s="8" t="s">
        <v>6736</v>
      </c>
      <c r="D1213" s="8" t="s">
        <v>1473</v>
      </c>
      <c r="E1213" s="8">
        <v>0.94</v>
      </c>
      <c r="G1213" s="8" t="s">
        <v>79</v>
      </c>
      <c r="H1213" s="8"/>
      <c r="I1213" s="16" t="str">
        <f t="shared" si="21"/>
        <v>09/2025</v>
      </c>
      <c r="J1213" s="16" t="str">
        <f t="shared" si="22"/>
        <v>CXG-0925</v>
      </c>
    </row>
    <row r="1214">
      <c r="A1214" s="8" t="s">
        <v>11262</v>
      </c>
      <c r="B1214" s="13">
        <v>45917.0</v>
      </c>
      <c r="C1214" s="8" t="s">
        <v>6653</v>
      </c>
      <c r="D1214" s="8" t="s">
        <v>1509</v>
      </c>
      <c r="E1214" s="8">
        <v>314237.23</v>
      </c>
      <c r="G1214" s="8" t="s">
        <v>220</v>
      </c>
      <c r="H1214" s="8" t="s">
        <v>11263</v>
      </c>
      <c r="I1214" s="16" t="str">
        <f t="shared" si="21"/>
        <v>09/2025</v>
      </c>
      <c r="J1214" s="16" t="str">
        <f t="shared" si="22"/>
        <v>CXG-0925</v>
      </c>
    </row>
    <row r="1215">
      <c r="A1215" s="10" t="s">
        <v>11264</v>
      </c>
      <c r="B1215" s="13">
        <v>45919.0</v>
      </c>
      <c r="C1215" s="8" t="s">
        <v>6683</v>
      </c>
      <c r="D1215" s="8" t="s">
        <v>1509</v>
      </c>
      <c r="E1215" s="8">
        <v>318068.49</v>
      </c>
      <c r="G1215" s="8" t="s">
        <v>73</v>
      </c>
      <c r="H1215" s="8"/>
      <c r="I1215" s="16" t="str">
        <f t="shared" si="21"/>
        <v>09/2025</v>
      </c>
      <c r="J1215" s="16" t="str">
        <f t="shared" si="22"/>
        <v>CXG-0925</v>
      </c>
    </row>
    <row r="1216">
      <c r="A1216" s="8" t="s">
        <v>11265</v>
      </c>
      <c r="B1216" s="13">
        <v>45918.0</v>
      </c>
      <c r="C1216" s="8" t="s">
        <v>6208</v>
      </c>
      <c r="D1216" s="8" t="s">
        <v>1478</v>
      </c>
      <c r="E1216" s="8">
        <v>63553.95</v>
      </c>
      <c r="G1216" s="8" t="s">
        <v>105</v>
      </c>
      <c r="H1216" s="8"/>
      <c r="I1216" s="16" t="str">
        <f t="shared" si="21"/>
        <v>09/2025</v>
      </c>
      <c r="J1216" s="16" t="str">
        <f t="shared" si="22"/>
        <v>CXG-0925</v>
      </c>
    </row>
    <row r="1217">
      <c r="A1217" s="8" t="s">
        <v>11266</v>
      </c>
      <c r="B1217" s="13">
        <v>45919.0</v>
      </c>
      <c r="C1217" s="8" t="s">
        <v>6615</v>
      </c>
      <c r="D1217" s="8" t="s">
        <v>1478</v>
      </c>
      <c r="E1217" s="8">
        <v>25000.0</v>
      </c>
      <c r="G1217" s="8" t="s">
        <v>51</v>
      </c>
      <c r="H1217" s="8"/>
      <c r="I1217" s="16" t="str">
        <f t="shared" si="21"/>
        <v>09/2025</v>
      </c>
      <c r="J1217" s="16" t="str">
        <f t="shared" si="22"/>
        <v>CXG-0925</v>
      </c>
    </row>
    <row r="1218">
      <c r="A1218" s="8" t="s">
        <v>11267</v>
      </c>
      <c r="B1218" s="13">
        <v>45919.0</v>
      </c>
      <c r="C1218" s="8" t="s">
        <v>6615</v>
      </c>
      <c r="D1218" s="8" t="s">
        <v>1478</v>
      </c>
      <c r="E1218" s="8">
        <v>20000.0</v>
      </c>
      <c r="G1218" s="8" t="s">
        <v>51</v>
      </c>
      <c r="H1218" s="8"/>
      <c r="I1218" s="16" t="str">
        <f t="shared" si="21"/>
        <v>09/2025</v>
      </c>
      <c r="J1218" s="16" t="str">
        <f t="shared" si="22"/>
        <v>CXG-0925</v>
      </c>
    </row>
    <row r="1219">
      <c r="A1219" s="8" t="s">
        <v>11268</v>
      </c>
      <c r="B1219" s="13">
        <v>45919.0</v>
      </c>
      <c r="C1219" s="8" t="s">
        <v>6677</v>
      </c>
      <c r="D1219" s="8" t="s">
        <v>1509</v>
      </c>
      <c r="E1219" s="8">
        <v>222051.46</v>
      </c>
      <c r="G1219" s="8" t="s">
        <v>83</v>
      </c>
      <c r="H1219" s="8"/>
      <c r="I1219" s="16" t="str">
        <f t="shared" si="21"/>
        <v>09/2025</v>
      </c>
      <c r="J1219" s="16" t="str">
        <f t="shared" si="22"/>
        <v>CXG-0925</v>
      </c>
    </row>
    <row r="1220">
      <c r="A1220" s="8" t="s">
        <v>11269</v>
      </c>
      <c r="B1220" s="13">
        <v>45919.0</v>
      </c>
      <c r="C1220" s="8" t="s">
        <v>6683</v>
      </c>
      <c r="D1220" s="8" t="s">
        <v>1509</v>
      </c>
      <c r="E1220" s="8">
        <v>438427.92</v>
      </c>
      <c r="G1220" s="8" t="s">
        <v>73</v>
      </c>
      <c r="H1220" s="8" t="s">
        <v>11270</v>
      </c>
      <c r="I1220" s="16" t="str">
        <f t="shared" si="21"/>
        <v>09/2025</v>
      </c>
      <c r="J1220" s="16" t="str">
        <f t="shared" si="22"/>
        <v>CXG-0925</v>
      </c>
    </row>
    <row r="1221">
      <c r="A1221" s="8" t="s">
        <v>11271</v>
      </c>
      <c r="B1221" s="13">
        <v>45920.0</v>
      </c>
      <c r="C1221" s="8" t="s">
        <v>6524</v>
      </c>
      <c r="D1221" s="8" t="s">
        <v>1575</v>
      </c>
      <c r="E1221" s="8">
        <v>50748.0</v>
      </c>
      <c r="G1221" s="8" t="s">
        <v>86</v>
      </c>
      <c r="H1221" s="8" t="s">
        <v>11002</v>
      </c>
      <c r="I1221" s="16" t="str">
        <f t="shared" si="21"/>
        <v>09/2025</v>
      </c>
      <c r="J1221" s="16" t="str">
        <f t="shared" si="22"/>
        <v>CXG-0925</v>
      </c>
    </row>
    <row r="1222">
      <c r="A1222" s="10" t="s">
        <v>11272</v>
      </c>
      <c r="B1222" s="13">
        <v>45922.0</v>
      </c>
      <c r="C1222" s="8" t="s">
        <v>6653</v>
      </c>
      <c r="D1222" s="8" t="s">
        <v>1509</v>
      </c>
      <c r="E1222" s="8">
        <v>106101.41</v>
      </c>
      <c r="G1222" s="8" t="s">
        <v>220</v>
      </c>
      <c r="H1222" s="8" t="s">
        <v>11273</v>
      </c>
      <c r="I1222" s="16" t="str">
        <f t="shared" si="21"/>
        <v>09/2025</v>
      </c>
      <c r="J1222" s="16" t="str">
        <f t="shared" si="22"/>
        <v>CXG-0925</v>
      </c>
    </row>
    <row r="1223">
      <c r="A1223" s="8" t="s">
        <v>11274</v>
      </c>
      <c r="B1223" s="13">
        <v>45922.0</v>
      </c>
      <c r="C1223" s="8" t="s">
        <v>6615</v>
      </c>
      <c r="D1223" s="8" t="s">
        <v>1575</v>
      </c>
      <c r="E1223" s="8">
        <v>15000.0</v>
      </c>
      <c r="G1223" s="8" t="s">
        <v>51</v>
      </c>
      <c r="H1223" s="8" t="s">
        <v>11002</v>
      </c>
      <c r="I1223" s="16" t="str">
        <f t="shared" si="21"/>
        <v>09/2025</v>
      </c>
      <c r="J1223" s="16" t="str">
        <f t="shared" si="22"/>
        <v>CXG-0925</v>
      </c>
    </row>
    <row r="1224">
      <c r="A1224" s="8" t="s">
        <v>11275</v>
      </c>
      <c r="B1224" s="13">
        <v>45922.0</v>
      </c>
      <c r="C1224" s="8" t="s">
        <v>6677</v>
      </c>
      <c r="D1224" s="8" t="s">
        <v>1509</v>
      </c>
      <c r="E1224" s="8">
        <v>107442.41</v>
      </c>
      <c r="G1224" s="8" t="s">
        <v>83</v>
      </c>
      <c r="H1224" s="8" t="s">
        <v>11273</v>
      </c>
      <c r="I1224" s="16" t="str">
        <f t="shared" si="21"/>
        <v>09/2025</v>
      </c>
      <c r="J1224" s="16" t="str">
        <f t="shared" si="22"/>
        <v>CXG-0925</v>
      </c>
    </row>
    <row r="1225">
      <c r="A1225" s="8" t="s">
        <v>11276</v>
      </c>
      <c r="B1225" s="13">
        <v>45923.0</v>
      </c>
      <c r="C1225" s="8" t="s">
        <v>6615</v>
      </c>
      <c r="D1225" s="8" t="s">
        <v>1575</v>
      </c>
      <c r="E1225" s="8">
        <v>15000.0</v>
      </c>
      <c r="G1225" s="8" t="s">
        <v>51</v>
      </c>
      <c r="H1225" s="8" t="s">
        <v>11002</v>
      </c>
      <c r="I1225" s="16" t="str">
        <f t="shared" si="21"/>
        <v>09/2025</v>
      </c>
      <c r="J1225" s="16" t="str">
        <f t="shared" si="22"/>
        <v>CXG-0925</v>
      </c>
    </row>
    <row r="1226">
      <c r="A1226" s="8" t="s">
        <v>11277</v>
      </c>
      <c r="B1226" s="13">
        <v>45923.0</v>
      </c>
      <c r="C1226" s="8" t="s">
        <v>6677</v>
      </c>
      <c r="D1226" s="8" t="s">
        <v>1509</v>
      </c>
      <c r="E1226" s="8">
        <v>301017.7</v>
      </c>
      <c r="G1226" s="8" t="s">
        <v>83</v>
      </c>
      <c r="H1226" s="8" t="s">
        <v>11278</v>
      </c>
      <c r="I1226" s="16" t="str">
        <f t="shared" si="21"/>
        <v>09/2025</v>
      </c>
      <c r="J1226" s="16" t="str">
        <f t="shared" si="22"/>
        <v>CXG-0925</v>
      </c>
    </row>
    <row r="1227">
      <c r="A1227" s="8" t="s">
        <v>11279</v>
      </c>
      <c r="B1227" s="13">
        <v>45922.0</v>
      </c>
      <c r="C1227" s="8" t="s">
        <v>6659</v>
      </c>
      <c r="D1227" s="8" t="s">
        <v>1575</v>
      </c>
      <c r="E1227" s="8">
        <v>34507.0</v>
      </c>
      <c r="G1227" s="8" t="s">
        <v>135</v>
      </c>
      <c r="H1227" s="8" t="s">
        <v>11002</v>
      </c>
      <c r="I1227" s="16" t="str">
        <f t="shared" si="21"/>
        <v>09/2025</v>
      </c>
      <c r="J1227" s="16" t="str">
        <f t="shared" si="22"/>
        <v>CXG-0925</v>
      </c>
    </row>
    <row r="1228">
      <c r="A1228" s="10" t="s">
        <v>11280</v>
      </c>
      <c r="B1228" s="13">
        <v>45922.0</v>
      </c>
      <c r="C1228" s="8" t="s">
        <v>6659</v>
      </c>
      <c r="D1228" s="8" t="s">
        <v>1575</v>
      </c>
      <c r="E1228" s="8">
        <v>11300.0</v>
      </c>
      <c r="G1228" s="8" t="s">
        <v>135</v>
      </c>
      <c r="H1228" s="8" t="s">
        <v>11002</v>
      </c>
      <c r="I1228" s="16" t="str">
        <f t="shared" si="21"/>
        <v>09/2025</v>
      </c>
      <c r="J1228" s="16" t="str">
        <f t="shared" si="22"/>
        <v>CXG-0925</v>
      </c>
    </row>
    <row r="1229">
      <c r="A1229" s="8" t="s">
        <v>11281</v>
      </c>
      <c r="B1229" s="13">
        <v>45922.0</v>
      </c>
      <c r="C1229" s="8" t="s">
        <v>6659</v>
      </c>
      <c r="D1229" s="8" t="s">
        <v>1575</v>
      </c>
      <c r="E1229" s="8">
        <v>19173.0</v>
      </c>
      <c r="G1229" s="8" t="s">
        <v>135</v>
      </c>
      <c r="H1229" s="8" t="s">
        <v>11002</v>
      </c>
      <c r="I1229" s="16" t="str">
        <f t="shared" si="21"/>
        <v>09/2025</v>
      </c>
      <c r="J1229" s="16" t="str">
        <f t="shared" si="22"/>
        <v>CXG-0925</v>
      </c>
    </row>
    <row r="1230">
      <c r="A1230" s="8" t="s">
        <v>11282</v>
      </c>
      <c r="B1230" s="13">
        <v>45923.0</v>
      </c>
      <c r="C1230" s="8" t="s">
        <v>6663</v>
      </c>
      <c r="D1230" s="8" t="s">
        <v>1575</v>
      </c>
      <c r="E1230" s="8">
        <v>12600.0</v>
      </c>
      <c r="G1230" s="8" t="s">
        <v>201</v>
      </c>
      <c r="H1230" s="8" t="s">
        <v>11002</v>
      </c>
      <c r="I1230" s="16" t="str">
        <f t="shared" si="21"/>
        <v>09/2025</v>
      </c>
      <c r="J1230" s="16" t="str">
        <f t="shared" si="22"/>
        <v>CXG-0925</v>
      </c>
    </row>
    <row r="1231">
      <c r="A1231" s="8" t="s">
        <v>11283</v>
      </c>
      <c r="B1231" s="13">
        <v>45923.0</v>
      </c>
      <c r="C1231" s="8" t="s">
        <v>6663</v>
      </c>
      <c r="D1231" s="8" t="s">
        <v>1575</v>
      </c>
      <c r="E1231" s="8">
        <v>7400.0</v>
      </c>
      <c r="G1231" s="8" t="s">
        <v>201</v>
      </c>
      <c r="H1231" s="8" t="s">
        <v>11284</v>
      </c>
      <c r="I1231" s="16" t="str">
        <f t="shared" si="21"/>
        <v>09/2025</v>
      </c>
      <c r="J1231" s="16" t="str">
        <f t="shared" si="22"/>
        <v>CXG-0925</v>
      </c>
    </row>
    <row r="1232">
      <c r="A1232" s="8" t="s">
        <v>11285</v>
      </c>
      <c r="B1232" s="13">
        <v>45923.0</v>
      </c>
      <c r="C1232" s="8" t="s">
        <v>6663</v>
      </c>
      <c r="D1232" s="8" t="s">
        <v>1473</v>
      </c>
      <c r="E1232" s="8">
        <v>-7079.4</v>
      </c>
      <c r="G1232" s="8" t="s">
        <v>201</v>
      </c>
      <c r="H1232" s="8"/>
      <c r="I1232" s="16" t="str">
        <f t="shared" si="21"/>
        <v>09/2025</v>
      </c>
      <c r="J1232" s="16" t="str">
        <f t="shared" si="22"/>
        <v>CXG-0925</v>
      </c>
    </row>
    <row r="1233">
      <c r="A1233" s="8" t="s">
        <v>11286</v>
      </c>
      <c r="B1233" s="13">
        <v>45923.0</v>
      </c>
      <c r="C1233" s="8" t="s">
        <v>6659</v>
      </c>
      <c r="D1233" s="8" t="s">
        <v>1575</v>
      </c>
      <c r="E1233" s="8">
        <v>16350.0</v>
      </c>
      <c r="G1233" s="8" t="s">
        <v>135</v>
      </c>
      <c r="H1233" s="8" t="s">
        <v>11002</v>
      </c>
      <c r="I1233" s="16" t="str">
        <f t="shared" si="21"/>
        <v>09/2025</v>
      </c>
      <c r="J1233" s="16" t="str">
        <f t="shared" si="22"/>
        <v>CXG-0925</v>
      </c>
    </row>
    <row r="1234">
      <c r="A1234" s="8" t="s">
        <v>11287</v>
      </c>
      <c r="B1234" s="13">
        <v>45923.0</v>
      </c>
      <c r="C1234" s="8" t="s">
        <v>6524</v>
      </c>
      <c r="D1234" s="8" t="s">
        <v>1575</v>
      </c>
      <c r="E1234" s="8">
        <v>19000.0</v>
      </c>
      <c r="G1234" s="8" t="s">
        <v>86</v>
      </c>
      <c r="H1234" s="8" t="s">
        <v>11002</v>
      </c>
      <c r="I1234" s="16" t="str">
        <f t="shared" si="21"/>
        <v>09/2025</v>
      </c>
      <c r="J1234" s="16" t="str">
        <f t="shared" si="22"/>
        <v>CXG-0925</v>
      </c>
    </row>
    <row r="1235">
      <c r="A1235" s="8" t="s">
        <v>11288</v>
      </c>
      <c r="B1235" s="13">
        <v>45924.0</v>
      </c>
      <c r="C1235" s="8" t="s">
        <v>6524</v>
      </c>
      <c r="D1235" s="8" t="s">
        <v>1473</v>
      </c>
      <c r="E1235" s="8">
        <v>-0.28</v>
      </c>
      <c r="G1235" s="8" t="s">
        <v>86</v>
      </c>
      <c r="H1235" s="8"/>
      <c r="I1235" s="16" t="str">
        <f t="shared" si="21"/>
        <v>09/2025</v>
      </c>
      <c r="J1235" s="16" t="str">
        <f t="shared" si="22"/>
        <v>CXG-0925</v>
      </c>
    </row>
    <row r="1236">
      <c r="A1236" s="8" t="s">
        <v>11289</v>
      </c>
      <c r="B1236" s="13">
        <v>45924.0</v>
      </c>
      <c r="C1236" s="8" t="s">
        <v>6639</v>
      </c>
      <c r="D1236" s="8" t="s">
        <v>1509</v>
      </c>
      <c r="E1236" s="8">
        <v>87230.0</v>
      </c>
      <c r="G1236" s="8" t="s">
        <v>61</v>
      </c>
      <c r="H1236" s="8"/>
      <c r="I1236" s="16" t="str">
        <f t="shared" si="21"/>
        <v>09/2025</v>
      </c>
      <c r="J1236" s="16" t="str">
        <f t="shared" si="22"/>
        <v>CXG-0925</v>
      </c>
    </row>
    <row r="1237">
      <c r="A1237" s="8" t="s">
        <v>11290</v>
      </c>
      <c r="B1237" s="13">
        <v>45924.0</v>
      </c>
      <c r="C1237" s="8" t="s">
        <v>6639</v>
      </c>
      <c r="D1237" s="8" t="s">
        <v>1473</v>
      </c>
      <c r="E1237" s="8">
        <v>0.29</v>
      </c>
      <c r="G1237" s="8" t="s">
        <v>61</v>
      </c>
      <c r="H1237" s="8"/>
      <c r="I1237" s="16" t="str">
        <f t="shared" si="21"/>
        <v>09/2025</v>
      </c>
      <c r="J1237" s="16" t="str">
        <f t="shared" si="22"/>
        <v>CXG-0925</v>
      </c>
    </row>
    <row r="1238">
      <c r="A1238" s="8" t="s">
        <v>11291</v>
      </c>
      <c r="B1238" s="13">
        <v>45924.0</v>
      </c>
      <c r="C1238" s="8" t="s">
        <v>6644</v>
      </c>
      <c r="D1238" s="8" t="s">
        <v>1473</v>
      </c>
      <c r="E1238" s="8">
        <v>216.0</v>
      </c>
      <c r="G1238" s="8" t="s">
        <v>102</v>
      </c>
      <c r="H1238" s="8"/>
      <c r="I1238" s="16" t="str">
        <f t="shared" si="21"/>
        <v>09/2025</v>
      </c>
      <c r="J1238" s="16" t="str">
        <f t="shared" si="22"/>
        <v>CXG-0925</v>
      </c>
    </row>
    <row r="1239">
      <c r="A1239" s="8" t="s">
        <v>11292</v>
      </c>
      <c r="B1239" s="13">
        <v>45924.0</v>
      </c>
      <c r="C1239" s="8" t="s">
        <v>6683</v>
      </c>
      <c r="D1239" s="8" t="s">
        <v>1509</v>
      </c>
      <c r="E1239" s="8">
        <v>106476.16</v>
      </c>
      <c r="G1239" s="8" t="s">
        <v>73</v>
      </c>
      <c r="H1239" s="8" t="s">
        <v>11293</v>
      </c>
      <c r="I1239" s="16" t="str">
        <f t="shared" si="21"/>
        <v>09/2025</v>
      </c>
      <c r="J1239" s="16" t="str">
        <f t="shared" si="22"/>
        <v>CXG-0925</v>
      </c>
    </row>
    <row r="1240">
      <c r="A1240" s="10" t="s">
        <v>11294</v>
      </c>
      <c r="B1240" s="13">
        <v>45925.0</v>
      </c>
      <c r="C1240" s="8" t="s">
        <v>6639</v>
      </c>
      <c r="D1240" s="8" t="s">
        <v>1509</v>
      </c>
      <c r="E1240" s="8">
        <v>105963.0</v>
      </c>
      <c r="G1240" s="8" t="s">
        <v>61</v>
      </c>
      <c r="H1240" s="8"/>
      <c r="I1240" s="16" t="str">
        <f t="shared" si="21"/>
        <v>09/2025</v>
      </c>
      <c r="J1240" s="16" t="str">
        <f t="shared" si="22"/>
        <v>CXG-0925</v>
      </c>
    </row>
    <row r="1241">
      <c r="A1241" s="8" t="s">
        <v>11295</v>
      </c>
      <c r="B1241" s="13">
        <v>45925.0</v>
      </c>
      <c r="C1241" s="8" t="s">
        <v>6594</v>
      </c>
      <c r="D1241" s="8" t="s">
        <v>1478</v>
      </c>
      <c r="E1241" s="8">
        <v>55797.0</v>
      </c>
      <c r="G1241" s="8" t="s">
        <v>27</v>
      </c>
      <c r="H1241" s="8"/>
      <c r="I1241" s="16" t="str">
        <f t="shared" si="21"/>
        <v>09/2025</v>
      </c>
      <c r="J1241" s="16" t="str">
        <f t="shared" si="22"/>
        <v>CXG-0925</v>
      </c>
    </row>
    <row r="1242">
      <c r="A1242" s="8" t="s">
        <v>11296</v>
      </c>
      <c r="B1242" s="13">
        <v>45926.0</v>
      </c>
      <c r="C1242" s="8" t="s">
        <v>6683</v>
      </c>
      <c r="D1242" s="8" t="s">
        <v>1478</v>
      </c>
      <c r="E1242" s="8">
        <v>324216.79</v>
      </c>
      <c r="G1242" s="8" t="s">
        <v>73</v>
      </c>
      <c r="H1242" s="10" t="s">
        <v>11297</v>
      </c>
      <c r="I1242" s="16" t="str">
        <f t="shared" si="21"/>
        <v>09/2025</v>
      </c>
      <c r="J1242" s="16" t="str">
        <f t="shared" si="22"/>
        <v>CXG-0925</v>
      </c>
    </row>
    <row r="1243">
      <c r="A1243" s="8" t="s">
        <v>11298</v>
      </c>
      <c r="B1243" s="13">
        <v>45926.0</v>
      </c>
      <c r="C1243" s="8" t="s">
        <v>6683</v>
      </c>
      <c r="D1243" s="8" t="s">
        <v>1478</v>
      </c>
      <c r="E1243" s="8">
        <v>321780.14</v>
      </c>
      <c r="G1243" s="8" t="s">
        <v>73</v>
      </c>
      <c r="H1243" s="10" t="s">
        <v>11297</v>
      </c>
      <c r="I1243" s="16" t="str">
        <f t="shared" si="21"/>
        <v>09/2025</v>
      </c>
      <c r="J1243" s="16" t="str">
        <f t="shared" si="22"/>
        <v>CXG-0925</v>
      </c>
    </row>
    <row r="1244">
      <c r="A1244" s="8" t="s">
        <v>11299</v>
      </c>
      <c r="B1244" s="13">
        <v>45926.0</v>
      </c>
      <c r="C1244" s="8" t="s">
        <v>6666</v>
      </c>
      <c r="D1244" s="8" t="s">
        <v>1478</v>
      </c>
      <c r="E1244" s="8">
        <v>38503.61</v>
      </c>
      <c r="G1244" s="8" t="s">
        <v>206</v>
      </c>
      <c r="H1244" s="8"/>
      <c r="I1244" s="16" t="str">
        <f t="shared" si="21"/>
        <v>09/2025</v>
      </c>
      <c r="J1244" s="16" t="str">
        <f t="shared" si="22"/>
        <v>CXG-0925</v>
      </c>
    </row>
    <row r="1245">
      <c r="A1245" s="8" t="s">
        <v>11300</v>
      </c>
      <c r="B1245" s="13">
        <v>45926.0</v>
      </c>
      <c r="C1245" s="8" t="s">
        <v>6615</v>
      </c>
      <c r="D1245" s="8" t="s">
        <v>1575</v>
      </c>
      <c r="E1245" s="8">
        <v>15000.0</v>
      </c>
      <c r="G1245" s="8" t="s">
        <v>51</v>
      </c>
      <c r="H1245" s="8" t="s">
        <v>11002</v>
      </c>
      <c r="I1245" s="16" t="str">
        <f t="shared" si="21"/>
        <v>09/2025</v>
      </c>
      <c r="J1245" s="16" t="str">
        <f t="shared" si="22"/>
        <v>CXG-0925</v>
      </c>
    </row>
    <row r="1246">
      <c r="A1246" s="8" t="s">
        <v>11301</v>
      </c>
      <c r="B1246" s="13">
        <v>45926.0</v>
      </c>
      <c r="C1246" s="8" t="s">
        <v>6615</v>
      </c>
      <c r="D1246" s="8" t="s">
        <v>1478</v>
      </c>
      <c r="E1246" s="8">
        <v>5000.0</v>
      </c>
      <c r="G1246" s="8" t="s">
        <v>51</v>
      </c>
      <c r="H1246" s="8"/>
      <c r="I1246" s="16" t="str">
        <f t="shared" si="21"/>
        <v>09/2025</v>
      </c>
      <c r="J1246" s="16" t="str">
        <f t="shared" si="22"/>
        <v>CXG-0925</v>
      </c>
    </row>
    <row r="1247">
      <c r="A1247" s="8" t="s">
        <v>11302</v>
      </c>
      <c r="B1247" s="13">
        <v>45927.0</v>
      </c>
      <c r="C1247" s="8" t="s">
        <v>6659</v>
      </c>
      <c r="D1247" s="8" t="s">
        <v>1478</v>
      </c>
      <c r="E1247" s="8">
        <v>17814.0</v>
      </c>
      <c r="G1247" s="8" t="s">
        <v>135</v>
      </c>
      <c r="H1247" s="8"/>
      <c r="I1247" s="16" t="str">
        <f t="shared" si="21"/>
        <v>09/2025</v>
      </c>
      <c r="J1247" s="16" t="str">
        <f t="shared" si="22"/>
        <v>CXG-0925</v>
      </c>
    </row>
    <row r="1248">
      <c r="A1248" s="8" t="s">
        <v>11303</v>
      </c>
      <c r="B1248" s="13">
        <v>45929.0</v>
      </c>
      <c r="C1248" s="8" t="s">
        <v>6659</v>
      </c>
      <c r="D1248" s="8" t="s">
        <v>1473</v>
      </c>
      <c r="E1248" s="8">
        <v>-419.44</v>
      </c>
      <c r="G1248" s="8" t="s">
        <v>135</v>
      </c>
      <c r="H1248" s="8" t="s">
        <v>1886</v>
      </c>
      <c r="I1248" s="16" t="str">
        <f t="shared" si="21"/>
        <v>09/2025</v>
      </c>
      <c r="J1248" s="16" t="str">
        <f t="shared" si="22"/>
        <v>CXG-0925</v>
      </c>
    </row>
    <row r="1249">
      <c r="A1249" s="8" t="s">
        <v>11304</v>
      </c>
      <c r="B1249" s="13">
        <v>45929.0</v>
      </c>
      <c r="C1249" s="8" t="s">
        <v>6615</v>
      </c>
      <c r="D1249" s="8" t="s">
        <v>1478</v>
      </c>
      <c r="E1249" s="8">
        <v>8000.0</v>
      </c>
      <c r="G1249" s="8" t="s">
        <v>51</v>
      </c>
      <c r="H1249" s="8"/>
      <c r="I1249" s="16" t="str">
        <f t="shared" si="21"/>
        <v>09/2025</v>
      </c>
      <c r="J1249" s="16" t="str">
        <f t="shared" si="22"/>
        <v>CXG-0925</v>
      </c>
    </row>
    <row r="1250">
      <c r="A1250" s="8" t="s">
        <v>11305</v>
      </c>
      <c r="B1250" s="13">
        <v>45929.0</v>
      </c>
      <c r="C1250" s="8" t="s">
        <v>6615</v>
      </c>
      <c r="D1250" s="8" t="s">
        <v>1478</v>
      </c>
      <c r="E1250" s="8">
        <v>2500.0</v>
      </c>
      <c r="G1250" s="8" t="s">
        <v>51</v>
      </c>
      <c r="H1250" s="8"/>
      <c r="I1250" s="16" t="str">
        <f t="shared" si="21"/>
        <v>09/2025</v>
      </c>
      <c r="J1250" s="16" t="str">
        <f t="shared" si="22"/>
        <v>CXG-0925</v>
      </c>
    </row>
    <row r="1251">
      <c r="A1251" s="8" t="s">
        <v>11306</v>
      </c>
      <c r="B1251" s="13">
        <v>45929.0</v>
      </c>
      <c r="C1251" s="8" t="s">
        <v>6615</v>
      </c>
      <c r="D1251" s="8" t="s">
        <v>1473</v>
      </c>
      <c r="E1251" s="8">
        <v>1293.61</v>
      </c>
      <c r="G1251" s="8" t="s">
        <v>51</v>
      </c>
      <c r="H1251" s="8" t="s">
        <v>11307</v>
      </c>
      <c r="I1251" s="16" t="str">
        <f t="shared" si="21"/>
        <v>09/2025</v>
      </c>
      <c r="J1251" s="16" t="str">
        <f t="shared" si="22"/>
        <v>CXG-0925</v>
      </c>
    </row>
    <row r="1252">
      <c r="A1252" s="8" t="s">
        <v>11308</v>
      </c>
      <c r="B1252" s="13">
        <v>45929.0</v>
      </c>
      <c r="C1252" s="8" t="s">
        <v>6625</v>
      </c>
      <c r="D1252" s="8" t="s">
        <v>1473</v>
      </c>
      <c r="E1252" s="8">
        <v>-627.55</v>
      </c>
      <c r="G1252" s="8" t="s">
        <v>218</v>
      </c>
      <c r="H1252" s="8"/>
      <c r="I1252" s="16" t="str">
        <f t="shared" si="21"/>
        <v>09/2025</v>
      </c>
      <c r="J1252" s="16" t="str">
        <f t="shared" si="22"/>
        <v>CXG-0925</v>
      </c>
    </row>
    <row r="1253">
      <c r="A1253" s="8" t="s">
        <v>11309</v>
      </c>
      <c r="B1253" s="13">
        <v>45931.0</v>
      </c>
      <c r="C1253" s="8" t="s">
        <v>6683</v>
      </c>
      <c r="D1253" s="8" t="s">
        <v>1478</v>
      </c>
      <c r="E1253" s="8">
        <v>183401.3</v>
      </c>
      <c r="G1253" s="8" t="s">
        <v>73</v>
      </c>
      <c r="H1253" s="8"/>
      <c r="I1253" s="16" t="str">
        <f t="shared" si="21"/>
        <v>10/2025</v>
      </c>
      <c r="J1253" s="16" t="str">
        <f t="shared" si="22"/>
        <v>CXG-1025</v>
      </c>
    </row>
    <row r="1254">
      <c r="A1254" s="8" t="s">
        <v>11310</v>
      </c>
      <c r="B1254" s="13">
        <v>45931.0</v>
      </c>
      <c r="C1254" s="8" t="s">
        <v>6683</v>
      </c>
      <c r="D1254" s="8" t="s">
        <v>1478</v>
      </c>
      <c r="E1254" s="8">
        <v>221452.28</v>
      </c>
      <c r="G1254" s="8" t="s">
        <v>73</v>
      </c>
      <c r="H1254" s="8"/>
      <c r="I1254" s="16" t="str">
        <f t="shared" si="21"/>
        <v>10/2025</v>
      </c>
      <c r="J1254" s="16" t="str">
        <f t="shared" si="22"/>
        <v>CXG-1025</v>
      </c>
    </row>
    <row r="1255">
      <c r="A1255" s="8" t="s">
        <v>11311</v>
      </c>
      <c r="B1255" s="13">
        <v>45932.0</v>
      </c>
      <c r="C1255" s="8" t="s">
        <v>6683</v>
      </c>
      <c r="D1255" s="8" t="s">
        <v>1478</v>
      </c>
      <c r="E1255" s="8">
        <v>323949.91</v>
      </c>
      <c r="G1255" s="8" t="s">
        <v>73</v>
      </c>
      <c r="H1255" s="8"/>
      <c r="I1255" s="16" t="str">
        <f t="shared" si="21"/>
        <v>10/2025</v>
      </c>
      <c r="J1255" s="16" t="str">
        <f t="shared" si="22"/>
        <v>CXG-1025</v>
      </c>
    </row>
    <row r="1256">
      <c r="A1256" s="8" t="s">
        <v>11312</v>
      </c>
      <c r="B1256" s="13">
        <v>45932.0</v>
      </c>
      <c r="C1256" s="8" t="s">
        <v>6653</v>
      </c>
      <c r="D1256" s="8" t="s">
        <v>1509</v>
      </c>
      <c r="E1256" s="8">
        <v>1825.99</v>
      </c>
      <c r="G1256" s="8" t="s">
        <v>220</v>
      </c>
      <c r="H1256" s="8" t="s">
        <v>11313</v>
      </c>
      <c r="I1256" s="16" t="str">
        <f t="shared" si="21"/>
        <v>10/2025</v>
      </c>
      <c r="J1256" s="16" t="str">
        <f t="shared" si="22"/>
        <v>CXG-1025</v>
      </c>
    </row>
    <row r="1257">
      <c r="A1257" s="8" t="s">
        <v>11314</v>
      </c>
      <c r="B1257" s="13">
        <v>45932.0</v>
      </c>
      <c r="C1257" s="8" t="s">
        <v>6653</v>
      </c>
      <c r="D1257" s="8" t="s">
        <v>1473</v>
      </c>
      <c r="E1257" s="8">
        <v>4.44</v>
      </c>
      <c r="G1257" s="8" t="s">
        <v>220</v>
      </c>
      <c r="H1257" s="8"/>
      <c r="I1257" s="16" t="str">
        <f t="shared" si="21"/>
        <v>10/2025</v>
      </c>
      <c r="J1257" s="16" t="str">
        <f t="shared" si="22"/>
        <v>CXG-1025</v>
      </c>
    </row>
    <row r="1258">
      <c r="A1258" s="8" t="s">
        <v>11315</v>
      </c>
      <c r="B1258" s="13">
        <v>45932.0</v>
      </c>
      <c r="C1258" s="8" t="s">
        <v>6683</v>
      </c>
      <c r="D1258" s="8" t="s">
        <v>1509</v>
      </c>
      <c r="E1258" s="8">
        <v>522650.5</v>
      </c>
      <c r="G1258" s="8" t="s">
        <v>73</v>
      </c>
      <c r="H1258" s="8" t="s">
        <v>11313</v>
      </c>
      <c r="I1258" s="16" t="str">
        <f t="shared" si="21"/>
        <v>10/2025</v>
      </c>
      <c r="J1258" s="16" t="str">
        <f t="shared" si="22"/>
        <v>CXG-1025</v>
      </c>
    </row>
    <row r="1259">
      <c r="A1259" s="8" t="s">
        <v>11316</v>
      </c>
      <c r="B1259" s="13">
        <v>45936.0</v>
      </c>
      <c r="C1259" s="8" t="s">
        <v>6683</v>
      </c>
      <c r="D1259" s="8" t="s">
        <v>1509</v>
      </c>
      <c r="E1259" s="8">
        <v>430012.96</v>
      </c>
      <c r="G1259" s="8" t="s">
        <v>73</v>
      </c>
      <c r="H1259" s="8" t="s">
        <v>11317</v>
      </c>
      <c r="I1259" s="16" t="str">
        <f t="shared" si="21"/>
        <v>10/2025</v>
      </c>
      <c r="J1259" s="16" t="str">
        <f t="shared" si="22"/>
        <v>CXG-1025</v>
      </c>
    </row>
    <row r="1260">
      <c r="A1260" s="8" t="s">
        <v>11318</v>
      </c>
      <c r="B1260" s="13">
        <v>45937.0</v>
      </c>
      <c r="C1260" s="8" t="s">
        <v>6683</v>
      </c>
      <c r="D1260" s="8" t="s">
        <v>1509</v>
      </c>
      <c r="E1260" s="8">
        <v>212753.99</v>
      </c>
      <c r="G1260" s="8" t="s">
        <v>73</v>
      </c>
      <c r="H1260" s="8" t="s">
        <v>11319</v>
      </c>
      <c r="I1260" s="16" t="str">
        <f t="shared" si="21"/>
        <v>10/2025</v>
      </c>
      <c r="J1260" s="16" t="str">
        <f t="shared" si="22"/>
        <v>CXG-1025</v>
      </c>
    </row>
    <row r="1261">
      <c r="A1261" s="8" t="s">
        <v>11320</v>
      </c>
      <c r="B1261" s="13">
        <v>45937.0</v>
      </c>
      <c r="C1261" s="8" t="s">
        <v>6683</v>
      </c>
      <c r="D1261" s="8" t="s">
        <v>1509</v>
      </c>
      <c r="E1261" s="8">
        <v>111151.14</v>
      </c>
      <c r="G1261" s="8" t="s">
        <v>73</v>
      </c>
      <c r="H1261" s="8" t="s">
        <v>11319</v>
      </c>
      <c r="I1261" s="16" t="str">
        <f t="shared" si="21"/>
        <v>10/2025</v>
      </c>
      <c r="J1261" s="16" t="str">
        <f t="shared" si="22"/>
        <v>CXG-1025</v>
      </c>
    </row>
    <row r="1262">
      <c r="A1262" s="8" t="s">
        <v>11321</v>
      </c>
      <c r="B1262" s="13">
        <v>45937.0</v>
      </c>
      <c r="C1262" s="8" t="s">
        <v>6594</v>
      </c>
      <c r="D1262" s="8" t="s">
        <v>1575</v>
      </c>
      <c r="E1262" s="8">
        <v>30000.0</v>
      </c>
      <c r="G1262" s="8" t="s">
        <v>27</v>
      </c>
      <c r="H1262" s="8" t="s">
        <v>11002</v>
      </c>
      <c r="I1262" s="16" t="str">
        <f t="shared" si="21"/>
        <v>10/2025</v>
      </c>
      <c r="J1262" s="16" t="str">
        <f t="shared" si="22"/>
        <v>CXG-1025</v>
      </c>
    </row>
    <row r="1263">
      <c r="A1263" s="8" t="s">
        <v>11322</v>
      </c>
      <c r="B1263" s="13">
        <v>45937.0</v>
      </c>
      <c r="C1263" s="8" t="s">
        <v>6524</v>
      </c>
      <c r="D1263" s="8" t="s">
        <v>1575</v>
      </c>
      <c r="E1263" s="8">
        <v>104146.0</v>
      </c>
      <c r="G1263" s="8" t="s">
        <v>86</v>
      </c>
      <c r="H1263" s="8" t="s">
        <v>11002</v>
      </c>
      <c r="I1263" s="16" t="str">
        <f t="shared" si="21"/>
        <v>10/2025</v>
      </c>
      <c r="J1263" s="16" t="str">
        <f t="shared" si="22"/>
        <v>CXG-1025</v>
      </c>
    </row>
    <row r="1264">
      <c r="A1264" s="8" t="s">
        <v>11323</v>
      </c>
      <c r="B1264" s="13">
        <v>45938.0</v>
      </c>
      <c r="C1264" s="8" t="s">
        <v>6683</v>
      </c>
      <c r="D1264" s="8" t="s">
        <v>1509</v>
      </c>
      <c r="E1264" s="8">
        <v>217825.64</v>
      </c>
      <c r="G1264" s="8" t="s">
        <v>73</v>
      </c>
      <c r="H1264" s="8" t="s">
        <v>11324</v>
      </c>
      <c r="I1264" s="16" t="str">
        <f t="shared" si="21"/>
        <v>10/2025</v>
      </c>
      <c r="J1264" s="16" t="str">
        <f t="shared" si="22"/>
        <v>CXG-1025</v>
      </c>
    </row>
    <row r="1265">
      <c r="A1265" s="8" t="s">
        <v>11325</v>
      </c>
      <c r="B1265" s="13">
        <v>45938.0</v>
      </c>
      <c r="C1265" s="8" t="s">
        <v>6127</v>
      </c>
      <c r="D1265" s="8" t="s">
        <v>1509</v>
      </c>
      <c r="E1265" s="8">
        <v>185310.87</v>
      </c>
      <c r="G1265" s="8" t="s">
        <v>73</v>
      </c>
      <c r="H1265" s="8" t="s">
        <v>11324</v>
      </c>
      <c r="I1265" s="16" t="str">
        <f t="shared" si="21"/>
        <v>10/2025</v>
      </c>
      <c r="J1265" s="16" t="str">
        <f t="shared" si="22"/>
        <v>CXG-1025</v>
      </c>
    </row>
    <row r="1266">
      <c r="A1266" s="8" t="s">
        <v>11326</v>
      </c>
      <c r="B1266" s="13">
        <v>45938.0</v>
      </c>
      <c r="C1266" s="8" t="s">
        <v>6594</v>
      </c>
      <c r="D1266" s="8" t="s">
        <v>1575</v>
      </c>
      <c r="E1266" s="8">
        <v>20000.0</v>
      </c>
      <c r="G1266" s="8" t="s">
        <v>27</v>
      </c>
      <c r="H1266" s="8" t="s">
        <v>11002</v>
      </c>
      <c r="I1266" s="16" t="str">
        <f t="shared" si="21"/>
        <v>10/2025</v>
      </c>
      <c r="J1266" s="16" t="str">
        <f t="shared" si="22"/>
        <v>CXG-1025</v>
      </c>
    </row>
    <row r="1267">
      <c r="A1267" s="8" t="s">
        <v>11327</v>
      </c>
      <c r="B1267" s="13">
        <v>45938.0</v>
      </c>
      <c r="C1267" s="8" t="s">
        <v>6594</v>
      </c>
      <c r="D1267" s="8" t="s">
        <v>1473</v>
      </c>
      <c r="E1267" s="8">
        <v>0.61</v>
      </c>
      <c r="G1267" s="8" t="s">
        <v>27</v>
      </c>
      <c r="H1267" s="8"/>
      <c r="I1267" s="16" t="str">
        <f t="shared" si="21"/>
        <v>10/2025</v>
      </c>
      <c r="J1267" s="16" t="str">
        <f t="shared" si="22"/>
        <v>CXG-1025</v>
      </c>
    </row>
    <row r="1268">
      <c r="A1268" s="8" t="s">
        <v>11328</v>
      </c>
      <c r="B1268" s="13">
        <v>45939.0</v>
      </c>
      <c r="C1268" s="8" t="s">
        <v>6127</v>
      </c>
      <c r="D1268" s="8" t="s">
        <v>1509</v>
      </c>
      <c r="E1268" s="8">
        <v>101481.08</v>
      </c>
      <c r="G1268" s="8" t="s">
        <v>73</v>
      </c>
      <c r="H1268" s="8" t="s">
        <v>11329</v>
      </c>
      <c r="I1268" s="16" t="str">
        <f t="shared" si="21"/>
        <v>10/2025</v>
      </c>
      <c r="J1268" s="16" t="str">
        <f t="shared" si="22"/>
        <v>CXG-1025</v>
      </c>
    </row>
    <row r="1269">
      <c r="A1269" s="8" t="s">
        <v>11330</v>
      </c>
      <c r="B1269" s="13">
        <v>45939.0</v>
      </c>
      <c r="C1269" s="8" t="s">
        <v>6683</v>
      </c>
      <c r="D1269" s="8" t="s">
        <v>1509</v>
      </c>
      <c r="E1269" s="8">
        <v>209864.01</v>
      </c>
      <c r="G1269" s="8" t="s">
        <v>73</v>
      </c>
      <c r="H1269" s="8" t="s">
        <v>11329</v>
      </c>
      <c r="I1269" s="16" t="str">
        <f t="shared" si="21"/>
        <v>10/2025</v>
      </c>
      <c r="J1269" s="16" t="str">
        <f t="shared" si="22"/>
        <v>CXG-1025</v>
      </c>
    </row>
    <row r="1270">
      <c r="A1270" s="8" t="s">
        <v>11331</v>
      </c>
      <c r="B1270" s="13">
        <v>45940.0</v>
      </c>
      <c r="C1270" s="8" t="s">
        <v>6683</v>
      </c>
      <c r="D1270" s="8" t="s">
        <v>1509</v>
      </c>
      <c r="E1270" s="8">
        <v>85396.99</v>
      </c>
      <c r="G1270" s="8" t="s">
        <v>73</v>
      </c>
      <c r="H1270" s="8" t="s">
        <v>11332</v>
      </c>
      <c r="I1270" s="16" t="str">
        <f t="shared" si="21"/>
        <v>10/2025</v>
      </c>
      <c r="J1270" s="16" t="str">
        <f t="shared" si="22"/>
        <v>CXG-1025</v>
      </c>
    </row>
    <row r="1271">
      <c r="A1271" s="8" t="s">
        <v>11333</v>
      </c>
      <c r="B1271" s="13">
        <v>45940.0</v>
      </c>
      <c r="C1271" s="8" t="s">
        <v>6127</v>
      </c>
      <c r="D1271" s="8" t="s">
        <v>1509</v>
      </c>
      <c r="E1271" s="8">
        <v>205175.49</v>
      </c>
      <c r="G1271" s="8" t="s">
        <v>73</v>
      </c>
      <c r="H1271" s="8" t="s">
        <v>11332</v>
      </c>
      <c r="I1271" s="16" t="str">
        <f t="shared" si="21"/>
        <v>10/2025</v>
      </c>
      <c r="J1271" s="16" t="str">
        <f t="shared" si="22"/>
        <v>CXG-1025</v>
      </c>
    </row>
    <row r="1272">
      <c r="A1272" s="8" t="s">
        <v>11334</v>
      </c>
      <c r="B1272" s="13">
        <v>45940.0</v>
      </c>
      <c r="C1272" s="8" t="s">
        <v>6738</v>
      </c>
      <c r="D1272" s="8" t="s">
        <v>1478</v>
      </c>
      <c r="E1272" s="8">
        <v>26857.0</v>
      </c>
      <c r="G1272" s="8" t="s">
        <v>222</v>
      </c>
      <c r="H1272" s="8"/>
      <c r="I1272" s="16" t="str">
        <f t="shared" si="21"/>
        <v>10/2025</v>
      </c>
      <c r="J1272" s="16" t="str">
        <f t="shared" si="22"/>
        <v>CXG-1025</v>
      </c>
    </row>
    <row r="1273">
      <c r="A1273" s="8" t="s">
        <v>11335</v>
      </c>
      <c r="B1273" s="13">
        <v>45940.0</v>
      </c>
      <c r="C1273" s="8" t="s">
        <v>6738</v>
      </c>
      <c r="D1273" s="8" t="s">
        <v>1473</v>
      </c>
      <c r="E1273" s="8">
        <v>432.8</v>
      </c>
      <c r="G1273" s="8" t="s">
        <v>222</v>
      </c>
      <c r="H1273" s="8"/>
      <c r="I1273" s="16" t="str">
        <f t="shared" si="21"/>
        <v>10/2025</v>
      </c>
      <c r="J1273" s="16" t="str">
        <f t="shared" si="22"/>
        <v>CXG-1025</v>
      </c>
    </row>
    <row r="1274">
      <c r="A1274" s="8" t="s">
        <v>11336</v>
      </c>
      <c r="B1274" s="13">
        <v>45943.0</v>
      </c>
      <c r="C1274" s="8" t="s">
        <v>6406</v>
      </c>
      <c r="D1274" s="8" t="s">
        <v>1473</v>
      </c>
      <c r="E1274" s="8">
        <v>1517.41</v>
      </c>
      <c r="G1274" s="8" t="s">
        <v>86</v>
      </c>
      <c r="H1274" s="8" t="s">
        <v>11337</v>
      </c>
      <c r="I1274" s="16" t="str">
        <f t="shared" si="21"/>
        <v>10/2025</v>
      </c>
      <c r="J1274" s="16" t="str">
        <f t="shared" si="22"/>
        <v>CXG-1025</v>
      </c>
    </row>
    <row r="1275">
      <c r="A1275" s="8" t="s">
        <v>11338</v>
      </c>
      <c r="B1275" s="13">
        <v>45943.0</v>
      </c>
      <c r="C1275" s="8" t="s">
        <v>6127</v>
      </c>
      <c r="D1275" s="8" t="s">
        <v>1509</v>
      </c>
      <c r="E1275" s="8">
        <v>426259.29</v>
      </c>
      <c r="G1275" s="8" t="s">
        <v>73</v>
      </c>
      <c r="H1275" s="8" t="s">
        <v>11339</v>
      </c>
      <c r="I1275" s="16" t="str">
        <f t="shared" si="21"/>
        <v>10/2025</v>
      </c>
      <c r="J1275" s="16" t="str">
        <f t="shared" si="22"/>
        <v>CXG-1025</v>
      </c>
    </row>
    <row r="1276">
      <c r="A1276" s="8" t="s">
        <v>11340</v>
      </c>
      <c r="B1276" s="13">
        <v>45943.0</v>
      </c>
      <c r="C1276" s="8" t="s">
        <v>6127</v>
      </c>
      <c r="D1276" s="8" t="s">
        <v>2193</v>
      </c>
      <c r="E1276" s="8">
        <v>82893.32</v>
      </c>
      <c r="G1276" s="8" t="s">
        <v>73</v>
      </c>
      <c r="H1276" s="8" t="s">
        <v>11341</v>
      </c>
      <c r="I1276" s="16" t="str">
        <f t="shared" si="21"/>
        <v>10/2025</v>
      </c>
      <c r="J1276" s="16" t="str">
        <f t="shared" si="22"/>
        <v>CXG-1025</v>
      </c>
    </row>
    <row r="1277">
      <c r="A1277" s="10" t="s">
        <v>11342</v>
      </c>
      <c r="B1277" s="13">
        <v>45944.0</v>
      </c>
      <c r="C1277" s="8"/>
      <c r="D1277" s="8" t="s">
        <v>1509</v>
      </c>
      <c r="E1277" s="8">
        <v>65.05</v>
      </c>
      <c r="G1277" s="8"/>
      <c r="H1277" s="8"/>
      <c r="I1277" s="16" t="str">
        <f t="shared" si="21"/>
        <v>10/2025</v>
      </c>
      <c r="J1277" s="16" t="str">
        <f t="shared" si="22"/>
        <v>CXG-1025</v>
      </c>
    </row>
    <row r="1278">
      <c r="A1278" s="8" t="s">
        <v>11343</v>
      </c>
      <c r="B1278" s="13">
        <v>45944.0</v>
      </c>
      <c r="C1278" s="8" t="s">
        <v>6127</v>
      </c>
      <c r="D1278" s="8" t="s">
        <v>1478</v>
      </c>
      <c r="E1278" s="8">
        <v>298952.73</v>
      </c>
      <c r="G1278" s="8" t="s">
        <v>73</v>
      </c>
      <c r="H1278" s="8" t="s">
        <v>11344</v>
      </c>
      <c r="I1278" s="16" t="str">
        <f t="shared" si="21"/>
        <v>10/2025</v>
      </c>
      <c r="J1278" s="16" t="str">
        <f t="shared" si="22"/>
        <v>CXG-1025</v>
      </c>
    </row>
    <row r="1279">
      <c r="A1279" s="8" t="s">
        <v>11345</v>
      </c>
      <c r="B1279" s="13">
        <v>45944.0</v>
      </c>
      <c r="C1279" s="8" t="s">
        <v>6127</v>
      </c>
      <c r="D1279" s="8" t="s">
        <v>1509</v>
      </c>
      <c r="E1279" s="8">
        <v>417973.13</v>
      </c>
      <c r="G1279" s="8" t="s">
        <v>73</v>
      </c>
      <c r="H1279" s="8" t="s">
        <v>11344</v>
      </c>
      <c r="I1279" s="16" t="str">
        <f t="shared" si="21"/>
        <v>10/2025</v>
      </c>
      <c r="J1279" s="16" t="str">
        <f t="shared" si="22"/>
        <v>CXG-1025</v>
      </c>
    </row>
    <row r="1280">
      <c r="A1280" s="8" t="s">
        <v>11346</v>
      </c>
      <c r="B1280" s="13">
        <v>45944.0</v>
      </c>
      <c r="C1280" s="8" t="s">
        <v>6524</v>
      </c>
      <c r="D1280" s="8" t="s">
        <v>1478</v>
      </c>
      <c r="E1280" s="8">
        <v>84807.0</v>
      </c>
      <c r="G1280" s="8" t="s">
        <v>86</v>
      </c>
      <c r="H1280" s="8"/>
      <c r="I1280" s="16" t="str">
        <f t="shared" si="21"/>
        <v>10/2025</v>
      </c>
      <c r="J1280" s="16" t="str">
        <f t="shared" si="22"/>
        <v>CXG-1025</v>
      </c>
    </row>
    <row r="1281">
      <c r="A1281" s="8" t="s">
        <v>11347</v>
      </c>
      <c r="B1281" s="13">
        <v>45945.0</v>
      </c>
      <c r="C1281" s="8" t="s">
        <v>6127</v>
      </c>
      <c r="D1281" s="8" t="s">
        <v>2193</v>
      </c>
      <c r="E1281" s="8">
        <v>105359.74</v>
      </c>
      <c r="G1281" s="8" t="s">
        <v>73</v>
      </c>
      <c r="H1281" s="8" t="s">
        <v>11341</v>
      </c>
      <c r="I1281" s="16" t="str">
        <f t="shared" si="21"/>
        <v>10/2025</v>
      </c>
      <c r="J1281" s="16" t="str">
        <f t="shared" si="22"/>
        <v>CXG-1025</v>
      </c>
    </row>
    <row r="1282">
      <c r="A1282" s="8" t="s">
        <v>11348</v>
      </c>
      <c r="B1282" s="13">
        <v>45944.0</v>
      </c>
      <c r="C1282" s="8" t="s">
        <v>6659</v>
      </c>
      <c r="D1282" s="8" t="s">
        <v>1478</v>
      </c>
      <c r="E1282" s="8">
        <v>46570.0</v>
      </c>
      <c r="G1282" s="8" t="s">
        <v>135</v>
      </c>
      <c r="H1282" s="8"/>
      <c r="I1282" s="16" t="str">
        <f t="shared" si="21"/>
        <v>10/2025</v>
      </c>
      <c r="J1282" s="16" t="str">
        <f t="shared" si="22"/>
        <v>CXG-1025</v>
      </c>
    </row>
    <row r="1283">
      <c r="A1283" s="8" t="s">
        <v>11349</v>
      </c>
      <c r="B1283" s="13">
        <v>45945.0</v>
      </c>
      <c r="C1283" s="8" t="s">
        <v>6745</v>
      </c>
      <c r="D1283" s="8" t="s">
        <v>1478</v>
      </c>
      <c r="E1283" s="8">
        <v>74654.66</v>
      </c>
      <c r="G1283" s="8" t="s">
        <v>226</v>
      </c>
      <c r="H1283" s="8"/>
      <c r="I1283" s="16" t="str">
        <f t="shared" si="21"/>
        <v>10/2025</v>
      </c>
      <c r="J1283" s="16" t="str">
        <f t="shared" si="22"/>
        <v>CXG-1025</v>
      </c>
    </row>
    <row r="1284">
      <c r="A1284" s="8" t="s">
        <v>11350</v>
      </c>
      <c r="B1284" s="13">
        <v>45945.0</v>
      </c>
      <c r="C1284" s="8" t="s">
        <v>6745</v>
      </c>
      <c r="D1284" s="8" t="s">
        <v>1473</v>
      </c>
      <c r="E1284" s="8">
        <v>0.25</v>
      </c>
      <c r="G1284" s="8" t="s">
        <v>226</v>
      </c>
      <c r="H1284" s="8"/>
      <c r="I1284" s="16" t="str">
        <f t="shared" si="21"/>
        <v>10/2025</v>
      </c>
      <c r="J1284" s="16" t="str">
        <f t="shared" si="22"/>
        <v>CXG-1025</v>
      </c>
    </row>
    <row r="1285">
      <c r="A1285" s="8" t="s">
        <v>11351</v>
      </c>
      <c r="B1285" s="13">
        <v>45946.0</v>
      </c>
      <c r="C1285" s="8"/>
      <c r="D1285" s="8" t="s">
        <v>1509</v>
      </c>
      <c r="E1285" s="8">
        <v>2197.86</v>
      </c>
      <c r="G1285" s="8"/>
      <c r="H1285" s="8" t="s">
        <v>11352</v>
      </c>
      <c r="I1285" s="16" t="str">
        <f t="shared" si="21"/>
        <v>10/2025</v>
      </c>
      <c r="J1285" s="16" t="str">
        <f t="shared" si="22"/>
        <v>CXG-1025</v>
      </c>
    </row>
    <row r="1286">
      <c r="A1286" s="8" t="s">
        <v>11353</v>
      </c>
      <c r="B1286" s="13">
        <v>45946.0</v>
      </c>
      <c r="C1286" s="8" t="s">
        <v>6127</v>
      </c>
      <c r="D1286" s="8" t="s">
        <v>2193</v>
      </c>
      <c r="E1286" s="8">
        <v>268794.6</v>
      </c>
      <c r="G1286" s="8" t="s">
        <v>73</v>
      </c>
      <c r="H1286" s="8" t="s">
        <v>11354</v>
      </c>
      <c r="I1286" s="16" t="str">
        <f t="shared" si="21"/>
        <v>10/2025</v>
      </c>
      <c r="J1286" s="16" t="str">
        <f t="shared" si="22"/>
        <v>CXG-1025</v>
      </c>
    </row>
    <row r="1287">
      <c r="A1287" s="8" t="s">
        <v>11355</v>
      </c>
      <c r="B1287" s="13">
        <v>45946.0</v>
      </c>
      <c r="C1287" s="8" t="s">
        <v>6127</v>
      </c>
      <c r="D1287" s="8" t="s">
        <v>2193</v>
      </c>
      <c r="E1287" s="8">
        <v>278506.07</v>
      </c>
      <c r="G1287" s="8" t="s">
        <v>73</v>
      </c>
      <c r="H1287" s="8" t="s">
        <v>11356</v>
      </c>
      <c r="I1287" s="16" t="str">
        <f t="shared" si="21"/>
        <v>10/2025</v>
      </c>
      <c r="J1287" s="16" t="str">
        <f t="shared" si="22"/>
        <v>CXG-1025</v>
      </c>
    </row>
    <row r="1288">
      <c r="A1288" s="8" t="s">
        <v>11357</v>
      </c>
      <c r="B1288" s="13">
        <v>45951.0</v>
      </c>
      <c r="C1288" s="8" t="s">
        <v>6127</v>
      </c>
      <c r="D1288" s="8" t="s">
        <v>1478</v>
      </c>
      <c r="E1288" s="8">
        <v>212075.21</v>
      </c>
      <c r="G1288" s="8" t="s">
        <v>73</v>
      </c>
      <c r="H1288" s="8" t="s">
        <v>11358</v>
      </c>
      <c r="I1288" s="16" t="str">
        <f t="shared" si="21"/>
        <v>10/2025</v>
      </c>
      <c r="J1288" s="16" t="str">
        <f t="shared" si="22"/>
        <v>CXG-1025</v>
      </c>
    </row>
    <row r="1289">
      <c r="A1289" s="8" t="s">
        <v>11359</v>
      </c>
      <c r="B1289" s="13">
        <v>45951.0</v>
      </c>
      <c r="C1289" s="8" t="s">
        <v>6127</v>
      </c>
      <c r="D1289" s="8" t="s">
        <v>1478</v>
      </c>
      <c r="E1289" s="8">
        <v>208229.36</v>
      </c>
      <c r="G1289" s="8" t="s">
        <v>73</v>
      </c>
      <c r="H1289" s="8" t="s">
        <v>11358</v>
      </c>
      <c r="I1289" s="16" t="str">
        <f t="shared" si="21"/>
        <v>10/2025</v>
      </c>
      <c r="J1289" s="16" t="str">
        <f t="shared" si="22"/>
        <v>CXG-1025</v>
      </c>
    </row>
    <row r="1290">
      <c r="A1290" s="8" t="s">
        <v>11360</v>
      </c>
      <c r="B1290" s="13">
        <v>45946.0</v>
      </c>
      <c r="C1290" s="8" t="s">
        <v>6662</v>
      </c>
      <c r="D1290" s="8" t="s">
        <v>1473</v>
      </c>
      <c r="E1290" s="8">
        <v>-381.39</v>
      </c>
      <c r="G1290" s="8" t="s">
        <v>89</v>
      </c>
      <c r="H1290" s="8"/>
      <c r="I1290" s="16" t="str">
        <f t="shared" si="21"/>
        <v>10/2025</v>
      </c>
      <c r="J1290" s="16" t="str">
        <f t="shared" si="22"/>
        <v>CXG-1025</v>
      </c>
    </row>
    <row r="1291">
      <c r="A1291" s="8" t="s">
        <v>11361</v>
      </c>
      <c r="B1291" s="13">
        <v>45945.0</v>
      </c>
      <c r="C1291" s="8"/>
      <c r="D1291" s="8" t="s">
        <v>1505</v>
      </c>
      <c r="E1291" s="8">
        <v>3.04</v>
      </c>
      <c r="G1291" s="8"/>
      <c r="H1291" s="8"/>
      <c r="I1291" s="16" t="str">
        <f t="shared" si="21"/>
        <v>10/2025</v>
      </c>
      <c r="J1291" s="16" t="str">
        <f t="shared" si="22"/>
        <v>CXG-1025</v>
      </c>
    </row>
    <row r="1292">
      <c r="A1292" s="10" t="s">
        <v>11362</v>
      </c>
      <c r="B1292" s="13">
        <v>45947.0</v>
      </c>
      <c r="C1292" s="8" t="s">
        <v>6745</v>
      </c>
      <c r="D1292" s="8" t="s">
        <v>1478</v>
      </c>
      <c r="E1292" s="8">
        <v>64653.0</v>
      </c>
      <c r="G1292" s="8" t="s">
        <v>226</v>
      </c>
      <c r="H1292" s="8"/>
      <c r="I1292" s="16" t="str">
        <f t="shared" si="21"/>
        <v>10/2025</v>
      </c>
      <c r="J1292" s="16" t="str">
        <f t="shared" si="22"/>
        <v>CXG-1025</v>
      </c>
    </row>
    <row r="1293">
      <c r="A1293" s="8" t="s">
        <v>11363</v>
      </c>
      <c r="B1293" s="13">
        <v>45947.0</v>
      </c>
      <c r="C1293" s="8" t="s">
        <v>6745</v>
      </c>
      <c r="D1293" s="8" t="s">
        <v>1473</v>
      </c>
      <c r="E1293" s="8">
        <v>0.91</v>
      </c>
      <c r="G1293" s="8" t="s">
        <v>226</v>
      </c>
      <c r="H1293" s="8"/>
      <c r="I1293" s="16" t="str">
        <f t="shared" si="21"/>
        <v>10/2025</v>
      </c>
      <c r="J1293" s="16" t="str">
        <f t="shared" si="22"/>
        <v>CXG-1025</v>
      </c>
    </row>
    <row r="1294">
      <c r="A1294" s="8" t="s">
        <v>11364</v>
      </c>
      <c r="B1294" s="13">
        <v>45950.0</v>
      </c>
      <c r="C1294" s="8" t="s">
        <v>6360</v>
      </c>
      <c r="D1294" s="8" t="s">
        <v>1478</v>
      </c>
      <c r="E1294" s="8">
        <v>20800.0</v>
      </c>
      <c r="G1294" s="8" t="s">
        <v>97</v>
      </c>
      <c r="H1294" s="8"/>
      <c r="I1294" s="16" t="str">
        <f t="shared" si="21"/>
        <v>10/2025</v>
      </c>
      <c r="J1294" s="16" t="str">
        <f t="shared" si="22"/>
        <v>CXG-1025</v>
      </c>
    </row>
    <row r="1295">
      <c r="A1295" s="8" t="s">
        <v>11365</v>
      </c>
      <c r="B1295" s="13">
        <v>45948.0</v>
      </c>
      <c r="C1295" s="8" t="s">
        <v>6659</v>
      </c>
      <c r="D1295" s="8" t="s">
        <v>1478</v>
      </c>
      <c r="E1295" s="8">
        <v>35000.0</v>
      </c>
      <c r="G1295" s="8" t="s">
        <v>135</v>
      </c>
      <c r="H1295" s="8"/>
      <c r="I1295" s="16" t="str">
        <f t="shared" si="21"/>
        <v>10/2025</v>
      </c>
      <c r="J1295" s="16" t="str">
        <f t="shared" si="22"/>
        <v>CXG-1025</v>
      </c>
    </row>
    <row r="1296">
      <c r="A1296" s="8" t="s">
        <v>11366</v>
      </c>
      <c r="B1296" s="13">
        <v>45943.0</v>
      </c>
      <c r="C1296" s="8"/>
      <c r="D1296" s="8" t="s">
        <v>2212</v>
      </c>
      <c r="E1296" s="8">
        <v>3.0</v>
      </c>
      <c r="G1296" s="8"/>
      <c r="H1296" s="8"/>
      <c r="I1296" s="16" t="str">
        <f t="shared" si="21"/>
        <v>10/2025</v>
      </c>
      <c r="J1296" s="16" t="str">
        <f t="shared" si="22"/>
        <v>CXG-1025</v>
      </c>
    </row>
    <row r="1297">
      <c r="A1297" s="8" t="s">
        <v>11367</v>
      </c>
      <c r="B1297" s="13">
        <v>45950.0</v>
      </c>
      <c r="C1297" s="8" t="s">
        <v>6659</v>
      </c>
      <c r="D1297" s="8" t="s">
        <v>1478</v>
      </c>
      <c r="E1297" s="8">
        <v>25020.0</v>
      </c>
      <c r="G1297" s="8" t="s">
        <v>135</v>
      </c>
      <c r="H1297" s="8"/>
      <c r="I1297" s="16" t="str">
        <f t="shared" si="21"/>
        <v>10/2025</v>
      </c>
      <c r="J1297" s="16" t="str">
        <f t="shared" si="22"/>
        <v>CXG-1025</v>
      </c>
    </row>
    <row r="1298">
      <c r="A1298" s="8" t="s">
        <v>11368</v>
      </c>
      <c r="B1298" s="13">
        <v>45950.0</v>
      </c>
      <c r="C1298" s="8" t="s">
        <v>6659</v>
      </c>
      <c r="D1298" s="8" t="s">
        <v>1473</v>
      </c>
      <c r="E1298" s="8">
        <v>-646.0</v>
      </c>
      <c r="G1298" s="8" t="s">
        <v>135</v>
      </c>
      <c r="H1298" s="8"/>
      <c r="I1298" s="16" t="str">
        <f t="shared" si="21"/>
        <v>10/2025</v>
      </c>
      <c r="J1298" s="16" t="str">
        <f t="shared" si="22"/>
        <v>CXG-1025</v>
      </c>
    </row>
    <row r="1299">
      <c r="A1299" s="8" t="s">
        <v>11369</v>
      </c>
      <c r="B1299" s="13">
        <v>45950.0</v>
      </c>
      <c r="C1299" s="8" t="s">
        <v>6683</v>
      </c>
      <c r="D1299" s="8" t="s">
        <v>1473</v>
      </c>
      <c r="E1299" s="8">
        <v>14.58</v>
      </c>
      <c r="G1299" s="8" t="s">
        <v>73</v>
      </c>
      <c r="H1299" s="8"/>
      <c r="I1299" s="16" t="str">
        <f t="shared" si="21"/>
        <v>10/2025</v>
      </c>
      <c r="J1299" s="16" t="str">
        <f t="shared" si="22"/>
        <v>CXG-1025</v>
      </c>
    </row>
    <row r="1300">
      <c r="A1300" s="8" t="s">
        <v>11370</v>
      </c>
      <c r="B1300" s="13">
        <v>45950.0</v>
      </c>
      <c r="C1300" s="8" t="s">
        <v>6360</v>
      </c>
      <c r="D1300" s="8" t="s">
        <v>1478</v>
      </c>
      <c r="E1300" s="8">
        <v>58000.0</v>
      </c>
      <c r="G1300" s="8" t="s">
        <v>97</v>
      </c>
      <c r="H1300" s="8"/>
      <c r="I1300" s="16" t="str">
        <f t="shared" si="21"/>
        <v>10/2025</v>
      </c>
      <c r="J1300" s="16" t="str">
        <f t="shared" si="22"/>
        <v>CXG-1025</v>
      </c>
    </row>
    <row r="1301">
      <c r="A1301" s="8" t="s">
        <v>11371</v>
      </c>
      <c r="B1301" s="13">
        <v>45950.0</v>
      </c>
      <c r="C1301" s="8" t="s">
        <v>6360</v>
      </c>
      <c r="D1301" s="8" t="s">
        <v>1478</v>
      </c>
      <c r="E1301" s="8">
        <v>10351.19</v>
      </c>
      <c r="G1301" s="8" t="s">
        <v>97</v>
      </c>
      <c r="H1301" s="8"/>
      <c r="I1301" s="16" t="str">
        <f t="shared" si="21"/>
        <v>10/2025</v>
      </c>
      <c r="J1301" s="16" t="str">
        <f t="shared" si="22"/>
        <v>CXG-1025</v>
      </c>
    </row>
    <row r="1302">
      <c r="A1302" s="8" t="s">
        <v>11372</v>
      </c>
      <c r="B1302" s="13">
        <v>45950.0</v>
      </c>
      <c r="C1302" s="8" t="s">
        <v>6126</v>
      </c>
      <c r="D1302" s="8" t="s">
        <v>1473</v>
      </c>
      <c r="E1302" s="8">
        <v>2045.43</v>
      </c>
      <c r="G1302" s="8" t="s">
        <v>97</v>
      </c>
      <c r="H1302" s="8"/>
      <c r="I1302" s="16" t="str">
        <f t="shared" si="21"/>
        <v>10/2025</v>
      </c>
      <c r="J1302" s="16" t="str">
        <f t="shared" si="22"/>
        <v>CXG-1025</v>
      </c>
    </row>
    <row r="1303">
      <c r="A1303" s="8" t="s">
        <v>11373</v>
      </c>
      <c r="B1303" s="13">
        <v>45950.0</v>
      </c>
      <c r="C1303" s="8" t="s">
        <v>6360</v>
      </c>
      <c r="D1303" s="8" t="s">
        <v>1473</v>
      </c>
      <c r="E1303" s="8">
        <v>813.09</v>
      </c>
      <c r="G1303" s="8" t="s">
        <v>97</v>
      </c>
      <c r="H1303" s="8"/>
      <c r="I1303" s="16" t="str">
        <f t="shared" si="21"/>
        <v>10/2025</v>
      </c>
      <c r="J1303" s="16" t="str">
        <f t="shared" si="22"/>
        <v>CXG-1025</v>
      </c>
    </row>
    <row r="1304">
      <c r="A1304" s="8" t="s">
        <v>11374</v>
      </c>
      <c r="B1304" s="13">
        <v>45951.0</v>
      </c>
      <c r="C1304" s="8" t="s">
        <v>6594</v>
      </c>
      <c r="D1304" s="8" t="s">
        <v>1505</v>
      </c>
      <c r="E1304" s="8">
        <v>50000.0</v>
      </c>
      <c r="G1304" s="8" t="s">
        <v>27</v>
      </c>
      <c r="H1304" s="8"/>
      <c r="I1304" s="16" t="str">
        <f t="shared" si="21"/>
        <v>10/2025</v>
      </c>
      <c r="J1304" s="16" t="str">
        <f t="shared" si="22"/>
        <v>CXG-1025</v>
      </c>
    </row>
    <row r="1305">
      <c r="A1305" s="8" t="s">
        <v>11375</v>
      </c>
      <c r="B1305" s="13">
        <v>45951.0</v>
      </c>
      <c r="C1305" s="8" t="s">
        <v>6127</v>
      </c>
      <c r="D1305" s="8" t="s">
        <v>1509</v>
      </c>
      <c r="E1305" s="8">
        <v>7788.14</v>
      </c>
      <c r="G1305" s="8" t="s">
        <v>73</v>
      </c>
      <c r="H1305" s="8" t="s">
        <v>11376</v>
      </c>
      <c r="I1305" s="16" t="str">
        <f t="shared" si="21"/>
        <v>10/2025</v>
      </c>
      <c r="J1305" s="16" t="str">
        <f t="shared" si="22"/>
        <v>CXG-1025</v>
      </c>
    </row>
    <row r="1306">
      <c r="A1306" s="8" t="s">
        <v>11377</v>
      </c>
      <c r="B1306" s="13">
        <v>45952.0</v>
      </c>
      <c r="C1306" s="8" t="s">
        <v>6594</v>
      </c>
      <c r="D1306" s="8" t="s">
        <v>1505</v>
      </c>
      <c r="E1306" s="8">
        <v>25011.0</v>
      </c>
      <c r="G1306" s="8" t="s">
        <v>27</v>
      </c>
      <c r="H1306" s="8"/>
      <c r="I1306" s="16" t="str">
        <f t="shared" si="21"/>
        <v>10/2025</v>
      </c>
      <c r="J1306" s="16" t="str">
        <f t="shared" si="22"/>
        <v>CXG-1025</v>
      </c>
    </row>
    <row r="1307">
      <c r="A1307" s="8" t="s">
        <v>11378</v>
      </c>
      <c r="B1307" s="13">
        <v>45952.0</v>
      </c>
      <c r="C1307" s="8" t="s">
        <v>6736</v>
      </c>
      <c r="D1307" s="8" t="s">
        <v>1478</v>
      </c>
      <c r="E1307" s="8">
        <v>40000.0</v>
      </c>
      <c r="G1307" s="8" t="s">
        <v>79</v>
      </c>
      <c r="H1307" s="8"/>
      <c r="I1307" s="16" t="str">
        <f t="shared" si="21"/>
        <v>10/2025</v>
      </c>
      <c r="J1307" s="16" t="str">
        <f t="shared" si="22"/>
        <v>CXG-1025</v>
      </c>
    </row>
    <row r="1308">
      <c r="A1308" s="8"/>
      <c r="B1308" s="13"/>
      <c r="C1308" s="8"/>
      <c r="D1308" s="8"/>
      <c r="E1308" s="8"/>
      <c r="G1308" s="8"/>
      <c r="H1308" s="8"/>
    </row>
    <row r="1309">
      <c r="A1309" s="8" t="s">
        <v>11379</v>
      </c>
      <c r="B1309" s="13">
        <v>45952.0</v>
      </c>
      <c r="C1309" s="8" t="s">
        <v>6755</v>
      </c>
      <c r="D1309" s="8" t="s">
        <v>1478</v>
      </c>
      <c r="E1309" s="8">
        <v>26567.0</v>
      </c>
      <c r="G1309" s="8" t="s">
        <v>135</v>
      </c>
      <c r="H1309" s="8"/>
      <c r="I1309" s="16" t="str">
        <f t="shared" ref="I1309:I1494" si="23">TEXT(B1309,"MM/YYYY")</f>
        <v>10/2025</v>
      </c>
      <c r="J1309" s="16" t="str">
        <f t="shared" ref="J1309:J1494" si="24">IF(B1309="","",CONCATENATE("CXG-",TEXT(B1309,"MMYY")))</f>
        <v>CXG-1025</v>
      </c>
    </row>
    <row r="1310">
      <c r="A1310" s="8" t="s">
        <v>11380</v>
      </c>
      <c r="B1310" s="13">
        <v>45952.0</v>
      </c>
      <c r="C1310" s="8" t="s">
        <v>6524</v>
      </c>
      <c r="D1310" s="8" t="s">
        <v>1478</v>
      </c>
      <c r="E1310" s="8">
        <v>51992.5</v>
      </c>
      <c r="G1310" s="8" t="s">
        <v>86</v>
      </c>
      <c r="H1310" s="8"/>
      <c r="I1310" s="16" t="str">
        <f t="shared" si="23"/>
        <v>10/2025</v>
      </c>
      <c r="J1310" s="16" t="str">
        <f t="shared" si="24"/>
        <v>CXG-1025</v>
      </c>
    </row>
    <row r="1311">
      <c r="A1311" s="8" t="s">
        <v>11381</v>
      </c>
      <c r="B1311" s="13">
        <v>45952.0</v>
      </c>
      <c r="C1311" s="8" t="s">
        <v>6765</v>
      </c>
      <c r="D1311" s="8" t="s">
        <v>1478</v>
      </c>
      <c r="E1311" s="8">
        <v>59548.0</v>
      </c>
      <c r="G1311" s="8" t="s">
        <v>53</v>
      </c>
      <c r="H1311" s="8"/>
      <c r="I1311" s="16" t="str">
        <f t="shared" si="23"/>
        <v>10/2025</v>
      </c>
      <c r="J1311" s="16" t="str">
        <f t="shared" si="24"/>
        <v>CXG-1025</v>
      </c>
    </row>
    <row r="1312">
      <c r="A1312" s="8" t="s">
        <v>11382</v>
      </c>
      <c r="B1312" s="13">
        <v>45952.0</v>
      </c>
      <c r="C1312" s="8" t="s">
        <v>6765</v>
      </c>
      <c r="D1312" s="8" t="s">
        <v>1478</v>
      </c>
      <c r="E1312" s="8">
        <v>21255.68</v>
      </c>
      <c r="G1312" s="8" t="s">
        <v>53</v>
      </c>
      <c r="H1312" s="8"/>
      <c r="I1312" s="16" t="str">
        <f t="shared" si="23"/>
        <v>10/2025</v>
      </c>
      <c r="J1312" s="16" t="str">
        <f t="shared" si="24"/>
        <v>CXG-1025</v>
      </c>
    </row>
    <row r="1313">
      <c r="A1313" s="8" t="s">
        <v>11383</v>
      </c>
      <c r="B1313" s="13">
        <v>45953.0</v>
      </c>
      <c r="C1313" s="8" t="s">
        <v>6736</v>
      </c>
      <c r="D1313" s="8" t="s">
        <v>1478</v>
      </c>
      <c r="E1313" s="8">
        <v>44708.0</v>
      </c>
      <c r="G1313" s="8" t="s">
        <v>79</v>
      </c>
      <c r="H1313" s="8"/>
      <c r="I1313" s="16" t="str">
        <f t="shared" si="23"/>
        <v>10/2025</v>
      </c>
      <c r="J1313" s="16" t="str">
        <f t="shared" si="24"/>
        <v>CXG-1025</v>
      </c>
    </row>
    <row r="1314">
      <c r="A1314" s="8" t="s">
        <v>11384</v>
      </c>
      <c r="B1314" s="13">
        <v>45954.0</v>
      </c>
      <c r="C1314" s="8" t="s">
        <v>6594</v>
      </c>
      <c r="D1314" s="8" t="s">
        <v>1505</v>
      </c>
      <c r="E1314" s="8">
        <v>12600.0</v>
      </c>
      <c r="G1314" s="8" t="s">
        <v>27</v>
      </c>
      <c r="H1314" s="8"/>
      <c r="I1314" s="16" t="str">
        <f t="shared" si="23"/>
        <v>10/2025</v>
      </c>
      <c r="J1314" s="16" t="str">
        <f t="shared" si="24"/>
        <v>CXG-1025</v>
      </c>
    </row>
    <row r="1315">
      <c r="A1315" s="8" t="s">
        <v>11385</v>
      </c>
      <c r="B1315" s="13">
        <v>45954.0</v>
      </c>
      <c r="C1315" s="8" t="s">
        <v>6594</v>
      </c>
      <c r="D1315" s="8" t="s">
        <v>1505</v>
      </c>
      <c r="E1315" s="8">
        <v>11956.0</v>
      </c>
      <c r="G1315" s="8" t="s">
        <v>27</v>
      </c>
      <c r="H1315" s="8"/>
      <c r="I1315" s="16" t="str">
        <f t="shared" si="23"/>
        <v>10/2025</v>
      </c>
      <c r="J1315" s="16" t="str">
        <f t="shared" si="24"/>
        <v>CXG-1025</v>
      </c>
    </row>
    <row r="1316">
      <c r="A1316" s="8" t="s">
        <v>11386</v>
      </c>
      <c r="B1316" s="13">
        <v>45955.0</v>
      </c>
      <c r="C1316" s="8" t="s">
        <v>6594</v>
      </c>
      <c r="D1316" s="8" t="s">
        <v>1505</v>
      </c>
      <c r="E1316" s="8">
        <v>30000.0</v>
      </c>
      <c r="G1316" s="8" t="s">
        <v>27</v>
      </c>
      <c r="H1316" s="8"/>
      <c r="I1316" s="16" t="str">
        <f t="shared" si="23"/>
        <v>10/2025</v>
      </c>
      <c r="J1316" s="16" t="str">
        <f t="shared" si="24"/>
        <v>CXG-1025</v>
      </c>
    </row>
    <row r="1317">
      <c r="A1317" s="8" t="s">
        <v>11387</v>
      </c>
      <c r="B1317" s="13">
        <v>45955.0</v>
      </c>
      <c r="C1317" s="8" t="s">
        <v>6594</v>
      </c>
      <c r="D1317" s="8" t="s">
        <v>1505</v>
      </c>
      <c r="E1317" s="8">
        <v>30000.0</v>
      </c>
      <c r="G1317" s="8" t="s">
        <v>27</v>
      </c>
      <c r="H1317" s="8"/>
      <c r="I1317" s="16" t="str">
        <f t="shared" si="23"/>
        <v>10/2025</v>
      </c>
      <c r="J1317" s="16" t="str">
        <f t="shared" si="24"/>
        <v>CXG-1025</v>
      </c>
    </row>
    <row r="1318">
      <c r="A1318" s="8" t="s">
        <v>11388</v>
      </c>
      <c r="B1318" s="13">
        <v>45956.0</v>
      </c>
      <c r="C1318" s="8" t="s">
        <v>6749</v>
      </c>
      <c r="D1318" s="8" t="s">
        <v>1478</v>
      </c>
      <c r="E1318" s="8">
        <v>21000.0</v>
      </c>
      <c r="G1318" s="8" t="s">
        <v>51</v>
      </c>
      <c r="H1318" s="8"/>
      <c r="I1318" s="16" t="str">
        <f t="shared" si="23"/>
        <v>10/2025</v>
      </c>
      <c r="J1318" s="16" t="str">
        <f t="shared" si="24"/>
        <v>CXG-1025</v>
      </c>
    </row>
    <row r="1319">
      <c r="A1319" s="8" t="s">
        <v>11389</v>
      </c>
      <c r="B1319" s="13">
        <v>45956.0</v>
      </c>
      <c r="C1319" s="8" t="s">
        <v>6749</v>
      </c>
      <c r="D1319" s="8" t="s">
        <v>1575</v>
      </c>
      <c r="E1319" s="8">
        <v>29000.0</v>
      </c>
      <c r="G1319" s="8" t="s">
        <v>51</v>
      </c>
      <c r="H1319" s="8" t="s">
        <v>11002</v>
      </c>
      <c r="I1319" s="16" t="str">
        <f t="shared" si="23"/>
        <v>10/2025</v>
      </c>
      <c r="J1319" s="16" t="str">
        <f t="shared" si="24"/>
        <v>CXG-1025</v>
      </c>
    </row>
    <row r="1320">
      <c r="A1320" s="8" t="s">
        <v>11390</v>
      </c>
      <c r="B1320" s="13">
        <v>45953.0</v>
      </c>
      <c r="C1320" s="8" t="s">
        <v>6765</v>
      </c>
      <c r="D1320" s="8" t="s">
        <v>1478</v>
      </c>
      <c r="E1320" s="8">
        <v>59584.0</v>
      </c>
      <c r="G1320" s="8" t="s">
        <v>53</v>
      </c>
      <c r="H1320" s="8"/>
      <c r="I1320" s="16" t="str">
        <f t="shared" si="23"/>
        <v>10/2025</v>
      </c>
      <c r="J1320" s="16" t="str">
        <f t="shared" si="24"/>
        <v>CXG-1025</v>
      </c>
    </row>
    <row r="1321">
      <c r="A1321" s="8" t="s">
        <v>11391</v>
      </c>
      <c r="B1321" s="13">
        <v>45953.0</v>
      </c>
      <c r="C1321" s="8" t="s">
        <v>6765</v>
      </c>
      <c r="D1321" s="8" t="s">
        <v>1478</v>
      </c>
      <c r="E1321" s="8">
        <v>59584.0</v>
      </c>
      <c r="G1321" s="8" t="s">
        <v>53</v>
      </c>
      <c r="H1321" s="8"/>
      <c r="I1321" s="16" t="str">
        <f t="shared" si="23"/>
        <v>10/2025</v>
      </c>
      <c r="J1321" s="16" t="str">
        <f t="shared" si="24"/>
        <v>CXG-1025</v>
      </c>
    </row>
    <row r="1322">
      <c r="A1322" s="8" t="s">
        <v>11392</v>
      </c>
      <c r="B1322" s="13">
        <v>45953.0</v>
      </c>
      <c r="C1322" s="8" t="s">
        <v>6765</v>
      </c>
      <c r="D1322" s="8" t="s">
        <v>1478</v>
      </c>
      <c r="E1322" s="8">
        <v>59584.0</v>
      </c>
      <c r="G1322" s="8" t="s">
        <v>53</v>
      </c>
      <c r="H1322" s="8"/>
      <c r="I1322" s="16" t="str">
        <f t="shared" si="23"/>
        <v>10/2025</v>
      </c>
      <c r="J1322" s="16" t="str">
        <f t="shared" si="24"/>
        <v>CXG-1025</v>
      </c>
    </row>
    <row r="1323">
      <c r="A1323" s="8" t="s">
        <v>11393</v>
      </c>
      <c r="B1323" s="13">
        <v>45953.0</v>
      </c>
      <c r="C1323" s="8" t="s">
        <v>6765</v>
      </c>
      <c r="D1323" s="8" t="s">
        <v>1478</v>
      </c>
      <c r="E1323" s="8">
        <v>32479.36</v>
      </c>
      <c r="G1323" s="8" t="s">
        <v>53</v>
      </c>
      <c r="H1323" s="8"/>
      <c r="I1323" s="16" t="str">
        <f t="shared" si="23"/>
        <v>10/2025</v>
      </c>
      <c r="J1323" s="16" t="str">
        <f t="shared" si="24"/>
        <v>CXG-1025</v>
      </c>
    </row>
    <row r="1324">
      <c r="A1324" s="8" t="s">
        <v>11394</v>
      </c>
      <c r="B1324" s="13">
        <v>45953.0</v>
      </c>
      <c r="C1324" s="8" t="s">
        <v>6765</v>
      </c>
      <c r="D1324" s="8" t="s">
        <v>1478</v>
      </c>
      <c r="E1324" s="8">
        <v>59584.0</v>
      </c>
      <c r="G1324" s="8" t="s">
        <v>53</v>
      </c>
      <c r="H1324" s="8"/>
      <c r="I1324" s="16" t="str">
        <f t="shared" si="23"/>
        <v>10/2025</v>
      </c>
      <c r="J1324" s="16" t="str">
        <f t="shared" si="24"/>
        <v>CXG-1025</v>
      </c>
    </row>
    <row r="1325">
      <c r="A1325" s="8" t="s">
        <v>11395</v>
      </c>
      <c r="B1325" s="13">
        <v>45953.0</v>
      </c>
      <c r="C1325" s="8" t="s">
        <v>6765</v>
      </c>
      <c r="D1325" s="8" t="s">
        <v>1478</v>
      </c>
      <c r="E1325" s="8">
        <v>26350.72</v>
      </c>
      <c r="G1325" s="8" t="s">
        <v>53</v>
      </c>
      <c r="H1325" s="8"/>
      <c r="I1325" s="16" t="str">
        <f t="shared" si="23"/>
        <v>10/2025</v>
      </c>
      <c r="J1325" s="16" t="str">
        <f t="shared" si="24"/>
        <v>CXG-1025</v>
      </c>
    </row>
    <row r="1326">
      <c r="A1326" s="8" t="s">
        <v>11396</v>
      </c>
      <c r="B1326" s="13">
        <v>45953.0</v>
      </c>
      <c r="C1326" s="8" t="s">
        <v>6765</v>
      </c>
      <c r="D1326" s="8" t="s">
        <v>1478</v>
      </c>
      <c r="E1326" s="8">
        <v>32649.6</v>
      </c>
      <c r="G1326" s="8" t="s">
        <v>53</v>
      </c>
      <c r="H1326" s="8"/>
      <c r="I1326" s="16" t="str">
        <f t="shared" si="23"/>
        <v>10/2025</v>
      </c>
      <c r="J1326" s="16" t="str">
        <f t="shared" si="24"/>
        <v>CXG-1025</v>
      </c>
    </row>
    <row r="1327">
      <c r="A1327" s="8" t="s">
        <v>11397</v>
      </c>
      <c r="B1327" s="13">
        <v>45953.0</v>
      </c>
      <c r="C1327" s="8" t="s">
        <v>6765</v>
      </c>
      <c r="D1327" s="8" t="s">
        <v>1478</v>
      </c>
      <c r="E1327" s="8">
        <v>33318.4</v>
      </c>
      <c r="G1327" s="8" t="s">
        <v>53</v>
      </c>
      <c r="H1327" s="8"/>
      <c r="I1327" s="16" t="str">
        <f t="shared" si="23"/>
        <v>10/2025</v>
      </c>
      <c r="J1327" s="16" t="str">
        <f t="shared" si="24"/>
        <v>CXG-1025</v>
      </c>
    </row>
    <row r="1328">
      <c r="A1328" s="8" t="s">
        <v>11398</v>
      </c>
      <c r="B1328" s="13">
        <v>45953.0</v>
      </c>
      <c r="C1328" s="8" t="s">
        <v>6765</v>
      </c>
      <c r="D1328" s="8" t="s">
        <v>1478</v>
      </c>
      <c r="E1328" s="8">
        <v>60800.0</v>
      </c>
      <c r="G1328" s="8" t="s">
        <v>53</v>
      </c>
      <c r="H1328" s="8"/>
      <c r="I1328" s="16" t="str">
        <f t="shared" si="23"/>
        <v>10/2025</v>
      </c>
      <c r="J1328" s="16" t="str">
        <f t="shared" si="24"/>
        <v>CXG-1025</v>
      </c>
    </row>
    <row r="1329">
      <c r="A1329" s="8" t="s">
        <v>11399</v>
      </c>
      <c r="B1329" s="13">
        <v>45953.0</v>
      </c>
      <c r="C1329" s="8" t="s">
        <v>6765</v>
      </c>
      <c r="D1329" s="8" t="s">
        <v>1478</v>
      </c>
      <c r="E1329" s="8">
        <v>32382.08</v>
      </c>
      <c r="G1329" s="8" t="s">
        <v>53</v>
      </c>
      <c r="H1329" s="8"/>
      <c r="I1329" s="16" t="str">
        <f t="shared" si="23"/>
        <v>10/2025</v>
      </c>
      <c r="J1329" s="16" t="str">
        <f t="shared" si="24"/>
        <v>CXG-1025</v>
      </c>
    </row>
    <row r="1330">
      <c r="A1330" s="8" t="s">
        <v>11400</v>
      </c>
      <c r="B1330" s="13">
        <v>45957.0</v>
      </c>
      <c r="C1330" s="8"/>
      <c r="D1330" s="8" t="s">
        <v>1478</v>
      </c>
      <c r="E1330" s="8">
        <v>1176.9</v>
      </c>
      <c r="G1330" s="8"/>
      <c r="H1330" s="8"/>
      <c r="I1330" s="16" t="str">
        <f t="shared" si="23"/>
        <v>10/2025</v>
      </c>
      <c r="J1330" s="16" t="str">
        <f t="shared" si="24"/>
        <v>CXG-1025</v>
      </c>
    </row>
    <row r="1331">
      <c r="A1331" s="8" t="s">
        <v>11401</v>
      </c>
      <c r="B1331" s="13">
        <v>45957.0</v>
      </c>
      <c r="C1331" s="8" t="s">
        <v>6594</v>
      </c>
      <c r="D1331" s="8" t="s">
        <v>1505</v>
      </c>
      <c r="E1331" s="8">
        <v>30000.0</v>
      </c>
      <c r="G1331" s="8" t="s">
        <v>27</v>
      </c>
      <c r="H1331" s="8"/>
      <c r="I1331" s="16" t="str">
        <f t="shared" si="23"/>
        <v>10/2025</v>
      </c>
      <c r="J1331" s="16" t="str">
        <f t="shared" si="24"/>
        <v>CXG-1025</v>
      </c>
    </row>
    <row r="1332">
      <c r="A1332" s="8" t="s">
        <v>11402</v>
      </c>
      <c r="B1332" s="13">
        <v>45958.0</v>
      </c>
      <c r="C1332" s="8" t="s">
        <v>6727</v>
      </c>
      <c r="D1332" s="8" t="s">
        <v>2193</v>
      </c>
      <c r="E1332" s="8">
        <v>15800.4</v>
      </c>
      <c r="G1332" s="8" t="s">
        <v>224</v>
      </c>
      <c r="H1332" s="8"/>
      <c r="I1332" s="16" t="str">
        <f t="shared" si="23"/>
        <v>10/2025</v>
      </c>
      <c r="J1332" s="16" t="str">
        <f t="shared" si="24"/>
        <v>CXG-1025</v>
      </c>
    </row>
    <row r="1333">
      <c r="A1333" s="8" t="s">
        <v>11403</v>
      </c>
      <c r="B1333" s="13">
        <v>45958.0</v>
      </c>
      <c r="C1333" s="8" t="s">
        <v>6727</v>
      </c>
      <c r="D1333" s="8" t="s">
        <v>2193</v>
      </c>
      <c r="E1333" s="8">
        <v>65150.31</v>
      </c>
      <c r="G1333" s="8" t="s">
        <v>224</v>
      </c>
      <c r="H1333" s="8"/>
      <c r="I1333" s="16" t="str">
        <f t="shared" si="23"/>
        <v>10/2025</v>
      </c>
      <c r="J1333" s="16" t="str">
        <f t="shared" si="24"/>
        <v>CXG-1025</v>
      </c>
    </row>
    <row r="1334">
      <c r="A1334" s="8" t="s">
        <v>11404</v>
      </c>
      <c r="B1334" s="13">
        <v>45958.0</v>
      </c>
      <c r="C1334" s="8" t="s">
        <v>6749</v>
      </c>
      <c r="D1334" s="8" t="s">
        <v>1478</v>
      </c>
      <c r="E1334" s="8">
        <v>10000.0</v>
      </c>
      <c r="G1334" s="8" t="s">
        <v>51</v>
      </c>
      <c r="H1334" s="8"/>
      <c r="I1334" s="16" t="str">
        <f t="shared" si="23"/>
        <v>10/2025</v>
      </c>
      <c r="J1334" s="16" t="str">
        <f t="shared" si="24"/>
        <v>CXG-1025</v>
      </c>
    </row>
    <row r="1335">
      <c r="A1335" s="8" t="s">
        <v>11405</v>
      </c>
      <c r="B1335" s="13">
        <v>45958.0</v>
      </c>
      <c r="C1335" s="8" t="s">
        <v>6749</v>
      </c>
      <c r="D1335" s="8" t="s">
        <v>1575</v>
      </c>
      <c r="E1335" s="8">
        <v>10000.0</v>
      </c>
      <c r="G1335" s="8" t="s">
        <v>51</v>
      </c>
      <c r="H1335" s="8" t="s">
        <v>11002</v>
      </c>
      <c r="I1335" s="16" t="str">
        <f t="shared" si="23"/>
        <v>10/2025</v>
      </c>
      <c r="J1335" s="16" t="str">
        <f t="shared" si="24"/>
        <v>CXG-1025</v>
      </c>
    </row>
    <row r="1336">
      <c r="A1336" s="8" t="s">
        <v>11406</v>
      </c>
      <c r="B1336" s="13">
        <v>45958.0</v>
      </c>
      <c r="C1336" s="8" t="s">
        <v>6711</v>
      </c>
      <c r="D1336" s="8" t="s">
        <v>1478</v>
      </c>
      <c r="E1336" s="8">
        <v>254550.0</v>
      </c>
      <c r="G1336" s="8" t="s">
        <v>41</v>
      </c>
      <c r="H1336" s="8"/>
      <c r="I1336" s="16" t="str">
        <f t="shared" si="23"/>
        <v>10/2025</v>
      </c>
      <c r="J1336" s="16" t="str">
        <f t="shared" si="24"/>
        <v>CXG-1025</v>
      </c>
    </row>
    <row r="1337">
      <c r="A1337" s="8" t="s">
        <v>11407</v>
      </c>
      <c r="B1337" s="13">
        <v>45958.0</v>
      </c>
      <c r="C1337" s="8" t="s">
        <v>6749</v>
      </c>
      <c r="D1337" s="8" t="s">
        <v>1478</v>
      </c>
      <c r="E1337" s="8">
        <v>15000.0</v>
      </c>
      <c r="G1337" s="8" t="s">
        <v>51</v>
      </c>
      <c r="H1337" s="8"/>
      <c r="I1337" s="16" t="str">
        <f t="shared" si="23"/>
        <v>10/2025</v>
      </c>
      <c r="J1337" s="16" t="str">
        <f t="shared" si="24"/>
        <v>CXG-1025</v>
      </c>
    </row>
    <row r="1338">
      <c r="A1338" s="8" t="s">
        <v>11408</v>
      </c>
      <c r="B1338" s="13">
        <v>45959.0</v>
      </c>
      <c r="C1338" s="8" t="s">
        <v>6127</v>
      </c>
      <c r="D1338" s="8" t="s">
        <v>1473</v>
      </c>
      <c r="E1338" s="8">
        <v>-67.25</v>
      </c>
      <c r="G1338" s="8" t="s">
        <v>73</v>
      </c>
      <c r="H1338" s="8"/>
      <c r="I1338" s="16" t="str">
        <f t="shared" si="23"/>
        <v>10/2025</v>
      </c>
      <c r="J1338" s="16" t="str">
        <f t="shared" si="24"/>
        <v>CXG-1025</v>
      </c>
    </row>
    <row r="1339">
      <c r="A1339" s="8" t="s">
        <v>11409</v>
      </c>
      <c r="B1339" s="13">
        <v>45959.0</v>
      </c>
      <c r="C1339" s="8" t="s">
        <v>6749</v>
      </c>
      <c r="D1339" s="8" t="s">
        <v>1478</v>
      </c>
      <c r="E1339" s="8">
        <v>20000.0</v>
      </c>
      <c r="G1339" s="8" t="s">
        <v>51</v>
      </c>
      <c r="H1339" s="8"/>
      <c r="I1339" s="16" t="str">
        <f t="shared" si="23"/>
        <v>10/2025</v>
      </c>
      <c r="J1339" s="16" t="str">
        <f t="shared" si="24"/>
        <v>CXG-1025</v>
      </c>
    </row>
    <row r="1340">
      <c r="A1340" s="8" t="s">
        <v>11410</v>
      </c>
      <c r="B1340" s="13">
        <v>45957.0</v>
      </c>
      <c r="C1340" s="8" t="s">
        <v>6765</v>
      </c>
      <c r="D1340" s="8" t="s">
        <v>1478</v>
      </c>
      <c r="E1340" s="8">
        <v>34716.8</v>
      </c>
      <c r="G1340" s="8" t="s">
        <v>53</v>
      </c>
      <c r="H1340" s="8"/>
      <c r="I1340" s="16" t="str">
        <f t="shared" si="23"/>
        <v>10/2025</v>
      </c>
      <c r="J1340" s="16" t="str">
        <f t="shared" si="24"/>
        <v>CXG-1025</v>
      </c>
    </row>
    <row r="1341">
      <c r="A1341" s="8" t="s">
        <v>11411</v>
      </c>
      <c r="B1341" s="13">
        <v>45957.0</v>
      </c>
      <c r="C1341" s="8" t="s">
        <v>6765</v>
      </c>
      <c r="D1341" s="8" t="s">
        <v>1478</v>
      </c>
      <c r="E1341" s="8">
        <v>59584.0</v>
      </c>
      <c r="G1341" s="8" t="s">
        <v>53</v>
      </c>
      <c r="H1341" s="8"/>
      <c r="I1341" s="16" t="str">
        <f t="shared" si="23"/>
        <v>10/2025</v>
      </c>
      <c r="J1341" s="16" t="str">
        <f t="shared" si="24"/>
        <v>CXG-1025</v>
      </c>
    </row>
    <row r="1342">
      <c r="A1342" s="8" t="s">
        <v>11412</v>
      </c>
      <c r="B1342" s="13">
        <v>45958.0</v>
      </c>
      <c r="C1342" s="8" t="s">
        <v>6765</v>
      </c>
      <c r="D1342" s="8" t="s">
        <v>1478</v>
      </c>
      <c r="E1342" s="8">
        <v>71768.32</v>
      </c>
      <c r="G1342" s="8" t="s">
        <v>53</v>
      </c>
      <c r="H1342" s="8"/>
      <c r="I1342" s="16" t="str">
        <f t="shared" si="23"/>
        <v>10/2025</v>
      </c>
      <c r="J1342" s="16" t="str">
        <f t="shared" si="24"/>
        <v>CXG-1025</v>
      </c>
    </row>
    <row r="1343">
      <c r="A1343" s="8" t="s">
        <v>11413</v>
      </c>
      <c r="B1343" s="13">
        <v>45958.0</v>
      </c>
      <c r="C1343" s="8" t="s">
        <v>6727</v>
      </c>
      <c r="D1343" s="8" t="s">
        <v>1478</v>
      </c>
      <c r="E1343" s="8">
        <v>38645.0</v>
      </c>
      <c r="G1343" s="8" t="s">
        <v>224</v>
      </c>
      <c r="H1343" s="8"/>
      <c r="I1343" s="16" t="str">
        <f t="shared" si="23"/>
        <v>10/2025</v>
      </c>
      <c r="J1343" s="16" t="str">
        <f t="shared" si="24"/>
        <v>CXG-1025</v>
      </c>
    </row>
    <row r="1344">
      <c r="A1344" s="8" t="s">
        <v>11414</v>
      </c>
      <c r="B1344" s="13">
        <v>45958.0</v>
      </c>
      <c r="C1344" s="8" t="s">
        <v>6727</v>
      </c>
      <c r="D1344" s="8" t="s">
        <v>1478</v>
      </c>
      <c r="E1344" s="8">
        <v>37728.0</v>
      </c>
      <c r="G1344" s="8" t="s">
        <v>224</v>
      </c>
      <c r="H1344" s="8"/>
      <c r="I1344" s="16" t="str">
        <f t="shared" si="23"/>
        <v>10/2025</v>
      </c>
      <c r="J1344" s="16" t="str">
        <f t="shared" si="24"/>
        <v>CXG-1025</v>
      </c>
    </row>
    <row r="1345">
      <c r="A1345" s="8" t="s">
        <v>11415</v>
      </c>
      <c r="B1345" s="13">
        <v>45958.0</v>
      </c>
      <c r="C1345" s="8" t="s">
        <v>6727</v>
      </c>
      <c r="D1345" s="8" t="s">
        <v>1478</v>
      </c>
      <c r="E1345" s="8">
        <v>64190.0</v>
      </c>
      <c r="G1345" s="8" t="s">
        <v>224</v>
      </c>
      <c r="H1345" s="8"/>
      <c r="I1345" s="16" t="str">
        <f t="shared" si="23"/>
        <v>10/2025</v>
      </c>
      <c r="J1345" s="16" t="str">
        <f t="shared" si="24"/>
        <v>CXG-1025</v>
      </c>
    </row>
    <row r="1346">
      <c r="A1346" s="8" t="s">
        <v>11416</v>
      </c>
      <c r="B1346" s="13">
        <v>45958.0</v>
      </c>
      <c r="C1346" s="8" t="s">
        <v>6727</v>
      </c>
      <c r="D1346" s="8" t="s">
        <v>1478</v>
      </c>
      <c r="E1346" s="8">
        <v>64190.0</v>
      </c>
      <c r="G1346" s="8" t="s">
        <v>224</v>
      </c>
      <c r="H1346" s="8"/>
      <c r="I1346" s="16" t="str">
        <f t="shared" si="23"/>
        <v>10/2025</v>
      </c>
      <c r="J1346" s="16" t="str">
        <f t="shared" si="24"/>
        <v>CXG-1025</v>
      </c>
    </row>
    <row r="1347">
      <c r="A1347" s="10" t="s">
        <v>11417</v>
      </c>
      <c r="B1347" s="13">
        <v>45959.0</v>
      </c>
      <c r="C1347" s="8" t="s">
        <v>6524</v>
      </c>
      <c r="D1347" s="8" t="s">
        <v>1478</v>
      </c>
      <c r="E1347" s="8">
        <v>50000.0</v>
      </c>
      <c r="G1347" s="8" t="s">
        <v>86</v>
      </c>
      <c r="H1347" s="8"/>
      <c r="I1347" s="16" t="str">
        <f t="shared" si="23"/>
        <v>10/2025</v>
      </c>
      <c r="J1347" s="16" t="str">
        <f t="shared" si="24"/>
        <v>CXG-1025</v>
      </c>
    </row>
    <row r="1348">
      <c r="A1348" s="8" t="s">
        <v>11418</v>
      </c>
      <c r="B1348" s="13">
        <v>45960.0</v>
      </c>
      <c r="C1348" s="8" t="s">
        <v>6727</v>
      </c>
      <c r="D1348" s="8" t="s">
        <v>2193</v>
      </c>
      <c r="E1348" s="8">
        <v>35024.22</v>
      </c>
      <c r="G1348" s="8" t="s">
        <v>224</v>
      </c>
      <c r="H1348" s="8"/>
      <c r="I1348" s="16" t="str">
        <f t="shared" si="23"/>
        <v>10/2025</v>
      </c>
      <c r="J1348" s="16" t="str">
        <f t="shared" si="24"/>
        <v>CXG-1025</v>
      </c>
    </row>
    <row r="1349">
      <c r="A1349" s="8" t="s">
        <v>11419</v>
      </c>
      <c r="B1349" s="13">
        <v>45960.0</v>
      </c>
      <c r="C1349" s="8" t="s">
        <v>6727</v>
      </c>
      <c r="D1349" s="8" t="s">
        <v>2193</v>
      </c>
      <c r="E1349" s="8">
        <v>64518.3</v>
      </c>
      <c r="G1349" s="8" t="s">
        <v>224</v>
      </c>
      <c r="H1349" s="8"/>
      <c r="I1349" s="16" t="str">
        <f t="shared" si="23"/>
        <v>10/2025</v>
      </c>
      <c r="J1349" s="16" t="str">
        <f t="shared" si="24"/>
        <v>CXG-1025</v>
      </c>
    </row>
    <row r="1350">
      <c r="A1350" s="8" t="s">
        <v>11420</v>
      </c>
      <c r="B1350" s="13">
        <v>45959.0</v>
      </c>
      <c r="C1350" s="8" t="s">
        <v>6765</v>
      </c>
      <c r="D1350" s="8" t="s">
        <v>1478</v>
      </c>
      <c r="E1350" s="8">
        <v>35944.96</v>
      </c>
      <c r="G1350" s="8" t="s">
        <v>53</v>
      </c>
      <c r="H1350" s="8"/>
      <c r="I1350" s="16" t="str">
        <f t="shared" si="23"/>
        <v>10/2025</v>
      </c>
      <c r="J1350" s="16" t="str">
        <f t="shared" si="24"/>
        <v>CXG-1025</v>
      </c>
    </row>
    <row r="1351">
      <c r="A1351" s="8" t="s">
        <v>11421</v>
      </c>
      <c r="B1351" s="13">
        <v>45959.0</v>
      </c>
      <c r="C1351" s="8" t="s">
        <v>6765</v>
      </c>
      <c r="D1351" s="8" t="s">
        <v>1478</v>
      </c>
      <c r="E1351" s="8">
        <v>59584.0</v>
      </c>
      <c r="G1351" s="8" t="s">
        <v>53</v>
      </c>
      <c r="H1351" s="8"/>
      <c r="I1351" s="16" t="str">
        <f t="shared" si="23"/>
        <v>10/2025</v>
      </c>
      <c r="J1351" s="16" t="str">
        <f t="shared" si="24"/>
        <v>CXG-1025</v>
      </c>
    </row>
    <row r="1352">
      <c r="A1352" s="8" t="s">
        <v>11422</v>
      </c>
      <c r="B1352" s="13">
        <v>45959.0</v>
      </c>
      <c r="C1352" s="8" t="s">
        <v>6765</v>
      </c>
      <c r="D1352" s="8" t="s">
        <v>1478</v>
      </c>
      <c r="E1352" s="8">
        <v>12160.0</v>
      </c>
      <c r="G1352" s="8" t="s">
        <v>53</v>
      </c>
      <c r="H1352" s="8"/>
      <c r="I1352" s="16" t="str">
        <f t="shared" si="23"/>
        <v>10/2025</v>
      </c>
      <c r="J1352" s="16" t="str">
        <f t="shared" si="24"/>
        <v>CXG-1025</v>
      </c>
    </row>
    <row r="1353">
      <c r="A1353" s="8" t="s">
        <v>11423</v>
      </c>
      <c r="B1353" s="13">
        <v>45959.0</v>
      </c>
      <c r="C1353" s="8" t="s">
        <v>6765</v>
      </c>
      <c r="D1353" s="8" t="s">
        <v>1478</v>
      </c>
      <c r="E1353" s="8">
        <v>59584.0</v>
      </c>
      <c r="G1353" s="8" t="s">
        <v>53</v>
      </c>
      <c r="H1353" s="8"/>
      <c r="I1353" s="16" t="str">
        <f t="shared" si="23"/>
        <v>10/2025</v>
      </c>
      <c r="J1353" s="16" t="str">
        <f t="shared" si="24"/>
        <v>CXG-1025</v>
      </c>
    </row>
    <row r="1354">
      <c r="A1354" s="8" t="s">
        <v>11424</v>
      </c>
      <c r="B1354" s="13">
        <v>45959.0</v>
      </c>
      <c r="C1354" s="8" t="s">
        <v>6765</v>
      </c>
      <c r="D1354" s="8" t="s">
        <v>1478</v>
      </c>
      <c r="E1354" s="8">
        <v>32345.6</v>
      </c>
      <c r="G1354" s="8" t="s">
        <v>53</v>
      </c>
      <c r="H1354" s="8"/>
      <c r="I1354" s="16" t="str">
        <f t="shared" si="23"/>
        <v>10/2025</v>
      </c>
      <c r="J1354" s="16" t="str">
        <f t="shared" si="24"/>
        <v>CXG-1025</v>
      </c>
    </row>
    <row r="1355">
      <c r="A1355" s="8" t="s">
        <v>11425</v>
      </c>
      <c r="B1355" s="13">
        <v>45959.0</v>
      </c>
      <c r="C1355" s="8" t="s">
        <v>6765</v>
      </c>
      <c r="D1355" s="8" t="s">
        <v>1478</v>
      </c>
      <c r="E1355" s="8">
        <v>62478.08</v>
      </c>
      <c r="G1355" s="8" t="s">
        <v>53</v>
      </c>
      <c r="H1355" s="8"/>
      <c r="I1355" s="16" t="str">
        <f t="shared" si="23"/>
        <v>10/2025</v>
      </c>
      <c r="J1355" s="16" t="str">
        <f t="shared" si="24"/>
        <v>CXG-1025</v>
      </c>
    </row>
    <row r="1356">
      <c r="A1356" s="8" t="s">
        <v>11426</v>
      </c>
      <c r="B1356" s="13">
        <v>45959.0</v>
      </c>
      <c r="C1356" s="8" t="s">
        <v>6765</v>
      </c>
      <c r="D1356" s="8" t="s">
        <v>1478</v>
      </c>
      <c r="E1356" s="8">
        <v>59584.0</v>
      </c>
      <c r="G1356" s="8" t="s">
        <v>53</v>
      </c>
      <c r="H1356" s="8"/>
      <c r="I1356" s="16" t="str">
        <f t="shared" si="23"/>
        <v>10/2025</v>
      </c>
      <c r="J1356" s="16" t="str">
        <f t="shared" si="24"/>
        <v>CXG-1025</v>
      </c>
    </row>
    <row r="1357">
      <c r="A1357" s="8" t="s">
        <v>11427</v>
      </c>
      <c r="B1357" s="13">
        <v>45959.0</v>
      </c>
      <c r="C1357" s="8" t="s">
        <v>6765</v>
      </c>
      <c r="D1357" s="8" t="s">
        <v>1478</v>
      </c>
      <c r="E1357" s="8">
        <v>30108.16</v>
      </c>
      <c r="G1357" s="8" t="s">
        <v>53</v>
      </c>
      <c r="H1357" s="8"/>
      <c r="I1357" s="16" t="str">
        <f t="shared" si="23"/>
        <v>10/2025</v>
      </c>
      <c r="J1357" s="16" t="str">
        <f t="shared" si="24"/>
        <v>CXG-1025</v>
      </c>
    </row>
    <row r="1358">
      <c r="A1358" s="8" t="s">
        <v>11428</v>
      </c>
      <c r="B1358" s="13">
        <v>45959.0</v>
      </c>
      <c r="C1358" s="8" t="s">
        <v>6765</v>
      </c>
      <c r="D1358" s="8" t="s">
        <v>1478</v>
      </c>
      <c r="E1358" s="8">
        <v>59584.0</v>
      </c>
      <c r="G1358" s="8" t="s">
        <v>53</v>
      </c>
      <c r="H1358" s="8"/>
      <c r="I1358" s="16" t="str">
        <f t="shared" si="23"/>
        <v>10/2025</v>
      </c>
      <c r="J1358" s="16" t="str">
        <f t="shared" si="24"/>
        <v>CXG-1025</v>
      </c>
    </row>
    <row r="1359">
      <c r="A1359" s="8" t="s">
        <v>11429</v>
      </c>
      <c r="B1359" s="13">
        <v>45959.0</v>
      </c>
      <c r="C1359" s="8" t="s">
        <v>6765</v>
      </c>
      <c r="D1359" s="8" t="s">
        <v>1478</v>
      </c>
      <c r="E1359" s="8">
        <v>32345.0</v>
      </c>
      <c r="G1359" s="8" t="s">
        <v>53</v>
      </c>
      <c r="H1359" s="8"/>
      <c r="I1359" s="16" t="str">
        <f t="shared" si="23"/>
        <v>10/2025</v>
      </c>
      <c r="J1359" s="16" t="str">
        <f t="shared" si="24"/>
        <v>CXG-1025</v>
      </c>
    </row>
    <row r="1360">
      <c r="A1360" s="8" t="s">
        <v>11430</v>
      </c>
      <c r="B1360" s="13">
        <v>45959.0</v>
      </c>
      <c r="C1360" s="8" t="s">
        <v>6765</v>
      </c>
      <c r="D1360" s="8" t="s">
        <v>1478</v>
      </c>
      <c r="E1360" s="8">
        <v>61383.68</v>
      </c>
      <c r="G1360" s="8" t="s">
        <v>53</v>
      </c>
      <c r="H1360" s="8"/>
      <c r="I1360" s="16" t="str">
        <f t="shared" si="23"/>
        <v>10/2025</v>
      </c>
      <c r="J1360" s="16" t="str">
        <f t="shared" si="24"/>
        <v>CXG-1025</v>
      </c>
    </row>
    <row r="1361">
      <c r="A1361" s="8" t="s">
        <v>11431</v>
      </c>
      <c r="B1361" s="13">
        <v>45960.0</v>
      </c>
      <c r="C1361" s="8" t="s">
        <v>6727</v>
      </c>
      <c r="D1361" s="8" t="s">
        <v>1478</v>
      </c>
      <c r="E1361" s="8">
        <v>64190.0</v>
      </c>
      <c r="G1361" s="8" t="s">
        <v>224</v>
      </c>
      <c r="H1361" s="8"/>
      <c r="I1361" s="16" t="str">
        <f t="shared" si="23"/>
        <v>10/2025</v>
      </c>
      <c r="J1361" s="16" t="str">
        <f t="shared" si="24"/>
        <v>CXG-1025</v>
      </c>
    </row>
    <row r="1362">
      <c r="A1362" s="8" t="s">
        <v>11432</v>
      </c>
      <c r="B1362" s="13">
        <v>45960.0</v>
      </c>
      <c r="C1362" s="8" t="s">
        <v>6727</v>
      </c>
      <c r="D1362" s="8" t="s">
        <v>1478</v>
      </c>
      <c r="E1362" s="8">
        <v>40007.4</v>
      </c>
      <c r="G1362" s="8" t="s">
        <v>224</v>
      </c>
      <c r="H1362" s="8"/>
      <c r="I1362" s="16" t="str">
        <f t="shared" si="23"/>
        <v>10/2025</v>
      </c>
      <c r="J1362" s="16" t="str">
        <f t="shared" si="24"/>
        <v>CXG-1025</v>
      </c>
    </row>
    <row r="1363">
      <c r="A1363" s="8" t="s">
        <v>11433</v>
      </c>
      <c r="B1363" s="13">
        <v>45960.0</v>
      </c>
      <c r="C1363" s="8" t="s">
        <v>6749</v>
      </c>
      <c r="D1363" s="8" t="s">
        <v>1575</v>
      </c>
      <c r="E1363" s="8">
        <v>65000.0</v>
      </c>
      <c r="G1363" s="8" t="s">
        <v>51</v>
      </c>
      <c r="H1363" s="8" t="s">
        <v>11002</v>
      </c>
      <c r="I1363" s="16" t="str">
        <f t="shared" si="23"/>
        <v>10/2025</v>
      </c>
      <c r="J1363" s="16" t="str">
        <f t="shared" si="24"/>
        <v>CXG-1025</v>
      </c>
    </row>
    <row r="1364">
      <c r="A1364" s="8" t="s">
        <v>11434</v>
      </c>
      <c r="B1364" s="13">
        <v>45960.0</v>
      </c>
      <c r="C1364" s="8" t="s">
        <v>6749</v>
      </c>
      <c r="D1364" s="8" t="s">
        <v>1473</v>
      </c>
      <c r="E1364" s="8">
        <v>131.5</v>
      </c>
      <c r="G1364" s="8" t="s">
        <v>51</v>
      </c>
      <c r="H1364" s="8"/>
      <c r="I1364" s="16" t="str">
        <f t="shared" si="23"/>
        <v>10/2025</v>
      </c>
      <c r="J1364" s="16" t="str">
        <f t="shared" si="24"/>
        <v>CXG-1025</v>
      </c>
    </row>
    <row r="1365">
      <c r="A1365" s="8" t="s">
        <v>11435</v>
      </c>
      <c r="B1365" s="13">
        <v>45961.0</v>
      </c>
      <c r="C1365" s="8" t="s">
        <v>6727</v>
      </c>
      <c r="D1365" s="8" t="s">
        <v>2193</v>
      </c>
      <c r="E1365" s="8">
        <v>38394.97</v>
      </c>
      <c r="G1365" s="8" t="s">
        <v>224</v>
      </c>
      <c r="H1365" s="8"/>
      <c r="I1365" s="16" t="str">
        <f t="shared" si="23"/>
        <v>10/2025</v>
      </c>
      <c r="J1365" s="16" t="str">
        <f t="shared" si="24"/>
        <v>CXG-1025</v>
      </c>
    </row>
    <row r="1366">
      <c r="A1366" s="8" t="s">
        <v>11436</v>
      </c>
      <c r="B1366" s="13">
        <v>45961.0</v>
      </c>
      <c r="C1366" s="8" t="s">
        <v>6727</v>
      </c>
      <c r="D1366" s="8" t="s">
        <v>2193</v>
      </c>
      <c r="E1366" s="8">
        <v>64518.3</v>
      </c>
      <c r="G1366" s="8" t="s">
        <v>224</v>
      </c>
      <c r="H1366" s="8"/>
      <c r="I1366" s="16" t="str">
        <f t="shared" si="23"/>
        <v>10/2025</v>
      </c>
      <c r="J1366" s="16" t="str">
        <f t="shared" si="24"/>
        <v>CXG-1025</v>
      </c>
    </row>
    <row r="1367">
      <c r="A1367" s="8" t="s">
        <v>11437</v>
      </c>
      <c r="B1367" s="13">
        <v>45961.0</v>
      </c>
      <c r="C1367" s="8" t="s">
        <v>6594</v>
      </c>
      <c r="D1367" s="8" t="s">
        <v>1505</v>
      </c>
      <c r="E1367" s="8">
        <v>60000.0</v>
      </c>
      <c r="G1367" s="8" t="s">
        <v>27</v>
      </c>
      <c r="H1367" s="8"/>
      <c r="I1367" s="16" t="str">
        <f t="shared" si="23"/>
        <v>10/2025</v>
      </c>
      <c r="J1367" s="16" t="str">
        <f t="shared" si="24"/>
        <v>CXG-1025</v>
      </c>
    </row>
    <row r="1368">
      <c r="A1368" s="8" t="s">
        <v>11438</v>
      </c>
      <c r="B1368" s="13">
        <v>45961.0</v>
      </c>
      <c r="C1368" s="8" t="s">
        <v>6711</v>
      </c>
      <c r="D1368" s="8" t="s">
        <v>1478</v>
      </c>
      <c r="E1368" s="8">
        <v>74537.5</v>
      </c>
      <c r="G1368" s="8" t="s">
        <v>41</v>
      </c>
      <c r="H1368" s="8"/>
      <c r="I1368" s="16" t="str">
        <f t="shared" si="23"/>
        <v>10/2025</v>
      </c>
      <c r="J1368" s="16" t="str">
        <f t="shared" si="24"/>
        <v>CXG-1025</v>
      </c>
    </row>
    <row r="1369">
      <c r="A1369" s="8" t="s">
        <v>11439</v>
      </c>
      <c r="B1369" s="13">
        <v>45963.0</v>
      </c>
      <c r="C1369" s="8" t="s">
        <v>6594</v>
      </c>
      <c r="D1369" s="8" t="s">
        <v>2212</v>
      </c>
      <c r="E1369" s="8">
        <v>30000.0</v>
      </c>
      <c r="G1369" s="8" t="s">
        <v>27</v>
      </c>
      <c r="H1369" s="8"/>
      <c r="I1369" s="16" t="str">
        <f t="shared" si="23"/>
        <v>11/2025</v>
      </c>
      <c r="J1369" s="16" t="str">
        <f t="shared" si="24"/>
        <v>CXG-1125</v>
      </c>
    </row>
    <row r="1370">
      <c r="A1370" s="8" t="s">
        <v>11440</v>
      </c>
      <c r="B1370" s="13">
        <v>45964.0</v>
      </c>
      <c r="C1370" s="8" t="s">
        <v>6727</v>
      </c>
      <c r="D1370" s="8" t="s">
        <v>2193</v>
      </c>
      <c r="E1370" s="8">
        <v>64518.3</v>
      </c>
      <c r="G1370" s="8" t="s">
        <v>224</v>
      </c>
      <c r="H1370" s="8"/>
      <c r="I1370" s="16" t="str">
        <f t="shared" si="23"/>
        <v>11/2025</v>
      </c>
      <c r="J1370" s="16" t="str">
        <f t="shared" si="24"/>
        <v>CXG-1125</v>
      </c>
    </row>
    <row r="1371">
      <c r="A1371" s="8" t="s">
        <v>11441</v>
      </c>
      <c r="B1371" s="13">
        <v>45964.0</v>
      </c>
      <c r="C1371" s="8" t="s">
        <v>6727</v>
      </c>
      <c r="D1371" s="8" t="s">
        <v>2193</v>
      </c>
      <c r="E1371" s="8">
        <v>64518.3</v>
      </c>
      <c r="G1371" s="8" t="s">
        <v>224</v>
      </c>
      <c r="H1371" s="8"/>
      <c r="I1371" s="16" t="str">
        <f t="shared" si="23"/>
        <v>11/2025</v>
      </c>
      <c r="J1371" s="16" t="str">
        <f t="shared" si="24"/>
        <v>CXG-1125</v>
      </c>
    </row>
    <row r="1372">
      <c r="A1372" s="8" t="s">
        <v>11442</v>
      </c>
      <c r="B1372" s="13">
        <v>45964.0</v>
      </c>
      <c r="C1372" s="8" t="s">
        <v>6727</v>
      </c>
      <c r="D1372" s="8" t="s">
        <v>2193</v>
      </c>
      <c r="E1372" s="8">
        <v>29994.42</v>
      </c>
      <c r="G1372" s="8" t="s">
        <v>224</v>
      </c>
      <c r="H1372" s="8"/>
      <c r="I1372" s="16" t="str">
        <f t="shared" si="23"/>
        <v>11/2025</v>
      </c>
      <c r="J1372" s="16" t="str">
        <f t="shared" si="24"/>
        <v>CXG-1125</v>
      </c>
    </row>
    <row r="1373">
      <c r="A1373" s="8" t="s">
        <v>11443</v>
      </c>
      <c r="B1373" s="13">
        <v>45964.0</v>
      </c>
      <c r="C1373" s="8" t="s">
        <v>6727</v>
      </c>
      <c r="D1373" s="8" t="s">
        <v>2193</v>
      </c>
      <c r="E1373" s="8">
        <v>35366.56</v>
      </c>
      <c r="G1373" s="8" t="s">
        <v>224</v>
      </c>
      <c r="H1373" s="8"/>
      <c r="I1373" s="16" t="str">
        <f t="shared" si="23"/>
        <v>11/2025</v>
      </c>
      <c r="J1373" s="16" t="str">
        <f t="shared" si="24"/>
        <v>CXG-1125</v>
      </c>
    </row>
    <row r="1374">
      <c r="A1374" s="8" t="s">
        <v>11444</v>
      </c>
      <c r="B1374" s="13">
        <v>45962.0</v>
      </c>
      <c r="C1374" s="8" t="s">
        <v>6765</v>
      </c>
      <c r="D1374" s="8" t="s">
        <v>1478</v>
      </c>
      <c r="E1374" s="8">
        <v>59584.0</v>
      </c>
      <c r="G1374" s="8" t="s">
        <v>53</v>
      </c>
      <c r="H1374" s="8"/>
      <c r="I1374" s="16" t="str">
        <f t="shared" si="23"/>
        <v>11/2025</v>
      </c>
      <c r="J1374" s="16" t="str">
        <f t="shared" si="24"/>
        <v>CXG-1125</v>
      </c>
    </row>
    <row r="1375">
      <c r="A1375" s="8" t="s">
        <v>11445</v>
      </c>
      <c r="B1375" s="13">
        <v>45962.0</v>
      </c>
      <c r="C1375" s="8" t="s">
        <v>6765</v>
      </c>
      <c r="D1375" s="8" t="s">
        <v>1478</v>
      </c>
      <c r="E1375" s="8">
        <v>59863.68</v>
      </c>
      <c r="G1375" s="8" t="s">
        <v>53</v>
      </c>
      <c r="H1375" s="8"/>
      <c r="I1375" s="16" t="str">
        <f t="shared" si="23"/>
        <v>11/2025</v>
      </c>
      <c r="J1375" s="16" t="str">
        <f t="shared" si="24"/>
        <v>CXG-1125</v>
      </c>
    </row>
    <row r="1376">
      <c r="A1376" s="8" t="s">
        <v>11446</v>
      </c>
      <c r="B1376" s="13">
        <v>45962.0</v>
      </c>
      <c r="C1376" s="8" t="s">
        <v>6765</v>
      </c>
      <c r="D1376" s="8" t="s">
        <v>1478</v>
      </c>
      <c r="E1376" s="8">
        <v>17145.6</v>
      </c>
      <c r="G1376" s="8" t="s">
        <v>53</v>
      </c>
      <c r="H1376" s="8"/>
      <c r="I1376" s="16" t="str">
        <f t="shared" si="23"/>
        <v>11/2025</v>
      </c>
      <c r="J1376" s="16" t="str">
        <f t="shared" si="24"/>
        <v>CXG-1125</v>
      </c>
    </row>
    <row r="1377">
      <c r="A1377" s="8" t="s">
        <v>11447</v>
      </c>
      <c r="B1377" s="13">
        <v>45962.0</v>
      </c>
      <c r="C1377" s="8" t="s">
        <v>6765</v>
      </c>
      <c r="D1377" s="8" t="s">
        <v>1478</v>
      </c>
      <c r="E1377" s="8">
        <v>60362.24</v>
      </c>
      <c r="G1377" s="8" t="s">
        <v>53</v>
      </c>
      <c r="H1377" s="8"/>
      <c r="I1377" s="16" t="str">
        <f t="shared" si="23"/>
        <v>11/2025</v>
      </c>
      <c r="J1377" s="16" t="str">
        <f t="shared" si="24"/>
        <v>CXG-1125</v>
      </c>
    </row>
    <row r="1378">
      <c r="A1378" s="8" t="s">
        <v>11448</v>
      </c>
      <c r="B1378" s="13">
        <v>45962.0</v>
      </c>
      <c r="C1378" s="8" t="s">
        <v>6765</v>
      </c>
      <c r="D1378" s="8" t="s">
        <v>1478</v>
      </c>
      <c r="E1378" s="8">
        <v>28016.64</v>
      </c>
      <c r="G1378" s="8" t="s">
        <v>53</v>
      </c>
      <c r="H1378" s="8"/>
      <c r="I1378" s="16" t="str">
        <f t="shared" si="23"/>
        <v>11/2025</v>
      </c>
      <c r="J1378" s="16" t="str">
        <f t="shared" si="24"/>
        <v>CXG-1125</v>
      </c>
    </row>
    <row r="1379">
      <c r="A1379" s="8" t="s">
        <v>11449</v>
      </c>
      <c r="B1379" s="13">
        <v>45962.0</v>
      </c>
      <c r="C1379" s="8" t="s">
        <v>6765</v>
      </c>
      <c r="D1379" s="8" t="s">
        <v>1478</v>
      </c>
      <c r="E1379" s="8">
        <v>59584.6</v>
      </c>
      <c r="G1379" s="8" t="s">
        <v>53</v>
      </c>
      <c r="H1379" s="8"/>
      <c r="I1379" s="16" t="str">
        <f t="shared" si="23"/>
        <v>11/2025</v>
      </c>
      <c r="J1379" s="16" t="str">
        <f t="shared" si="24"/>
        <v>CXG-1125</v>
      </c>
    </row>
    <row r="1380">
      <c r="A1380" s="8" t="s">
        <v>11450</v>
      </c>
      <c r="B1380" s="13">
        <v>45962.0</v>
      </c>
      <c r="C1380" s="8" t="s">
        <v>6765</v>
      </c>
      <c r="D1380" s="8" t="s">
        <v>1478</v>
      </c>
      <c r="E1380" s="8">
        <v>31470.08</v>
      </c>
      <c r="G1380" s="8" t="s">
        <v>53</v>
      </c>
      <c r="H1380" s="8"/>
      <c r="I1380" s="16" t="str">
        <f t="shared" si="23"/>
        <v>11/2025</v>
      </c>
      <c r="J1380" s="16" t="str">
        <f t="shared" si="24"/>
        <v>CXG-1125</v>
      </c>
    </row>
    <row r="1381">
      <c r="A1381" s="8" t="s">
        <v>11451</v>
      </c>
      <c r="B1381" s="13">
        <v>45962.0</v>
      </c>
      <c r="C1381" s="8" t="s">
        <v>6765</v>
      </c>
      <c r="D1381" s="8" t="s">
        <v>1478</v>
      </c>
      <c r="E1381" s="8">
        <v>12281.6</v>
      </c>
      <c r="G1381" s="8" t="s">
        <v>53</v>
      </c>
      <c r="H1381" s="8"/>
      <c r="I1381" s="16" t="str">
        <f t="shared" si="23"/>
        <v>11/2025</v>
      </c>
      <c r="J1381" s="16" t="str">
        <f t="shared" si="24"/>
        <v>CXG-1125</v>
      </c>
    </row>
    <row r="1382">
      <c r="A1382" s="8" t="s">
        <v>11452</v>
      </c>
      <c r="B1382" s="13">
        <v>45964.0</v>
      </c>
      <c r="C1382" s="8" t="s">
        <v>6524</v>
      </c>
      <c r="D1382" s="8" t="s">
        <v>1478</v>
      </c>
      <c r="E1382" s="8">
        <v>92646.5</v>
      </c>
      <c r="G1382" s="8" t="s">
        <v>86</v>
      </c>
      <c r="H1382" s="8"/>
      <c r="I1382" s="16" t="str">
        <f t="shared" si="23"/>
        <v>11/2025</v>
      </c>
      <c r="J1382" s="16" t="str">
        <f t="shared" si="24"/>
        <v>CXG-1125</v>
      </c>
    </row>
    <row r="1383">
      <c r="A1383" s="8" t="s">
        <v>11453</v>
      </c>
      <c r="B1383" s="13">
        <v>45964.0</v>
      </c>
      <c r="C1383" s="8" t="s">
        <v>6524</v>
      </c>
      <c r="D1383" s="8" t="s">
        <v>1478</v>
      </c>
      <c r="E1383" s="8">
        <v>4000.0</v>
      </c>
      <c r="G1383" s="8" t="s">
        <v>86</v>
      </c>
      <c r="H1383" s="8"/>
      <c r="I1383" s="16" t="str">
        <f t="shared" si="23"/>
        <v>11/2025</v>
      </c>
      <c r="J1383" s="16" t="str">
        <f t="shared" si="24"/>
        <v>CXG-1125</v>
      </c>
    </row>
    <row r="1384">
      <c r="A1384" s="8" t="s">
        <v>11454</v>
      </c>
      <c r="B1384" s="13">
        <v>45965.0</v>
      </c>
      <c r="C1384" s="8" t="s">
        <v>6524</v>
      </c>
      <c r="D1384" s="8" t="s">
        <v>1473</v>
      </c>
      <c r="E1384" s="8">
        <v>0.26</v>
      </c>
      <c r="G1384" s="8" t="s">
        <v>86</v>
      </c>
      <c r="H1384" s="8"/>
      <c r="I1384" s="16" t="str">
        <f t="shared" si="23"/>
        <v>11/2025</v>
      </c>
      <c r="J1384" s="16" t="str">
        <f t="shared" si="24"/>
        <v>CXG-1125</v>
      </c>
    </row>
    <row r="1385">
      <c r="A1385" s="8" t="s">
        <v>11455</v>
      </c>
      <c r="B1385" s="13">
        <v>45965.0</v>
      </c>
      <c r="C1385" s="8" t="s">
        <v>6727</v>
      </c>
      <c r="D1385" s="8" t="s">
        <v>2193</v>
      </c>
      <c r="E1385" s="8">
        <v>64518.3</v>
      </c>
      <c r="G1385" s="8" t="s">
        <v>224</v>
      </c>
      <c r="H1385" s="8"/>
      <c r="I1385" s="16" t="str">
        <f t="shared" si="23"/>
        <v>11/2025</v>
      </c>
      <c r="J1385" s="16" t="str">
        <f t="shared" si="24"/>
        <v>CXG-1125</v>
      </c>
    </row>
    <row r="1386">
      <c r="A1386" s="8" t="s">
        <v>11456</v>
      </c>
      <c r="B1386" s="13">
        <v>45965.0</v>
      </c>
      <c r="C1386" s="8" t="s">
        <v>6727</v>
      </c>
      <c r="D1386" s="8" t="s">
        <v>2193</v>
      </c>
      <c r="E1386" s="8">
        <v>31074.12</v>
      </c>
      <c r="G1386" s="8" t="s">
        <v>224</v>
      </c>
      <c r="H1386" s="8"/>
      <c r="I1386" s="16" t="str">
        <f t="shared" si="23"/>
        <v>11/2025</v>
      </c>
      <c r="J1386" s="16" t="str">
        <f t="shared" si="24"/>
        <v>CXG-1125</v>
      </c>
    </row>
    <row r="1387">
      <c r="A1387" s="8" t="s">
        <v>11457</v>
      </c>
      <c r="B1387" s="13">
        <v>45965.0</v>
      </c>
      <c r="C1387" s="8" t="s">
        <v>6749</v>
      </c>
      <c r="D1387" s="8" t="s">
        <v>1575</v>
      </c>
      <c r="E1387" s="8">
        <v>100492.0</v>
      </c>
      <c r="G1387" s="8" t="s">
        <v>51</v>
      </c>
      <c r="H1387" s="8" t="s">
        <v>11002</v>
      </c>
      <c r="I1387" s="16" t="str">
        <f t="shared" si="23"/>
        <v>11/2025</v>
      </c>
      <c r="J1387" s="16" t="str">
        <f t="shared" si="24"/>
        <v>CXG-1125</v>
      </c>
    </row>
    <row r="1388">
      <c r="A1388" s="8" t="s">
        <v>11458</v>
      </c>
      <c r="B1388" s="13">
        <v>45964.0</v>
      </c>
      <c r="C1388" s="8" t="s">
        <v>6765</v>
      </c>
      <c r="D1388" s="8" t="s">
        <v>1478</v>
      </c>
      <c r="E1388" s="8">
        <v>18884.48</v>
      </c>
      <c r="G1388" s="8" t="s">
        <v>53</v>
      </c>
      <c r="H1388" s="8"/>
      <c r="I1388" s="16" t="str">
        <f t="shared" si="23"/>
        <v>11/2025</v>
      </c>
      <c r="J1388" s="16" t="str">
        <f t="shared" si="24"/>
        <v>CXG-1125</v>
      </c>
    </row>
    <row r="1389">
      <c r="A1389" s="8" t="s">
        <v>11459</v>
      </c>
      <c r="B1389" s="13">
        <v>45965.0</v>
      </c>
      <c r="C1389" s="8" t="s">
        <v>6736</v>
      </c>
      <c r="D1389" s="8" t="s">
        <v>1478</v>
      </c>
      <c r="E1389" s="8">
        <v>9474.0</v>
      </c>
      <c r="G1389" s="8" t="s">
        <v>79</v>
      </c>
      <c r="H1389" s="8"/>
      <c r="I1389" s="16" t="str">
        <f t="shared" si="23"/>
        <v>11/2025</v>
      </c>
      <c r="J1389" s="16" t="str">
        <f t="shared" si="24"/>
        <v>CXG-1125</v>
      </c>
    </row>
    <row r="1390">
      <c r="A1390" s="8" t="s">
        <v>11460</v>
      </c>
      <c r="B1390" s="13">
        <v>45965.0</v>
      </c>
      <c r="C1390" s="8" t="s">
        <v>6736</v>
      </c>
      <c r="D1390" s="8" t="s">
        <v>1478</v>
      </c>
      <c r="E1390" s="8">
        <v>20000.0</v>
      </c>
      <c r="G1390" s="8" t="s">
        <v>79</v>
      </c>
      <c r="H1390" s="8"/>
      <c r="I1390" s="16" t="str">
        <f t="shared" si="23"/>
        <v>11/2025</v>
      </c>
      <c r="J1390" s="16" t="str">
        <f t="shared" si="24"/>
        <v>CXG-1125</v>
      </c>
    </row>
    <row r="1391">
      <c r="A1391" s="8" t="s">
        <v>11461</v>
      </c>
      <c r="B1391" s="13">
        <v>45966.0</v>
      </c>
      <c r="C1391" s="8" t="s">
        <v>6798</v>
      </c>
      <c r="D1391" s="8" t="s">
        <v>2193</v>
      </c>
      <c r="E1391" s="8">
        <v>79675.42</v>
      </c>
      <c r="G1391" s="8" t="s">
        <v>73</v>
      </c>
      <c r="H1391" s="8" t="s">
        <v>11462</v>
      </c>
      <c r="I1391" s="16" t="str">
        <f t="shared" si="23"/>
        <v>11/2025</v>
      </c>
      <c r="J1391" s="16" t="str">
        <f t="shared" si="24"/>
        <v>CXG-1125</v>
      </c>
    </row>
    <row r="1392">
      <c r="A1392" s="8" t="s">
        <v>11463</v>
      </c>
      <c r="B1392" s="13">
        <v>45966.0</v>
      </c>
      <c r="C1392" s="8" t="s">
        <v>6594</v>
      </c>
      <c r="D1392" s="8" t="s">
        <v>1505</v>
      </c>
      <c r="E1392" s="8">
        <v>50000.0</v>
      </c>
      <c r="G1392" s="8" t="s">
        <v>27</v>
      </c>
      <c r="H1392" s="8"/>
      <c r="I1392" s="16" t="str">
        <f t="shared" si="23"/>
        <v>11/2025</v>
      </c>
      <c r="J1392" s="16" t="str">
        <f t="shared" si="24"/>
        <v>CXG-1125</v>
      </c>
    </row>
    <row r="1393">
      <c r="A1393" s="8" t="s">
        <v>11464</v>
      </c>
      <c r="B1393" s="13">
        <v>45965.0</v>
      </c>
      <c r="C1393" s="8" t="s">
        <v>6765</v>
      </c>
      <c r="D1393" s="8" t="s">
        <v>1478</v>
      </c>
      <c r="E1393" s="8">
        <v>59584.0</v>
      </c>
      <c r="G1393" s="8" t="s">
        <v>53</v>
      </c>
      <c r="H1393" s="8"/>
      <c r="I1393" s="16" t="str">
        <f t="shared" si="23"/>
        <v>11/2025</v>
      </c>
      <c r="J1393" s="16" t="str">
        <f t="shared" si="24"/>
        <v>CXG-1125</v>
      </c>
    </row>
    <row r="1394">
      <c r="A1394" s="8" t="s">
        <v>11465</v>
      </c>
      <c r="B1394" s="13">
        <v>45966.0</v>
      </c>
      <c r="C1394" s="8" t="s">
        <v>6755</v>
      </c>
      <c r="D1394" s="8" t="s">
        <v>1478</v>
      </c>
      <c r="E1394" s="8">
        <v>47730.0</v>
      </c>
      <c r="G1394" s="8" t="s">
        <v>135</v>
      </c>
      <c r="H1394" s="8"/>
      <c r="I1394" s="16" t="str">
        <f t="shared" si="23"/>
        <v>11/2025</v>
      </c>
      <c r="J1394" s="16" t="str">
        <f t="shared" si="24"/>
        <v>CXG-1125</v>
      </c>
    </row>
    <row r="1395">
      <c r="A1395" s="8" t="s">
        <v>11466</v>
      </c>
      <c r="B1395" s="13">
        <v>45965.0</v>
      </c>
      <c r="C1395" s="8" t="s">
        <v>6755</v>
      </c>
      <c r="D1395" s="8" t="s">
        <v>1478</v>
      </c>
      <c r="E1395" s="8">
        <v>20949.0</v>
      </c>
      <c r="G1395" s="8" t="s">
        <v>135</v>
      </c>
      <c r="H1395" s="8"/>
      <c r="I1395" s="16" t="str">
        <f t="shared" si="23"/>
        <v>11/2025</v>
      </c>
      <c r="J1395" s="16" t="str">
        <f t="shared" si="24"/>
        <v>CXG-1125</v>
      </c>
    </row>
    <row r="1396">
      <c r="A1396" s="8" t="s">
        <v>11467</v>
      </c>
      <c r="B1396" s="13">
        <v>45966.0</v>
      </c>
      <c r="C1396" s="8" t="s">
        <v>6755</v>
      </c>
      <c r="D1396" s="8" t="s">
        <v>1478</v>
      </c>
      <c r="E1396" s="8">
        <v>343.0</v>
      </c>
      <c r="G1396" s="8" t="s">
        <v>135</v>
      </c>
      <c r="H1396" s="8"/>
      <c r="I1396" s="16" t="str">
        <f t="shared" si="23"/>
        <v>11/2025</v>
      </c>
      <c r="J1396" s="16" t="str">
        <f t="shared" si="24"/>
        <v>CXG-1125</v>
      </c>
    </row>
    <row r="1397">
      <c r="A1397" s="8" t="s">
        <v>11468</v>
      </c>
      <c r="B1397" s="13">
        <v>45966.0</v>
      </c>
      <c r="C1397" s="8" t="s">
        <v>6736</v>
      </c>
      <c r="D1397" s="8" t="s">
        <v>1478</v>
      </c>
      <c r="E1397" s="8">
        <v>10000.0</v>
      </c>
      <c r="G1397" s="8" t="s">
        <v>79</v>
      </c>
      <c r="H1397" s="8"/>
      <c r="I1397" s="16" t="str">
        <f t="shared" si="23"/>
        <v>11/2025</v>
      </c>
      <c r="J1397" s="16" t="str">
        <f t="shared" si="24"/>
        <v>CXG-1125</v>
      </c>
    </row>
    <row r="1398">
      <c r="A1398" s="8" t="s">
        <v>11469</v>
      </c>
      <c r="B1398" s="13">
        <v>45967.0</v>
      </c>
      <c r="C1398" s="8" t="s">
        <v>6594</v>
      </c>
      <c r="D1398" s="8" t="s">
        <v>1505</v>
      </c>
      <c r="E1398" s="8">
        <v>32125.0</v>
      </c>
      <c r="G1398" s="8" t="s">
        <v>27</v>
      </c>
      <c r="H1398" s="8"/>
      <c r="I1398" s="16" t="str">
        <f t="shared" si="23"/>
        <v>11/2025</v>
      </c>
      <c r="J1398" s="16" t="str">
        <f t="shared" si="24"/>
        <v>CXG-1125</v>
      </c>
    </row>
    <row r="1399">
      <c r="A1399" s="8" t="s">
        <v>11470</v>
      </c>
      <c r="B1399" s="13">
        <v>45967.0</v>
      </c>
      <c r="C1399" s="8" t="s">
        <v>6604</v>
      </c>
      <c r="D1399" s="8" t="s">
        <v>1575</v>
      </c>
      <c r="E1399" s="8">
        <v>32000.0</v>
      </c>
      <c r="G1399" s="8" t="s">
        <v>23</v>
      </c>
      <c r="H1399" s="8" t="s">
        <v>11002</v>
      </c>
      <c r="I1399" s="16" t="str">
        <f t="shared" si="23"/>
        <v>11/2025</v>
      </c>
      <c r="J1399" s="16" t="str">
        <f t="shared" si="24"/>
        <v>CXG-1125</v>
      </c>
    </row>
    <row r="1400">
      <c r="A1400" s="8" t="s">
        <v>11471</v>
      </c>
      <c r="B1400" s="13">
        <v>45967.0</v>
      </c>
      <c r="C1400" s="8" t="s">
        <v>6604</v>
      </c>
      <c r="D1400" s="8" t="s">
        <v>1575</v>
      </c>
      <c r="E1400" s="8">
        <v>37000.0</v>
      </c>
      <c r="G1400" s="8" t="s">
        <v>23</v>
      </c>
      <c r="H1400" s="8" t="s">
        <v>11002</v>
      </c>
      <c r="I1400" s="16" t="str">
        <f t="shared" si="23"/>
        <v>11/2025</v>
      </c>
      <c r="J1400" s="16" t="str">
        <f t="shared" si="24"/>
        <v>CXG-1125</v>
      </c>
    </row>
    <row r="1401">
      <c r="A1401" s="8" t="s">
        <v>11472</v>
      </c>
      <c r="B1401" s="13">
        <v>45968.0</v>
      </c>
      <c r="C1401" s="8" t="s">
        <v>6594</v>
      </c>
      <c r="D1401" s="8" t="s">
        <v>1505</v>
      </c>
      <c r="E1401" s="8">
        <v>20000.0</v>
      </c>
      <c r="G1401" s="8" t="s">
        <v>27</v>
      </c>
      <c r="H1401" s="8"/>
      <c r="I1401" s="16" t="str">
        <f t="shared" si="23"/>
        <v>11/2025</v>
      </c>
      <c r="J1401" s="16" t="str">
        <f t="shared" si="24"/>
        <v>CXG-1125</v>
      </c>
    </row>
    <row r="1402">
      <c r="A1402" s="8" t="s">
        <v>11473</v>
      </c>
      <c r="B1402" s="13">
        <v>45968.0</v>
      </c>
      <c r="C1402" s="8" t="s">
        <v>6604</v>
      </c>
      <c r="D1402" s="8" t="s">
        <v>1575</v>
      </c>
      <c r="E1402" s="8">
        <v>35000.0</v>
      </c>
      <c r="G1402" s="8" t="s">
        <v>23</v>
      </c>
      <c r="H1402" s="8" t="s">
        <v>11002</v>
      </c>
      <c r="I1402" s="16" t="str">
        <f t="shared" si="23"/>
        <v>11/2025</v>
      </c>
      <c r="J1402" s="16" t="str">
        <f t="shared" si="24"/>
        <v>CXG-1125</v>
      </c>
    </row>
    <row r="1403">
      <c r="A1403" s="8" t="s">
        <v>11474</v>
      </c>
      <c r="B1403" s="13">
        <v>45968.0</v>
      </c>
      <c r="C1403" s="8" t="s">
        <v>6604</v>
      </c>
      <c r="D1403" s="8" t="s">
        <v>1575</v>
      </c>
      <c r="E1403" s="8">
        <v>8000.0</v>
      </c>
      <c r="G1403" s="8" t="s">
        <v>23</v>
      </c>
      <c r="H1403" s="8" t="s">
        <v>11002</v>
      </c>
      <c r="I1403" s="16" t="str">
        <f t="shared" si="23"/>
        <v>11/2025</v>
      </c>
      <c r="J1403" s="16" t="str">
        <f t="shared" si="24"/>
        <v>CXG-1125</v>
      </c>
    </row>
    <row r="1404">
      <c r="A1404" s="8" t="s">
        <v>11475</v>
      </c>
      <c r="B1404" s="13">
        <v>45969.0</v>
      </c>
      <c r="C1404" s="8" t="s">
        <v>6594</v>
      </c>
      <c r="D1404" s="8" t="s">
        <v>1505</v>
      </c>
      <c r="E1404" s="8">
        <v>38548.0</v>
      </c>
      <c r="G1404" s="8" t="s">
        <v>27</v>
      </c>
      <c r="H1404" s="8"/>
      <c r="I1404" s="16" t="str">
        <f t="shared" si="23"/>
        <v>11/2025</v>
      </c>
      <c r="J1404" s="16" t="str">
        <f t="shared" si="24"/>
        <v>CXG-1125</v>
      </c>
    </row>
    <row r="1405">
      <c r="A1405" s="8" t="s">
        <v>11476</v>
      </c>
      <c r="B1405" s="13">
        <v>45969.0</v>
      </c>
      <c r="C1405" s="8" t="s">
        <v>6594</v>
      </c>
      <c r="D1405" s="8" t="s">
        <v>1505</v>
      </c>
      <c r="E1405" s="8">
        <v>11452.0</v>
      </c>
      <c r="G1405" s="8" t="s">
        <v>27</v>
      </c>
      <c r="H1405" s="8"/>
      <c r="I1405" s="16" t="str">
        <f t="shared" si="23"/>
        <v>11/2025</v>
      </c>
      <c r="J1405" s="16" t="str">
        <f t="shared" si="24"/>
        <v>CXG-1125</v>
      </c>
    </row>
    <row r="1406">
      <c r="A1406" s="8" t="s">
        <v>11477</v>
      </c>
      <c r="B1406" s="13">
        <v>45967.0</v>
      </c>
      <c r="C1406" s="8" t="s">
        <v>6765</v>
      </c>
      <c r="D1406" s="8" t="s">
        <v>1478</v>
      </c>
      <c r="E1406" s="8">
        <v>27214.08</v>
      </c>
      <c r="G1406" s="8" t="s">
        <v>53</v>
      </c>
      <c r="H1406" s="8"/>
      <c r="I1406" s="16" t="str">
        <f t="shared" si="23"/>
        <v>11/2025</v>
      </c>
      <c r="J1406" s="16" t="str">
        <f t="shared" si="24"/>
        <v>CXG-1125</v>
      </c>
    </row>
    <row r="1407">
      <c r="A1407" s="8" t="s">
        <v>11478</v>
      </c>
      <c r="B1407" s="13">
        <v>45967.0</v>
      </c>
      <c r="C1407" s="8" t="s">
        <v>6765</v>
      </c>
      <c r="D1407" s="8" t="s">
        <v>1478</v>
      </c>
      <c r="E1407" s="8">
        <v>28697.6</v>
      </c>
      <c r="G1407" s="8" t="s">
        <v>53</v>
      </c>
      <c r="H1407" s="8"/>
      <c r="I1407" s="16" t="str">
        <f t="shared" si="23"/>
        <v>11/2025</v>
      </c>
      <c r="J1407" s="16" t="str">
        <f t="shared" si="24"/>
        <v>CXG-1125</v>
      </c>
    </row>
    <row r="1408">
      <c r="A1408" s="8" t="s">
        <v>11479</v>
      </c>
      <c r="B1408" s="13">
        <v>45967.0</v>
      </c>
      <c r="C1408" s="8" t="s">
        <v>6765</v>
      </c>
      <c r="D1408" s="8" t="s">
        <v>1478</v>
      </c>
      <c r="E1408" s="8">
        <v>59584.0</v>
      </c>
      <c r="G1408" s="8" t="s">
        <v>53</v>
      </c>
      <c r="H1408" s="8"/>
      <c r="I1408" s="16" t="str">
        <f t="shared" si="23"/>
        <v>11/2025</v>
      </c>
      <c r="J1408" s="16" t="str">
        <f t="shared" si="24"/>
        <v>CXG-1125</v>
      </c>
    </row>
    <row r="1409">
      <c r="A1409" s="8" t="s">
        <v>11480</v>
      </c>
      <c r="B1409" s="13">
        <v>45966.0</v>
      </c>
      <c r="C1409" s="8" t="s">
        <v>6765</v>
      </c>
      <c r="D1409" s="8" t="s">
        <v>1478</v>
      </c>
      <c r="E1409" s="8">
        <v>59584.0</v>
      </c>
      <c r="G1409" s="8" t="s">
        <v>53</v>
      </c>
      <c r="H1409" s="8"/>
      <c r="I1409" s="16" t="str">
        <f t="shared" si="23"/>
        <v>11/2025</v>
      </c>
      <c r="J1409" s="16" t="str">
        <f t="shared" si="24"/>
        <v>CXG-1125</v>
      </c>
    </row>
    <row r="1410">
      <c r="A1410" s="8" t="s">
        <v>11481</v>
      </c>
      <c r="B1410" s="13">
        <v>45966.0</v>
      </c>
      <c r="C1410" s="8" t="s">
        <v>6765</v>
      </c>
      <c r="D1410" s="8" t="s">
        <v>1478</v>
      </c>
      <c r="E1410" s="8">
        <v>19492.48</v>
      </c>
      <c r="G1410" s="8" t="s">
        <v>53</v>
      </c>
      <c r="H1410" s="8"/>
      <c r="I1410" s="16" t="str">
        <f t="shared" si="23"/>
        <v>11/2025</v>
      </c>
      <c r="J1410" s="16" t="str">
        <f t="shared" si="24"/>
        <v>CXG-1125</v>
      </c>
    </row>
    <row r="1411">
      <c r="A1411" s="8" t="s">
        <v>11482</v>
      </c>
      <c r="B1411" s="13">
        <v>45968.0</v>
      </c>
      <c r="C1411" s="8" t="s">
        <v>6765</v>
      </c>
      <c r="D1411" s="8" t="s">
        <v>1478</v>
      </c>
      <c r="E1411" s="8">
        <v>59584.0</v>
      </c>
      <c r="G1411" s="8" t="s">
        <v>53</v>
      </c>
      <c r="H1411" s="8"/>
      <c r="I1411" s="16" t="str">
        <f t="shared" si="23"/>
        <v>11/2025</v>
      </c>
      <c r="J1411" s="16" t="str">
        <f t="shared" si="24"/>
        <v>CXG-1125</v>
      </c>
    </row>
    <row r="1412">
      <c r="A1412" s="8" t="s">
        <v>11483</v>
      </c>
      <c r="B1412" s="13">
        <v>45968.0</v>
      </c>
      <c r="C1412" s="8" t="s">
        <v>6765</v>
      </c>
      <c r="D1412" s="8" t="s">
        <v>1478</v>
      </c>
      <c r="E1412" s="8">
        <v>27189.76</v>
      </c>
      <c r="G1412" s="8" t="s">
        <v>53</v>
      </c>
      <c r="H1412" s="8"/>
      <c r="I1412" s="16" t="str">
        <f t="shared" si="23"/>
        <v>11/2025</v>
      </c>
      <c r="J1412" s="16" t="str">
        <f t="shared" si="24"/>
        <v>CXG-1125</v>
      </c>
    </row>
    <row r="1413">
      <c r="A1413" s="8" t="s">
        <v>11484</v>
      </c>
      <c r="B1413" s="13">
        <v>45971.0</v>
      </c>
      <c r="C1413" s="8" t="s">
        <v>6798</v>
      </c>
      <c r="D1413" s="8" t="s">
        <v>2193</v>
      </c>
      <c r="E1413" s="8">
        <v>162061.59</v>
      </c>
      <c r="G1413" s="8" t="s">
        <v>73</v>
      </c>
      <c r="H1413" s="8" t="s">
        <v>11485</v>
      </c>
      <c r="I1413" s="16" t="str">
        <f t="shared" si="23"/>
        <v>11/2025</v>
      </c>
      <c r="J1413" s="16" t="str">
        <f t="shared" si="24"/>
        <v>CXG-1125</v>
      </c>
    </row>
    <row r="1414">
      <c r="A1414" s="8" t="s">
        <v>11486</v>
      </c>
      <c r="B1414" s="13">
        <v>45971.0</v>
      </c>
      <c r="C1414" s="8" t="s">
        <v>6604</v>
      </c>
      <c r="D1414" s="8" t="s">
        <v>1575</v>
      </c>
      <c r="E1414" s="8">
        <v>21776.0</v>
      </c>
      <c r="G1414" s="8" t="s">
        <v>23</v>
      </c>
      <c r="H1414" s="8" t="s">
        <v>11002</v>
      </c>
      <c r="I1414" s="16" t="str">
        <f t="shared" si="23"/>
        <v>11/2025</v>
      </c>
      <c r="J1414" s="16" t="str">
        <f t="shared" si="24"/>
        <v>CXG-1125</v>
      </c>
    </row>
    <row r="1415">
      <c r="A1415" s="8" t="s">
        <v>11487</v>
      </c>
      <c r="B1415" s="13">
        <v>45971.0</v>
      </c>
      <c r="C1415" s="8" t="s">
        <v>6604</v>
      </c>
      <c r="D1415" s="8" t="s">
        <v>1473</v>
      </c>
      <c r="E1415" s="8">
        <v>0.51</v>
      </c>
      <c r="G1415" s="8" t="s">
        <v>23</v>
      </c>
      <c r="H1415" s="8"/>
      <c r="I1415" s="16" t="str">
        <f t="shared" si="23"/>
        <v>11/2025</v>
      </c>
      <c r="J1415" s="16" t="str">
        <f t="shared" si="24"/>
        <v>CXG-1125</v>
      </c>
    </row>
    <row r="1416">
      <c r="A1416" s="8" t="s">
        <v>11488</v>
      </c>
      <c r="B1416" s="13">
        <v>45971.0</v>
      </c>
      <c r="C1416" s="8" t="s">
        <v>6749</v>
      </c>
      <c r="D1416" s="8" t="s">
        <v>1575</v>
      </c>
      <c r="E1416" s="8">
        <v>88716.0</v>
      </c>
      <c r="G1416" s="8" t="s">
        <v>51</v>
      </c>
      <c r="H1416" s="8" t="s">
        <v>11002</v>
      </c>
      <c r="I1416" s="16" t="str">
        <f t="shared" si="23"/>
        <v>11/2025</v>
      </c>
      <c r="J1416" s="16" t="str">
        <f t="shared" si="24"/>
        <v>CXG-1125</v>
      </c>
    </row>
    <row r="1417">
      <c r="A1417" s="8" t="s">
        <v>11489</v>
      </c>
      <c r="B1417" s="13">
        <v>45971.0</v>
      </c>
      <c r="C1417" s="8" t="s">
        <v>6749</v>
      </c>
      <c r="D1417" s="8" t="s">
        <v>1478</v>
      </c>
      <c r="E1417" s="8">
        <v>23484.0</v>
      </c>
      <c r="G1417" s="8" t="s">
        <v>51</v>
      </c>
      <c r="H1417" s="8"/>
      <c r="I1417" s="16" t="str">
        <f t="shared" si="23"/>
        <v>11/2025</v>
      </c>
      <c r="J1417" s="16" t="str">
        <f t="shared" si="24"/>
        <v>CXG-1125</v>
      </c>
    </row>
    <row r="1418">
      <c r="A1418" s="8" t="s">
        <v>11490</v>
      </c>
      <c r="B1418" s="13">
        <v>45972.0</v>
      </c>
      <c r="C1418" s="8" t="s">
        <v>6798</v>
      </c>
      <c r="D1418" s="8" t="s">
        <v>2193</v>
      </c>
      <c r="E1418" s="8">
        <v>224737.9</v>
      </c>
      <c r="G1418" s="8" t="s">
        <v>73</v>
      </c>
      <c r="H1418" s="8" t="s">
        <v>11491</v>
      </c>
      <c r="I1418" s="16" t="str">
        <f t="shared" si="23"/>
        <v>11/2025</v>
      </c>
      <c r="J1418" s="16" t="str">
        <f t="shared" si="24"/>
        <v>CXG-1125</v>
      </c>
    </row>
    <row r="1419">
      <c r="A1419" s="8" t="s">
        <v>11492</v>
      </c>
      <c r="B1419" s="13">
        <v>45971.0</v>
      </c>
      <c r="C1419" s="8" t="s">
        <v>6765</v>
      </c>
      <c r="D1419" s="8" t="s">
        <v>1478</v>
      </c>
      <c r="E1419" s="8">
        <v>59584.0</v>
      </c>
      <c r="G1419" s="8" t="s">
        <v>53</v>
      </c>
      <c r="H1419" s="8"/>
      <c r="I1419" s="16" t="str">
        <f t="shared" si="23"/>
        <v>11/2025</v>
      </c>
      <c r="J1419" s="16" t="str">
        <f t="shared" si="24"/>
        <v>CXG-1125</v>
      </c>
    </row>
    <row r="1420">
      <c r="A1420" s="8" t="s">
        <v>11493</v>
      </c>
      <c r="B1420" s="13">
        <v>45971.0</v>
      </c>
      <c r="C1420" s="8" t="s">
        <v>6765</v>
      </c>
      <c r="D1420" s="8" t="s">
        <v>1478</v>
      </c>
      <c r="E1420" s="8">
        <v>21912.32</v>
      </c>
      <c r="G1420" s="8" t="s">
        <v>53</v>
      </c>
      <c r="H1420" s="8"/>
      <c r="I1420" s="16" t="str">
        <f t="shared" si="23"/>
        <v>11/2025</v>
      </c>
      <c r="J1420" s="16" t="str">
        <f t="shared" si="24"/>
        <v>CXG-1125</v>
      </c>
    </row>
    <row r="1421">
      <c r="A1421" s="8" t="s">
        <v>11494</v>
      </c>
      <c r="B1421" s="13">
        <v>45971.0</v>
      </c>
      <c r="C1421" s="8" t="s">
        <v>6765</v>
      </c>
      <c r="D1421" s="8" t="s">
        <v>1478</v>
      </c>
      <c r="E1421" s="8">
        <v>14592.0</v>
      </c>
      <c r="G1421" s="8" t="s">
        <v>53</v>
      </c>
      <c r="H1421" s="8"/>
      <c r="I1421" s="16" t="str">
        <f t="shared" si="23"/>
        <v>11/2025</v>
      </c>
      <c r="J1421" s="16" t="str">
        <f t="shared" si="24"/>
        <v>CXG-1125</v>
      </c>
    </row>
    <row r="1422">
      <c r="A1422" s="8" t="s">
        <v>11495</v>
      </c>
      <c r="B1422" s="13">
        <v>45971.0</v>
      </c>
      <c r="C1422" s="8" t="s">
        <v>6765</v>
      </c>
      <c r="D1422" s="8" t="s">
        <v>1478</v>
      </c>
      <c r="E1422" s="8">
        <v>59584.0</v>
      </c>
      <c r="G1422" s="8" t="s">
        <v>53</v>
      </c>
      <c r="H1422" s="8"/>
      <c r="I1422" s="16" t="str">
        <f t="shared" si="23"/>
        <v>11/2025</v>
      </c>
      <c r="J1422" s="16" t="str">
        <f t="shared" si="24"/>
        <v>CXG-1125</v>
      </c>
    </row>
    <row r="1423">
      <c r="A1423" s="8" t="s">
        <v>11496</v>
      </c>
      <c r="B1423" s="13">
        <v>45971.0</v>
      </c>
      <c r="C1423" s="8" t="s">
        <v>6765</v>
      </c>
      <c r="D1423" s="8" t="s">
        <v>1478</v>
      </c>
      <c r="E1423" s="8">
        <v>59584.0</v>
      </c>
      <c r="G1423" s="8" t="s">
        <v>53</v>
      </c>
      <c r="H1423" s="8"/>
      <c r="I1423" s="16" t="str">
        <f t="shared" si="23"/>
        <v>11/2025</v>
      </c>
      <c r="J1423" s="16" t="str">
        <f t="shared" si="24"/>
        <v>CXG-1125</v>
      </c>
    </row>
    <row r="1424">
      <c r="A1424" s="8" t="s">
        <v>11497</v>
      </c>
      <c r="B1424" s="13">
        <v>45971.0</v>
      </c>
      <c r="C1424" s="8" t="s">
        <v>6765</v>
      </c>
      <c r="D1424" s="8" t="s">
        <v>1478</v>
      </c>
      <c r="E1424" s="8">
        <v>28746.24</v>
      </c>
      <c r="G1424" s="8" t="s">
        <v>53</v>
      </c>
      <c r="H1424" s="8"/>
      <c r="I1424" s="16" t="str">
        <f t="shared" si="23"/>
        <v>11/2025</v>
      </c>
      <c r="J1424" s="16" t="str">
        <f t="shared" si="24"/>
        <v>CXG-1125</v>
      </c>
    </row>
    <row r="1425">
      <c r="A1425" s="8" t="s">
        <v>11498</v>
      </c>
      <c r="B1425" s="13">
        <v>45971.0</v>
      </c>
      <c r="C1425" s="8" t="s">
        <v>6765</v>
      </c>
      <c r="D1425" s="8" t="s">
        <v>1478</v>
      </c>
      <c r="E1425" s="8">
        <v>29597.44</v>
      </c>
      <c r="G1425" s="8" t="s">
        <v>53</v>
      </c>
      <c r="H1425" s="8"/>
      <c r="I1425" s="16" t="str">
        <f t="shared" si="23"/>
        <v>11/2025</v>
      </c>
      <c r="J1425" s="16" t="str">
        <f t="shared" si="24"/>
        <v>CXG-1125</v>
      </c>
    </row>
    <row r="1426">
      <c r="A1426" s="8" t="s">
        <v>11499</v>
      </c>
      <c r="B1426" s="13">
        <v>45971.0</v>
      </c>
      <c r="C1426" s="8" t="s">
        <v>6765</v>
      </c>
      <c r="D1426" s="8" t="s">
        <v>1478</v>
      </c>
      <c r="E1426" s="8">
        <v>59827.2</v>
      </c>
      <c r="G1426" s="8" t="s">
        <v>53</v>
      </c>
      <c r="H1426" s="8"/>
      <c r="I1426" s="16" t="str">
        <f t="shared" si="23"/>
        <v>11/2025</v>
      </c>
      <c r="J1426" s="16" t="str">
        <f t="shared" si="24"/>
        <v>CXG-1125</v>
      </c>
    </row>
    <row r="1427">
      <c r="A1427" s="8" t="s">
        <v>11500</v>
      </c>
      <c r="B1427" s="13">
        <v>45971.0</v>
      </c>
      <c r="C1427" s="8" t="s">
        <v>6765</v>
      </c>
      <c r="D1427" s="8" t="s">
        <v>1478</v>
      </c>
      <c r="E1427" s="8">
        <v>20696.32</v>
      </c>
      <c r="G1427" s="8" t="s">
        <v>53</v>
      </c>
      <c r="H1427" s="8"/>
      <c r="I1427" s="16" t="str">
        <f t="shared" si="23"/>
        <v>11/2025</v>
      </c>
      <c r="J1427" s="16" t="str">
        <f t="shared" si="24"/>
        <v>CXG-1125</v>
      </c>
    </row>
    <row r="1428">
      <c r="A1428" s="8" t="s">
        <v>11501</v>
      </c>
      <c r="B1428" s="13">
        <v>45973.0</v>
      </c>
      <c r="C1428" s="8" t="s">
        <v>6798</v>
      </c>
      <c r="D1428" s="8" t="s">
        <v>1478</v>
      </c>
      <c r="E1428" s="8">
        <v>143339.76</v>
      </c>
      <c r="G1428" s="8" t="s">
        <v>73</v>
      </c>
      <c r="H1428" s="8" t="s">
        <v>11502</v>
      </c>
      <c r="I1428" s="16" t="str">
        <f t="shared" si="23"/>
        <v>11/2025</v>
      </c>
      <c r="J1428" s="16" t="str">
        <f t="shared" si="24"/>
        <v>CXG-1125</v>
      </c>
    </row>
    <row r="1429">
      <c r="A1429" s="8" t="s">
        <v>11503</v>
      </c>
      <c r="B1429" s="13">
        <v>45973.0</v>
      </c>
      <c r="C1429" s="8" t="s">
        <v>6749</v>
      </c>
      <c r="D1429" s="8" t="s">
        <v>1505</v>
      </c>
      <c r="E1429" s="8">
        <v>30000.0</v>
      </c>
      <c r="G1429" s="8" t="s">
        <v>51</v>
      </c>
      <c r="H1429" s="8"/>
      <c r="I1429" s="16" t="str">
        <f t="shared" si="23"/>
        <v>11/2025</v>
      </c>
      <c r="J1429" s="16" t="str">
        <f t="shared" si="24"/>
        <v>CXG-1125</v>
      </c>
    </row>
    <row r="1430">
      <c r="A1430" s="8" t="s">
        <v>11504</v>
      </c>
      <c r="B1430" s="13">
        <v>45974.0</v>
      </c>
      <c r="C1430" s="8" t="s">
        <v>6749</v>
      </c>
      <c r="D1430" s="8" t="s">
        <v>1478</v>
      </c>
      <c r="E1430" s="8">
        <v>30000.0</v>
      </c>
      <c r="G1430" s="8" t="s">
        <v>51</v>
      </c>
      <c r="H1430" s="8"/>
      <c r="I1430" s="16" t="str">
        <f t="shared" si="23"/>
        <v>11/2025</v>
      </c>
      <c r="J1430" s="16" t="str">
        <f t="shared" si="24"/>
        <v>CXG-1125</v>
      </c>
    </row>
    <row r="1431">
      <c r="A1431" s="8" t="s">
        <v>11505</v>
      </c>
      <c r="B1431" s="13">
        <v>45974.0</v>
      </c>
      <c r="C1431" s="8" t="s">
        <v>6749</v>
      </c>
      <c r="D1431" s="8" t="s">
        <v>1473</v>
      </c>
      <c r="E1431" s="8">
        <v>75.0</v>
      </c>
      <c r="G1431" s="8" t="s">
        <v>51</v>
      </c>
      <c r="H1431" s="8"/>
      <c r="I1431" s="16" t="str">
        <f t="shared" si="23"/>
        <v>11/2025</v>
      </c>
      <c r="J1431" s="16" t="str">
        <f t="shared" si="24"/>
        <v>CXG-1125</v>
      </c>
    </row>
    <row r="1432">
      <c r="A1432" s="8" t="s">
        <v>11506</v>
      </c>
      <c r="B1432" s="13">
        <v>45974.0</v>
      </c>
      <c r="C1432" s="8" t="s">
        <v>6798</v>
      </c>
      <c r="D1432" s="8" t="s">
        <v>2193</v>
      </c>
      <c r="E1432" s="8">
        <v>70555.19</v>
      </c>
      <c r="G1432" s="8" t="s">
        <v>73</v>
      </c>
      <c r="H1432" s="8" t="s">
        <v>11507</v>
      </c>
      <c r="I1432" s="16" t="str">
        <f t="shared" si="23"/>
        <v>11/2025</v>
      </c>
      <c r="J1432" s="16" t="str">
        <f t="shared" si="24"/>
        <v>CXG-1125</v>
      </c>
    </row>
    <row r="1433">
      <c r="A1433" s="8" t="s">
        <v>11508</v>
      </c>
      <c r="B1433" s="13">
        <v>45973.0</v>
      </c>
      <c r="C1433" s="8" t="s">
        <v>6765</v>
      </c>
      <c r="D1433" s="8" t="s">
        <v>1478</v>
      </c>
      <c r="E1433" s="8">
        <v>59584.0</v>
      </c>
      <c r="G1433" s="8" t="s">
        <v>53</v>
      </c>
      <c r="H1433" s="8"/>
      <c r="I1433" s="16" t="str">
        <f t="shared" si="23"/>
        <v>11/2025</v>
      </c>
      <c r="J1433" s="16" t="str">
        <f t="shared" si="24"/>
        <v>CXG-1125</v>
      </c>
    </row>
    <row r="1434">
      <c r="A1434" s="8" t="s">
        <v>11509</v>
      </c>
      <c r="B1434" s="13">
        <v>45973.0</v>
      </c>
      <c r="C1434" s="8" t="s">
        <v>6765</v>
      </c>
      <c r="D1434" s="8" t="s">
        <v>1478</v>
      </c>
      <c r="E1434" s="8">
        <v>28016.64</v>
      </c>
      <c r="G1434" s="8" t="s">
        <v>53</v>
      </c>
      <c r="H1434" s="8"/>
      <c r="I1434" s="16" t="str">
        <f t="shared" si="23"/>
        <v>11/2025</v>
      </c>
      <c r="J1434" s="16" t="str">
        <f t="shared" si="24"/>
        <v>CXG-1125</v>
      </c>
    </row>
    <row r="1435">
      <c r="A1435" s="8" t="s">
        <v>11510</v>
      </c>
      <c r="B1435" s="13">
        <v>45973.0</v>
      </c>
      <c r="C1435" s="8" t="s">
        <v>6765</v>
      </c>
      <c r="D1435" s="8" t="s">
        <v>1478</v>
      </c>
      <c r="E1435" s="8">
        <v>59584.0</v>
      </c>
      <c r="G1435" s="8" t="s">
        <v>53</v>
      </c>
      <c r="H1435" s="8"/>
      <c r="I1435" s="16" t="str">
        <f t="shared" si="23"/>
        <v>11/2025</v>
      </c>
      <c r="J1435" s="16" t="str">
        <f t="shared" si="24"/>
        <v>CXG-1125</v>
      </c>
    </row>
    <row r="1436">
      <c r="A1436" s="8" t="s">
        <v>11511</v>
      </c>
      <c r="B1436" s="13">
        <v>45973.0</v>
      </c>
      <c r="C1436" s="8" t="s">
        <v>6765</v>
      </c>
      <c r="D1436" s="8" t="s">
        <v>1478</v>
      </c>
      <c r="E1436" s="8">
        <v>21888.0</v>
      </c>
      <c r="G1436" s="8" t="s">
        <v>53</v>
      </c>
      <c r="H1436" s="8"/>
      <c r="I1436" s="16" t="str">
        <f t="shared" si="23"/>
        <v>11/2025</v>
      </c>
      <c r="J1436" s="16" t="str">
        <f t="shared" si="24"/>
        <v>CXG-1125</v>
      </c>
    </row>
    <row r="1437">
      <c r="A1437" s="8" t="s">
        <v>11512</v>
      </c>
      <c r="B1437" s="13">
        <v>45973.0</v>
      </c>
      <c r="C1437" s="8" t="s">
        <v>6765</v>
      </c>
      <c r="D1437" s="8" t="s">
        <v>1478</v>
      </c>
      <c r="E1437" s="8">
        <v>28259.84</v>
      </c>
      <c r="G1437" s="8" t="s">
        <v>53</v>
      </c>
      <c r="H1437" s="8"/>
      <c r="I1437" s="16" t="str">
        <f t="shared" si="23"/>
        <v>11/2025</v>
      </c>
      <c r="J1437" s="16" t="str">
        <f t="shared" si="24"/>
        <v>CXG-1125</v>
      </c>
    </row>
    <row r="1438">
      <c r="A1438" s="8" t="s">
        <v>11513</v>
      </c>
      <c r="B1438" s="13">
        <v>45973.0</v>
      </c>
      <c r="C1438" s="8" t="s">
        <v>6765</v>
      </c>
      <c r="D1438" s="8" t="s">
        <v>1478</v>
      </c>
      <c r="E1438" s="8">
        <v>15759.36</v>
      </c>
      <c r="G1438" s="8" t="s">
        <v>53</v>
      </c>
      <c r="H1438" s="8"/>
      <c r="I1438" s="16" t="str">
        <f t="shared" si="23"/>
        <v>11/2025</v>
      </c>
      <c r="J1438" s="16" t="str">
        <f t="shared" si="24"/>
        <v>CXG-1125</v>
      </c>
    </row>
    <row r="1439">
      <c r="A1439" s="8" t="s">
        <v>11514</v>
      </c>
      <c r="B1439" s="13">
        <v>45974.0</v>
      </c>
      <c r="C1439" s="8" t="s">
        <v>6765</v>
      </c>
      <c r="D1439" s="8" t="s">
        <v>1473</v>
      </c>
      <c r="E1439" s="8">
        <v>6325.63</v>
      </c>
      <c r="G1439" s="8" t="s">
        <v>53</v>
      </c>
      <c r="H1439" s="8"/>
      <c r="I1439" s="16" t="str">
        <f t="shared" si="23"/>
        <v>11/2025</v>
      </c>
      <c r="J1439" s="16" t="str">
        <f t="shared" si="24"/>
        <v>CXG-1125</v>
      </c>
    </row>
    <row r="1440">
      <c r="A1440" s="8" t="s">
        <v>11515</v>
      </c>
      <c r="B1440" s="13">
        <v>45975.0</v>
      </c>
      <c r="C1440" s="8" t="s">
        <v>6639</v>
      </c>
      <c r="D1440" s="8" t="s">
        <v>1509</v>
      </c>
      <c r="E1440" s="8">
        <v>103568.37</v>
      </c>
      <c r="G1440" s="8" t="s">
        <v>61</v>
      </c>
      <c r="H1440" s="8" t="s">
        <v>2313</v>
      </c>
      <c r="I1440" s="16" t="str">
        <f t="shared" si="23"/>
        <v>11/2025</v>
      </c>
      <c r="J1440" s="16" t="str">
        <f t="shared" si="24"/>
        <v>CXG-1125</v>
      </c>
    </row>
    <row r="1441">
      <c r="A1441" s="8" t="s">
        <v>11516</v>
      </c>
      <c r="B1441" s="13">
        <v>45975.0</v>
      </c>
      <c r="C1441" s="8" t="s">
        <v>6639</v>
      </c>
      <c r="D1441" s="8" t="s">
        <v>1473</v>
      </c>
      <c r="E1441" s="8">
        <v>0.27</v>
      </c>
      <c r="G1441" s="8" t="s">
        <v>61</v>
      </c>
      <c r="H1441" s="8"/>
      <c r="I1441" s="16" t="str">
        <f t="shared" si="23"/>
        <v>11/2025</v>
      </c>
      <c r="J1441" s="16" t="str">
        <f t="shared" si="24"/>
        <v>CXG-1125</v>
      </c>
    </row>
    <row r="1442">
      <c r="A1442" s="8" t="s">
        <v>11517</v>
      </c>
      <c r="B1442" s="13">
        <v>45975.0</v>
      </c>
      <c r="C1442" s="8" t="s">
        <v>6594</v>
      </c>
      <c r="D1442" s="8" t="s">
        <v>1505</v>
      </c>
      <c r="E1442" s="8">
        <v>25000.0</v>
      </c>
      <c r="G1442" s="8" t="s">
        <v>27</v>
      </c>
      <c r="H1442" s="8"/>
      <c r="I1442" s="16" t="str">
        <f t="shared" si="23"/>
        <v>11/2025</v>
      </c>
      <c r="J1442" s="16" t="str">
        <f t="shared" si="24"/>
        <v>CXG-1125</v>
      </c>
    </row>
    <row r="1443">
      <c r="A1443" s="8" t="s">
        <v>11518</v>
      </c>
      <c r="B1443" s="13">
        <v>45978.0</v>
      </c>
      <c r="C1443" s="8" t="s">
        <v>6711</v>
      </c>
      <c r="D1443" s="8" t="s">
        <v>2193</v>
      </c>
      <c r="E1443" s="8">
        <v>63575.0</v>
      </c>
      <c r="G1443" s="8" t="s">
        <v>41</v>
      </c>
      <c r="H1443" s="8"/>
      <c r="I1443" s="16" t="str">
        <f t="shared" si="23"/>
        <v>11/2025</v>
      </c>
      <c r="J1443" s="16" t="str">
        <f t="shared" si="24"/>
        <v>CXG-1125</v>
      </c>
    </row>
    <row r="1444">
      <c r="A1444" s="8" t="s">
        <v>11519</v>
      </c>
      <c r="B1444" s="13">
        <v>45975.0</v>
      </c>
      <c r="C1444" s="8" t="s">
        <v>6803</v>
      </c>
      <c r="D1444" s="8" t="s">
        <v>1478</v>
      </c>
      <c r="E1444" s="8">
        <v>50000.0</v>
      </c>
      <c r="G1444" s="8" t="s">
        <v>99</v>
      </c>
      <c r="H1444" s="8"/>
      <c r="I1444" s="16" t="str">
        <f t="shared" si="23"/>
        <v>11/2025</v>
      </c>
      <c r="J1444" s="16" t="str">
        <f t="shared" si="24"/>
        <v>CXG-1125</v>
      </c>
    </row>
    <row r="1445">
      <c r="A1445" s="8" t="s">
        <v>11520</v>
      </c>
      <c r="B1445" s="13">
        <v>45978.0</v>
      </c>
      <c r="C1445" s="8" t="s">
        <v>6814</v>
      </c>
      <c r="D1445" s="8" t="s">
        <v>2193</v>
      </c>
      <c r="E1445" s="8">
        <v>69264.35</v>
      </c>
      <c r="G1445" s="8" t="s">
        <v>83</v>
      </c>
      <c r="H1445" s="8"/>
      <c r="I1445" s="16" t="str">
        <f t="shared" si="23"/>
        <v>11/2025</v>
      </c>
      <c r="J1445" s="16" t="str">
        <f t="shared" si="24"/>
        <v>CXG-1125</v>
      </c>
    </row>
    <row r="1446">
      <c r="A1446" s="8" t="s">
        <v>11521</v>
      </c>
      <c r="B1446" s="13">
        <v>45978.0</v>
      </c>
      <c r="C1446" s="8"/>
      <c r="D1446" s="8" t="s">
        <v>1478</v>
      </c>
      <c r="E1446" s="8">
        <v>16795.0</v>
      </c>
      <c r="G1446" s="8"/>
      <c r="H1446" s="8"/>
      <c r="I1446" s="16" t="str">
        <f t="shared" si="23"/>
        <v>11/2025</v>
      </c>
      <c r="J1446" s="16" t="str">
        <f t="shared" si="24"/>
        <v>CXG-1125</v>
      </c>
    </row>
    <row r="1447">
      <c r="A1447" s="8" t="s">
        <v>11522</v>
      </c>
      <c r="B1447" s="13">
        <v>45978.0</v>
      </c>
      <c r="C1447" s="8" t="s">
        <v>6815</v>
      </c>
      <c r="D1447" s="8" t="s">
        <v>2193</v>
      </c>
      <c r="E1447" s="8">
        <v>141553.73</v>
      </c>
      <c r="G1447" s="8" t="s">
        <v>73</v>
      </c>
      <c r="H1447" s="8" t="s">
        <v>11523</v>
      </c>
      <c r="I1447" s="16" t="str">
        <f t="shared" si="23"/>
        <v>11/2025</v>
      </c>
      <c r="J1447" s="16" t="str">
        <f t="shared" si="24"/>
        <v>CXG-1125</v>
      </c>
    </row>
    <row r="1448">
      <c r="A1448" s="8" t="s">
        <v>11524</v>
      </c>
      <c r="B1448" s="13">
        <v>45978.0</v>
      </c>
      <c r="C1448" s="8" t="s">
        <v>6774</v>
      </c>
      <c r="D1448" s="8" t="s">
        <v>1575</v>
      </c>
      <c r="E1448" s="8">
        <v>13470.0</v>
      </c>
      <c r="G1448" s="8" t="s">
        <v>206</v>
      </c>
      <c r="H1448" s="8" t="s">
        <v>319</v>
      </c>
      <c r="I1448" s="16" t="str">
        <f t="shared" si="23"/>
        <v>11/2025</v>
      </c>
      <c r="J1448" s="16" t="str">
        <f t="shared" si="24"/>
        <v>CXG-1125</v>
      </c>
    </row>
    <row r="1449">
      <c r="A1449" s="8" t="s">
        <v>11525</v>
      </c>
      <c r="B1449" s="13">
        <v>45978.0</v>
      </c>
      <c r="C1449" s="8" t="s">
        <v>6774</v>
      </c>
      <c r="D1449" s="8" t="s">
        <v>1575</v>
      </c>
      <c r="E1449" s="8">
        <v>29465.0</v>
      </c>
      <c r="G1449" s="8" t="s">
        <v>206</v>
      </c>
      <c r="H1449" s="8" t="s">
        <v>319</v>
      </c>
      <c r="I1449" s="16" t="str">
        <f t="shared" si="23"/>
        <v>11/2025</v>
      </c>
      <c r="J1449" s="16" t="str">
        <f t="shared" si="24"/>
        <v>CXG-1125</v>
      </c>
    </row>
    <row r="1450">
      <c r="A1450" s="8" t="s">
        <v>11526</v>
      </c>
      <c r="B1450" s="13">
        <v>45978.0</v>
      </c>
      <c r="C1450" s="8" t="s">
        <v>6755</v>
      </c>
      <c r="D1450" s="8" t="s">
        <v>1575</v>
      </c>
      <c r="E1450" s="8">
        <v>70990.0</v>
      </c>
      <c r="G1450" s="8" t="s">
        <v>135</v>
      </c>
      <c r="H1450" s="8" t="s">
        <v>319</v>
      </c>
      <c r="I1450" s="16" t="str">
        <f t="shared" si="23"/>
        <v>11/2025</v>
      </c>
      <c r="J1450" s="16" t="str">
        <f t="shared" si="24"/>
        <v>CXG-1125</v>
      </c>
    </row>
    <row r="1451">
      <c r="A1451" s="8" t="s">
        <v>11527</v>
      </c>
      <c r="B1451" s="13">
        <v>45978.0</v>
      </c>
      <c r="C1451" s="8" t="s">
        <v>6809</v>
      </c>
      <c r="D1451" s="8" t="s">
        <v>1478</v>
      </c>
      <c r="E1451" s="8">
        <v>51160.0</v>
      </c>
      <c r="G1451" s="8" t="s">
        <v>97</v>
      </c>
      <c r="H1451" s="8"/>
      <c r="I1451" s="16" t="str">
        <f t="shared" si="23"/>
        <v>11/2025</v>
      </c>
      <c r="J1451" s="16" t="str">
        <f t="shared" si="24"/>
        <v>CXG-1125</v>
      </c>
    </row>
    <row r="1452">
      <c r="A1452" s="8" t="s">
        <v>11528</v>
      </c>
      <c r="B1452" s="13">
        <v>45975.0</v>
      </c>
      <c r="C1452" s="8" t="s">
        <v>6809</v>
      </c>
      <c r="D1452" s="8" t="s">
        <v>1478</v>
      </c>
      <c r="E1452" s="8">
        <v>37040.0</v>
      </c>
      <c r="G1452" s="8" t="s">
        <v>97</v>
      </c>
      <c r="H1452" s="8"/>
      <c r="I1452" s="16" t="str">
        <f t="shared" si="23"/>
        <v>11/2025</v>
      </c>
      <c r="J1452" s="16" t="str">
        <f t="shared" si="24"/>
        <v>CXG-1125</v>
      </c>
    </row>
    <row r="1453">
      <c r="A1453" s="8" t="s">
        <v>11529</v>
      </c>
      <c r="B1453" s="13">
        <v>45979.0</v>
      </c>
      <c r="C1453" s="8" t="s">
        <v>6815</v>
      </c>
      <c r="D1453" s="8" t="s">
        <v>2193</v>
      </c>
      <c r="E1453" s="8">
        <v>395113.06</v>
      </c>
      <c r="G1453" s="8" t="s">
        <v>73</v>
      </c>
      <c r="H1453" s="8" t="s">
        <v>11530</v>
      </c>
      <c r="I1453" s="16" t="str">
        <f t="shared" si="23"/>
        <v>11/2025</v>
      </c>
      <c r="J1453" s="16" t="str">
        <f t="shared" si="24"/>
        <v>CXG-1125</v>
      </c>
    </row>
    <row r="1454">
      <c r="A1454" s="8" t="s">
        <v>11531</v>
      </c>
      <c r="B1454" s="13">
        <v>45979.0</v>
      </c>
      <c r="C1454" s="8" t="s">
        <v>6811</v>
      </c>
      <c r="D1454" s="8" t="s">
        <v>1575</v>
      </c>
      <c r="E1454" s="8">
        <v>40000.0</v>
      </c>
      <c r="G1454" s="8" t="s">
        <v>23</v>
      </c>
      <c r="H1454" s="8" t="s">
        <v>319</v>
      </c>
      <c r="I1454" s="16" t="str">
        <f t="shared" si="23"/>
        <v>11/2025</v>
      </c>
      <c r="J1454" s="16" t="str">
        <f t="shared" si="24"/>
        <v>CXG-1125</v>
      </c>
    </row>
    <row r="1455">
      <c r="A1455" s="8" t="s">
        <v>11532</v>
      </c>
      <c r="B1455" s="13">
        <v>45980.0</v>
      </c>
      <c r="C1455" s="8" t="s">
        <v>6803</v>
      </c>
      <c r="D1455" s="8" t="s">
        <v>1575</v>
      </c>
      <c r="E1455" s="8">
        <v>21946.5</v>
      </c>
      <c r="G1455" s="8" t="s">
        <v>99</v>
      </c>
      <c r="H1455" s="8" t="s">
        <v>319</v>
      </c>
      <c r="I1455" s="16" t="str">
        <f t="shared" si="23"/>
        <v>11/2025</v>
      </c>
      <c r="J1455" s="16" t="str">
        <f t="shared" si="24"/>
        <v>CXG-1125</v>
      </c>
    </row>
    <row r="1456">
      <c r="A1456" s="8" t="s">
        <v>11533</v>
      </c>
      <c r="B1456" s="13">
        <v>45980.0</v>
      </c>
      <c r="C1456" s="8" t="s">
        <v>6803</v>
      </c>
      <c r="D1456" s="8" t="s">
        <v>1575</v>
      </c>
      <c r="E1456" s="8">
        <v>100.0</v>
      </c>
      <c r="G1456" s="8" t="s">
        <v>99</v>
      </c>
      <c r="H1456" s="8" t="s">
        <v>319</v>
      </c>
      <c r="I1456" s="16" t="str">
        <f t="shared" si="23"/>
        <v>11/2025</v>
      </c>
      <c r="J1456" s="16" t="str">
        <f t="shared" si="24"/>
        <v>CXG-1125</v>
      </c>
    </row>
    <row r="1457">
      <c r="A1457" s="8" t="s">
        <v>11534</v>
      </c>
      <c r="B1457" s="13">
        <v>45980.0</v>
      </c>
      <c r="C1457" s="8" t="s">
        <v>6803</v>
      </c>
      <c r="D1457" s="8" t="s">
        <v>1473</v>
      </c>
      <c r="E1457" s="8">
        <v>3.75</v>
      </c>
      <c r="G1457" s="8" t="s">
        <v>99</v>
      </c>
      <c r="H1457" s="8"/>
      <c r="I1457" s="16" t="str">
        <f t="shared" si="23"/>
        <v>11/2025</v>
      </c>
      <c r="J1457" s="16" t="str">
        <f t="shared" si="24"/>
        <v>CXG-1125</v>
      </c>
    </row>
    <row r="1458">
      <c r="A1458" s="8" t="s">
        <v>11535</v>
      </c>
      <c r="B1458" s="13">
        <v>45980.0</v>
      </c>
      <c r="C1458" s="8" t="s">
        <v>6755</v>
      </c>
      <c r="D1458" s="8" t="s">
        <v>1575</v>
      </c>
      <c r="E1458" s="8">
        <v>7601.0</v>
      </c>
      <c r="G1458" s="8" t="s">
        <v>135</v>
      </c>
      <c r="H1458" s="8" t="s">
        <v>319</v>
      </c>
      <c r="I1458" s="16" t="str">
        <f t="shared" si="23"/>
        <v>11/2025</v>
      </c>
      <c r="J1458" s="16" t="str">
        <f t="shared" si="24"/>
        <v>CXG-1125</v>
      </c>
    </row>
    <row r="1459">
      <c r="A1459" s="8" t="s">
        <v>11536</v>
      </c>
      <c r="B1459" s="13">
        <v>45980.0</v>
      </c>
      <c r="C1459" s="8" t="s">
        <v>6815</v>
      </c>
      <c r="D1459" s="8" t="s">
        <v>2193</v>
      </c>
      <c r="E1459" s="8">
        <v>86244.31</v>
      </c>
      <c r="G1459" s="8" t="s">
        <v>73</v>
      </c>
      <c r="H1459" s="8" t="s">
        <v>11537</v>
      </c>
      <c r="I1459" s="16" t="str">
        <f t="shared" si="23"/>
        <v>11/2025</v>
      </c>
      <c r="J1459" s="16" t="str">
        <f t="shared" si="24"/>
        <v>CXG-1125</v>
      </c>
    </row>
    <row r="1460">
      <c r="A1460" s="8" t="s">
        <v>11538</v>
      </c>
      <c r="B1460" s="13">
        <v>45980.0</v>
      </c>
      <c r="C1460" s="8" t="s">
        <v>6817</v>
      </c>
      <c r="D1460" s="8" t="s">
        <v>1505</v>
      </c>
      <c r="E1460" s="8">
        <v>20000.0</v>
      </c>
      <c r="G1460" s="8" t="s">
        <v>51</v>
      </c>
      <c r="H1460" s="8"/>
      <c r="I1460" s="16" t="str">
        <f t="shared" si="23"/>
        <v>11/2025</v>
      </c>
      <c r="J1460" s="16" t="str">
        <f t="shared" si="24"/>
        <v>CXG-1125</v>
      </c>
    </row>
    <row r="1461">
      <c r="A1461" s="8" t="s">
        <v>11539</v>
      </c>
      <c r="B1461" s="13">
        <v>45980.0</v>
      </c>
      <c r="C1461" s="8" t="s">
        <v>6817</v>
      </c>
      <c r="D1461" s="8" t="s">
        <v>1478</v>
      </c>
      <c r="E1461" s="8">
        <v>60000.0</v>
      </c>
      <c r="G1461" s="8" t="s">
        <v>51</v>
      </c>
      <c r="H1461" s="8"/>
      <c r="I1461" s="16" t="str">
        <f t="shared" si="23"/>
        <v>11/2025</v>
      </c>
      <c r="J1461" s="16" t="str">
        <f t="shared" si="24"/>
        <v>CXG-1125</v>
      </c>
    </row>
    <row r="1462">
      <c r="A1462" s="8" t="s">
        <v>11540</v>
      </c>
      <c r="B1462" s="13">
        <v>45980.0</v>
      </c>
      <c r="C1462" s="8" t="s">
        <v>6817</v>
      </c>
      <c r="D1462" s="8" t="s">
        <v>1478</v>
      </c>
      <c r="E1462" s="8">
        <v>17300.0</v>
      </c>
      <c r="G1462" s="8" t="s">
        <v>51</v>
      </c>
      <c r="H1462" s="8"/>
      <c r="I1462" s="16" t="str">
        <f t="shared" si="23"/>
        <v>11/2025</v>
      </c>
      <c r="J1462" s="16" t="str">
        <f t="shared" si="24"/>
        <v>CXG-1125</v>
      </c>
    </row>
    <row r="1463">
      <c r="A1463" s="8" t="s">
        <v>11541</v>
      </c>
      <c r="B1463" s="13">
        <v>45980.0</v>
      </c>
      <c r="C1463" s="8" t="s">
        <v>6817</v>
      </c>
      <c r="D1463" s="8" t="s">
        <v>1473</v>
      </c>
      <c r="E1463" s="8">
        <v>33.6</v>
      </c>
      <c r="G1463" s="8" t="s">
        <v>51</v>
      </c>
      <c r="H1463" s="8"/>
      <c r="I1463" s="16" t="str">
        <f t="shared" si="23"/>
        <v>11/2025</v>
      </c>
      <c r="J1463" s="16" t="str">
        <f t="shared" si="24"/>
        <v>CXG-1125</v>
      </c>
    </row>
    <row r="1464">
      <c r="A1464" s="8" t="s">
        <v>11542</v>
      </c>
      <c r="B1464" s="13">
        <v>45980.0</v>
      </c>
      <c r="C1464" s="8" t="s">
        <v>6811</v>
      </c>
      <c r="D1464" s="8" t="s">
        <v>1575</v>
      </c>
      <c r="E1464" s="8">
        <v>49670.0</v>
      </c>
      <c r="G1464" s="8" t="s">
        <v>23</v>
      </c>
      <c r="H1464" s="8" t="s">
        <v>319</v>
      </c>
      <c r="I1464" s="16" t="str">
        <f t="shared" si="23"/>
        <v>11/2025</v>
      </c>
      <c r="J1464" s="16" t="str">
        <f t="shared" si="24"/>
        <v>CXG-1125</v>
      </c>
    </row>
    <row r="1465">
      <c r="A1465" s="8" t="s">
        <v>11543</v>
      </c>
      <c r="B1465" s="13">
        <v>45980.0</v>
      </c>
      <c r="C1465" s="8" t="s">
        <v>6811</v>
      </c>
      <c r="D1465" s="8" t="s">
        <v>1473</v>
      </c>
      <c r="E1465" s="8">
        <v>1.01</v>
      </c>
      <c r="G1465" s="8" t="s">
        <v>23</v>
      </c>
      <c r="H1465" s="8"/>
      <c r="I1465" s="16" t="str">
        <f t="shared" si="23"/>
        <v>11/2025</v>
      </c>
      <c r="J1465" s="16" t="str">
        <f t="shared" si="24"/>
        <v>CXG-1125</v>
      </c>
    </row>
    <row r="1466">
      <c r="A1466" s="8" t="s">
        <v>11544</v>
      </c>
      <c r="B1466" s="13">
        <v>45974.0</v>
      </c>
      <c r="C1466" s="8" t="s">
        <v>6209</v>
      </c>
      <c r="D1466" s="8" t="s">
        <v>1478</v>
      </c>
      <c r="E1466" s="8">
        <v>17705.4</v>
      </c>
      <c r="G1466" s="8" t="s">
        <v>53</v>
      </c>
      <c r="H1466" s="8"/>
      <c r="I1466" s="16" t="str">
        <f t="shared" si="23"/>
        <v>11/2025</v>
      </c>
      <c r="J1466" s="16" t="str">
        <f t="shared" si="24"/>
        <v>CXG-1125</v>
      </c>
    </row>
    <row r="1467">
      <c r="A1467" s="8" t="s">
        <v>11545</v>
      </c>
      <c r="B1467" s="13">
        <v>45974.0</v>
      </c>
      <c r="C1467" s="8" t="s">
        <v>6209</v>
      </c>
      <c r="D1467" s="8" t="s">
        <v>1478</v>
      </c>
      <c r="E1467" s="8">
        <v>62867.0</v>
      </c>
      <c r="G1467" s="8" t="s">
        <v>53</v>
      </c>
      <c r="H1467" s="8"/>
      <c r="I1467" s="16" t="str">
        <f t="shared" si="23"/>
        <v>11/2025</v>
      </c>
      <c r="J1467" s="16" t="str">
        <f t="shared" si="24"/>
        <v>CXG-1125</v>
      </c>
    </row>
    <row r="1468">
      <c r="A1468" s="8" t="s">
        <v>11546</v>
      </c>
      <c r="B1468" s="13">
        <v>45974.0</v>
      </c>
      <c r="C1468" s="8" t="s">
        <v>6209</v>
      </c>
      <c r="D1468" s="8" t="s">
        <v>1478</v>
      </c>
      <c r="E1468" s="8">
        <v>12368.12</v>
      </c>
      <c r="G1468" s="8" t="s">
        <v>53</v>
      </c>
      <c r="H1468" s="8"/>
      <c r="I1468" s="16" t="str">
        <f t="shared" si="23"/>
        <v>11/2025</v>
      </c>
      <c r="J1468" s="16" t="str">
        <f t="shared" si="24"/>
        <v>CXG-1125</v>
      </c>
    </row>
    <row r="1469">
      <c r="A1469" s="8" t="s">
        <v>11547</v>
      </c>
      <c r="B1469" s="13">
        <v>45974.0</v>
      </c>
      <c r="C1469" s="8" t="s">
        <v>6209</v>
      </c>
      <c r="D1469" s="8" t="s">
        <v>1478</v>
      </c>
      <c r="E1469" s="8">
        <v>64021.7</v>
      </c>
      <c r="G1469" s="8" t="s">
        <v>53</v>
      </c>
      <c r="H1469" s="8"/>
      <c r="I1469" s="16" t="str">
        <f t="shared" si="23"/>
        <v>11/2025</v>
      </c>
      <c r="J1469" s="16" t="str">
        <f t="shared" si="24"/>
        <v>CXG-1125</v>
      </c>
    </row>
    <row r="1470">
      <c r="A1470" s="8" t="s">
        <v>11548</v>
      </c>
      <c r="B1470" s="13">
        <v>45975.0</v>
      </c>
      <c r="C1470" s="8" t="s">
        <v>6209</v>
      </c>
      <c r="D1470" s="8" t="s">
        <v>1478</v>
      </c>
      <c r="E1470" s="8">
        <v>62867.0</v>
      </c>
      <c r="G1470" s="8" t="s">
        <v>53</v>
      </c>
      <c r="H1470" s="8"/>
      <c r="I1470" s="16" t="str">
        <f t="shared" si="23"/>
        <v>11/2025</v>
      </c>
      <c r="J1470" s="16" t="str">
        <f t="shared" si="24"/>
        <v>CXG-1125</v>
      </c>
    </row>
    <row r="1471">
      <c r="A1471" s="8" t="s">
        <v>11549</v>
      </c>
      <c r="B1471" s="13">
        <v>45975.0</v>
      </c>
      <c r="C1471" s="8" t="s">
        <v>6209</v>
      </c>
      <c r="D1471" s="8" t="s">
        <v>1478</v>
      </c>
      <c r="E1471" s="8">
        <v>11328.89</v>
      </c>
      <c r="G1471" s="8" t="s">
        <v>53</v>
      </c>
      <c r="H1471" s="8"/>
      <c r="I1471" s="16" t="str">
        <f t="shared" si="23"/>
        <v>11/2025</v>
      </c>
      <c r="J1471" s="16" t="str">
        <f t="shared" si="24"/>
        <v>CXG-1125</v>
      </c>
    </row>
    <row r="1472">
      <c r="A1472" s="8" t="s">
        <v>11550</v>
      </c>
      <c r="B1472" s="13">
        <v>45978.0</v>
      </c>
      <c r="C1472" s="8" t="s">
        <v>6209</v>
      </c>
      <c r="D1472" s="8" t="s">
        <v>1478</v>
      </c>
      <c r="E1472" s="8">
        <v>62867.0</v>
      </c>
      <c r="G1472" s="8" t="s">
        <v>53</v>
      </c>
      <c r="H1472" s="8"/>
      <c r="I1472" s="16" t="str">
        <f t="shared" si="23"/>
        <v>11/2025</v>
      </c>
      <c r="J1472" s="16" t="str">
        <f t="shared" si="24"/>
        <v>CXG-1125</v>
      </c>
    </row>
    <row r="1473">
      <c r="A1473" s="8" t="s">
        <v>11551</v>
      </c>
      <c r="B1473" s="13">
        <v>45978.0</v>
      </c>
      <c r="C1473" s="8" t="s">
        <v>6209</v>
      </c>
      <c r="D1473" s="8" t="s">
        <v>1478</v>
      </c>
      <c r="E1473" s="8">
        <v>19065.38</v>
      </c>
      <c r="G1473" s="8" t="s">
        <v>53</v>
      </c>
      <c r="H1473" s="8"/>
      <c r="I1473" s="16" t="str">
        <f t="shared" si="23"/>
        <v>11/2025</v>
      </c>
      <c r="J1473" s="16" t="str">
        <f t="shared" si="24"/>
        <v>CXG-1125</v>
      </c>
    </row>
    <row r="1474">
      <c r="A1474" s="8" t="s">
        <v>11552</v>
      </c>
      <c r="B1474" s="13">
        <v>45962.0</v>
      </c>
      <c r="C1474" s="8" t="s">
        <v>6758</v>
      </c>
      <c r="D1474" s="8" t="s">
        <v>1505</v>
      </c>
      <c r="E1474" s="8">
        <v>95684.0</v>
      </c>
      <c r="G1474" s="8" t="s">
        <v>65</v>
      </c>
      <c r="H1474" s="8" t="s">
        <v>11553</v>
      </c>
      <c r="I1474" s="16" t="str">
        <f t="shared" si="23"/>
        <v>11/2025</v>
      </c>
      <c r="J1474" s="16" t="str">
        <f t="shared" si="24"/>
        <v>CXG-1125</v>
      </c>
    </row>
    <row r="1475">
      <c r="A1475" s="8" t="s">
        <v>11554</v>
      </c>
      <c r="B1475" s="13">
        <v>45962.0</v>
      </c>
      <c r="C1475" s="8" t="s">
        <v>6758</v>
      </c>
      <c r="D1475" s="8" t="s">
        <v>1505</v>
      </c>
      <c r="E1475" s="8">
        <v>92517.0</v>
      </c>
      <c r="G1475" s="8" t="s">
        <v>65</v>
      </c>
      <c r="H1475" s="8" t="s">
        <v>11555</v>
      </c>
      <c r="I1475" s="16" t="str">
        <f t="shared" si="23"/>
        <v>11/2025</v>
      </c>
      <c r="J1475" s="16" t="str">
        <f t="shared" si="24"/>
        <v>CXG-1125</v>
      </c>
    </row>
    <row r="1476">
      <c r="A1476" s="8" t="s">
        <v>11556</v>
      </c>
      <c r="B1476" s="13">
        <v>45980.0</v>
      </c>
      <c r="C1476" s="8" t="s">
        <v>6758</v>
      </c>
      <c r="D1476" s="8" t="s">
        <v>1473</v>
      </c>
      <c r="E1476" s="8">
        <v>0.08</v>
      </c>
      <c r="G1476" s="8" t="s">
        <v>65</v>
      </c>
      <c r="H1476" s="8"/>
      <c r="I1476" s="16" t="str">
        <f t="shared" si="23"/>
        <v>11/2025</v>
      </c>
      <c r="J1476" s="16" t="str">
        <f t="shared" si="24"/>
        <v>CXG-1125</v>
      </c>
    </row>
    <row r="1477">
      <c r="A1477" s="8" t="s">
        <v>11557</v>
      </c>
      <c r="B1477" s="13">
        <v>45962.0</v>
      </c>
      <c r="C1477" s="8"/>
      <c r="D1477" s="8" t="s">
        <v>1505</v>
      </c>
      <c r="E1477" s="8">
        <v>18.06</v>
      </c>
      <c r="G1477" s="8"/>
      <c r="H1477" s="8"/>
      <c r="I1477" s="16" t="str">
        <f t="shared" si="23"/>
        <v>11/2025</v>
      </c>
      <c r="J1477" s="16" t="str">
        <f t="shared" si="24"/>
        <v>CXG-1125</v>
      </c>
    </row>
    <row r="1478">
      <c r="A1478" s="8" t="s">
        <v>11558</v>
      </c>
      <c r="B1478" s="13">
        <v>45982.0</v>
      </c>
      <c r="C1478" s="8" t="s">
        <v>6798</v>
      </c>
      <c r="D1478" s="8" t="s">
        <v>2193</v>
      </c>
      <c r="E1478" s="8">
        <v>304.0</v>
      </c>
      <c r="G1478" s="8" t="s">
        <v>73</v>
      </c>
      <c r="H1478" s="8" t="s">
        <v>11559</v>
      </c>
      <c r="I1478" s="16" t="str">
        <f t="shared" si="23"/>
        <v>11/2025</v>
      </c>
      <c r="J1478" s="16" t="str">
        <f t="shared" si="24"/>
        <v>CXG-1125</v>
      </c>
    </row>
    <row r="1479">
      <c r="A1479" s="8" t="s">
        <v>11560</v>
      </c>
      <c r="B1479" s="13">
        <v>45982.0</v>
      </c>
      <c r="C1479" s="8" t="s">
        <v>6798</v>
      </c>
      <c r="D1479" s="8" t="s">
        <v>1473</v>
      </c>
      <c r="E1479" s="8">
        <v>-18.62</v>
      </c>
      <c r="G1479" s="8" t="s">
        <v>73</v>
      </c>
      <c r="H1479" s="8"/>
      <c r="I1479" s="16" t="str">
        <f t="shared" si="23"/>
        <v>11/2025</v>
      </c>
      <c r="J1479" s="16" t="str">
        <f t="shared" si="24"/>
        <v>CXG-1125</v>
      </c>
    </row>
    <row r="1480">
      <c r="A1480" s="8" t="s">
        <v>11561</v>
      </c>
      <c r="B1480" s="13">
        <v>45981.0</v>
      </c>
      <c r="C1480" s="8" t="s">
        <v>6594</v>
      </c>
      <c r="D1480" s="8" t="s">
        <v>1478</v>
      </c>
      <c r="E1480" s="8">
        <v>45000.0</v>
      </c>
      <c r="G1480" s="8" t="s">
        <v>27</v>
      </c>
      <c r="H1480" s="8"/>
      <c r="I1480" s="16" t="str">
        <f t="shared" si="23"/>
        <v>11/2025</v>
      </c>
      <c r="J1480" s="16" t="str">
        <f t="shared" si="24"/>
        <v>CXG-1125</v>
      </c>
    </row>
    <row r="1481">
      <c r="A1481" s="8" t="s">
        <v>11562</v>
      </c>
      <c r="B1481" s="13">
        <v>45981.0</v>
      </c>
      <c r="C1481" s="8" t="s">
        <v>6594</v>
      </c>
      <c r="D1481" s="8" t="s">
        <v>1478</v>
      </c>
      <c r="E1481" s="8">
        <v>10000.0</v>
      </c>
      <c r="G1481" s="8" t="s">
        <v>27</v>
      </c>
      <c r="H1481" s="8"/>
      <c r="I1481" s="16" t="str">
        <f t="shared" si="23"/>
        <v>11/2025</v>
      </c>
      <c r="J1481" s="16" t="str">
        <f t="shared" si="24"/>
        <v>CXG-1125</v>
      </c>
    </row>
    <row r="1482">
      <c r="A1482" s="8" t="s">
        <v>11563</v>
      </c>
      <c r="B1482" s="13">
        <v>45981.0</v>
      </c>
      <c r="C1482" s="8" t="s">
        <v>6594</v>
      </c>
      <c r="D1482" s="8" t="s">
        <v>1478</v>
      </c>
      <c r="E1482" s="8">
        <v>5000.0</v>
      </c>
      <c r="G1482" s="8" t="s">
        <v>27</v>
      </c>
      <c r="H1482" s="8"/>
      <c r="I1482" s="16" t="str">
        <f t="shared" si="23"/>
        <v>11/2025</v>
      </c>
      <c r="J1482" s="16" t="str">
        <f t="shared" si="24"/>
        <v>CXG-1125</v>
      </c>
    </row>
    <row r="1483">
      <c r="A1483" s="8" t="s">
        <v>11564</v>
      </c>
      <c r="B1483" s="13">
        <v>45982.0</v>
      </c>
      <c r="C1483" s="8" t="s">
        <v>6815</v>
      </c>
      <c r="D1483" s="8" t="s">
        <v>1509</v>
      </c>
      <c r="E1483" s="8">
        <v>267892.64</v>
      </c>
      <c r="G1483" s="8" t="s">
        <v>73</v>
      </c>
      <c r="H1483" s="8" t="s">
        <v>11565</v>
      </c>
      <c r="I1483" s="16" t="str">
        <f t="shared" si="23"/>
        <v>11/2025</v>
      </c>
      <c r="J1483" s="16" t="str">
        <f t="shared" si="24"/>
        <v>CXG-1125</v>
      </c>
    </row>
    <row r="1484">
      <c r="A1484" s="8" t="s">
        <v>11566</v>
      </c>
      <c r="B1484" s="13">
        <v>45982.0</v>
      </c>
      <c r="C1484" s="8" t="s">
        <v>6815</v>
      </c>
      <c r="D1484" s="8" t="s">
        <v>1509</v>
      </c>
      <c r="E1484" s="8">
        <v>66773.16</v>
      </c>
      <c r="G1484" s="8" t="s">
        <v>73</v>
      </c>
      <c r="H1484" s="8" t="s">
        <v>11567</v>
      </c>
      <c r="I1484" s="16" t="str">
        <f t="shared" si="23"/>
        <v>11/2025</v>
      </c>
      <c r="J1484" s="16" t="str">
        <f t="shared" si="24"/>
        <v>CXG-1125</v>
      </c>
    </row>
    <row r="1485">
      <c r="A1485" s="8" t="s">
        <v>11568</v>
      </c>
      <c r="B1485" s="13">
        <v>45982.0</v>
      </c>
      <c r="C1485" s="8" t="s">
        <v>6209</v>
      </c>
      <c r="D1485" s="8" t="s">
        <v>1478</v>
      </c>
      <c r="E1485" s="8">
        <v>40300.0</v>
      </c>
      <c r="G1485" s="8" t="s">
        <v>53</v>
      </c>
      <c r="H1485" s="8"/>
      <c r="I1485" s="16" t="str">
        <f t="shared" si="23"/>
        <v>11/2025</v>
      </c>
      <c r="J1485" s="16" t="str">
        <f t="shared" si="24"/>
        <v>CXG-1125</v>
      </c>
    </row>
    <row r="1486">
      <c r="A1486" s="8" t="s">
        <v>11569</v>
      </c>
      <c r="B1486" s="13">
        <v>45982.0</v>
      </c>
      <c r="C1486" s="8" t="s">
        <v>6209</v>
      </c>
      <c r="D1486" s="8" t="s">
        <v>1478</v>
      </c>
      <c r="E1486" s="8">
        <v>56524.0</v>
      </c>
      <c r="G1486" s="8" t="s">
        <v>53</v>
      </c>
      <c r="H1486" s="8"/>
      <c r="I1486" s="16" t="str">
        <f t="shared" si="23"/>
        <v>11/2025</v>
      </c>
      <c r="J1486" s="16" t="str">
        <f t="shared" si="24"/>
        <v>CXG-1125</v>
      </c>
    </row>
    <row r="1487">
      <c r="A1487" s="8" t="s">
        <v>11570</v>
      </c>
      <c r="B1487" s="13">
        <v>45982.0</v>
      </c>
      <c r="C1487" s="8" t="s">
        <v>6819</v>
      </c>
      <c r="D1487" s="8" t="s">
        <v>1478</v>
      </c>
      <c r="E1487" s="8">
        <v>40300.0</v>
      </c>
      <c r="G1487" s="8" t="s">
        <v>53</v>
      </c>
      <c r="H1487" s="8"/>
      <c r="I1487" s="16" t="str">
        <f t="shared" si="23"/>
        <v>11/2025</v>
      </c>
      <c r="J1487" s="16" t="str">
        <f t="shared" si="24"/>
        <v>CXG-1125</v>
      </c>
    </row>
    <row r="1488">
      <c r="A1488" s="8" t="s">
        <v>11571</v>
      </c>
      <c r="B1488" s="13">
        <v>45982.0</v>
      </c>
      <c r="C1488" s="8" t="s">
        <v>6819</v>
      </c>
      <c r="D1488" s="8" t="s">
        <v>1478</v>
      </c>
      <c r="E1488" s="8">
        <v>53924.0</v>
      </c>
      <c r="G1488" s="8" t="s">
        <v>53</v>
      </c>
      <c r="H1488" s="8"/>
      <c r="I1488" s="16" t="str">
        <f t="shared" si="23"/>
        <v>11/2025</v>
      </c>
      <c r="J1488" s="16" t="str">
        <f t="shared" si="24"/>
        <v>CXG-1125</v>
      </c>
    </row>
    <row r="1489">
      <c r="A1489" s="8" t="s">
        <v>11572</v>
      </c>
      <c r="B1489" s="13">
        <v>45982.0</v>
      </c>
      <c r="C1489" s="8" t="s">
        <v>6819</v>
      </c>
      <c r="D1489" s="8" t="s">
        <v>1478</v>
      </c>
      <c r="E1489" s="8">
        <v>15862.7</v>
      </c>
      <c r="G1489" s="8" t="s">
        <v>53</v>
      </c>
      <c r="H1489" s="8"/>
      <c r="I1489" s="16" t="str">
        <f t="shared" si="23"/>
        <v>11/2025</v>
      </c>
      <c r="J1489" s="16" t="str">
        <f t="shared" si="24"/>
        <v>CXG-1125</v>
      </c>
    </row>
    <row r="1490">
      <c r="A1490" s="8" t="s">
        <v>11573</v>
      </c>
      <c r="B1490" s="13">
        <v>45982.0</v>
      </c>
      <c r="C1490" s="8" t="s">
        <v>6819</v>
      </c>
      <c r="D1490" s="8" t="s">
        <v>1478</v>
      </c>
      <c r="E1490" s="8">
        <v>63440.0</v>
      </c>
      <c r="G1490" s="8" t="s">
        <v>53</v>
      </c>
      <c r="H1490" s="8"/>
      <c r="I1490" s="16" t="str">
        <f t="shared" si="23"/>
        <v>11/2025</v>
      </c>
      <c r="J1490" s="16" t="str">
        <f t="shared" si="24"/>
        <v>CXG-1125</v>
      </c>
    </row>
    <row r="1491">
      <c r="A1491" s="8" t="s">
        <v>11574</v>
      </c>
      <c r="B1491" s="13">
        <v>45982.0</v>
      </c>
      <c r="C1491" s="8" t="s">
        <v>6819</v>
      </c>
      <c r="D1491" s="8" t="s">
        <v>1478</v>
      </c>
      <c r="E1491" s="8">
        <v>62867.0</v>
      </c>
      <c r="G1491" s="8" t="s">
        <v>53</v>
      </c>
      <c r="H1491" s="8"/>
      <c r="I1491" s="16" t="str">
        <f t="shared" si="23"/>
        <v>11/2025</v>
      </c>
      <c r="J1491" s="16" t="str">
        <f t="shared" si="24"/>
        <v>CXG-1125</v>
      </c>
    </row>
    <row r="1492">
      <c r="A1492" s="8" t="s">
        <v>11575</v>
      </c>
      <c r="B1492" s="13">
        <v>45982.0</v>
      </c>
      <c r="C1492" s="8" t="s">
        <v>6819</v>
      </c>
      <c r="D1492" s="8" t="s">
        <v>1478</v>
      </c>
      <c r="E1492" s="8">
        <v>65317.0</v>
      </c>
      <c r="G1492" s="8" t="s">
        <v>53</v>
      </c>
      <c r="H1492" s="8"/>
      <c r="I1492" s="16" t="str">
        <f t="shared" si="23"/>
        <v>11/2025</v>
      </c>
      <c r="J1492" s="16" t="str">
        <f t="shared" si="24"/>
        <v>CXG-1125</v>
      </c>
    </row>
    <row r="1493">
      <c r="A1493" s="8" t="s">
        <v>11576</v>
      </c>
      <c r="B1493" s="13">
        <v>45982.0</v>
      </c>
      <c r="C1493" s="8" t="s">
        <v>6819</v>
      </c>
      <c r="D1493" s="8" t="s">
        <v>1478</v>
      </c>
      <c r="E1493" s="8">
        <v>32588.2</v>
      </c>
      <c r="G1493" s="8" t="s">
        <v>53</v>
      </c>
      <c r="H1493" s="8"/>
      <c r="I1493" s="16" t="str">
        <f t="shared" si="23"/>
        <v>11/2025</v>
      </c>
      <c r="J1493" s="16" t="str">
        <f t="shared" si="24"/>
        <v>CXG-1125</v>
      </c>
    </row>
    <row r="1494">
      <c r="A1494" s="8" t="s">
        <v>11577</v>
      </c>
      <c r="B1494" s="13">
        <v>45982.0</v>
      </c>
      <c r="C1494" s="8" t="s">
        <v>6819</v>
      </c>
      <c r="D1494" s="8" t="s">
        <v>1478</v>
      </c>
      <c r="E1494" s="8">
        <v>63700.0</v>
      </c>
      <c r="G1494" s="8" t="s">
        <v>53</v>
      </c>
      <c r="H1494" s="8"/>
      <c r="I1494" s="16" t="str">
        <f t="shared" si="23"/>
        <v>11/2025</v>
      </c>
      <c r="J1494" s="16" t="str">
        <f t="shared" si="24"/>
        <v>CXG-1125</v>
      </c>
    </row>
    <row r="1495">
      <c r="A1495" s="8"/>
      <c r="B1495" s="13"/>
      <c r="C1495" s="8"/>
      <c r="D1495" s="8"/>
      <c r="E1495" s="8"/>
      <c r="G1495" s="8"/>
      <c r="H1495" s="8"/>
    </row>
    <row r="1496">
      <c r="A1496" s="8" t="s">
        <v>11578</v>
      </c>
      <c r="B1496" s="13">
        <v>45982.0</v>
      </c>
      <c r="C1496" s="8" t="s">
        <v>6819</v>
      </c>
      <c r="D1496" s="8" t="s">
        <v>1478</v>
      </c>
      <c r="E1496" s="8">
        <v>63518.0</v>
      </c>
      <c r="G1496" s="8" t="s">
        <v>53</v>
      </c>
      <c r="H1496" s="8"/>
      <c r="I1496" s="16" t="str">
        <f t="shared" ref="I1496:I1539" si="25">TEXT(B1496,"MM/YYYY")</f>
        <v>11/2025</v>
      </c>
      <c r="J1496" s="16" t="str">
        <f t="shared" ref="J1496:J1539" si="26">IF(B1496="","",CONCATENATE("CXG-",TEXT(B1496,"MMYY")))</f>
        <v>CXG-1125</v>
      </c>
    </row>
    <row r="1497">
      <c r="A1497" s="8" t="s">
        <v>11579</v>
      </c>
      <c r="B1497" s="13">
        <v>45982.0</v>
      </c>
      <c r="C1497" s="8" t="s">
        <v>6824</v>
      </c>
      <c r="D1497" s="8" t="s">
        <v>1478</v>
      </c>
      <c r="E1497" s="8">
        <v>17394.0</v>
      </c>
      <c r="G1497" s="8" t="s">
        <v>53</v>
      </c>
      <c r="H1497" s="8"/>
      <c r="I1497" s="16" t="str">
        <f t="shared" si="25"/>
        <v>11/2025</v>
      </c>
      <c r="J1497" s="16" t="str">
        <f t="shared" si="26"/>
        <v>CXG-1125</v>
      </c>
    </row>
    <row r="1498">
      <c r="A1498" s="8" t="s">
        <v>11580</v>
      </c>
      <c r="B1498" s="13">
        <v>45982.0</v>
      </c>
      <c r="C1498" s="8" t="s">
        <v>6824</v>
      </c>
      <c r="D1498" s="8" t="s">
        <v>1478</v>
      </c>
      <c r="E1498" s="8">
        <v>33280.0</v>
      </c>
      <c r="G1498" s="8" t="s">
        <v>53</v>
      </c>
      <c r="H1498" s="8"/>
      <c r="I1498" s="16" t="str">
        <f t="shared" si="25"/>
        <v>11/2025</v>
      </c>
      <c r="J1498" s="16" t="str">
        <f t="shared" si="26"/>
        <v>CXG-1125</v>
      </c>
    </row>
    <row r="1499">
      <c r="A1499" s="8" t="s">
        <v>11581</v>
      </c>
      <c r="B1499" s="13">
        <v>45982.0</v>
      </c>
      <c r="C1499" s="8" t="s">
        <v>6824</v>
      </c>
      <c r="D1499" s="8" t="s">
        <v>1478</v>
      </c>
      <c r="E1499" s="8">
        <v>29536.0</v>
      </c>
      <c r="G1499" s="8" t="s">
        <v>53</v>
      </c>
      <c r="H1499" s="8"/>
      <c r="I1499" s="16" t="str">
        <f t="shared" si="25"/>
        <v>11/2025</v>
      </c>
      <c r="J1499" s="16" t="str">
        <f t="shared" si="26"/>
        <v>CXG-1125</v>
      </c>
    </row>
    <row r="1500">
      <c r="A1500" s="8" t="s">
        <v>11582</v>
      </c>
      <c r="B1500" s="13">
        <v>45982.0</v>
      </c>
      <c r="C1500" s="8" t="s">
        <v>6819</v>
      </c>
      <c r="D1500" s="8" t="s">
        <v>2193</v>
      </c>
      <c r="E1500" s="8">
        <v>112578.96</v>
      </c>
      <c r="G1500" s="8" t="s">
        <v>53</v>
      </c>
      <c r="H1500" s="8"/>
      <c r="I1500" s="16" t="str">
        <f t="shared" si="25"/>
        <v>11/2025</v>
      </c>
      <c r="J1500" s="16" t="str">
        <f t="shared" si="26"/>
        <v>CXG-1125</v>
      </c>
    </row>
    <row r="1501">
      <c r="A1501" s="8" t="s">
        <v>11583</v>
      </c>
      <c r="B1501" s="13">
        <v>45985.0</v>
      </c>
      <c r="C1501" s="8" t="s">
        <v>6530</v>
      </c>
      <c r="D1501" s="8" t="s">
        <v>1575</v>
      </c>
      <c r="E1501" s="8">
        <v>90050.0</v>
      </c>
      <c r="G1501" s="8" t="s">
        <v>37</v>
      </c>
      <c r="H1501" s="8" t="s">
        <v>319</v>
      </c>
      <c r="I1501" s="16" t="str">
        <f t="shared" si="25"/>
        <v>11/2025</v>
      </c>
      <c r="J1501" s="16" t="str">
        <f t="shared" si="26"/>
        <v>CXG-1125</v>
      </c>
    </row>
    <row r="1502">
      <c r="A1502" s="8" t="s">
        <v>11584</v>
      </c>
      <c r="B1502" s="13">
        <v>45985.0</v>
      </c>
      <c r="C1502" s="8" t="s">
        <v>6530</v>
      </c>
      <c r="D1502" s="8" t="s">
        <v>1473</v>
      </c>
      <c r="E1502" s="8">
        <v>0.25</v>
      </c>
      <c r="G1502" s="8" t="s">
        <v>37</v>
      </c>
      <c r="H1502" s="8"/>
      <c r="I1502" s="16" t="str">
        <f t="shared" si="25"/>
        <v>11/2025</v>
      </c>
      <c r="J1502" s="16" t="str">
        <f t="shared" si="26"/>
        <v>CXG-1125</v>
      </c>
    </row>
    <row r="1503">
      <c r="A1503" s="8" t="s">
        <v>11585</v>
      </c>
      <c r="B1503" s="13">
        <v>45986.0</v>
      </c>
      <c r="C1503" s="8" t="s">
        <v>6755</v>
      </c>
      <c r="D1503" s="8" t="s">
        <v>1473</v>
      </c>
      <c r="E1503" s="8">
        <v>0.59</v>
      </c>
      <c r="G1503" s="8" t="s">
        <v>135</v>
      </c>
      <c r="H1503" s="8"/>
      <c r="I1503" s="16" t="str">
        <f t="shared" si="25"/>
        <v>11/2025</v>
      </c>
      <c r="J1503" s="16" t="str">
        <f t="shared" si="26"/>
        <v>CXG-1125</v>
      </c>
    </row>
    <row r="1504">
      <c r="A1504" s="8" t="s">
        <v>11586</v>
      </c>
      <c r="B1504" s="13">
        <v>45986.0</v>
      </c>
      <c r="C1504" s="8" t="s">
        <v>6815</v>
      </c>
      <c r="D1504" s="8" t="s">
        <v>2193</v>
      </c>
      <c r="E1504" s="8">
        <v>205796.94</v>
      </c>
      <c r="G1504" s="8" t="s">
        <v>73</v>
      </c>
      <c r="H1504" s="8" t="s">
        <v>11587</v>
      </c>
      <c r="I1504" s="16" t="str">
        <f t="shared" si="25"/>
        <v>11/2025</v>
      </c>
      <c r="J1504" s="16" t="str">
        <f t="shared" si="26"/>
        <v>CXG-1125</v>
      </c>
    </row>
    <row r="1505">
      <c r="A1505" s="8" t="s">
        <v>11588</v>
      </c>
      <c r="B1505" s="13">
        <v>45986.0</v>
      </c>
      <c r="C1505" s="8" t="s">
        <v>6815</v>
      </c>
      <c r="D1505" s="8" t="s">
        <v>1509</v>
      </c>
      <c r="E1505" s="8">
        <v>64639.83</v>
      </c>
      <c r="G1505" s="8" t="s">
        <v>73</v>
      </c>
      <c r="H1505" s="8" t="s">
        <v>2315</v>
      </c>
      <c r="I1505" s="16" t="str">
        <f t="shared" si="25"/>
        <v>11/2025</v>
      </c>
      <c r="J1505" s="16" t="str">
        <f t="shared" si="26"/>
        <v>CXG-1125</v>
      </c>
    </row>
    <row r="1506">
      <c r="A1506" s="8" t="s">
        <v>11589</v>
      </c>
      <c r="B1506" s="13">
        <v>45986.0</v>
      </c>
      <c r="C1506" s="8" t="s">
        <v>6594</v>
      </c>
      <c r="D1506" s="8" t="s">
        <v>1478</v>
      </c>
      <c r="E1506" s="8">
        <v>17510.0</v>
      </c>
      <c r="G1506" s="8" t="s">
        <v>27</v>
      </c>
      <c r="H1506" s="8"/>
      <c r="I1506" s="16" t="str">
        <f t="shared" si="25"/>
        <v>11/2025</v>
      </c>
      <c r="J1506" s="16" t="str">
        <f t="shared" si="26"/>
        <v>CXG-1125</v>
      </c>
    </row>
    <row r="1507">
      <c r="A1507" s="8" t="s">
        <v>11590</v>
      </c>
      <c r="B1507" s="13">
        <v>45986.0</v>
      </c>
      <c r="C1507" s="8" t="s">
        <v>6594</v>
      </c>
      <c r="D1507" s="8" t="s">
        <v>1478</v>
      </c>
      <c r="E1507" s="8">
        <v>8663.0</v>
      </c>
      <c r="G1507" s="8" t="s">
        <v>27</v>
      </c>
      <c r="H1507" s="8"/>
      <c r="I1507" s="16" t="str">
        <f t="shared" si="25"/>
        <v>11/2025</v>
      </c>
      <c r="J1507" s="16" t="str">
        <f t="shared" si="26"/>
        <v>CXG-1125</v>
      </c>
    </row>
    <row r="1508">
      <c r="A1508" s="8" t="s">
        <v>11591</v>
      </c>
      <c r="B1508" s="13">
        <v>45986.0</v>
      </c>
      <c r="C1508" s="8" t="s">
        <v>6209</v>
      </c>
      <c r="D1508" s="8" t="s">
        <v>1473</v>
      </c>
      <c r="E1508" s="8">
        <v>623.33</v>
      </c>
      <c r="G1508" s="8" t="s">
        <v>53</v>
      </c>
      <c r="H1508" s="8"/>
      <c r="I1508" s="16" t="str">
        <f t="shared" si="25"/>
        <v>11/2025</v>
      </c>
      <c r="J1508" s="16" t="str">
        <f t="shared" si="26"/>
        <v>CXG-1125</v>
      </c>
    </row>
    <row r="1509">
      <c r="A1509" s="8" t="s">
        <v>11592</v>
      </c>
      <c r="B1509" s="13">
        <v>45986.0</v>
      </c>
      <c r="C1509" s="8" t="s">
        <v>6774</v>
      </c>
      <c r="D1509" s="8" t="s">
        <v>1478</v>
      </c>
      <c r="E1509" s="8">
        <v>42732.0</v>
      </c>
      <c r="G1509" s="8" t="s">
        <v>206</v>
      </c>
      <c r="H1509" s="8"/>
      <c r="I1509" s="16" t="str">
        <f t="shared" si="25"/>
        <v>11/2025</v>
      </c>
      <c r="J1509" s="16" t="str">
        <f t="shared" si="26"/>
        <v>CXG-1125</v>
      </c>
    </row>
    <row r="1510">
      <c r="A1510" s="8" t="s">
        <v>11593</v>
      </c>
      <c r="B1510" s="13">
        <v>45986.0</v>
      </c>
      <c r="C1510" s="8" t="s">
        <v>6774</v>
      </c>
      <c r="D1510" s="8" t="s">
        <v>1473</v>
      </c>
      <c r="E1510" s="8">
        <v>0.59</v>
      </c>
      <c r="G1510" s="8" t="s">
        <v>206</v>
      </c>
      <c r="H1510" s="8"/>
      <c r="I1510" s="16" t="str">
        <f t="shared" si="25"/>
        <v>11/2025</v>
      </c>
      <c r="J1510" s="16" t="str">
        <f t="shared" si="26"/>
        <v>CXG-1125</v>
      </c>
    </row>
    <row r="1511">
      <c r="A1511" s="8" t="s">
        <v>11594</v>
      </c>
      <c r="B1511" s="13">
        <v>45987.0</v>
      </c>
      <c r="C1511" s="8" t="s">
        <v>6208</v>
      </c>
      <c r="D1511" s="8" t="s">
        <v>1473</v>
      </c>
      <c r="E1511" s="8">
        <v>835.15</v>
      </c>
      <c r="G1511" s="8" t="s">
        <v>105</v>
      </c>
      <c r="H1511" s="8"/>
      <c r="I1511" s="16" t="str">
        <f t="shared" si="25"/>
        <v>11/2025</v>
      </c>
      <c r="J1511" s="16" t="str">
        <f t="shared" si="26"/>
        <v>CXG-1125</v>
      </c>
    </row>
    <row r="1512">
      <c r="A1512" s="8" t="s">
        <v>11595</v>
      </c>
      <c r="B1512" s="13">
        <v>45986.0</v>
      </c>
      <c r="C1512" s="8" t="s">
        <v>6838</v>
      </c>
      <c r="D1512" s="8" t="s">
        <v>1575</v>
      </c>
      <c r="E1512" s="8">
        <v>15000.0</v>
      </c>
      <c r="G1512" s="8" t="s">
        <v>105</v>
      </c>
      <c r="H1512" s="8" t="s">
        <v>319</v>
      </c>
      <c r="I1512" s="16" t="str">
        <f t="shared" si="25"/>
        <v>11/2025</v>
      </c>
      <c r="J1512" s="16" t="str">
        <f t="shared" si="26"/>
        <v>CXG-1125</v>
      </c>
    </row>
    <row r="1513">
      <c r="A1513" s="8" t="s">
        <v>11596</v>
      </c>
      <c r="B1513" s="13">
        <v>45987.0</v>
      </c>
      <c r="C1513" s="8" t="s">
        <v>6838</v>
      </c>
      <c r="D1513" s="8" t="s">
        <v>1575</v>
      </c>
      <c r="E1513" s="8">
        <v>35000.0</v>
      </c>
      <c r="G1513" s="8" t="s">
        <v>105</v>
      </c>
      <c r="H1513" s="8" t="s">
        <v>319</v>
      </c>
      <c r="I1513" s="16" t="str">
        <f t="shared" si="25"/>
        <v>11/2025</v>
      </c>
      <c r="J1513" s="16" t="str">
        <f t="shared" si="26"/>
        <v>CXG-1125</v>
      </c>
    </row>
    <row r="1514">
      <c r="A1514" s="8" t="s">
        <v>11597</v>
      </c>
      <c r="B1514" s="13">
        <v>45987.0</v>
      </c>
      <c r="C1514" s="8" t="s">
        <v>6815</v>
      </c>
      <c r="D1514" s="8" t="s">
        <v>2193</v>
      </c>
      <c r="E1514" s="8">
        <v>101525.07</v>
      </c>
      <c r="G1514" s="8" t="s">
        <v>73</v>
      </c>
      <c r="H1514" s="10" t="s">
        <v>11598</v>
      </c>
      <c r="I1514" s="16" t="str">
        <f t="shared" si="25"/>
        <v>11/2025</v>
      </c>
      <c r="J1514" s="16" t="str">
        <f t="shared" si="26"/>
        <v>CXG-1125</v>
      </c>
    </row>
    <row r="1515">
      <c r="A1515" s="8" t="s">
        <v>11599</v>
      </c>
      <c r="B1515" s="13">
        <v>45987.0</v>
      </c>
      <c r="C1515" s="8" t="s">
        <v>6846</v>
      </c>
      <c r="D1515" s="8" t="s">
        <v>1509</v>
      </c>
      <c r="E1515" s="8">
        <v>71011.65</v>
      </c>
      <c r="G1515" s="8" t="s">
        <v>73</v>
      </c>
      <c r="H1515" s="8" t="s">
        <v>2315</v>
      </c>
      <c r="I1515" s="16" t="str">
        <f t="shared" si="25"/>
        <v>11/2025</v>
      </c>
      <c r="J1515" s="16" t="str">
        <f t="shared" si="26"/>
        <v>CXG-1125</v>
      </c>
    </row>
    <row r="1516">
      <c r="A1516" s="8" t="s">
        <v>11600</v>
      </c>
      <c r="B1516" s="13">
        <v>45987.0</v>
      </c>
      <c r="C1516" s="8" t="s">
        <v>6814</v>
      </c>
      <c r="D1516" s="8" t="s">
        <v>2193</v>
      </c>
      <c r="E1516" s="8">
        <v>70248.38</v>
      </c>
      <c r="G1516" s="8" t="s">
        <v>83</v>
      </c>
      <c r="H1516" s="10" t="s">
        <v>11598</v>
      </c>
      <c r="I1516" s="16" t="str">
        <f t="shared" si="25"/>
        <v>11/2025</v>
      </c>
      <c r="J1516" s="16" t="str">
        <f t="shared" si="26"/>
        <v>CXG-1125</v>
      </c>
    </row>
    <row r="1517">
      <c r="A1517" s="8" t="s">
        <v>11601</v>
      </c>
      <c r="B1517" s="13">
        <v>45986.0</v>
      </c>
      <c r="C1517" s="8" t="s">
        <v>6814</v>
      </c>
      <c r="D1517" s="8" t="s">
        <v>2193</v>
      </c>
      <c r="E1517" s="8">
        <v>1667.37</v>
      </c>
      <c r="G1517" s="8" t="s">
        <v>83</v>
      </c>
      <c r="H1517" s="8"/>
      <c r="I1517" s="16" t="str">
        <f t="shared" si="25"/>
        <v>11/2025</v>
      </c>
      <c r="J1517" s="16" t="str">
        <f t="shared" si="26"/>
        <v>CXG-1125</v>
      </c>
    </row>
    <row r="1518">
      <c r="A1518" s="8" t="s">
        <v>11602</v>
      </c>
      <c r="B1518" s="13">
        <v>45987.0</v>
      </c>
      <c r="C1518" s="8" t="s">
        <v>6209</v>
      </c>
      <c r="D1518" s="8" t="s">
        <v>1478</v>
      </c>
      <c r="E1518" s="8">
        <v>91298.28</v>
      </c>
      <c r="G1518" s="8" t="s">
        <v>53</v>
      </c>
      <c r="H1518" s="8"/>
      <c r="I1518" s="16" t="str">
        <f t="shared" si="25"/>
        <v>11/2025</v>
      </c>
      <c r="J1518" s="16" t="str">
        <f t="shared" si="26"/>
        <v>CXG-1125</v>
      </c>
    </row>
    <row r="1519">
      <c r="A1519" s="8" t="s">
        <v>11603</v>
      </c>
      <c r="B1519" s="13">
        <v>45988.0</v>
      </c>
      <c r="C1519" s="8" t="s">
        <v>6209</v>
      </c>
      <c r="D1519" s="8" t="s">
        <v>1473</v>
      </c>
      <c r="E1519" s="8">
        <v>23.72</v>
      </c>
      <c r="G1519" s="8" t="s">
        <v>53</v>
      </c>
      <c r="H1519" s="8"/>
      <c r="I1519" s="16" t="str">
        <f t="shared" si="25"/>
        <v>11/2025</v>
      </c>
      <c r="J1519" s="16" t="str">
        <f t="shared" si="26"/>
        <v>CXG-1125</v>
      </c>
    </row>
    <row r="1520">
      <c r="A1520" s="10" t="s">
        <v>11604</v>
      </c>
      <c r="B1520" s="13">
        <v>45987.0</v>
      </c>
      <c r="C1520" s="8" t="s">
        <v>6819</v>
      </c>
      <c r="D1520" s="8" t="s">
        <v>1478</v>
      </c>
      <c r="E1520" s="8">
        <v>65130.38</v>
      </c>
      <c r="G1520" s="8" t="s">
        <v>53</v>
      </c>
      <c r="H1520" s="8"/>
      <c r="I1520" s="16" t="str">
        <f t="shared" si="25"/>
        <v>11/2025</v>
      </c>
      <c r="J1520" s="16" t="str">
        <f t="shared" si="26"/>
        <v>CXG-1125</v>
      </c>
    </row>
    <row r="1521">
      <c r="A1521" s="8" t="s">
        <v>11605</v>
      </c>
      <c r="B1521" s="13">
        <v>45987.0</v>
      </c>
      <c r="C1521" s="8" t="s">
        <v>6819</v>
      </c>
      <c r="D1521" s="8" t="s">
        <v>1478</v>
      </c>
      <c r="E1521" s="8">
        <v>16262.6</v>
      </c>
      <c r="G1521" s="8" t="s">
        <v>53</v>
      </c>
      <c r="H1521" s="8"/>
      <c r="I1521" s="16" t="str">
        <f t="shared" si="25"/>
        <v>11/2025</v>
      </c>
      <c r="J1521" s="16" t="str">
        <f t="shared" si="26"/>
        <v>CXG-1125</v>
      </c>
    </row>
    <row r="1522">
      <c r="A1522" s="8" t="s">
        <v>11606</v>
      </c>
      <c r="B1522" s="13">
        <v>45987.0</v>
      </c>
      <c r="C1522" s="8" t="s">
        <v>6819</v>
      </c>
      <c r="D1522" s="8" t="s">
        <v>1478</v>
      </c>
      <c r="E1522" s="8">
        <v>64917.1</v>
      </c>
      <c r="G1522" s="8" t="s">
        <v>53</v>
      </c>
      <c r="H1522" s="8"/>
      <c r="I1522" s="16" t="str">
        <f t="shared" si="25"/>
        <v>11/2025</v>
      </c>
      <c r="J1522" s="16" t="str">
        <f t="shared" si="26"/>
        <v>CXG-1125</v>
      </c>
    </row>
    <row r="1523">
      <c r="A1523" s="8" t="s">
        <v>11607</v>
      </c>
      <c r="B1523" s="13">
        <v>45987.0</v>
      </c>
      <c r="C1523" s="8" t="s">
        <v>6819</v>
      </c>
      <c r="D1523" s="8" t="s">
        <v>1478</v>
      </c>
      <c r="E1523" s="8">
        <v>17595.6</v>
      </c>
      <c r="G1523" s="8" t="s">
        <v>53</v>
      </c>
      <c r="H1523" s="8"/>
      <c r="I1523" s="16" t="str">
        <f t="shared" si="25"/>
        <v>11/2025</v>
      </c>
      <c r="J1523" s="16" t="str">
        <f t="shared" si="26"/>
        <v>CXG-1125</v>
      </c>
    </row>
    <row r="1524">
      <c r="A1524" s="8" t="s">
        <v>11608</v>
      </c>
      <c r="B1524" s="13">
        <v>45988.0</v>
      </c>
      <c r="C1524" s="8" t="s">
        <v>6824</v>
      </c>
      <c r="D1524" s="8" t="s">
        <v>2193</v>
      </c>
      <c r="E1524" s="8">
        <v>275533.76</v>
      </c>
      <c r="G1524" s="8" t="s">
        <v>53</v>
      </c>
      <c r="H1524" s="8" t="s">
        <v>11609</v>
      </c>
      <c r="I1524" s="16" t="str">
        <f t="shared" si="25"/>
        <v>11/2025</v>
      </c>
      <c r="J1524" s="16" t="str">
        <f t="shared" si="26"/>
        <v>CXG-1125</v>
      </c>
    </row>
    <row r="1525">
      <c r="A1525" s="10" t="s">
        <v>11610</v>
      </c>
      <c r="B1525" s="13">
        <v>45988.0</v>
      </c>
      <c r="C1525" s="8" t="s">
        <v>6817</v>
      </c>
      <c r="D1525" s="8" t="s">
        <v>1478</v>
      </c>
      <c r="E1525" s="8">
        <v>11000.0</v>
      </c>
      <c r="G1525" s="8" t="s">
        <v>51</v>
      </c>
      <c r="H1525" s="8"/>
      <c r="I1525" s="16" t="str">
        <f t="shared" si="25"/>
        <v>11/2025</v>
      </c>
      <c r="J1525" s="16" t="str">
        <f t="shared" si="26"/>
        <v>CXG-1125</v>
      </c>
    </row>
    <row r="1526">
      <c r="A1526" s="8" t="s">
        <v>11611</v>
      </c>
      <c r="B1526" s="13">
        <v>45988.0</v>
      </c>
      <c r="C1526" s="8" t="s">
        <v>6817</v>
      </c>
      <c r="D1526" s="8" t="s">
        <v>1478</v>
      </c>
      <c r="E1526" s="8">
        <v>10000.0</v>
      </c>
      <c r="G1526" s="8" t="s">
        <v>51</v>
      </c>
      <c r="H1526" s="8"/>
      <c r="I1526" s="16" t="str">
        <f t="shared" si="25"/>
        <v>11/2025</v>
      </c>
      <c r="J1526" s="16" t="str">
        <f t="shared" si="26"/>
        <v>CXG-1125</v>
      </c>
    </row>
    <row r="1527">
      <c r="A1527" s="8" t="s">
        <v>11612</v>
      </c>
      <c r="B1527" s="13">
        <v>45988.0</v>
      </c>
      <c r="C1527" s="8" t="s">
        <v>6817</v>
      </c>
      <c r="D1527" s="8" t="s">
        <v>1505</v>
      </c>
      <c r="E1527" s="8">
        <v>59000.0</v>
      </c>
      <c r="G1527" s="8" t="s">
        <v>51</v>
      </c>
      <c r="H1527" s="8"/>
      <c r="I1527" s="16" t="str">
        <f t="shared" si="25"/>
        <v>11/2025</v>
      </c>
      <c r="J1527" s="16" t="str">
        <f t="shared" si="26"/>
        <v>CXG-1125</v>
      </c>
    </row>
    <row r="1528">
      <c r="A1528" s="8" t="s">
        <v>11613</v>
      </c>
      <c r="B1528" s="13">
        <v>45988.0</v>
      </c>
      <c r="C1528" s="8" t="s">
        <v>6838</v>
      </c>
      <c r="D1528" s="8" t="s">
        <v>1478</v>
      </c>
      <c r="E1528" s="8">
        <v>22706.0</v>
      </c>
      <c r="G1528" s="8" t="s">
        <v>105</v>
      </c>
      <c r="H1528" s="8"/>
      <c r="I1528" s="16" t="str">
        <f t="shared" si="25"/>
        <v>11/2025</v>
      </c>
      <c r="J1528" s="16" t="str">
        <f t="shared" si="26"/>
        <v>CXG-1125</v>
      </c>
    </row>
    <row r="1529">
      <c r="A1529" s="8" t="s">
        <v>11614</v>
      </c>
      <c r="B1529" s="13">
        <v>45988.0</v>
      </c>
      <c r="C1529" s="8" t="s">
        <v>6815</v>
      </c>
      <c r="D1529" s="8" t="s">
        <v>2193</v>
      </c>
      <c r="E1529" s="8">
        <v>165048.25</v>
      </c>
      <c r="G1529" s="8" t="s">
        <v>73</v>
      </c>
      <c r="H1529" s="8" t="s">
        <v>11615</v>
      </c>
      <c r="I1529" s="16" t="str">
        <f t="shared" si="25"/>
        <v>11/2025</v>
      </c>
      <c r="J1529" s="16" t="str">
        <f t="shared" si="26"/>
        <v>CXG-1125</v>
      </c>
    </row>
    <row r="1530">
      <c r="A1530" s="8" t="s">
        <v>11616</v>
      </c>
      <c r="B1530" s="13">
        <v>45988.0</v>
      </c>
      <c r="C1530" s="8" t="s">
        <v>6846</v>
      </c>
      <c r="D1530" s="8" t="s">
        <v>2193</v>
      </c>
      <c r="E1530" s="8">
        <v>136916.0</v>
      </c>
      <c r="G1530" s="8" t="s">
        <v>73</v>
      </c>
      <c r="H1530" s="8" t="s">
        <v>11615</v>
      </c>
      <c r="I1530" s="16" t="str">
        <f t="shared" si="25"/>
        <v>11/2025</v>
      </c>
      <c r="J1530" s="16" t="str">
        <f t="shared" si="26"/>
        <v>CXG-1125</v>
      </c>
    </row>
    <row r="1531">
      <c r="A1531" s="8" t="s">
        <v>11617</v>
      </c>
      <c r="B1531" s="13">
        <v>45989.0</v>
      </c>
      <c r="C1531" s="8" t="s">
        <v>6846</v>
      </c>
      <c r="D1531" s="8" t="s">
        <v>1509</v>
      </c>
      <c r="E1531" s="8">
        <v>208251.63</v>
      </c>
      <c r="G1531" s="8" t="s">
        <v>73</v>
      </c>
      <c r="H1531" s="8" t="s">
        <v>11618</v>
      </c>
      <c r="I1531" s="16" t="str">
        <f t="shared" si="25"/>
        <v>11/2025</v>
      </c>
      <c r="J1531" s="16" t="str">
        <f t="shared" si="26"/>
        <v>CXG-1125</v>
      </c>
    </row>
    <row r="1532">
      <c r="A1532" s="8" t="s">
        <v>11619</v>
      </c>
      <c r="B1532" s="13">
        <v>45989.0</v>
      </c>
      <c r="C1532" s="8" t="s">
        <v>6846</v>
      </c>
      <c r="D1532" s="8" t="s">
        <v>2193</v>
      </c>
      <c r="E1532" s="8">
        <v>135084.62</v>
      </c>
      <c r="G1532" s="8" t="s">
        <v>73</v>
      </c>
      <c r="H1532" s="8" t="s">
        <v>11620</v>
      </c>
      <c r="I1532" s="16" t="str">
        <f t="shared" si="25"/>
        <v>11/2025</v>
      </c>
      <c r="J1532" s="16" t="str">
        <f t="shared" si="26"/>
        <v>CXG-1125</v>
      </c>
    </row>
    <row r="1533">
      <c r="A1533" s="8" t="s">
        <v>11621</v>
      </c>
      <c r="B1533" s="13">
        <v>45989.0</v>
      </c>
      <c r="C1533" s="8" t="s">
        <v>6594</v>
      </c>
      <c r="D1533" s="8" t="s">
        <v>1478</v>
      </c>
      <c r="E1533" s="8">
        <v>50000.0</v>
      </c>
      <c r="G1533" s="8" t="s">
        <v>27</v>
      </c>
      <c r="H1533" s="8"/>
      <c r="I1533" s="16" t="str">
        <f t="shared" si="25"/>
        <v>11/2025</v>
      </c>
      <c r="J1533" s="16" t="str">
        <f t="shared" si="26"/>
        <v>CXG-1125</v>
      </c>
    </row>
    <row r="1534">
      <c r="A1534" s="8" t="s">
        <v>11622</v>
      </c>
      <c r="B1534" s="13">
        <v>45990.0</v>
      </c>
      <c r="C1534" s="8" t="s">
        <v>6815</v>
      </c>
      <c r="D1534" s="8" t="s">
        <v>2193</v>
      </c>
      <c r="E1534" s="8">
        <v>102178.44</v>
      </c>
      <c r="G1534" s="8" t="s">
        <v>73</v>
      </c>
      <c r="H1534" s="8" t="s">
        <v>11623</v>
      </c>
      <c r="I1534" s="16" t="str">
        <f t="shared" si="25"/>
        <v>11/2025</v>
      </c>
      <c r="J1534" s="16" t="str">
        <f t="shared" si="26"/>
        <v>CXG-1125</v>
      </c>
    </row>
    <row r="1535">
      <c r="A1535" s="8" t="s">
        <v>11624</v>
      </c>
      <c r="B1535" s="13">
        <v>45992.0</v>
      </c>
      <c r="C1535" s="8" t="s">
        <v>6819</v>
      </c>
      <c r="D1535" s="8" t="s">
        <v>1478</v>
      </c>
      <c r="E1535" s="8">
        <v>15622.76</v>
      </c>
      <c r="G1535" s="8" t="s">
        <v>53</v>
      </c>
      <c r="H1535" s="8" t="s">
        <v>11625</v>
      </c>
      <c r="I1535" s="16" t="str">
        <f t="shared" si="25"/>
        <v>12/2025</v>
      </c>
      <c r="J1535" s="16" t="str">
        <f t="shared" si="26"/>
        <v>CXG-1225</v>
      </c>
    </row>
    <row r="1536">
      <c r="A1536" s="8" t="s">
        <v>11626</v>
      </c>
      <c r="B1536" s="13">
        <v>45992.0</v>
      </c>
      <c r="C1536" s="8" t="s">
        <v>6819</v>
      </c>
      <c r="D1536" s="8" t="s">
        <v>1478</v>
      </c>
      <c r="E1536" s="8">
        <v>11930.35</v>
      </c>
      <c r="G1536" s="8" t="s">
        <v>53</v>
      </c>
      <c r="H1536" s="8" t="s">
        <v>11625</v>
      </c>
      <c r="I1536" s="16" t="str">
        <f t="shared" si="25"/>
        <v>12/2025</v>
      </c>
      <c r="J1536" s="16" t="str">
        <f t="shared" si="26"/>
        <v>CXG-1225</v>
      </c>
    </row>
    <row r="1537">
      <c r="A1537" s="8" t="s">
        <v>11627</v>
      </c>
      <c r="B1537" s="13">
        <v>45992.0</v>
      </c>
      <c r="C1537" s="8" t="s">
        <v>6824</v>
      </c>
      <c r="D1537" s="8" t="s">
        <v>1478</v>
      </c>
      <c r="E1537" s="8">
        <v>42656.0</v>
      </c>
      <c r="G1537" s="8" t="s">
        <v>53</v>
      </c>
      <c r="H1537" s="8" t="s">
        <v>11625</v>
      </c>
      <c r="I1537" s="16" t="str">
        <f t="shared" si="25"/>
        <v>12/2025</v>
      </c>
      <c r="J1537" s="16" t="str">
        <f t="shared" si="26"/>
        <v>CXG-1225</v>
      </c>
    </row>
    <row r="1538">
      <c r="A1538" s="8" t="s">
        <v>11628</v>
      </c>
      <c r="B1538" s="13">
        <v>45992.0</v>
      </c>
      <c r="C1538" s="8" t="s">
        <v>6824</v>
      </c>
      <c r="D1538" s="8" t="s">
        <v>1478</v>
      </c>
      <c r="E1538" s="8">
        <v>64810.46</v>
      </c>
      <c r="G1538" s="8" t="s">
        <v>53</v>
      </c>
      <c r="H1538" s="8" t="s">
        <v>11625</v>
      </c>
      <c r="I1538" s="16" t="str">
        <f t="shared" si="25"/>
        <v>12/2025</v>
      </c>
      <c r="J1538" s="16" t="str">
        <f t="shared" si="26"/>
        <v>CXG-1225</v>
      </c>
    </row>
    <row r="1539">
      <c r="A1539" s="8" t="s">
        <v>11629</v>
      </c>
      <c r="B1539" s="13">
        <v>45992.0</v>
      </c>
      <c r="C1539" s="8" t="s">
        <v>6824</v>
      </c>
      <c r="D1539" s="8" t="s">
        <v>1473</v>
      </c>
      <c r="E1539" s="8">
        <v>-1295.0</v>
      </c>
      <c r="G1539" s="8" t="s">
        <v>53</v>
      </c>
      <c r="H1539" s="8"/>
      <c r="I1539" s="16" t="str">
        <f t="shared" si="25"/>
        <v>12/2025</v>
      </c>
      <c r="J1539" s="16" t="str">
        <f t="shared" si="26"/>
        <v>CXG-1225</v>
      </c>
    </row>
    <row r="1540">
      <c r="A1540" s="8"/>
      <c r="B1540" s="13"/>
      <c r="C1540" s="8"/>
      <c r="D1540" s="8"/>
      <c r="E1540" s="8"/>
      <c r="G1540" s="8"/>
      <c r="H1540" s="8"/>
    </row>
    <row r="1541">
      <c r="A1541" s="8" t="s">
        <v>11630</v>
      </c>
      <c r="B1541" s="13">
        <v>45992.0</v>
      </c>
      <c r="C1541" s="8" t="s">
        <v>6850</v>
      </c>
      <c r="D1541" s="8" t="s">
        <v>1478</v>
      </c>
      <c r="E1541" s="8">
        <v>63700.0</v>
      </c>
      <c r="G1541" s="8" t="s">
        <v>53</v>
      </c>
      <c r="H1541" s="8" t="s">
        <v>11615</v>
      </c>
      <c r="I1541" s="16" t="str">
        <f t="shared" ref="I1541:I1586" si="27">TEXT(B1541,"MM/YYYY")</f>
        <v>12/2025</v>
      </c>
      <c r="J1541" s="16" t="str">
        <f t="shared" ref="J1541:J1586" si="28">IF(B1541="","",CONCATENATE("CXG-",TEXT(B1541,"MMYY")))</f>
        <v>CXG-1225</v>
      </c>
    </row>
    <row r="1542">
      <c r="A1542" s="8" t="s">
        <v>11631</v>
      </c>
      <c r="B1542" s="13">
        <v>45992.0</v>
      </c>
      <c r="C1542" s="8" t="s">
        <v>6815</v>
      </c>
      <c r="D1542" s="8" t="s">
        <v>1473</v>
      </c>
      <c r="E1542" s="8">
        <v>-57.43</v>
      </c>
      <c r="G1542" s="8" t="s">
        <v>73</v>
      </c>
      <c r="H1542" s="8"/>
      <c r="I1542" s="16" t="str">
        <f t="shared" si="27"/>
        <v>12/2025</v>
      </c>
      <c r="J1542" s="16" t="str">
        <f t="shared" si="28"/>
        <v>CXG-1225</v>
      </c>
    </row>
    <row r="1543">
      <c r="A1543" s="8" t="s">
        <v>11632</v>
      </c>
      <c r="B1543" s="13">
        <v>45992.0</v>
      </c>
      <c r="C1543" s="8" t="s">
        <v>6846</v>
      </c>
      <c r="D1543" s="8" t="s">
        <v>1509</v>
      </c>
      <c r="E1543" s="8">
        <v>278831.41</v>
      </c>
      <c r="G1543" s="8" t="s">
        <v>73</v>
      </c>
      <c r="H1543" s="8" t="s">
        <v>11633</v>
      </c>
      <c r="I1543" s="16" t="str">
        <f t="shared" si="27"/>
        <v>12/2025</v>
      </c>
      <c r="J1543" s="16" t="str">
        <f t="shared" si="28"/>
        <v>CXG-1225</v>
      </c>
    </row>
    <row r="1544">
      <c r="A1544" s="8" t="s">
        <v>11634</v>
      </c>
      <c r="B1544" s="13">
        <v>45992.0</v>
      </c>
      <c r="C1544" s="8" t="s">
        <v>6137</v>
      </c>
      <c r="D1544" s="8" t="s">
        <v>1478</v>
      </c>
      <c r="E1544" s="8">
        <v>91604.33</v>
      </c>
      <c r="G1544" s="8" t="s">
        <v>65</v>
      </c>
      <c r="H1544" s="8"/>
      <c r="I1544" s="16" t="str">
        <f t="shared" si="27"/>
        <v>12/2025</v>
      </c>
      <c r="J1544" s="16" t="str">
        <f t="shared" si="28"/>
        <v>CXG-1225</v>
      </c>
    </row>
    <row r="1545">
      <c r="A1545" s="8" t="s">
        <v>11635</v>
      </c>
      <c r="B1545" s="13">
        <v>45992.0</v>
      </c>
      <c r="C1545" s="8" t="s">
        <v>6965</v>
      </c>
      <c r="D1545" s="8" t="s">
        <v>1473</v>
      </c>
      <c r="E1545" s="8">
        <v>18500.0</v>
      </c>
      <c r="G1545" s="8" t="s">
        <v>230</v>
      </c>
      <c r="H1545" s="8" t="s">
        <v>11636</v>
      </c>
      <c r="I1545" s="16" t="str">
        <f t="shared" si="27"/>
        <v>12/2025</v>
      </c>
      <c r="J1545" s="16" t="str">
        <f t="shared" si="28"/>
        <v>CXG-1225</v>
      </c>
    </row>
    <row r="1546">
      <c r="A1546" s="8" t="s">
        <v>11637</v>
      </c>
      <c r="B1546" s="13">
        <v>45992.0</v>
      </c>
      <c r="C1546" s="8" t="s">
        <v>6965</v>
      </c>
      <c r="D1546" s="8" t="s">
        <v>1473</v>
      </c>
      <c r="E1546" s="8">
        <v>1.78</v>
      </c>
      <c r="G1546" s="8" t="s">
        <v>230</v>
      </c>
      <c r="H1546" s="8"/>
      <c r="I1546" s="16" t="str">
        <f t="shared" si="27"/>
        <v>12/2025</v>
      </c>
      <c r="J1546" s="16" t="str">
        <f t="shared" si="28"/>
        <v>CXG-1225</v>
      </c>
    </row>
    <row r="1547">
      <c r="A1547" s="8" t="s">
        <v>11638</v>
      </c>
      <c r="B1547" s="13">
        <v>45993.0</v>
      </c>
      <c r="C1547" s="8" t="s">
        <v>6838</v>
      </c>
      <c r="D1547" s="8" t="s">
        <v>1575</v>
      </c>
      <c r="E1547" s="8">
        <v>20525.0</v>
      </c>
      <c r="G1547" s="8" t="s">
        <v>105</v>
      </c>
      <c r="H1547" s="8" t="s">
        <v>319</v>
      </c>
      <c r="I1547" s="16" t="str">
        <f t="shared" si="27"/>
        <v>12/2025</v>
      </c>
      <c r="J1547" s="16" t="str">
        <f t="shared" si="28"/>
        <v>CXG-1225</v>
      </c>
    </row>
    <row r="1548">
      <c r="A1548" s="8" t="s">
        <v>11639</v>
      </c>
      <c r="B1548" s="13">
        <v>45993.0</v>
      </c>
      <c r="C1548" s="8" t="s">
        <v>6594</v>
      </c>
      <c r="D1548" s="8" t="s">
        <v>1575</v>
      </c>
      <c r="E1548" s="8">
        <v>35256.0</v>
      </c>
      <c r="G1548" s="8" t="s">
        <v>27</v>
      </c>
      <c r="H1548" s="8" t="s">
        <v>319</v>
      </c>
      <c r="I1548" s="16" t="str">
        <f t="shared" si="27"/>
        <v>12/2025</v>
      </c>
      <c r="J1548" s="16" t="str">
        <f t="shared" si="28"/>
        <v>CXG-1225</v>
      </c>
    </row>
    <row r="1549">
      <c r="A1549" s="8" t="s">
        <v>11640</v>
      </c>
      <c r="B1549" s="13">
        <v>45993.0</v>
      </c>
      <c r="C1549" s="8" t="s">
        <v>6594</v>
      </c>
      <c r="D1549" s="8" t="s">
        <v>1575</v>
      </c>
      <c r="E1549" s="8">
        <v>14744.0</v>
      </c>
      <c r="G1549" s="8" t="s">
        <v>27</v>
      </c>
      <c r="H1549" s="8" t="s">
        <v>319</v>
      </c>
      <c r="I1549" s="16" t="str">
        <f t="shared" si="27"/>
        <v>12/2025</v>
      </c>
      <c r="J1549" s="16" t="str">
        <f t="shared" si="28"/>
        <v>CXG-1225</v>
      </c>
    </row>
    <row r="1550">
      <c r="A1550" s="8" t="s">
        <v>11641</v>
      </c>
      <c r="B1550" s="13">
        <v>45993.0</v>
      </c>
      <c r="C1550" s="8" t="s">
        <v>6817</v>
      </c>
      <c r="D1550" s="8" t="s">
        <v>1505</v>
      </c>
      <c r="E1550" s="8">
        <v>49000.0</v>
      </c>
      <c r="G1550" s="8" t="s">
        <v>51</v>
      </c>
      <c r="H1550" s="8"/>
      <c r="I1550" s="16" t="str">
        <f t="shared" si="27"/>
        <v>12/2025</v>
      </c>
      <c r="J1550" s="16" t="str">
        <f t="shared" si="28"/>
        <v>CXG-1225</v>
      </c>
    </row>
    <row r="1551">
      <c r="A1551" s="8" t="s">
        <v>11642</v>
      </c>
      <c r="B1551" s="13">
        <v>45993.0</v>
      </c>
      <c r="C1551" s="8" t="s">
        <v>6860</v>
      </c>
      <c r="D1551" s="8" t="s">
        <v>1575</v>
      </c>
      <c r="E1551" s="8">
        <v>10000.0</v>
      </c>
      <c r="G1551" s="8" t="s">
        <v>232</v>
      </c>
      <c r="H1551" s="8" t="s">
        <v>319</v>
      </c>
      <c r="I1551" s="16" t="str">
        <f t="shared" si="27"/>
        <v>12/2025</v>
      </c>
      <c r="J1551" s="16" t="str">
        <f t="shared" si="28"/>
        <v>CXG-1225</v>
      </c>
    </row>
    <row r="1552">
      <c r="A1552" s="8" t="s">
        <v>11643</v>
      </c>
      <c r="B1552" s="13">
        <v>45992.0</v>
      </c>
      <c r="C1552" s="8" t="s">
        <v>6850</v>
      </c>
      <c r="D1552" s="8" t="s">
        <v>1478</v>
      </c>
      <c r="E1552" s="8">
        <v>37882.0</v>
      </c>
      <c r="G1552" s="8" t="s">
        <v>53</v>
      </c>
      <c r="H1552" s="8"/>
      <c r="I1552" s="16" t="str">
        <f t="shared" si="27"/>
        <v>12/2025</v>
      </c>
      <c r="J1552" s="16" t="str">
        <f t="shared" si="28"/>
        <v>CXG-1225</v>
      </c>
    </row>
    <row r="1553">
      <c r="A1553" s="8" t="s">
        <v>11644</v>
      </c>
      <c r="B1553" s="13">
        <v>45992.0</v>
      </c>
      <c r="C1553" s="8" t="s">
        <v>6850</v>
      </c>
      <c r="D1553" s="8" t="s">
        <v>1478</v>
      </c>
      <c r="E1553" s="8">
        <v>28028.0</v>
      </c>
      <c r="G1553" s="8" t="s">
        <v>53</v>
      </c>
      <c r="H1553" s="8"/>
      <c r="I1553" s="16" t="str">
        <f t="shared" si="27"/>
        <v>12/2025</v>
      </c>
      <c r="J1553" s="16" t="str">
        <f t="shared" si="28"/>
        <v>CXG-1225</v>
      </c>
    </row>
    <row r="1554">
      <c r="A1554" s="8" t="s">
        <v>11645</v>
      </c>
      <c r="B1554" s="13">
        <v>45992.0</v>
      </c>
      <c r="C1554" s="8" t="s">
        <v>6850</v>
      </c>
      <c r="D1554" s="8" t="s">
        <v>1478</v>
      </c>
      <c r="E1554" s="8">
        <v>63440.0</v>
      </c>
      <c r="G1554" s="8" t="s">
        <v>53</v>
      </c>
      <c r="H1554" s="8"/>
      <c r="I1554" s="16" t="str">
        <f t="shared" si="27"/>
        <v>12/2025</v>
      </c>
      <c r="J1554" s="16" t="str">
        <f t="shared" si="28"/>
        <v>CXG-1225</v>
      </c>
    </row>
    <row r="1555">
      <c r="A1555" s="8" t="s">
        <v>11646</v>
      </c>
      <c r="B1555" s="13">
        <v>45992.0</v>
      </c>
      <c r="C1555" s="8" t="s">
        <v>6850</v>
      </c>
      <c r="D1555" s="8" t="s">
        <v>1478</v>
      </c>
      <c r="E1555" s="8">
        <v>9984.0</v>
      </c>
      <c r="G1555" s="8" t="s">
        <v>53</v>
      </c>
      <c r="H1555" s="8"/>
      <c r="I1555" s="16" t="str">
        <f t="shared" si="27"/>
        <v>12/2025</v>
      </c>
      <c r="J1555" s="16" t="str">
        <f t="shared" si="28"/>
        <v>CXG-1225</v>
      </c>
    </row>
    <row r="1556">
      <c r="A1556" s="8" t="s">
        <v>11647</v>
      </c>
      <c r="B1556" s="13">
        <v>45992.0</v>
      </c>
      <c r="C1556" s="8" t="s">
        <v>6819</v>
      </c>
      <c r="D1556" s="8" t="s">
        <v>1473</v>
      </c>
      <c r="E1556" s="8">
        <v>4258.0</v>
      </c>
      <c r="G1556" s="8" t="s">
        <v>53</v>
      </c>
      <c r="H1556" s="8"/>
      <c r="I1556" s="16" t="str">
        <f t="shared" si="27"/>
        <v>12/2025</v>
      </c>
      <c r="J1556" s="16" t="str">
        <f t="shared" si="28"/>
        <v>CXG-1225</v>
      </c>
    </row>
    <row r="1557">
      <c r="A1557" s="8" t="s">
        <v>11648</v>
      </c>
      <c r="B1557" s="13">
        <v>45993.0</v>
      </c>
      <c r="C1557" s="8" t="s">
        <v>6850</v>
      </c>
      <c r="D1557" s="8" t="s">
        <v>1478</v>
      </c>
      <c r="E1557" s="8">
        <v>57486.0</v>
      </c>
      <c r="G1557" s="8" t="s">
        <v>53</v>
      </c>
      <c r="H1557" s="8"/>
      <c r="I1557" s="16" t="str">
        <f t="shared" si="27"/>
        <v>12/2025</v>
      </c>
      <c r="J1557" s="16" t="str">
        <f t="shared" si="28"/>
        <v>CXG-1225</v>
      </c>
    </row>
    <row r="1558">
      <c r="A1558" s="8" t="s">
        <v>11649</v>
      </c>
      <c r="B1558" s="13">
        <v>45993.0</v>
      </c>
      <c r="C1558" s="8" t="s">
        <v>6850</v>
      </c>
      <c r="D1558" s="8" t="s">
        <v>1478</v>
      </c>
      <c r="E1558" s="8">
        <v>30758.0</v>
      </c>
      <c r="G1558" s="8" t="s">
        <v>53</v>
      </c>
      <c r="H1558" s="8"/>
      <c r="I1558" s="16" t="str">
        <f t="shared" si="27"/>
        <v>12/2025</v>
      </c>
      <c r="J1558" s="16" t="str">
        <f t="shared" si="28"/>
        <v>CXG-1225</v>
      </c>
    </row>
    <row r="1559">
      <c r="A1559" s="8" t="s">
        <v>11650</v>
      </c>
      <c r="B1559" s="13">
        <v>45993.0</v>
      </c>
      <c r="C1559" s="8" t="s">
        <v>6850</v>
      </c>
      <c r="D1559" s="8" t="s">
        <v>1478</v>
      </c>
      <c r="E1559" s="8">
        <v>39000.0</v>
      </c>
      <c r="G1559" s="8" t="s">
        <v>53</v>
      </c>
      <c r="H1559" s="8"/>
      <c r="I1559" s="16" t="str">
        <f t="shared" si="27"/>
        <v>12/2025</v>
      </c>
      <c r="J1559" s="16" t="str">
        <f t="shared" si="28"/>
        <v>CXG-1225</v>
      </c>
    </row>
    <row r="1560">
      <c r="A1560" s="8" t="s">
        <v>11651</v>
      </c>
      <c r="B1560" s="13">
        <v>45993.0</v>
      </c>
      <c r="C1560" s="8" t="s">
        <v>6850</v>
      </c>
      <c r="D1560" s="8" t="s">
        <v>1478</v>
      </c>
      <c r="E1560" s="8">
        <v>63700.0</v>
      </c>
      <c r="G1560" s="8" t="s">
        <v>53</v>
      </c>
      <c r="H1560" s="8"/>
      <c r="I1560" s="16" t="str">
        <f t="shared" si="27"/>
        <v>12/2025</v>
      </c>
      <c r="J1560" s="16" t="str">
        <f t="shared" si="28"/>
        <v>CXG-1225</v>
      </c>
    </row>
    <row r="1561">
      <c r="A1561" s="8" t="s">
        <v>11652</v>
      </c>
      <c r="B1561" s="13">
        <v>45994.0</v>
      </c>
      <c r="C1561" s="8" t="s">
        <v>6817</v>
      </c>
      <c r="D1561" s="8" t="s">
        <v>1478</v>
      </c>
      <c r="E1561" s="8">
        <v>30000.0</v>
      </c>
      <c r="G1561" s="8" t="s">
        <v>51</v>
      </c>
      <c r="H1561" s="8"/>
      <c r="I1561" s="16" t="str">
        <f t="shared" si="27"/>
        <v>12/2025</v>
      </c>
      <c r="J1561" s="16" t="str">
        <f t="shared" si="28"/>
        <v>CXG-1225</v>
      </c>
    </row>
    <row r="1562">
      <c r="A1562" s="8" t="s">
        <v>11653</v>
      </c>
      <c r="B1562" s="13">
        <v>45994.0</v>
      </c>
      <c r="C1562" s="8" t="s">
        <v>6594</v>
      </c>
      <c r="D1562" s="8" t="s">
        <v>1478</v>
      </c>
      <c r="E1562" s="8">
        <v>21450.0</v>
      </c>
      <c r="G1562" s="8" t="s">
        <v>27</v>
      </c>
      <c r="H1562" s="8"/>
      <c r="I1562" s="16" t="str">
        <f t="shared" si="27"/>
        <v>12/2025</v>
      </c>
      <c r="J1562" s="16" t="str">
        <f t="shared" si="28"/>
        <v>CXG-1225</v>
      </c>
    </row>
    <row r="1563">
      <c r="A1563" s="8" t="s">
        <v>11654</v>
      </c>
      <c r="B1563" s="13">
        <v>45994.0</v>
      </c>
      <c r="C1563" s="8" t="s">
        <v>6594</v>
      </c>
      <c r="D1563" s="8" t="s">
        <v>1478</v>
      </c>
      <c r="E1563" s="8">
        <v>8550.0</v>
      </c>
      <c r="G1563" s="8" t="s">
        <v>27</v>
      </c>
      <c r="H1563" s="8"/>
      <c r="I1563" s="16" t="str">
        <f t="shared" si="27"/>
        <v>12/2025</v>
      </c>
      <c r="J1563" s="16" t="str">
        <f t="shared" si="28"/>
        <v>CXG-1225</v>
      </c>
    </row>
    <row r="1564">
      <c r="A1564" s="8" t="s">
        <v>11655</v>
      </c>
      <c r="B1564" s="13">
        <v>45994.0</v>
      </c>
      <c r="C1564" s="8" t="s">
        <v>6838</v>
      </c>
      <c r="D1564" s="8" t="s">
        <v>1575</v>
      </c>
      <c r="E1564" s="8">
        <v>50000.0</v>
      </c>
      <c r="G1564" s="8" t="s">
        <v>105</v>
      </c>
      <c r="H1564" s="8" t="s">
        <v>609</v>
      </c>
      <c r="I1564" s="16" t="str">
        <f t="shared" si="27"/>
        <v>12/2025</v>
      </c>
      <c r="J1564" s="16" t="str">
        <f t="shared" si="28"/>
        <v>CXG-1225</v>
      </c>
    </row>
    <row r="1565">
      <c r="A1565" s="8" t="s">
        <v>11656</v>
      </c>
      <c r="B1565" s="13">
        <v>45994.0</v>
      </c>
      <c r="C1565" s="8" t="s">
        <v>6860</v>
      </c>
      <c r="D1565" s="8" t="s">
        <v>1575</v>
      </c>
      <c r="E1565" s="8">
        <v>10000.0</v>
      </c>
      <c r="G1565" s="8" t="s">
        <v>232</v>
      </c>
      <c r="H1565" s="8" t="s">
        <v>609</v>
      </c>
      <c r="I1565" s="16" t="str">
        <f t="shared" si="27"/>
        <v>12/2025</v>
      </c>
      <c r="J1565" s="16" t="str">
        <f t="shared" si="28"/>
        <v>CXG-1225</v>
      </c>
    </row>
    <row r="1566">
      <c r="A1566" s="8" t="s">
        <v>11657</v>
      </c>
      <c r="B1566" s="13">
        <v>45995.0</v>
      </c>
      <c r="C1566" s="8" t="s">
        <v>6846</v>
      </c>
      <c r="D1566" s="8" t="s">
        <v>1509</v>
      </c>
      <c r="E1566" s="8">
        <v>101050.84</v>
      </c>
      <c r="G1566" s="8" t="s">
        <v>73</v>
      </c>
      <c r="H1566" s="8" t="s">
        <v>11658</v>
      </c>
      <c r="I1566" s="16" t="str">
        <f t="shared" si="27"/>
        <v>12/2025</v>
      </c>
      <c r="J1566" s="16" t="str">
        <f t="shared" si="28"/>
        <v>CXG-1225</v>
      </c>
    </row>
    <row r="1567">
      <c r="A1567" s="8" t="s">
        <v>11659</v>
      </c>
      <c r="B1567" s="13">
        <v>45995.0</v>
      </c>
      <c r="C1567" s="8" t="s">
        <v>6865</v>
      </c>
      <c r="D1567" s="8" t="s">
        <v>1509</v>
      </c>
      <c r="E1567" s="8">
        <v>128104.03</v>
      </c>
      <c r="G1567" s="8" t="s">
        <v>61</v>
      </c>
      <c r="H1567" s="8" t="s">
        <v>2313</v>
      </c>
      <c r="I1567" s="16" t="str">
        <f t="shared" si="27"/>
        <v>12/2025</v>
      </c>
      <c r="J1567" s="16" t="str">
        <f t="shared" si="28"/>
        <v>CXG-1225</v>
      </c>
    </row>
    <row r="1568">
      <c r="A1568" s="8" t="s">
        <v>11660</v>
      </c>
      <c r="B1568" s="13">
        <v>45995.0</v>
      </c>
      <c r="C1568" s="8" t="s">
        <v>6817</v>
      </c>
      <c r="D1568" s="8" t="s">
        <v>1478</v>
      </c>
      <c r="E1568" s="8">
        <v>40000.0</v>
      </c>
      <c r="G1568" s="8" t="s">
        <v>51</v>
      </c>
      <c r="H1568" s="8"/>
      <c r="I1568" s="16" t="str">
        <f t="shared" si="27"/>
        <v>12/2025</v>
      </c>
      <c r="J1568" s="16" t="str">
        <f t="shared" si="28"/>
        <v>CXG-1225</v>
      </c>
    </row>
    <row r="1569">
      <c r="A1569" s="8" t="s">
        <v>11661</v>
      </c>
      <c r="B1569" s="13">
        <v>45996.0</v>
      </c>
      <c r="C1569" s="8" t="s">
        <v>6865</v>
      </c>
      <c r="D1569" s="8" t="s">
        <v>1509</v>
      </c>
      <c r="E1569" s="8">
        <v>83684.57</v>
      </c>
      <c r="G1569" s="8" t="s">
        <v>61</v>
      </c>
      <c r="H1569" s="8" t="s">
        <v>2313</v>
      </c>
      <c r="I1569" s="16" t="str">
        <f t="shared" si="27"/>
        <v>12/2025</v>
      </c>
      <c r="J1569" s="16" t="str">
        <f t="shared" si="28"/>
        <v>CXG-1225</v>
      </c>
    </row>
    <row r="1570">
      <c r="A1570" s="8" t="s">
        <v>11662</v>
      </c>
      <c r="B1570" s="13">
        <v>45996.0</v>
      </c>
      <c r="C1570" s="8" t="s">
        <v>6594</v>
      </c>
      <c r="D1570" s="8" t="s">
        <v>1478</v>
      </c>
      <c r="E1570" s="8">
        <v>35000.0</v>
      </c>
      <c r="G1570" s="8" t="s">
        <v>27</v>
      </c>
      <c r="H1570" s="8"/>
      <c r="I1570" s="16" t="str">
        <f t="shared" si="27"/>
        <v>12/2025</v>
      </c>
      <c r="J1570" s="16" t="str">
        <f t="shared" si="28"/>
        <v>CXG-1225</v>
      </c>
    </row>
    <row r="1571">
      <c r="A1571" s="8" t="s">
        <v>11663</v>
      </c>
      <c r="B1571" s="13">
        <v>45996.0</v>
      </c>
      <c r="C1571" s="8" t="s">
        <v>6846</v>
      </c>
      <c r="D1571" s="8" t="s">
        <v>2193</v>
      </c>
      <c r="E1571" s="8">
        <v>233145.34</v>
      </c>
      <c r="G1571" s="8" t="s">
        <v>73</v>
      </c>
      <c r="H1571" s="8" t="s">
        <v>11664</v>
      </c>
      <c r="I1571" s="16" t="str">
        <f t="shared" si="27"/>
        <v>12/2025</v>
      </c>
      <c r="J1571" s="16" t="str">
        <f t="shared" si="28"/>
        <v>CXG-1225</v>
      </c>
    </row>
    <row r="1572">
      <c r="A1572" s="8" t="s">
        <v>11665</v>
      </c>
      <c r="B1572" s="13">
        <v>45996.0</v>
      </c>
      <c r="C1572" s="8" t="s">
        <v>6846</v>
      </c>
      <c r="D1572" s="8" t="s">
        <v>1509</v>
      </c>
      <c r="E1572" s="8">
        <v>169083.17</v>
      </c>
      <c r="G1572" s="8" t="s">
        <v>73</v>
      </c>
      <c r="H1572" s="8" t="s">
        <v>2315</v>
      </c>
      <c r="I1572" s="16" t="str">
        <f t="shared" si="27"/>
        <v>12/2025</v>
      </c>
      <c r="J1572" s="16" t="str">
        <f t="shared" si="28"/>
        <v>CXG-1225</v>
      </c>
    </row>
    <row r="1573">
      <c r="A1573" s="8" t="s">
        <v>11666</v>
      </c>
      <c r="B1573" s="13">
        <v>45999.0</v>
      </c>
      <c r="C1573" s="8" t="s">
        <v>6865</v>
      </c>
      <c r="D1573" s="8" t="s">
        <v>1509</v>
      </c>
      <c r="E1573" s="8">
        <v>86098.2</v>
      </c>
      <c r="G1573" s="8" t="s">
        <v>61</v>
      </c>
      <c r="H1573" s="8" t="s">
        <v>2313</v>
      </c>
      <c r="I1573" s="16" t="str">
        <f t="shared" si="27"/>
        <v>12/2025</v>
      </c>
      <c r="J1573" s="16" t="str">
        <f t="shared" si="28"/>
        <v>CXG-1225</v>
      </c>
    </row>
    <row r="1574">
      <c r="A1574" s="8" t="s">
        <v>11667</v>
      </c>
      <c r="B1574" s="13">
        <v>45999.0</v>
      </c>
      <c r="C1574" s="8" t="s">
        <v>6865</v>
      </c>
      <c r="D1574" s="8" t="s">
        <v>1473</v>
      </c>
      <c r="E1574" s="8">
        <v>-0.56</v>
      </c>
      <c r="G1574" s="8" t="s">
        <v>61</v>
      </c>
      <c r="H1574" s="8"/>
      <c r="I1574" s="16" t="str">
        <f t="shared" si="27"/>
        <v>12/2025</v>
      </c>
      <c r="J1574" s="16" t="str">
        <f t="shared" si="28"/>
        <v>CXG-1225</v>
      </c>
    </row>
    <row r="1575">
      <c r="A1575" s="8" t="s">
        <v>11668</v>
      </c>
      <c r="B1575" s="13">
        <v>45999.0</v>
      </c>
      <c r="C1575" s="8" t="s">
        <v>6858</v>
      </c>
      <c r="D1575" s="8" t="s">
        <v>1575</v>
      </c>
      <c r="E1575" s="8">
        <v>18000.0</v>
      </c>
      <c r="G1575" s="8" t="s">
        <v>97</v>
      </c>
      <c r="H1575" s="8" t="s">
        <v>434</v>
      </c>
      <c r="I1575" s="16" t="str">
        <f t="shared" si="27"/>
        <v>12/2025</v>
      </c>
      <c r="J1575" s="16" t="str">
        <f t="shared" si="28"/>
        <v>CXG-1225</v>
      </c>
    </row>
    <row r="1576">
      <c r="A1576" s="8" t="s">
        <v>11669</v>
      </c>
      <c r="B1576" s="13">
        <v>45999.0</v>
      </c>
      <c r="C1576" s="8" t="s">
        <v>6858</v>
      </c>
      <c r="D1576" s="8" t="s">
        <v>1575</v>
      </c>
      <c r="E1576" s="8">
        <v>5000.0</v>
      </c>
      <c r="G1576" s="8" t="s">
        <v>97</v>
      </c>
      <c r="H1576" s="8" t="s">
        <v>434</v>
      </c>
      <c r="I1576" s="16" t="str">
        <f t="shared" si="27"/>
        <v>12/2025</v>
      </c>
      <c r="J1576" s="16" t="str">
        <f t="shared" si="28"/>
        <v>CXG-1225</v>
      </c>
    </row>
    <row r="1577">
      <c r="A1577" s="8" t="s">
        <v>11670</v>
      </c>
      <c r="B1577" s="13">
        <v>45999.0</v>
      </c>
      <c r="C1577" s="8" t="s">
        <v>6858</v>
      </c>
      <c r="D1577" s="8" t="s">
        <v>1575</v>
      </c>
      <c r="E1577" s="8">
        <v>16100.0</v>
      </c>
      <c r="G1577" s="8" t="s">
        <v>97</v>
      </c>
      <c r="H1577" s="8" t="s">
        <v>434</v>
      </c>
      <c r="I1577" s="16" t="str">
        <f t="shared" si="27"/>
        <v>12/2025</v>
      </c>
      <c r="J1577" s="16" t="str">
        <f t="shared" si="28"/>
        <v>CXG-1225</v>
      </c>
    </row>
    <row r="1578">
      <c r="A1578" s="8" t="s">
        <v>11671</v>
      </c>
      <c r="B1578" s="13">
        <v>45999.0</v>
      </c>
      <c r="C1578" s="8" t="s">
        <v>6858</v>
      </c>
      <c r="D1578" s="8" t="s">
        <v>1575</v>
      </c>
      <c r="E1578" s="8">
        <v>48000.0</v>
      </c>
      <c r="G1578" s="8" t="s">
        <v>97</v>
      </c>
      <c r="H1578" s="8" t="s">
        <v>434</v>
      </c>
      <c r="I1578" s="16" t="str">
        <f t="shared" si="27"/>
        <v>12/2025</v>
      </c>
      <c r="J1578" s="16" t="str">
        <f t="shared" si="28"/>
        <v>CXG-1225</v>
      </c>
    </row>
    <row r="1579">
      <c r="A1579" s="8" t="s">
        <v>11672</v>
      </c>
      <c r="B1579" s="13">
        <v>46000.0</v>
      </c>
      <c r="C1579" s="8" t="s">
        <v>6677</v>
      </c>
      <c r="D1579" s="8" t="s">
        <v>1473</v>
      </c>
      <c r="E1579" s="8">
        <v>7064.03</v>
      </c>
      <c r="G1579" s="8" t="s">
        <v>83</v>
      </c>
      <c r="H1579" s="8"/>
      <c r="I1579" s="16" t="str">
        <f t="shared" si="27"/>
        <v>12/2025</v>
      </c>
      <c r="J1579" s="16" t="str">
        <f t="shared" si="28"/>
        <v>CXG-1225</v>
      </c>
    </row>
    <row r="1580">
      <c r="A1580" s="8" t="s">
        <v>11673</v>
      </c>
      <c r="B1580" s="13">
        <v>46000.0</v>
      </c>
      <c r="C1580" s="8" t="s">
        <v>6814</v>
      </c>
      <c r="D1580" s="8" t="s">
        <v>1473</v>
      </c>
      <c r="E1580" s="8">
        <v>50.96</v>
      </c>
      <c r="G1580" s="8" t="s">
        <v>83</v>
      </c>
      <c r="H1580" s="8"/>
      <c r="I1580" s="16" t="str">
        <f t="shared" si="27"/>
        <v>12/2025</v>
      </c>
      <c r="J1580" s="16" t="str">
        <f t="shared" si="28"/>
        <v>CXG-1225</v>
      </c>
    </row>
    <row r="1581">
      <c r="A1581" s="8" t="s">
        <v>11674</v>
      </c>
      <c r="B1581" s="13">
        <v>46000.0</v>
      </c>
      <c r="C1581" s="8" t="s">
        <v>6711</v>
      </c>
      <c r="D1581" s="8" t="s">
        <v>1473</v>
      </c>
      <c r="E1581" s="8">
        <v>-2675.25</v>
      </c>
      <c r="G1581" s="8" t="s">
        <v>41</v>
      </c>
      <c r="H1581" s="8"/>
      <c r="I1581" s="16" t="str">
        <f t="shared" si="27"/>
        <v>12/2025</v>
      </c>
      <c r="J1581" s="16" t="str">
        <f t="shared" si="28"/>
        <v>CXG-1225</v>
      </c>
    </row>
    <row r="1582">
      <c r="A1582" s="8" t="s">
        <v>11675</v>
      </c>
      <c r="B1582" s="13">
        <v>46000.0</v>
      </c>
      <c r="C1582" s="8" t="s">
        <v>6819</v>
      </c>
      <c r="D1582" s="8" t="s">
        <v>1473</v>
      </c>
      <c r="E1582" s="8">
        <v>0.95</v>
      </c>
      <c r="G1582" s="8" t="s">
        <v>53</v>
      </c>
      <c r="H1582" s="8"/>
      <c r="I1582" s="16" t="str">
        <f t="shared" si="27"/>
        <v>12/2025</v>
      </c>
      <c r="J1582" s="16" t="str">
        <f t="shared" si="28"/>
        <v>CXG-1225</v>
      </c>
    </row>
    <row r="1583">
      <c r="A1583" s="8" t="s">
        <v>11676</v>
      </c>
      <c r="B1583" s="13">
        <v>45996.0</v>
      </c>
      <c r="C1583" s="8" t="s">
        <v>6850</v>
      </c>
      <c r="D1583" s="8" t="s">
        <v>1478</v>
      </c>
      <c r="E1583" s="8">
        <v>14378.0</v>
      </c>
      <c r="G1583" s="8" t="s">
        <v>53</v>
      </c>
      <c r="H1583" s="8"/>
      <c r="I1583" s="16" t="str">
        <f t="shared" si="27"/>
        <v>12/2025</v>
      </c>
      <c r="J1583" s="16" t="str">
        <f t="shared" si="28"/>
        <v>CXG-1225</v>
      </c>
    </row>
    <row r="1584">
      <c r="A1584" s="8" t="s">
        <v>11677</v>
      </c>
      <c r="B1584" s="13">
        <v>45996.0</v>
      </c>
      <c r="C1584" s="8" t="s">
        <v>6850</v>
      </c>
      <c r="D1584" s="8" t="s">
        <v>1478</v>
      </c>
      <c r="E1584" s="8">
        <v>49875.0</v>
      </c>
      <c r="G1584" s="8" t="s">
        <v>53</v>
      </c>
      <c r="H1584" s="8"/>
      <c r="I1584" s="16" t="str">
        <f t="shared" si="27"/>
        <v>12/2025</v>
      </c>
      <c r="J1584" s="16" t="str">
        <f t="shared" si="28"/>
        <v>CXG-1225</v>
      </c>
    </row>
    <row r="1585">
      <c r="A1585" s="8" t="s">
        <v>11678</v>
      </c>
      <c r="B1585" s="13">
        <v>45996.0</v>
      </c>
      <c r="C1585" s="8" t="s">
        <v>6850</v>
      </c>
      <c r="D1585" s="8" t="s">
        <v>1478</v>
      </c>
      <c r="E1585" s="8">
        <v>24658.2</v>
      </c>
      <c r="G1585" s="8" t="s">
        <v>53</v>
      </c>
      <c r="H1585" s="8"/>
      <c r="I1585" s="16" t="str">
        <f t="shared" si="27"/>
        <v>12/2025</v>
      </c>
      <c r="J1585" s="16" t="str">
        <f t="shared" si="28"/>
        <v>CXG-1225</v>
      </c>
    </row>
    <row r="1586">
      <c r="A1586" s="8" t="s">
        <v>11679</v>
      </c>
      <c r="B1586" s="13">
        <v>45996.0</v>
      </c>
      <c r="C1586" s="8" t="s">
        <v>6850</v>
      </c>
      <c r="D1586" s="8" t="s">
        <v>1478</v>
      </c>
      <c r="E1586" s="8">
        <v>63440.0</v>
      </c>
      <c r="G1586" s="8" t="s">
        <v>53</v>
      </c>
      <c r="H1586" s="8"/>
      <c r="I1586" s="16" t="str">
        <f t="shared" si="27"/>
        <v>12/2025</v>
      </c>
      <c r="J1586" s="16" t="str">
        <f t="shared" si="28"/>
        <v>CXG-1225</v>
      </c>
    </row>
    <row r="1587">
      <c r="A1587" s="8"/>
      <c r="B1587" s="13"/>
      <c r="C1587" s="8"/>
      <c r="D1587" s="8"/>
      <c r="E1587" s="8"/>
      <c r="G1587" s="8"/>
      <c r="H1587" s="8"/>
    </row>
    <row r="1588">
      <c r="A1588" s="8" t="s">
        <v>11680</v>
      </c>
      <c r="B1588" s="13">
        <v>45996.0</v>
      </c>
      <c r="C1588" s="8" t="s">
        <v>6850</v>
      </c>
      <c r="D1588" s="8" t="s">
        <v>1478</v>
      </c>
      <c r="E1588" s="8">
        <v>62595.0</v>
      </c>
      <c r="G1588" s="8" t="s">
        <v>53</v>
      </c>
      <c r="H1588" s="8"/>
      <c r="I1588" s="16" t="str">
        <f t="shared" ref="I1588:I1705" si="29">TEXT(B1588,"MM/YYYY")</f>
        <v>12/2025</v>
      </c>
      <c r="J1588" s="16" t="str">
        <f t="shared" ref="J1588:J1705" si="30">IF(B1588="","",CONCATENATE("CXG-",TEXT(B1588,"MMYY")))</f>
        <v>CXG-1225</v>
      </c>
    </row>
    <row r="1589">
      <c r="A1589" s="8" t="s">
        <v>11681</v>
      </c>
      <c r="B1589" s="13">
        <v>45996.0</v>
      </c>
      <c r="C1589" s="8" t="s">
        <v>6850</v>
      </c>
      <c r="D1589" s="8" t="s">
        <v>1478</v>
      </c>
      <c r="E1589" s="8">
        <v>34879.0</v>
      </c>
      <c r="G1589" s="8" t="s">
        <v>53</v>
      </c>
      <c r="H1589" s="8"/>
      <c r="I1589" s="16" t="str">
        <f t="shared" si="29"/>
        <v>12/2025</v>
      </c>
      <c r="J1589" s="16" t="str">
        <f t="shared" si="30"/>
        <v>CXG-1225</v>
      </c>
    </row>
    <row r="1590">
      <c r="A1590" s="8" t="s">
        <v>11682</v>
      </c>
      <c r="B1590" s="13">
        <v>45996.0</v>
      </c>
      <c r="C1590" s="8" t="s">
        <v>6137</v>
      </c>
      <c r="D1590" s="8" t="s">
        <v>1478</v>
      </c>
      <c r="E1590" s="8">
        <v>65244.66</v>
      </c>
      <c r="G1590" s="8" t="s">
        <v>65</v>
      </c>
      <c r="H1590" s="8"/>
      <c r="I1590" s="16" t="str">
        <f t="shared" si="29"/>
        <v>12/2025</v>
      </c>
      <c r="J1590" s="16" t="str">
        <f t="shared" si="30"/>
        <v>CXG-1225</v>
      </c>
    </row>
    <row r="1591">
      <c r="A1591" s="8" t="s">
        <v>11683</v>
      </c>
      <c r="B1591" s="13">
        <v>46000.0</v>
      </c>
      <c r="C1591" s="8" t="s">
        <v>6817</v>
      </c>
      <c r="D1591" s="8" t="s">
        <v>1478</v>
      </c>
      <c r="E1591" s="8">
        <v>8100.0</v>
      </c>
      <c r="G1591" s="8" t="s">
        <v>51</v>
      </c>
      <c r="H1591" s="8"/>
      <c r="I1591" s="16" t="str">
        <f t="shared" si="29"/>
        <v>12/2025</v>
      </c>
      <c r="J1591" s="16" t="str">
        <f t="shared" si="30"/>
        <v>CXG-1225</v>
      </c>
    </row>
    <row r="1592">
      <c r="A1592" s="8" t="s">
        <v>11684</v>
      </c>
      <c r="B1592" s="13">
        <v>46000.0</v>
      </c>
      <c r="C1592" s="8" t="s">
        <v>6811</v>
      </c>
      <c r="D1592" s="8" t="s">
        <v>1575</v>
      </c>
      <c r="E1592" s="8">
        <v>43412.0</v>
      </c>
      <c r="G1592" s="8" t="s">
        <v>23</v>
      </c>
      <c r="H1592" s="8" t="s">
        <v>11002</v>
      </c>
      <c r="I1592" s="16" t="str">
        <f t="shared" si="29"/>
        <v>12/2025</v>
      </c>
      <c r="J1592" s="16" t="str">
        <f t="shared" si="30"/>
        <v>CXG-1225</v>
      </c>
    </row>
    <row r="1593">
      <c r="A1593" s="8" t="s">
        <v>11685</v>
      </c>
      <c r="B1593" s="13">
        <v>46000.0</v>
      </c>
      <c r="C1593" s="8" t="s">
        <v>6811</v>
      </c>
      <c r="D1593" s="8" t="s">
        <v>1473</v>
      </c>
      <c r="E1593" s="8">
        <v>0.25</v>
      </c>
      <c r="G1593" s="8" t="s">
        <v>23</v>
      </c>
      <c r="H1593" s="8"/>
      <c r="I1593" s="16" t="str">
        <f t="shared" si="29"/>
        <v>12/2025</v>
      </c>
      <c r="J1593" s="16" t="str">
        <f t="shared" si="30"/>
        <v>CXG-1225</v>
      </c>
    </row>
    <row r="1594">
      <c r="A1594" s="8" t="s">
        <v>11686</v>
      </c>
      <c r="B1594" s="13">
        <v>46000.0</v>
      </c>
      <c r="C1594" s="8" t="s">
        <v>6817</v>
      </c>
      <c r="D1594" s="8" t="s">
        <v>1505</v>
      </c>
      <c r="E1594" s="8">
        <v>32000.0</v>
      </c>
      <c r="G1594" s="8" t="s">
        <v>51</v>
      </c>
      <c r="H1594" s="8"/>
      <c r="I1594" s="16" t="str">
        <f t="shared" si="29"/>
        <v>12/2025</v>
      </c>
      <c r="J1594" s="16" t="str">
        <f t="shared" si="30"/>
        <v>CXG-1225</v>
      </c>
    </row>
    <row r="1595">
      <c r="A1595" s="8" t="s">
        <v>11687</v>
      </c>
      <c r="B1595" s="13">
        <v>46000.0</v>
      </c>
      <c r="C1595" s="8" t="s">
        <v>6817</v>
      </c>
      <c r="D1595" s="8" t="s">
        <v>1473</v>
      </c>
      <c r="E1595" s="8">
        <v>20.0</v>
      </c>
      <c r="G1595" s="8" t="s">
        <v>51</v>
      </c>
      <c r="H1595" s="8"/>
      <c r="I1595" s="16" t="str">
        <f t="shared" si="29"/>
        <v>12/2025</v>
      </c>
      <c r="J1595" s="16" t="str">
        <f t="shared" si="30"/>
        <v>CXG-1225</v>
      </c>
    </row>
    <row r="1596">
      <c r="A1596" s="8" t="s">
        <v>11688</v>
      </c>
      <c r="B1596" s="13">
        <v>46000.0</v>
      </c>
      <c r="C1596" s="8" t="s">
        <v>6838</v>
      </c>
      <c r="D1596" s="8" t="s">
        <v>1575</v>
      </c>
      <c r="E1596" s="8">
        <v>30000.0</v>
      </c>
      <c r="G1596" s="8" t="s">
        <v>105</v>
      </c>
      <c r="H1596" s="8" t="s">
        <v>11002</v>
      </c>
      <c r="I1596" s="16" t="str">
        <f t="shared" si="29"/>
        <v>12/2025</v>
      </c>
      <c r="J1596" s="16" t="str">
        <f t="shared" si="30"/>
        <v>CXG-1225</v>
      </c>
    </row>
    <row r="1597">
      <c r="A1597" s="8" t="s">
        <v>11689</v>
      </c>
      <c r="B1597" s="13">
        <v>46000.0</v>
      </c>
      <c r="C1597" s="8" t="s">
        <v>6594</v>
      </c>
      <c r="D1597" s="8" t="s">
        <v>1478</v>
      </c>
      <c r="E1597" s="8">
        <v>31945.0</v>
      </c>
      <c r="G1597" s="8" t="s">
        <v>27</v>
      </c>
      <c r="H1597" s="8"/>
      <c r="I1597" s="16" t="str">
        <f t="shared" si="29"/>
        <v>12/2025</v>
      </c>
      <c r="J1597" s="16" t="str">
        <f t="shared" si="30"/>
        <v>CXG-1225</v>
      </c>
    </row>
    <row r="1598">
      <c r="A1598" s="8" t="s">
        <v>11690</v>
      </c>
      <c r="B1598" s="13">
        <v>46000.0</v>
      </c>
      <c r="C1598" s="8" t="s">
        <v>6594</v>
      </c>
      <c r="D1598" s="8" t="s">
        <v>1478</v>
      </c>
      <c r="E1598" s="8">
        <v>3055.0</v>
      </c>
      <c r="G1598" s="8" t="s">
        <v>27</v>
      </c>
      <c r="H1598" s="8"/>
      <c r="I1598" s="16" t="str">
        <f t="shared" si="29"/>
        <v>12/2025</v>
      </c>
      <c r="J1598" s="16" t="str">
        <f t="shared" si="30"/>
        <v>CXG-1225</v>
      </c>
    </row>
    <row r="1599">
      <c r="A1599" s="8" t="s">
        <v>11691</v>
      </c>
      <c r="B1599" s="13">
        <v>46001.0</v>
      </c>
      <c r="C1599" s="8" t="s">
        <v>6846</v>
      </c>
      <c r="D1599" s="8" t="s">
        <v>2193</v>
      </c>
      <c r="E1599" s="8">
        <v>85104.4</v>
      </c>
      <c r="G1599" s="8" t="s">
        <v>73</v>
      </c>
      <c r="H1599" s="8"/>
      <c r="I1599" s="16" t="str">
        <f t="shared" si="29"/>
        <v>12/2025</v>
      </c>
      <c r="J1599" s="16" t="str">
        <f t="shared" si="30"/>
        <v>CXG-1225</v>
      </c>
    </row>
    <row r="1600">
      <c r="A1600" s="8" t="s">
        <v>11692</v>
      </c>
      <c r="B1600" s="13">
        <v>46001.0</v>
      </c>
      <c r="C1600" s="8" t="s">
        <v>6865</v>
      </c>
      <c r="D1600" s="8" t="s">
        <v>1509</v>
      </c>
      <c r="E1600" s="8">
        <v>24125.23</v>
      </c>
      <c r="G1600" s="8" t="s">
        <v>61</v>
      </c>
      <c r="H1600" s="8" t="s">
        <v>2313</v>
      </c>
      <c r="I1600" s="16" t="str">
        <f t="shared" si="29"/>
        <v>12/2025</v>
      </c>
      <c r="J1600" s="16" t="str">
        <f t="shared" si="30"/>
        <v>CXG-1225</v>
      </c>
    </row>
    <row r="1601">
      <c r="A1601" s="8" t="s">
        <v>11693</v>
      </c>
      <c r="B1601" s="13">
        <v>46001.0</v>
      </c>
      <c r="C1601" s="8" t="s">
        <v>6880</v>
      </c>
      <c r="D1601" s="8" t="s">
        <v>2193</v>
      </c>
      <c r="E1601" s="8">
        <v>100685.03</v>
      </c>
      <c r="G1601" s="8" t="s">
        <v>234</v>
      </c>
      <c r="H1601" s="8" t="s">
        <v>2315</v>
      </c>
      <c r="I1601" s="16" t="str">
        <f t="shared" si="29"/>
        <v>12/2025</v>
      </c>
      <c r="J1601" s="16" t="str">
        <f t="shared" si="30"/>
        <v>CXG-1225</v>
      </c>
    </row>
    <row r="1602">
      <c r="A1602" s="8" t="s">
        <v>11694</v>
      </c>
      <c r="B1602" s="13">
        <v>46001.0</v>
      </c>
      <c r="C1602" s="8" t="s">
        <v>6880</v>
      </c>
      <c r="D1602" s="8" t="s">
        <v>1473</v>
      </c>
      <c r="E1602" s="8">
        <v>-5.03</v>
      </c>
      <c r="G1602" s="8" t="s">
        <v>234</v>
      </c>
      <c r="H1602" s="8"/>
      <c r="I1602" s="16" t="str">
        <f t="shared" si="29"/>
        <v>12/2025</v>
      </c>
      <c r="J1602" s="16" t="str">
        <f t="shared" si="30"/>
        <v>CXG-1225</v>
      </c>
    </row>
    <row r="1603">
      <c r="A1603" s="8" t="s">
        <v>11695</v>
      </c>
      <c r="B1603" s="13">
        <v>46002.0</v>
      </c>
      <c r="C1603" s="8" t="s">
        <v>6877</v>
      </c>
      <c r="D1603" s="8" t="s">
        <v>1509</v>
      </c>
      <c r="E1603" s="8">
        <v>221222.11</v>
      </c>
      <c r="G1603" s="8" t="s">
        <v>73</v>
      </c>
      <c r="H1603" s="8" t="s">
        <v>11696</v>
      </c>
      <c r="I1603" s="16" t="str">
        <f t="shared" si="29"/>
        <v>12/2025</v>
      </c>
      <c r="J1603" s="16" t="str">
        <f t="shared" si="30"/>
        <v>CXG-1225</v>
      </c>
    </row>
    <row r="1604">
      <c r="A1604" s="8" t="s">
        <v>11697</v>
      </c>
      <c r="B1604" s="13">
        <v>46002.0</v>
      </c>
      <c r="C1604" s="8"/>
      <c r="D1604" s="8" t="s">
        <v>1575</v>
      </c>
      <c r="E1604" s="8">
        <v>92000.0</v>
      </c>
      <c r="G1604" s="8"/>
      <c r="H1604" s="8" t="s">
        <v>2468</v>
      </c>
      <c r="I1604" s="16" t="str">
        <f t="shared" si="29"/>
        <v>12/2025</v>
      </c>
      <c r="J1604" s="16" t="str">
        <f t="shared" si="30"/>
        <v>CXG-1225</v>
      </c>
    </row>
    <row r="1605">
      <c r="A1605" s="8" t="s">
        <v>11698</v>
      </c>
      <c r="B1605" s="13">
        <v>46002.0</v>
      </c>
      <c r="C1605" s="8"/>
      <c r="D1605" s="8" t="s">
        <v>1575</v>
      </c>
      <c r="E1605" s="8">
        <v>60000.0</v>
      </c>
      <c r="G1605" s="8"/>
      <c r="H1605" s="8" t="s">
        <v>2471</v>
      </c>
      <c r="I1605" s="16" t="str">
        <f t="shared" si="29"/>
        <v>12/2025</v>
      </c>
      <c r="J1605" s="16" t="str">
        <f t="shared" si="30"/>
        <v>CXG-1225</v>
      </c>
    </row>
    <row r="1606">
      <c r="A1606" s="8" t="s">
        <v>11699</v>
      </c>
      <c r="B1606" s="13">
        <v>46002.0</v>
      </c>
      <c r="C1606" s="8" t="s">
        <v>6865</v>
      </c>
      <c r="D1606" s="8" t="s">
        <v>1509</v>
      </c>
      <c r="E1606" s="8">
        <v>172621.37</v>
      </c>
      <c r="G1606" s="8" t="s">
        <v>61</v>
      </c>
      <c r="H1606" s="8" t="s">
        <v>2315</v>
      </c>
      <c r="I1606" s="16" t="str">
        <f t="shared" si="29"/>
        <v>12/2025</v>
      </c>
      <c r="J1606" s="16" t="str">
        <f t="shared" si="30"/>
        <v>CXG-1225</v>
      </c>
    </row>
    <row r="1607">
      <c r="A1607" s="8" t="s">
        <v>11700</v>
      </c>
      <c r="B1607" s="13">
        <v>46002.0</v>
      </c>
      <c r="C1607" s="8" t="s">
        <v>6865</v>
      </c>
      <c r="D1607" s="8" t="s">
        <v>1473</v>
      </c>
      <c r="E1607" s="8">
        <v>-0.56</v>
      </c>
      <c r="G1607" s="8" t="s">
        <v>61</v>
      </c>
      <c r="H1607" s="8"/>
      <c r="I1607" s="16" t="str">
        <f t="shared" si="29"/>
        <v>12/2025</v>
      </c>
      <c r="J1607" s="16" t="str">
        <f t="shared" si="30"/>
        <v>CXG-1225</v>
      </c>
    </row>
    <row r="1608">
      <c r="A1608" s="8" t="s">
        <v>11701</v>
      </c>
      <c r="B1608" s="13">
        <v>46000.0</v>
      </c>
      <c r="C1608" s="8" t="s">
        <v>6861</v>
      </c>
      <c r="D1608" s="8" t="s">
        <v>1478</v>
      </c>
      <c r="E1608" s="8">
        <v>25792.0</v>
      </c>
      <c r="G1608" s="8" t="s">
        <v>53</v>
      </c>
      <c r="H1608" s="8"/>
      <c r="I1608" s="16" t="str">
        <f t="shared" si="29"/>
        <v>12/2025</v>
      </c>
      <c r="J1608" s="16" t="str">
        <f t="shared" si="30"/>
        <v>CXG-1225</v>
      </c>
    </row>
    <row r="1609">
      <c r="A1609" s="8" t="s">
        <v>11702</v>
      </c>
      <c r="B1609" s="13">
        <v>46000.0</v>
      </c>
      <c r="C1609" s="8" t="s">
        <v>6861</v>
      </c>
      <c r="D1609" s="8" t="s">
        <v>1478</v>
      </c>
      <c r="E1609" s="8">
        <v>17004.0</v>
      </c>
      <c r="G1609" s="8" t="s">
        <v>53</v>
      </c>
      <c r="H1609" s="8"/>
      <c r="I1609" s="16" t="str">
        <f t="shared" si="29"/>
        <v>12/2025</v>
      </c>
      <c r="J1609" s="16" t="str">
        <f t="shared" si="30"/>
        <v>CXG-1225</v>
      </c>
    </row>
    <row r="1610">
      <c r="A1610" s="8" t="s">
        <v>11703</v>
      </c>
      <c r="B1610" s="13">
        <v>46000.0</v>
      </c>
      <c r="C1610" s="8" t="s">
        <v>6861</v>
      </c>
      <c r="D1610" s="8" t="s">
        <v>1478</v>
      </c>
      <c r="E1610" s="8">
        <v>42328.0</v>
      </c>
      <c r="G1610" s="8" t="s">
        <v>53</v>
      </c>
      <c r="H1610" s="8"/>
      <c r="I1610" s="16" t="str">
        <f t="shared" si="29"/>
        <v>12/2025</v>
      </c>
      <c r="J1610" s="16" t="str">
        <f t="shared" si="30"/>
        <v>CXG-1225</v>
      </c>
    </row>
    <row r="1611">
      <c r="A1611" s="8" t="s">
        <v>11704</v>
      </c>
      <c r="B1611" s="13">
        <v>46000.0</v>
      </c>
      <c r="C1611" s="8" t="s">
        <v>6861</v>
      </c>
      <c r="D1611" s="8" t="s">
        <v>1478</v>
      </c>
      <c r="E1611" s="8">
        <v>48438.0</v>
      </c>
      <c r="G1611" s="8" t="s">
        <v>53</v>
      </c>
      <c r="H1611" s="8"/>
      <c r="I1611" s="16" t="str">
        <f t="shared" si="29"/>
        <v>12/2025</v>
      </c>
      <c r="J1611" s="16" t="str">
        <f t="shared" si="30"/>
        <v>CXG-1225</v>
      </c>
    </row>
    <row r="1612">
      <c r="A1612" s="8" t="s">
        <v>11705</v>
      </c>
      <c r="B1612" s="13">
        <v>46001.0</v>
      </c>
      <c r="C1612" s="8" t="s">
        <v>6861</v>
      </c>
      <c r="D1612" s="8" t="s">
        <v>1478</v>
      </c>
      <c r="E1612" s="8">
        <v>65317.0</v>
      </c>
      <c r="G1612" s="8" t="s">
        <v>53</v>
      </c>
      <c r="H1612" s="8"/>
      <c r="I1612" s="16" t="str">
        <f t="shared" si="29"/>
        <v>12/2025</v>
      </c>
      <c r="J1612" s="16" t="str">
        <f t="shared" si="30"/>
        <v>CXG-1225</v>
      </c>
    </row>
    <row r="1613">
      <c r="A1613" s="8" t="s">
        <v>11706</v>
      </c>
      <c r="B1613" s="13">
        <v>46001.0</v>
      </c>
      <c r="C1613" s="8" t="s">
        <v>6861</v>
      </c>
      <c r="D1613" s="8" t="s">
        <v>1478</v>
      </c>
      <c r="E1613" s="8">
        <v>13969.84</v>
      </c>
      <c r="G1613" s="8" t="s">
        <v>53</v>
      </c>
      <c r="H1613" s="8"/>
      <c r="I1613" s="16" t="str">
        <f t="shared" si="29"/>
        <v>12/2025</v>
      </c>
      <c r="J1613" s="16" t="str">
        <f t="shared" si="30"/>
        <v>CXG-1225</v>
      </c>
    </row>
    <row r="1614">
      <c r="A1614" s="8" t="s">
        <v>11707</v>
      </c>
      <c r="B1614" s="13">
        <v>46001.0</v>
      </c>
      <c r="C1614" s="8" t="s">
        <v>6861</v>
      </c>
      <c r="D1614" s="8" t="s">
        <v>1478</v>
      </c>
      <c r="E1614" s="8">
        <v>63700.0</v>
      </c>
      <c r="G1614" s="8" t="s">
        <v>53</v>
      </c>
      <c r="H1614" s="8"/>
      <c r="I1614" s="16" t="str">
        <f t="shared" si="29"/>
        <v>12/2025</v>
      </c>
      <c r="J1614" s="16" t="str">
        <f t="shared" si="30"/>
        <v>CXG-1225</v>
      </c>
    </row>
    <row r="1615">
      <c r="A1615" s="8" t="s">
        <v>11708</v>
      </c>
      <c r="B1615" s="13">
        <v>46001.0</v>
      </c>
      <c r="C1615" s="8" t="s">
        <v>6861</v>
      </c>
      <c r="D1615" s="8" t="s">
        <v>1478</v>
      </c>
      <c r="E1615" s="8">
        <v>7852.0</v>
      </c>
      <c r="G1615" s="8" t="s">
        <v>53</v>
      </c>
      <c r="H1615" s="8"/>
      <c r="I1615" s="16" t="str">
        <f t="shared" si="29"/>
        <v>12/2025</v>
      </c>
      <c r="J1615" s="16" t="str">
        <f t="shared" si="30"/>
        <v>CXG-1225</v>
      </c>
    </row>
    <row r="1616">
      <c r="A1616" s="8" t="s">
        <v>11709</v>
      </c>
      <c r="B1616" s="13">
        <v>46001.0</v>
      </c>
      <c r="C1616" s="8" t="s">
        <v>6861</v>
      </c>
      <c r="D1616" s="8" t="s">
        <v>1478</v>
      </c>
      <c r="E1616" s="8">
        <v>63700.0</v>
      </c>
      <c r="G1616" s="8" t="s">
        <v>53</v>
      </c>
      <c r="H1616" s="8"/>
      <c r="I1616" s="16" t="str">
        <f t="shared" si="29"/>
        <v>12/2025</v>
      </c>
      <c r="J1616" s="16" t="str">
        <f t="shared" si="30"/>
        <v>CXG-1225</v>
      </c>
    </row>
    <row r="1617">
      <c r="A1617" s="8" t="s">
        <v>11710</v>
      </c>
      <c r="B1617" s="13">
        <v>46001.0</v>
      </c>
      <c r="C1617" s="8" t="s">
        <v>6861</v>
      </c>
      <c r="D1617" s="8" t="s">
        <v>1478</v>
      </c>
      <c r="E1617" s="8">
        <v>46540.0</v>
      </c>
      <c r="G1617" s="8" t="s">
        <v>53</v>
      </c>
      <c r="H1617" s="8"/>
      <c r="I1617" s="16" t="str">
        <f t="shared" si="29"/>
        <v>12/2025</v>
      </c>
      <c r="J1617" s="16" t="str">
        <f t="shared" si="30"/>
        <v>CXG-1225</v>
      </c>
    </row>
    <row r="1618">
      <c r="A1618" s="8" t="s">
        <v>11711</v>
      </c>
      <c r="B1618" s="13">
        <v>46001.0</v>
      </c>
      <c r="C1618" s="8" t="s">
        <v>6861</v>
      </c>
      <c r="D1618" s="8" t="s">
        <v>1478</v>
      </c>
      <c r="E1618" s="8">
        <v>16926.0</v>
      </c>
      <c r="G1618" s="8" t="s">
        <v>53</v>
      </c>
      <c r="H1618" s="8"/>
      <c r="I1618" s="16" t="str">
        <f t="shared" si="29"/>
        <v>12/2025</v>
      </c>
      <c r="J1618" s="16" t="str">
        <f t="shared" si="30"/>
        <v>CXG-1225</v>
      </c>
    </row>
    <row r="1619">
      <c r="A1619" s="8" t="s">
        <v>11712</v>
      </c>
      <c r="B1619" s="13">
        <v>46001.0</v>
      </c>
      <c r="C1619" s="8" t="s">
        <v>6861</v>
      </c>
      <c r="D1619" s="8" t="s">
        <v>1478</v>
      </c>
      <c r="E1619" s="8">
        <v>59931.68</v>
      </c>
      <c r="G1619" s="8" t="s">
        <v>53</v>
      </c>
      <c r="H1619" s="8"/>
      <c r="I1619" s="16" t="str">
        <f t="shared" si="29"/>
        <v>12/2025</v>
      </c>
      <c r="J1619" s="16" t="str">
        <f t="shared" si="30"/>
        <v>CXG-1225</v>
      </c>
    </row>
    <row r="1620">
      <c r="A1620" s="8" t="s">
        <v>11713</v>
      </c>
      <c r="B1620" s="13">
        <v>46001.0</v>
      </c>
      <c r="C1620" s="8" t="s">
        <v>6137</v>
      </c>
      <c r="D1620" s="8" t="s">
        <v>1478</v>
      </c>
      <c r="E1620" s="8">
        <v>101793.7</v>
      </c>
      <c r="G1620" s="8" t="s">
        <v>65</v>
      </c>
      <c r="H1620" s="8"/>
      <c r="I1620" s="16" t="str">
        <f t="shared" si="29"/>
        <v>12/2025</v>
      </c>
      <c r="J1620" s="16" t="str">
        <f t="shared" si="30"/>
        <v>CXG-1225</v>
      </c>
    </row>
    <row r="1621">
      <c r="A1621" s="8" t="s">
        <v>11714</v>
      </c>
      <c r="B1621" s="13">
        <v>45995.0</v>
      </c>
      <c r="C1621" s="8" t="s">
        <v>6736</v>
      </c>
      <c r="D1621" s="8" t="s">
        <v>1478</v>
      </c>
      <c r="E1621" s="8">
        <v>20000.0</v>
      </c>
      <c r="G1621" s="8" t="s">
        <v>79</v>
      </c>
      <c r="H1621" s="8"/>
      <c r="I1621" s="16" t="str">
        <f t="shared" si="29"/>
        <v>12/2025</v>
      </c>
      <c r="J1621" s="16" t="str">
        <f t="shared" si="30"/>
        <v>CXG-1225</v>
      </c>
    </row>
    <row r="1622">
      <c r="A1622" s="8" t="s">
        <v>11715</v>
      </c>
      <c r="B1622" s="13">
        <v>46001.0</v>
      </c>
      <c r="C1622" s="8" t="s">
        <v>6736</v>
      </c>
      <c r="D1622" s="8" t="s">
        <v>1478</v>
      </c>
      <c r="E1622" s="8">
        <v>30000.0</v>
      </c>
      <c r="G1622" s="8" t="s">
        <v>79</v>
      </c>
      <c r="H1622" s="8"/>
      <c r="I1622" s="16" t="str">
        <f t="shared" si="29"/>
        <v>12/2025</v>
      </c>
      <c r="J1622" s="16" t="str">
        <f t="shared" si="30"/>
        <v>CXG-1225</v>
      </c>
    </row>
    <row r="1623">
      <c r="A1623" s="8" t="s">
        <v>11716</v>
      </c>
      <c r="B1623" s="13">
        <v>46003.0</v>
      </c>
      <c r="C1623" s="8" t="s">
        <v>6865</v>
      </c>
      <c r="D1623" s="8" t="s">
        <v>2193</v>
      </c>
      <c r="E1623" s="8">
        <v>63874.71</v>
      </c>
      <c r="G1623" s="8" t="s">
        <v>61</v>
      </c>
      <c r="H1623" s="8"/>
      <c r="I1623" s="16" t="str">
        <f t="shared" si="29"/>
        <v>12/2025</v>
      </c>
      <c r="J1623" s="16" t="str">
        <f t="shared" si="30"/>
        <v>CXG-1225</v>
      </c>
    </row>
    <row r="1624">
      <c r="A1624" s="8" t="s">
        <v>11717</v>
      </c>
      <c r="B1624" s="13">
        <v>46003.0</v>
      </c>
      <c r="C1624" s="8" t="s">
        <v>6867</v>
      </c>
      <c r="D1624" s="8" t="s">
        <v>1478</v>
      </c>
      <c r="E1624" s="8">
        <v>82286.82</v>
      </c>
      <c r="G1624" s="8" t="s">
        <v>121</v>
      </c>
      <c r="H1624" s="8"/>
      <c r="I1624" s="16" t="str">
        <f t="shared" si="29"/>
        <v>12/2025</v>
      </c>
      <c r="J1624" s="16" t="str">
        <f t="shared" si="30"/>
        <v>CXG-1225</v>
      </c>
    </row>
    <row r="1625">
      <c r="A1625" s="8" t="s">
        <v>11718</v>
      </c>
      <c r="B1625" s="13">
        <v>46003.0</v>
      </c>
      <c r="C1625" s="8" t="s">
        <v>6865</v>
      </c>
      <c r="D1625" s="8" t="s">
        <v>1509</v>
      </c>
      <c r="E1625" s="8">
        <v>23810.49</v>
      </c>
      <c r="G1625" s="8" t="s">
        <v>61</v>
      </c>
      <c r="H1625" s="8" t="s">
        <v>2315</v>
      </c>
      <c r="I1625" s="16" t="str">
        <f t="shared" si="29"/>
        <v>12/2025</v>
      </c>
      <c r="J1625" s="16" t="str">
        <f t="shared" si="30"/>
        <v>CXG-1225</v>
      </c>
    </row>
    <row r="1626">
      <c r="A1626" s="8" t="s">
        <v>11719</v>
      </c>
      <c r="B1626" s="13">
        <v>46003.0</v>
      </c>
      <c r="C1626" s="8" t="s">
        <v>6846</v>
      </c>
      <c r="D1626" s="8" t="s">
        <v>2193</v>
      </c>
      <c r="E1626" s="8">
        <v>418.21</v>
      </c>
      <c r="G1626" s="8" t="s">
        <v>73</v>
      </c>
      <c r="H1626" s="8" t="s">
        <v>11720</v>
      </c>
      <c r="I1626" s="16" t="str">
        <f t="shared" si="29"/>
        <v>12/2025</v>
      </c>
      <c r="J1626" s="16" t="str">
        <f t="shared" si="30"/>
        <v>CXG-1225</v>
      </c>
    </row>
    <row r="1627">
      <c r="A1627" s="8" t="s">
        <v>11721</v>
      </c>
      <c r="B1627" s="13">
        <v>46006.0</v>
      </c>
      <c r="C1627" s="8" t="s">
        <v>6838</v>
      </c>
      <c r="D1627" s="8" t="s">
        <v>1575</v>
      </c>
      <c r="E1627" s="8">
        <v>50000.0</v>
      </c>
      <c r="G1627" s="8" t="s">
        <v>105</v>
      </c>
      <c r="H1627" s="8" t="s">
        <v>11002</v>
      </c>
      <c r="I1627" s="16" t="str">
        <f t="shared" si="29"/>
        <v>12/2025</v>
      </c>
      <c r="J1627" s="16" t="str">
        <f t="shared" si="30"/>
        <v>CXG-1225</v>
      </c>
    </row>
    <row r="1628">
      <c r="A1628" s="8" t="s">
        <v>11722</v>
      </c>
      <c r="B1628" s="13">
        <v>46006.0</v>
      </c>
      <c r="C1628" s="8" t="s">
        <v>6877</v>
      </c>
      <c r="D1628" s="8" t="s">
        <v>2193</v>
      </c>
      <c r="E1628" s="8">
        <v>111113.33</v>
      </c>
      <c r="G1628" s="8" t="s">
        <v>73</v>
      </c>
      <c r="H1628" s="8" t="s">
        <v>11723</v>
      </c>
      <c r="I1628" s="16" t="str">
        <f t="shared" si="29"/>
        <v>12/2025</v>
      </c>
      <c r="J1628" s="16" t="str">
        <f t="shared" si="30"/>
        <v>CXG-1225</v>
      </c>
    </row>
    <row r="1629">
      <c r="A1629" s="8" t="s">
        <v>11724</v>
      </c>
      <c r="B1629" s="13">
        <v>46006.0</v>
      </c>
      <c r="C1629" s="8" t="s">
        <v>6877</v>
      </c>
      <c r="D1629" s="8" t="s">
        <v>1509</v>
      </c>
      <c r="E1629" s="8">
        <v>359964.56</v>
      </c>
      <c r="G1629" s="8" t="s">
        <v>73</v>
      </c>
      <c r="H1629" s="8" t="s">
        <v>11725</v>
      </c>
      <c r="I1629" s="16" t="str">
        <f t="shared" si="29"/>
        <v>12/2025</v>
      </c>
      <c r="J1629" s="16" t="str">
        <f t="shared" si="30"/>
        <v>CXG-1225</v>
      </c>
    </row>
    <row r="1630">
      <c r="A1630" s="8" t="s">
        <v>11726</v>
      </c>
      <c r="B1630" s="13">
        <v>46002.0</v>
      </c>
      <c r="C1630" s="8" t="s">
        <v>6137</v>
      </c>
      <c r="D1630" s="8" t="s">
        <v>1478</v>
      </c>
      <c r="E1630" s="8">
        <v>68402.27</v>
      </c>
      <c r="G1630" s="8" t="s">
        <v>65</v>
      </c>
      <c r="H1630" s="8"/>
      <c r="I1630" s="16" t="str">
        <f t="shared" si="29"/>
        <v>12/2025</v>
      </c>
      <c r="J1630" s="16" t="str">
        <f t="shared" si="30"/>
        <v>CXG-1225</v>
      </c>
    </row>
    <row r="1631">
      <c r="A1631" s="8" t="s">
        <v>11727</v>
      </c>
      <c r="B1631" s="13">
        <v>46002.0</v>
      </c>
      <c r="C1631" s="8" t="s">
        <v>6137</v>
      </c>
      <c r="D1631" s="8" t="s">
        <v>1478</v>
      </c>
      <c r="E1631" s="8">
        <v>436.0</v>
      </c>
      <c r="G1631" s="8" t="s">
        <v>65</v>
      </c>
      <c r="H1631" s="8"/>
      <c r="I1631" s="16" t="str">
        <f t="shared" si="29"/>
        <v>12/2025</v>
      </c>
      <c r="J1631" s="16" t="str">
        <f t="shared" si="30"/>
        <v>CXG-1225</v>
      </c>
    </row>
    <row r="1632">
      <c r="A1632" s="8" t="s">
        <v>11728</v>
      </c>
      <c r="B1632" s="13">
        <v>46002.0</v>
      </c>
      <c r="C1632" s="8" t="s">
        <v>6137</v>
      </c>
      <c r="D1632" s="8" t="s">
        <v>1473</v>
      </c>
      <c r="E1632" s="8">
        <v>0.04</v>
      </c>
      <c r="G1632" s="8" t="s">
        <v>65</v>
      </c>
      <c r="H1632" s="8"/>
      <c r="I1632" s="16" t="str">
        <f t="shared" si="29"/>
        <v>12/2025</v>
      </c>
      <c r="J1632" s="16" t="str">
        <f t="shared" si="30"/>
        <v>CXG-1225</v>
      </c>
    </row>
    <row r="1633">
      <c r="A1633" s="8" t="s">
        <v>11729</v>
      </c>
      <c r="B1633" s="13">
        <v>46002.0</v>
      </c>
      <c r="C1633" s="8" t="s">
        <v>6861</v>
      </c>
      <c r="D1633" s="8" t="s">
        <v>1478</v>
      </c>
      <c r="E1633" s="8">
        <v>32151.96</v>
      </c>
      <c r="G1633" s="8" t="s">
        <v>53</v>
      </c>
      <c r="H1633" s="8"/>
      <c r="I1633" s="16" t="str">
        <f t="shared" si="29"/>
        <v>12/2025</v>
      </c>
      <c r="J1633" s="16" t="str">
        <f t="shared" si="30"/>
        <v>CXG-1225</v>
      </c>
    </row>
    <row r="1634">
      <c r="A1634" s="8" t="s">
        <v>11730</v>
      </c>
      <c r="B1634" s="13">
        <v>46002.0</v>
      </c>
      <c r="C1634" s="8" t="s">
        <v>6850</v>
      </c>
      <c r="D1634" s="8" t="s">
        <v>1478</v>
      </c>
      <c r="E1634" s="8">
        <v>30446.0</v>
      </c>
      <c r="G1634" s="8" t="s">
        <v>53</v>
      </c>
      <c r="H1634" s="8"/>
      <c r="I1634" s="16" t="str">
        <f t="shared" si="29"/>
        <v>12/2025</v>
      </c>
      <c r="J1634" s="16" t="str">
        <f t="shared" si="30"/>
        <v>CXG-1225</v>
      </c>
    </row>
    <row r="1635">
      <c r="A1635" s="8" t="s">
        <v>11731</v>
      </c>
      <c r="B1635" s="13">
        <v>46002.0</v>
      </c>
      <c r="C1635" s="8" t="s">
        <v>6850</v>
      </c>
      <c r="D1635" s="8" t="s">
        <v>1478</v>
      </c>
      <c r="E1635" s="8">
        <v>63700.0</v>
      </c>
      <c r="G1635" s="8" t="s">
        <v>53</v>
      </c>
      <c r="H1635" s="8"/>
      <c r="I1635" s="16" t="str">
        <f t="shared" si="29"/>
        <v>12/2025</v>
      </c>
      <c r="J1635" s="16" t="str">
        <f t="shared" si="30"/>
        <v>CXG-1225</v>
      </c>
    </row>
    <row r="1636">
      <c r="A1636" s="8" t="s">
        <v>11732</v>
      </c>
      <c r="B1636" s="13">
        <v>46002.0</v>
      </c>
      <c r="C1636" s="8" t="s">
        <v>6850</v>
      </c>
      <c r="D1636" s="8" t="s">
        <v>1478</v>
      </c>
      <c r="E1636" s="8">
        <v>40309.92</v>
      </c>
      <c r="G1636" s="8" t="s">
        <v>53</v>
      </c>
      <c r="H1636" s="8"/>
      <c r="I1636" s="16" t="str">
        <f t="shared" si="29"/>
        <v>12/2025</v>
      </c>
      <c r="J1636" s="16" t="str">
        <f t="shared" si="30"/>
        <v>CXG-1225</v>
      </c>
    </row>
    <row r="1637">
      <c r="A1637" s="8" t="s">
        <v>11733</v>
      </c>
      <c r="B1637" s="13">
        <v>46002.0</v>
      </c>
      <c r="C1637" s="8" t="s">
        <v>6850</v>
      </c>
      <c r="D1637" s="8" t="s">
        <v>1478</v>
      </c>
      <c r="E1637" s="8">
        <v>65317.0</v>
      </c>
      <c r="G1637" s="8" t="s">
        <v>53</v>
      </c>
      <c r="H1637" s="8"/>
      <c r="I1637" s="16" t="str">
        <f t="shared" si="29"/>
        <v>12/2025</v>
      </c>
      <c r="J1637" s="16" t="str">
        <f t="shared" si="30"/>
        <v>CXG-1225</v>
      </c>
    </row>
    <row r="1638">
      <c r="A1638" s="8" t="s">
        <v>11734</v>
      </c>
      <c r="B1638" s="13">
        <v>46002.0</v>
      </c>
      <c r="C1638" s="8" t="s">
        <v>6850</v>
      </c>
      <c r="D1638" s="8" t="s">
        <v>1478</v>
      </c>
      <c r="E1638" s="8">
        <v>63700.0</v>
      </c>
      <c r="G1638" s="8" t="s">
        <v>53</v>
      </c>
      <c r="H1638" s="8"/>
      <c r="I1638" s="16" t="str">
        <f t="shared" si="29"/>
        <v>12/2025</v>
      </c>
      <c r="J1638" s="16" t="str">
        <f t="shared" si="30"/>
        <v>CXG-1225</v>
      </c>
    </row>
    <row r="1639">
      <c r="A1639" s="8" t="s">
        <v>11735</v>
      </c>
      <c r="B1639" s="13">
        <v>46002.0</v>
      </c>
      <c r="C1639" s="8" t="s">
        <v>6850</v>
      </c>
      <c r="D1639" s="8" t="s">
        <v>1478</v>
      </c>
      <c r="E1639" s="8">
        <v>35555.0</v>
      </c>
      <c r="G1639" s="8" t="s">
        <v>53</v>
      </c>
      <c r="H1639" s="8"/>
      <c r="I1639" s="16" t="str">
        <f t="shared" si="29"/>
        <v>12/2025</v>
      </c>
      <c r="J1639" s="16" t="str">
        <f t="shared" si="30"/>
        <v>CXG-1225</v>
      </c>
    </row>
    <row r="1640">
      <c r="A1640" s="8" t="s">
        <v>11736</v>
      </c>
      <c r="B1640" s="13">
        <v>46002.0</v>
      </c>
      <c r="C1640" s="8" t="s">
        <v>6850</v>
      </c>
      <c r="D1640" s="8" t="s">
        <v>1478</v>
      </c>
      <c r="E1640" s="8">
        <v>65317.0</v>
      </c>
      <c r="G1640" s="8" t="s">
        <v>53</v>
      </c>
      <c r="H1640" s="8"/>
      <c r="I1640" s="16" t="str">
        <f t="shared" si="29"/>
        <v>12/2025</v>
      </c>
      <c r="J1640" s="16" t="str">
        <f t="shared" si="30"/>
        <v>CXG-1225</v>
      </c>
    </row>
    <row r="1641">
      <c r="A1641" s="8" t="s">
        <v>11737</v>
      </c>
      <c r="B1641" s="13">
        <v>46002.0</v>
      </c>
      <c r="C1641" s="8" t="s">
        <v>6850</v>
      </c>
      <c r="D1641" s="8" t="s">
        <v>1478</v>
      </c>
      <c r="E1641" s="8">
        <v>20141.63</v>
      </c>
      <c r="G1641" s="8" t="s">
        <v>53</v>
      </c>
      <c r="H1641" s="8"/>
      <c r="I1641" s="16" t="str">
        <f t="shared" si="29"/>
        <v>12/2025</v>
      </c>
      <c r="J1641" s="16" t="str">
        <f t="shared" si="30"/>
        <v>CXG-1225</v>
      </c>
    </row>
    <row r="1642">
      <c r="A1642" s="8" t="s">
        <v>11738</v>
      </c>
      <c r="B1642" s="13">
        <v>46002.0</v>
      </c>
      <c r="C1642" s="8" t="s">
        <v>6850</v>
      </c>
      <c r="D1642" s="8" t="s">
        <v>1478</v>
      </c>
      <c r="E1642" s="8">
        <v>36686.0</v>
      </c>
      <c r="G1642" s="8" t="s">
        <v>53</v>
      </c>
      <c r="H1642" s="8"/>
      <c r="I1642" s="16" t="str">
        <f t="shared" si="29"/>
        <v>12/2025</v>
      </c>
      <c r="J1642" s="16" t="str">
        <f t="shared" si="30"/>
        <v>CXG-1225</v>
      </c>
    </row>
    <row r="1643">
      <c r="A1643" s="8" t="s">
        <v>11739</v>
      </c>
      <c r="B1643" s="13">
        <v>46002.0</v>
      </c>
      <c r="C1643" s="8" t="s">
        <v>6850</v>
      </c>
      <c r="D1643" s="8" t="s">
        <v>1478</v>
      </c>
      <c r="E1643" s="8">
        <v>65317.0</v>
      </c>
      <c r="G1643" s="8" t="s">
        <v>53</v>
      </c>
      <c r="H1643" s="8"/>
      <c r="I1643" s="16" t="str">
        <f t="shared" si="29"/>
        <v>12/2025</v>
      </c>
      <c r="J1643" s="16" t="str">
        <f t="shared" si="30"/>
        <v>CXG-1225</v>
      </c>
    </row>
    <row r="1644">
      <c r="A1644" s="8" t="s">
        <v>11740</v>
      </c>
      <c r="B1644" s="13">
        <v>46003.0</v>
      </c>
      <c r="C1644" s="8" t="s">
        <v>6850</v>
      </c>
      <c r="D1644" s="8" t="s">
        <v>1478</v>
      </c>
      <c r="E1644" s="8">
        <v>53300.0</v>
      </c>
      <c r="G1644" s="8" t="s">
        <v>53</v>
      </c>
      <c r="H1644" s="8"/>
      <c r="I1644" s="16" t="str">
        <f t="shared" si="29"/>
        <v>12/2025</v>
      </c>
      <c r="J1644" s="16" t="str">
        <f t="shared" si="30"/>
        <v>CXG-1225</v>
      </c>
    </row>
    <row r="1645">
      <c r="A1645" s="8" t="s">
        <v>11741</v>
      </c>
      <c r="B1645" s="13">
        <v>46003.0</v>
      </c>
      <c r="C1645" s="8" t="s">
        <v>6850</v>
      </c>
      <c r="D1645" s="8" t="s">
        <v>1478</v>
      </c>
      <c r="E1645" s="8">
        <v>31850.0</v>
      </c>
      <c r="G1645" s="8" t="s">
        <v>53</v>
      </c>
      <c r="H1645" s="8"/>
      <c r="I1645" s="16" t="str">
        <f t="shared" si="29"/>
        <v>12/2025</v>
      </c>
      <c r="J1645" s="16" t="str">
        <f t="shared" si="30"/>
        <v>CXG-1225</v>
      </c>
    </row>
    <row r="1646">
      <c r="A1646" s="8" t="s">
        <v>11742</v>
      </c>
      <c r="B1646" s="13">
        <v>46003.0</v>
      </c>
      <c r="C1646" s="8" t="s">
        <v>6850</v>
      </c>
      <c r="D1646" s="8" t="s">
        <v>1478</v>
      </c>
      <c r="E1646" s="8">
        <v>63700.0</v>
      </c>
      <c r="G1646" s="8" t="s">
        <v>53</v>
      </c>
      <c r="H1646" s="8"/>
      <c r="I1646" s="16" t="str">
        <f t="shared" si="29"/>
        <v>12/2025</v>
      </c>
      <c r="J1646" s="16" t="str">
        <f t="shared" si="30"/>
        <v>CXG-1225</v>
      </c>
    </row>
    <row r="1647">
      <c r="A1647" s="8" t="s">
        <v>11743</v>
      </c>
      <c r="B1647" s="13">
        <v>46003.0</v>
      </c>
      <c r="C1647" s="8" t="s">
        <v>6736</v>
      </c>
      <c r="D1647" s="8" t="s">
        <v>1478</v>
      </c>
      <c r="E1647" s="8">
        <v>20000.0</v>
      </c>
      <c r="G1647" s="8" t="s">
        <v>79</v>
      </c>
      <c r="H1647" s="8"/>
      <c r="I1647" s="16" t="str">
        <f t="shared" si="29"/>
        <v>12/2025</v>
      </c>
      <c r="J1647" s="16" t="str">
        <f t="shared" si="30"/>
        <v>CXG-1225</v>
      </c>
    </row>
    <row r="1648">
      <c r="A1648" s="8" t="s">
        <v>11744</v>
      </c>
      <c r="B1648" s="13">
        <v>46007.0</v>
      </c>
      <c r="C1648" s="8" t="s">
        <v>6736</v>
      </c>
      <c r="D1648" s="8" t="s">
        <v>1478</v>
      </c>
      <c r="E1648" s="8">
        <v>20617.0</v>
      </c>
      <c r="G1648" s="8" t="s">
        <v>79</v>
      </c>
      <c r="H1648" s="8"/>
      <c r="I1648" s="16" t="str">
        <f t="shared" si="29"/>
        <v>12/2025</v>
      </c>
      <c r="J1648" s="16" t="str">
        <f t="shared" si="30"/>
        <v>CXG-1225</v>
      </c>
    </row>
    <row r="1649">
      <c r="A1649" s="8" t="s">
        <v>11745</v>
      </c>
      <c r="B1649" s="13">
        <v>46006.0</v>
      </c>
      <c r="C1649" s="8" t="s">
        <v>6850</v>
      </c>
      <c r="D1649" s="8" t="s">
        <v>1478</v>
      </c>
      <c r="E1649" s="8">
        <v>77987.0</v>
      </c>
      <c r="G1649" s="8" t="s">
        <v>53</v>
      </c>
      <c r="H1649" s="8"/>
      <c r="I1649" s="16" t="str">
        <f t="shared" si="29"/>
        <v>12/2025</v>
      </c>
      <c r="J1649" s="16" t="str">
        <f t="shared" si="30"/>
        <v>CXG-1225</v>
      </c>
    </row>
    <row r="1650">
      <c r="A1650" s="8" t="s">
        <v>11746</v>
      </c>
      <c r="B1650" s="13">
        <v>46006.0</v>
      </c>
      <c r="C1650" s="8" t="s">
        <v>6850</v>
      </c>
      <c r="D1650" s="8" t="s">
        <v>1478</v>
      </c>
      <c r="E1650" s="8">
        <v>79924.0</v>
      </c>
      <c r="G1650" s="8" t="s">
        <v>53</v>
      </c>
      <c r="H1650" s="8"/>
      <c r="I1650" s="16" t="str">
        <f t="shared" si="29"/>
        <v>12/2025</v>
      </c>
      <c r="J1650" s="16" t="str">
        <f t="shared" si="30"/>
        <v>CXG-1225</v>
      </c>
    </row>
    <row r="1651">
      <c r="A1651" s="10" t="s">
        <v>11747</v>
      </c>
      <c r="B1651" s="13">
        <v>46006.0</v>
      </c>
      <c r="C1651" s="8" t="s">
        <v>6850</v>
      </c>
      <c r="D1651" s="8" t="s">
        <v>1478</v>
      </c>
      <c r="E1651" s="8">
        <v>63700.0</v>
      </c>
      <c r="G1651" s="8" t="s">
        <v>53</v>
      </c>
      <c r="H1651" s="8"/>
      <c r="I1651" s="16" t="str">
        <f t="shared" si="29"/>
        <v>12/2025</v>
      </c>
      <c r="J1651" s="16" t="str">
        <f t="shared" si="30"/>
        <v>CXG-1225</v>
      </c>
    </row>
    <row r="1652">
      <c r="A1652" s="8" t="s">
        <v>11748</v>
      </c>
      <c r="B1652" s="13">
        <v>46006.0</v>
      </c>
      <c r="C1652" s="8" t="s">
        <v>6850</v>
      </c>
      <c r="D1652" s="8" t="s">
        <v>1478</v>
      </c>
      <c r="E1652" s="8">
        <v>13091.0</v>
      </c>
      <c r="G1652" s="8" t="s">
        <v>53</v>
      </c>
      <c r="H1652" s="8"/>
      <c r="I1652" s="16" t="str">
        <f t="shared" si="29"/>
        <v>12/2025</v>
      </c>
      <c r="J1652" s="16" t="str">
        <f t="shared" si="30"/>
        <v>CXG-1225</v>
      </c>
    </row>
    <row r="1653">
      <c r="A1653" s="8" t="s">
        <v>11749</v>
      </c>
      <c r="B1653" s="13">
        <v>46006.0</v>
      </c>
      <c r="C1653" s="8" t="s">
        <v>6850</v>
      </c>
      <c r="D1653" s="8" t="s">
        <v>1478</v>
      </c>
      <c r="E1653" s="8">
        <v>68250.0</v>
      </c>
      <c r="G1653" s="8" t="s">
        <v>53</v>
      </c>
      <c r="H1653" s="8"/>
      <c r="I1653" s="16" t="str">
        <f t="shared" si="29"/>
        <v>12/2025</v>
      </c>
      <c r="J1653" s="16" t="str">
        <f t="shared" si="30"/>
        <v>CXG-1225</v>
      </c>
    </row>
    <row r="1654">
      <c r="A1654" s="8" t="s">
        <v>11750</v>
      </c>
      <c r="B1654" s="13">
        <v>46006.0</v>
      </c>
      <c r="C1654" s="8" t="s">
        <v>6850</v>
      </c>
      <c r="D1654" s="8" t="s">
        <v>1478</v>
      </c>
      <c r="E1654" s="8">
        <v>39325.0</v>
      </c>
      <c r="G1654" s="8" t="s">
        <v>53</v>
      </c>
      <c r="H1654" s="8"/>
      <c r="I1654" s="16" t="str">
        <f t="shared" si="29"/>
        <v>12/2025</v>
      </c>
      <c r="J1654" s="16" t="str">
        <f t="shared" si="30"/>
        <v>CXG-1225</v>
      </c>
    </row>
    <row r="1655">
      <c r="A1655" s="8" t="s">
        <v>11751</v>
      </c>
      <c r="B1655" s="13">
        <v>46006.0</v>
      </c>
      <c r="C1655" s="8" t="s">
        <v>6850</v>
      </c>
      <c r="D1655" s="8" t="s">
        <v>1478</v>
      </c>
      <c r="E1655" s="8">
        <v>49400.0</v>
      </c>
      <c r="G1655" s="8" t="s">
        <v>53</v>
      </c>
      <c r="H1655" s="8"/>
      <c r="I1655" s="16" t="str">
        <f t="shared" si="29"/>
        <v>12/2025</v>
      </c>
      <c r="J1655" s="16" t="str">
        <f t="shared" si="30"/>
        <v>CXG-1225</v>
      </c>
    </row>
    <row r="1656">
      <c r="A1656" s="8" t="s">
        <v>11752</v>
      </c>
      <c r="B1656" s="13">
        <v>46006.0</v>
      </c>
      <c r="C1656" s="8" t="s">
        <v>6850</v>
      </c>
      <c r="D1656" s="8" t="s">
        <v>1478</v>
      </c>
      <c r="E1656" s="8">
        <v>79846.0</v>
      </c>
      <c r="G1656" s="8" t="s">
        <v>53</v>
      </c>
      <c r="H1656" s="8"/>
      <c r="I1656" s="16" t="str">
        <f t="shared" si="29"/>
        <v>12/2025</v>
      </c>
      <c r="J1656" s="16" t="str">
        <f t="shared" si="30"/>
        <v>CXG-1225</v>
      </c>
    </row>
    <row r="1657">
      <c r="A1657" s="8" t="s">
        <v>11753</v>
      </c>
      <c r="B1657" s="13">
        <v>46006.0</v>
      </c>
      <c r="C1657" s="8" t="s">
        <v>6850</v>
      </c>
      <c r="D1657" s="8" t="s">
        <v>1478</v>
      </c>
      <c r="E1657" s="8">
        <v>72501.0</v>
      </c>
      <c r="G1657" s="8" t="s">
        <v>53</v>
      </c>
      <c r="H1657" s="8"/>
      <c r="I1657" s="16" t="str">
        <f t="shared" si="29"/>
        <v>12/2025</v>
      </c>
      <c r="J1657" s="16" t="str">
        <f t="shared" si="30"/>
        <v>CXG-1225</v>
      </c>
    </row>
    <row r="1658">
      <c r="A1658" s="8" t="s">
        <v>11754</v>
      </c>
      <c r="B1658" s="13">
        <v>46007.0</v>
      </c>
      <c r="C1658" s="8" t="s">
        <v>6120</v>
      </c>
      <c r="D1658" s="8" t="s">
        <v>1478</v>
      </c>
      <c r="E1658" s="8">
        <v>17840.0</v>
      </c>
      <c r="G1658" s="8" t="s">
        <v>236</v>
      </c>
      <c r="H1658" s="8"/>
      <c r="I1658" s="16" t="str">
        <f t="shared" si="29"/>
        <v>12/2025</v>
      </c>
      <c r="J1658" s="16" t="str">
        <f t="shared" si="30"/>
        <v>CXG-1225</v>
      </c>
    </row>
    <row r="1659">
      <c r="A1659" s="8" t="s">
        <v>11755</v>
      </c>
      <c r="B1659" s="13">
        <v>46008.0</v>
      </c>
      <c r="C1659" s="8" t="s">
        <v>6120</v>
      </c>
      <c r="D1659" s="8" t="s">
        <v>1478</v>
      </c>
      <c r="E1659" s="8">
        <v>12100.0</v>
      </c>
      <c r="G1659" s="8" t="s">
        <v>236</v>
      </c>
      <c r="H1659" s="8"/>
      <c r="I1659" s="16" t="str">
        <f t="shared" si="29"/>
        <v>12/2025</v>
      </c>
      <c r="J1659" s="16" t="str">
        <f t="shared" si="30"/>
        <v>CXG-1225</v>
      </c>
    </row>
    <row r="1660">
      <c r="A1660" s="8" t="s">
        <v>11756</v>
      </c>
      <c r="B1660" s="13">
        <v>46008.0</v>
      </c>
      <c r="C1660" s="8" t="s">
        <v>6861</v>
      </c>
      <c r="D1660" s="8" t="s">
        <v>1473</v>
      </c>
      <c r="E1660" s="8">
        <v>216.72</v>
      </c>
      <c r="G1660" s="8" t="s">
        <v>53</v>
      </c>
      <c r="H1660" s="8"/>
      <c r="I1660" s="16" t="str">
        <f t="shared" si="29"/>
        <v>12/2025</v>
      </c>
      <c r="J1660" s="16" t="str">
        <f t="shared" si="30"/>
        <v>CXG-1225</v>
      </c>
    </row>
    <row r="1661">
      <c r="A1661" s="8" t="s">
        <v>11757</v>
      </c>
      <c r="B1661" s="13">
        <v>46008.0</v>
      </c>
      <c r="C1661" s="8"/>
      <c r="D1661" s="8" t="s">
        <v>1505</v>
      </c>
      <c r="E1661" s="8">
        <v>39.22</v>
      </c>
      <c r="G1661" s="8"/>
      <c r="H1661" s="8"/>
      <c r="I1661" s="16" t="str">
        <f t="shared" si="29"/>
        <v>12/2025</v>
      </c>
      <c r="J1661" s="16" t="str">
        <f t="shared" si="30"/>
        <v>CXG-1225</v>
      </c>
    </row>
    <row r="1662">
      <c r="A1662" s="8" t="s">
        <v>11758</v>
      </c>
      <c r="B1662" s="13">
        <v>46007.0</v>
      </c>
      <c r="C1662" s="8" t="s">
        <v>6850</v>
      </c>
      <c r="D1662" s="8" t="s">
        <v>1478</v>
      </c>
      <c r="E1662" s="8">
        <v>95485.0</v>
      </c>
      <c r="G1662" s="8" t="s">
        <v>53</v>
      </c>
      <c r="H1662" s="8"/>
      <c r="I1662" s="16" t="str">
        <f t="shared" si="29"/>
        <v>12/2025</v>
      </c>
      <c r="J1662" s="16" t="str">
        <f t="shared" si="30"/>
        <v>CXG-1225</v>
      </c>
    </row>
    <row r="1663">
      <c r="A1663" s="8" t="s">
        <v>11759</v>
      </c>
      <c r="B1663" s="13">
        <v>46008.0</v>
      </c>
      <c r="C1663" s="8" t="s">
        <v>6120</v>
      </c>
      <c r="D1663" s="8" t="s">
        <v>1478</v>
      </c>
      <c r="E1663" s="8">
        <v>4950.0</v>
      </c>
      <c r="G1663" s="8" t="s">
        <v>236</v>
      </c>
      <c r="H1663" s="8"/>
      <c r="I1663" s="16" t="str">
        <f t="shared" si="29"/>
        <v>12/2025</v>
      </c>
      <c r="J1663" s="16" t="str">
        <f t="shared" si="30"/>
        <v>CXG-1225</v>
      </c>
    </row>
    <row r="1664">
      <c r="A1664" s="8" t="s">
        <v>11760</v>
      </c>
      <c r="B1664" s="13">
        <v>46008.0</v>
      </c>
      <c r="C1664" s="8" t="s">
        <v>6120</v>
      </c>
      <c r="D1664" s="8" t="s">
        <v>1478</v>
      </c>
      <c r="E1664" s="8">
        <v>15050.0</v>
      </c>
      <c r="G1664" s="8" t="s">
        <v>236</v>
      </c>
      <c r="H1664" s="8"/>
      <c r="I1664" s="16" t="str">
        <f t="shared" si="29"/>
        <v>12/2025</v>
      </c>
      <c r="J1664" s="16" t="str">
        <f t="shared" si="30"/>
        <v>CXG-1225</v>
      </c>
    </row>
    <row r="1665">
      <c r="A1665" s="8" t="s">
        <v>11761</v>
      </c>
      <c r="B1665" s="13">
        <v>46008.0</v>
      </c>
      <c r="C1665" s="8" t="s">
        <v>6838</v>
      </c>
      <c r="D1665" s="8" t="s">
        <v>1575</v>
      </c>
      <c r="E1665" s="8">
        <v>67662.33</v>
      </c>
      <c r="G1665" s="8" t="s">
        <v>105</v>
      </c>
      <c r="H1665" s="8" t="s">
        <v>11002</v>
      </c>
      <c r="I1665" s="16" t="str">
        <f t="shared" si="29"/>
        <v>12/2025</v>
      </c>
      <c r="J1665" s="16" t="str">
        <f t="shared" si="30"/>
        <v>CXG-1225</v>
      </c>
    </row>
    <row r="1666">
      <c r="A1666" s="8" t="s">
        <v>11762</v>
      </c>
      <c r="B1666" s="13">
        <v>46008.0</v>
      </c>
      <c r="C1666" s="8" t="s">
        <v>6838</v>
      </c>
      <c r="D1666" s="8" t="s">
        <v>1473</v>
      </c>
      <c r="E1666" s="8">
        <v>0.27</v>
      </c>
      <c r="G1666" s="8" t="s">
        <v>105</v>
      </c>
      <c r="H1666" s="8"/>
      <c r="I1666" s="16" t="str">
        <f t="shared" si="29"/>
        <v>12/2025</v>
      </c>
      <c r="J1666" s="16" t="str">
        <f t="shared" si="30"/>
        <v>CXG-1225</v>
      </c>
    </row>
    <row r="1667">
      <c r="A1667" s="8" t="s">
        <v>11763</v>
      </c>
      <c r="B1667" s="13">
        <v>46008.0</v>
      </c>
      <c r="C1667" s="8" t="s">
        <v>6877</v>
      </c>
      <c r="D1667" s="8" t="s">
        <v>2193</v>
      </c>
      <c r="E1667" s="8">
        <v>224029.46</v>
      </c>
      <c r="G1667" s="8" t="s">
        <v>73</v>
      </c>
      <c r="H1667" s="8" t="s">
        <v>11764</v>
      </c>
      <c r="I1667" s="16" t="str">
        <f t="shared" si="29"/>
        <v>12/2025</v>
      </c>
      <c r="J1667" s="16" t="str">
        <f t="shared" si="30"/>
        <v>CXG-1225</v>
      </c>
    </row>
    <row r="1668">
      <c r="A1668" s="8" t="s">
        <v>11765</v>
      </c>
      <c r="B1668" s="13">
        <v>46008.0</v>
      </c>
      <c r="C1668" s="8" t="s">
        <v>6594</v>
      </c>
      <c r="D1668" s="8" t="s">
        <v>1575</v>
      </c>
      <c r="E1668" s="8">
        <v>54850.0</v>
      </c>
      <c r="G1668" s="8" t="s">
        <v>27</v>
      </c>
      <c r="H1668" s="8" t="s">
        <v>11002</v>
      </c>
      <c r="I1668" s="16" t="str">
        <f t="shared" si="29"/>
        <v>12/2025</v>
      </c>
      <c r="J1668" s="16" t="str">
        <f t="shared" si="30"/>
        <v>CXG-1225</v>
      </c>
    </row>
    <row r="1669">
      <c r="A1669" s="8" t="s">
        <v>11766</v>
      </c>
      <c r="B1669" s="13">
        <v>46008.0</v>
      </c>
      <c r="C1669" s="8" t="s">
        <v>6120</v>
      </c>
      <c r="D1669" s="8" t="s">
        <v>1478</v>
      </c>
      <c r="E1669" s="8">
        <v>3000.0</v>
      </c>
      <c r="G1669" s="8" t="s">
        <v>236</v>
      </c>
      <c r="H1669" s="8"/>
      <c r="I1669" s="16" t="str">
        <f t="shared" si="29"/>
        <v>12/2025</v>
      </c>
      <c r="J1669" s="16" t="str">
        <f t="shared" si="30"/>
        <v>CXG-1225</v>
      </c>
    </row>
    <row r="1670">
      <c r="A1670" s="8" t="s">
        <v>11767</v>
      </c>
      <c r="B1670" s="13">
        <v>46008.0</v>
      </c>
      <c r="C1670" s="8" t="s">
        <v>6120</v>
      </c>
      <c r="D1670" s="8" t="s">
        <v>1478</v>
      </c>
      <c r="E1670" s="8">
        <v>4900.0</v>
      </c>
      <c r="G1670" s="8" t="s">
        <v>236</v>
      </c>
      <c r="H1670" s="8"/>
      <c r="I1670" s="16" t="str">
        <f t="shared" si="29"/>
        <v>12/2025</v>
      </c>
      <c r="J1670" s="16" t="str">
        <f t="shared" si="30"/>
        <v>CXG-1225</v>
      </c>
    </row>
    <row r="1671">
      <c r="A1671" s="8" t="s">
        <v>11768</v>
      </c>
      <c r="B1671" s="13">
        <v>46008.0</v>
      </c>
      <c r="C1671" s="8" t="s">
        <v>6120</v>
      </c>
      <c r="D1671" s="8" t="s">
        <v>1478</v>
      </c>
      <c r="E1671" s="8">
        <v>2100.0</v>
      </c>
      <c r="G1671" s="8" t="s">
        <v>236</v>
      </c>
      <c r="H1671" s="8"/>
      <c r="I1671" s="16" t="str">
        <f t="shared" si="29"/>
        <v>12/2025</v>
      </c>
      <c r="J1671" s="16" t="str">
        <f t="shared" si="30"/>
        <v>CXG-1225</v>
      </c>
    </row>
    <row r="1672">
      <c r="A1672" s="8" t="s">
        <v>11769</v>
      </c>
      <c r="B1672" s="13">
        <v>46008.0</v>
      </c>
      <c r="C1672" s="8" t="s">
        <v>6736</v>
      </c>
      <c r="D1672" s="8" t="s">
        <v>1478</v>
      </c>
      <c r="E1672" s="8">
        <v>2000.0</v>
      </c>
      <c r="G1672" s="8" t="s">
        <v>79</v>
      </c>
      <c r="H1672" s="8"/>
      <c r="I1672" s="16" t="str">
        <f t="shared" si="29"/>
        <v>12/2025</v>
      </c>
      <c r="J1672" s="16" t="str">
        <f t="shared" si="30"/>
        <v>CXG-1225</v>
      </c>
    </row>
    <row r="1673">
      <c r="A1673" s="8" t="s">
        <v>11770</v>
      </c>
      <c r="B1673" s="13">
        <v>46009.0</v>
      </c>
      <c r="C1673" s="8" t="s">
        <v>6736</v>
      </c>
      <c r="D1673" s="8" t="s">
        <v>1473</v>
      </c>
      <c r="E1673" s="8">
        <v>-0.34</v>
      </c>
      <c r="G1673" s="8" t="s">
        <v>79</v>
      </c>
      <c r="H1673" s="8"/>
      <c r="I1673" s="16" t="str">
        <f t="shared" si="29"/>
        <v>12/2025</v>
      </c>
      <c r="J1673" s="16" t="str">
        <f t="shared" si="30"/>
        <v>CXG-1225</v>
      </c>
    </row>
    <row r="1674">
      <c r="A1674" s="8" t="s">
        <v>11771</v>
      </c>
      <c r="B1674" s="13">
        <v>46008.0</v>
      </c>
      <c r="C1674" s="8" t="s">
        <v>6900</v>
      </c>
      <c r="D1674" s="8" t="s">
        <v>1478</v>
      </c>
      <c r="E1674" s="8">
        <v>199409.96</v>
      </c>
      <c r="G1674" s="8" t="s">
        <v>41</v>
      </c>
      <c r="H1674" s="8"/>
      <c r="I1674" s="16" t="str">
        <f t="shared" si="29"/>
        <v>12/2025</v>
      </c>
      <c r="J1674" s="16" t="str">
        <f t="shared" si="30"/>
        <v>CXG-1225</v>
      </c>
    </row>
    <row r="1675">
      <c r="A1675" s="8" t="s">
        <v>11772</v>
      </c>
      <c r="B1675" s="13">
        <v>46010.0</v>
      </c>
      <c r="C1675" s="8" t="s">
        <v>6860</v>
      </c>
      <c r="D1675" s="8" t="s">
        <v>1575</v>
      </c>
      <c r="E1675" s="8">
        <v>50000.0</v>
      </c>
      <c r="G1675" s="8" t="s">
        <v>232</v>
      </c>
      <c r="H1675" s="8" t="s">
        <v>11002</v>
      </c>
      <c r="I1675" s="16" t="str">
        <f t="shared" si="29"/>
        <v>12/2025</v>
      </c>
      <c r="J1675" s="16" t="str">
        <f t="shared" si="30"/>
        <v>CXG-1225</v>
      </c>
    </row>
    <row r="1676">
      <c r="A1676" s="8" t="s">
        <v>11773</v>
      </c>
      <c r="B1676" s="13">
        <v>46010.0</v>
      </c>
      <c r="C1676" s="8" t="s">
        <v>6594</v>
      </c>
      <c r="D1676" s="8" t="s">
        <v>1575</v>
      </c>
      <c r="E1676" s="8">
        <v>50000.0</v>
      </c>
      <c r="G1676" s="8" t="s">
        <v>27</v>
      </c>
      <c r="H1676" s="8" t="s">
        <v>11002</v>
      </c>
      <c r="I1676" s="16" t="str">
        <f t="shared" si="29"/>
        <v>12/2025</v>
      </c>
      <c r="J1676" s="16" t="str">
        <f t="shared" si="30"/>
        <v>CXG-1225</v>
      </c>
    </row>
    <row r="1677">
      <c r="A1677" s="8" t="s">
        <v>11774</v>
      </c>
      <c r="B1677" s="13">
        <v>46011.0</v>
      </c>
      <c r="C1677" s="8" t="s">
        <v>6594</v>
      </c>
      <c r="D1677" s="8" t="s">
        <v>1575</v>
      </c>
      <c r="E1677" s="8">
        <v>40000.0</v>
      </c>
      <c r="G1677" s="8" t="s">
        <v>27</v>
      </c>
      <c r="H1677" s="8" t="s">
        <v>11002</v>
      </c>
      <c r="I1677" s="16" t="str">
        <f t="shared" si="29"/>
        <v>12/2025</v>
      </c>
      <c r="J1677" s="16" t="str">
        <f t="shared" si="30"/>
        <v>CXG-1225</v>
      </c>
    </row>
    <row r="1678">
      <c r="A1678" s="8" t="s">
        <v>11775</v>
      </c>
      <c r="B1678" s="13">
        <v>46011.0</v>
      </c>
      <c r="C1678" s="8" t="s">
        <v>6872</v>
      </c>
      <c r="D1678" s="8" t="s">
        <v>1575</v>
      </c>
      <c r="E1678" s="8">
        <v>23760.0</v>
      </c>
      <c r="G1678" s="8" t="s">
        <v>99</v>
      </c>
      <c r="H1678" s="8" t="s">
        <v>11002</v>
      </c>
      <c r="I1678" s="16" t="str">
        <f t="shared" si="29"/>
        <v>12/2025</v>
      </c>
      <c r="J1678" s="16" t="str">
        <f t="shared" si="30"/>
        <v>CXG-1225</v>
      </c>
    </row>
    <row r="1679">
      <c r="A1679" s="8" t="s">
        <v>11776</v>
      </c>
      <c r="B1679" s="13">
        <v>46013.0</v>
      </c>
      <c r="C1679" s="8" t="s">
        <v>6877</v>
      </c>
      <c r="D1679" s="8" t="s">
        <v>1509</v>
      </c>
      <c r="E1679" s="8">
        <v>98946.18</v>
      </c>
      <c r="G1679" s="8" t="s">
        <v>73</v>
      </c>
      <c r="H1679" s="8" t="s">
        <v>11777</v>
      </c>
      <c r="I1679" s="16" t="str">
        <f t="shared" si="29"/>
        <v>12/2025</v>
      </c>
      <c r="J1679" s="16" t="str">
        <f t="shared" si="30"/>
        <v>CXG-1225</v>
      </c>
    </row>
    <row r="1680">
      <c r="A1680" s="8" t="s">
        <v>11778</v>
      </c>
      <c r="B1680" s="13">
        <v>46013.0</v>
      </c>
      <c r="C1680" s="8" t="s">
        <v>6877</v>
      </c>
      <c r="D1680" s="8" t="s">
        <v>2193</v>
      </c>
      <c r="E1680" s="8">
        <v>314149.65</v>
      </c>
      <c r="G1680" s="8" t="s">
        <v>73</v>
      </c>
      <c r="H1680" s="8" t="s">
        <v>11779</v>
      </c>
      <c r="I1680" s="16" t="str">
        <f t="shared" si="29"/>
        <v>12/2025</v>
      </c>
      <c r="J1680" s="16" t="str">
        <f t="shared" si="30"/>
        <v>CXG-1225</v>
      </c>
    </row>
    <row r="1681">
      <c r="A1681" s="8" t="s">
        <v>11780</v>
      </c>
      <c r="B1681" s="13">
        <v>46010.0</v>
      </c>
      <c r="C1681" s="8" t="s">
        <v>6877</v>
      </c>
      <c r="D1681" s="8" t="s">
        <v>1478</v>
      </c>
      <c r="E1681" s="8">
        <v>296997.56</v>
      </c>
      <c r="G1681" s="8" t="s">
        <v>73</v>
      </c>
      <c r="H1681" s="8"/>
      <c r="I1681" s="16" t="str">
        <f t="shared" si="29"/>
        <v>12/2025</v>
      </c>
      <c r="J1681" s="16" t="str">
        <f t="shared" si="30"/>
        <v>CXG-1225</v>
      </c>
    </row>
    <row r="1682">
      <c r="A1682" s="10" t="s">
        <v>11781</v>
      </c>
      <c r="B1682" s="13">
        <v>46013.0</v>
      </c>
      <c r="C1682" s="8" t="s">
        <v>6846</v>
      </c>
      <c r="D1682" s="8" t="s">
        <v>1473</v>
      </c>
      <c r="E1682" s="8">
        <v>-1378.03</v>
      </c>
      <c r="G1682" s="8" t="s">
        <v>73</v>
      </c>
      <c r="H1682" s="8"/>
      <c r="I1682" s="16" t="str">
        <f t="shared" si="29"/>
        <v>12/2025</v>
      </c>
      <c r="J1682" s="16" t="str">
        <f t="shared" si="30"/>
        <v>CXG-1225</v>
      </c>
    </row>
    <row r="1683">
      <c r="A1683" s="8" t="s">
        <v>11782</v>
      </c>
      <c r="B1683" s="13">
        <v>46014.0</v>
      </c>
      <c r="C1683" s="8" t="s">
        <v>6927</v>
      </c>
      <c r="D1683" s="8" t="s">
        <v>2193</v>
      </c>
      <c r="E1683" s="8">
        <v>308802.1</v>
      </c>
      <c r="G1683" s="8" t="s">
        <v>180</v>
      </c>
      <c r="H1683" s="8" t="s">
        <v>11783</v>
      </c>
      <c r="I1683" s="16" t="str">
        <f t="shared" si="29"/>
        <v>12/2025</v>
      </c>
      <c r="J1683" s="16" t="str">
        <f t="shared" si="30"/>
        <v>CXG-1225</v>
      </c>
    </row>
    <row r="1684">
      <c r="A1684" s="8" t="s">
        <v>11784</v>
      </c>
      <c r="B1684" s="13">
        <v>46014.0</v>
      </c>
      <c r="C1684" s="8" t="s">
        <v>6872</v>
      </c>
      <c r="D1684" s="8" t="s">
        <v>1575</v>
      </c>
      <c r="E1684" s="8">
        <v>10000.0</v>
      </c>
      <c r="G1684" s="8" t="s">
        <v>99</v>
      </c>
      <c r="H1684" s="8" t="s">
        <v>11002</v>
      </c>
      <c r="I1684" s="16" t="str">
        <f t="shared" si="29"/>
        <v>12/2025</v>
      </c>
      <c r="J1684" s="16" t="str">
        <f t="shared" si="30"/>
        <v>CXG-1225</v>
      </c>
    </row>
    <row r="1685">
      <c r="A1685" s="8" t="s">
        <v>11785</v>
      </c>
      <c r="B1685" s="13">
        <v>46014.0</v>
      </c>
      <c r="C1685" s="8" t="s">
        <v>6927</v>
      </c>
      <c r="D1685" s="8" t="s">
        <v>2193</v>
      </c>
      <c r="E1685" s="8">
        <v>313789.01</v>
      </c>
      <c r="G1685" s="8" t="s">
        <v>180</v>
      </c>
      <c r="H1685" s="8"/>
      <c r="I1685" s="16" t="str">
        <f t="shared" si="29"/>
        <v>12/2025</v>
      </c>
      <c r="J1685" s="16" t="str">
        <f t="shared" si="30"/>
        <v>CXG-1225</v>
      </c>
    </row>
    <row r="1686">
      <c r="A1686" s="8" t="s">
        <v>11786</v>
      </c>
      <c r="B1686" s="13">
        <v>46009.0</v>
      </c>
      <c r="C1686" s="8" t="s">
        <v>6850</v>
      </c>
      <c r="D1686" s="8" t="s">
        <v>1478</v>
      </c>
      <c r="E1686" s="8">
        <v>94068.0</v>
      </c>
      <c r="G1686" s="8" t="s">
        <v>53</v>
      </c>
      <c r="H1686" s="8"/>
      <c r="I1686" s="16" t="str">
        <f t="shared" si="29"/>
        <v>12/2025</v>
      </c>
      <c r="J1686" s="16" t="str">
        <f t="shared" si="30"/>
        <v>CXG-1225</v>
      </c>
    </row>
    <row r="1687">
      <c r="A1687" s="8" t="s">
        <v>11787</v>
      </c>
      <c r="B1687" s="13">
        <v>46013.0</v>
      </c>
      <c r="C1687" s="8" t="s">
        <v>6850</v>
      </c>
      <c r="D1687" s="8" t="s">
        <v>1478</v>
      </c>
      <c r="E1687" s="8">
        <v>35100.0</v>
      </c>
      <c r="G1687" s="8" t="s">
        <v>53</v>
      </c>
      <c r="H1687" s="8"/>
      <c r="I1687" s="16" t="str">
        <f t="shared" si="29"/>
        <v>12/2025</v>
      </c>
      <c r="J1687" s="16" t="str">
        <f t="shared" si="30"/>
        <v>CXG-1225</v>
      </c>
    </row>
    <row r="1688">
      <c r="A1688" s="8" t="s">
        <v>11788</v>
      </c>
      <c r="B1688" s="13">
        <v>46013.0</v>
      </c>
      <c r="C1688" s="8" t="s">
        <v>6850</v>
      </c>
      <c r="D1688" s="8" t="s">
        <v>1478</v>
      </c>
      <c r="E1688" s="8">
        <v>65000.0</v>
      </c>
      <c r="G1688" s="8" t="s">
        <v>53</v>
      </c>
      <c r="H1688" s="8"/>
      <c r="I1688" s="16" t="str">
        <f t="shared" si="29"/>
        <v>12/2025</v>
      </c>
      <c r="J1688" s="16" t="str">
        <f t="shared" si="30"/>
        <v>CXG-1225</v>
      </c>
    </row>
    <row r="1689">
      <c r="A1689" s="8" t="s">
        <v>11789</v>
      </c>
      <c r="B1689" s="13">
        <v>46013.0</v>
      </c>
      <c r="C1689" s="8" t="s">
        <v>6850</v>
      </c>
      <c r="D1689" s="8" t="s">
        <v>1478</v>
      </c>
      <c r="E1689" s="8">
        <v>102778.0</v>
      </c>
      <c r="G1689" s="8" t="s">
        <v>53</v>
      </c>
      <c r="H1689" s="8"/>
      <c r="I1689" s="16" t="str">
        <f t="shared" si="29"/>
        <v>12/2025</v>
      </c>
      <c r="J1689" s="16" t="str">
        <f t="shared" si="30"/>
        <v>CXG-1225</v>
      </c>
    </row>
    <row r="1690">
      <c r="A1690" s="8" t="s">
        <v>11790</v>
      </c>
      <c r="B1690" s="13">
        <v>46014.0</v>
      </c>
      <c r="C1690" s="8" t="s">
        <v>6900</v>
      </c>
      <c r="D1690" s="8" t="s">
        <v>1478</v>
      </c>
      <c r="E1690" s="8">
        <v>489891.14</v>
      </c>
      <c r="G1690" s="8" t="s">
        <v>41</v>
      </c>
      <c r="H1690" s="8"/>
      <c r="I1690" s="16" t="str">
        <f t="shared" si="29"/>
        <v>12/2025</v>
      </c>
      <c r="J1690" s="16" t="str">
        <f t="shared" si="30"/>
        <v>CXG-1225</v>
      </c>
    </row>
    <row r="1691">
      <c r="A1691" s="8" t="s">
        <v>11791</v>
      </c>
      <c r="B1691" s="13">
        <v>46014.0</v>
      </c>
      <c r="C1691" s="8" t="s">
        <v>6594</v>
      </c>
      <c r="D1691" s="8" t="s">
        <v>1575</v>
      </c>
      <c r="E1691" s="8">
        <v>28160.0</v>
      </c>
      <c r="G1691" s="8" t="s">
        <v>27</v>
      </c>
      <c r="H1691" s="8" t="s">
        <v>11002</v>
      </c>
      <c r="I1691" s="16" t="str">
        <f t="shared" si="29"/>
        <v>12/2025</v>
      </c>
      <c r="J1691" s="16" t="str">
        <f t="shared" si="30"/>
        <v>CXG-1225</v>
      </c>
    </row>
    <row r="1692">
      <c r="A1692" s="8" t="s">
        <v>11792</v>
      </c>
      <c r="B1692" s="13">
        <v>46014.0</v>
      </c>
      <c r="C1692" s="8" t="s">
        <v>6872</v>
      </c>
      <c r="D1692" s="8" t="s">
        <v>1575</v>
      </c>
      <c r="E1692" s="8">
        <v>5193.0</v>
      </c>
      <c r="G1692" s="8" t="s">
        <v>99</v>
      </c>
      <c r="H1692" s="8" t="s">
        <v>11002</v>
      </c>
      <c r="I1692" s="16" t="str">
        <f t="shared" si="29"/>
        <v>12/2025</v>
      </c>
      <c r="J1692" s="16" t="str">
        <f t="shared" si="30"/>
        <v>CXG-1225</v>
      </c>
    </row>
    <row r="1693">
      <c r="A1693" s="8" t="s">
        <v>11793</v>
      </c>
      <c r="B1693" s="13">
        <v>46014.0</v>
      </c>
      <c r="C1693" s="8" t="s">
        <v>6872</v>
      </c>
      <c r="D1693" s="8" t="s">
        <v>1575</v>
      </c>
      <c r="E1693" s="8">
        <v>11700.0</v>
      </c>
      <c r="G1693" s="8" t="s">
        <v>99</v>
      </c>
      <c r="H1693" s="8" t="s">
        <v>11002</v>
      </c>
      <c r="I1693" s="16" t="str">
        <f t="shared" si="29"/>
        <v>12/2025</v>
      </c>
      <c r="J1693" s="16" t="str">
        <f t="shared" si="30"/>
        <v>CXG-1225</v>
      </c>
    </row>
    <row r="1694">
      <c r="A1694" s="8" t="s">
        <v>11794</v>
      </c>
      <c r="B1694" s="13">
        <v>46014.0</v>
      </c>
      <c r="C1694" s="8" t="s">
        <v>6872</v>
      </c>
      <c r="D1694" s="8" t="s">
        <v>1575</v>
      </c>
      <c r="E1694" s="8">
        <v>15237.0</v>
      </c>
      <c r="G1694" s="8" t="s">
        <v>99</v>
      </c>
      <c r="H1694" s="8" t="s">
        <v>11002</v>
      </c>
      <c r="I1694" s="16" t="str">
        <f t="shared" si="29"/>
        <v>12/2025</v>
      </c>
      <c r="J1694" s="16" t="str">
        <f t="shared" si="30"/>
        <v>CXG-1225</v>
      </c>
    </row>
    <row r="1695">
      <c r="A1695" s="8" t="s">
        <v>11795</v>
      </c>
      <c r="B1695" s="13">
        <v>46014.0</v>
      </c>
      <c r="C1695" s="8" t="s">
        <v>6867</v>
      </c>
      <c r="D1695" s="8" t="s">
        <v>1473</v>
      </c>
      <c r="E1695" s="8">
        <v>-14320.75</v>
      </c>
      <c r="G1695" s="8" t="s">
        <v>121</v>
      </c>
      <c r="H1695" s="8"/>
      <c r="I1695" s="16" t="str">
        <f t="shared" si="29"/>
        <v>12/2025</v>
      </c>
      <c r="J1695" s="16" t="str">
        <f t="shared" si="30"/>
        <v>CXG-1225</v>
      </c>
    </row>
    <row r="1696">
      <c r="A1696" s="8" t="s">
        <v>11796</v>
      </c>
      <c r="B1696" s="13">
        <v>46014.0</v>
      </c>
      <c r="C1696" s="8" t="s">
        <v>6872</v>
      </c>
      <c r="D1696" s="8" t="s">
        <v>1473</v>
      </c>
      <c r="E1696" s="8">
        <v>14320.75</v>
      </c>
      <c r="G1696" s="8" t="s">
        <v>99</v>
      </c>
      <c r="H1696" s="8"/>
      <c r="I1696" s="16" t="str">
        <f t="shared" si="29"/>
        <v>12/2025</v>
      </c>
      <c r="J1696" s="16" t="str">
        <f t="shared" si="30"/>
        <v>CXG-1225</v>
      </c>
    </row>
    <row r="1697">
      <c r="A1697" s="8" t="s">
        <v>11797</v>
      </c>
      <c r="B1697" s="13">
        <v>46015.0</v>
      </c>
      <c r="C1697" s="8" t="s">
        <v>6872</v>
      </c>
      <c r="D1697" s="8" t="s">
        <v>1473</v>
      </c>
      <c r="E1697" s="8">
        <v>0.32</v>
      </c>
      <c r="G1697" s="8" t="s">
        <v>99</v>
      </c>
      <c r="H1697" s="8"/>
      <c r="I1697" s="16" t="str">
        <f t="shared" si="29"/>
        <v>12/2025</v>
      </c>
      <c r="J1697" s="16" t="str">
        <f t="shared" si="30"/>
        <v>CXG-1225</v>
      </c>
    </row>
    <row r="1698">
      <c r="A1698" s="8" t="s">
        <v>11798</v>
      </c>
      <c r="B1698" s="13">
        <v>46015.0</v>
      </c>
      <c r="C1698" s="8" t="s">
        <v>6900</v>
      </c>
      <c r="D1698" s="8" t="s">
        <v>1478</v>
      </c>
      <c r="E1698" s="8">
        <v>100005.0</v>
      </c>
      <c r="G1698" s="8" t="s">
        <v>41</v>
      </c>
      <c r="H1698" s="8"/>
      <c r="I1698" s="16" t="str">
        <f t="shared" si="29"/>
        <v>12/2025</v>
      </c>
      <c r="J1698" s="16" t="str">
        <f t="shared" si="30"/>
        <v>CXG-1225</v>
      </c>
    </row>
    <row r="1699">
      <c r="A1699" s="8" t="s">
        <v>11799</v>
      </c>
      <c r="B1699" s="13">
        <v>46018.0</v>
      </c>
      <c r="C1699" s="8" t="s">
        <v>6594</v>
      </c>
      <c r="D1699" s="8" t="s">
        <v>1575</v>
      </c>
      <c r="E1699" s="8">
        <v>10000.0</v>
      </c>
      <c r="G1699" s="8" t="s">
        <v>27</v>
      </c>
      <c r="H1699" s="8" t="s">
        <v>11002</v>
      </c>
      <c r="I1699" s="16" t="str">
        <f t="shared" si="29"/>
        <v>12/2025</v>
      </c>
      <c r="J1699" s="16" t="str">
        <f t="shared" si="30"/>
        <v>CXG-1225</v>
      </c>
    </row>
    <row r="1700">
      <c r="A1700" s="8" t="s">
        <v>11800</v>
      </c>
      <c r="B1700" s="13">
        <v>46018.0</v>
      </c>
      <c r="C1700" s="8" t="s">
        <v>6927</v>
      </c>
      <c r="D1700" s="8" t="s">
        <v>2193</v>
      </c>
      <c r="E1700" s="8">
        <v>208437.08</v>
      </c>
      <c r="G1700" s="8" t="s">
        <v>180</v>
      </c>
      <c r="H1700" s="8" t="s">
        <v>11801</v>
      </c>
      <c r="I1700" s="16" t="str">
        <f t="shared" si="29"/>
        <v>12/2025</v>
      </c>
      <c r="J1700" s="16" t="str">
        <f t="shared" si="30"/>
        <v>CXG-1225</v>
      </c>
    </row>
    <row r="1701">
      <c r="A1701" s="8" t="s">
        <v>11802</v>
      </c>
      <c r="B1701" s="13">
        <v>46020.0</v>
      </c>
      <c r="C1701" s="8" t="s">
        <v>6811</v>
      </c>
      <c r="D1701" s="8" t="s">
        <v>1575</v>
      </c>
      <c r="E1701" s="8">
        <v>33440.0</v>
      </c>
      <c r="G1701" s="8" t="s">
        <v>23</v>
      </c>
      <c r="H1701" s="8" t="s">
        <v>11002</v>
      </c>
      <c r="I1701" s="16" t="str">
        <f t="shared" si="29"/>
        <v>12/2025</v>
      </c>
      <c r="J1701" s="16" t="str">
        <f t="shared" si="30"/>
        <v>CXG-1225</v>
      </c>
    </row>
    <row r="1702">
      <c r="A1702" s="8" t="s">
        <v>11803</v>
      </c>
      <c r="B1702" s="13">
        <v>46020.0</v>
      </c>
      <c r="C1702" s="8" t="s">
        <v>6811</v>
      </c>
      <c r="D1702" s="8" t="s">
        <v>1575</v>
      </c>
      <c r="E1702" s="8">
        <v>32536.0</v>
      </c>
      <c r="G1702" s="8" t="s">
        <v>23</v>
      </c>
      <c r="H1702" s="8" t="s">
        <v>11002</v>
      </c>
      <c r="I1702" s="16" t="str">
        <f t="shared" si="29"/>
        <v>12/2025</v>
      </c>
      <c r="J1702" s="16" t="str">
        <f t="shared" si="30"/>
        <v>CXG-1225</v>
      </c>
    </row>
    <row r="1703">
      <c r="A1703" s="8" t="s">
        <v>11804</v>
      </c>
      <c r="B1703" s="13">
        <v>46020.0</v>
      </c>
      <c r="C1703" s="8" t="s">
        <v>6860</v>
      </c>
      <c r="D1703" s="8" t="s">
        <v>1575</v>
      </c>
      <c r="E1703" s="8">
        <v>30806.0</v>
      </c>
      <c r="G1703" s="8" t="s">
        <v>232</v>
      </c>
      <c r="H1703" s="8" t="s">
        <v>11002</v>
      </c>
      <c r="I1703" s="16" t="str">
        <f t="shared" si="29"/>
        <v>12/2025</v>
      </c>
      <c r="J1703" s="16" t="str">
        <f t="shared" si="30"/>
        <v>CXG-1225</v>
      </c>
    </row>
    <row r="1704">
      <c r="A1704" s="8" t="s">
        <v>11805</v>
      </c>
      <c r="B1704" s="13">
        <v>46020.0</v>
      </c>
      <c r="C1704" s="8" t="s">
        <v>6860</v>
      </c>
      <c r="D1704" s="8" t="s">
        <v>1473</v>
      </c>
      <c r="E1704" s="8">
        <v>-0.94</v>
      </c>
      <c r="G1704" s="8" t="s">
        <v>232</v>
      </c>
      <c r="H1704" s="8"/>
      <c r="I1704" s="16" t="str">
        <f t="shared" si="29"/>
        <v>12/2025</v>
      </c>
      <c r="J1704" s="16" t="str">
        <f t="shared" si="30"/>
        <v>CXG-1225</v>
      </c>
    </row>
    <row r="1705">
      <c r="A1705" s="8" t="s">
        <v>11806</v>
      </c>
      <c r="B1705" s="13">
        <v>46020.0</v>
      </c>
      <c r="C1705" s="8" t="s">
        <v>6927</v>
      </c>
      <c r="D1705" s="8" t="s">
        <v>1473</v>
      </c>
      <c r="E1705" s="8">
        <v>-976.99</v>
      </c>
      <c r="G1705" s="8" t="s">
        <v>180</v>
      </c>
      <c r="H1705" s="8"/>
      <c r="I1705" s="16" t="str">
        <f t="shared" si="29"/>
        <v>12/2025</v>
      </c>
      <c r="J1705" s="16" t="str">
        <f t="shared" si="30"/>
        <v>CXG-1225</v>
      </c>
    </row>
    <row r="1706">
      <c r="A1706" s="8"/>
      <c r="B1706" s="13"/>
      <c r="C1706" s="8"/>
      <c r="D1706" s="8"/>
      <c r="E1706" s="8"/>
      <c r="G1706" s="8"/>
      <c r="H1706" s="8"/>
    </row>
    <row r="1707">
      <c r="A1707" s="8" t="s">
        <v>11807</v>
      </c>
      <c r="B1707" s="13">
        <v>46021.0</v>
      </c>
      <c r="C1707" s="8" t="s">
        <v>6120</v>
      </c>
      <c r="D1707" s="8" t="s">
        <v>1575</v>
      </c>
      <c r="E1707" s="8">
        <v>32160.0</v>
      </c>
      <c r="G1707" s="8" t="s">
        <v>236</v>
      </c>
      <c r="H1707" s="8" t="s">
        <v>11002</v>
      </c>
      <c r="I1707" s="16" t="str">
        <f t="shared" ref="I1707:I1818" si="31">TEXT(B1707,"MM/YYYY")</f>
        <v>12/2025</v>
      </c>
      <c r="J1707" s="16" t="str">
        <f t="shared" ref="J1707:J1818" si="32">IF(B1707="","",CONCATENATE("CXG-",TEXT(B1707,"MMYY")))</f>
        <v>CXG-1225</v>
      </c>
    </row>
    <row r="1708">
      <c r="A1708" s="8" t="s">
        <v>11808</v>
      </c>
      <c r="B1708" s="13">
        <v>46021.0</v>
      </c>
      <c r="C1708" s="8" t="s">
        <v>6955</v>
      </c>
      <c r="D1708" s="8" t="s">
        <v>2193</v>
      </c>
      <c r="E1708" s="8">
        <v>109219.43</v>
      </c>
      <c r="G1708" s="8" t="s">
        <v>73</v>
      </c>
      <c r="H1708" s="8" t="s">
        <v>11809</v>
      </c>
      <c r="I1708" s="16" t="str">
        <f t="shared" si="31"/>
        <v>12/2025</v>
      </c>
      <c r="J1708" s="16" t="str">
        <f t="shared" si="32"/>
        <v>CXG-1225</v>
      </c>
    </row>
    <row r="1709">
      <c r="A1709" s="8" t="s">
        <v>11810</v>
      </c>
      <c r="B1709" s="13">
        <v>46021.0</v>
      </c>
      <c r="C1709" s="8" t="s">
        <v>6811</v>
      </c>
      <c r="D1709" s="8" t="s">
        <v>1575</v>
      </c>
      <c r="E1709" s="8">
        <v>35000.0</v>
      </c>
      <c r="G1709" s="8" t="s">
        <v>23</v>
      </c>
      <c r="H1709" s="8" t="s">
        <v>11002</v>
      </c>
      <c r="I1709" s="16" t="str">
        <f t="shared" si="31"/>
        <v>12/2025</v>
      </c>
      <c r="J1709" s="16" t="str">
        <f t="shared" si="32"/>
        <v>CXG-1225</v>
      </c>
    </row>
    <row r="1710">
      <c r="A1710" s="8" t="s">
        <v>11811</v>
      </c>
      <c r="B1710" s="13">
        <v>46021.0</v>
      </c>
      <c r="C1710" s="8" t="s">
        <v>6877</v>
      </c>
      <c r="D1710" s="8" t="s">
        <v>2193</v>
      </c>
      <c r="E1710" s="8">
        <v>2829.06</v>
      </c>
      <c r="G1710" s="8" t="s">
        <v>73</v>
      </c>
      <c r="H1710" s="8" t="s">
        <v>11812</v>
      </c>
      <c r="I1710" s="16" t="str">
        <f t="shared" si="31"/>
        <v>12/2025</v>
      </c>
      <c r="J1710" s="16" t="str">
        <f t="shared" si="32"/>
        <v>CXG-1225</v>
      </c>
    </row>
    <row r="1711">
      <c r="A1711" s="8" t="s">
        <v>11813</v>
      </c>
      <c r="B1711" s="13">
        <v>46021.0</v>
      </c>
      <c r="C1711" s="8" t="s">
        <v>6877</v>
      </c>
      <c r="D1711" s="8" t="s">
        <v>1473</v>
      </c>
      <c r="E1711" s="8">
        <v>-2536.73</v>
      </c>
      <c r="G1711" s="8" t="s">
        <v>73</v>
      </c>
      <c r="H1711" s="8"/>
      <c r="I1711" s="16" t="str">
        <f t="shared" si="31"/>
        <v>12/2025</v>
      </c>
      <c r="J1711" s="16" t="str">
        <f t="shared" si="32"/>
        <v>CXG-1225</v>
      </c>
    </row>
    <row r="1712">
      <c r="A1712" s="8" t="s">
        <v>11814</v>
      </c>
      <c r="B1712" s="13">
        <v>46022.0</v>
      </c>
      <c r="C1712" s="8" t="s">
        <v>6900</v>
      </c>
      <c r="D1712" s="8" t="s">
        <v>2193</v>
      </c>
      <c r="E1712" s="8">
        <v>2973.48</v>
      </c>
      <c r="G1712" s="8" t="s">
        <v>41</v>
      </c>
      <c r="H1712" s="8"/>
      <c r="I1712" s="16" t="str">
        <f t="shared" si="31"/>
        <v>12/2025</v>
      </c>
      <c r="J1712" s="16" t="str">
        <f t="shared" si="32"/>
        <v>CXG-1225</v>
      </c>
    </row>
    <row r="1713">
      <c r="A1713" s="8" t="s">
        <v>11815</v>
      </c>
      <c r="B1713" s="13">
        <v>46022.0</v>
      </c>
      <c r="C1713" s="8" t="s">
        <v>6900</v>
      </c>
      <c r="D1713" s="8" t="s">
        <v>1473</v>
      </c>
      <c r="E1713" s="8">
        <v>-39.58</v>
      </c>
      <c r="G1713" s="8" t="s">
        <v>41</v>
      </c>
      <c r="H1713" s="8"/>
      <c r="I1713" s="16" t="str">
        <f t="shared" si="31"/>
        <v>12/2025</v>
      </c>
      <c r="J1713" s="16" t="str">
        <f t="shared" si="32"/>
        <v>CXG-1225</v>
      </c>
    </row>
    <row r="1714">
      <c r="A1714" s="8" t="s">
        <v>11816</v>
      </c>
      <c r="B1714" s="13">
        <v>46022.0</v>
      </c>
      <c r="C1714" s="8" t="s">
        <v>6849</v>
      </c>
      <c r="D1714" s="8" t="s">
        <v>1478</v>
      </c>
      <c r="E1714" s="8">
        <v>66716.0</v>
      </c>
      <c r="G1714" s="8" t="s">
        <v>86</v>
      </c>
      <c r="H1714" s="8"/>
      <c r="I1714" s="16" t="str">
        <f t="shared" si="31"/>
        <v>12/2025</v>
      </c>
      <c r="J1714" s="16" t="str">
        <f t="shared" si="32"/>
        <v>CXG-1225</v>
      </c>
    </row>
    <row r="1715">
      <c r="A1715" s="8" t="s">
        <v>11817</v>
      </c>
      <c r="B1715" s="13">
        <v>46022.0</v>
      </c>
      <c r="C1715" s="8" t="s">
        <v>6849</v>
      </c>
      <c r="D1715" s="8" t="s">
        <v>1473</v>
      </c>
      <c r="E1715" s="8">
        <v>17.6</v>
      </c>
      <c r="G1715" s="8" t="s">
        <v>86</v>
      </c>
      <c r="H1715" s="8"/>
      <c r="I1715" s="16" t="str">
        <f t="shared" si="31"/>
        <v>12/2025</v>
      </c>
      <c r="J1715" s="16" t="str">
        <f t="shared" si="32"/>
        <v>CXG-1225</v>
      </c>
    </row>
    <row r="1716">
      <c r="A1716" s="10" t="s">
        <v>11818</v>
      </c>
      <c r="B1716" s="13">
        <v>46022.0</v>
      </c>
      <c r="C1716" s="8" t="s">
        <v>6594</v>
      </c>
      <c r="D1716" s="8" t="s">
        <v>1478</v>
      </c>
      <c r="E1716" s="8">
        <v>30000.0</v>
      </c>
      <c r="G1716" s="8" t="s">
        <v>27</v>
      </c>
      <c r="H1716" s="8"/>
      <c r="I1716" s="16" t="str">
        <f t="shared" si="31"/>
        <v>12/2025</v>
      </c>
      <c r="J1716" s="16" t="str">
        <f t="shared" si="32"/>
        <v>CXG-1225</v>
      </c>
    </row>
    <row r="1717">
      <c r="A1717" s="8" t="s">
        <v>11819</v>
      </c>
      <c r="B1717" s="13">
        <v>46023.0</v>
      </c>
      <c r="C1717" s="8" t="s">
        <v>6850</v>
      </c>
      <c r="D1717" s="8" t="s">
        <v>1478</v>
      </c>
      <c r="E1717" s="8">
        <v>14638.0</v>
      </c>
      <c r="G1717" s="8" t="s">
        <v>53</v>
      </c>
      <c r="H1717" s="8"/>
      <c r="I1717" s="16" t="str">
        <f t="shared" si="31"/>
        <v>01/2026</v>
      </c>
      <c r="J1717" s="16" t="str">
        <f t="shared" si="32"/>
        <v>CXG-0126</v>
      </c>
    </row>
    <row r="1718">
      <c r="A1718" s="8" t="s">
        <v>11820</v>
      </c>
      <c r="B1718" s="13">
        <v>46023.0</v>
      </c>
      <c r="C1718" s="8" t="s">
        <v>6850</v>
      </c>
      <c r="D1718" s="8" t="s">
        <v>1478</v>
      </c>
      <c r="E1718" s="8">
        <v>84578.0</v>
      </c>
      <c r="G1718" s="8" t="s">
        <v>53</v>
      </c>
      <c r="H1718" s="8"/>
      <c r="I1718" s="16" t="str">
        <f t="shared" si="31"/>
        <v>01/2026</v>
      </c>
      <c r="J1718" s="16" t="str">
        <f t="shared" si="32"/>
        <v>CXG-0126</v>
      </c>
    </row>
    <row r="1719">
      <c r="A1719" s="8" t="s">
        <v>11821</v>
      </c>
      <c r="B1719" s="13">
        <v>46023.0</v>
      </c>
      <c r="C1719" s="8" t="s">
        <v>6850</v>
      </c>
      <c r="D1719" s="8" t="s">
        <v>1478</v>
      </c>
      <c r="E1719" s="8">
        <v>94718.0</v>
      </c>
      <c r="G1719" s="8" t="s">
        <v>53</v>
      </c>
      <c r="H1719" s="8"/>
      <c r="I1719" s="16" t="str">
        <f t="shared" si="31"/>
        <v>01/2026</v>
      </c>
      <c r="J1719" s="16" t="str">
        <f t="shared" si="32"/>
        <v>CXG-0126</v>
      </c>
    </row>
    <row r="1720">
      <c r="A1720" s="8" t="s">
        <v>11822</v>
      </c>
      <c r="B1720" s="13">
        <v>46023.0</v>
      </c>
      <c r="C1720" s="8" t="s">
        <v>6850</v>
      </c>
      <c r="D1720" s="8" t="s">
        <v>1478</v>
      </c>
      <c r="E1720" s="8">
        <v>84448.0</v>
      </c>
      <c r="G1720" s="8" t="s">
        <v>53</v>
      </c>
      <c r="H1720" s="8"/>
      <c r="I1720" s="16" t="str">
        <f t="shared" si="31"/>
        <v>01/2026</v>
      </c>
      <c r="J1720" s="16" t="str">
        <f t="shared" si="32"/>
        <v>CXG-0126</v>
      </c>
    </row>
    <row r="1721">
      <c r="A1721" s="8" t="s">
        <v>11823</v>
      </c>
      <c r="B1721" s="13">
        <v>46023.0</v>
      </c>
      <c r="C1721" s="8" t="s">
        <v>6850</v>
      </c>
      <c r="D1721" s="8" t="s">
        <v>1478</v>
      </c>
      <c r="E1721" s="8">
        <v>80886.0</v>
      </c>
      <c r="G1721" s="8" t="s">
        <v>53</v>
      </c>
      <c r="H1721" s="8"/>
      <c r="I1721" s="16" t="str">
        <f t="shared" si="31"/>
        <v>01/2026</v>
      </c>
      <c r="J1721" s="16" t="str">
        <f t="shared" si="32"/>
        <v>CXG-0126</v>
      </c>
    </row>
    <row r="1722">
      <c r="A1722" s="8" t="s">
        <v>11824</v>
      </c>
      <c r="B1722" s="13">
        <v>46023.0</v>
      </c>
      <c r="C1722" s="8" t="s">
        <v>6850</v>
      </c>
      <c r="D1722" s="8" t="s">
        <v>1478</v>
      </c>
      <c r="E1722" s="8">
        <v>90064.0</v>
      </c>
      <c r="G1722" s="8" t="s">
        <v>53</v>
      </c>
      <c r="H1722" s="8"/>
      <c r="I1722" s="16" t="str">
        <f t="shared" si="31"/>
        <v>01/2026</v>
      </c>
      <c r="J1722" s="16" t="str">
        <f t="shared" si="32"/>
        <v>CXG-0126</v>
      </c>
    </row>
    <row r="1723">
      <c r="A1723" s="8" t="s">
        <v>11825</v>
      </c>
      <c r="B1723" s="13">
        <v>46023.0</v>
      </c>
      <c r="C1723" s="8" t="s">
        <v>6850</v>
      </c>
      <c r="D1723" s="8" t="s">
        <v>1478</v>
      </c>
      <c r="E1723" s="8">
        <v>94484.0</v>
      </c>
      <c r="G1723" s="8" t="s">
        <v>53</v>
      </c>
      <c r="H1723" s="8"/>
      <c r="I1723" s="16" t="str">
        <f t="shared" si="31"/>
        <v>01/2026</v>
      </c>
      <c r="J1723" s="16" t="str">
        <f t="shared" si="32"/>
        <v>CXG-0126</v>
      </c>
    </row>
    <row r="1724">
      <c r="A1724" s="8" t="s">
        <v>11826</v>
      </c>
      <c r="B1724" s="13">
        <v>46023.0</v>
      </c>
      <c r="C1724" s="8" t="s">
        <v>6850</v>
      </c>
      <c r="D1724" s="8" t="s">
        <v>1478</v>
      </c>
      <c r="E1724" s="8">
        <v>83824.0</v>
      </c>
      <c r="G1724" s="8" t="s">
        <v>53</v>
      </c>
      <c r="H1724" s="8"/>
      <c r="I1724" s="16" t="str">
        <f t="shared" si="31"/>
        <v>01/2026</v>
      </c>
      <c r="J1724" s="16" t="str">
        <f t="shared" si="32"/>
        <v>CXG-0126</v>
      </c>
    </row>
    <row r="1725">
      <c r="A1725" s="8" t="s">
        <v>11827</v>
      </c>
      <c r="B1725" s="13">
        <v>46023.0</v>
      </c>
      <c r="C1725" s="8" t="s">
        <v>6850</v>
      </c>
      <c r="D1725" s="8" t="s">
        <v>1478</v>
      </c>
      <c r="E1725" s="8">
        <v>74204.0</v>
      </c>
      <c r="G1725" s="8" t="s">
        <v>53</v>
      </c>
      <c r="H1725" s="8"/>
      <c r="I1725" s="16" t="str">
        <f t="shared" si="31"/>
        <v>01/2026</v>
      </c>
      <c r="J1725" s="16" t="str">
        <f t="shared" si="32"/>
        <v>CXG-0126</v>
      </c>
    </row>
    <row r="1726">
      <c r="A1726" s="8" t="s">
        <v>11828</v>
      </c>
      <c r="B1726" s="13">
        <v>46027.0</v>
      </c>
      <c r="C1726" s="8" t="s">
        <v>6811</v>
      </c>
      <c r="D1726" s="8" t="s">
        <v>1575</v>
      </c>
      <c r="E1726" s="8">
        <v>15000.0</v>
      </c>
      <c r="G1726" s="8" t="s">
        <v>23</v>
      </c>
      <c r="H1726" s="8" t="s">
        <v>11002</v>
      </c>
      <c r="I1726" s="16" t="str">
        <f t="shared" si="31"/>
        <v>01/2026</v>
      </c>
      <c r="J1726" s="16" t="str">
        <f t="shared" si="32"/>
        <v>CXG-0126</v>
      </c>
    </row>
    <row r="1727">
      <c r="A1727" s="8" t="s">
        <v>11829</v>
      </c>
      <c r="B1727" s="13">
        <v>46028.0</v>
      </c>
      <c r="C1727" s="8" t="s">
        <v>6811</v>
      </c>
      <c r="D1727" s="8" t="s">
        <v>1575</v>
      </c>
      <c r="E1727" s="8">
        <v>30000.0</v>
      </c>
      <c r="G1727" s="8" t="s">
        <v>23</v>
      </c>
      <c r="H1727" s="8" t="s">
        <v>11002</v>
      </c>
      <c r="I1727" s="16" t="str">
        <f t="shared" si="31"/>
        <v>01/2026</v>
      </c>
      <c r="J1727" s="16" t="str">
        <f t="shared" si="32"/>
        <v>CXG-0126</v>
      </c>
    </row>
    <row r="1728">
      <c r="A1728" s="8" t="s">
        <v>11830</v>
      </c>
      <c r="B1728" s="13">
        <v>46028.0</v>
      </c>
      <c r="C1728" s="8" t="s">
        <v>6850</v>
      </c>
      <c r="D1728" s="8" t="s">
        <v>1478</v>
      </c>
      <c r="E1728" s="8">
        <v>62244.0</v>
      </c>
      <c r="G1728" s="8" t="s">
        <v>53</v>
      </c>
      <c r="H1728" s="8"/>
      <c r="I1728" s="16" t="str">
        <f t="shared" si="31"/>
        <v>01/2026</v>
      </c>
      <c r="J1728" s="16" t="str">
        <f t="shared" si="32"/>
        <v>CXG-0126</v>
      </c>
    </row>
    <row r="1729">
      <c r="A1729" s="8" t="s">
        <v>11831</v>
      </c>
      <c r="B1729" s="13">
        <v>46029.0</v>
      </c>
      <c r="C1729" s="8" t="s">
        <v>6955</v>
      </c>
      <c r="D1729" s="8" t="s">
        <v>2193</v>
      </c>
      <c r="E1729" s="8">
        <v>322553.53</v>
      </c>
      <c r="G1729" s="8" t="s">
        <v>73</v>
      </c>
      <c r="H1729" s="8" t="s">
        <v>11832</v>
      </c>
      <c r="I1729" s="16" t="str">
        <f t="shared" si="31"/>
        <v>01/2026</v>
      </c>
      <c r="J1729" s="16" t="str">
        <f t="shared" si="32"/>
        <v>CXG-0126</v>
      </c>
    </row>
    <row r="1730">
      <c r="A1730" s="8" t="s">
        <v>11833</v>
      </c>
      <c r="B1730" s="13">
        <v>46029.0</v>
      </c>
      <c r="C1730" s="8" t="s">
        <v>6858</v>
      </c>
      <c r="D1730" s="8" t="s">
        <v>1473</v>
      </c>
      <c r="E1730" s="8">
        <v>331.0</v>
      </c>
      <c r="G1730" s="8" t="s">
        <v>97</v>
      </c>
      <c r="H1730" s="8"/>
      <c r="I1730" s="16" t="str">
        <f t="shared" si="31"/>
        <v>01/2026</v>
      </c>
      <c r="J1730" s="16" t="str">
        <f t="shared" si="32"/>
        <v>CXG-0126</v>
      </c>
    </row>
    <row r="1731">
      <c r="A1731" s="8" t="s">
        <v>11834</v>
      </c>
      <c r="B1731" s="13">
        <v>46030.0</v>
      </c>
      <c r="C1731" s="8" t="s">
        <v>6811</v>
      </c>
      <c r="D1731" s="8" t="s">
        <v>1575</v>
      </c>
      <c r="E1731" s="8">
        <v>53511.0</v>
      </c>
      <c r="G1731" s="8" t="s">
        <v>23</v>
      </c>
      <c r="H1731" s="8" t="s">
        <v>11002</v>
      </c>
      <c r="I1731" s="16" t="str">
        <f t="shared" si="31"/>
        <v>01/2026</v>
      </c>
      <c r="J1731" s="16" t="str">
        <f t="shared" si="32"/>
        <v>CXG-0126</v>
      </c>
    </row>
    <row r="1732">
      <c r="A1732" s="8" t="s">
        <v>11835</v>
      </c>
      <c r="B1732" s="13">
        <v>46030.0</v>
      </c>
      <c r="C1732" s="8" t="s">
        <v>6811</v>
      </c>
      <c r="D1732" s="8" t="s">
        <v>1473</v>
      </c>
      <c r="E1732" s="8">
        <v>0.84</v>
      </c>
      <c r="G1732" s="8" t="s">
        <v>23</v>
      </c>
      <c r="H1732" s="8"/>
      <c r="I1732" s="16" t="str">
        <f t="shared" si="31"/>
        <v>01/2026</v>
      </c>
      <c r="J1732" s="16" t="str">
        <f t="shared" si="32"/>
        <v>CXG-0126</v>
      </c>
    </row>
    <row r="1733">
      <c r="A1733" s="8" t="s">
        <v>11836</v>
      </c>
      <c r="B1733" s="13">
        <v>46031.0</v>
      </c>
      <c r="C1733" s="8" t="s">
        <v>6955</v>
      </c>
      <c r="D1733" s="8" t="s">
        <v>2193</v>
      </c>
      <c r="E1733" s="8">
        <v>212102.88</v>
      </c>
      <c r="G1733" s="8" t="s">
        <v>73</v>
      </c>
      <c r="H1733" s="8" t="s">
        <v>11837</v>
      </c>
      <c r="I1733" s="16" t="str">
        <f t="shared" si="31"/>
        <v>01/2026</v>
      </c>
      <c r="J1733" s="16" t="str">
        <f t="shared" si="32"/>
        <v>CXG-0126</v>
      </c>
    </row>
    <row r="1734">
      <c r="A1734" s="8" t="s">
        <v>11838</v>
      </c>
      <c r="B1734" s="13">
        <v>46031.0</v>
      </c>
      <c r="C1734" s="8" t="s">
        <v>6594</v>
      </c>
      <c r="D1734" s="8" t="s">
        <v>1478</v>
      </c>
      <c r="E1734" s="8">
        <v>10000.0</v>
      </c>
      <c r="G1734" s="8" t="s">
        <v>27</v>
      </c>
      <c r="H1734" s="8"/>
      <c r="I1734" s="16" t="str">
        <f t="shared" si="31"/>
        <v>01/2026</v>
      </c>
      <c r="J1734" s="16" t="str">
        <f t="shared" si="32"/>
        <v>CXG-0126</v>
      </c>
    </row>
    <row r="1735">
      <c r="A1735" s="8" t="s">
        <v>11839</v>
      </c>
      <c r="B1735" s="13">
        <v>46031.0</v>
      </c>
      <c r="C1735" s="8" t="s">
        <v>6594</v>
      </c>
      <c r="D1735" s="8" t="s">
        <v>1478</v>
      </c>
      <c r="E1735" s="8">
        <v>11000.0</v>
      </c>
      <c r="G1735" s="8" t="s">
        <v>27</v>
      </c>
      <c r="H1735" s="8"/>
      <c r="I1735" s="16" t="str">
        <f t="shared" si="31"/>
        <v>01/2026</v>
      </c>
      <c r="J1735" s="16" t="str">
        <f t="shared" si="32"/>
        <v>CXG-0126</v>
      </c>
    </row>
    <row r="1736">
      <c r="A1736" s="8" t="s">
        <v>11840</v>
      </c>
      <c r="B1736" s="13">
        <v>46031.0</v>
      </c>
      <c r="C1736" s="8" t="s">
        <v>6594</v>
      </c>
      <c r="D1736" s="8" t="s">
        <v>1478</v>
      </c>
      <c r="E1736" s="8">
        <v>12726.0</v>
      </c>
      <c r="G1736" s="8" t="s">
        <v>27</v>
      </c>
      <c r="H1736" s="8"/>
      <c r="I1736" s="16" t="str">
        <f t="shared" si="31"/>
        <v>01/2026</v>
      </c>
      <c r="J1736" s="16" t="str">
        <f t="shared" si="32"/>
        <v>CXG-0126</v>
      </c>
    </row>
    <row r="1737">
      <c r="A1737" s="8" t="s">
        <v>11841</v>
      </c>
      <c r="B1737" s="13">
        <v>46031.0</v>
      </c>
      <c r="C1737" s="8" t="s">
        <v>6594</v>
      </c>
      <c r="D1737" s="8" t="s">
        <v>1478</v>
      </c>
      <c r="E1737" s="8">
        <v>3266.0</v>
      </c>
      <c r="G1737" s="8" t="s">
        <v>27</v>
      </c>
      <c r="H1737" s="8"/>
      <c r="I1737" s="16" t="str">
        <f t="shared" si="31"/>
        <v>01/2026</v>
      </c>
      <c r="J1737" s="16" t="str">
        <f t="shared" si="32"/>
        <v>CXG-0126</v>
      </c>
    </row>
    <row r="1738">
      <c r="A1738" s="8" t="s">
        <v>11842</v>
      </c>
      <c r="B1738" s="13">
        <v>46034.0</v>
      </c>
      <c r="C1738" s="8" t="s">
        <v>6594</v>
      </c>
      <c r="D1738" s="8" t="s">
        <v>1478</v>
      </c>
      <c r="E1738" s="8">
        <v>10465.0</v>
      </c>
      <c r="G1738" s="8" t="s">
        <v>27</v>
      </c>
      <c r="H1738" s="8"/>
      <c r="I1738" s="16" t="str">
        <f t="shared" si="31"/>
        <v>01/2026</v>
      </c>
      <c r="J1738" s="16" t="str">
        <f t="shared" si="32"/>
        <v>CXG-0126</v>
      </c>
    </row>
    <row r="1739">
      <c r="A1739" s="8" t="s">
        <v>11843</v>
      </c>
      <c r="B1739" s="13">
        <v>46034.0</v>
      </c>
      <c r="C1739" s="8" t="s">
        <v>6594</v>
      </c>
      <c r="D1739" s="8" t="s">
        <v>1478</v>
      </c>
      <c r="E1739" s="8">
        <v>15490.0</v>
      </c>
      <c r="G1739" s="8" t="s">
        <v>27</v>
      </c>
      <c r="H1739" s="8"/>
      <c r="I1739" s="16" t="str">
        <f t="shared" si="31"/>
        <v>01/2026</v>
      </c>
      <c r="J1739" s="16" t="str">
        <f t="shared" si="32"/>
        <v>CXG-0126</v>
      </c>
    </row>
    <row r="1740">
      <c r="A1740" s="8" t="s">
        <v>11844</v>
      </c>
      <c r="B1740" s="13">
        <v>46034.0</v>
      </c>
      <c r="C1740" s="8" t="s">
        <v>6880</v>
      </c>
      <c r="D1740" s="8" t="s">
        <v>1478</v>
      </c>
      <c r="E1740" s="8">
        <v>105128.0</v>
      </c>
      <c r="G1740" s="8" t="s">
        <v>234</v>
      </c>
      <c r="H1740" s="8"/>
      <c r="I1740" s="16" t="str">
        <f t="shared" si="31"/>
        <v>01/2026</v>
      </c>
      <c r="J1740" s="16" t="str">
        <f t="shared" si="32"/>
        <v>CXG-0126</v>
      </c>
    </row>
    <row r="1741">
      <c r="A1741" s="8" t="s">
        <v>11845</v>
      </c>
      <c r="B1741" s="13">
        <v>46034.0</v>
      </c>
      <c r="C1741" s="8" t="s">
        <v>6880</v>
      </c>
      <c r="D1741" s="8" t="s">
        <v>1473</v>
      </c>
      <c r="E1741" s="8">
        <v>228.06</v>
      </c>
      <c r="G1741" s="8" t="s">
        <v>234</v>
      </c>
      <c r="H1741" s="8"/>
      <c r="I1741" s="16" t="str">
        <f t="shared" si="31"/>
        <v>01/2026</v>
      </c>
      <c r="J1741" s="16" t="str">
        <f t="shared" si="32"/>
        <v>CXG-0126</v>
      </c>
    </row>
    <row r="1742">
      <c r="A1742" s="8" t="s">
        <v>11846</v>
      </c>
      <c r="B1742" s="13">
        <v>46035.0</v>
      </c>
      <c r="C1742" s="8" t="s">
        <v>6955</v>
      </c>
      <c r="D1742" s="8" t="s">
        <v>2193</v>
      </c>
      <c r="E1742" s="8">
        <v>210401.3</v>
      </c>
      <c r="G1742" s="8" t="s">
        <v>73</v>
      </c>
      <c r="H1742" s="8" t="s">
        <v>11847</v>
      </c>
      <c r="I1742" s="16" t="str">
        <f t="shared" si="31"/>
        <v>01/2026</v>
      </c>
      <c r="J1742" s="16" t="str">
        <f t="shared" si="32"/>
        <v>CXG-0126</v>
      </c>
    </row>
    <row r="1743">
      <c r="A1743" s="8" t="s">
        <v>11848</v>
      </c>
      <c r="B1743" s="13">
        <v>46035.0</v>
      </c>
      <c r="C1743" s="8" t="s">
        <v>6973</v>
      </c>
      <c r="D1743" s="8" t="s">
        <v>2212</v>
      </c>
      <c r="E1743" s="8">
        <v>50000.0</v>
      </c>
      <c r="G1743" s="8" t="s">
        <v>105</v>
      </c>
      <c r="H1743" s="8"/>
      <c r="I1743" s="16" t="str">
        <f t="shared" si="31"/>
        <v>01/2026</v>
      </c>
      <c r="J1743" s="16" t="str">
        <f t="shared" si="32"/>
        <v>CXG-0126</v>
      </c>
    </row>
    <row r="1744">
      <c r="A1744" s="8" t="s">
        <v>11849</v>
      </c>
      <c r="B1744" s="13">
        <v>46036.0</v>
      </c>
      <c r="C1744" s="8" t="s">
        <v>6865</v>
      </c>
      <c r="D1744" s="8" t="s">
        <v>2193</v>
      </c>
      <c r="E1744" s="8">
        <v>168484.2</v>
      </c>
      <c r="G1744" s="8" t="s">
        <v>61</v>
      </c>
      <c r="H1744" s="8"/>
      <c r="I1744" s="16" t="str">
        <f t="shared" si="31"/>
        <v>01/2026</v>
      </c>
      <c r="J1744" s="16" t="str">
        <f t="shared" si="32"/>
        <v>CXG-0126</v>
      </c>
    </row>
    <row r="1745">
      <c r="A1745" s="8" t="s">
        <v>11850</v>
      </c>
      <c r="B1745" s="13">
        <v>46036.0</v>
      </c>
      <c r="C1745" s="8" t="s">
        <v>6865</v>
      </c>
      <c r="D1745" s="8" t="s">
        <v>1473</v>
      </c>
      <c r="E1745" s="8">
        <v>0.56</v>
      </c>
      <c r="G1745" s="8" t="s">
        <v>61</v>
      </c>
      <c r="H1745" s="8"/>
      <c r="I1745" s="16" t="str">
        <f t="shared" si="31"/>
        <v>01/2026</v>
      </c>
      <c r="J1745" s="16" t="str">
        <f t="shared" si="32"/>
        <v>CXG-0126</v>
      </c>
    </row>
    <row r="1746">
      <c r="A1746" s="8" t="s">
        <v>11851</v>
      </c>
      <c r="B1746" s="13">
        <v>46036.0</v>
      </c>
      <c r="C1746" s="8" t="s">
        <v>6987</v>
      </c>
      <c r="D1746" s="8" t="s">
        <v>1478</v>
      </c>
      <c r="E1746" s="8">
        <v>314668.99</v>
      </c>
      <c r="G1746" s="8" t="s">
        <v>73</v>
      </c>
      <c r="H1746" s="8" t="s">
        <v>11852</v>
      </c>
      <c r="I1746" s="16" t="str">
        <f t="shared" si="31"/>
        <v>01/2026</v>
      </c>
      <c r="J1746" s="16" t="str">
        <f t="shared" si="32"/>
        <v>CXG-0126</v>
      </c>
    </row>
    <row r="1747">
      <c r="A1747" s="8" t="s">
        <v>11853</v>
      </c>
      <c r="B1747" s="13">
        <v>46036.0</v>
      </c>
      <c r="C1747" s="8" t="s">
        <v>6817</v>
      </c>
      <c r="D1747" s="8" t="s">
        <v>1575</v>
      </c>
      <c r="E1747" s="8">
        <v>50000.0</v>
      </c>
      <c r="G1747" s="8" t="s">
        <v>51</v>
      </c>
      <c r="H1747" s="8" t="s">
        <v>11002</v>
      </c>
      <c r="I1747" s="16" t="str">
        <f t="shared" si="31"/>
        <v>01/2026</v>
      </c>
      <c r="J1747" s="16" t="str">
        <f t="shared" si="32"/>
        <v>CXG-0126</v>
      </c>
    </row>
    <row r="1748">
      <c r="A1748" s="8" t="s">
        <v>11854</v>
      </c>
      <c r="B1748" s="13">
        <v>46036.0</v>
      </c>
      <c r="C1748" s="8" t="s">
        <v>6817</v>
      </c>
      <c r="D1748" s="8" t="s">
        <v>1478</v>
      </c>
      <c r="E1748" s="8">
        <v>40000.0</v>
      </c>
      <c r="G1748" s="8" t="s">
        <v>51</v>
      </c>
      <c r="H1748" s="8"/>
      <c r="I1748" s="16" t="str">
        <f t="shared" si="31"/>
        <v>01/2026</v>
      </c>
      <c r="J1748" s="16" t="str">
        <f t="shared" si="32"/>
        <v>CXG-0126</v>
      </c>
    </row>
    <row r="1749">
      <c r="A1749" s="8" t="s">
        <v>11855</v>
      </c>
      <c r="B1749" s="13">
        <v>46036.0</v>
      </c>
      <c r="C1749" s="8" t="s">
        <v>6594</v>
      </c>
      <c r="D1749" s="8" t="s">
        <v>2212</v>
      </c>
      <c r="E1749" s="8">
        <v>10390.0</v>
      </c>
      <c r="G1749" s="8" t="s">
        <v>27</v>
      </c>
      <c r="H1749" s="8"/>
      <c r="I1749" s="16" t="str">
        <f t="shared" si="31"/>
        <v>01/2026</v>
      </c>
      <c r="J1749" s="16" t="str">
        <f t="shared" si="32"/>
        <v>CXG-0126</v>
      </c>
    </row>
    <row r="1750">
      <c r="A1750" s="8" t="s">
        <v>11856</v>
      </c>
      <c r="B1750" s="13">
        <v>46036.0</v>
      </c>
      <c r="C1750" s="8" t="s">
        <v>6594</v>
      </c>
      <c r="D1750" s="8" t="s">
        <v>2212</v>
      </c>
      <c r="E1750" s="8">
        <v>19610.0</v>
      </c>
      <c r="G1750" s="8" t="s">
        <v>27</v>
      </c>
      <c r="H1750" s="8"/>
      <c r="I1750" s="16" t="str">
        <f t="shared" si="31"/>
        <v>01/2026</v>
      </c>
      <c r="J1750" s="16" t="str">
        <f t="shared" si="32"/>
        <v>CXG-0126</v>
      </c>
    </row>
    <row r="1751">
      <c r="A1751" s="8" t="s">
        <v>11857</v>
      </c>
      <c r="B1751" s="13">
        <v>46037.0</v>
      </c>
      <c r="C1751" s="8" t="s">
        <v>6594</v>
      </c>
      <c r="D1751" s="8" t="s">
        <v>2212</v>
      </c>
      <c r="E1751" s="8">
        <v>20000.0</v>
      </c>
      <c r="G1751" s="8" t="s">
        <v>27</v>
      </c>
      <c r="H1751" s="8"/>
      <c r="I1751" s="16" t="str">
        <f t="shared" si="31"/>
        <v>01/2026</v>
      </c>
      <c r="J1751" s="16" t="str">
        <f t="shared" si="32"/>
        <v>CXG-0126</v>
      </c>
    </row>
    <row r="1752">
      <c r="A1752" s="8" t="s">
        <v>11858</v>
      </c>
      <c r="B1752" s="13">
        <v>46037.0</v>
      </c>
      <c r="C1752" s="8" t="s">
        <v>6955</v>
      </c>
      <c r="D1752" s="8" t="s">
        <v>2193</v>
      </c>
      <c r="E1752" s="8">
        <v>99738.33</v>
      </c>
      <c r="G1752" s="8" t="s">
        <v>73</v>
      </c>
      <c r="H1752" s="8" t="s">
        <v>11859</v>
      </c>
      <c r="I1752" s="16" t="str">
        <f t="shared" si="31"/>
        <v>01/2026</v>
      </c>
      <c r="J1752" s="16" t="str">
        <f t="shared" si="32"/>
        <v>CXG-0126</v>
      </c>
    </row>
    <row r="1753">
      <c r="A1753" s="8" t="s">
        <v>11860</v>
      </c>
      <c r="B1753" s="13">
        <v>46037.0</v>
      </c>
      <c r="C1753" s="8" t="s">
        <v>6987</v>
      </c>
      <c r="D1753" s="8" t="s">
        <v>2193</v>
      </c>
      <c r="E1753" s="8">
        <v>106848.6</v>
      </c>
      <c r="G1753" s="8" t="s">
        <v>73</v>
      </c>
      <c r="H1753" s="8" t="s">
        <v>11859</v>
      </c>
      <c r="I1753" s="16" t="str">
        <f t="shared" si="31"/>
        <v>01/2026</v>
      </c>
      <c r="J1753" s="16" t="str">
        <f t="shared" si="32"/>
        <v>CXG-0126</v>
      </c>
    </row>
    <row r="1754">
      <c r="A1754" s="8" t="s">
        <v>11861</v>
      </c>
      <c r="B1754" s="13">
        <v>46038.0</v>
      </c>
      <c r="C1754" s="8" t="s">
        <v>6594</v>
      </c>
      <c r="D1754" s="8" t="s">
        <v>2212</v>
      </c>
      <c r="E1754" s="8">
        <v>20000.0</v>
      </c>
      <c r="G1754" s="8" t="s">
        <v>27</v>
      </c>
      <c r="H1754" s="8"/>
      <c r="I1754" s="16" t="str">
        <f t="shared" si="31"/>
        <v>01/2026</v>
      </c>
      <c r="J1754" s="16" t="str">
        <f t="shared" si="32"/>
        <v>CXG-0126</v>
      </c>
    </row>
    <row r="1755">
      <c r="A1755" s="8" t="s">
        <v>11862</v>
      </c>
      <c r="B1755" s="13">
        <v>46041.0</v>
      </c>
      <c r="C1755" s="8" t="s">
        <v>6955</v>
      </c>
      <c r="D1755" s="8" t="s">
        <v>1473</v>
      </c>
      <c r="E1755" s="8">
        <v>-84.85</v>
      </c>
      <c r="G1755" s="8" t="s">
        <v>73</v>
      </c>
      <c r="H1755" s="8"/>
      <c r="I1755" s="16" t="str">
        <f t="shared" si="31"/>
        <v>01/2026</v>
      </c>
      <c r="J1755" s="16" t="str">
        <f t="shared" si="32"/>
        <v>CXG-0126</v>
      </c>
    </row>
    <row r="1756">
      <c r="A1756" s="8" t="s">
        <v>11863</v>
      </c>
      <c r="B1756" s="13">
        <v>46041.0</v>
      </c>
      <c r="C1756" s="8" t="s">
        <v>6999</v>
      </c>
      <c r="D1756" s="8" t="s">
        <v>2193</v>
      </c>
      <c r="E1756" s="8">
        <v>225624.0</v>
      </c>
      <c r="G1756" s="8" t="s">
        <v>83</v>
      </c>
      <c r="H1756" s="8"/>
      <c r="I1756" s="16" t="str">
        <f t="shared" si="31"/>
        <v>01/2026</v>
      </c>
      <c r="J1756" s="16" t="str">
        <f t="shared" si="32"/>
        <v>CXG-0126</v>
      </c>
    </row>
    <row r="1757">
      <c r="A1757" s="8" t="s">
        <v>11864</v>
      </c>
      <c r="B1757" s="13">
        <v>46041.0</v>
      </c>
      <c r="C1757" s="8" t="s">
        <v>6999</v>
      </c>
      <c r="D1757" s="8" t="s">
        <v>1473</v>
      </c>
      <c r="E1757" s="8">
        <v>-336.0</v>
      </c>
      <c r="G1757" s="8" t="s">
        <v>83</v>
      </c>
      <c r="H1757" s="8"/>
      <c r="I1757" s="16" t="str">
        <f t="shared" si="31"/>
        <v>01/2026</v>
      </c>
      <c r="J1757" s="16" t="str">
        <f t="shared" si="32"/>
        <v>CXG-0126</v>
      </c>
    </row>
    <row r="1758">
      <c r="A1758" s="8" t="s">
        <v>11865</v>
      </c>
      <c r="B1758" s="13">
        <v>46042.0</v>
      </c>
      <c r="C1758" s="8" t="s">
        <v>6987</v>
      </c>
      <c r="D1758" s="8" t="s">
        <v>2193</v>
      </c>
      <c r="E1758" s="8">
        <v>402629.8</v>
      </c>
      <c r="G1758" s="8" t="s">
        <v>73</v>
      </c>
      <c r="H1758" s="8" t="s">
        <v>11866</v>
      </c>
      <c r="I1758" s="16" t="str">
        <f t="shared" si="31"/>
        <v>01/2026</v>
      </c>
      <c r="J1758" s="16" t="str">
        <f t="shared" si="32"/>
        <v>CXG-0126</v>
      </c>
    </row>
    <row r="1759">
      <c r="A1759" s="8" t="s">
        <v>11867</v>
      </c>
      <c r="B1759" s="13">
        <v>46042.0</v>
      </c>
      <c r="C1759" s="8" t="s">
        <v>6993</v>
      </c>
      <c r="D1759" s="8" t="s">
        <v>1575</v>
      </c>
      <c r="E1759" s="8">
        <v>35000.0</v>
      </c>
      <c r="G1759" s="8" t="s">
        <v>102</v>
      </c>
      <c r="H1759" s="8" t="s">
        <v>11002</v>
      </c>
      <c r="I1759" s="16" t="str">
        <f t="shared" si="31"/>
        <v>01/2026</v>
      </c>
      <c r="J1759" s="16" t="str">
        <f t="shared" si="32"/>
        <v>CXG-0126</v>
      </c>
    </row>
    <row r="1760">
      <c r="A1760" s="8" t="s">
        <v>11868</v>
      </c>
      <c r="B1760" s="13">
        <v>46041.0</v>
      </c>
      <c r="C1760" s="8" t="s">
        <v>6993</v>
      </c>
      <c r="D1760" s="8" t="s">
        <v>1575</v>
      </c>
      <c r="E1760" s="8">
        <v>35000.0</v>
      </c>
      <c r="G1760" s="8" t="s">
        <v>102</v>
      </c>
      <c r="H1760" s="8" t="s">
        <v>11002</v>
      </c>
      <c r="I1760" s="16" t="str">
        <f t="shared" si="31"/>
        <v>01/2026</v>
      </c>
      <c r="J1760" s="16" t="str">
        <f t="shared" si="32"/>
        <v>CXG-0126</v>
      </c>
    </row>
    <row r="1761">
      <c r="A1761" s="8" t="s">
        <v>11869</v>
      </c>
      <c r="B1761" s="13">
        <v>46042.0</v>
      </c>
      <c r="C1761" s="8" t="s">
        <v>6993</v>
      </c>
      <c r="D1761" s="8" t="s">
        <v>1575</v>
      </c>
      <c r="E1761" s="8">
        <v>838.0</v>
      </c>
      <c r="G1761" s="8" t="s">
        <v>102</v>
      </c>
      <c r="H1761" s="8" t="s">
        <v>11002</v>
      </c>
      <c r="I1761" s="16" t="str">
        <f t="shared" si="31"/>
        <v>01/2026</v>
      </c>
      <c r="J1761" s="16" t="str">
        <f t="shared" si="32"/>
        <v>CXG-0126</v>
      </c>
    </row>
    <row r="1762">
      <c r="A1762" s="8" t="s">
        <v>11870</v>
      </c>
      <c r="B1762" s="13">
        <v>46042.0</v>
      </c>
      <c r="C1762" s="8" t="s">
        <v>6973</v>
      </c>
      <c r="D1762" s="8" t="s">
        <v>1575</v>
      </c>
      <c r="E1762" s="8">
        <v>42000.0</v>
      </c>
      <c r="G1762" s="8" t="s">
        <v>105</v>
      </c>
      <c r="H1762" s="8" t="s">
        <v>11871</v>
      </c>
      <c r="I1762" s="16" t="str">
        <f t="shared" si="31"/>
        <v>01/2026</v>
      </c>
      <c r="J1762" s="16" t="str">
        <f t="shared" si="32"/>
        <v>CXG-0126</v>
      </c>
    </row>
    <row r="1763">
      <c r="A1763" s="8" t="s">
        <v>11872</v>
      </c>
      <c r="B1763" s="13">
        <v>46042.0</v>
      </c>
      <c r="C1763" s="8" t="s">
        <v>6973</v>
      </c>
      <c r="D1763" s="8" t="s">
        <v>1575</v>
      </c>
      <c r="E1763" s="8">
        <v>5000.0</v>
      </c>
      <c r="G1763" s="8" t="s">
        <v>105</v>
      </c>
      <c r="H1763" s="8" t="s">
        <v>11873</v>
      </c>
      <c r="I1763" s="16" t="str">
        <f t="shared" si="31"/>
        <v>01/2026</v>
      </c>
      <c r="J1763" s="16" t="str">
        <f t="shared" si="32"/>
        <v>CXG-0126</v>
      </c>
    </row>
    <row r="1764">
      <c r="A1764" s="8" t="s">
        <v>11874</v>
      </c>
      <c r="B1764" s="13">
        <v>46037.0</v>
      </c>
      <c r="C1764" s="8" t="s">
        <v>6850</v>
      </c>
      <c r="D1764" s="8" t="s">
        <v>1478</v>
      </c>
      <c r="E1764" s="8">
        <v>92846.0</v>
      </c>
      <c r="G1764" s="8" t="s">
        <v>53</v>
      </c>
      <c r="H1764" s="8"/>
      <c r="I1764" s="16" t="str">
        <f t="shared" si="31"/>
        <v>01/2026</v>
      </c>
      <c r="J1764" s="16" t="str">
        <f t="shared" si="32"/>
        <v>CXG-0126</v>
      </c>
    </row>
    <row r="1765">
      <c r="A1765" s="8" t="s">
        <v>11875</v>
      </c>
      <c r="B1765" s="13">
        <v>46043.0</v>
      </c>
      <c r="C1765" s="8" t="s">
        <v>6993</v>
      </c>
      <c r="D1765" s="8" t="s">
        <v>1575</v>
      </c>
      <c r="E1765" s="8">
        <v>35000.0</v>
      </c>
      <c r="G1765" s="8" t="s">
        <v>102</v>
      </c>
      <c r="H1765" s="8" t="s">
        <v>11002</v>
      </c>
      <c r="I1765" s="16" t="str">
        <f t="shared" si="31"/>
        <v>01/2026</v>
      </c>
      <c r="J1765" s="16" t="str">
        <f t="shared" si="32"/>
        <v>CXG-0126</v>
      </c>
    </row>
    <row r="1766">
      <c r="A1766" s="8" t="s">
        <v>11876</v>
      </c>
      <c r="B1766" s="13">
        <v>46043.0</v>
      </c>
      <c r="C1766" s="8" t="s">
        <v>6987</v>
      </c>
      <c r="D1766" s="8" t="s">
        <v>2193</v>
      </c>
      <c r="E1766" s="8">
        <v>478.34</v>
      </c>
      <c r="G1766" s="8" t="s">
        <v>73</v>
      </c>
      <c r="H1766" s="8" t="s">
        <v>11877</v>
      </c>
      <c r="I1766" s="16" t="str">
        <f t="shared" si="31"/>
        <v>01/2026</v>
      </c>
      <c r="J1766" s="16" t="str">
        <f t="shared" si="32"/>
        <v>CXG-0126</v>
      </c>
    </row>
    <row r="1767">
      <c r="A1767" s="8" t="s">
        <v>11878</v>
      </c>
      <c r="B1767" s="13">
        <v>46043.0</v>
      </c>
      <c r="C1767" s="8" t="s">
        <v>6987</v>
      </c>
      <c r="D1767" s="8" t="s">
        <v>1473</v>
      </c>
      <c r="E1767" s="8">
        <v>-19.79</v>
      </c>
      <c r="G1767" s="8" t="s">
        <v>73</v>
      </c>
      <c r="H1767" s="8"/>
      <c r="I1767" s="16" t="str">
        <f t="shared" si="31"/>
        <v>01/2026</v>
      </c>
      <c r="J1767" s="16" t="str">
        <f t="shared" si="32"/>
        <v>CXG-0126</v>
      </c>
    </row>
    <row r="1768">
      <c r="A1768" s="8" t="s">
        <v>11879</v>
      </c>
      <c r="B1768" s="13">
        <v>46043.0</v>
      </c>
      <c r="C1768" s="8" t="s">
        <v>6993</v>
      </c>
      <c r="D1768" s="8" t="s">
        <v>1473</v>
      </c>
      <c r="E1768" s="8">
        <v>-1274.06</v>
      </c>
      <c r="G1768" s="8" t="s">
        <v>102</v>
      </c>
      <c r="H1768" s="8"/>
      <c r="I1768" s="16" t="str">
        <f t="shared" si="31"/>
        <v>01/2026</v>
      </c>
      <c r="J1768" s="16" t="str">
        <f t="shared" si="32"/>
        <v>CXG-0126</v>
      </c>
    </row>
    <row r="1769">
      <c r="A1769" s="8" t="s">
        <v>11880</v>
      </c>
      <c r="B1769" s="13">
        <v>46043.0</v>
      </c>
      <c r="C1769" s="8" t="s">
        <v>6817</v>
      </c>
      <c r="D1769" s="8" t="s">
        <v>1575</v>
      </c>
      <c r="E1769" s="8">
        <v>50000.0</v>
      </c>
      <c r="G1769" s="8" t="s">
        <v>51</v>
      </c>
      <c r="H1769" s="8" t="s">
        <v>11881</v>
      </c>
      <c r="I1769" s="16" t="str">
        <f t="shared" si="31"/>
        <v>01/2026</v>
      </c>
      <c r="J1769" s="16" t="str">
        <f t="shared" si="32"/>
        <v>CXG-0126</v>
      </c>
    </row>
    <row r="1770">
      <c r="A1770" s="8" t="s">
        <v>11882</v>
      </c>
      <c r="B1770" s="13">
        <v>46044.0</v>
      </c>
      <c r="C1770" s="8" t="s">
        <v>6594</v>
      </c>
      <c r="D1770" s="8" t="s">
        <v>1575</v>
      </c>
      <c r="E1770" s="8">
        <v>12530.0</v>
      </c>
      <c r="G1770" s="8" t="s">
        <v>27</v>
      </c>
      <c r="H1770" s="8" t="s">
        <v>11881</v>
      </c>
      <c r="I1770" s="16" t="str">
        <f t="shared" si="31"/>
        <v>01/2026</v>
      </c>
      <c r="J1770" s="16" t="str">
        <f t="shared" si="32"/>
        <v>CXG-0126</v>
      </c>
    </row>
    <row r="1771">
      <c r="A1771" s="8" t="s">
        <v>11883</v>
      </c>
      <c r="B1771" s="13">
        <v>46044.0</v>
      </c>
      <c r="C1771" s="8" t="s">
        <v>6594</v>
      </c>
      <c r="D1771" s="8" t="s">
        <v>1575</v>
      </c>
      <c r="E1771" s="8">
        <v>3000.0</v>
      </c>
      <c r="G1771" s="8" t="s">
        <v>27</v>
      </c>
      <c r="H1771" s="8" t="s">
        <v>11881</v>
      </c>
      <c r="I1771" s="16" t="str">
        <f t="shared" si="31"/>
        <v>01/2026</v>
      </c>
      <c r="J1771" s="16" t="str">
        <f t="shared" si="32"/>
        <v>CXG-0126</v>
      </c>
    </row>
    <row r="1772">
      <c r="A1772" s="8" t="s">
        <v>11884</v>
      </c>
      <c r="B1772" s="13">
        <v>46044.0</v>
      </c>
      <c r="C1772" s="8" t="s">
        <v>6397</v>
      </c>
      <c r="D1772" s="8" t="s">
        <v>1575</v>
      </c>
      <c r="E1772" s="8">
        <v>24900.0</v>
      </c>
      <c r="G1772" s="8" t="s">
        <v>81</v>
      </c>
      <c r="H1772" s="8" t="s">
        <v>11881</v>
      </c>
      <c r="I1772" s="16" t="str">
        <f t="shared" si="31"/>
        <v>01/2026</v>
      </c>
      <c r="J1772" s="16" t="str">
        <f t="shared" si="32"/>
        <v>CXG-0126</v>
      </c>
    </row>
    <row r="1773">
      <c r="A1773" s="8" t="s">
        <v>11885</v>
      </c>
      <c r="B1773" s="13">
        <v>46044.0</v>
      </c>
      <c r="C1773" s="8" t="s">
        <v>6397</v>
      </c>
      <c r="D1773" s="8" t="s">
        <v>1575</v>
      </c>
      <c r="E1773" s="8">
        <v>11000.0</v>
      </c>
      <c r="G1773" s="8" t="s">
        <v>81</v>
      </c>
      <c r="H1773" s="8" t="s">
        <v>11886</v>
      </c>
      <c r="I1773" s="16" t="str">
        <f t="shared" si="31"/>
        <v>01/2026</v>
      </c>
      <c r="J1773" s="16" t="str">
        <f t="shared" si="32"/>
        <v>CXG-0126</v>
      </c>
    </row>
    <row r="1774">
      <c r="A1774" s="8" t="s">
        <v>11887</v>
      </c>
      <c r="B1774" s="13">
        <v>46045.0</v>
      </c>
      <c r="C1774" s="8" t="s">
        <v>6594</v>
      </c>
      <c r="D1774" s="8" t="s">
        <v>1575</v>
      </c>
      <c r="E1774" s="8">
        <v>3930.0</v>
      </c>
      <c r="G1774" s="8" t="s">
        <v>27</v>
      </c>
      <c r="H1774" s="8" t="s">
        <v>11881</v>
      </c>
      <c r="I1774" s="16" t="str">
        <f t="shared" si="31"/>
        <v>01/2026</v>
      </c>
      <c r="J1774" s="16" t="str">
        <f t="shared" si="32"/>
        <v>CXG-0126</v>
      </c>
    </row>
    <row r="1775">
      <c r="A1775" s="8" t="s">
        <v>11888</v>
      </c>
      <c r="B1775" s="13">
        <v>46045.0</v>
      </c>
      <c r="C1775" s="8" t="s">
        <v>6594</v>
      </c>
      <c r="D1775" s="8" t="s">
        <v>1575</v>
      </c>
      <c r="E1775" s="8">
        <v>2500.0</v>
      </c>
      <c r="G1775" s="8" t="s">
        <v>27</v>
      </c>
      <c r="H1775" s="8" t="s">
        <v>11881</v>
      </c>
      <c r="I1775" s="16" t="str">
        <f t="shared" si="31"/>
        <v>01/2026</v>
      </c>
      <c r="J1775" s="16" t="str">
        <f t="shared" si="32"/>
        <v>CXG-0126</v>
      </c>
    </row>
    <row r="1776">
      <c r="A1776" s="8" t="s">
        <v>11889</v>
      </c>
      <c r="B1776" s="13">
        <v>46045.0</v>
      </c>
      <c r="C1776" s="8" t="s">
        <v>6594</v>
      </c>
      <c r="D1776" s="8" t="s">
        <v>1575</v>
      </c>
      <c r="E1776" s="8">
        <v>10000.0</v>
      </c>
      <c r="G1776" s="8" t="s">
        <v>27</v>
      </c>
      <c r="H1776" s="8" t="s">
        <v>11881</v>
      </c>
      <c r="I1776" s="16" t="str">
        <f t="shared" si="31"/>
        <v>01/2026</v>
      </c>
      <c r="J1776" s="16" t="str">
        <f t="shared" si="32"/>
        <v>CXG-0126</v>
      </c>
    </row>
    <row r="1777">
      <c r="A1777" s="8" t="s">
        <v>11890</v>
      </c>
      <c r="B1777" s="13">
        <v>46045.0</v>
      </c>
      <c r="C1777" s="8" t="s">
        <v>6594</v>
      </c>
      <c r="D1777" s="8" t="s">
        <v>1575</v>
      </c>
      <c r="E1777" s="8">
        <v>2915.0</v>
      </c>
      <c r="G1777" s="8" t="s">
        <v>27</v>
      </c>
      <c r="H1777" s="8" t="s">
        <v>11891</v>
      </c>
      <c r="I1777" s="16" t="str">
        <f t="shared" si="31"/>
        <v>01/2026</v>
      </c>
      <c r="J1777" s="16" t="str">
        <f t="shared" si="32"/>
        <v>CXG-0126</v>
      </c>
    </row>
    <row r="1778">
      <c r="A1778" s="8" t="s">
        <v>11892</v>
      </c>
      <c r="B1778" s="13">
        <v>46045.0</v>
      </c>
      <c r="C1778" s="8" t="s">
        <v>6594</v>
      </c>
      <c r="D1778" s="8" t="s">
        <v>1575</v>
      </c>
      <c r="E1778" s="8">
        <v>10100.0</v>
      </c>
      <c r="G1778" s="8" t="s">
        <v>27</v>
      </c>
      <c r="H1778" s="8" t="s">
        <v>11891</v>
      </c>
      <c r="I1778" s="16" t="str">
        <f t="shared" si="31"/>
        <v>01/2026</v>
      </c>
      <c r="J1778" s="16" t="str">
        <f t="shared" si="32"/>
        <v>CXG-0126</v>
      </c>
    </row>
    <row r="1779">
      <c r="A1779" s="8" t="s">
        <v>11893</v>
      </c>
      <c r="B1779" s="13">
        <v>46045.0</v>
      </c>
      <c r="C1779" s="8" t="s">
        <v>6980</v>
      </c>
      <c r="D1779" s="8" t="s">
        <v>1473</v>
      </c>
      <c r="E1779" s="8">
        <v>3185.82</v>
      </c>
      <c r="G1779" s="8" t="s">
        <v>27</v>
      </c>
      <c r="H1779" s="8" t="s">
        <v>11894</v>
      </c>
      <c r="I1779" s="16" t="str">
        <f t="shared" si="31"/>
        <v>01/2026</v>
      </c>
      <c r="J1779" s="16" t="str">
        <f t="shared" si="32"/>
        <v>CXG-0126</v>
      </c>
    </row>
    <row r="1780">
      <c r="A1780" s="8" t="s">
        <v>11895</v>
      </c>
      <c r="B1780" s="13">
        <v>46045.0</v>
      </c>
      <c r="C1780" s="8" t="s">
        <v>6594</v>
      </c>
      <c r="D1780" s="8" t="s">
        <v>1473</v>
      </c>
      <c r="E1780" s="8">
        <v>-3185.82</v>
      </c>
      <c r="G1780" s="8" t="s">
        <v>27</v>
      </c>
      <c r="H1780" s="8" t="s">
        <v>11896</v>
      </c>
      <c r="I1780" s="16" t="str">
        <f t="shared" si="31"/>
        <v>01/2026</v>
      </c>
      <c r="J1780" s="16" t="str">
        <f t="shared" si="32"/>
        <v>CXG-0126</v>
      </c>
    </row>
    <row r="1781">
      <c r="A1781" s="8" t="s">
        <v>11897</v>
      </c>
      <c r="B1781" s="13">
        <v>46045.0</v>
      </c>
      <c r="C1781" s="8" t="s">
        <v>7007</v>
      </c>
      <c r="D1781" s="8" t="s">
        <v>2193</v>
      </c>
      <c r="E1781" s="8">
        <v>312388.94</v>
      </c>
      <c r="G1781" s="8" t="s">
        <v>41</v>
      </c>
      <c r="H1781" s="8"/>
      <c r="I1781" s="16" t="str">
        <f t="shared" si="31"/>
        <v>01/2026</v>
      </c>
      <c r="J1781" s="16" t="str">
        <f t="shared" si="32"/>
        <v>CXG-0126</v>
      </c>
    </row>
    <row r="1782">
      <c r="A1782" s="8" t="s">
        <v>11898</v>
      </c>
      <c r="B1782" s="13">
        <v>46045.0</v>
      </c>
      <c r="C1782" s="8" t="s">
        <v>6530</v>
      </c>
      <c r="D1782" s="8" t="s">
        <v>2193</v>
      </c>
      <c r="E1782" s="8">
        <v>67462.67</v>
      </c>
      <c r="G1782" s="8" t="s">
        <v>37</v>
      </c>
      <c r="H1782" s="8"/>
      <c r="I1782" s="16" t="str">
        <f t="shared" si="31"/>
        <v>01/2026</v>
      </c>
      <c r="J1782" s="16" t="str">
        <f t="shared" si="32"/>
        <v>CXG-0126</v>
      </c>
    </row>
    <row r="1783">
      <c r="A1783" s="8" t="s">
        <v>11899</v>
      </c>
      <c r="B1783" s="13">
        <v>46045.0</v>
      </c>
      <c r="C1783" s="8" t="s">
        <v>6530</v>
      </c>
      <c r="D1783" s="8" t="s">
        <v>2193</v>
      </c>
      <c r="E1783" s="8">
        <v>192817.07</v>
      </c>
      <c r="G1783" s="8" t="s">
        <v>37</v>
      </c>
      <c r="H1783" s="8"/>
      <c r="I1783" s="16" t="str">
        <f t="shared" si="31"/>
        <v>01/2026</v>
      </c>
      <c r="J1783" s="16" t="str">
        <f t="shared" si="32"/>
        <v>CXG-0126</v>
      </c>
    </row>
    <row r="1784">
      <c r="A1784" s="8" t="s">
        <v>11900</v>
      </c>
      <c r="B1784" s="13">
        <v>46046.0</v>
      </c>
      <c r="C1784" s="8" t="s">
        <v>6980</v>
      </c>
      <c r="D1784" s="8" t="s">
        <v>1575</v>
      </c>
      <c r="E1784" s="8">
        <v>3040.0</v>
      </c>
      <c r="G1784" s="8" t="s">
        <v>27</v>
      </c>
      <c r="H1784" s="8" t="s">
        <v>11881</v>
      </c>
      <c r="I1784" s="16" t="str">
        <f t="shared" si="31"/>
        <v>01/2026</v>
      </c>
      <c r="J1784" s="16" t="str">
        <f t="shared" si="32"/>
        <v>CXG-0126</v>
      </c>
    </row>
    <row r="1785">
      <c r="A1785" s="8" t="s">
        <v>11901</v>
      </c>
      <c r="B1785" s="13">
        <v>46048.0</v>
      </c>
      <c r="C1785" s="8" t="s">
        <v>6980</v>
      </c>
      <c r="D1785" s="8" t="s">
        <v>1575</v>
      </c>
      <c r="E1785" s="8">
        <v>12000.0</v>
      </c>
      <c r="G1785" s="8" t="s">
        <v>27</v>
      </c>
      <c r="H1785" s="8" t="s">
        <v>11881</v>
      </c>
      <c r="I1785" s="16" t="str">
        <f t="shared" si="31"/>
        <v>01/2026</v>
      </c>
      <c r="J1785" s="16" t="str">
        <f t="shared" si="32"/>
        <v>CXG-0126</v>
      </c>
    </row>
    <row r="1786">
      <c r="A1786" s="8" t="s">
        <v>11902</v>
      </c>
      <c r="B1786" s="13">
        <v>46048.0</v>
      </c>
      <c r="C1786" s="8" t="s">
        <v>7041</v>
      </c>
      <c r="D1786" s="8" t="s">
        <v>2193</v>
      </c>
      <c r="E1786" s="8">
        <v>206890.33</v>
      </c>
      <c r="G1786" s="8" t="s">
        <v>73</v>
      </c>
      <c r="H1786" s="8" t="s">
        <v>11903</v>
      </c>
      <c r="I1786" s="16" t="str">
        <f t="shared" si="31"/>
        <v>01/2026</v>
      </c>
      <c r="J1786" s="16" t="str">
        <f t="shared" si="32"/>
        <v>CXG-0126</v>
      </c>
    </row>
    <row r="1787">
      <c r="A1787" s="8" t="s">
        <v>11904</v>
      </c>
      <c r="B1787" s="13">
        <v>46048.0</v>
      </c>
      <c r="C1787" s="8" t="s">
        <v>7007</v>
      </c>
      <c r="D1787" s="8" t="s">
        <v>2193</v>
      </c>
      <c r="E1787" s="8">
        <v>97711.55</v>
      </c>
      <c r="G1787" s="8" t="s">
        <v>41</v>
      </c>
      <c r="H1787" s="8"/>
      <c r="I1787" s="16" t="str">
        <f t="shared" si="31"/>
        <v>01/2026</v>
      </c>
      <c r="J1787" s="16" t="str">
        <f t="shared" si="32"/>
        <v>CXG-0126</v>
      </c>
    </row>
    <row r="1788">
      <c r="A1788" s="8" t="s">
        <v>11905</v>
      </c>
      <c r="B1788" s="13">
        <v>46048.0</v>
      </c>
      <c r="C1788" s="8" t="s">
        <v>7032</v>
      </c>
      <c r="D1788" s="8" t="s">
        <v>1509</v>
      </c>
      <c r="E1788" s="8">
        <v>189343.47</v>
      </c>
      <c r="G1788" s="8" t="s">
        <v>246</v>
      </c>
      <c r="H1788" s="8" t="s">
        <v>2622</v>
      </c>
      <c r="I1788" s="16" t="str">
        <f t="shared" si="31"/>
        <v>01/2026</v>
      </c>
      <c r="J1788" s="16" t="str">
        <f t="shared" si="32"/>
        <v>CXG-0126</v>
      </c>
    </row>
    <row r="1789">
      <c r="A1789" s="8" t="s">
        <v>11906</v>
      </c>
      <c r="B1789" s="13">
        <v>46049.0</v>
      </c>
      <c r="C1789" s="8" t="s">
        <v>6530</v>
      </c>
      <c r="D1789" s="8" t="s">
        <v>2193</v>
      </c>
      <c r="E1789" s="8">
        <v>87744.3</v>
      </c>
      <c r="G1789" s="8" t="s">
        <v>37</v>
      </c>
      <c r="H1789" s="8"/>
      <c r="I1789" s="16" t="str">
        <f t="shared" si="31"/>
        <v>01/2026</v>
      </c>
      <c r="J1789" s="16" t="str">
        <f t="shared" si="32"/>
        <v>CXG-0126</v>
      </c>
    </row>
    <row r="1790">
      <c r="A1790" s="8" t="s">
        <v>11907</v>
      </c>
      <c r="B1790" s="13">
        <v>46049.0</v>
      </c>
      <c r="C1790" s="8" t="s">
        <v>6530</v>
      </c>
      <c r="D1790" s="8" t="s">
        <v>1473</v>
      </c>
      <c r="E1790" s="8">
        <v>-7.12</v>
      </c>
      <c r="G1790" s="8" t="s">
        <v>37</v>
      </c>
      <c r="H1790" s="8"/>
      <c r="I1790" s="16" t="str">
        <f t="shared" si="31"/>
        <v>01/2026</v>
      </c>
      <c r="J1790" s="16" t="str">
        <f t="shared" si="32"/>
        <v>CXG-0126</v>
      </c>
    </row>
    <row r="1791">
      <c r="A1791" s="8" t="s">
        <v>11908</v>
      </c>
      <c r="B1791" s="13">
        <v>46048.0</v>
      </c>
      <c r="C1791" s="8" t="s">
        <v>6397</v>
      </c>
      <c r="D1791" s="8" t="s">
        <v>1505</v>
      </c>
      <c r="E1791" s="8">
        <v>30000.0</v>
      </c>
      <c r="G1791" s="8" t="s">
        <v>81</v>
      </c>
      <c r="H1791" s="8" t="s">
        <v>11909</v>
      </c>
      <c r="I1791" s="16" t="str">
        <f t="shared" si="31"/>
        <v>01/2026</v>
      </c>
      <c r="J1791" s="16" t="str">
        <f t="shared" si="32"/>
        <v>CXG-0126</v>
      </c>
    </row>
    <row r="1792">
      <c r="A1792" s="8" t="s">
        <v>11910</v>
      </c>
      <c r="B1792" s="13">
        <v>46048.0</v>
      </c>
      <c r="C1792" s="8" t="s">
        <v>6397</v>
      </c>
      <c r="D1792" s="8" t="s">
        <v>1575</v>
      </c>
      <c r="E1792" s="8">
        <v>3550.0</v>
      </c>
      <c r="G1792" s="8" t="s">
        <v>81</v>
      </c>
      <c r="H1792" s="8" t="s">
        <v>11911</v>
      </c>
      <c r="I1792" s="16" t="str">
        <f t="shared" si="31"/>
        <v>01/2026</v>
      </c>
      <c r="J1792" s="16" t="str">
        <f t="shared" si="32"/>
        <v>CXG-0126</v>
      </c>
    </row>
    <row r="1793">
      <c r="A1793" s="8" t="s">
        <v>11912</v>
      </c>
      <c r="B1793" s="13">
        <v>46049.0</v>
      </c>
      <c r="C1793" s="8" t="s">
        <v>6980</v>
      </c>
      <c r="D1793" s="8" t="s">
        <v>1575</v>
      </c>
      <c r="E1793" s="8">
        <v>14515.0</v>
      </c>
      <c r="G1793" s="8" t="s">
        <v>27</v>
      </c>
      <c r="H1793" s="8" t="s">
        <v>11911</v>
      </c>
      <c r="I1793" s="16" t="str">
        <f t="shared" si="31"/>
        <v>01/2026</v>
      </c>
      <c r="J1793" s="16" t="str">
        <f t="shared" si="32"/>
        <v>CXG-0126</v>
      </c>
    </row>
    <row r="1794">
      <c r="A1794" s="8" t="s">
        <v>11913</v>
      </c>
      <c r="B1794" s="13">
        <v>46049.0</v>
      </c>
      <c r="C1794" s="8" t="s">
        <v>6980</v>
      </c>
      <c r="D1794" s="8" t="s">
        <v>1575</v>
      </c>
      <c r="E1794" s="8">
        <v>10000.0</v>
      </c>
      <c r="G1794" s="8" t="s">
        <v>27</v>
      </c>
      <c r="H1794" s="8" t="s">
        <v>11911</v>
      </c>
      <c r="I1794" s="16" t="str">
        <f t="shared" si="31"/>
        <v>01/2026</v>
      </c>
      <c r="J1794" s="16" t="str">
        <f t="shared" si="32"/>
        <v>CXG-0126</v>
      </c>
    </row>
    <row r="1795">
      <c r="A1795" s="8" t="s">
        <v>11914</v>
      </c>
      <c r="B1795" s="13">
        <v>46049.0</v>
      </c>
      <c r="C1795" s="8" t="s">
        <v>7041</v>
      </c>
      <c r="D1795" s="8" t="s">
        <v>2193</v>
      </c>
      <c r="E1795" s="8">
        <v>292133.26</v>
      </c>
      <c r="G1795" s="8" t="s">
        <v>73</v>
      </c>
      <c r="H1795" s="8" t="s">
        <v>11915</v>
      </c>
      <c r="I1795" s="16" t="str">
        <f t="shared" si="31"/>
        <v>01/2026</v>
      </c>
      <c r="J1795" s="16" t="str">
        <f t="shared" si="32"/>
        <v>CXG-0126</v>
      </c>
    </row>
    <row r="1796">
      <c r="A1796" s="8" t="s">
        <v>11916</v>
      </c>
      <c r="B1796" s="13">
        <v>46044.0</v>
      </c>
      <c r="C1796" s="8"/>
      <c r="D1796" s="8" t="s">
        <v>1478</v>
      </c>
      <c r="E1796" s="8">
        <v>626.48</v>
      </c>
      <c r="G1796" s="8"/>
      <c r="H1796" s="8" t="s">
        <v>11917</v>
      </c>
      <c r="I1796" s="16" t="str">
        <f t="shared" si="31"/>
        <v>01/2026</v>
      </c>
      <c r="J1796" s="16" t="str">
        <f t="shared" si="32"/>
        <v>CXG-0126</v>
      </c>
    </row>
    <row r="1797">
      <c r="A1797" s="8" t="s">
        <v>11918</v>
      </c>
      <c r="B1797" s="13">
        <v>46049.0</v>
      </c>
      <c r="C1797" s="8" t="s">
        <v>7007</v>
      </c>
      <c r="D1797" s="8" t="s">
        <v>2193</v>
      </c>
      <c r="E1797" s="8">
        <v>293054.64</v>
      </c>
      <c r="G1797" s="8" t="s">
        <v>41</v>
      </c>
      <c r="H1797" s="8"/>
      <c r="I1797" s="16" t="str">
        <f t="shared" si="31"/>
        <v>01/2026</v>
      </c>
      <c r="J1797" s="16" t="str">
        <f t="shared" si="32"/>
        <v>CXG-0126</v>
      </c>
    </row>
    <row r="1798">
      <c r="A1798" s="8" t="s">
        <v>11919</v>
      </c>
      <c r="B1798" s="13">
        <v>46049.0</v>
      </c>
      <c r="C1798" s="8" t="s">
        <v>6811</v>
      </c>
      <c r="D1798" s="8" t="s">
        <v>1575</v>
      </c>
      <c r="E1798" s="8">
        <v>25000.0</v>
      </c>
      <c r="G1798" s="8" t="s">
        <v>23</v>
      </c>
      <c r="H1798" s="8" t="s">
        <v>11002</v>
      </c>
      <c r="I1798" s="16" t="str">
        <f t="shared" si="31"/>
        <v>01/2026</v>
      </c>
      <c r="J1798" s="16" t="str">
        <f t="shared" si="32"/>
        <v>CXG-0126</v>
      </c>
    </row>
    <row r="1799">
      <c r="A1799" s="8" t="s">
        <v>11920</v>
      </c>
      <c r="B1799" s="13">
        <v>46049.0</v>
      </c>
      <c r="C1799" s="8" t="s">
        <v>6530</v>
      </c>
      <c r="D1799" s="8" t="s">
        <v>2193</v>
      </c>
      <c r="E1799" s="8">
        <v>97130.55</v>
      </c>
      <c r="G1799" s="8" t="s">
        <v>37</v>
      </c>
      <c r="H1799" s="8"/>
      <c r="I1799" s="16" t="str">
        <f t="shared" si="31"/>
        <v>01/2026</v>
      </c>
      <c r="J1799" s="16" t="str">
        <f t="shared" si="32"/>
        <v>CXG-0126</v>
      </c>
    </row>
    <row r="1800">
      <c r="A1800" s="8" t="s">
        <v>11921</v>
      </c>
      <c r="B1800" s="13">
        <v>46049.0</v>
      </c>
      <c r="C1800" s="8" t="s">
        <v>7005</v>
      </c>
      <c r="D1800" s="8" t="s">
        <v>1575</v>
      </c>
      <c r="E1800" s="8">
        <v>40000.0</v>
      </c>
      <c r="G1800" s="8" t="s">
        <v>240</v>
      </c>
      <c r="H1800" s="8" t="s">
        <v>11911</v>
      </c>
      <c r="I1800" s="16" t="str">
        <f t="shared" si="31"/>
        <v>01/2026</v>
      </c>
      <c r="J1800" s="16" t="str">
        <f t="shared" si="32"/>
        <v>CXG-0126</v>
      </c>
    </row>
    <row r="1801">
      <c r="A1801" s="8" t="s">
        <v>11922</v>
      </c>
      <c r="B1801" s="13">
        <v>46049.0</v>
      </c>
      <c r="C1801" s="8" t="s">
        <v>7015</v>
      </c>
      <c r="D1801" s="8" t="s">
        <v>1575</v>
      </c>
      <c r="E1801" s="8">
        <v>15000.0</v>
      </c>
      <c r="G1801" s="8" t="s">
        <v>97</v>
      </c>
      <c r="H1801" s="8" t="s">
        <v>11923</v>
      </c>
      <c r="I1801" s="16" t="str">
        <f t="shared" si="31"/>
        <v>01/2026</v>
      </c>
      <c r="J1801" s="16" t="str">
        <f t="shared" si="32"/>
        <v>CXG-0126</v>
      </c>
    </row>
    <row r="1802">
      <c r="A1802" s="8" t="s">
        <v>11924</v>
      </c>
      <c r="B1802" s="13">
        <v>46049.0</v>
      </c>
      <c r="C1802" s="8" t="s">
        <v>7015</v>
      </c>
      <c r="D1802" s="8" t="s">
        <v>1575</v>
      </c>
      <c r="E1802" s="8">
        <v>50000.0</v>
      </c>
      <c r="G1802" s="8" t="s">
        <v>97</v>
      </c>
      <c r="H1802" s="8" t="s">
        <v>319</v>
      </c>
      <c r="I1802" s="16" t="str">
        <f t="shared" si="31"/>
        <v>01/2026</v>
      </c>
      <c r="J1802" s="16" t="str">
        <f t="shared" si="32"/>
        <v>CXG-0126</v>
      </c>
    </row>
    <row r="1803">
      <c r="A1803" s="8" t="s">
        <v>11925</v>
      </c>
      <c r="B1803" s="13">
        <v>46049.0</v>
      </c>
      <c r="C1803" s="8" t="s">
        <v>6980</v>
      </c>
      <c r="D1803" s="8" t="s">
        <v>1575</v>
      </c>
      <c r="E1803" s="8">
        <v>11945.0</v>
      </c>
      <c r="G1803" s="8" t="s">
        <v>27</v>
      </c>
      <c r="H1803" s="8" t="s">
        <v>319</v>
      </c>
      <c r="I1803" s="16" t="str">
        <f t="shared" si="31"/>
        <v>01/2026</v>
      </c>
      <c r="J1803" s="16" t="str">
        <f t="shared" si="32"/>
        <v>CXG-0126</v>
      </c>
    </row>
    <row r="1804">
      <c r="A1804" s="8" t="s">
        <v>11926</v>
      </c>
      <c r="B1804" s="13">
        <v>46050.0</v>
      </c>
      <c r="C1804" s="8" t="s">
        <v>6980</v>
      </c>
      <c r="D1804" s="8" t="s">
        <v>1575</v>
      </c>
      <c r="E1804" s="8">
        <v>11055.0</v>
      </c>
      <c r="G1804" s="8" t="s">
        <v>27</v>
      </c>
      <c r="H1804" s="8" t="s">
        <v>319</v>
      </c>
      <c r="I1804" s="16" t="str">
        <f t="shared" si="31"/>
        <v>01/2026</v>
      </c>
      <c r="J1804" s="16" t="str">
        <f t="shared" si="32"/>
        <v>CXG-0126</v>
      </c>
    </row>
    <row r="1805">
      <c r="A1805" s="8" t="s">
        <v>11927</v>
      </c>
      <c r="B1805" s="13">
        <v>46048.0</v>
      </c>
      <c r="C1805" s="8" t="s">
        <v>7017</v>
      </c>
      <c r="D1805" s="8" t="s">
        <v>1478</v>
      </c>
      <c r="E1805" s="8">
        <v>93987.0</v>
      </c>
      <c r="G1805" s="8" t="s">
        <v>242</v>
      </c>
      <c r="H1805" s="8"/>
      <c r="I1805" s="16" t="str">
        <f t="shared" si="31"/>
        <v>01/2026</v>
      </c>
      <c r="J1805" s="16" t="str">
        <f t="shared" si="32"/>
        <v>CXG-0126</v>
      </c>
    </row>
    <row r="1806">
      <c r="A1806" s="8" t="s">
        <v>11928</v>
      </c>
      <c r="B1806" s="13">
        <v>46048.0</v>
      </c>
      <c r="C1806" s="8" t="s">
        <v>7017</v>
      </c>
      <c r="D1806" s="8" t="s">
        <v>1473</v>
      </c>
      <c r="E1806" s="8">
        <v>-0.27</v>
      </c>
      <c r="G1806" s="8" t="s">
        <v>242</v>
      </c>
      <c r="H1806" s="8"/>
      <c r="I1806" s="16" t="str">
        <f t="shared" si="31"/>
        <v>01/2026</v>
      </c>
      <c r="J1806" s="16" t="str">
        <f t="shared" si="32"/>
        <v>CXG-0126</v>
      </c>
    </row>
    <row r="1807">
      <c r="A1807" s="8" t="s">
        <v>11929</v>
      </c>
      <c r="B1807" s="13">
        <v>46050.0</v>
      </c>
      <c r="C1807" s="8" t="s">
        <v>6980</v>
      </c>
      <c r="D1807" s="8" t="s">
        <v>1473</v>
      </c>
      <c r="E1807" s="8">
        <v>1788.9</v>
      </c>
      <c r="G1807" s="8" t="s">
        <v>27</v>
      </c>
      <c r="H1807" s="8" t="s">
        <v>11930</v>
      </c>
      <c r="I1807" s="16" t="str">
        <f t="shared" si="31"/>
        <v>01/2026</v>
      </c>
      <c r="J1807" s="16" t="str">
        <f t="shared" si="32"/>
        <v>CXG-0126</v>
      </c>
    </row>
    <row r="1808">
      <c r="A1808" s="8" t="s">
        <v>11931</v>
      </c>
      <c r="B1808" s="13">
        <v>46050.0</v>
      </c>
      <c r="C1808" s="8" t="s">
        <v>6973</v>
      </c>
      <c r="D1808" s="8" t="s">
        <v>1575</v>
      </c>
      <c r="E1808" s="8">
        <v>20000.0</v>
      </c>
      <c r="G1808" s="8" t="s">
        <v>105</v>
      </c>
      <c r="H1808" s="8" t="s">
        <v>319</v>
      </c>
      <c r="I1808" s="16" t="str">
        <f t="shared" si="31"/>
        <v>01/2026</v>
      </c>
      <c r="J1808" s="16" t="str">
        <f t="shared" si="32"/>
        <v>CXG-0126</v>
      </c>
    </row>
    <row r="1809">
      <c r="A1809" s="8" t="s">
        <v>11932</v>
      </c>
      <c r="B1809" s="13">
        <v>46050.0</v>
      </c>
      <c r="C1809" s="8" t="s">
        <v>6973</v>
      </c>
      <c r="D1809" s="8" t="s">
        <v>1575</v>
      </c>
      <c r="E1809" s="8">
        <v>6300.0</v>
      </c>
      <c r="G1809" s="8" t="s">
        <v>105</v>
      </c>
      <c r="H1809" s="8" t="s">
        <v>319</v>
      </c>
      <c r="I1809" s="16" t="str">
        <f t="shared" si="31"/>
        <v>01/2026</v>
      </c>
      <c r="J1809" s="16" t="str">
        <f t="shared" si="32"/>
        <v>CXG-0126</v>
      </c>
    </row>
    <row r="1810">
      <c r="A1810" s="8" t="s">
        <v>11933</v>
      </c>
      <c r="B1810" s="13">
        <v>46050.0</v>
      </c>
      <c r="C1810" s="8" t="s">
        <v>7041</v>
      </c>
      <c r="D1810" s="8" t="s">
        <v>2193</v>
      </c>
      <c r="E1810" s="8">
        <v>105311.93</v>
      </c>
      <c r="G1810" s="8" t="s">
        <v>73</v>
      </c>
      <c r="H1810" s="8" t="s">
        <v>11934</v>
      </c>
      <c r="I1810" s="16" t="str">
        <f t="shared" si="31"/>
        <v>01/2026</v>
      </c>
      <c r="J1810" s="16" t="str">
        <f t="shared" si="32"/>
        <v>CXG-0126</v>
      </c>
    </row>
    <row r="1811">
      <c r="A1811" s="8" t="s">
        <v>11935</v>
      </c>
      <c r="B1811" s="13">
        <v>46050.0</v>
      </c>
      <c r="C1811" s="8" t="s">
        <v>7062</v>
      </c>
      <c r="D1811" s="8" t="s">
        <v>1478</v>
      </c>
      <c r="E1811" s="8">
        <v>93442.69</v>
      </c>
      <c r="G1811" s="8" t="s">
        <v>251</v>
      </c>
      <c r="H1811" s="8"/>
      <c r="I1811" s="16" t="str">
        <f t="shared" si="31"/>
        <v>01/2026</v>
      </c>
      <c r="J1811" s="16" t="str">
        <f t="shared" si="32"/>
        <v>CXG-0126</v>
      </c>
    </row>
    <row r="1812">
      <c r="A1812" s="8" t="s">
        <v>11936</v>
      </c>
      <c r="B1812" s="13">
        <v>46050.0</v>
      </c>
      <c r="C1812" s="8" t="s">
        <v>7060</v>
      </c>
      <c r="D1812" s="8" t="s">
        <v>1509</v>
      </c>
      <c r="E1812" s="8">
        <v>93336.26</v>
      </c>
      <c r="G1812" s="8" t="s">
        <v>248</v>
      </c>
      <c r="H1812" s="8"/>
      <c r="I1812" s="16" t="str">
        <f t="shared" si="31"/>
        <v>01/2026</v>
      </c>
      <c r="J1812" s="16" t="str">
        <f t="shared" si="32"/>
        <v>CXG-0126</v>
      </c>
    </row>
    <row r="1813">
      <c r="A1813" s="8" t="s">
        <v>11937</v>
      </c>
      <c r="B1813" s="13">
        <v>46050.0</v>
      </c>
      <c r="C1813" s="8" t="s">
        <v>6530</v>
      </c>
      <c r="D1813" s="8" t="s">
        <v>1473</v>
      </c>
      <c r="E1813" s="8">
        <v>250.53</v>
      </c>
      <c r="G1813" s="8" t="s">
        <v>37</v>
      </c>
      <c r="H1813" s="8"/>
      <c r="I1813" s="16" t="str">
        <f t="shared" si="31"/>
        <v>01/2026</v>
      </c>
      <c r="J1813" s="16" t="str">
        <f t="shared" si="32"/>
        <v>CXG-0126</v>
      </c>
    </row>
    <row r="1814">
      <c r="A1814" s="8" t="s">
        <v>11938</v>
      </c>
      <c r="B1814" s="13">
        <v>46050.0</v>
      </c>
      <c r="C1814" s="8" t="s">
        <v>7032</v>
      </c>
      <c r="D1814" s="8" t="s">
        <v>1473</v>
      </c>
      <c r="E1814" s="8">
        <v>397.62</v>
      </c>
      <c r="G1814" s="8" t="s">
        <v>246</v>
      </c>
      <c r="H1814" s="8"/>
      <c r="I1814" s="16" t="str">
        <f t="shared" si="31"/>
        <v>01/2026</v>
      </c>
      <c r="J1814" s="16" t="str">
        <f t="shared" si="32"/>
        <v>CXG-0126</v>
      </c>
    </row>
    <row r="1815">
      <c r="A1815" s="8" t="s">
        <v>11939</v>
      </c>
      <c r="B1815" s="13">
        <v>46050.0</v>
      </c>
      <c r="C1815" s="8" t="s">
        <v>7060</v>
      </c>
      <c r="D1815" s="8" t="s">
        <v>1473</v>
      </c>
      <c r="E1815" s="8">
        <v>667.49</v>
      </c>
      <c r="G1815" s="8" t="s">
        <v>248</v>
      </c>
      <c r="H1815" s="8"/>
      <c r="I1815" s="16" t="str">
        <f t="shared" si="31"/>
        <v>01/2026</v>
      </c>
      <c r="J1815" s="16" t="str">
        <f t="shared" si="32"/>
        <v>CXG-0126</v>
      </c>
    </row>
    <row r="1816">
      <c r="A1816" s="8" t="s">
        <v>11940</v>
      </c>
      <c r="B1816" s="13">
        <v>46050.0</v>
      </c>
      <c r="C1816" s="8" t="s">
        <v>6850</v>
      </c>
      <c r="D1816" s="8" t="s">
        <v>1473</v>
      </c>
      <c r="E1816" s="8">
        <v>5507.37</v>
      </c>
      <c r="G1816" s="8" t="s">
        <v>53</v>
      </c>
      <c r="H1816" s="8"/>
      <c r="I1816" s="16" t="str">
        <f t="shared" si="31"/>
        <v>01/2026</v>
      </c>
      <c r="J1816" s="16" t="str">
        <f t="shared" si="32"/>
        <v>CXG-0126</v>
      </c>
    </row>
    <row r="1817">
      <c r="A1817" s="8" t="s">
        <v>11941</v>
      </c>
      <c r="B1817" s="13">
        <v>46050.0</v>
      </c>
      <c r="C1817" s="8" t="s">
        <v>7015</v>
      </c>
      <c r="D1817" s="8" t="s">
        <v>1575</v>
      </c>
      <c r="E1817" s="8">
        <v>8000.0</v>
      </c>
      <c r="G1817" s="8" t="s">
        <v>97</v>
      </c>
      <c r="H1817" s="8" t="s">
        <v>11942</v>
      </c>
      <c r="I1817" s="16" t="str">
        <f t="shared" si="31"/>
        <v>01/2026</v>
      </c>
      <c r="J1817" s="16" t="str">
        <f t="shared" si="32"/>
        <v>CXG-0126</v>
      </c>
    </row>
    <row r="1818">
      <c r="A1818" s="8" t="s">
        <v>11943</v>
      </c>
      <c r="B1818" s="13">
        <v>46050.0</v>
      </c>
      <c r="C1818" s="8" t="s">
        <v>7015</v>
      </c>
      <c r="D1818" s="8" t="s">
        <v>1575</v>
      </c>
      <c r="E1818" s="8">
        <v>19951.11</v>
      </c>
      <c r="G1818" s="8" t="s">
        <v>97</v>
      </c>
      <c r="H1818" s="8" t="s">
        <v>11942</v>
      </c>
      <c r="I1818" s="16" t="str">
        <f t="shared" si="31"/>
        <v>01/2026</v>
      </c>
      <c r="J1818" s="16" t="str">
        <f t="shared" si="32"/>
        <v>CXG-0126</v>
      </c>
    </row>
    <row r="1819">
      <c r="A1819" s="8"/>
      <c r="B1819" s="13"/>
      <c r="C1819" s="8"/>
      <c r="D1819" s="8"/>
      <c r="E1819" s="8"/>
      <c r="G1819" s="8"/>
      <c r="H1819" s="8"/>
    </row>
    <row r="1820">
      <c r="A1820" s="8" t="s">
        <v>11944</v>
      </c>
      <c r="B1820" s="13">
        <v>46050.0</v>
      </c>
      <c r="C1820" s="8" t="s">
        <v>6811</v>
      </c>
      <c r="D1820" s="8" t="s">
        <v>1575</v>
      </c>
      <c r="E1820" s="8">
        <v>31630.0</v>
      </c>
      <c r="G1820" s="8" t="s">
        <v>23</v>
      </c>
      <c r="H1820" s="8" t="s">
        <v>11002</v>
      </c>
      <c r="I1820" s="16" t="str">
        <f t="shared" ref="I1820:I2204" si="33">TEXT(B1820,"MM/YYYY")</f>
        <v>01/2026</v>
      </c>
      <c r="J1820" s="16" t="str">
        <f t="shared" ref="J1820:J2204" si="34">IF(B1820="","",CONCATENATE("CXG-",TEXT(B1820,"MMYY")))</f>
        <v>CXG-0126</v>
      </c>
    </row>
    <row r="1821">
      <c r="A1821" s="8" t="s">
        <v>11945</v>
      </c>
      <c r="B1821" s="13">
        <v>46050.0</v>
      </c>
      <c r="C1821" s="8" t="s">
        <v>7015</v>
      </c>
      <c r="D1821" s="8" t="s">
        <v>1473</v>
      </c>
      <c r="E1821" s="8">
        <v>1871.05</v>
      </c>
      <c r="G1821" s="8" t="s">
        <v>97</v>
      </c>
      <c r="H1821" s="8" t="s">
        <v>11946</v>
      </c>
      <c r="I1821" s="16" t="str">
        <f t="shared" si="33"/>
        <v>01/2026</v>
      </c>
      <c r="J1821" s="16" t="str">
        <f t="shared" si="34"/>
        <v>CXG-0126</v>
      </c>
    </row>
    <row r="1822">
      <c r="A1822" s="8" t="s">
        <v>11947</v>
      </c>
      <c r="B1822" s="13">
        <v>46050.0</v>
      </c>
      <c r="C1822" s="8" t="s">
        <v>7005</v>
      </c>
      <c r="D1822" s="8" t="s">
        <v>1575</v>
      </c>
      <c r="E1822" s="8">
        <v>27000.0</v>
      </c>
      <c r="G1822" s="8" t="s">
        <v>240</v>
      </c>
      <c r="H1822" s="8" t="s">
        <v>11948</v>
      </c>
      <c r="I1822" s="16" t="str">
        <f t="shared" si="33"/>
        <v>01/2026</v>
      </c>
      <c r="J1822" s="16" t="str">
        <f t="shared" si="34"/>
        <v>CXG-0126</v>
      </c>
    </row>
    <row r="1823">
      <c r="A1823" s="8" t="s">
        <v>11949</v>
      </c>
      <c r="B1823" s="13">
        <v>46050.0</v>
      </c>
      <c r="C1823" s="8" t="s">
        <v>7005</v>
      </c>
      <c r="D1823" s="8" t="s">
        <v>1575</v>
      </c>
      <c r="E1823" s="8">
        <v>27041.0</v>
      </c>
      <c r="G1823" s="8" t="s">
        <v>240</v>
      </c>
      <c r="H1823" s="8" t="s">
        <v>11942</v>
      </c>
      <c r="I1823" s="16" t="str">
        <f t="shared" si="33"/>
        <v>01/2026</v>
      </c>
      <c r="J1823" s="16" t="str">
        <f t="shared" si="34"/>
        <v>CXG-0126</v>
      </c>
    </row>
    <row r="1824">
      <c r="A1824" s="8" t="s">
        <v>11950</v>
      </c>
      <c r="B1824" s="13">
        <v>46050.0</v>
      </c>
      <c r="C1824" s="8" t="s">
        <v>6397</v>
      </c>
      <c r="D1824" s="8" t="s">
        <v>1575</v>
      </c>
      <c r="E1824" s="8">
        <v>22380.0</v>
      </c>
      <c r="G1824" s="8" t="s">
        <v>81</v>
      </c>
      <c r="H1824" s="8" t="s">
        <v>11951</v>
      </c>
      <c r="I1824" s="16" t="str">
        <f t="shared" si="33"/>
        <v>01/2026</v>
      </c>
      <c r="J1824" s="16" t="str">
        <f t="shared" si="34"/>
        <v>CXG-0126</v>
      </c>
    </row>
    <row r="1825">
      <c r="A1825" s="8" t="s">
        <v>11952</v>
      </c>
      <c r="B1825" s="13">
        <v>46050.0</v>
      </c>
      <c r="C1825" s="8" t="s">
        <v>6397</v>
      </c>
      <c r="D1825" s="8" t="s">
        <v>1575</v>
      </c>
      <c r="E1825" s="8">
        <v>1850.0</v>
      </c>
      <c r="G1825" s="8" t="s">
        <v>81</v>
      </c>
      <c r="H1825" s="8" t="s">
        <v>11942</v>
      </c>
      <c r="I1825" s="16" t="str">
        <f t="shared" si="33"/>
        <v>01/2026</v>
      </c>
      <c r="J1825" s="16" t="str">
        <f t="shared" si="34"/>
        <v>CXG-0126</v>
      </c>
    </row>
    <row r="1826">
      <c r="A1826" s="8" t="s">
        <v>11953</v>
      </c>
      <c r="B1826" s="13">
        <v>46051.0</v>
      </c>
      <c r="C1826" s="8"/>
      <c r="D1826" s="8" t="s">
        <v>2193</v>
      </c>
      <c r="E1826" s="8">
        <v>118.8</v>
      </c>
      <c r="G1826" s="8"/>
      <c r="H1826" s="8"/>
      <c r="I1826" s="16" t="str">
        <f t="shared" si="33"/>
        <v>01/2026</v>
      </c>
      <c r="J1826" s="16" t="str">
        <f t="shared" si="34"/>
        <v>CXG-0126</v>
      </c>
    </row>
    <row r="1827">
      <c r="A1827" s="8" t="s">
        <v>11954</v>
      </c>
      <c r="B1827" s="13">
        <v>46051.0</v>
      </c>
      <c r="C1827" s="8" t="s">
        <v>6973</v>
      </c>
      <c r="D1827" s="8" t="s">
        <v>1575</v>
      </c>
      <c r="E1827" s="8">
        <v>50000.0</v>
      </c>
      <c r="G1827" s="8" t="s">
        <v>105</v>
      </c>
      <c r="H1827" s="8" t="s">
        <v>11955</v>
      </c>
      <c r="I1827" s="16" t="str">
        <f t="shared" si="33"/>
        <v>01/2026</v>
      </c>
      <c r="J1827" s="16" t="str">
        <f t="shared" si="34"/>
        <v>CXG-0126</v>
      </c>
    </row>
    <row r="1828">
      <c r="A1828" s="8" t="s">
        <v>11956</v>
      </c>
      <c r="B1828" s="13">
        <v>46051.0</v>
      </c>
      <c r="C1828" s="8" t="s">
        <v>6811</v>
      </c>
      <c r="D1828" s="8" t="s">
        <v>1575</v>
      </c>
      <c r="E1828" s="8">
        <v>20000.0</v>
      </c>
      <c r="G1828" s="8" t="s">
        <v>23</v>
      </c>
      <c r="H1828" s="8" t="s">
        <v>11002</v>
      </c>
      <c r="I1828" s="16" t="str">
        <f t="shared" si="33"/>
        <v>01/2026</v>
      </c>
      <c r="J1828" s="16" t="str">
        <f t="shared" si="34"/>
        <v>CXG-0126</v>
      </c>
    </row>
    <row r="1829">
      <c r="A1829" s="8" t="s">
        <v>11957</v>
      </c>
      <c r="B1829" s="13">
        <v>46051.0</v>
      </c>
      <c r="C1829" s="8" t="s">
        <v>6980</v>
      </c>
      <c r="D1829" s="8" t="s">
        <v>1575</v>
      </c>
      <c r="E1829" s="8">
        <v>30000.0</v>
      </c>
      <c r="G1829" s="8" t="s">
        <v>27</v>
      </c>
      <c r="H1829" s="8" t="s">
        <v>11958</v>
      </c>
      <c r="I1829" s="16" t="str">
        <f t="shared" si="33"/>
        <v>01/2026</v>
      </c>
      <c r="J1829" s="16" t="str">
        <f t="shared" si="34"/>
        <v>CXG-0126</v>
      </c>
    </row>
    <row r="1830">
      <c r="A1830" s="8" t="s">
        <v>11959</v>
      </c>
      <c r="B1830" s="13">
        <v>46052.0</v>
      </c>
      <c r="C1830" s="8" t="s">
        <v>7032</v>
      </c>
      <c r="D1830" s="8" t="s">
        <v>1509</v>
      </c>
      <c r="E1830" s="8">
        <v>98290.0</v>
      </c>
      <c r="G1830" s="8" t="s">
        <v>246</v>
      </c>
      <c r="H1830" s="8"/>
      <c r="I1830" s="16" t="str">
        <f t="shared" si="33"/>
        <v>01/2026</v>
      </c>
      <c r="J1830" s="16" t="str">
        <f t="shared" si="34"/>
        <v>CXG-0126</v>
      </c>
    </row>
    <row r="1831">
      <c r="A1831" s="8" t="s">
        <v>11960</v>
      </c>
      <c r="B1831" s="13">
        <v>46052.0</v>
      </c>
      <c r="C1831" s="8" t="s">
        <v>7066</v>
      </c>
      <c r="D1831" s="8" t="s">
        <v>2193</v>
      </c>
      <c r="E1831" s="8">
        <v>193151.69</v>
      </c>
      <c r="G1831" s="8" t="s">
        <v>180</v>
      </c>
      <c r="H1831" s="8" t="s">
        <v>11961</v>
      </c>
      <c r="I1831" s="16" t="str">
        <f t="shared" si="33"/>
        <v>01/2026</v>
      </c>
      <c r="J1831" s="16" t="str">
        <f t="shared" si="34"/>
        <v>CXG-0126</v>
      </c>
    </row>
    <row r="1832">
      <c r="A1832" s="8" t="s">
        <v>11962</v>
      </c>
      <c r="B1832" s="13">
        <v>46052.0</v>
      </c>
      <c r="C1832" s="8" t="s">
        <v>7041</v>
      </c>
      <c r="D1832" s="8" t="s">
        <v>2193</v>
      </c>
      <c r="E1832" s="8">
        <v>201382.06</v>
      </c>
      <c r="G1832" s="8" t="s">
        <v>73</v>
      </c>
      <c r="H1832" s="8" t="s">
        <v>11961</v>
      </c>
      <c r="I1832" s="16" t="str">
        <f t="shared" si="33"/>
        <v>01/2026</v>
      </c>
      <c r="J1832" s="16" t="str">
        <f t="shared" si="34"/>
        <v>CXG-0126</v>
      </c>
    </row>
    <row r="1833">
      <c r="A1833" s="8" t="s">
        <v>11963</v>
      </c>
      <c r="B1833" s="13">
        <v>46052.0</v>
      </c>
      <c r="C1833" s="8" t="s">
        <v>6811</v>
      </c>
      <c r="D1833" s="8" t="s">
        <v>1575</v>
      </c>
      <c r="E1833" s="8">
        <v>19573.0</v>
      </c>
      <c r="G1833" s="8" t="s">
        <v>23</v>
      </c>
      <c r="H1833" s="8" t="s">
        <v>11002</v>
      </c>
      <c r="I1833" s="16" t="str">
        <f t="shared" si="33"/>
        <v>01/2026</v>
      </c>
      <c r="J1833" s="16" t="str">
        <f t="shared" si="34"/>
        <v>CXG-0126</v>
      </c>
    </row>
    <row r="1834">
      <c r="A1834" s="8" t="s">
        <v>11964</v>
      </c>
      <c r="B1834" s="13">
        <v>46052.0</v>
      </c>
      <c r="C1834" s="8" t="s">
        <v>6811</v>
      </c>
      <c r="D1834" s="8" t="s">
        <v>1575</v>
      </c>
      <c r="E1834" s="8">
        <v>30000.0</v>
      </c>
      <c r="G1834" s="8" t="s">
        <v>23</v>
      </c>
      <c r="H1834" s="8" t="s">
        <v>11002</v>
      </c>
      <c r="I1834" s="16" t="str">
        <f t="shared" si="33"/>
        <v>01/2026</v>
      </c>
      <c r="J1834" s="16" t="str">
        <f t="shared" si="34"/>
        <v>CXG-0126</v>
      </c>
    </row>
    <row r="1835">
      <c r="A1835" s="8" t="s">
        <v>11965</v>
      </c>
      <c r="B1835" s="13">
        <v>46052.0</v>
      </c>
      <c r="C1835" s="8" t="s">
        <v>7007</v>
      </c>
      <c r="D1835" s="8" t="s">
        <v>2193</v>
      </c>
      <c r="E1835" s="8">
        <v>205930.29</v>
      </c>
      <c r="G1835" s="8" t="s">
        <v>41</v>
      </c>
      <c r="H1835" s="8"/>
      <c r="I1835" s="16" t="str">
        <f t="shared" si="33"/>
        <v>01/2026</v>
      </c>
      <c r="J1835" s="16" t="str">
        <f t="shared" si="34"/>
        <v>CXG-0126</v>
      </c>
    </row>
    <row r="1836">
      <c r="A1836" s="8" t="s">
        <v>11966</v>
      </c>
      <c r="B1836" s="13">
        <v>46052.0</v>
      </c>
      <c r="C1836" s="8" t="s">
        <v>6817</v>
      </c>
      <c r="D1836" s="8" t="s">
        <v>1575</v>
      </c>
      <c r="E1836" s="8">
        <v>105280.0</v>
      </c>
      <c r="G1836" s="8" t="s">
        <v>51</v>
      </c>
      <c r="H1836" s="8" t="s">
        <v>601</v>
      </c>
      <c r="I1836" s="16" t="str">
        <f t="shared" si="33"/>
        <v>01/2026</v>
      </c>
      <c r="J1836" s="16" t="str">
        <f t="shared" si="34"/>
        <v>CXG-0126</v>
      </c>
    </row>
    <row r="1837">
      <c r="A1837" s="8" t="s">
        <v>11967</v>
      </c>
      <c r="B1837" s="13">
        <v>46052.0</v>
      </c>
      <c r="C1837" s="8" t="s">
        <v>6980</v>
      </c>
      <c r="D1837" s="8" t="s">
        <v>1575</v>
      </c>
      <c r="E1837" s="8">
        <v>25000.0</v>
      </c>
      <c r="G1837" s="8" t="s">
        <v>27</v>
      </c>
      <c r="H1837" s="8" t="s">
        <v>11002</v>
      </c>
      <c r="I1837" s="16" t="str">
        <f t="shared" si="33"/>
        <v>01/2026</v>
      </c>
      <c r="J1837" s="16" t="str">
        <f t="shared" si="34"/>
        <v>CXG-0126</v>
      </c>
    </row>
    <row r="1838">
      <c r="A1838" s="8" t="s">
        <v>11968</v>
      </c>
      <c r="B1838" s="13">
        <v>46054.0</v>
      </c>
      <c r="C1838" s="8" t="s">
        <v>6980</v>
      </c>
      <c r="D1838" s="8" t="s">
        <v>1575</v>
      </c>
      <c r="E1838" s="8">
        <v>8000.0</v>
      </c>
      <c r="G1838" s="8" t="s">
        <v>27</v>
      </c>
      <c r="H1838" s="8" t="s">
        <v>11002</v>
      </c>
      <c r="I1838" s="16" t="str">
        <f t="shared" si="33"/>
        <v>02/2026</v>
      </c>
      <c r="J1838" s="16" t="str">
        <f t="shared" si="34"/>
        <v>CXG-0226</v>
      </c>
    </row>
    <row r="1839">
      <c r="A1839" s="8" t="s">
        <v>11969</v>
      </c>
      <c r="B1839" s="13">
        <v>46054.0</v>
      </c>
      <c r="C1839" s="8" t="s">
        <v>6980</v>
      </c>
      <c r="D1839" s="8" t="s">
        <v>1575</v>
      </c>
      <c r="E1839" s="8">
        <v>1750.0</v>
      </c>
      <c r="G1839" s="8" t="s">
        <v>27</v>
      </c>
      <c r="H1839" s="8" t="s">
        <v>11002</v>
      </c>
      <c r="I1839" s="16" t="str">
        <f t="shared" si="33"/>
        <v>02/2026</v>
      </c>
      <c r="J1839" s="16" t="str">
        <f t="shared" si="34"/>
        <v>CXG-0226</v>
      </c>
    </row>
    <row r="1840">
      <c r="A1840" s="8" t="s">
        <v>11970</v>
      </c>
      <c r="B1840" s="13">
        <v>46055.0</v>
      </c>
      <c r="C1840" s="8" t="s">
        <v>6980</v>
      </c>
      <c r="D1840" s="8" t="s">
        <v>1575</v>
      </c>
      <c r="E1840" s="8">
        <v>12539.0</v>
      </c>
      <c r="G1840" s="8" t="s">
        <v>27</v>
      </c>
      <c r="H1840" s="8" t="s">
        <v>11002</v>
      </c>
      <c r="I1840" s="16" t="str">
        <f t="shared" si="33"/>
        <v>02/2026</v>
      </c>
      <c r="J1840" s="16" t="str">
        <f t="shared" si="34"/>
        <v>CXG-0226</v>
      </c>
    </row>
    <row r="1841">
      <c r="A1841" s="8" t="s">
        <v>11971</v>
      </c>
      <c r="B1841" s="13">
        <v>46055.0</v>
      </c>
      <c r="C1841" s="8" t="s">
        <v>7023</v>
      </c>
      <c r="D1841" s="8" t="s">
        <v>1575</v>
      </c>
      <c r="E1841" s="8">
        <v>59520.0</v>
      </c>
      <c r="G1841" s="8" t="s">
        <v>57</v>
      </c>
      <c r="H1841" s="8" t="s">
        <v>11972</v>
      </c>
      <c r="I1841" s="16" t="str">
        <f t="shared" si="33"/>
        <v>02/2026</v>
      </c>
      <c r="J1841" s="16" t="str">
        <f t="shared" si="34"/>
        <v>CXG-0226</v>
      </c>
    </row>
    <row r="1842">
      <c r="A1842" s="8" t="s">
        <v>11973</v>
      </c>
      <c r="B1842" s="13">
        <v>46055.0</v>
      </c>
      <c r="C1842" s="8" t="s">
        <v>7023</v>
      </c>
      <c r="D1842" s="8" t="s">
        <v>1575</v>
      </c>
      <c r="E1842" s="8">
        <v>36000.0</v>
      </c>
      <c r="G1842" s="8" t="s">
        <v>57</v>
      </c>
      <c r="H1842" s="8" t="s">
        <v>11972</v>
      </c>
      <c r="I1842" s="16" t="str">
        <f t="shared" si="33"/>
        <v>02/2026</v>
      </c>
      <c r="J1842" s="16" t="str">
        <f t="shared" si="34"/>
        <v>CXG-0226</v>
      </c>
    </row>
    <row r="1843">
      <c r="A1843" s="8" t="s">
        <v>11974</v>
      </c>
      <c r="B1843" s="13">
        <v>46055.0</v>
      </c>
      <c r="C1843" s="8" t="s">
        <v>7041</v>
      </c>
      <c r="D1843" s="8" t="s">
        <v>2193</v>
      </c>
      <c r="E1843" s="8">
        <v>108458.75</v>
      </c>
      <c r="G1843" s="8" t="s">
        <v>73</v>
      </c>
      <c r="H1843" s="8" t="s">
        <v>11975</v>
      </c>
      <c r="I1843" s="16" t="str">
        <f t="shared" si="33"/>
        <v>02/2026</v>
      </c>
      <c r="J1843" s="16" t="str">
        <f t="shared" si="34"/>
        <v>CXG-0226</v>
      </c>
    </row>
    <row r="1844">
      <c r="A1844" s="8" t="s">
        <v>11976</v>
      </c>
      <c r="B1844" s="13">
        <v>46055.0</v>
      </c>
      <c r="C1844" s="8" t="s">
        <v>7066</v>
      </c>
      <c r="D1844" s="8" t="s">
        <v>2193</v>
      </c>
      <c r="E1844" s="8">
        <v>102890.17</v>
      </c>
      <c r="G1844" s="8" t="s">
        <v>180</v>
      </c>
      <c r="H1844" s="8" t="s">
        <v>11975</v>
      </c>
      <c r="I1844" s="16" t="str">
        <f t="shared" si="33"/>
        <v>02/2026</v>
      </c>
      <c r="J1844" s="16" t="str">
        <f t="shared" si="34"/>
        <v>CXG-0226</v>
      </c>
    </row>
    <row r="1845">
      <c r="A1845" s="8" t="s">
        <v>11977</v>
      </c>
      <c r="B1845" s="13">
        <v>46056.0</v>
      </c>
      <c r="C1845" s="8" t="s">
        <v>7066</v>
      </c>
      <c r="D1845" s="8" t="s">
        <v>2193</v>
      </c>
      <c r="E1845" s="8">
        <v>494699.35</v>
      </c>
      <c r="G1845" s="8" t="s">
        <v>180</v>
      </c>
      <c r="H1845" s="8" t="s">
        <v>11978</v>
      </c>
      <c r="I1845" s="16" t="str">
        <f t="shared" si="33"/>
        <v>02/2026</v>
      </c>
      <c r="J1845" s="16" t="str">
        <f t="shared" si="34"/>
        <v>CXG-0226</v>
      </c>
    </row>
    <row r="1846">
      <c r="A1846" s="8" t="s">
        <v>11979</v>
      </c>
      <c r="B1846" s="13">
        <v>46056.0</v>
      </c>
      <c r="C1846" s="8" t="s">
        <v>6973</v>
      </c>
      <c r="D1846" s="8" t="s">
        <v>1575</v>
      </c>
      <c r="E1846" s="8">
        <v>25770.0</v>
      </c>
      <c r="G1846" s="8" t="s">
        <v>105</v>
      </c>
      <c r="H1846" s="8" t="s">
        <v>11980</v>
      </c>
      <c r="I1846" s="16" t="str">
        <f t="shared" si="33"/>
        <v>02/2026</v>
      </c>
      <c r="J1846" s="16" t="str">
        <f t="shared" si="34"/>
        <v>CXG-0226</v>
      </c>
    </row>
    <row r="1847">
      <c r="A1847" s="8" t="s">
        <v>11981</v>
      </c>
      <c r="B1847" s="13">
        <v>46056.0</v>
      </c>
      <c r="C1847" s="8" t="s">
        <v>6811</v>
      </c>
      <c r="D1847" s="8" t="s">
        <v>1575</v>
      </c>
      <c r="E1847" s="8">
        <v>40000.0</v>
      </c>
      <c r="G1847" s="8" t="s">
        <v>23</v>
      </c>
      <c r="H1847" s="8" t="s">
        <v>11002</v>
      </c>
      <c r="I1847" s="16" t="str">
        <f t="shared" si="33"/>
        <v>02/2026</v>
      </c>
      <c r="J1847" s="16" t="str">
        <f t="shared" si="34"/>
        <v>CXG-0226</v>
      </c>
    </row>
    <row r="1848">
      <c r="A1848" s="8" t="s">
        <v>11982</v>
      </c>
      <c r="B1848" s="13">
        <v>46056.0</v>
      </c>
      <c r="C1848" s="8" t="s">
        <v>7028</v>
      </c>
      <c r="D1848" s="8" t="s">
        <v>1478</v>
      </c>
      <c r="E1848" s="8">
        <v>50000.0</v>
      </c>
      <c r="G1848" s="8" t="s">
        <v>244</v>
      </c>
      <c r="H1848" s="8"/>
      <c r="I1848" s="16" t="str">
        <f t="shared" si="33"/>
        <v>02/2026</v>
      </c>
      <c r="J1848" s="16" t="str">
        <f t="shared" si="34"/>
        <v>CXG-0226</v>
      </c>
    </row>
    <row r="1849">
      <c r="A1849" s="8" t="s">
        <v>11983</v>
      </c>
      <c r="B1849" s="13">
        <v>46056.0</v>
      </c>
      <c r="C1849" s="8" t="s">
        <v>7034</v>
      </c>
      <c r="D1849" s="8" t="s">
        <v>2193</v>
      </c>
      <c r="E1849" s="8">
        <v>80388.0</v>
      </c>
      <c r="G1849" s="8" t="s">
        <v>65</v>
      </c>
      <c r="H1849" s="8"/>
      <c r="I1849" s="16" t="str">
        <f t="shared" si="33"/>
        <v>02/2026</v>
      </c>
      <c r="J1849" s="16" t="str">
        <f t="shared" si="34"/>
        <v>CXG-0226</v>
      </c>
    </row>
    <row r="1850">
      <c r="A1850" s="8" t="s">
        <v>11984</v>
      </c>
      <c r="B1850" s="13">
        <v>46056.0</v>
      </c>
      <c r="C1850" s="8" t="s">
        <v>6397</v>
      </c>
      <c r="D1850" s="8" t="s">
        <v>1575</v>
      </c>
      <c r="E1850" s="8">
        <v>9000.0</v>
      </c>
      <c r="G1850" s="8" t="s">
        <v>81</v>
      </c>
      <c r="H1850" s="8" t="s">
        <v>659</v>
      </c>
      <c r="I1850" s="16" t="str">
        <f t="shared" si="33"/>
        <v>02/2026</v>
      </c>
      <c r="J1850" s="16" t="str">
        <f t="shared" si="34"/>
        <v>CXG-0226</v>
      </c>
    </row>
    <row r="1851">
      <c r="A1851" s="8" t="s">
        <v>11985</v>
      </c>
      <c r="B1851" s="13">
        <v>46056.0</v>
      </c>
      <c r="C1851" s="8" t="s">
        <v>7032</v>
      </c>
      <c r="D1851" s="8" t="s">
        <v>1473</v>
      </c>
      <c r="E1851" s="8">
        <v>-12.59</v>
      </c>
      <c r="G1851" s="8" t="s">
        <v>246</v>
      </c>
      <c r="H1851" s="8"/>
      <c r="I1851" s="16" t="str">
        <f t="shared" si="33"/>
        <v>02/2026</v>
      </c>
      <c r="J1851" s="16" t="str">
        <f t="shared" si="34"/>
        <v>CXG-0226</v>
      </c>
    </row>
    <row r="1852">
      <c r="A1852" s="8" t="s">
        <v>11986</v>
      </c>
      <c r="B1852" s="13">
        <v>46057.0</v>
      </c>
      <c r="C1852" s="8" t="s">
        <v>7028</v>
      </c>
      <c r="D1852" s="8" t="s">
        <v>1478</v>
      </c>
      <c r="E1852" s="8">
        <v>47081.0</v>
      </c>
      <c r="G1852" s="8" t="s">
        <v>244</v>
      </c>
      <c r="H1852" s="8"/>
      <c r="I1852" s="16" t="str">
        <f t="shared" si="33"/>
        <v>02/2026</v>
      </c>
      <c r="J1852" s="16" t="str">
        <f t="shared" si="34"/>
        <v>CXG-0226</v>
      </c>
    </row>
    <row r="1853">
      <c r="A1853" s="8" t="s">
        <v>11987</v>
      </c>
      <c r="B1853" s="13">
        <v>46057.0</v>
      </c>
      <c r="C1853" s="8" t="s">
        <v>7028</v>
      </c>
      <c r="D1853" s="8" t="s">
        <v>1473</v>
      </c>
      <c r="E1853" s="8">
        <v>2.91</v>
      </c>
      <c r="G1853" s="8" t="s">
        <v>244</v>
      </c>
      <c r="H1853" s="8"/>
      <c r="I1853" s="16" t="str">
        <f t="shared" si="33"/>
        <v>02/2026</v>
      </c>
      <c r="J1853" s="16" t="str">
        <f t="shared" si="34"/>
        <v>CXG-0226</v>
      </c>
    </row>
    <row r="1854">
      <c r="A1854" s="8" t="s">
        <v>11988</v>
      </c>
      <c r="B1854" s="13">
        <v>46057.0</v>
      </c>
      <c r="C1854" s="8" t="s">
        <v>7005</v>
      </c>
      <c r="D1854" s="8" t="s">
        <v>1575</v>
      </c>
      <c r="E1854" s="8">
        <v>50000.0</v>
      </c>
      <c r="G1854" s="8" t="s">
        <v>240</v>
      </c>
      <c r="H1854" s="8" t="s">
        <v>11989</v>
      </c>
      <c r="I1854" s="16" t="str">
        <f t="shared" si="33"/>
        <v>02/2026</v>
      </c>
      <c r="J1854" s="16" t="str">
        <f t="shared" si="34"/>
        <v>CXG-0226</v>
      </c>
    </row>
    <row r="1855">
      <c r="A1855" s="8" t="s">
        <v>11990</v>
      </c>
      <c r="B1855" s="13">
        <v>46057.0</v>
      </c>
      <c r="C1855" s="8" t="s">
        <v>6397</v>
      </c>
      <c r="D1855" s="8" t="s">
        <v>1575</v>
      </c>
      <c r="E1855" s="8">
        <v>11260.0</v>
      </c>
      <c r="G1855" s="8" t="s">
        <v>81</v>
      </c>
      <c r="H1855" s="8" t="s">
        <v>11991</v>
      </c>
      <c r="I1855" s="16" t="str">
        <f t="shared" si="33"/>
        <v>02/2026</v>
      </c>
      <c r="J1855" s="16" t="str">
        <f t="shared" si="34"/>
        <v>CXG-0226</v>
      </c>
    </row>
    <row r="1856">
      <c r="A1856" s="8" t="s">
        <v>11992</v>
      </c>
      <c r="B1856" s="13">
        <v>46057.0</v>
      </c>
      <c r="C1856" s="8" t="s">
        <v>7041</v>
      </c>
      <c r="D1856" s="8" t="s">
        <v>2193</v>
      </c>
      <c r="E1856" s="8">
        <v>106391.98</v>
      </c>
      <c r="G1856" s="8" t="s">
        <v>73</v>
      </c>
      <c r="H1856" s="8" t="s">
        <v>11993</v>
      </c>
      <c r="I1856" s="16" t="str">
        <f t="shared" si="33"/>
        <v>02/2026</v>
      </c>
      <c r="J1856" s="16" t="str">
        <f t="shared" si="34"/>
        <v>CXG-0226</v>
      </c>
    </row>
    <row r="1857">
      <c r="A1857" s="8" t="s">
        <v>11994</v>
      </c>
      <c r="B1857" s="13">
        <v>46057.0</v>
      </c>
      <c r="C1857" s="8" t="s">
        <v>6980</v>
      </c>
      <c r="D1857" s="8" t="s">
        <v>2212</v>
      </c>
      <c r="E1857" s="8">
        <v>20000.0</v>
      </c>
      <c r="G1857" s="8" t="s">
        <v>27</v>
      </c>
      <c r="H1857" s="8"/>
      <c r="I1857" s="16" t="str">
        <f t="shared" si="33"/>
        <v>02/2026</v>
      </c>
      <c r="J1857" s="16" t="str">
        <f t="shared" si="34"/>
        <v>CXG-0226</v>
      </c>
    </row>
    <row r="1858">
      <c r="A1858" s="8" t="s">
        <v>11995</v>
      </c>
      <c r="B1858" s="13">
        <v>46057.0</v>
      </c>
      <c r="C1858" s="8" t="s">
        <v>6980</v>
      </c>
      <c r="D1858" s="8" t="s">
        <v>1473</v>
      </c>
      <c r="E1858" s="8">
        <v>-1631.39</v>
      </c>
      <c r="G1858" s="8" t="s">
        <v>27</v>
      </c>
      <c r="H1858" s="8" t="s">
        <v>11996</v>
      </c>
      <c r="I1858" s="16" t="str">
        <f t="shared" si="33"/>
        <v>02/2026</v>
      </c>
      <c r="J1858" s="16" t="str">
        <f t="shared" si="34"/>
        <v>CXG-0226</v>
      </c>
    </row>
    <row r="1859">
      <c r="A1859" s="8" t="s">
        <v>11997</v>
      </c>
      <c r="B1859" s="13">
        <v>46057.0</v>
      </c>
      <c r="C1859" s="8" t="s">
        <v>6980</v>
      </c>
      <c r="D1859" s="8" t="s">
        <v>2212</v>
      </c>
      <c r="E1859" s="8">
        <v>15815.0</v>
      </c>
      <c r="G1859" s="8" t="s">
        <v>27</v>
      </c>
      <c r="H1859" s="8"/>
      <c r="I1859" s="16" t="str">
        <f t="shared" si="33"/>
        <v>02/2026</v>
      </c>
      <c r="J1859" s="16" t="str">
        <f t="shared" si="34"/>
        <v>CXG-0226</v>
      </c>
    </row>
    <row r="1860">
      <c r="A1860" s="8" t="s">
        <v>11998</v>
      </c>
      <c r="B1860" s="13">
        <v>46057.0</v>
      </c>
      <c r="C1860" s="8" t="s">
        <v>6973</v>
      </c>
      <c r="D1860" s="8" t="s">
        <v>1575</v>
      </c>
      <c r="E1860" s="8">
        <v>5408.0</v>
      </c>
      <c r="G1860" s="8" t="s">
        <v>105</v>
      </c>
      <c r="H1860" s="8" t="s">
        <v>11942</v>
      </c>
      <c r="I1860" s="16" t="str">
        <f t="shared" si="33"/>
        <v>02/2026</v>
      </c>
      <c r="J1860" s="16" t="str">
        <f t="shared" si="34"/>
        <v>CXG-0226</v>
      </c>
    </row>
    <row r="1861">
      <c r="A1861" s="8" t="s">
        <v>11999</v>
      </c>
      <c r="B1861" s="13">
        <v>46057.0</v>
      </c>
      <c r="C1861" s="8" t="s">
        <v>6811</v>
      </c>
      <c r="D1861" s="8" t="s">
        <v>1575</v>
      </c>
      <c r="E1861" s="8">
        <v>29000.0</v>
      </c>
      <c r="G1861" s="8" t="s">
        <v>23</v>
      </c>
      <c r="H1861" s="8" t="s">
        <v>12000</v>
      </c>
      <c r="I1861" s="16" t="str">
        <f t="shared" si="33"/>
        <v>02/2026</v>
      </c>
      <c r="J1861" s="16" t="str">
        <f t="shared" si="34"/>
        <v>CXG-0226</v>
      </c>
    </row>
    <row r="1862">
      <c r="A1862" s="8" t="s">
        <v>12001</v>
      </c>
      <c r="B1862" s="13">
        <v>46057.0</v>
      </c>
      <c r="C1862" s="8" t="s">
        <v>6973</v>
      </c>
      <c r="D1862" s="8" t="s">
        <v>1575</v>
      </c>
      <c r="E1862" s="8">
        <v>7000.0</v>
      </c>
      <c r="G1862" s="8" t="s">
        <v>105</v>
      </c>
      <c r="H1862" s="8" t="s">
        <v>12002</v>
      </c>
      <c r="I1862" s="16" t="str">
        <f t="shared" si="33"/>
        <v>02/2026</v>
      </c>
      <c r="J1862" s="16" t="str">
        <f t="shared" si="34"/>
        <v>CXG-0226</v>
      </c>
    </row>
    <row r="1863">
      <c r="A1863" s="8" t="s">
        <v>12003</v>
      </c>
      <c r="B1863" s="13">
        <v>46057.0</v>
      </c>
      <c r="C1863" s="8" t="s">
        <v>6817</v>
      </c>
      <c r="D1863" s="8" t="s">
        <v>1575</v>
      </c>
      <c r="E1863" s="8">
        <v>56283.0</v>
      </c>
      <c r="G1863" s="8" t="s">
        <v>51</v>
      </c>
      <c r="H1863" s="8" t="s">
        <v>12004</v>
      </c>
      <c r="I1863" s="16" t="str">
        <f t="shared" si="33"/>
        <v>02/2026</v>
      </c>
      <c r="J1863" s="16" t="str">
        <f t="shared" si="34"/>
        <v>CXG-0226</v>
      </c>
    </row>
    <row r="1864">
      <c r="A1864" s="8" t="s">
        <v>12005</v>
      </c>
      <c r="B1864" s="13">
        <v>46057.0</v>
      </c>
      <c r="C1864" s="8" t="s">
        <v>6817</v>
      </c>
      <c r="D1864" s="8" t="s">
        <v>1473</v>
      </c>
      <c r="E1864" s="8">
        <v>40.5</v>
      </c>
      <c r="G1864" s="8" t="s">
        <v>51</v>
      </c>
      <c r="H1864" s="8"/>
      <c r="I1864" s="16" t="str">
        <f t="shared" si="33"/>
        <v>02/2026</v>
      </c>
      <c r="J1864" s="16" t="str">
        <f t="shared" si="34"/>
        <v>CXG-0226</v>
      </c>
    </row>
    <row r="1865">
      <c r="A1865" s="8" t="s">
        <v>12006</v>
      </c>
      <c r="B1865" s="13">
        <v>46058.0</v>
      </c>
      <c r="C1865" s="8" t="s">
        <v>7041</v>
      </c>
      <c r="D1865" s="8" t="s">
        <v>2193</v>
      </c>
      <c r="E1865" s="8">
        <v>207170.35</v>
      </c>
      <c r="G1865" s="8" t="s">
        <v>73</v>
      </c>
      <c r="H1865" s="10" t="s">
        <v>12007</v>
      </c>
      <c r="I1865" s="16" t="str">
        <f t="shared" si="33"/>
        <v>02/2026</v>
      </c>
      <c r="J1865" s="16" t="str">
        <f t="shared" si="34"/>
        <v>CXG-0226</v>
      </c>
    </row>
    <row r="1866">
      <c r="A1866" s="8" t="s">
        <v>12008</v>
      </c>
      <c r="B1866" s="13">
        <v>46058.0</v>
      </c>
      <c r="C1866" s="8" t="s">
        <v>7092</v>
      </c>
      <c r="D1866" s="8" t="s">
        <v>2193</v>
      </c>
      <c r="E1866" s="8">
        <v>104247.0</v>
      </c>
      <c r="G1866" s="8" t="s">
        <v>73</v>
      </c>
      <c r="H1866" s="10" t="s">
        <v>12007</v>
      </c>
      <c r="I1866" s="16" t="str">
        <f t="shared" si="33"/>
        <v>02/2026</v>
      </c>
      <c r="J1866" s="16" t="str">
        <f t="shared" si="34"/>
        <v>CXG-0226</v>
      </c>
    </row>
    <row r="1867">
      <c r="A1867" s="8" t="s">
        <v>12009</v>
      </c>
      <c r="B1867" s="13">
        <v>46058.0</v>
      </c>
      <c r="C1867" s="8" t="s">
        <v>6397</v>
      </c>
      <c r="D1867" s="8" t="s">
        <v>1575</v>
      </c>
      <c r="E1867" s="8">
        <v>3202.0</v>
      </c>
      <c r="G1867" s="8" t="s">
        <v>81</v>
      </c>
      <c r="H1867" s="8" t="s">
        <v>11972</v>
      </c>
      <c r="I1867" s="16" t="str">
        <f t="shared" si="33"/>
        <v>02/2026</v>
      </c>
      <c r="J1867" s="16" t="str">
        <f t="shared" si="34"/>
        <v>CXG-0226</v>
      </c>
    </row>
    <row r="1868">
      <c r="A1868" s="8" t="s">
        <v>12010</v>
      </c>
      <c r="B1868" s="13">
        <v>46058.0</v>
      </c>
      <c r="C1868" s="8" t="s">
        <v>6397</v>
      </c>
      <c r="D1868" s="8" t="s">
        <v>1575</v>
      </c>
      <c r="E1868" s="8">
        <v>4033.0</v>
      </c>
      <c r="G1868" s="8" t="s">
        <v>81</v>
      </c>
      <c r="H1868" s="8" t="s">
        <v>11972</v>
      </c>
      <c r="I1868" s="16" t="str">
        <f t="shared" si="33"/>
        <v>02/2026</v>
      </c>
      <c r="J1868" s="16" t="str">
        <f t="shared" si="34"/>
        <v>CXG-0226</v>
      </c>
    </row>
    <row r="1869">
      <c r="A1869" s="8" t="s">
        <v>12011</v>
      </c>
      <c r="B1869" s="13">
        <v>46058.0</v>
      </c>
      <c r="C1869" s="8" t="s">
        <v>6811</v>
      </c>
      <c r="D1869" s="8" t="s">
        <v>1575</v>
      </c>
      <c r="E1869" s="8">
        <v>35000.0</v>
      </c>
      <c r="G1869" s="8" t="s">
        <v>23</v>
      </c>
      <c r="H1869" s="8" t="s">
        <v>11002</v>
      </c>
      <c r="I1869" s="16" t="str">
        <f t="shared" si="33"/>
        <v>02/2026</v>
      </c>
      <c r="J1869" s="16" t="str">
        <f t="shared" si="34"/>
        <v>CXG-0226</v>
      </c>
    </row>
    <row r="1870">
      <c r="A1870" s="8" t="s">
        <v>12012</v>
      </c>
      <c r="B1870" s="13">
        <v>46058.0</v>
      </c>
      <c r="C1870" s="8" t="s">
        <v>7049</v>
      </c>
      <c r="D1870" s="8" t="s">
        <v>1478</v>
      </c>
      <c r="E1870" s="8">
        <v>50000.0</v>
      </c>
      <c r="G1870" s="8" t="s">
        <v>95</v>
      </c>
      <c r="H1870" s="8"/>
      <c r="I1870" s="16" t="str">
        <f t="shared" si="33"/>
        <v>02/2026</v>
      </c>
      <c r="J1870" s="16" t="str">
        <f t="shared" si="34"/>
        <v>CXG-0226</v>
      </c>
    </row>
    <row r="1871">
      <c r="A1871" s="8" t="s">
        <v>12013</v>
      </c>
      <c r="B1871" s="13">
        <v>46059.0</v>
      </c>
      <c r="C1871" s="8" t="s">
        <v>7094</v>
      </c>
      <c r="D1871" s="8" t="s">
        <v>2193</v>
      </c>
      <c r="E1871" s="8">
        <v>101614.67</v>
      </c>
      <c r="G1871" s="8" t="s">
        <v>180</v>
      </c>
      <c r="H1871" s="8" t="s">
        <v>12014</v>
      </c>
      <c r="I1871" s="16" t="str">
        <f t="shared" si="33"/>
        <v>02/2026</v>
      </c>
      <c r="J1871" s="16" t="str">
        <f t="shared" si="34"/>
        <v>CXG-0226</v>
      </c>
    </row>
    <row r="1872">
      <c r="A1872" s="8" t="s">
        <v>12015</v>
      </c>
      <c r="B1872" s="13">
        <v>46059.0</v>
      </c>
      <c r="C1872" s="8" t="s">
        <v>6811</v>
      </c>
      <c r="D1872" s="8" t="s">
        <v>1575</v>
      </c>
      <c r="E1872" s="8">
        <v>30000.0</v>
      </c>
      <c r="G1872" s="8" t="s">
        <v>23</v>
      </c>
      <c r="H1872" s="8" t="s">
        <v>2350</v>
      </c>
      <c r="I1872" s="16" t="str">
        <f t="shared" si="33"/>
        <v>02/2026</v>
      </c>
      <c r="J1872" s="16" t="str">
        <f t="shared" si="34"/>
        <v>CXG-0226</v>
      </c>
    </row>
    <row r="1873">
      <c r="A1873" s="8" t="s">
        <v>12016</v>
      </c>
      <c r="B1873" s="13">
        <v>46059.0</v>
      </c>
      <c r="C1873" s="8" t="s">
        <v>7005</v>
      </c>
      <c r="D1873" s="8" t="s">
        <v>1575</v>
      </c>
      <c r="E1873" s="8">
        <v>25000.0</v>
      </c>
      <c r="G1873" s="8" t="s">
        <v>240</v>
      </c>
      <c r="H1873" s="8" t="s">
        <v>384</v>
      </c>
      <c r="I1873" s="16" t="str">
        <f t="shared" si="33"/>
        <v>02/2026</v>
      </c>
      <c r="J1873" s="16" t="str">
        <f t="shared" si="34"/>
        <v>CXG-0226</v>
      </c>
    </row>
    <row r="1874">
      <c r="A1874" s="8" t="s">
        <v>12017</v>
      </c>
      <c r="B1874" s="13">
        <v>46059.0</v>
      </c>
      <c r="C1874" s="8" t="s">
        <v>7005</v>
      </c>
      <c r="D1874" s="8" t="s">
        <v>1575</v>
      </c>
      <c r="E1874" s="8">
        <v>16980.0</v>
      </c>
      <c r="G1874" s="8" t="s">
        <v>240</v>
      </c>
      <c r="H1874" s="8" t="s">
        <v>384</v>
      </c>
      <c r="I1874" s="16" t="str">
        <f t="shared" si="33"/>
        <v>02/2026</v>
      </c>
      <c r="J1874" s="16" t="str">
        <f t="shared" si="34"/>
        <v>CXG-0226</v>
      </c>
    </row>
    <row r="1875">
      <c r="A1875" s="8" t="s">
        <v>12018</v>
      </c>
      <c r="B1875" s="13">
        <v>46059.0</v>
      </c>
      <c r="C1875" s="8" t="s">
        <v>6397</v>
      </c>
      <c r="D1875" s="8" t="s">
        <v>1575</v>
      </c>
      <c r="E1875" s="8">
        <v>4956.0</v>
      </c>
      <c r="G1875" s="8" t="s">
        <v>81</v>
      </c>
      <c r="H1875" s="8" t="s">
        <v>601</v>
      </c>
      <c r="I1875" s="16" t="str">
        <f t="shared" si="33"/>
        <v>02/2026</v>
      </c>
      <c r="J1875" s="16" t="str">
        <f t="shared" si="34"/>
        <v>CXG-0226</v>
      </c>
    </row>
    <row r="1876">
      <c r="A1876" s="8" t="s">
        <v>12019</v>
      </c>
      <c r="B1876" s="13">
        <v>46059.0</v>
      </c>
      <c r="C1876" s="8" t="s">
        <v>6397</v>
      </c>
      <c r="D1876" s="8" t="s">
        <v>1505</v>
      </c>
      <c r="E1876" s="8">
        <v>34994.0</v>
      </c>
      <c r="G1876" s="8" t="s">
        <v>81</v>
      </c>
      <c r="H1876" s="8" t="s">
        <v>12020</v>
      </c>
      <c r="I1876" s="16" t="str">
        <f t="shared" si="33"/>
        <v>02/2026</v>
      </c>
      <c r="J1876" s="16" t="str">
        <f t="shared" si="34"/>
        <v>CXG-0226</v>
      </c>
    </row>
    <row r="1877">
      <c r="A1877" s="8" t="s">
        <v>12021</v>
      </c>
      <c r="B1877" s="13">
        <v>46059.0</v>
      </c>
      <c r="C1877" s="8" t="s">
        <v>6811</v>
      </c>
      <c r="D1877" s="8" t="s">
        <v>1575</v>
      </c>
      <c r="E1877" s="8">
        <v>54760.0</v>
      </c>
      <c r="G1877" s="8" t="s">
        <v>23</v>
      </c>
      <c r="H1877" s="8" t="s">
        <v>11002</v>
      </c>
      <c r="I1877" s="16" t="str">
        <f t="shared" si="33"/>
        <v>02/2026</v>
      </c>
      <c r="J1877" s="16" t="str">
        <f t="shared" si="34"/>
        <v>CXG-0226</v>
      </c>
    </row>
    <row r="1878">
      <c r="A1878" s="8" t="s">
        <v>12022</v>
      </c>
      <c r="B1878" s="13">
        <v>46060.0</v>
      </c>
      <c r="C1878" s="8" t="s">
        <v>7049</v>
      </c>
      <c r="D1878" s="8" t="s">
        <v>1478</v>
      </c>
      <c r="E1878" s="8">
        <v>51200.0</v>
      </c>
      <c r="G1878" s="8" t="s">
        <v>95</v>
      </c>
      <c r="H1878" s="8"/>
      <c r="I1878" s="16" t="str">
        <f t="shared" si="33"/>
        <v>02/2026</v>
      </c>
      <c r="J1878" s="16" t="str">
        <f t="shared" si="34"/>
        <v>CXG-0226</v>
      </c>
    </row>
    <row r="1879">
      <c r="A1879" s="8" t="s">
        <v>12023</v>
      </c>
      <c r="B1879" s="13">
        <v>46060.0</v>
      </c>
      <c r="C1879" s="8" t="s">
        <v>6980</v>
      </c>
      <c r="D1879" s="8" t="s">
        <v>2212</v>
      </c>
      <c r="E1879" s="8">
        <v>10000.0</v>
      </c>
      <c r="G1879" s="8" t="s">
        <v>27</v>
      </c>
      <c r="H1879" s="8"/>
      <c r="I1879" s="16" t="str">
        <f t="shared" si="33"/>
        <v>02/2026</v>
      </c>
      <c r="J1879" s="16" t="str">
        <f t="shared" si="34"/>
        <v>CXG-0226</v>
      </c>
    </row>
    <row r="1880">
      <c r="A1880" s="8" t="s">
        <v>12024</v>
      </c>
      <c r="B1880" s="13">
        <v>46060.0</v>
      </c>
      <c r="C1880" s="8" t="s">
        <v>6980</v>
      </c>
      <c r="D1880" s="8" t="s">
        <v>2212</v>
      </c>
      <c r="E1880" s="8">
        <v>18314.0</v>
      </c>
      <c r="G1880" s="8" t="s">
        <v>27</v>
      </c>
      <c r="H1880" s="8"/>
      <c r="I1880" s="16" t="str">
        <f t="shared" si="33"/>
        <v>02/2026</v>
      </c>
      <c r="J1880" s="16" t="str">
        <f t="shared" si="34"/>
        <v>CXG-0226</v>
      </c>
    </row>
    <row r="1881">
      <c r="A1881" s="8" t="s">
        <v>12025</v>
      </c>
      <c r="B1881" s="13">
        <v>46062.0</v>
      </c>
      <c r="C1881" s="8" t="s">
        <v>7032</v>
      </c>
      <c r="D1881" s="8" t="s">
        <v>1509</v>
      </c>
      <c r="E1881" s="8">
        <v>93067.08</v>
      </c>
      <c r="G1881" s="8" t="s">
        <v>246</v>
      </c>
      <c r="H1881" s="8"/>
      <c r="I1881" s="16" t="str">
        <f t="shared" si="33"/>
        <v>02/2026</v>
      </c>
      <c r="J1881" s="16" t="str">
        <f t="shared" si="34"/>
        <v>CXG-0226</v>
      </c>
    </row>
    <row r="1882">
      <c r="A1882" s="8" t="s">
        <v>12026</v>
      </c>
      <c r="B1882" s="13">
        <v>46062.0</v>
      </c>
      <c r="C1882" s="8" t="s">
        <v>7032</v>
      </c>
      <c r="D1882" s="8" t="s">
        <v>1473</v>
      </c>
      <c r="E1882" s="8">
        <v>77.51</v>
      </c>
      <c r="G1882" s="8" t="s">
        <v>246</v>
      </c>
      <c r="H1882" s="8"/>
      <c r="I1882" s="16" t="str">
        <f t="shared" si="33"/>
        <v>02/2026</v>
      </c>
      <c r="J1882" s="16" t="str">
        <f t="shared" si="34"/>
        <v>CXG-0226</v>
      </c>
    </row>
    <row r="1883">
      <c r="A1883" s="8" t="s">
        <v>12027</v>
      </c>
      <c r="B1883" s="13">
        <v>46062.0</v>
      </c>
      <c r="C1883" s="8" t="s">
        <v>7092</v>
      </c>
      <c r="D1883" s="8" t="s">
        <v>2193</v>
      </c>
      <c r="E1883" s="8">
        <v>97038.0</v>
      </c>
      <c r="G1883" s="8" t="s">
        <v>73</v>
      </c>
      <c r="H1883" s="10" t="s">
        <v>12028</v>
      </c>
      <c r="I1883" s="16" t="str">
        <f t="shared" si="33"/>
        <v>02/2026</v>
      </c>
      <c r="J1883" s="16" t="str">
        <f t="shared" si="34"/>
        <v>CXG-0226</v>
      </c>
    </row>
    <row r="1884">
      <c r="A1884" s="8" t="s">
        <v>12029</v>
      </c>
      <c r="B1884" s="13">
        <v>46062.0</v>
      </c>
      <c r="C1884" s="8" t="s">
        <v>7094</v>
      </c>
      <c r="D1884" s="8" t="s">
        <v>2193</v>
      </c>
      <c r="E1884" s="8">
        <v>186926.91</v>
      </c>
      <c r="G1884" s="8" t="s">
        <v>180</v>
      </c>
      <c r="H1884" s="10" t="s">
        <v>12028</v>
      </c>
      <c r="I1884" s="16" t="str">
        <f t="shared" si="33"/>
        <v>02/2026</v>
      </c>
      <c r="J1884" s="16" t="str">
        <f t="shared" si="34"/>
        <v>CXG-0226</v>
      </c>
    </row>
    <row r="1885">
      <c r="A1885" s="8" t="s">
        <v>12030</v>
      </c>
      <c r="B1885" s="13">
        <v>46062.0</v>
      </c>
      <c r="C1885" s="8" t="s">
        <v>6811</v>
      </c>
      <c r="D1885" s="8" t="s">
        <v>1575</v>
      </c>
      <c r="E1885" s="8">
        <v>45500.0</v>
      </c>
      <c r="G1885" s="8" t="s">
        <v>23</v>
      </c>
      <c r="H1885" s="8" t="s">
        <v>11002</v>
      </c>
      <c r="I1885" s="16" t="str">
        <f t="shared" si="33"/>
        <v>02/2026</v>
      </c>
      <c r="J1885" s="16" t="str">
        <f t="shared" si="34"/>
        <v>CXG-0226</v>
      </c>
    </row>
    <row r="1886">
      <c r="A1886" s="8" t="s">
        <v>12031</v>
      </c>
      <c r="B1886" s="13">
        <v>46062.0</v>
      </c>
      <c r="C1886" s="8" t="s">
        <v>6811</v>
      </c>
      <c r="D1886" s="8" t="s">
        <v>1575</v>
      </c>
      <c r="E1886" s="8">
        <v>65380.0</v>
      </c>
      <c r="G1886" s="8" t="s">
        <v>23</v>
      </c>
      <c r="H1886" s="8" t="s">
        <v>11002</v>
      </c>
      <c r="I1886" s="16" t="str">
        <f t="shared" si="33"/>
        <v>02/2026</v>
      </c>
      <c r="J1886" s="16" t="str">
        <f t="shared" si="34"/>
        <v>CXG-0226</v>
      </c>
    </row>
    <row r="1887">
      <c r="A1887" s="8" t="s">
        <v>12032</v>
      </c>
      <c r="B1887" s="13">
        <v>46063.0</v>
      </c>
      <c r="C1887" s="8" t="s">
        <v>6530</v>
      </c>
      <c r="D1887" s="8" t="s">
        <v>2193</v>
      </c>
      <c r="E1887" s="8">
        <v>96051.33</v>
      </c>
      <c r="G1887" s="8" t="s">
        <v>37</v>
      </c>
      <c r="H1887" s="8"/>
      <c r="I1887" s="16" t="str">
        <f t="shared" si="33"/>
        <v>02/2026</v>
      </c>
      <c r="J1887" s="16" t="str">
        <f t="shared" si="34"/>
        <v>CXG-0226</v>
      </c>
    </row>
    <row r="1888">
      <c r="A1888" s="8" t="s">
        <v>12033</v>
      </c>
      <c r="B1888" s="13">
        <v>46063.0</v>
      </c>
      <c r="C1888" s="8" t="s">
        <v>6397</v>
      </c>
      <c r="D1888" s="8" t="s">
        <v>1575</v>
      </c>
      <c r="E1888" s="8">
        <v>18600.0</v>
      </c>
      <c r="G1888" s="8" t="s">
        <v>81</v>
      </c>
      <c r="H1888" s="8" t="s">
        <v>11972</v>
      </c>
      <c r="I1888" s="16" t="str">
        <f t="shared" si="33"/>
        <v>02/2026</v>
      </c>
      <c r="J1888" s="16" t="str">
        <f t="shared" si="34"/>
        <v>CXG-0226</v>
      </c>
    </row>
    <row r="1889">
      <c r="A1889" s="8" t="s">
        <v>12034</v>
      </c>
      <c r="B1889" s="13">
        <v>46063.0</v>
      </c>
      <c r="C1889" s="8" t="s">
        <v>7028</v>
      </c>
      <c r="D1889" s="8" t="s">
        <v>2193</v>
      </c>
      <c r="E1889" s="8">
        <v>48670.0</v>
      </c>
      <c r="G1889" s="8" t="s">
        <v>244</v>
      </c>
      <c r="H1889" s="8"/>
      <c r="I1889" s="16" t="str">
        <f t="shared" si="33"/>
        <v>02/2026</v>
      </c>
      <c r="J1889" s="16" t="str">
        <f t="shared" si="34"/>
        <v>CXG-0226</v>
      </c>
    </row>
    <row r="1890">
      <c r="A1890" s="8" t="s">
        <v>12035</v>
      </c>
      <c r="B1890" s="13">
        <v>46063.0</v>
      </c>
      <c r="C1890" s="8" t="s">
        <v>7092</v>
      </c>
      <c r="D1890" s="8" t="s">
        <v>2193</v>
      </c>
      <c r="E1890" s="8">
        <v>104166.0</v>
      </c>
      <c r="G1890" s="8" t="s">
        <v>73</v>
      </c>
      <c r="H1890" s="10" t="s">
        <v>12036</v>
      </c>
      <c r="I1890" s="16" t="str">
        <f t="shared" si="33"/>
        <v>02/2026</v>
      </c>
      <c r="J1890" s="16" t="str">
        <f t="shared" si="34"/>
        <v>CXG-0226</v>
      </c>
    </row>
    <row r="1891">
      <c r="A1891" s="8" t="s">
        <v>12037</v>
      </c>
      <c r="B1891" s="13">
        <v>46063.0</v>
      </c>
      <c r="C1891" s="8" t="s">
        <v>7066</v>
      </c>
      <c r="D1891" s="8" t="s">
        <v>1473</v>
      </c>
      <c r="E1891" s="8">
        <v>-1568.21</v>
      </c>
      <c r="G1891" s="8" t="s">
        <v>180</v>
      </c>
      <c r="H1891" s="8"/>
      <c r="I1891" s="16" t="str">
        <f t="shared" si="33"/>
        <v>02/2026</v>
      </c>
      <c r="J1891" s="16" t="str">
        <f t="shared" si="34"/>
        <v>CXG-0226</v>
      </c>
    </row>
    <row r="1892">
      <c r="A1892" s="8" t="s">
        <v>12038</v>
      </c>
      <c r="B1892" s="13">
        <v>46063.0</v>
      </c>
      <c r="C1892" s="8" t="s">
        <v>7015</v>
      </c>
      <c r="D1892" s="8" t="s">
        <v>1575</v>
      </c>
      <c r="E1892" s="8">
        <v>89604.0</v>
      </c>
      <c r="G1892" s="8" t="s">
        <v>97</v>
      </c>
      <c r="H1892" s="8" t="s">
        <v>12039</v>
      </c>
      <c r="I1892" s="16" t="str">
        <f t="shared" si="33"/>
        <v>02/2026</v>
      </c>
      <c r="J1892" s="16" t="str">
        <f t="shared" si="34"/>
        <v>CXG-0226</v>
      </c>
    </row>
    <row r="1893">
      <c r="A1893" s="8" t="s">
        <v>12040</v>
      </c>
      <c r="B1893" s="13">
        <v>46063.0</v>
      </c>
      <c r="C1893" s="8" t="s">
        <v>7071</v>
      </c>
      <c r="D1893" s="8" t="s">
        <v>2193</v>
      </c>
      <c r="E1893" s="8">
        <v>78750.0</v>
      </c>
      <c r="G1893" s="8" t="s">
        <v>253</v>
      </c>
      <c r="H1893" s="8"/>
      <c r="I1893" s="16" t="str">
        <f t="shared" si="33"/>
        <v>02/2026</v>
      </c>
      <c r="J1893" s="16" t="str">
        <f t="shared" si="34"/>
        <v>CXG-0226</v>
      </c>
    </row>
    <row r="1894">
      <c r="A1894" s="8" t="s">
        <v>12041</v>
      </c>
      <c r="B1894" s="13">
        <v>46064.0</v>
      </c>
      <c r="C1894" s="8" t="s">
        <v>6980</v>
      </c>
      <c r="D1894" s="8" t="s">
        <v>1575</v>
      </c>
      <c r="E1894" s="8">
        <v>22000.0</v>
      </c>
      <c r="G1894" s="8" t="s">
        <v>27</v>
      </c>
      <c r="H1894" s="8" t="s">
        <v>384</v>
      </c>
      <c r="I1894" s="16" t="str">
        <f t="shared" si="33"/>
        <v>02/2026</v>
      </c>
      <c r="J1894" s="16" t="str">
        <f t="shared" si="34"/>
        <v>CXG-0226</v>
      </c>
    </row>
    <row r="1895">
      <c r="A1895" s="8" t="s">
        <v>12042</v>
      </c>
      <c r="B1895" s="13">
        <v>46064.0</v>
      </c>
      <c r="C1895" s="8" t="s">
        <v>7028</v>
      </c>
      <c r="D1895" s="8" t="s">
        <v>2193</v>
      </c>
      <c r="E1895" s="8">
        <v>50000.0</v>
      </c>
      <c r="G1895" s="8" t="s">
        <v>244</v>
      </c>
      <c r="H1895" s="8"/>
      <c r="I1895" s="16" t="str">
        <f t="shared" si="33"/>
        <v>02/2026</v>
      </c>
      <c r="J1895" s="16" t="str">
        <f t="shared" si="34"/>
        <v>CXG-0226</v>
      </c>
    </row>
    <row r="1896">
      <c r="A1896" s="8" t="s">
        <v>12043</v>
      </c>
      <c r="B1896" s="13">
        <v>46064.0</v>
      </c>
      <c r="C1896" s="8" t="s">
        <v>6530</v>
      </c>
      <c r="D1896" s="8" t="s">
        <v>2193</v>
      </c>
      <c r="E1896" s="8">
        <v>92114.42</v>
      </c>
      <c r="G1896" s="8" t="s">
        <v>37</v>
      </c>
      <c r="H1896" s="8"/>
      <c r="I1896" s="16" t="str">
        <f t="shared" si="33"/>
        <v>02/2026</v>
      </c>
      <c r="J1896" s="16" t="str">
        <f t="shared" si="34"/>
        <v>CXG-0226</v>
      </c>
    </row>
    <row r="1897">
      <c r="A1897" s="8" t="s">
        <v>12044</v>
      </c>
      <c r="B1897" s="13">
        <v>46065.0</v>
      </c>
      <c r="C1897" s="8" t="s">
        <v>6980</v>
      </c>
      <c r="D1897" s="8" t="s">
        <v>1575</v>
      </c>
      <c r="E1897" s="8">
        <v>18000.0</v>
      </c>
      <c r="G1897" s="8" t="s">
        <v>27</v>
      </c>
      <c r="H1897" s="8" t="s">
        <v>663</v>
      </c>
      <c r="I1897" s="16" t="str">
        <f t="shared" si="33"/>
        <v>02/2026</v>
      </c>
      <c r="J1897" s="16" t="str">
        <f t="shared" si="34"/>
        <v>CXG-0226</v>
      </c>
    </row>
    <row r="1898">
      <c r="A1898" s="8" t="s">
        <v>12045</v>
      </c>
      <c r="B1898" s="13">
        <v>46065.0</v>
      </c>
      <c r="C1898" s="8" t="s">
        <v>7015</v>
      </c>
      <c r="D1898" s="8" t="s">
        <v>1575</v>
      </c>
      <c r="E1898" s="8">
        <v>11719.0</v>
      </c>
      <c r="G1898" s="8" t="s">
        <v>97</v>
      </c>
      <c r="H1898" s="8" t="s">
        <v>663</v>
      </c>
      <c r="I1898" s="16" t="str">
        <f t="shared" si="33"/>
        <v>02/2026</v>
      </c>
      <c r="J1898" s="16" t="str">
        <f t="shared" si="34"/>
        <v>CXG-0226</v>
      </c>
    </row>
    <row r="1899">
      <c r="A1899" s="8" t="s">
        <v>12046</v>
      </c>
      <c r="B1899" s="13">
        <v>46065.0</v>
      </c>
      <c r="C1899" s="8" t="s">
        <v>7094</v>
      </c>
      <c r="D1899" s="8" t="s">
        <v>2193</v>
      </c>
      <c r="E1899" s="8">
        <v>100563.31</v>
      </c>
      <c r="G1899" s="8" t="s">
        <v>180</v>
      </c>
      <c r="H1899" s="10" t="s">
        <v>12047</v>
      </c>
      <c r="I1899" s="16" t="str">
        <f t="shared" si="33"/>
        <v>02/2026</v>
      </c>
      <c r="J1899" s="16" t="str">
        <f t="shared" si="34"/>
        <v>CXG-0226</v>
      </c>
    </row>
    <row r="1900">
      <c r="A1900" s="8" t="s">
        <v>12048</v>
      </c>
      <c r="B1900" s="13">
        <v>46065.0</v>
      </c>
      <c r="C1900" s="8" t="s">
        <v>7092</v>
      </c>
      <c r="D1900" s="8" t="s">
        <v>2193</v>
      </c>
      <c r="E1900" s="8">
        <v>306423.0</v>
      </c>
      <c r="G1900" s="8" t="s">
        <v>73</v>
      </c>
      <c r="H1900" s="8" t="s">
        <v>12049</v>
      </c>
      <c r="I1900" s="16" t="str">
        <f t="shared" si="33"/>
        <v>02/2026</v>
      </c>
      <c r="J1900" s="16" t="str">
        <f t="shared" si="34"/>
        <v>CXG-0226</v>
      </c>
    </row>
    <row r="1901">
      <c r="A1901" s="8" t="s">
        <v>12050</v>
      </c>
      <c r="B1901" s="13">
        <v>46065.0</v>
      </c>
      <c r="C1901" s="8" t="s">
        <v>7015</v>
      </c>
      <c r="D1901" s="8" t="s">
        <v>1575</v>
      </c>
      <c r="E1901" s="8">
        <v>80369.0</v>
      </c>
      <c r="G1901" s="8" t="s">
        <v>97</v>
      </c>
      <c r="H1901" s="8" t="s">
        <v>9741</v>
      </c>
      <c r="I1901" s="16" t="str">
        <f t="shared" si="33"/>
        <v>02/2026</v>
      </c>
      <c r="J1901" s="16" t="str">
        <f t="shared" si="34"/>
        <v>CXG-0226</v>
      </c>
    </row>
    <row r="1902">
      <c r="A1902" s="8" t="s">
        <v>12051</v>
      </c>
      <c r="B1902" s="13">
        <v>46065.0</v>
      </c>
      <c r="C1902" s="8" t="s">
        <v>6811</v>
      </c>
      <c r="D1902" s="8" t="s">
        <v>1575</v>
      </c>
      <c r="E1902" s="8">
        <v>45000.0</v>
      </c>
      <c r="G1902" s="8" t="s">
        <v>23</v>
      </c>
      <c r="H1902" s="8" t="s">
        <v>11002</v>
      </c>
      <c r="I1902" s="16" t="str">
        <f t="shared" si="33"/>
        <v>02/2026</v>
      </c>
      <c r="J1902" s="16" t="str">
        <f t="shared" si="34"/>
        <v>CXG-0226</v>
      </c>
    </row>
    <row r="1903">
      <c r="A1903" s="8" t="s">
        <v>12052</v>
      </c>
      <c r="B1903" s="13">
        <v>46065.0</v>
      </c>
      <c r="C1903" s="8" t="s">
        <v>6980</v>
      </c>
      <c r="D1903" s="8" t="s">
        <v>1575</v>
      </c>
      <c r="E1903" s="8">
        <v>13890.0</v>
      </c>
      <c r="G1903" s="8" t="s">
        <v>27</v>
      </c>
      <c r="H1903" s="8" t="s">
        <v>12053</v>
      </c>
      <c r="I1903" s="16" t="str">
        <f t="shared" si="33"/>
        <v>02/2026</v>
      </c>
      <c r="J1903" s="16" t="str">
        <f t="shared" si="34"/>
        <v>CXG-0226</v>
      </c>
    </row>
    <row r="1904">
      <c r="A1904" s="8" t="s">
        <v>12054</v>
      </c>
      <c r="B1904" s="13">
        <v>46066.0</v>
      </c>
      <c r="C1904" s="8" t="s">
        <v>7106</v>
      </c>
      <c r="D1904" s="8" t="s">
        <v>2193</v>
      </c>
      <c r="E1904" s="8">
        <v>209114.74</v>
      </c>
      <c r="G1904" s="8" t="s">
        <v>83</v>
      </c>
      <c r="H1904" s="10" t="s">
        <v>12055</v>
      </c>
      <c r="I1904" s="16" t="str">
        <f t="shared" si="33"/>
        <v>02/2026</v>
      </c>
      <c r="J1904" s="16" t="str">
        <f t="shared" si="34"/>
        <v>CXG-0226</v>
      </c>
    </row>
    <row r="1905">
      <c r="A1905" s="8" t="s">
        <v>12056</v>
      </c>
      <c r="B1905" s="13">
        <v>46066.0</v>
      </c>
      <c r="C1905" s="8" t="s">
        <v>7028</v>
      </c>
      <c r="D1905" s="8" t="s">
        <v>2193</v>
      </c>
      <c r="E1905" s="8">
        <v>43870.0</v>
      </c>
      <c r="G1905" s="8" t="s">
        <v>244</v>
      </c>
      <c r="H1905" s="8"/>
      <c r="I1905" s="16" t="str">
        <f t="shared" si="33"/>
        <v>02/2026</v>
      </c>
      <c r="J1905" s="16" t="str">
        <f t="shared" si="34"/>
        <v>CXG-0226</v>
      </c>
    </row>
    <row r="1906">
      <c r="A1906" s="8" t="s">
        <v>12057</v>
      </c>
      <c r="B1906" s="13">
        <v>46066.0</v>
      </c>
      <c r="C1906" s="8" t="s">
        <v>7028</v>
      </c>
      <c r="D1906" s="8" t="s">
        <v>2193</v>
      </c>
      <c r="E1906" s="8">
        <v>1274.0</v>
      </c>
      <c r="G1906" s="8" t="s">
        <v>244</v>
      </c>
      <c r="H1906" s="8"/>
      <c r="I1906" s="16" t="str">
        <f t="shared" si="33"/>
        <v>02/2026</v>
      </c>
      <c r="J1906" s="16" t="str">
        <f t="shared" si="34"/>
        <v>CXG-0226</v>
      </c>
    </row>
    <row r="1907">
      <c r="A1907" s="8" t="s">
        <v>12058</v>
      </c>
      <c r="B1907" s="13">
        <v>46066.0</v>
      </c>
      <c r="C1907" s="8" t="s">
        <v>7087</v>
      </c>
      <c r="D1907" s="8" t="s">
        <v>1478</v>
      </c>
      <c r="E1907" s="8">
        <v>104453.07</v>
      </c>
      <c r="G1907" s="8" t="s">
        <v>255</v>
      </c>
      <c r="H1907" s="8"/>
      <c r="I1907" s="16" t="str">
        <f t="shared" si="33"/>
        <v>02/2026</v>
      </c>
      <c r="J1907" s="16" t="str">
        <f t="shared" si="34"/>
        <v>CXG-0226</v>
      </c>
    </row>
    <row r="1908">
      <c r="A1908" s="8" t="s">
        <v>12059</v>
      </c>
      <c r="B1908" s="13">
        <v>46066.0</v>
      </c>
      <c r="C1908" s="8" t="s">
        <v>6811</v>
      </c>
      <c r="D1908" s="8" t="s">
        <v>1575</v>
      </c>
      <c r="E1908" s="8">
        <v>85239.0</v>
      </c>
      <c r="G1908" s="8" t="s">
        <v>23</v>
      </c>
      <c r="H1908" s="8" t="s">
        <v>11002</v>
      </c>
      <c r="I1908" s="16" t="str">
        <f t="shared" si="33"/>
        <v>02/2026</v>
      </c>
      <c r="J1908" s="16" t="str">
        <f t="shared" si="34"/>
        <v>CXG-0226</v>
      </c>
    </row>
    <row r="1909">
      <c r="A1909" s="8" t="s">
        <v>12060</v>
      </c>
      <c r="B1909" s="13">
        <v>46066.0</v>
      </c>
      <c r="C1909" s="8" t="s">
        <v>6811</v>
      </c>
      <c r="D1909" s="8" t="s">
        <v>1575</v>
      </c>
      <c r="E1909" s="8">
        <v>40000.0</v>
      </c>
      <c r="G1909" s="8" t="s">
        <v>23</v>
      </c>
      <c r="H1909" s="8" t="s">
        <v>11002</v>
      </c>
      <c r="I1909" s="16" t="str">
        <f t="shared" si="33"/>
        <v>02/2026</v>
      </c>
      <c r="J1909" s="16" t="str">
        <f t="shared" si="34"/>
        <v>CXG-0226</v>
      </c>
    </row>
    <row r="1910">
      <c r="A1910" s="8" t="s">
        <v>12061</v>
      </c>
      <c r="B1910" s="13">
        <v>46066.0</v>
      </c>
      <c r="C1910" s="8" t="s">
        <v>6973</v>
      </c>
      <c r="D1910" s="8" t="s">
        <v>1575</v>
      </c>
      <c r="E1910" s="8">
        <v>15000.0</v>
      </c>
      <c r="G1910" s="8" t="s">
        <v>105</v>
      </c>
      <c r="H1910" s="8" t="s">
        <v>7596</v>
      </c>
      <c r="I1910" s="16" t="str">
        <f t="shared" si="33"/>
        <v>02/2026</v>
      </c>
      <c r="J1910" s="16" t="str">
        <f t="shared" si="34"/>
        <v>CXG-0226</v>
      </c>
    </row>
    <row r="1911">
      <c r="A1911" s="8" t="s">
        <v>12062</v>
      </c>
      <c r="B1911" s="13">
        <v>46066.0</v>
      </c>
      <c r="C1911" s="8" t="s">
        <v>7049</v>
      </c>
      <c r="D1911" s="8" t="s">
        <v>1478</v>
      </c>
      <c r="E1911" s="8">
        <v>10000.0</v>
      </c>
      <c r="G1911" s="8" t="s">
        <v>95</v>
      </c>
      <c r="H1911" s="8"/>
      <c r="I1911" s="16" t="str">
        <f t="shared" si="33"/>
        <v>02/2026</v>
      </c>
      <c r="J1911" s="16" t="str">
        <f t="shared" si="34"/>
        <v>CXG-0226</v>
      </c>
    </row>
    <row r="1912">
      <c r="A1912" s="8" t="s">
        <v>12063</v>
      </c>
      <c r="B1912" s="13">
        <v>46066.0</v>
      </c>
      <c r="C1912" s="8" t="s">
        <v>7049</v>
      </c>
      <c r="D1912" s="8" t="s">
        <v>1478</v>
      </c>
      <c r="E1912" s="8">
        <v>74632.0</v>
      </c>
      <c r="G1912" s="8" t="s">
        <v>95</v>
      </c>
      <c r="H1912" s="8"/>
      <c r="I1912" s="16" t="str">
        <f t="shared" si="33"/>
        <v>02/2026</v>
      </c>
      <c r="J1912" s="16" t="str">
        <f t="shared" si="34"/>
        <v>CXG-0226</v>
      </c>
    </row>
    <row r="1913">
      <c r="A1913" s="8" t="s">
        <v>12064</v>
      </c>
      <c r="B1913" s="13">
        <v>46066.0</v>
      </c>
      <c r="C1913" s="8" t="s">
        <v>7049</v>
      </c>
      <c r="D1913" s="8" t="s">
        <v>1478</v>
      </c>
      <c r="E1913" s="8">
        <v>20000.0</v>
      </c>
      <c r="G1913" s="8" t="s">
        <v>95</v>
      </c>
      <c r="H1913" s="8"/>
      <c r="I1913" s="16" t="str">
        <f t="shared" si="33"/>
        <v>02/2026</v>
      </c>
      <c r="J1913" s="16" t="str">
        <f t="shared" si="34"/>
        <v>CXG-0226</v>
      </c>
    </row>
    <row r="1914">
      <c r="A1914" s="8" t="s">
        <v>12065</v>
      </c>
      <c r="B1914" s="13">
        <v>46066.0</v>
      </c>
      <c r="C1914" s="8" t="s">
        <v>7046</v>
      </c>
      <c r="D1914" s="8" t="s">
        <v>1478</v>
      </c>
      <c r="E1914" s="8">
        <v>44571.0</v>
      </c>
      <c r="G1914" s="8" t="s">
        <v>86</v>
      </c>
      <c r="H1914" s="8"/>
      <c r="I1914" s="16" t="str">
        <f t="shared" si="33"/>
        <v>02/2026</v>
      </c>
      <c r="J1914" s="16" t="str">
        <f t="shared" si="34"/>
        <v>CXG-0226</v>
      </c>
    </row>
    <row r="1915">
      <c r="A1915" s="8" t="s">
        <v>12066</v>
      </c>
      <c r="B1915" s="13">
        <v>46071.0</v>
      </c>
      <c r="C1915" s="8" t="s">
        <v>7094</v>
      </c>
      <c r="D1915" s="8" t="s">
        <v>2193</v>
      </c>
      <c r="E1915" s="8">
        <v>180631.42</v>
      </c>
      <c r="G1915" s="8" t="s">
        <v>180</v>
      </c>
      <c r="H1915" s="10" t="s">
        <v>12067</v>
      </c>
      <c r="I1915" s="16" t="str">
        <f t="shared" si="33"/>
        <v>02/2026</v>
      </c>
      <c r="J1915" s="16" t="str">
        <f t="shared" si="34"/>
        <v>CXG-0226</v>
      </c>
    </row>
    <row r="1916">
      <c r="A1916" s="8" t="s">
        <v>12068</v>
      </c>
      <c r="B1916" s="13">
        <v>46071.0</v>
      </c>
      <c r="C1916" s="8" t="s">
        <v>7092</v>
      </c>
      <c r="D1916" s="8" t="s">
        <v>2193</v>
      </c>
      <c r="E1916" s="8">
        <v>312849.0</v>
      </c>
      <c r="G1916" s="8" t="s">
        <v>73</v>
      </c>
      <c r="H1916" s="10" t="s">
        <v>12067</v>
      </c>
      <c r="I1916" s="16" t="str">
        <f t="shared" si="33"/>
        <v>02/2026</v>
      </c>
      <c r="J1916" s="16" t="str">
        <f t="shared" si="34"/>
        <v>CXG-0226</v>
      </c>
    </row>
    <row r="1917">
      <c r="A1917" s="8" t="s">
        <v>12069</v>
      </c>
      <c r="B1917" s="13">
        <v>46071.0</v>
      </c>
      <c r="C1917" s="8" t="s">
        <v>6811</v>
      </c>
      <c r="D1917" s="8" t="s">
        <v>1575</v>
      </c>
      <c r="E1917" s="8">
        <v>77116.0</v>
      </c>
      <c r="G1917" s="8" t="s">
        <v>23</v>
      </c>
      <c r="H1917" s="8" t="s">
        <v>11002</v>
      </c>
      <c r="I1917" s="16" t="str">
        <f t="shared" si="33"/>
        <v>02/2026</v>
      </c>
      <c r="J1917" s="16" t="str">
        <f t="shared" si="34"/>
        <v>CXG-0226</v>
      </c>
    </row>
    <row r="1918">
      <c r="A1918" s="8" t="s">
        <v>12070</v>
      </c>
      <c r="B1918" s="13">
        <v>46071.0</v>
      </c>
      <c r="C1918" s="8" t="s">
        <v>7028</v>
      </c>
      <c r="D1918" s="8" t="s">
        <v>2193</v>
      </c>
      <c r="E1918" s="8">
        <v>30000.0</v>
      </c>
      <c r="G1918" s="8" t="s">
        <v>244</v>
      </c>
      <c r="H1918" s="8"/>
      <c r="I1918" s="16" t="str">
        <f t="shared" si="33"/>
        <v>02/2026</v>
      </c>
      <c r="J1918" s="16" t="str">
        <f t="shared" si="34"/>
        <v>CXG-0226</v>
      </c>
    </row>
    <row r="1919">
      <c r="A1919" s="8" t="s">
        <v>12071</v>
      </c>
      <c r="B1919" s="13">
        <v>46071.0</v>
      </c>
      <c r="C1919" s="8" t="s">
        <v>6811</v>
      </c>
      <c r="D1919" s="8" t="s">
        <v>1575</v>
      </c>
      <c r="E1919" s="8">
        <v>25000.0</v>
      </c>
      <c r="G1919" s="8" t="s">
        <v>23</v>
      </c>
      <c r="H1919" s="8" t="s">
        <v>11002</v>
      </c>
      <c r="I1919" s="16" t="str">
        <f t="shared" si="33"/>
        <v>02/2026</v>
      </c>
      <c r="J1919" s="16" t="str">
        <f t="shared" si="34"/>
        <v>CXG-0226</v>
      </c>
    </row>
    <row r="1920">
      <c r="A1920" s="8" t="s">
        <v>12072</v>
      </c>
      <c r="B1920" s="13">
        <v>46071.0</v>
      </c>
      <c r="C1920" s="8" t="s">
        <v>6980</v>
      </c>
      <c r="D1920" s="8" t="s">
        <v>2212</v>
      </c>
      <c r="E1920" s="8">
        <v>20000.0</v>
      </c>
      <c r="G1920" s="8" t="s">
        <v>27</v>
      </c>
      <c r="H1920" s="8"/>
      <c r="I1920" s="16" t="str">
        <f t="shared" si="33"/>
        <v>02/2026</v>
      </c>
      <c r="J1920" s="16" t="str">
        <f t="shared" si="34"/>
        <v>CXG-0226</v>
      </c>
    </row>
    <row r="1921">
      <c r="A1921" s="8" t="s">
        <v>12073</v>
      </c>
      <c r="B1921" s="13">
        <v>46071.0</v>
      </c>
      <c r="C1921" s="8" t="s">
        <v>6980</v>
      </c>
      <c r="D1921" s="8" t="s">
        <v>2212</v>
      </c>
      <c r="E1921" s="8">
        <v>20000.0</v>
      </c>
      <c r="G1921" s="8" t="s">
        <v>27</v>
      </c>
      <c r="H1921" s="8"/>
      <c r="I1921" s="16" t="str">
        <f t="shared" si="33"/>
        <v>02/2026</v>
      </c>
      <c r="J1921" s="16" t="str">
        <f t="shared" si="34"/>
        <v>CXG-0226</v>
      </c>
    </row>
    <row r="1922">
      <c r="A1922" s="8" t="s">
        <v>12074</v>
      </c>
      <c r="B1922" s="13">
        <v>46071.0</v>
      </c>
      <c r="C1922" s="8" t="s">
        <v>6980</v>
      </c>
      <c r="D1922" s="8" t="s">
        <v>2212</v>
      </c>
      <c r="E1922" s="8">
        <v>10000.0</v>
      </c>
      <c r="G1922" s="8" t="s">
        <v>27</v>
      </c>
      <c r="H1922" s="8"/>
      <c r="I1922" s="16" t="str">
        <f t="shared" si="33"/>
        <v>02/2026</v>
      </c>
      <c r="J1922" s="16" t="str">
        <f t="shared" si="34"/>
        <v>CXG-0226</v>
      </c>
    </row>
    <row r="1923">
      <c r="A1923" s="8" t="s">
        <v>12075</v>
      </c>
      <c r="B1923" s="13">
        <v>46072.0</v>
      </c>
      <c r="C1923" s="8" t="s">
        <v>6736</v>
      </c>
      <c r="D1923" s="8" t="s">
        <v>1575</v>
      </c>
      <c r="E1923" s="8">
        <v>9023.0</v>
      </c>
      <c r="G1923" s="8" t="s">
        <v>79</v>
      </c>
      <c r="H1923" s="8" t="s">
        <v>12076</v>
      </c>
      <c r="I1923" s="16" t="str">
        <f t="shared" si="33"/>
        <v>02/2026</v>
      </c>
      <c r="J1923" s="16" t="str">
        <f t="shared" si="34"/>
        <v>CXG-0226</v>
      </c>
    </row>
    <row r="1924">
      <c r="A1924" s="8" t="s">
        <v>12077</v>
      </c>
      <c r="B1924" s="13">
        <v>46072.0</v>
      </c>
      <c r="C1924" s="8" t="s">
        <v>6736</v>
      </c>
      <c r="D1924" s="8" t="s">
        <v>1575</v>
      </c>
      <c r="E1924" s="8">
        <v>13777.0</v>
      </c>
      <c r="G1924" s="8" t="s">
        <v>79</v>
      </c>
      <c r="H1924" s="8" t="s">
        <v>12076</v>
      </c>
      <c r="I1924" s="16" t="str">
        <f t="shared" si="33"/>
        <v>02/2026</v>
      </c>
      <c r="J1924" s="16" t="str">
        <f t="shared" si="34"/>
        <v>CXG-0226</v>
      </c>
    </row>
    <row r="1925">
      <c r="A1925" s="8" t="s">
        <v>12078</v>
      </c>
      <c r="B1925" s="13">
        <v>46072.0</v>
      </c>
      <c r="C1925" s="8" t="s">
        <v>6736</v>
      </c>
      <c r="D1925" s="8" t="s">
        <v>1575</v>
      </c>
      <c r="E1925" s="8">
        <v>1760.0</v>
      </c>
      <c r="G1925" s="8" t="s">
        <v>79</v>
      </c>
      <c r="H1925" s="8" t="s">
        <v>12076</v>
      </c>
      <c r="I1925" s="16" t="str">
        <f t="shared" si="33"/>
        <v>02/2026</v>
      </c>
      <c r="J1925" s="16" t="str">
        <f t="shared" si="34"/>
        <v>CXG-0226</v>
      </c>
    </row>
    <row r="1926">
      <c r="A1926" s="8" t="s">
        <v>12079</v>
      </c>
      <c r="B1926" s="13">
        <v>46072.0</v>
      </c>
      <c r="C1926" s="8" t="s">
        <v>6736</v>
      </c>
      <c r="D1926" s="8" t="s">
        <v>1575</v>
      </c>
      <c r="E1926" s="8">
        <v>25540.0</v>
      </c>
      <c r="G1926" s="8" t="s">
        <v>79</v>
      </c>
      <c r="H1926" s="8" t="s">
        <v>12076</v>
      </c>
      <c r="I1926" s="16" t="str">
        <f t="shared" si="33"/>
        <v>02/2026</v>
      </c>
      <c r="J1926" s="16" t="str">
        <f t="shared" si="34"/>
        <v>CXG-0226</v>
      </c>
    </row>
    <row r="1927">
      <c r="A1927" s="8" t="s">
        <v>12080</v>
      </c>
      <c r="B1927" s="13">
        <v>46072.0</v>
      </c>
      <c r="C1927" s="8" t="s">
        <v>7028</v>
      </c>
      <c r="D1927" s="8" t="s">
        <v>2193</v>
      </c>
      <c r="E1927" s="8">
        <v>30000.0</v>
      </c>
      <c r="G1927" s="8" t="s">
        <v>244</v>
      </c>
      <c r="H1927" s="8"/>
      <c r="I1927" s="16" t="str">
        <f t="shared" si="33"/>
        <v>02/2026</v>
      </c>
      <c r="J1927" s="16" t="str">
        <f t="shared" si="34"/>
        <v>CXG-0226</v>
      </c>
    </row>
    <row r="1928">
      <c r="A1928" s="8" t="s">
        <v>12081</v>
      </c>
      <c r="B1928" s="13">
        <v>46072.0</v>
      </c>
      <c r="C1928" s="8" t="s">
        <v>7023</v>
      </c>
      <c r="D1928" s="8" t="s">
        <v>1575</v>
      </c>
      <c r="E1928" s="8">
        <v>50284.0</v>
      </c>
      <c r="G1928" s="8" t="s">
        <v>57</v>
      </c>
      <c r="H1928" s="8" t="s">
        <v>12082</v>
      </c>
      <c r="I1928" s="16" t="str">
        <f t="shared" si="33"/>
        <v>02/2026</v>
      </c>
      <c r="J1928" s="16" t="str">
        <f t="shared" si="34"/>
        <v>CXG-0226</v>
      </c>
    </row>
    <row r="1929">
      <c r="A1929" s="8" t="s">
        <v>12083</v>
      </c>
      <c r="B1929" s="13">
        <v>46072.0</v>
      </c>
      <c r="C1929" s="8" t="s">
        <v>7023</v>
      </c>
      <c r="D1929" s="8" t="s">
        <v>1575</v>
      </c>
      <c r="E1929" s="8">
        <v>18696.0</v>
      </c>
      <c r="G1929" s="8" t="s">
        <v>57</v>
      </c>
      <c r="H1929" s="8" t="s">
        <v>12084</v>
      </c>
      <c r="I1929" s="16" t="str">
        <f t="shared" si="33"/>
        <v>02/2026</v>
      </c>
      <c r="J1929" s="16" t="str">
        <f t="shared" si="34"/>
        <v>CXG-0226</v>
      </c>
    </row>
    <row r="1930">
      <c r="A1930" s="8" t="s">
        <v>12085</v>
      </c>
      <c r="B1930" s="13">
        <v>46072.0</v>
      </c>
      <c r="C1930" s="8" t="s">
        <v>7023</v>
      </c>
      <c r="D1930" s="8" t="s">
        <v>1575</v>
      </c>
      <c r="E1930" s="8">
        <v>38220.0</v>
      </c>
      <c r="G1930" s="8" t="s">
        <v>57</v>
      </c>
      <c r="H1930" s="8" t="s">
        <v>12086</v>
      </c>
      <c r="I1930" s="16" t="str">
        <f t="shared" si="33"/>
        <v>02/2026</v>
      </c>
      <c r="J1930" s="16" t="str">
        <f t="shared" si="34"/>
        <v>CXG-0226</v>
      </c>
    </row>
    <row r="1931">
      <c r="A1931" s="8" t="s">
        <v>12087</v>
      </c>
      <c r="B1931" s="13">
        <v>46072.0</v>
      </c>
      <c r="C1931" s="8" t="s">
        <v>7005</v>
      </c>
      <c r="D1931" s="8" t="s">
        <v>1575</v>
      </c>
      <c r="E1931" s="8">
        <v>41900.0</v>
      </c>
      <c r="G1931" s="8" t="s">
        <v>240</v>
      </c>
      <c r="H1931" s="8" t="s">
        <v>12088</v>
      </c>
      <c r="I1931" s="16" t="str">
        <f t="shared" si="33"/>
        <v>02/2026</v>
      </c>
      <c r="J1931" s="16" t="str">
        <f t="shared" si="34"/>
        <v>CXG-0226</v>
      </c>
    </row>
    <row r="1932">
      <c r="A1932" s="8" t="s">
        <v>12089</v>
      </c>
      <c r="B1932" s="13">
        <v>46073.0</v>
      </c>
      <c r="C1932" s="8" t="s">
        <v>6980</v>
      </c>
      <c r="D1932" s="8" t="s">
        <v>1575</v>
      </c>
      <c r="E1932" s="8">
        <v>2830.0</v>
      </c>
      <c r="G1932" s="8" t="s">
        <v>27</v>
      </c>
      <c r="H1932" s="8" t="s">
        <v>12090</v>
      </c>
      <c r="I1932" s="16" t="str">
        <f t="shared" si="33"/>
        <v>02/2026</v>
      </c>
      <c r="J1932" s="16" t="str">
        <f t="shared" si="34"/>
        <v>CXG-0226</v>
      </c>
    </row>
    <row r="1933">
      <c r="A1933" s="8" t="s">
        <v>12091</v>
      </c>
      <c r="B1933" s="13">
        <v>46073.0</v>
      </c>
      <c r="C1933" s="8" t="s">
        <v>7023</v>
      </c>
      <c r="D1933" s="8" t="s">
        <v>1575</v>
      </c>
      <c r="E1933" s="8">
        <v>4013.6</v>
      </c>
      <c r="G1933" s="8" t="s">
        <v>57</v>
      </c>
      <c r="H1933" s="8" t="s">
        <v>12092</v>
      </c>
      <c r="I1933" s="16" t="str">
        <f t="shared" si="33"/>
        <v>02/2026</v>
      </c>
      <c r="J1933" s="16" t="str">
        <f t="shared" si="34"/>
        <v>CXG-0226</v>
      </c>
    </row>
    <row r="1934">
      <c r="A1934" s="8" t="s">
        <v>12093</v>
      </c>
      <c r="B1934" s="13">
        <v>46073.0</v>
      </c>
      <c r="C1934" s="8" t="s">
        <v>7015</v>
      </c>
      <c r="D1934" s="8" t="s">
        <v>1478</v>
      </c>
      <c r="E1934" s="8">
        <v>34700.0</v>
      </c>
      <c r="G1934" s="8" t="s">
        <v>97</v>
      </c>
      <c r="H1934" s="8"/>
      <c r="I1934" s="16" t="str">
        <f t="shared" si="33"/>
        <v>02/2026</v>
      </c>
      <c r="J1934" s="16" t="str">
        <f t="shared" si="34"/>
        <v>CXG-0226</v>
      </c>
    </row>
    <row r="1935">
      <c r="A1935" s="8" t="s">
        <v>12094</v>
      </c>
      <c r="B1935" s="13">
        <v>46073.0</v>
      </c>
      <c r="C1935" s="8" t="s">
        <v>7015</v>
      </c>
      <c r="D1935" s="8" t="s">
        <v>1478</v>
      </c>
      <c r="E1935" s="8">
        <v>2000.0</v>
      </c>
      <c r="G1935" s="8" t="s">
        <v>97</v>
      </c>
      <c r="H1935" s="8"/>
      <c r="I1935" s="16" t="str">
        <f t="shared" si="33"/>
        <v>02/2026</v>
      </c>
      <c r="J1935" s="16" t="str">
        <f t="shared" si="34"/>
        <v>CXG-0226</v>
      </c>
    </row>
    <row r="1936">
      <c r="A1936" s="8" t="s">
        <v>12095</v>
      </c>
      <c r="B1936" s="13">
        <v>46073.0</v>
      </c>
      <c r="C1936" s="8" t="s">
        <v>7015</v>
      </c>
      <c r="D1936" s="8" t="s">
        <v>1478</v>
      </c>
      <c r="E1936" s="8">
        <v>64129.0</v>
      </c>
      <c r="G1936" s="8" t="s">
        <v>97</v>
      </c>
      <c r="H1936" s="8"/>
      <c r="I1936" s="16" t="str">
        <f t="shared" si="33"/>
        <v>02/2026</v>
      </c>
      <c r="J1936" s="16" t="str">
        <f t="shared" si="34"/>
        <v>CXG-0226</v>
      </c>
    </row>
    <row r="1937">
      <c r="A1937" s="8" t="s">
        <v>12096</v>
      </c>
      <c r="B1937" s="13">
        <v>46073.0</v>
      </c>
      <c r="C1937" s="8" t="s">
        <v>6980</v>
      </c>
      <c r="D1937" s="8" t="s">
        <v>2212</v>
      </c>
      <c r="E1937" s="8">
        <v>13280.0</v>
      </c>
      <c r="G1937" s="8" t="s">
        <v>27</v>
      </c>
      <c r="H1937" s="8"/>
      <c r="I1937" s="16" t="str">
        <f t="shared" si="33"/>
        <v>02/2026</v>
      </c>
      <c r="J1937" s="16" t="str">
        <f t="shared" si="34"/>
        <v>CXG-0226</v>
      </c>
    </row>
    <row r="1938">
      <c r="A1938" s="8" t="s">
        <v>12097</v>
      </c>
      <c r="B1938" s="13">
        <v>46073.0</v>
      </c>
      <c r="C1938" s="8" t="s">
        <v>6811</v>
      </c>
      <c r="D1938" s="8" t="s">
        <v>1575</v>
      </c>
      <c r="E1938" s="8">
        <v>56885.0</v>
      </c>
      <c r="G1938" s="8" t="s">
        <v>23</v>
      </c>
      <c r="H1938" s="8" t="s">
        <v>11002</v>
      </c>
      <c r="I1938" s="16" t="str">
        <f t="shared" si="33"/>
        <v>02/2026</v>
      </c>
      <c r="J1938" s="16" t="str">
        <f t="shared" si="34"/>
        <v>CXG-0226</v>
      </c>
    </row>
    <row r="1939">
      <c r="A1939" s="8" t="s">
        <v>12098</v>
      </c>
      <c r="B1939" s="13">
        <v>46073.0</v>
      </c>
      <c r="C1939" s="8" t="s">
        <v>6811</v>
      </c>
      <c r="D1939" s="8" t="s">
        <v>1473</v>
      </c>
      <c r="E1939" s="8">
        <v>-0.82</v>
      </c>
      <c r="G1939" s="8" t="s">
        <v>23</v>
      </c>
      <c r="H1939" s="8"/>
      <c r="I1939" s="16" t="str">
        <f t="shared" si="33"/>
        <v>02/2026</v>
      </c>
      <c r="J1939" s="16" t="str">
        <f t="shared" si="34"/>
        <v>CXG-0226</v>
      </c>
    </row>
    <row r="1940">
      <c r="A1940" s="8" t="s">
        <v>12099</v>
      </c>
      <c r="B1940" s="13">
        <v>46073.0</v>
      </c>
      <c r="C1940" s="8" t="s">
        <v>7005</v>
      </c>
      <c r="D1940" s="8" t="s">
        <v>1575</v>
      </c>
      <c r="E1940" s="8">
        <v>7525.0</v>
      </c>
      <c r="G1940" s="8" t="s">
        <v>240</v>
      </c>
      <c r="H1940" s="8" t="s">
        <v>657</v>
      </c>
      <c r="I1940" s="16" t="str">
        <f t="shared" si="33"/>
        <v>02/2026</v>
      </c>
      <c r="J1940" s="16" t="str">
        <f t="shared" si="34"/>
        <v>CXG-0226</v>
      </c>
    </row>
    <row r="1941">
      <c r="A1941" s="8" t="s">
        <v>12100</v>
      </c>
      <c r="B1941" s="13">
        <v>46073.0</v>
      </c>
      <c r="C1941" s="8" t="s">
        <v>7049</v>
      </c>
      <c r="D1941" s="8" t="s">
        <v>1478</v>
      </c>
      <c r="E1941" s="8">
        <v>109073.0</v>
      </c>
      <c r="G1941" s="8" t="s">
        <v>95</v>
      </c>
      <c r="H1941" s="8"/>
      <c r="I1941" s="16" t="str">
        <f t="shared" si="33"/>
        <v>02/2026</v>
      </c>
      <c r="J1941" s="16" t="str">
        <f t="shared" si="34"/>
        <v>CXG-0226</v>
      </c>
    </row>
    <row r="1942">
      <c r="A1942" s="8" t="s">
        <v>12101</v>
      </c>
      <c r="B1942" s="13">
        <v>46073.0</v>
      </c>
      <c r="C1942" s="8" t="s">
        <v>6980</v>
      </c>
      <c r="D1942" s="8" t="s">
        <v>2212</v>
      </c>
      <c r="E1942" s="8">
        <v>20000.0</v>
      </c>
      <c r="G1942" s="8" t="s">
        <v>27</v>
      </c>
      <c r="H1942" s="8"/>
      <c r="I1942" s="16" t="str">
        <f t="shared" si="33"/>
        <v>02/2026</v>
      </c>
      <c r="J1942" s="16" t="str">
        <f t="shared" si="34"/>
        <v>CXG-0226</v>
      </c>
    </row>
    <row r="1943">
      <c r="A1943" s="8" t="s">
        <v>12102</v>
      </c>
      <c r="B1943" s="13">
        <v>46073.0</v>
      </c>
      <c r="C1943" s="8" t="s">
        <v>7063</v>
      </c>
      <c r="D1943" s="8" t="s">
        <v>1575</v>
      </c>
      <c r="E1943" s="8">
        <v>28000.0</v>
      </c>
      <c r="G1943" s="8" t="s">
        <v>257</v>
      </c>
      <c r="H1943" s="8" t="s">
        <v>12103</v>
      </c>
      <c r="I1943" s="16" t="str">
        <f t="shared" si="33"/>
        <v>02/2026</v>
      </c>
      <c r="J1943" s="16" t="str">
        <f t="shared" si="34"/>
        <v>CXG-0226</v>
      </c>
    </row>
    <row r="1944">
      <c r="A1944" s="8" t="s">
        <v>12104</v>
      </c>
      <c r="B1944" s="13">
        <v>46073.0</v>
      </c>
      <c r="C1944" s="8" t="s">
        <v>7063</v>
      </c>
      <c r="D1944" s="8" t="s">
        <v>1575</v>
      </c>
      <c r="E1944" s="8">
        <v>35000.0</v>
      </c>
      <c r="G1944" s="8" t="s">
        <v>257</v>
      </c>
      <c r="H1944" s="8" t="s">
        <v>12090</v>
      </c>
      <c r="I1944" s="16" t="str">
        <f t="shared" si="33"/>
        <v>02/2026</v>
      </c>
      <c r="J1944" s="16" t="str">
        <f t="shared" si="34"/>
        <v>CXG-0226</v>
      </c>
    </row>
    <row r="1945">
      <c r="A1945" s="8" t="s">
        <v>12105</v>
      </c>
      <c r="B1945" s="13">
        <v>46073.0</v>
      </c>
      <c r="C1945" s="8" t="s">
        <v>6973</v>
      </c>
      <c r="D1945" s="8" t="s">
        <v>1575</v>
      </c>
      <c r="E1945" s="8">
        <v>50000.0</v>
      </c>
      <c r="G1945" s="8" t="s">
        <v>105</v>
      </c>
      <c r="H1945" s="8" t="s">
        <v>12090</v>
      </c>
      <c r="I1945" s="16" t="str">
        <f t="shared" si="33"/>
        <v>02/2026</v>
      </c>
      <c r="J1945" s="16" t="str">
        <f t="shared" si="34"/>
        <v>CXG-0226</v>
      </c>
    </row>
    <row r="1946">
      <c r="A1946" s="8" t="s">
        <v>12106</v>
      </c>
      <c r="B1946" s="13">
        <v>46073.0</v>
      </c>
      <c r="C1946" s="8" t="s">
        <v>6973</v>
      </c>
      <c r="D1946" s="8" t="s">
        <v>1575</v>
      </c>
      <c r="E1946" s="8">
        <v>3260.0</v>
      </c>
      <c r="G1946" s="8" t="s">
        <v>105</v>
      </c>
      <c r="H1946" s="8" t="s">
        <v>12090</v>
      </c>
      <c r="I1946" s="16" t="str">
        <f t="shared" si="33"/>
        <v>02/2026</v>
      </c>
      <c r="J1946" s="16" t="str">
        <f t="shared" si="34"/>
        <v>CXG-0226</v>
      </c>
    </row>
    <row r="1947">
      <c r="A1947" s="8" t="s">
        <v>12107</v>
      </c>
      <c r="B1947" s="13">
        <v>46076.0</v>
      </c>
      <c r="C1947" s="8" t="s">
        <v>6727</v>
      </c>
      <c r="D1947" s="8" t="s">
        <v>1473</v>
      </c>
      <c r="E1947" s="8">
        <v>2506.03</v>
      </c>
      <c r="G1947" s="8" t="s">
        <v>224</v>
      </c>
      <c r="H1947" s="8"/>
      <c r="I1947" s="16" t="str">
        <f t="shared" si="33"/>
        <v>02/2026</v>
      </c>
      <c r="J1947" s="16" t="str">
        <f t="shared" si="34"/>
        <v>CXG-0226</v>
      </c>
    </row>
    <row r="1948">
      <c r="A1948" s="8" t="s">
        <v>12108</v>
      </c>
      <c r="B1948" s="13">
        <v>46076.0</v>
      </c>
      <c r="C1948" s="8" t="s">
        <v>6505</v>
      </c>
      <c r="D1948" s="8" t="s">
        <v>1575</v>
      </c>
      <c r="E1948" s="8">
        <v>50000.0</v>
      </c>
      <c r="G1948" s="8" t="s">
        <v>213</v>
      </c>
      <c r="H1948" s="8" t="s">
        <v>12109</v>
      </c>
      <c r="I1948" s="16" t="str">
        <f t="shared" si="33"/>
        <v>02/2026</v>
      </c>
      <c r="J1948" s="16" t="str">
        <f t="shared" si="34"/>
        <v>CXG-0226</v>
      </c>
    </row>
    <row r="1949">
      <c r="A1949" s="8" t="s">
        <v>12110</v>
      </c>
      <c r="B1949" s="13">
        <v>46076.0</v>
      </c>
      <c r="C1949" s="8" t="s">
        <v>6505</v>
      </c>
      <c r="D1949" s="8" t="s">
        <v>1575</v>
      </c>
      <c r="E1949" s="8">
        <v>14000.0</v>
      </c>
      <c r="G1949" s="8" t="s">
        <v>213</v>
      </c>
      <c r="H1949" s="8" t="s">
        <v>12109</v>
      </c>
      <c r="I1949" s="16" t="str">
        <f t="shared" si="33"/>
        <v>02/2026</v>
      </c>
      <c r="J1949" s="16" t="str">
        <f t="shared" si="34"/>
        <v>CXG-0226</v>
      </c>
    </row>
    <row r="1950">
      <c r="A1950" s="8" t="s">
        <v>12111</v>
      </c>
      <c r="B1950" s="13">
        <v>46076.0</v>
      </c>
      <c r="C1950" s="8" t="s">
        <v>6980</v>
      </c>
      <c r="D1950" s="8" t="s">
        <v>1575</v>
      </c>
      <c r="E1950" s="8">
        <v>5000.0</v>
      </c>
      <c r="G1950" s="8" t="s">
        <v>27</v>
      </c>
      <c r="H1950" s="8" t="s">
        <v>12112</v>
      </c>
      <c r="I1950" s="16" t="str">
        <f t="shared" si="33"/>
        <v>02/2026</v>
      </c>
      <c r="J1950" s="16" t="str">
        <f t="shared" si="34"/>
        <v>CXG-0226</v>
      </c>
    </row>
    <row r="1951">
      <c r="A1951" s="8" t="s">
        <v>12113</v>
      </c>
      <c r="B1951" s="13">
        <v>46076.0</v>
      </c>
      <c r="C1951" s="8" t="s">
        <v>6980</v>
      </c>
      <c r="D1951" s="8" t="s">
        <v>1575</v>
      </c>
      <c r="E1951" s="8">
        <v>15000.0</v>
      </c>
      <c r="G1951" s="8" t="s">
        <v>27</v>
      </c>
      <c r="H1951" s="8" t="s">
        <v>12112</v>
      </c>
      <c r="I1951" s="16" t="str">
        <f t="shared" si="33"/>
        <v>02/2026</v>
      </c>
      <c r="J1951" s="16" t="str">
        <f t="shared" si="34"/>
        <v>CXG-0226</v>
      </c>
    </row>
    <row r="1952">
      <c r="A1952" s="8" t="s">
        <v>12114</v>
      </c>
      <c r="B1952" s="13">
        <v>46073.0</v>
      </c>
      <c r="C1952" s="8" t="s">
        <v>7087</v>
      </c>
      <c r="D1952" s="8" t="s">
        <v>1478</v>
      </c>
      <c r="E1952" s="8">
        <v>94266.43</v>
      </c>
      <c r="G1952" s="8" t="s">
        <v>255</v>
      </c>
      <c r="H1952" s="8"/>
      <c r="I1952" s="16" t="str">
        <f t="shared" si="33"/>
        <v>02/2026</v>
      </c>
      <c r="J1952" s="16" t="str">
        <f t="shared" si="34"/>
        <v>CXG-0226</v>
      </c>
    </row>
    <row r="1953">
      <c r="A1953" s="8" t="s">
        <v>12115</v>
      </c>
      <c r="B1953" s="13">
        <v>46077.0</v>
      </c>
      <c r="C1953" s="8" t="s">
        <v>6980</v>
      </c>
      <c r="D1953" s="8" t="s">
        <v>1575</v>
      </c>
      <c r="E1953" s="8">
        <v>26550.0</v>
      </c>
      <c r="G1953" s="8" t="s">
        <v>27</v>
      </c>
      <c r="H1953" s="8" t="s">
        <v>12112</v>
      </c>
      <c r="I1953" s="16" t="str">
        <f t="shared" si="33"/>
        <v>02/2026</v>
      </c>
      <c r="J1953" s="16" t="str">
        <f t="shared" si="34"/>
        <v>CXG-0226</v>
      </c>
    </row>
    <row r="1954">
      <c r="A1954" s="8" t="s">
        <v>12116</v>
      </c>
      <c r="B1954" s="13">
        <v>46077.0</v>
      </c>
      <c r="C1954" s="8" t="s">
        <v>7094</v>
      </c>
      <c r="D1954" s="8" t="s">
        <v>2193</v>
      </c>
      <c r="E1954" s="8">
        <v>99575.28</v>
      </c>
      <c r="G1954" s="8" t="s">
        <v>180</v>
      </c>
      <c r="H1954" s="10" t="s">
        <v>12117</v>
      </c>
      <c r="I1954" s="16" t="str">
        <f t="shared" si="33"/>
        <v>02/2026</v>
      </c>
      <c r="J1954" s="16" t="str">
        <f t="shared" si="34"/>
        <v>CXG-0226</v>
      </c>
    </row>
    <row r="1955">
      <c r="A1955" s="8" t="s">
        <v>12118</v>
      </c>
      <c r="B1955" s="13">
        <v>46077.0</v>
      </c>
      <c r="C1955" s="8" t="s">
        <v>6530</v>
      </c>
      <c r="D1955" s="8" t="s">
        <v>2193</v>
      </c>
      <c r="E1955" s="8">
        <v>113660.98</v>
      </c>
      <c r="G1955" s="8" t="s">
        <v>37</v>
      </c>
      <c r="H1955" s="8"/>
      <c r="I1955" s="16" t="str">
        <f t="shared" si="33"/>
        <v>02/2026</v>
      </c>
      <c r="J1955" s="16" t="str">
        <f t="shared" si="34"/>
        <v>CXG-0226</v>
      </c>
    </row>
    <row r="1956">
      <c r="A1956" s="8" t="s">
        <v>12119</v>
      </c>
      <c r="B1956" s="13">
        <v>46077.0</v>
      </c>
      <c r="C1956" s="8" t="s">
        <v>7015</v>
      </c>
      <c r="D1956" s="8" t="s">
        <v>1473</v>
      </c>
      <c r="E1956" s="8">
        <v>655.0</v>
      </c>
      <c r="G1956" s="8" t="s">
        <v>97</v>
      </c>
      <c r="H1956" s="8"/>
      <c r="I1956" s="16" t="str">
        <f t="shared" si="33"/>
        <v>02/2026</v>
      </c>
      <c r="J1956" s="16" t="str">
        <f t="shared" si="34"/>
        <v>CXG-0226</v>
      </c>
    </row>
    <row r="1957">
      <c r="A1957" s="8" t="s">
        <v>12120</v>
      </c>
      <c r="B1957" s="13">
        <v>46077.0</v>
      </c>
      <c r="C1957" s="8" t="s">
        <v>7028</v>
      </c>
      <c r="D1957" s="8" t="s">
        <v>1473</v>
      </c>
      <c r="E1957" s="8">
        <v>611.52</v>
      </c>
      <c r="G1957" s="8" t="s">
        <v>244</v>
      </c>
      <c r="H1957" s="8"/>
      <c r="I1957" s="16" t="str">
        <f t="shared" si="33"/>
        <v>02/2026</v>
      </c>
      <c r="J1957" s="16" t="str">
        <f t="shared" si="34"/>
        <v>CXG-0226</v>
      </c>
    </row>
    <row r="1958">
      <c r="A1958" s="8" t="s">
        <v>12121</v>
      </c>
      <c r="B1958" s="13">
        <v>46077.0</v>
      </c>
      <c r="C1958" s="8" t="s">
        <v>7007</v>
      </c>
      <c r="D1958" s="8" t="s">
        <v>1473</v>
      </c>
      <c r="E1958" s="8">
        <v>1846.58</v>
      </c>
      <c r="G1958" s="8" t="s">
        <v>41</v>
      </c>
      <c r="H1958" s="8"/>
      <c r="I1958" s="16" t="str">
        <f t="shared" si="33"/>
        <v>02/2026</v>
      </c>
      <c r="J1958" s="16" t="str">
        <f t="shared" si="34"/>
        <v>CXG-0226</v>
      </c>
    </row>
    <row r="1959">
      <c r="A1959" s="8" t="s">
        <v>12122</v>
      </c>
      <c r="B1959" s="13">
        <v>46077.0</v>
      </c>
      <c r="C1959" s="8" t="s">
        <v>7109</v>
      </c>
      <c r="D1959" s="8" t="s">
        <v>2193</v>
      </c>
      <c r="E1959" s="8">
        <v>102938.48</v>
      </c>
      <c r="G1959" s="8" t="s">
        <v>259</v>
      </c>
      <c r="H1959" s="8"/>
      <c r="I1959" s="16" t="str">
        <f t="shared" si="33"/>
        <v>02/2026</v>
      </c>
      <c r="J1959" s="16" t="str">
        <f t="shared" si="34"/>
        <v>CXG-0226</v>
      </c>
    </row>
    <row r="1960">
      <c r="A1960" s="8" t="s">
        <v>12123</v>
      </c>
      <c r="B1960" s="13">
        <v>46077.0</v>
      </c>
      <c r="C1960" s="8" t="s">
        <v>7049</v>
      </c>
      <c r="D1960" s="8" t="s">
        <v>1478</v>
      </c>
      <c r="E1960" s="8">
        <v>102882.0</v>
      </c>
      <c r="G1960" s="8" t="s">
        <v>95</v>
      </c>
      <c r="H1960" s="8"/>
      <c r="I1960" s="16" t="str">
        <f t="shared" si="33"/>
        <v>02/2026</v>
      </c>
      <c r="J1960" s="16" t="str">
        <f t="shared" si="34"/>
        <v>CXG-0226</v>
      </c>
    </row>
    <row r="1961">
      <c r="A1961" s="8" t="s">
        <v>12124</v>
      </c>
      <c r="B1961" s="13">
        <v>46077.0</v>
      </c>
      <c r="C1961" s="8" t="s">
        <v>6973</v>
      </c>
      <c r="D1961" s="8" t="s">
        <v>1575</v>
      </c>
      <c r="E1961" s="8">
        <v>34785.0</v>
      </c>
      <c r="G1961" s="8" t="s">
        <v>105</v>
      </c>
      <c r="H1961" s="8" t="s">
        <v>12090</v>
      </c>
      <c r="I1961" s="16" t="str">
        <f t="shared" si="33"/>
        <v>02/2026</v>
      </c>
      <c r="J1961" s="16" t="str">
        <f t="shared" si="34"/>
        <v>CXG-0226</v>
      </c>
    </row>
    <row r="1962">
      <c r="A1962" s="8" t="s">
        <v>12125</v>
      </c>
      <c r="B1962" s="13">
        <v>46077.0</v>
      </c>
      <c r="C1962" s="8" t="s">
        <v>6973</v>
      </c>
      <c r="D1962" s="8" t="s">
        <v>1473</v>
      </c>
      <c r="E1962" s="8">
        <v>0.77</v>
      </c>
      <c r="G1962" s="8" t="s">
        <v>105</v>
      </c>
      <c r="H1962" s="8"/>
      <c r="I1962" s="16" t="str">
        <f t="shared" si="33"/>
        <v>02/2026</v>
      </c>
      <c r="J1962" s="16" t="str">
        <f t="shared" si="34"/>
        <v>CXG-0226</v>
      </c>
    </row>
    <row r="1963">
      <c r="A1963" s="8" t="s">
        <v>12126</v>
      </c>
      <c r="B1963" s="13">
        <v>46077.0</v>
      </c>
      <c r="C1963" s="8"/>
      <c r="D1963" s="8" t="s">
        <v>1478</v>
      </c>
      <c r="E1963" s="8">
        <v>2000.15</v>
      </c>
      <c r="G1963" s="8"/>
      <c r="H1963" s="8"/>
      <c r="I1963" s="16" t="str">
        <f t="shared" si="33"/>
        <v>02/2026</v>
      </c>
      <c r="J1963" s="16" t="str">
        <f t="shared" si="34"/>
        <v>CXG-0226</v>
      </c>
    </row>
    <row r="1964">
      <c r="A1964" s="8" t="s">
        <v>12127</v>
      </c>
      <c r="B1964" s="13">
        <v>46078.0</v>
      </c>
      <c r="C1964" s="8" t="s">
        <v>7062</v>
      </c>
      <c r="D1964" s="8" t="s">
        <v>1478</v>
      </c>
      <c r="E1964" s="8">
        <v>1140.65</v>
      </c>
      <c r="G1964" s="8" t="s">
        <v>251</v>
      </c>
      <c r="H1964" s="8"/>
      <c r="I1964" s="16" t="str">
        <f t="shared" si="33"/>
        <v>02/2026</v>
      </c>
      <c r="J1964" s="16" t="str">
        <f t="shared" si="34"/>
        <v>CXG-0226</v>
      </c>
    </row>
    <row r="1965">
      <c r="A1965" s="8" t="s">
        <v>12128</v>
      </c>
      <c r="B1965" s="13">
        <v>46078.0</v>
      </c>
      <c r="C1965" s="8" t="s">
        <v>7062</v>
      </c>
      <c r="D1965" s="8" t="s">
        <v>1473</v>
      </c>
      <c r="E1965" s="8">
        <v>-4.09</v>
      </c>
      <c r="G1965" s="8" t="s">
        <v>251</v>
      </c>
      <c r="H1965" s="8"/>
      <c r="I1965" s="16" t="str">
        <f t="shared" si="33"/>
        <v>02/2026</v>
      </c>
      <c r="J1965" s="16" t="str">
        <f t="shared" si="34"/>
        <v>CXG-0226</v>
      </c>
    </row>
    <row r="1966">
      <c r="A1966" s="8" t="s">
        <v>12129</v>
      </c>
      <c r="B1966" s="13">
        <v>46078.0</v>
      </c>
      <c r="C1966" s="8" t="s">
        <v>7106</v>
      </c>
      <c r="D1966" s="8" t="s">
        <v>2193</v>
      </c>
      <c r="E1966" s="8">
        <v>92909.14</v>
      </c>
      <c r="G1966" s="8" t="s">
        <v>83</v>
      </c>
      <c r="H1966" s="10" t="s">
        <v>12130</v>
      </c>
      <c r="I1966" s="16" t="str">
        <f t="shared" si="33"/>
        <v>02/2026</v>
      </c>
      <c r="J1966" s="16" t="str">
        <f t="shared" si="34"/>
        <v>CXG-0226</v>
      </c>
    </row>
    <row r="1967">
      <c r="A1967" s="8" t="s">
        <v>12131</v>
      </c>
      <c r="B1967" s="13">
        <v>46078.0</v>
      </c>
      <c r="C1967" s="8" t="s">
        <v>7041</v>
      </c>
      <c r="D1967" s="8" t="s">
        <v>2193</v>
      </c>
      <c r="E1967" s="8">
        <v>1456.07</v>
      </c>
      <c r="G1967" s="8" t="s">
        <v>73</v>
      </c>
      <c r="H1967" s="10" t="s">
        <v>12130</v>
      </c>
      <c r="I1967" s="16" t="str">
        <f t="shared" si="33"/>
        <v>02/2026</v>
      </c>
      <c r="J1967" s="16" t="str">
        <f t="shared" si="34"/>
        <v>CXG-0226</v>
      </c>
    </row>
    <row r="1968">
      <c r="A1968" s="8" t="s">
        <v>12132</v>
      </c>
      <c r="B1968" s="13">
        <v>46078.0</v>
      </c>
      <c r="C1968" s="8" t="s">
        <v>7094</v>
      </c>
      <c r="D1968" s="8" t="s">
        <v>2193</v>
      </c>
      <c r="E1968" s="8">
        <v>90017.26</v>
      </c>
      <c r="G1968" s="8" t="s">
        <v>180</v>
      </c>
      <c r="H1968" s="10" t="s">
        <v>12130</v>
      </c>
      <c r="I1968" s="16" t="str">
        <f t="shared" si="33"/>
        <v>02/2026</v>
      </c>
      <c r="J1968" s="16" t="str">
        <f t="shared" si="34"/>
        <v>CXG-0226</v>
      </c>
    </row>
    <row r="1969">
      <c r="A1969" s="8" t="s">
        <v>12133</v>
      </c>
      <c r="B1969" s="13">
        <v>46078.0</v>
      </c>
      <c r="C1969" s="8" t="s">
        <v>7041</v>
      </c>
      <c r="D1969" s="8" t="s">
        <v>1473</v>
      </c>
      <c r="E1969" s="8">
        <v>-62.73</v>
      </c>
      <c r="G1969" s="8" t="s">
        <v>73</v>
      </c>
      <c r="H1969" s="8"/>
      <c r="I1969" s="16" t="str">
        <f t="shared" si="33"/>
        <v>02/2026</v>
      </c>
      <c r="J1969" s="16" t="str">
        <f t="shared" si="34"/>
        <v>CXG-0226</v>
      </c>
    </row>
    <row r="1970">
      <c r="A1970" s="8" t="s">
        <v>12134</v>
      </c>
      <c r="B1970" s="13">
        <v>46078.0</v>
      </c>
      <c r="C1970" s="8" t="s">
        <v>7094</v>
      </c>
      <c r="D1970" s="8" t="s">
        <v>1473</v>
      </c>
      <c r="E1970" s="8">
        <v>-13.61</v>
      </c>
      <c r="G1970" s="8" t="s">
        <v>180</v>
      </c>
      <c r="H1970" s="8"/>
      <c r="I1970" s="16" t="str">
        <f t="shared" si="33"/>
        <v>02/2026</v>
      </c>
      <c r="J1970" s="16" t="str">
        <f t="shared" si="34"/>
        <v>CXG-0226</v>
      </c>
    </row>
    <row r="1971">
      <c r="A1971" s="8" t="s">
        <v>12135</v>
      </c>
      <c r="B1971" s="13">
        <v>46078.0</v>
      </c>
      <c r="C1971" s="8" t="s">
        <v>7087</v>
      </c>
      <c r="D1971" s="8" t="s">
        <v>1478</v>
      </c>
      <c r="E1971" s="8">
        <v>103306.41</v>
      </c>
      <c r="G1971" s="8" t="s">
        <v>255</v>
      </c>
      <c r="H1971" s="8"/>
      <c r="I1971" s="16" t="str">
        <f t="shared" si="33"/>
        <v>02/2026</v>
      </c>
      <c r="J1971" s="16" t="str">
        <f t="shared" si="34"/>
        <v>CXG-0226</v>
      </c>
    </row>
    <row r="1972">
      <c r="A1972" s="8" t="s">
        <v>12136</v>
      </c>
      <c r="B1972" s="13">
        <v>46078.0</v>
      </c>
      <c r="C1972" s="8" t="s">
        <v>7005</v>
      </c>
      <c r="D1972" s="8" t="s">
        <v>1575</v>
      </c>
      <c r="E1972" s="8">
        <v>50000.0</v>
      </c>
      <c r="G1972" s="8" t="s">
        <v>240</v>
      </c>
      <c r="H1972" s="8" t="s">
        <v>12137</v>
      </c>
      <c r="I1972" s="16" t="str">
        <f t="shared" si="33"/>
        <v>02/2026</v>
      </c>
      <c r="J1972" s="16" t="str">
        <f t="shared" si="34"/>
        <v>CXG-0226</v>
      </c>
    </row>
    <row r="1973">
      <c r="A1973" s="8" t="s">
        <v>12138</v>
      </c>
      <c r="B1973" s="13">
        <v>46078.0</v>
      </c>
      <c r="C1973" s="8" t="s">
        <v>7049</v>
      </c>
      <c r="D1973" s="8" t="s">
        <v>1473</v>
      </c>
      <c r="E1973" s="8">
        <v>1260.88</v>
      </c>
      <c r="G1973" s="8" t="s">
        <v>95</v>
      </c>
      <c r="H1973" s="8"/>
      <c r="I1973" s="16" t="str">
        <f t="shared" si="33"/>
        <v>02/2026</v>
      </c>
      <c r="J1973" s="16" t="str">
        <f t="shared" si="34"/>
        <v>CXG-0226</v>
      </c>
    </row>
    <row r="1974">
      <c r="A1974" s="8" t="s">
        <v>12139</v>
      </c>
      <c r="B1974" s="13">
        <v>46078.0</v>
      </c>
      <c r="C1974" s="8" t="s">
        <v>7109</v>
      </c>
      <c r="D1974" s="8" t="s">
        <v>1473</v>
      </c>
      <c r="E1974" s="8">
        <v>447.92</v>
      </c>
      <c r="G1974" s="8" t="s">
        <v>259</v>
      </c>
      <c r="H1974" s="8"/>
      <c r="I1974" s="16" t="str">
        <f t="shared" si="33"/>
        <v>02/2026</v>
      </c>
      <c r="J1974" s="16" t="str">
        <f t="shared" si="34"/>
        <v>CXG-0226</v>
      </c>
    </row>
    <row r="1975">
      <c r="A1975" s="8" t="s">
        <v>12140</v>
      </c>
      <c r="B1975" s="13">
        <v>46078.0</v>
      </c>
      <c r="C1975" s="8" t="s">
        <v>7005</v>
      </c>
      <c r="D1975" s="8" t="s">
        <v>1473</v>
      </c>
      <c r="E1975" s="8">
        <v>202.9</v>
      </c>
      <c r="G1975" s="8" t="s">
        <v>240</v>
      </c>
      <c r="H1975" s="8"/>
      <c r="I1975" s="16" t="str">
        <f t="shared" si="33"/>
        <v>02/2026</v>
      </c>
      <c r="J1975" s="16" t="str">
        <f t="shared" si="34"/>
        <v>CXG-0226</v>
      </c>
    </row>
    <row r="1976">
      <c r="A1976" s="8" t="s">
        <v>12141</v>
      </c>
      <c r="B1976" s="13">
        <v>46078.0</v>
      </c>
      <c r="C1976" s="8" t="s">
        <v>6980</v>
      </c>
      <c r="D1976" s="8" t="s">
        <v>1473</v>
      </c>
      <c r="E1976" s="8">
        <v>1.72</v>
      </c>
      <c r="G1976" s="8" t="s">
        <v>27</v>
      </c>
      <c r="H1976" s="8"/>
      <c r="I1976" s="16" t="str">
        <f t="shared" si="33"/>
        <v>02/2026</v>
      </c>
      <c r="J1976" s="16" t="str">
        <f t="shared" si="34"/>
        <v>CXG-0226</v>
      </c>
    </row>
    <row r="1977">
      <c r="A1977" s="8" t="s">
        <v>12142</v>
      </c>
      <c r="B1977" s="13">
        <v>46079.0</v>
      </c>
      <c r="C1977" s="8" t="s">
        <v>7023</v>
      </c>
      <c r="D1977" s="8" t="s">
        <v>1575</v>
      </c>
      <c r="E1977" s="8">
        <v>25000.0</v>
      </c>
      <c r="G1977" s="8" t="s">
        <v>57</v>
      </c>
      <c r="H1977" s="8" t="s">
        <v>663</v>
      </c>
      <c r="I1977" s="16" t="str">
        <f t="shared" si="33"/>
        <v>02/2026</v>
      </c>
      <c r="J1977" s="16" t="str">
        <f t="shared" si="34"/>
        <v>CXG-0226</v>
      </c>
    </row>
    <row r="1978">
      <c r="A1978" s="10" t="s">
        <v>12143</v>
      </c>
      <c r="B1978" s="13">
        <v>46080.0</v>
      </c>
      <c r="C1978" s="8" t="s">
        <v>7023</v>
      </c>
      <c r="D1978" s="8" t="s">
        <v>1575</v>
      </c>
      <c r="E1978" s="8">
        <v>28000.0</v>
      </c>
      <c r="G1978" s="8" t="s">
        <v>57</v>
      </c>
      <c r="H1978" s="8" t="s">
        <v>7596</v>
      </c>
      <c r="I1978" s="16" t="str">
        <f t="shared" si="33"/>
        <v>02/2026</v>
      </c>
      <c r="J1978" s="16" t="str">
        <f t="shared" si="34"/>
        <v>CXG-0226</v>
      </c>
    </row>
    <row r="1979">
      <c r="A1979" s="8" t="s">
        <v>12144</v>
      </c>
      <c r="B1979" s="13">
        <v>46080.0</v>
      </c>
      <c r="C1979" s="8" t="s">
        <v>7046</v>
      </c>
      <c r="D1979" s="8" t="s">
        <v>1478</v>
      </c>
      <c r="E1979" s="8">
        <v>60000.0</v>
      </c>
      <c r="G1979" s="8" t="s">
        <v>86</v>
      </c>
      <c r="H1979" s="8"/>
      <c r="I1979" s="16" t="str">
        <f t="shared" si="33"/>
        <v>02/2026</v>
      </c>
      <c r="J1979" s="16" t="str">
        <f t="shared" si="34"/>
        <v>CXG-0226</v>
      </c>
    </row>
    <row r="1980">
      <c r="A1980" s="8" t="s">
        <v>12145</v>
      </c>
      <c r="B1980" s="13">
        <v>46080.0</v>
      </c>
      <c r="C1980" s="8" t="s">
        <v>6530</v>
      </c>
      <c r="D1980" s="8" t="s">
        <v>2193</v>
      </c>
      <c r="E1980" s="8">
        <v>58914.21</v>
      </c>
      <c r="G1980" s="8" t="s">
        <v>37</v>
      </c>
      <c r="H1980" s="8"/>
      <c r="I1980" s="16" t="str">
        <f t="shared" si="33"/>
        <v>02/2026</v>
      </c>
      <c r="J1980" s="16" t="str">
        <f t="shared" si="34"/>
        <v>CXG-0226</v>
      </c>
    </row>
    <row r="1981">
      <c r="A1981" s="8" t="s">
        <v>12146</v>
      </c>
      <c r="B1981" s="13">
        <v>46080.0</v>
      </c>
      <c r="C1981" s="8" t="s">
        <v>6736</v>
      </c>
      <c r="D1981" s="8" t="s">
        <v>1575</v>
      </c>
      <c r="E1981" s="8">
        <v>41442.0</v>
      </c>
      <c r="G1981" s="8" t="s">
        <v>79</v>
      </c>
      <c r="H1981" s="8" t="s">
        <v>12147</v>
      </c>
      <c r="I1981" s="16" t="str">
        <f t="shared" si="33"/>
        <v>02/2026</v>
      </c>
      <c r="J1981" s="16" t="str">
        <f t="shared" si="34"/>
        <v>CXG-0226</v>
      </c>
    </row>
    <row r="1982">
      <c r="A1982" s="8" t="s">
        <v>12148</v>
      </c>
      <c r="B1982" s="13">
        <v>46080.0</v>
      </c>
      <c r="C1982" s="8" t="s">
        <v>7028</v>
      </c>
      <c r="D1982" s="8" t="s">
        <v>2193</v>
      </c>
      <c r="E1982" s="8">
        <v>40000.0</v>
      </c>
      <c r="G1982" s="8" t="s">
        <v>244</v>
      </c>
      <c r="H1982" s="8"/>
      <c r="I1982" s="16" t="str">
        <f t="shared" si="33"/>
        <v>02/2026</v>
      </c>
      <c r="J1982" s="16" t="str">
        <f t="shared" si="34"/>
        <v>CXG-0226</v>
      </c>
    </row>
    <row r="1983">
      <c r="A1983" s="8" t="s">
        <v>12149</v>
      </c>
      <c r="B1983" s="13">
        <v>46080.0</v>
      </c>
      <c r="C1983" s="8" t="s">
        <v>6505</v>
      </c>
      <c r="D1983" s="8" t="s">
        <v>1575</v>
      </c>
      <c r="E1983" s="8">
        <v>25000.0</v>
      </c>
      <c r="G1983" s="8" t="s">
        <v>213</v>
      </c>
      <c r="H1983" s="8" t="s">
        <v>12150</v>
      </c>
      <c r="I1983" s="16" t="str">
        <f t="shared" si="33"/>
        <v>02/2026</v>
      </c>
      <c r="J1983" s="16" t="str">
        <f t="shared" si="34"/>
        <v>CXG-0226</v>
      </c>
    </row>
    <row r="1984">
      <c r="A1984" s="8" t="s">
        <v>12151</v>
      </c>
      <c r="B1984" s="13">
        <v>46080.0</v>
      </c>
      <c r="C1984" s="8" t="s">
        <v>6811</v>
      </c>
      <c r="D1984" s="8" t="s">
        <v>1575</v>
      </c>
      <c r="E1984" s="8">
        <v>40000.0</v>
      </c>
      <c r="G1984" s="8" t="s">
        <v>23</v>
      </c>
      <c r="H1984" s="8" t="s">
        <v>663</v>
      </c>
      <c r="I1984" s="16" t="str">
        <f t="shared" si="33"/>
        <v>02/2026</v>
      </c>
      <c r="J1984" s="16" t="str">
        <f t="shared" si="34"/>
        <v>CXG-0226</v>
      </c>
    </row>
    <row r="1985">
      <c r="A1985" s="8" t="s">
        <v>12152</v>
      </c>
      <c r="B1985" s="13">
        <v>46080.0</v>
      </c>
      <c r="C1985" s="8" t="s">
        <v>7146</v>
      </c>
      <c r="D1985" s="8" t="s">
        <v>2193</v>
      </c>
      <c r="E1985" s="8">
        <v>58651.38</v>
      </c>
      <c r="G1985" s="8" t="s">
        <v>53</v>
      </c>
      <c r="H1985" s="8"/>
      <c r="I1985" s="16" t="str">
        <f t="shared" si="33"/>
        <v>02/2026</v>
      </c>
      <c r="J1985" s="16" t="str">
        <f t="shared" si="34"/>
        <v>CXG-0226</v>
      </c>
    </row>
    <row r="1986">
      <c r="A1986" s="8" t="s">
        <v>12153</v>
      </c>
      <c r="B1986" s="13">
        <v>46080.0</v>
      </c>
      <c r="C1986" s="8" t="s">
        <v>7146</v>
      </c>
      <c r="D1986" s="8" t="s">
        <v>1473</v>
      </c>
      <c r="E1986" s="8">
        <v>459.21</v>
      </c>
      <c r="G1986" s="8" t="s">
        <v>53</v>
      </c>
      <c r="H1986" s="8" t="s">
        <v>12154</v>
      </c>
      <c r="I1986" s="16" t="str">
        <f t="shared" si="33"/>
        <v>02/2026</v>
      </c>
      <c r="J1986" s="16" t="str">
        <f t="shared" si="34"/>
        <v>CXG-0226</v>
      </c>
    </row>
    <row r="1987">
      <c r="A1987" s="8" t="s">
        <v>12155</v>
      </c>
      <c r="B1987" s="13">
        <v>46080.0</v>
      </c>
      <c r="C1987" s="8" t="s">
        <v>6980</v>
      </c>
      <c r="D1987" s="8" t="s">
        <v>1575</v>
      </c>
      <c r="E1987" s="8">
        <v>21765.0</v>
      </c>
      <c r="G1987" s="8" t="s">
        <v>27</v>
      </c>
      <c r="H1987" s="8" t="s">
        <v>12156</v>
      </c>
      <c r="I1987" s="16" t="str">
        <f t="shared" si="33"/>
        <v>02/2026</v>
      </c>
      <c r="J1987" s="16" t="str">
        <f t="shared" si="34"/>
        <v>CXG-0226</v>
      </c>
    </row>
    <row r="1988">
      <c r="A1988" s="8" t="s">
        <v>12157</v>
      </c>
      <c r="B1988" s="13">
        <v>46080.0</v>
      </c>
      <c r="C1988" s="8" t="s">
        <v>6980</v>
      </c>
      <c r="D1988" s="8" t="s">
        <v>1575</v>
      </c>
      <c r="E1988" s="8">
        <v>10000.0</v>
      </c>
      <c r="G1988" s="8" t="s">
        <v>27</v>
      </c>
      <c r="H1988" s="8" t="s">
        <v>12156</v>
      </c>
      <c r="I1988" s="16" t="str">
        <f t="shared" si="33"/>
        <v>02/2026</v>
      </c>
      <c r="J1988" s="16" t="str">
        <f t="shared" si="34"/>
        <v>CXG-0226</v>
      </c>
    </row>
    <row r="1989">
      <c r="A1989" s="8" t="s">
        <v>12158</v>
      </c>
      <c r="B1989" s="13">
        <v>46081.0</v>
      </c>
      <c r="C1989" s="8" t="s">
        <v>6736</v>
      </c>
      <c r="D1989" s="8" t="s">
        <v>1575</v>
      </c>
      <c r="E1989" s="8">
        <v>10000.0</v>
      </c>
      <c r="G1989" s="8" t="s">
        <v>79</v>
      </c>
      <c r="H1989" s="8" t="s">
        <v>12147</v>
      </c>
      <c r="I1989" s="16" t="str">
        <f t="shared" si="33"/>
        <v>02/2026</v>
      </c>
      <c r="J1989" s="16" t="str">
        <f t="shared" si="34"/>
        <v>CXG-0226</v>
      </c>
    </row>
    <row r="1990">
      <c r="A1990" s="8" t="s">
        <v>12159</v>
      </c>
      <c r="B1990" s="13">
        <v>46081.0</v>
      </c>
      <c r="C1990" s="8" t="s">
        <v>7023</v>
      </c>
      <c r="D1990" s="8" t="s">
        <v>1575</v>
      </c>
      <c r="E1990" s="8">
        <v>6000.0</v>
      </c>
      <c r="G1990" s="8" t="s">
        <v>57</v>
      </c>
      <c r="H1990" s="8" t="s">
        <v>12160</v>
      </c>
      <c r="I1990" s="16" t="str">
        <f t="shared" si="33"/>
        <v>02/2026</v>
      </c>
      <c r="J1990" s="16" t="str">
        <f t="shared" si="34"/>
        <v>CXG-0226</v>
      </c>
    </row>
    <row r="1991">
      <c r="A1991" s="8" t="s">
        <v>12161</v>
      </c>
      <c r="B1991" s="13">
        <v>46081.0</v>
      </c>
      <c r="C1991" s="8" t="s">
        <v>7023</v>
      </c>
      <c r="D1991" s="8" t="s">
        <v>1575</v>
      </c>
      <c r="E1991" s="8">
        <v>5350.0</v>
      </c>
      <c r="G1991" s="8" t="s">
        <v>57</v>
      </c>
      <c r="H1991" s="8" t="s">
        <v>12162</v>
      </c>
      <c r="I1991" s="16" t="str">
        <f t="shared" si="33"/>
        <v>02/2026</v>
      </c>
      <c r="J1991" s="16" t="str">
        <f t="shared" si="34"/>
        <v>CXG-0226</v>
      </c>
    </row>
    <row r="1992">
      <c r="A1992" s="8" t="s">
        <v>12163</v>
      </c>
      <c r="B1992" s="13">
        <v>46083.0</v>
      </c>
      <c r="C1992" s="8" t="s">
        <v>6980</v>
      </c>
      <c r="D1992" s="8" t="s">
        <v>1575</v>
      </c>
      <c r="E1992" s="8">
        <v>20000.0</v>
      </c>
      <c r="G1992" s="8" t="s">
        <v>27</v>
      </c>
      <c r="H1992" s="8" t="s">
        <v>12164</v>
      </c>
      <c r="I1992" s="16" t="str">
        <f t="shared" si="33"/>
        <v>03/2026</v>
      </c>
      <c r="J1992" s="16" t="str">
        <f t="shared" si="34"/>
        <v>CXG-0326</v>
      </c>
    </row>
    <row r="1993">
      <c r="A1993" s="8" t="s">
        <v>12165</v>
      </c>
      <c r="B1993" s="13">
        <v>46083.0</v>
      </c>
      <c r="C1993" s="8" t="s">
        <v>7122</v>
      </c>
      <c r="D1993" s="8" t="s">
        <v>1575</v>
      </c>
      <c r="E1993" s="8">
        <v>25000.0</v>
      </c>
      <c r="G1993" s="8" t="s">
        <v>261</v>
      </c>
      <c r="H1993" s="8" t="s">
        <v>12166</v>
      </c>
      <c r="I1993" s="16" t="str">
        <f t="shared" si="33"/>
        <v>03/2026</v>
      </c>
      <c r="J1993" s="16" t="str">
        <f t="shared" si="34"/>
        <v>CXG-0326</v>
      </c>
    </row>
    <row r="1994">
      <c r="A1994" s="8" t="s">
        <v>12167</v>
      </c>
      <c r="B1994" s="13">
        <v>46083.0</v>
      </c>
      <c r="C1994" s="8" t="s">
        <v>7122</v>
      </c>
      <c r="D1994" s="8" t="s">
        <v>1575</v>
      </c>
      <c r="E1994" s="8">
        <v>14465.0</v>
      </c>
      <c r="G1994" s="8" t="s">
        <v>261</v>
      </c>
      <c r="H1994" s="8" t="s">
        <v>12166</v>
      </c>
      <c r="I1994" s="16" t="str">
        <f t="shared" si="33"/>
        <v>03/2026</v>
      </c>
      <c r="J1994" s="16" t="str">
        <f t="shared" si="34"/>
        <v>CXG-0326</v>
      </c>
    </row>
    <row r="1995">
      <c r="A1995" s="8" t="s">
        <v>12168</v>
      </c>
      <c r="B1995" s="13">
        <v>46083.0</v>
      </c>
      <c r="C1995" s="8" t="s">
        <v>7122</v>
      </c>
      <c r="D1995" s="8" t="s">
        <v>1575</v>
      </c>
      <c r="E1995" s="8">
        <v>20000.0</v>
      </c>
      <c r="G1995" s="8" t="s">
        <v>261</v>
      </c>
      <c r="H1995" s="8" t="s">
        <v>12166</v>
      </c>
      <c r="I1995" s="16" t="str">
        <f t="shared" si="33"/>
        <v>03/2026</v>
      </c>
      <c r="J1995" s="16" t="str">
        <f t="shared" si="34"/>
        <v>CXG-0326</v>
      </c>
    </row>
    <row r="1996">
      <c r="A1996" s="8" t="s">
        <v>12169</v>
      </c>
      <c r="B1996" s="13">
        <v>46083.0</v>
      </c>
      <c r="C1996" s="8" t="s">
        <v>6811</v>
      </c>
      <c r="D1996" s="8" t="s">
        <v>1575</v>
      </c>
      <c r="E1996" s="8">
        <v>45000.0</v>
      </c>
      <c r="G1996" s="8" t="s">
        <v>23</v>
      </c>
      <c r="H1996" s="8" t="s">
        <v>12076</v>
      </c>
      <c r="I1996" s="16" t="str">
        <f t="shared" si="33"/>
        <v>03/2026</v>
      </c>
      <c r="J1996" s="16" t="str">
        <f t="shared" si="34"/>
        <v>CXG-0326</v>
      </c>
    </row>
    <row r="1997">
      <c r="A1997" s="8" t="s">
        <v>12170</v>
      </c>
      <c r="B1997" s="13">
        <v>46083.0</v>
      </c>
      <c r="C1997" s="8" t="s">
        <v>7028</v>
      </c>
      <c r="D1997" s="8" t="s">
        <v>2193</v>
      </c>
      <c r="E1997" s="8">
        <v>61445.0</v>
      </c>
      <c r="G1997" s="8" t="s">
        <v>244</v>
      </c>
      <c r="H1997" s="8"/>
      <c r="I1997" s="16" t="str">
        <f t="shared" si="33"/>
        <v>03/2026</v>
      </c>
      <c r="J1997" s="16" t="str">
        <f t="shared" si="34"/>
        <v>CXG-0326</v>
      </c>
    </row>
    <row r="1998">
      <c r="A1998" s="8" t="s">
        <v>12171</v>
      </c>
      <c r="B1998" s="13">
        <v>46083.0</v>
      </c>
      <c r="C1998" s="8" t="s">
        <v>6530</v>
      </c>
      <c r="D1998" s="8" t="s">
        <v>2193</v>
      </c>
      <c r="E1998" s="8">
        <v>150328.0</v>
      </c>
      <c r="G1998" s="8" t="s">
        <v>37</v>
      </c>
      <c r="H1998" s="8"/>
      <c r="I1998" s="16" t="str">
        <f t="shared" si="33"/>
        <v>03/2026</v>
      </c>
      <c r="J1998" s="16" t="str">
        <f t="shared" si="34"/>
        <v>CXG-0326</v>
      </c>
    </row>
    <row r="1999">
      <c r="A1999" s="8" t="s">
        <v>12172</v>
      </c>
      <c r="B1999" s="13">
        <v>46083.0</v>
      </c>
      <c r="C1999" s="8" t="s">
        <v>7124</v>
      </c>
      <c r="D1999" s="8" t="s">
        <v>2193</v>
      </c>
      <c r="E1999" s="8">
        <v>97010.9</v>
      </c>
      <c r="G1999" s="8" t="s">
        <v>263</v>
      </c>
      <c r="H1999" s="8"/>
      <c r="I1999" s="16" t="str">
        <f t="shared" si="33"/>
        <v>03/2026</v>
      </c>
      <c r="J1999" s="16" t="str">
        <f t="shared" si="34"/>
        <v>CXG-0326</v>
      </c>
    </row>
    <row r="2000">
      <c r="A2000" s="8" t="s">
        <v>12173</v>
      </c>
      <c r="B2000" s="13">
        <v>46083.0</v>
      </c>
      <c r="C2000" s="8" t="s">
        <v>7124</v>
      </c>
      <c r="D2000" s="8" t="s">
        <v>1473</v>
      </c>
      <c r="E2000" s="8">
        <v>2.7</v>
      </c>
      <c r="G2000" s="8" t="s">
        <v>263</v>
      </c>
      <c r="H2000" s="8"/>
      <c r="I2000" s="16" t="str">
        <f t="shared" si="33"/>
        <v>03/2026</v>
      </c>
      <c r="J2000" s="16" t="str">
        <f t="shared" si="34"/>
        <v>CXG-0326</v>
      </c>
    </row>
    <row r="2001">
      <c r="A2001" s="8" t="s">
        <v>12174</v>
      </c>
      <c r="B2001" s="13">
        <v>46083.0</v>
      </c>
      <c r="C2001" s="8" t="s">
        <v>7063</v>
      </c>
      <c r="D2001" s="8" t="s">
        <v>1575</v>
      </c>
      <c r="E2001" s="8">
        <v>70000.0</v>
      </c>
      <c r="G2001" s="8" t="s">
        <v>257</v>
      </c>
      <c r="H2001" s="8" t="s">
        <v>12175</v>
      </c>
      <c r="I2001" s="16" t="str">
        <f t="shared" si="33"/>
        <v>03/2026</v>
      </c>
      <c r="J2001" s="16" t="str">
        <f t="shared" si="34"/>
        <v>CXG-0326</v>
      </c>
    </row>
    <row r="2002">
      <c r="A2002" s="8" t="s">
        <v>12176</v>
      </c>
      <c r="B2002" s="13">
        <v>46084.0</v>
      </c>
      <c r="C2002" s="8" t="s">
        <v>7028</v>
      </c>
      <c r="D2002" s="8" t="s">
        <v>2193</v>
      </c>
      <c r="E2002" s="8">
        <v>83604.0</v>
      </c>
      <c r="G2002" s="8" t="s">
        <v>244</v>
      </c>
      <c r="H2002" s="8"/>
      <c r="I2002" s="16" t="str">
        <f t="shared" si="33"/>
        <v>03/2026</v>
      </c>
      <c r="J2002" s="16" t="str">
        <f t="shared" si="34"/>
        <v>CXG-0326</v>
      </c>
    </row>
    <row r="2003">
      <c r="A2003" s="8" t="s">
        <v>12177</v>
      </c>
      <c r="B2003" s="13">
        <v>46084.0</v>
      </c>
      <c r="C2003" s="8" t="s">
        <v>6505</v>
      </c>
      <c r="D2003" s="8" t="s">
        <v>1575</v>
      </c>
      <c r="E2003" s="8">
        <v>17320.0</v>
      </c>
      <c r="G2003" s="8" t="s">
        <v>213</v>
      </c>
      <c r="H2003" s="8" t="s">
        <v>12164</v>
      </c>
      <c r="I2003" s="16" t="str">
        <f t="shared" si="33"/>
        <v>03/2026</v>
      </c>
      <c r="J2003" s="16" t="str">
        <f t="shared" si="34"/>
        <v>CXG-0326</v>
      </c>
    </row>
    <row r="2004">
      <c r="A2004" s="8" t="s">
        <v>12178</v>
      </c>
      <c r="B2004" s="13">
        <v>46084.0</v>
      </c>
      <c r="C2004" s="8" t="s">
        <v>6811</v>
      </c>
      <c r="D2004" s="8" t="s">
        <v>1575</v>
      </c>
      <c r="E2004" s="8">
        <v>53426.0</v>
      </c>
      <c r="G2004" s="8" t="s">
        <v>23</v>
      </c>
      <c r="H2004" s="8" t="s">
        <v>12175</v>
      </c>
      <c r="I2004" s="16" t="str">
        <f t="shared" si="33"/>
        <v>03/2026</v>
      </c>
      <c r="J2004" s="16" t="str">
        <f t="shared" si="34"/>
        <v>CXG-0326</v>
      </c>
    </row>
    <row r="2005">
      <c r="A2005" s="8" t="s">
        <v>12179</v>
      </c>
      <c r="B2005" s="13">
        <v>46084.0</v>
      </c>
      <c r="C2005" s="8" t="s">
        <v>6811</v>
      </c>
      <c r="D2005" s="8" t="s">
        <v>1575</v>
      </c>
      <c r="E2005" s="8">
        <v>45000.0</v>
      </c>
      <c r="G2005" s="8" t="s">
        <v>23</v>
      </c>
      <c r="H2005" s="8" t="s">
        <v>12180</v>
      </c>
      <c r="I2005" s="16" t="str">
        <f t="shared" si="33"/>
        <v>03/2026</v>
      </c>
      <c r="J2005" s="16" t="str">
        <f t="shared" si="34"/>
        <v>CXG-0326</v>
      </c>
    </row>
    <row r="2006">
      <c r="A2006" s="8" t="s">
        <v>12181</v>
      </c>
      <c r="B2006" s="13">
        <v>46085.0</v>
      </c>
      <c r="C2006" s="8" t="s">
        <v>6811</v>
      </c>
      <c r="D2006" s="8" t="s">
        <v>1575</v>
      </c>
      <c r="E2006" s="8">
        <v>49000.0</v>
      </c>
      <c r="G2006" s="8" t="s">
        <v>23</v>
      </c>
      <c r="H2006" s="8" t="s">
        <v>12180</v>
      </c>
      <c r="I2006" s="16" t="str">
        <f t="shared" si="33"/>
        <v>03/2026</v>
      </c>
      <c r="J2006" s="16" t="str">
        <f t="shared" si="34"/>
        <v>CXG-0326</v>
      </c>
    </row>
    <row r="2007">
      <c r="A2007" s="8" t="s">
        <v>12182</v>
      </c>
      <c r="B2007" s="13">
        <v>46085.0</v>
      </c>
      <c r="C2007" s="8" t="s">
        <v>7063</v>
      </c>
      <c r="D2007" s="8" t="s">
        <v>1478</v>
      </c>
      <c r="E2007" s="8">
        <v>25200.0</v>
      </c>
      <c r="G2007" s="8" t="s">
        <v>257</v>
      </c>
      <c r="H2007" s="8"/>
      <c r="I2007" s="16" t="str">
        <f t="shared" si="33"/>
        <v>03/2026</v>
      </c>
      <c r="J2007" s="16" t="str">
        <f t="shared" si="34"/>
        <v>CXG-0326</v>
      </c>
    </row>
    <row r="2008">
      <c r="A2008" s="8" t="s">
        <v>12183</v>
      </c>
      <c r="B2008" s="13">
        <v>46085.0</v>
      </c>
      <c r="C2008" s="8" t="s">
        <v>7063</v>
      </c>
      <c r="D2008" s="8" t="s">
        <v>1473</v>
      </c>
      <c r="E2008" s="8">
        <v>4324.13</v>
      </c>
      <c r="G2008" s="8" t="s">
        <v>257</v>
      </c>
      <c r="H2008" s="8"/>
      <c r="I2008" s="16" t="str">
        <f t="shared" si="33"/>
        <v>03/2026</v>
      </c>
      <c r="J2008" s="16" t="str">
        <f t="shared" si="34"/>
        <v>CXG-0326</v>
      </c>
    </row>
    <row r="2009">
      <c r="A2009" s="8" t="s">
        <v>12184</v>
      </c>
      <c r="B2009" s="13">
        <v>46086.0</v>
      </c>
      <c r="C2009" s="8" t="s">
        <v>7154</v>
      </c>
      <c r="D2009" s="8" t="s">
        <v>1509</v>
      </c>
      <c r="E2009" s="8">
        <v>83054.91</v>
      </c>
      <c r="G2009" s="8" t="s">
        <v>265</v>
      </c>
      <c r="H2009" s="8" t="s">
        <v>2315</v>
      </c>
      <c r="I2009" s="16" t="str">
        <f t="shared" si="33"/>
        <v>03/2026</v>
      </c>
      <c r="J2009" s="16" t="str">
        <f t="shared" si="34"/>
        <v>CXG-0326</v>
      </c>
    </row>
    <row r="2010">
      <c r="A2010" s="8" t="s">
        <v>12185</v>
      </c>
      <c r="B2010" s="13">
        <v>46086.0</v>
      </c>
      <c r="C2010" s="8" t="s">
        <v>7145</v>
      </c>
      <c r="D2010" s="8" t="s">
        <v>1478</v>
      </c>
      <c r="E2010" s="8">
        <v>83200.0</v>
      </c>
      <c r="G2010" s="8" t="s">
        <v>51</v>
      </c>
      <c r="H2010" s="8"/>
      <c r="I2010" s="16" t="str">
        <f t="shared" si="33"/>
        <v>03/2026</v>
      </c>
      <c r="J2010" s="16" t="str">
        <f t="shared" si="34"/>
        <v>CXG-0326</v>
      </c>
    </row>
    <row r="2011">
      <c r="A2011" s="8" t="s">
        <v>12186</v>
      </c>
      <c r="B2011" s="13">
        <v>46086.0</v>
      </c>
      <c r="C2011" s="8" t="s">
        <v>7145</v>
      </c>
      <c r="D2011" s="8" t="s">
        <v>1473</v>
      </c>
      <c r="E2011" s="8">
        <v>8.13</v>
      </c>
      <c r="G2011" s="8" t="s">
        <v>51</v>
      </c>
      <c r="H2011" s="8"/>
      <c r="I2011" s="16" t="str">
        <f t="shared" si="33"/>
        <v>03/2026</v>
      </c>
      <c r="J2011" s="16" t="str">
        <f t="shared" si="34"/>
        <v>CXG-0326</v>
      </c>
    </row>
    <row r="2012">
      <c r="A2012" s="8" t="s">
        <v>12187</v>
      </c>
      <c r="B2012" s="13">
        <v>46086.0</v>
      </c>
      <c r="C2012" s="8" t="s">
        <v>7028</v>
      </c>
      <c r="D2012" s="8" t="s">
        <v>2193</v>
      </c>
      <c r="E2012" s="8">
        <v>51925.0</v>
      </c>
      <c r="G2012" s="8" t="s">
        <v>244</v>
      </c>
      <c r="H2012" s="8"/>
      <c r="I2012" s="16" t="str">
        <f t="shared" si="33"/>
        <v>03/2026</v>
      </c>
      <c r="J2012" s="16" t="str">
        <f t="shared" si="34"/>
        <v>CXG-0326</v>
      </c>
    </row>
    <row r="2013">
      <c r="A2013" s="8" t="s">
        <v>12188</v>
      </c>
      <c r="B2013" s="13">
        <v>46086.0</v>
      </c>
      <c r="C2013" s="8" t="s">
        <v>7087</v>
      </c>
      <c r="D2013" s="8" t="s">
        <v>2193</v>
      </c>
      <c r="E2013" s="8">
        <v>101013.38</v>
      </c>
      <c r="G2013" s="8" t="s">
        <v>255</v>
      </c>
      <c r="H2013" s="8"/>
      <c r="I2013" s="16" t="str">
        <f t="shared" si="33"/>
        <v>03/2026</v>
      </c>
      <c r="J2013" s="16" t="str">
        <f t="shared" si="34"/>
        <v>CXG-0326</v>
      </c>
    </row>
    <row r="2014">
      <c r="A2014" s="8" t="s">
        <v>12189</v>
      </c>
      <c r="B2014" s="13">
        <v>46086.0</v>
      </c>
      <c r="C2014" s="8" t="s">
        <v>7087</v>
      </c>
      <c r="D2014" s="8" t="s">
        <v>2193</v>
      </c>
      <c r="E2014" s="8">
        <v>102052.93</v>
      </c>
      <c r="G2014" s="8" t="s">
        <v>255</v>
      </c>
      <c r="H2014" s="8"/>
      <c r="I2014" s="16" t="str">
        <f t="shared" si="33"/>
        <v>03/2026</v>
      </c>
      <c r="J2014" s="16" t="str">
        <f t="shared" si="34"/>
        <v>CXG-0326</v>
      </c>
    </row>
    <row r="2015">
      <c r="A2015" s="8" t="s">
        <v>12190</v>
      </c>
      <c r="B2015" s="13">
        <v>46086.0</v>
      </c>
      <c r="C2015" s="8" t="s">
        <v>6811</v>
      </c>
      <c r="D2015" s="8" t="s">
        <v>1575</v>
      </c>
      <c r="E2015" s="8">
        <v>38000.0</v>
      </c>
      <c r="G2015" s="8" t="s">
        <v>23</v>
      </c>
      <c r="H2015" s="8" t="s">
        <v>12191</v>
      </c>
      <c r="I2015" s="16" t="str">
        <f t="shared" si="33"/>
        <v>03/2026</v>
      </c>
      <c r="J2015" s="16" t="str">
        <f t="shared" si="34"/>
        <v>CXG-0326</v>
      </c>
    </row>
    <row r="2016">
      <c r="A2016" s="8" t="s">
        <v>12192</v>
      </c>
      <c r="B2016" s="13">
        <v>46086.0</v>
      </c>
      <c r="C2016" s="8" t="s">
        <v>6811</v>
      </c>
      <c r="D2016" s="8" t="s">
        <v>1575</v>
      </c>
      <c r="E2016" s="8">
        <v>15000.0</v>
      </c>
      <c r="G2016" s="8" t="s">
        <v>23</v>
      </c>
      <c r="H2016" s="8" t="s">
        <v>12191</v>
      </c>
      <c r="I2016" s="16" t="str">
        <f t="shared" si="33"/>
        <v>03/2026</v>
      </c>
      <c r="J2016" s="16" t="str">
        <f t="shared" si="34"/>
        <v>CXG-0326</v>
      </c>
    </row>
    <row r="2017">
      <c r="A2017" s="8" t="s">
        <v>12193</v>
      </c>
      <c r="B2017" s="13">
        <v>46086.0</v>
      </c>
      <c r="C2017" s="8" t="s">
        <v>6811</v>
      </c>
      <c r="D2017" s="8" t="s">
        <v>1575</v>
      </c>
      <c r="E2017" s="8">
        <v>10000.0</v>
      </c>
      <c r="G2017" s="8" t="s">
        <v>23</v>
      </c>
      <c r="H2017" s="8" t="s">
        <v>12194</v>
      </c>
      <c r="I2017" s="16" t="str">
        <f t="shared" si="33"/>
        <v>03/2026</v>
      </c>
      <c r="J2017" s="16" t="str">
        <f t="shared" si="34"/>
        <v>CXG-0326</v>
      </c>
    </row>
    <row r="2018">
      <c r="A2018" s="8" t="s">
        <v>12195</v>
      </c>
      <c r="B2018" s="13">
        <v>46086.0</v>
      </c>
      <c r="C2018" s="8" t="s">
        <v>6811</v>
      </c>
      <c r="D2018" s="8" t="s">
        <v>1575</v>
      </c>
      <c r="E2018" s="8">
        <v>25000.0</v>
      </c>
      <c r="G2018" s="8" t="s">
        <v>23</v>
      </c>
      <c r="H2018" s="8" t="s">
        <v>12196</v>
      </c>
      <c r="I2018" s="16" t="str">
        <f t="shared" si="33"/>
        <v>03/2026</v>
      </c>
      <c r="J2018" s="16" t="str">
        <f t="shared" si="34"/>
        <v>CXG-0326</v>
      </c>
    </row>
    <row r="2019">
      <c r="A2019" s="8" t="s">
        <v>12197</v>
      </c>
      <c r="B2019" s="13">
        <v>46086.0</v>
      </c>
      <c r="C2019" s="8" t="s">
        <v>7161</v>
      </c>
      <c r="D2019" s="8" t="s">
        <v>1478</v>
      </c>
      <c r="E2019" s="8">
        <v>106350.0</v>
      </c>
      <c r="G2019" s="8" t="s">
        <v>63</v>
      </c>
      <c r="H2019" s="8"/>
      <c r="I2019" s="16" t="str">
        <f t="shared" si="33"/>
        <v>03/2026</v>
      </c>
      <c r="J2019" s="16" t="str">
        <f t="shared" si="34"/>
        <v>CXG-0326</v>
      </c>
    </row>
    <row r="2020">
      <c r="A2020" s="8" t="s">
        <v>12198</v>
      </c>
      <c r="B2020" s="13">
        <v>46086.0</v>
      </c>
      <c r="C2020" s="8" t="s">
        <v>7159</v>
      </c>
      <c r="D2020" s="8" t="s">
        <v>2193</v>
      </c>
      <c r="E2020" s="8">
        <v>102283.82</v>
      </c>
      <c r="G2020" s="8" t="s">
        <v>242</v>
      </c>
      <c r="H2020" s="8"/>
      <c r="I2020" s="16" t="str">
        <f t="shared" si="33"/>
        <v>03/2026</v>
      </c>
      <c r="J2020" s="16" t="str">
        <f t="shared" si="34"/>
        <v>CXG-0326</v>
      </c>
    </row>
    <row r="2021">
      <c r="A2021" s="8" t="s">
        <v>12199</v>
      </c>
      <c r="B2021" s="13">
        <v>46087.0</v>
      </c>
      <c r="C2021" s="8" t="s">
        <v>6811</v>
      </c>
      <c r="D2021" s="8" t="s">
        <v>1575</v>
      </c>
      <c r="E2021" s="8">
        <v>35000.0</v>
      </c>
      <c r="G2021" s="8" t="s">
        <v>23</v>
      </c>
      <c r="H2021" s="8" t="s">
        <v>657</v>
      </c>
      <c r="I2021" s="16" t="str">
        <f t="shared" si="33"/>
        <v>03/2026</v>
      </c>
      <c r="J2021" s="16" t="str">
        <f t="shared" si="34"/>
        <v>CXG-0326</v>
      </c>
    </row>
    <row r="2022">
      <c r="A2022" s="8" t="s">
        <v>12200</v>
      </c>
      <c r="B2022" s="13">
        <v>46087.0</v>
      </c>
      <c r="C2022" s="8" t="s">
        <v>7023</v>
      </c>
      <c r="D2022" s="8" t="s">
        <v>1478</v>
      </c>
      <c r="E2022" s="8">
        <v>60000.0</v>
      </c>
      <c r="G2022" s="8" t="s">
        <v>57</v>
      </c>
      <c r="H2022" s="8"/>
      <c r="I2022" s="16" t="str">
        <f t="shared" si="33"/>
        <v>03/2026</v>
      </c>
      <c r="J2022" s="16" t="str">
        <f t="shared" si="34"/>
        <v>CXG-0326</v>
      </c>
    </row>
    <row r="2023">
      <c r="A2023" s="8" t="s">
        <v>12201</v>
      </c>
      <c r="B2023" s="13">
        <v>46087.0</v>
      </c>
      <c r="C2023" s="8" t="s">
        <v>6980</v>
      </c>
      <c r="D2023" s="8" t="s">
        <v>1575</v>
      </c>
      <c r="E2023" s="8">
        <v>20000.0</v>
      </c>
      <c r="G2023" s="8" t="s">
        <v>27</v>
      </c>
      <c r="H2023" s="8" t="s">
        <v>12202</v>
      </c>
      <c r="I2023" s="16" t="str">
        <f t="shared" si="33"/>
        <v>03/2026</v>
      </c>
      <c r="J2023" s="16" t="str">
        <f t="shared" si="34"/>
        <v>CXG-0326</v>
      </c>
    </row>
    <row r="2024">
      <c r="A2024" s="8" t="s">
        <v>12203</v>
      </c>
      <c r="B2024" s="13">
        <v>46087.0</v>
      </c>
      <c r="C2024" s="8" t="s">
        <v>6980</v>
      </c>
      <c r="D2024" s="8" t="s">
        <v>1575</v>
      </c>
      <c r="E2024" s="8">
        <v>3300.0</v>
      </c>
      <c r="G2024" s="8" t="s">
        <v>27</v>
      </c>
      <c r="H2024" s="8" t="s">
        <v>11002</v>
      </c>
      <c r="I2024" s="16" t="str">
        <f t="shared" si="33"/>
        <v>03/2026</v>
      </c>
      <c r="J2024" s="16" t="str">
        <f t="shared" si="34"/>
        <v>CXG-0326</v>
      </c>
    </row>
    <row r="2025">
      <c r="A2025" s="8" t="s">
        <v>12204</v>
      </c>
      <c r="B2025" s="13">
        <v>46087.0</v>
      </c>
      <c r="C2025" s="8" t="s">
        <v>6980</v>
      </c>
      <c r="D2025" s="8" t="s">
        <v>1575</v>
      </c>
      <c r="E2025" s="8">
        <v>6742.0</v>
      </c>
      <c r="G2025" s="8" t="s">
        <v>27</v>
      </c>
      <c r="H2025" s="8" t="s">
        <v>11002</v>
      </c>
      <c r="I2025" s="16" t="str">
        <f t="shared" si="33"/>
        <v>03/2026</v>
      </c>
      <c r="J2025" s="16" t="str">
        <f t="shared" si="34"/>
        <v>CXG-0326</v>
      </c>
    </row>
    <row r="2026">
      <c r="A2026" s="8" t="s">
        <v>12205</v>
      </c>
      <c r="B2026" s="13">
        <v>46090.0</v>
      </c>
      <c r="C2026" s="8" t="s">
        <v>7028</v>
      </c>
      <c r="D2026" s="8" t="s">
        <v>2193</v>
      </c>
      <c r="E2026" s="8">
        <v>25000.0</v>
      </c>
      <c r="G2026" s="8" t="s">
        <v>244</v>
      </c>
      <c r="H2026" s="8"/>
      <c r="I2026" s="16" t="str">
        <f t="shared" si="33"/>
        <v>03/2026</v>
      </c>
      <c r="J2026" s="16" t="str">
        <f t="shared" si="34"/>
        <v>CXG-0326</v>
      </c>
    </row>
    <row r="2027">
      <c r="A2027" s="8" t="s">
        <v>12206</v>
      </c>
      <c r="B2027" s="13">
        <v>46090.0</v>
      </c>
      <c r="C2027" s="8" t="s">
        <v>6811</v>
      </c>
      <c r="D2027" s="8" t="s">
        <v>1575</v>
      </c>
      <c r="E2027" s="8">
        <v>154485.16</v>
      </c>
      <c r="G2027" s="8" t="s">
        <v>23</v>
      </c>
      <c r="H2027" s="8" t="s">
        <v>12207</v>
      </c>
      <c r="I2027" s="16" t="str">
        <f t="shared" si="33"/>
        <v>03/2026</v>
      </c>
      <c r="J2027" s="16" t="str">
        <f t="shared" si="34"/>
        <v>CXG-0326</v>
      </c>
    </row>
    <row r="2028">
      <c r="A2028" s="10" t="s">
        <v>12208</v>
      </c>
      <c r="B2028" s="13">
        <v>46090.0</v>
      </c>
      <c r="C2028" s="8" t="s">
        <v>7023</v>
      </c>
      <c r="D2028" s="8" t="s">
        <v>1478</v>
      </c>
      <c r="E2028" s="8">
        <v>57000.0</v>
      </c>
      <c r="G2028" s="8" t="s">
        <v>57</v>
      </c>
      <c r="H2028" s="8"/>
      <c r="I2028" s="16" t="str">
        <f t="shared" si="33"/>
        <v>03/2026</v>
      </c>
      <c r="J2028" s="16" t="str">
        <f t="shared" si="34"/>
        <v>CXG-0326</v>
      </c>
    </row>
    <row r="2029">
      <c r="A2029" s="8" t="s">
        <v>12209</v>
      </c>
      <c r="B2029" s="13">
        <v>46090.0</v>
      </c>
      <c r="C2029" s="8" t="s">
        <v>7146</v>
      </c>
      <c r="D2029" s="8" t="s">
        <v>2193</v>
      </c>
      <c r="E2029" s="8">
        <v>78954.76</v>
      </c>
      <c r="G2029" s="8" t="s">
        <v>53</v>
      </c>
      <c r="H2029" s="8"/>
      <c r="I2029" s="16" t="str">
        <f t="shared" si="33"/>
        <v>03/2026</v>
      </c>
      <c r="J2029" s="16" t="str">
        <f t="shared" si="34"/>
        <v>CXG-0326</v>
      </c>
    </row>
    <row r="2030">
      <c r="A2030" s="8" t="s">
        <v>12210</v>
      </c>
      <c r="B2030" s="13">
        <v>46090.0</v>
      </c>
      <c r="C2030" s="8" t="s">
        <v>7146</v>
      </c>
      <c r="D2030" s="8" t="s">
        <v>2193</v>
      </c>
      <c r="E2030" s="8">
        <v>77953.71</v>
      </c>
      <c r="G2030" s="8" t="s">
        <v>53</v>
      </c>
      <c r="H2030" s="8"/>
      <c r="I2030" s="16" t="str">
        <f t="shared" si="33"/>
        <v>03/2026</v>
      </c>
      <c r="J2030" s="16" t="str">
        <f t="shared" si="34"/>
        <v>CXG-0326</v>
      </c>
    </row>
    <row r="2031">
      <c r="A2031" s="8" t="s">
        <v>12211</v>
      </c>
      <c r="B2031" s="13">
        <v>46090.0</v>
      </c>
      <c r="C2031" s="8" t="s">
        <v>7166</v>
      </c>
      <c r="D2031" s="8" t="s">
        <v>1575</v>
      </c>
      <c r="E2031" s="8">
        <v>22000.0</v>
      </c>
      <c r="G2031" s="8" t="s">
        <v>267</v>
      </c>
      <c r="H2031" s="8" t="s">
        <v>12212</v>
      </c>
      <c r="I2031" s="16" t="str">
        <f t="shared" si="33"/>
        <v>03/2026</v>
      </c>
      <c r="J2031" s="16" t="str">
        <f t="shared" si="34"/>
        <v>CXG-0326</v>
      </c>
    </row>
    <row r="2032">
      <c r="A2032" s="8" t="s">
        <v>12213</v>
      </c>
      <c r="B2032" s="13">
        <v>46090.0</v>
      </c>
      <c r="C2032" s="8" t="s">
        <v>7194</v>
      </c>
      <c r="D2032" s="8" t="s">
        <v>1575</v>
      </c>
      <c r="E2032" s="8">
        <v>50000.0</v>
      </c>
      <c r="G2032" s="8" t="s">
        <v>271</v>
      </c>
      <c r="H2032" s="8" t="s">
        <v>12212</v>
      </c>
      <c r="I2032" s="16" t="str">
        <f t="shared" si="33"/>
        <v>03/2026</v>
      </c>
      <c r="J2032" s="16" t="str">
        <f t="shared" si="34"/>
        <v>CXG-0326</v>
      </c>
    </row>
    <row r="2033">
      <c r="A2033" s="8" t="s">
        <v>12214</v>
      </c>
      <c r="B2033" s="13">
        <v>46090.0</v>
      </c>
      <c r="C2033" s="8" t="s">
        <v>6736</v>
      </c>
      <c r="D2033" s="8" t="s">
        <v>1575</v>
      </c>
      <c r="E2033" s="8">
        <v>8000.0</v>
      </c>
      <c r="G2033" s="8" t="s">
        <v>79</v>
      </c>
      <c r="H2033" s="8" t="s">
        <v>657</v>
      </c>
      <c r="I2033" s="16" t="str">
        <f t="shared" si="33"/>
        <v>03/2026</v>
      </c>
      <c r="J2033" s="16" t="str">
        <f t="shared" si="34"/>
        <v>CXG-0326</v>
      </c>
    </row>
    <row r="2034">
      <c r="A2034" s="8" t="s">
        <v>12215</v>
      </c>
      <c r="B2034" s="13">
        <v>46090.0</v>
      </c>
      <c r="C2034" s="8" t="s">
        <v>6736</v>
      </c>
      <c r="D2034" s="8" t="s">
        <v>1575</v>
      </c>
      <c r="E2034" s="8">
        <v>20000.0</v>
      </c>
      <c r="G2034" s="8" t="s">
        <v>79</v>
      </c>
      <c r="H2034" s="8" t="s">
        <v>12216</v>
      </c>
      <c r="I2034" s="16" t="str">
        <f t="shared" si="33"/>
        <v>03/2026</v>
      </c>
      <c r="J2034" s="16" t="str">
        <f t="shared" si="34"/>
        <v>CXG-0326</v>
      </c>
    </row>
    <row r="2035">
      <c r="A2035" s="8" t="s">
        <v>12217</v>
      </c>
      <c r="B2035" s="13">
        <v>46090.0</v>
      </c>
      <c r="C2035" s="8" t="s">
        <v>7154</v>
      </c>
      <c r="D2035" s="8" t="s">
        <v>1509</v>
      </c>
      <c r="E2035" s="8">
        <v>93891.02</v>
      </c>
      <c r="G2035" s="8" t="s">
        <v>265</v>
      </c>
      <c r="H2035" s="8" t="s">
        <v>2315</v>
      </c>
      <c r="I2035" s="16" t="str">
        <f t="shared" si="33"/>
        <v>03/2026</v>
      </c>
      <c r="J2035" s="16" t="str">
        <f t="shared" si="34"/>
        <v>CXG-0326</v>
      </c>
    </row>
    <row r="2036">
      <c r="A2036" s="8" t="s">
        <v>12218</v>
      </c>
      <c r="B2036" s="13">
        <v>46091.0</v>
      </c>
      <c r="C2036" s="8" t="s">
        <v>6736</v>
      </c>
      <c r="D2036" s="8" t="s">
        <v>1575</v>
      </c>
      <c r="E2036" s="8">
        <v>10000.0</v>
      </c>
      <c r="G2036" s="8" t="s">
        <v>79</v>
      </c>
      <c r="H2036" s="8" t="s">
        <v>12219</v>
      </c>
      <c r="I2036" s="16" t="str">
        <f t="shared" si="33"/>
        <v>03/2026</v>
      </c>
      <c r="J2036" s="16" t="str">
        <f t="shared" si="34"/>
        <v>CXG-0326</v>
      </c>
    </row>
    <row r="2037">
      <c r="A2037" s="8" t="s">
        <v>12220</v>
      </c>
      <c r="B2037" s="13">
        <v>46091.0</v>
      </c>
      <c r="C2037" s="8" t="s">
        <v>7132</v>
      </c>
      <c r="D2037" s="8" t="s">
        <v>2193</v>
      </c>
      <c r="E2037" s="8">
        <v>91371.0</v>
      </c>
      <c r="G2037" s="8" t="s">
        <v>147</v>
      </c>
      <c r="H2037" s="8"/>
      <c r="I2037" s="16" t="str">
        <f t="shared" si="33"/>
        <v>03/2026</v>
      </c>
      <c r="J2037" s="16" t="str">
        <f t="shared" si="34"/>
        <v>CXG-0326</v>
      </c>
    </row>
    <row r="2038">
      <c r="A2038" s="8" t="s">
        <v>12221</v>
      </c>
      <c r="B2038" s="13">
        <v>46091.0</v>
      </c>
      <c r="C2038" s="8" t="s">
        <v>7092</v>
      </c>
      <c r="D2038" s="8" t="s">
        <v>1473</v>
      </c>
      <c r="E2038" s="8">
        <v>352.08</v>
      </c>
      <c r="G2038" s="8" t="s">
        <v>73</v>
      </c>
      <c r="H2038" s="8"/>
      <c r="I2038" s="16" t="str">
        <f t="shared" si="33"/>
        <v>03/2026</v>
      </c>
      <c r="J2038" s="16" t="str">
        <f t="shared" si="34"/>
        <v>CXG-0326</v>
      </c>
    </row>
    <row r="2039">
      <c r="A2039" s="10" t="s">
        <v>12222</v>
      </c>
      <c r="B2039" s="13">
        <v>46091.0</v>
      </c>
      <c r="C2039" s="8" t="s">
        <v>7106</v>
      </c>
      <c r="D2039" s="8" t="s">
        <v>1473</v>
      </c>
      <c r="E2039" s="8">
        <v>234.73</v>
      </c>
      <c r="G2039" s="8" t="s">
        <v>83</v>
      </c>
      <c r="H2039" s="8"/>
      <c r="I2039" s="16" t="str">
        <f t="shared" si="33"/>
        <v>03/2026</v>
      </c>
      <c r="J2039" s="16" t="str">
        <f t="shared" si="34"/>
        <v>CXG-0326</v>
      </c>
    </row>
    <row r="2040">
      <c r="A2040" s="8" t="s">
        <v>12223</v>
      </c>
      <c r="B2040" s="13">
        <v>46091.0</v>
      </c>
      <c r="C2040" s="8" t="s">
        <v>7087</v>
      </c>
      <c r="D2040" s="8" t="s">
        <v>1473</v>
      </c>
      <c r="E2040" s="8">
        <v>2534.18</v>
      </c>
      <c r="G2040" s="8" t="s">
        <v>255</v>
      </c>
      <c r="H2040" s="8"/>
      <c r="I2040" s="16" t="str">
        <f t="shared" si="33"/>
        <v>03/2026</v>
      </c>
      <c r="J2040" s="16" t="str">
        <f t="shared" si="34"/>
        <v>CXG-0326</v>
      </c>
    </row>
    <row r="2041">
      <c r="A2041" s="8" t="s">
        <v>12224</v>
      </c>
      <c r="B2041" s="13">
        <v>46091.0</v>
      </c>
      <c r="C2041" s="8" t="s">
        <v>7135</v>
      </c>
      <c r="D2041" s="8" t="s">
        <v>2193</v>
      </c>
      <c r="E2041" s="8">
        <v>87746.74</v>
      </c>
      <c r="G2041" s="8" t="s">
        <v>224</v>
      </c>
      <c r="H2041" s="8"/>
      <c r="I2041" s="16" t="str">
        <f t="shared" si="33"/>
        <v>03/2026</v>
      </c>
      <c r="J2041" s="16" t="str">
        <f t="shared" si="34"/>
        <v>CXG-0326</v>
      </c>
    </row>
    <row r="2042">
      <c r="A2042" s="8" t="s">
        <v>12225</v>
      </c>
      <c r="B2042" s="13">
        <v>46091.0</v>
      </c>
      <c r="C2042" s="8" t="s">
        <v>7135</v>
      </c>
      <c r="D2042" s="8" t="s">
        <v>2193</v>
      </c>
      <c r="E2042" s="8">
        <v>84610.64</v>
      </c>
      <c r="G2042" s="8" t="s">
        <v>224</v>
      </c>
      <c r="H2042" s="8"/>
      <c r="I2042" s="16" t="str">
        <f t="shared" si="33"/>
        <v>03/2026</v>
      </c>
      <c r="J2042" s="16" t="str">
        <f t="shared" si="34"/>
        <v>CXG-0326</v>
      </c>
    </row>
    <row r="2043">
      <c r="A2043" s="8" t="s">
        <v>12226</v>
      </c>
      <c r="B2043" s="13">
        <v>46091.0</v>
      </c>
      <c r="C2043" s="8" t="s">
        <v>7135</v>
      </c>
      <c r="D2043" s="8" t="s">
        <v>2193</v>
      </c>
      <c r="E2043" s="8">
        <v>75085.01</v>
      </c>
      <c r="G2043" s="8" t="s">
        <v>224</v>
      </c>
      <c r="H2043" s="8"/>
      <c r="I2043" s="16" t="str">
        <f t="shared" si="33"/>
        <v>03/2026</v>
      </c>
      <c r="J2043" s="16" t="str">
        <f t="shared" si="34"/>
        <v>CXG-0326</v>
      </c>
    </row>
    <row r="2044">
      <c r="A2044" s="8" t="s">
        <v>12227</v>
      </c>
      <c r="B2044" s="13">
        <v>46091.0</v>
      </c>
      <c r="C2044" s="8" t="s">
        <v>7135</v>
      </c>
      <c r="D2044" s="8" t="s">
        <v>2193</v>
      </c>
      <c r="E2044" s="8">
        <v>83949.29</v>
      </c>
      <c r="G2044" s="8" t="s">
        <v>224</v>
      </c>
      <c r="H2044" s="8"/>
      <c r="I2044" s="16" t="str">
        <f t="shared" si="33"/>
        <v>03/2026</v>
      </c>
      <c r="J2044" s="16" t="str">
        <f t="shared" si="34"/>
        <v>CXG-0326</v>
      </c>
    </row>
    <row r="2045">
      <c r="A2045" s="8" t="s">
        <v>12228</v>
      </c>
      <c r="B2045" s="13">
        <v>46091.0</v>
      </c>
      <c r="C2045" s="8" t="s">
        <v>7028</v>
      </c>
      <c r="D2045" s="8" t="s">
        <v>2193</v>
      </c>
      <c r="E2045" s="8">
        <v>25000.0</v>
      </c>
      <c r="G2045" s="8" t="s">
        <v>244</v>
      </c>
      <c r="H2045" s="8"/>
      <c r="I2045" s="16" t="str">
        <f t="shared" si="33"/>
        <v>03/2026</v>
      </c>
      <c r="J2045" s="16" t="str">
        <f t="shared" si="34"/>
        <v>CXG-0326</v>
      </c>
    </row>
    <row r="2046">
      <c r="A2046" s="8" t="s">
        <v>12229</v>
      </c>
      <c r="B2046" s="13">
        <v>46091.0</v>
      </c>
      <c r="C2046" s="8" t="s">
        <v>6993</v>
      </c>
      <c r="D2046" s="8" t="s">
        <v>1575</v>
      </c>
      <c r="E2046" s="8">
        <v>50000.0</v>
      </c>
      <c r="G2046" s="8" t="s">
        <v>102</v>
      </c>
      <c r="H2046" s="8" t="s">
        <v>12230</v>
      </c>
      <c r="I2046" s="16" t="str">
        <f t="shared" si="33"/>
        <v>03/2026</v>
      </c>
      <c r="J2046" s="16" t="str">
        <f t="shared" si="34"/>
        <v>CXG-0326</v>
      </c>
    </row>
    <row r="2047">
      <c r="A2047" s="8" t="s">
        <v>12231</v>
      </c>
      <c r="B2047" s="13">
        <v>46091.0</v>
      </c>
      <c r="C2047" s="8" t="s">
        <v>7161</v>
      </c>
      <c r="D2047" s="8" t="s">
        <v>1575</v>
      </c>
      <c r="E2047" s="8">
        <v>106489.0</v>
      </c>
      <c r="G2047" s="8" t="s">
        <v>63</v>
      </c>
      <c r="H2047" s="8" t="s">
        <v>12230</v>
      </c>
      <c r="I2047" s="16" t="str">
        <f t="shared" si="33"/>
        <v>03/2026</v>
      </c>
      <c r="J2047" s="16" t="str">
        <f t="shared" si="34"/>
        <v>CXG-0326</v>
      </c>
    </row>
    <row r="2048">
      <c r="A2048" s="8" t="s">
        <v>12232</v>
      </c>
      <c r="B2048" s="13">
        <v>46091.0</v>
      </c>
      <c r="C2048" s="8" t="s">
        <v>7161</v>
      </c>
      <c r="D2048" s="8" t="s">
        <v>1473</v>
      </c>
      <c r="E2048" s="8">
        <v>0.39</v>
      </c>
      <c r="G2048" s="8" t="s">
        <v>63</v>
      </c>
      <c r="H2048" s="8"/>
      <c r="I2048" s="16" t="str">
        <f t="shared" si="33"/>
        <v>03/2026</v>
      </c>
      <c r="J2048" s="16" t="str">
        <f t="shared" si="34"/>
        <v>CXG-0326</v>
      </c>
    </row>
    <row r="2049">
      <c r="A2049" s="8" t="s">
        <v>12233</v>
      </c>
      <c r="B2049" s="13">
        <v>46091.0</v>
      </c>
      <c r="C2049" s="8" t="s">
        <v>7171</v>
      </c>
      <c r="D2049" s="8" t="s">
        <v>2193</v>
      </c>
      <c r="E2049" s="8">
        <v>89176.0</v>
      </c>
      <c r="G2049" s="8" t="s">
        <v>86</v>
      </c>
      <c r="H2049" s="8"/>
      <c r="I2049" s="16" t="str">
        <f t="shared" si="33"/>
        <v>03/2026</v>
      </c>
      <c r="J2049" s="16" t="str">
        <f t="shared" si="34"/>
        <v>CXG-0326</v>
      </c>
    </row>
    <row r="2050">
      <c r="A2050" s="8" t="s">
        <v>12234</v>
      </c>
      <c r="B2050" s="13">
        <v>46091.0</v>
      </c>
      <c r="C2050" s="8" t="s">
        <v>7154</v>
      </c>
      <c r="D2050" s="8" t="s">
        <v>1509</v>
      </c>
      <c r="E2050" s="8">
        <v>99881.82</v>
      </c>
      <c r="G2050" s="8" t="s">
        <v>265</v>
      </c>
      <c r="H2050" s="8" t="s">
        <v>2315</v>
      </c>
      <c r="I2050" s="16" t="str">
        <f t="shared" si="33"/>
        <v>03/2026</v>
      </c>
      <c r="J2050" s="16" t="str">
        <f t="shared" si="34"/>
        <v>CXG-0326</v>
      </c>
    </row>
    <row r="2051">
      <c r="A2051" s="8" t="s">
        <v>12235</v>
      </c>
      <c r="B2051" s="13">
        <v>46091.0</v>
      </c>
      <c r="C2051" s="8" t="s">
        <v>7154</v>
      </c>
      <c r="D2051" s="8" t="s">
        <v>1473</v>
      </c>
      <c r="E2051" s="8">
        <v>-183.18</v>
      </c>
      <c r="G2051" s="8" t="s">
        <v>265</v>
      </c>
      <c r="H2051" s="8"/>
      <c r="I2051" s="16" t="str">
        <f t="shared" si="33"/>
        <v>03/2026</v>
      </c>
      <c r="J2051" s="16" t="str">
        <f t="shared" si="34"/>
        <v>CXG-0326</v>
      </c>
    </row>
    <row r="2052">
      <c r="A2052" s="8" t="s">
        <v>12236</v>
      </c>
      <c r="B2052" s="13">
        <v>46091.0</v>
      </c>
      <c r="C2052" s="8" t="s">
        <v>6736</v>
      </c>
      <c r="D2052" s="8" t="s">
        <v>1575</v>
      </c>
      <c r="E2052" s="8">
        <v>19400.0</v>
      </c>
      <c r="G2052" s="8" t="s">
        <v>79</v>
      </c>
      <c r="H2052" s="8" t="s">
        <v>657</v>
      </c>
      <c r="I2052" s="16" t="str">
        <f t="shared" si="33"/>
        <v>03/2026</v>
      </c>
      <c r="J2052" s="16" t="str">
        <f t="shared" si="34"/>
        <v>CXG-0326</v>
      </c>
    </row>
    <row r="2053">
      <c r="A2053" s="8" t="s">
        <v>12237</v>
      </c>
      <c r="B2053" s="13">
        <v>46091.0</v>
      </c>
      <c r="C2053" s="8" t="s">
        <v>6736</v>
      </c>
      <c r="D2053" s="8" t="s">
        <v>1473</v>
      </c>
      <c r="E2053" s="8">
        <v>-49.56</v>
      </c>
      <c r="G2053" s="8" t="s">
        <v>79</v>
      </c>
      <c r="H2053" s="8"/>
      <c r="I2053" s="16" t="str">
        <f t="shared" si="33"/>
        <v>03/2026</v>
      </c>
      <c r="J2053" s="16" t="str">
        <f t="shared" si="34"/>
        <v>CXG-0326</v>
      </c>
    </row>
    <row r="2054">
      <c r="A2054" s="8" t="s">
        <v>12238</v>
      </c>
      <c r="B2054" s="13">
        <v>46091.0</v>
      </c>
      <c r="C2054" s="8" t="s">
        <v>6993</v>
      </c>
      <c r="D2054" s="8" t="s">
        <v>1575</v>
      </c>
      <c r="E2054" s="8">
        <v>15000.0</v>
      </c>
      <c r="G2054" s="8" t="s">
        <v>102</v>
      </c>
      <c r="H2054" s="8" t="s">
        <v>689</v>
      </c>
      <c r="I2054" s="16" t="str">
        <f t="shared" si="33"/>
        <v>03/2026</v>
      </c>
      <c r="J2054" s="16" t="str">
        <f t="shared" si="34"/>
        <v>CXG-0326</v>
      </c>
    </row>
    <row r="2055">
      <c r="A2055" s="8" t="s">
        <v>12239</v>
      </c>
      <c r="B2055" s="13">
        <v>46091.0</v>
      </c>
      <c r="C2055" s="8" t="s">
        <v>7023</v>
      </c>
      <c r="D2055" s="8" t="s">
        <v>1478</v>
      </c>
      <c r="E2055" s="8">
        <v>20000.0</v>
      </c>
      <c r="G2055" s="8" t="s">
        <v>57</v>
      </c>
      <c r="H2055" s="8"/>
      <c r="I2055" s="16" t="str">
        <f t="shared" si="33"/>
        <v>03/2026</v>
      </c>
      <c r="J2055" s="16" t="str">
        <f t="shared" si="34"/>
        <v>CXG-0326</v>
      </c>
    </row>
    <row r="2056">
      <c r="A2056" s="8" t="s">
        <v>12240</v>
      </c>
      <c r="B2056" s="13">
        <v>46092.0</v>
      </c>
      <c r="C2056" s="8" t="s">
        <v>7023</v>
      </c>
      <c r="D2056" s="8" t="s">
        <v>1478</v>
      </c>
      <c r="E2056" s="8">
        <v>20000.0</v>
      </c>
      <c r="G2056" s="8" t="s">
        <v>57</v>
      </c>
      <c r="H2056" s="8"/>
      <c r="I2056" s="16" t="str">
        <f t="shared" si="33"/>
        <v>03/2026</v>
      </c>
      <c r="J2056" s="16" t="str">
        <f t="shared" si="34"/>
        <v>CXG-0326</v>
      </c>
    </row>
    <row r="2057">
      <c r="A2057" s="8" t="s">
        <v>12241</v>
      </c>
      <c r="B2057" s="13">
        <v>46092.0</v>
      </c>
      <c r="C2057" s="8"/>
      <c r="D2057" s="8" t="s">
        <v>1505</v>
      </c>
      <c r="E2057" s="8">
        <v>2000.0</v>
      </c>
      <c r="G2057" s="8"/>
      <c r="H2057" s="8" t="s">
        <v>12242</v>
      </c>
      <c r="I2057" s="16" t="str">
        <f t="shared" si="33"/>
        <v>03/2026</v>
      </c>
      <c r="J2057" s="16" t="str">
        <f t="shared" si="34"/>
        <v>CXG-0326</v>
      </c>
    </row>
    <row r="2058">
      <c r="A2058" s="8" t="s">
        <v>12243</v>
      </c>
      <c r="B2058" s="13">
        <v>46092.0</v>
      </c>
      <c r="C2058" s="8" t="s">
        <v>7159</v>
      </c>
      <c r="D2058" s="8" t="s">
        <v>2193</v>
      </c>
      <c r="E2058" s="8">
        <v>106440.21</v>
      </c>
      <c r="G2058" s="8" t="s">
        <v>242</v>
      </c>
      <c r="H2058" s="8"/>
      <c r="I2058" s="16" t="str">
        <f t="shared" si="33"/>
        <v>03/2026</v>
      </c>
      <c r="J2058" s="16" t="str">
        <f t="shared" si="34"/>
        <v>CXG-0326</v>
      </c>
    </row>
    <row r="2059">
      <c r="A2059" s="8" t="s">
        <v>12244</v>
      </c>
      <c r="B2059" s="13">
        <v>46092.0</v>
      </c>
      <c r="C2059" s="8" t="s">
        <v>7159</v>
      </c>
      <c r="D2059" s="8" t="s">
        <v>1473</v>
      </c>
      <c r="E2059" s="8">
        <v>0.97</v>
      </c>
      <c r="G2059" s="8" t="s">
        <v>242</v>
      </c>
      <c r="H2059" s="8"/>
      <c r="I2059" s="16" t="str">
        <f t="shared" si="33"/>
        <v>03/2026</v>
      </c>
      <c r="J2059" s="16" t="str">
        <f t="shared" si="34"/>
        <v>CXG-0326</v>
      </c>
    </row>
    <row r="2060">
      <c r="A2060" s="8" t="s">
        <v>12245</v>
      </c>
      <c r="B2060" s="13">
        <v>46092.0</v>
      </c>
      <c r="C2060" s="8" t="s">
        <v>6980</v>
      </c>
      <c r="D2060" s="8" t="s">
        <v>1575</v>
      </c>
      <c r="E2060" s="8">
        <v>16040.0</v>
      </c>
      <c r="G2060" s="8" t="s">
        <v>27</v>
      </c>
      <c r="H2060" s="8" t="s">
        <v>12230</v>
      </c>
      <c r="I2060" s="16" t="str">
        <f t="shared" si="33"/>
        <v>03/2026</v>
      </c>
      <c r="J2060" s="16" t="str">
        <f t="shared" si="34"/>
        <v>CXG-0326</v>
      </c>
    </row>
    <row r="2061">
      <c r="A2061" s="8" t="s">
        <v>12246</v>
      </c>
      <c r="B2061" s="13">
        <v>46092.0</v>
      </c>
      <c r="C2061" s="8" t="s">
        <v>7146</v>
      </c>
      <c r="D2061" s="8" t="s">
        <v>2193</v>
      </c>
      <c r="E2061" s="8">
        <v>84338.47</v>
      </c>
      <c r="G2061" s="8" t="s">
        <v>53</v>
      </c>
      <c r="H2061" s="8"/>
      <c r="I2061" s="16" t="str">
        <f t="shared" si="33"/>
        <v>03/2026</v>
      </c>
      <c r="J2061" s="16" t="str">
        <f t="shared" si="34"/>
        <v>CXG-0326</v>
      </c>
    </row>
    <row r="2062">
      <c r="A2062" s="8" t="s">
        <v>12247</v>
      </c>
      <c r="B2062" s="13">
        <v>46092.0</v>
      </c>
      <c r="C2062" s="8" t="s">
        <v>6811</v>
      </c>
      <c r="D2062" s="8" t="s">
        <v>1575</v>
      </c>
      <c r="E2062" s="8">
        <v>49500.0</v>
      </c>
      <c r="G2062" s="8" t="s">
        <v>23</v>
      </c>
      <c r="H2062" s="8" t="s">
        <v>12248</v>
      </c>
      <c r="I2062" s="16" t="str">
        <f t="shared" si="33"/>
        <v>03/2026</v>
      </c>
      <c r="J2062" s="16" t="str">
        <f t="shared" si="34"/>
        <v>CXG-0326</v>
      </c>
    </row>
    <row r="2063">
      <c r="A2063" s="8" t="s">
        <v>12249</v>
      </c>
      <c r="B2063" s="13">
        <v>46092.0</v>
      </c>
      <c r="C2063" s="8" t="s">
        <v>7194</v>
      </c>
      <c r="D2063" s="8" t="s">
        <v>1575</v>
      </c>
      <c r="E2063" s="8">
        <v>30470.0</v>
      </c>
      <c r="G2063" s="8" t="s">
        <v>271</v>
      </c>
      <c r="H2063" s="8" t="s">
        <v>689</v>
      </c>
      <c r="I2063" s="16" t="str">
        <f t="shared" si="33"/>
        <v>03/2026</v>
      </c>
      <c r="J2063" s="16" t="str">
        <f t="shared" si="34"/>
        <v>CXG-0326</v>
      </c>
    </row>
    <row r="2064">
      <c r="A2064" s="8" t="s">
        <v>12250</v>
      </c>
      <c r="B2064" s="13">
        <v>46092.0</v>
      </c>
      <c r="C2064" s="8" t="s">
        <v>7194</v>
      </c>
      <c r="D2064" s="8" t="s">
        <v>1575</v>
      </c>
      <c r="E2064" s="8">
        <v>30470.0</v>
      </c>
      <c r="G2064" s="8" t="s">
        <v>271</v>
      </c>
      <c r="H2064" s="8" t="s">
        <v>689</v>
      </c>
      <c r="I2064" s="16" t="str">
        <f t="shared" si="33"/>
        <v>03/2026</v>
      </c>
      <c r="J2064" s="16" t="str">
        <f t="shared" si="34"/>
        <v>CXG-0326</v>
      </c>
    </row>
    <row r="2065">
      <c r="A2065" s="8" t="s">
        <v>12251</v>
      </c>
      <c r="B2065" s="13">
        <v>46092.0</v>
      </c>
      <c r="C2065" s="8" t="s">
        <v>6811</v>
      </c>
      <c r="D2065" s="8" t="s">
        <v>1575</v>
      </c>
      <c r="E2065" s="8">
        <v>160000.0</v>
      </c>
      <c r="G2065" s="8" t="s">
        <v>23</v>
      </c>
      <c r="H2065" s="8" t="s">
        <v>346</v>
      </c>
      <c r="I2065" s="16" t="str">
        <f t="shared" si="33"/>
        <v>03/2026</v>
      </c>
      <c r="J2065" s="16" t="str">
        <f t="shared" si="34"/>
        <v>CXG-0326</v>
      </c>
    </row>
    <row r="2066">
      <c r="A2066" s="8" t="s">
        <v>12252</v>
      </c>
      <c r="B2066" s="13">
        <v>46093.0</v>
      </c>
      <c r="C2066" s="8" t="s">
        <v>7132</v>
      </c>
      <c r="D2066" s="8" t="s">
        <v>2193</v>
      </c>
      <c r="E2066" s="8">
        <v>66759.0</v>
      </c>
      <c r="G2066" s="8" t="s">
        <v>147</v>
      </c>
      <c r="H2066" s="8"/>
      <c r="I2066" s="16" t="str">
        <f t="shared" si="33"/>
        <v>03/2026</v>
      </c>
      <c r="J2066" s="16" t="str">
        <f t="shared" si="34"/>
        <v>CXG-0326</v>
      </c>
    </row>
    <row r="2067">
      <c r="A2067" s="8" t="s">
        <v>12253</v>
      </c>
      <c r="B2067" s="13">
        <v>46093.0</v>
      </c>
      <c r="C2067" s="8" t="s">
        <v>7166</v>
      </c>
      <c r="D2067" s="8" t="s">
        <v>1575</v>
      </c>
      <c r="E2067" s="8">
        <v>5000.0</v>
      </c>
      <c r="G2067" s="8" t="s">
        <v>267</v>
      </c>
      <c r="H2067" s="8" t="s">
        <v>12248</v>
      </c>
      <c r="I2067" s="16" t="str">
        <f t="shared" si="33"/>
        <v>03/2026</v>
      </c>
      <c r="J2067" s="16" t="str">
        <f t="shared" si="34"/>
        <v>CXG-0326</v>
      </c>
    </row>
    <row r="2068">
      <c r="A2068" s="8" t="s">
        <v>12254</v>
      </c>
      <c r="B2068" s="13">
        <v>46093.0</v>
      </c>
      <c r="C2068" s="8" t="s">
        <v>7194</v>
      </c>
      <c r="D2068" s="8" t="s">
        <v>1473</v>
      </c>
      <c r="E2068" s="8">
        <v>-984.0</v>
      </c>
      <c r="G2068" s="8" t="s">
        <v>271</v>
      </c>
      <c r="H2068" s="8"/>
      <c r="I2068" s="16" t="str">
        <f t="shared" si="33"/>
        <v>03/2026</v>
      </c>
      <c r="J2068" s="16" t="str">
        <f t="shared" si="34"/>
        <v>CXG-0326</v>
      </c>
    </row>
    <row r="2069">
      <c r="A2069" s="8" t="s">
        <v>12255</v>
      </c>
      <c r="B2069" s="13">
        <v>46093.0</v>
      </c>
      <c r="C2069" s="8" t="s">
        <v>7146</v>
      </c>
      <c r="D2069" s="8" t="s">
        <v>2193</v>
      </c>
      <c r="E2069" s="8">
        <v>94817.59</v>
      </c>
      <c r="G2069" s="8" t="s">
        <v>53</v>
      </c>
      <c r="H2069" s="8"/>
      <c r="I2069" s="16" t="str">
        <f t="shared" si="33"/>
        <v>03/2026</v>
      </c>
      <c r="J2069" s="16" t="str">
        <f t="shared" si="34"/>
        <v>CXG-0326</v>
      </c>
    </row>
    <row r="2070">
      <c r="A2070" s="8" t="s">
        <v>12256</v>
      </c>
      <c r="B2070" s="13">
        <v>46093.0</v>
      </c>
      <c r="C2070" s="8" t="s">
        <v>7166</v>
      </c>
      <c r="D2070" s="8" t="s">
        <v>1478</v>
      </c>
      <c r="E2070" s="8">
        <v>10690.0</v>
      </c>
      <c r="G2070" s="8" t="s">
        <v>267</v>
      </c>
      <c r="H2070" s="8"/>
      <c r="I2070" s="16" t="str">
        <f t="shared" si="33"/>
        <v>03/2026</v>
      </c>
      <c r="J2070" s="16" t="str">
        <f t="shared" si="34"/>
        <v>CXG-0326</v>
      </c>
    </row>
    <row r="2071">
      <c r="A2071" s="8" t="s">
        <v>12257</v>
      </c>
      <c r="B2071" s="13">
        <v>46093.0</v>
      </c>
      <c r="C2071" s="8" t="s">
        <v>7166</v>
      </c>
      <c r="D2071" s="8" t="s">
        <v>1575</v>
      </c>
      <c r="E2071" s="8">
        <v>16566.0</v>
      </c>
      <c r="G2071" s="8" t="s">
        <v>267</v>
      </c>
      <c r="H2071" s="8" t="s">
        <v>12258</v>
      </c>
      <c r="I2071" s="16" t="str">
        <f t="shared" si="33"/>
        <v>03/2026</v>
      </c>
      <c r="J2071" s="16" t="str">
        <f t="shared" si="34"/>
        <v>CXG-0326</v>
      </c>
    </row>
    <row r="2072">
      <c r="A2072" s="8" t="s">
        <v>12259</v>
      </c>
      <c r="B2072" s="13">
        <v>46093.0</v>
      </c>
      <c r="C2072" s="8" t="s">
        <v>7171</v>
      </c>
      <c r="D2072" s="8" t="s">
        <v>2193</v>
      </c>
      <c r="E2072" s="8">
        <v>78597.0</v>
      </c>
      <c r="G2072" s="8" t="s">
        <v>86</v>
      </c>
      <c r="H2072" s="8"/>
      <c r="I2072" s="16" t="str">
        <f t="shared" si="33"/>
        <v>03/2026</v>
      </c>
      <c r="J2072" s="16" t="str">
        <f t="shared" si="34"/>
        <v>CXG-0326</v>
      </c>
    </row>
    <row r="2073">
      <c r="A2073" s="8" t="s">
        <v>12260</v>
      </c>
      <c r="B2073" s="13">
        <v>46094.0</v>
      </c>
      <c r="C2073" s="8" t="s">
        <v>7049</v>
      </c>
      <c r="D2073" s="8" t="s">
        <v>1478</v>
      </c>
      <c r="E2073" s="8">
        <v>106791.0</v>
      </c>
      <c r="G2073" s="8" t="s">
        <v>95</v>
      </c>
      <c r="H2073" s="8"/>
      <c r="I2073" s="16" t="str">
        <f t="shared" si="33"/>
        <v>03/2026</v>
      </c>
      <c r="J2073" s="16" t="str">
        <f t="shared" si="34"/>
        <v>CXG-0326</v>
      </c>
    </row>
    <row r="2074">
      <c r="A2074" s="8" t="s">
        <v>12261</v>
      </c>
      <c r="B2074" s="13">
        <v>46094.0</v>
      </c>
      <c r="C2074" s="8" t="s">
        <v>7049</v>
      </c>
      <c r="D2074" s="8" t="s">
        <v>1473</v>
      </c>
      <c r="E2074" s="8">
        <v>1.56</v>
      </c>
      <c r="G2074" s="8" t="s">
        <v>95</v>
      </c>
      <c r="H2074" s="8"/>
      <c r="I2074" s="16" t="str">
        <f t="shared" si="33"/>
        <v>03/2026</v>
      </c>
      <c r="J2074" s="16" t="str">
        <f t="shared" si="34"/>
        <v>CXG-0326</v>
      </c>
    </row>
    <row r="2075">
      <c r="A2075" s="8" t="s">
        <v>12262</v>
      </c>
      <c r="B2075" s="13">
        <v>46094.0</v>
      </c>
      <c r="C2075" s="8" t="s">
        <v>7166</v>
      </c>
      <c r="D2075" s="8" t="s">
        <v>1575</v>
      </c>
      <c r="E2075" s="8">
        <v>14000.0</v>
      </c>
      <c r="G2075" s="8" t="s">
        <v>267</v>
      </c>
      <c r="H2075" s="8" t="s">
        <v>12263</v>
      </c>
      <c r="I2075" s="16" t="str">
        <f t="shared" si="33"/>
        <v>03/2026</v>
      </c>
      <c r="J2075" s="16" t="str">
        <f t="shared" si="34"/>
        <v>CXG-0326</v>
      </c>
    </row>
    <row r="2076">
      <c r="A2076" s="8" t="s">
        <v>12264</v>
      </c>
      <c r="B2076" s="13">
        <v>46094.0</v>
      </c>
      <c r="C2076" s="8" t="s">
        <v>6811</v>
      </c>
      <c r="D2076" s="8" t="s">
        <v>1575</v>
      </c>
      <c r="E2076" s="8">
        <v>23113.0</v>
      </c>
      <c r="G2076" s="8" t="s">
        <v>23</v>
      </c>
      <c r="H2076" s="8" t="s">
        <v>9148</v>
      </c>
      <c r="I2076" s="16" t="str">
        <f t="shared" si="33"/>
        <v>03/2026</v>
      </c>
      <c r="J2076" s="16" t="str">
        <f t="shared" si="34"/>
        <v>CXG-0326</v>
      </c>
    </row>
    <row r="2077">
      <c r="A2077" s="8" t="s">
        <v>12265</v>
      </c>
      <c r="B2077" s="13">
        <v>46094.0</v>
      </c>
      <c r="C2077" s="8" t="s">
        <v>6811</v>
      </c>
      <c r="D2077" s="8" t="s">
        <v>1575</v>
      </c>
      <c r="E2077" s="8">
        <v>53180.0</v>
      </c>
      <c r="G2077" s="8" t="s">
        <v>23</v>
      </c>
      <c r="H2077" s="8" t="s">
        <v>12263</v>
      </c>
      <c r="I2077" s="16" t="str">
        <f t="shared" si="33"/>
        <v>03/2026</v>
      </c>
      <c r="J2077" s="16" t="str">
        <f t="shared" si="34"/>
        <v>CXG-0326</v>
      </c>
    </row>
    <row r="2078">
      <c r="A2078" s="8" t="s">
        <v>12266</v>
      </c>
      <c r="B2078" s="13">
        <v>46094.0</v>
      </c>
      <c r="C2078" s="8" t="s">
        <v>6811</v>
      </c>
      <c r="D2078" s="8" t="s">
        <v>1575</v>
      </c>
      <c r="E2078" s="8">
        <v>11367.0</v>
      </c>
      <c r="G2078" s="8" t="s">
        <v>23</v>
      </c>
      <c r="H2078" s="8" t="s">
        <v>9148</v>
      </c>
      <c r="I2078" s="16" t="str">
        <f t="shared" si="33"/>
        <v>03/2026</v>
      </c>
      <c r="J2078" s="16" t="str">
        <f t="shared" si="34"/>
        <v>CXG-0326</v>
      </c>
    </row>
    <row r="2079">
      <c r="A2079" s="8" t="s">
        <v>12267</v>
      </c>
      <c r="B2079" s="13">
        <v>46094.0</v>
      </c>
      <c r="C2079" s="8" t="s">
        <v>6811</v>
      </c>
      <c r="D2079" s="8" t="s">
        <v>1575</v>
      </c>
      <c r="E2079" s="8">
        <v>12000.0</v>
      </c>
      <c r="G2079" s="8" t="s">
        <v>23</v>
      </c>
      <c r="H2079" s="8" t="s">
        <v>12263</v>
      </c>
      <c r="I2079" s="16" t="str">
        <f t="shared" si="33"/>
        <v>03/2026</v>
      </c>
      <c r="J2079" s="16" t="str">
        <f t="shared" si="34"/>
        <v>CXG-0326</v>
      </c>
    </row>
    <row r="2080">
      <c r="A2080" s="8" t="s">
        <v>12268</v>
      </c>
      <c r="B2080" s="13">
        <v>46094.0</v>
      </c>
      <c r="C2080" s="8" t="s">
        <v>7132</v>
      </c>
      <c r="D2080" s="8" t="s">
        <v>2193</v>
      </c>
      <c r="E2080" s="8">
        <v>85995.0</v>
      </c>
      <c r="G2080" s="8" t="s">
        <v>147</v>
      </c>
      <c r="H2080" s="8"/>
      <c r="I2080" s="16" t="str">
        <f t="shared" si="33"/>
        <v>03/2026</v>
      </c>
      <c r="J2080" s="16" t="str">
        <f t="shared" si="34"/>
        <v>CXG-0326</v>
      </c>
    </row>
    <row r="2081">
      <c r="A2081" s="8" t="s">
        <v>12269</v>
      </c>
      <c r="B2081" s="13">
        <v>46095.0</v>
      </c>
      <c r="C2081" s="8" t="s">
        <v>7023</v>
      </c>
      <c r="D2081" s="8" t="s">
        <v>1478</v>
      </c>
      <c r="E2081" s="8">
        <v>20000.0</v>
      </c>
      <c r="G2081" s="8" t="s">
        <v>57</v>
      </c>
      <c r="H2081" s="8"/>
      <c r="I2081" s="16" t="str">
        <f t="shared" si="33"/>
        <v>03/2026</v>
      </c>
      <c r="J2081" s="16" t="str">
        <f t="shared" si="34"/>
        <v>CXG-0326</v>
      </c>
    </row>
    <row r="2082">
      <c r="A2082" s="8" t="s">
        <v>12270</v>
      </c>
      <c r="B2082" s="13">
        <v>46095.0</v>
      </c>
      <c r="C2082" s="8" t="s">
        <v>7023</v>
      </c>
      <c r="D2082" s="8" t="s">
        <v>1478</v>
      </c>
      <c r="E2082" s="8">
        <v>10000.0</v>
      </c>
      <c r="G2082" s="8" t="s">
        <v>57</v>
      </c>
      <c r="H2082" s="8"/>
      <c r="I2082" s="16" t="str">
        <f t="shared" si="33"/>
        <v>03/2026</v>
      </c>
      <c r="J2082" s="16" t="str">
        <f t="shared" si="34"/>
        <v>CXG-0326</v>
      </c>
    </row>
    <row r="2083">
      <c r="A2083" s="8" t="s">
        <v>12271</v>
      </c>
      <c r="B2083" s="13">
        <v>46095.0</v>
      </c>
      <c r="C2083" s="8" t="s">
        <v>6980</v>
      </c>
      <c r="D2083" s="8" t="s">
        <v>1478</v>
      </c>
      <c r="E2083" s="8">
        <v>15000.0</v>
      </c>
      <c r="G2083" s="8" t="s">
        <v>27</v>
      </c>
      <c r="H2083" s="8"/>
      <c r="I2083" s="16" t="str">
        <f t="shared" si="33"/>
        <v>03/2026</v>
      </c>
      <c r="J2083" s="16" t="str">
        <f t="shared" si="34"/>
        <v>CXG-0326</v>
      </c>
    </row>
    <row r="2084">
      <c r="A2084" s="8" t="s">
        <v>12272</v>
      </c>
      <c r="B2084" s="13">
        <v>46097.0</v>
      </c>
      <c r="C2084" s="8" t="s">
        <v>7122</v>
      </c>
      <c r="D2084" s="8" t="s">
        <v>1575</v>
      </c>
      <c r="E2084" s="8">
        <v>25000.0</v>
      </c>
      <c r="G2084" s="8" t="s">
        <v>261</v>
      </c>
      <c r="H2084" s="8" t="s">
        <v>12263</v>
      </c>
      <c r="I2084" s="16" t="str">
        <f t="shared" si="33"/>
        <v>03/2026</v>
      </c>
      <c r="J2084" s="16" t="str">
        <f t="shared" si="34"/>
        <v>CXG-0326</v>
      </c>
    </row>
    <row r="2085">
      <c r="A2085" s="8" t="s">
        <v>12273</v>
      </c>
      <c r="B2085" s="13">
        <v>46097.0</v>
      </c>
      <c r="C2085" s="8" t="s">
        <v>7122</v>
      </c>
      <c r="D2085" s="8" t="s">
        <v>1575</v>
      </c>
      <c r="E2085" s="8">
        <v>6384.0</v>
      </c>
      <c r="G2085" s="8" t="s">
        <v>261</v>
      </c>
      <c r="H2085" s="8" t="s">
        <v>12263</v>
      </c>
      <c r="I2085" s="16" t="str">
        <f t="shared" si="33"/>
        <v>03/2026</v>
      </c>
      <c r="J2085" s="16" t="str">
        <f t="shared" si="34"/>
        <v>CXG-0326</v>
      </c>
    </row>
    <row r="2086">
      <c r="A2086" s="8" t="s">
        <v>12274</v>
      </c>
      <c r="B2086" s="13">
        <v>46097.0</v>
      </c>
      <c r="C2086" s="8" t="s">
        <v>7122</v>
      </c>
      <c r="D2086" s="8" t="s">
        <v>1575</v>
      </c>
      <c r="E2086" s="8">
        <v>5000.0</v>
      </c>
      <c r="G2086" s="8" t="s">
        <v>261</v>
      </c>
      <c r="H2086" s="8" t="s">
        <v>12263</v>
      </c>
      <c r="I2086" s="16" t="str">
        <f t="shared" si="33"/>
        <v>03/2026</v>
      </c>
      <c r="J2086" s="16" t="str">
        <f t="shared" si="34"/>
        <v>CXG-0326</v>
      </c>
    </row>
    <row r="2087">
      <c r="A2087" s="8" t="s">
        <v>12275</v>
      </c>
      <c r="B2087" s="13">
        <v>46097.0</v>
      </c>
      <c r="C2087" s="8" t="s">
        <v>7122</v>
      </c>
      <c r="D2087" s="8" t="s">
        <v>1473</v>
      </c>
      <c r="E2087" s="8">
        <v>-0.26</v>
      </c>
      <c r="G2087" s="8" t="s">
        <v>261</v>
      </c>
      <c r="H2087" s="8"/>
      <c r="I2087" s="16" t="str">
        <f t="shared" si="33"/>
        <v>03/2026</v>
      </c>
      <c r="J2087" s="16" t="str">
        <f t="shared" si="34"/>
        <v>CXG-0326</v>
      </c>
    </row>
    <row r="2088">
      <c r="A2088" s="8" t="s">
        <v>12276</v>
      </c>
      <c r="B2088" s="13">
        <v>46097.0</v>
      </c>
      <c r="C2088" s="8" t="s">
        <v>7023</v>
      </c>
      <c r="D2088" s="8" t="s">
        <v>1478</v>
      </c>
      <c r="E2088" s="8">
        <v>30000.0</v>
      </c>
      <c r="G2088" s="8" t="s">
        <v>57</v>
      </c>
      <c r="H2088" s="8"/>
      <c r="I2088" s="16" t="str">
        <f t="shared" si="33"/>
        <v>03/2026</v>
      </c>
      <c r="J2088" s="16" t="str">
        <f t="shared" si="34"/>
        <v>CXG-0326</v>
      </c>
    </row>
    <row r="2089">
      <c r="A2089" s="8" t="s">
        <v>12277</v>
      </c>
      <c r="B2089" s="13">
        <v>46097.0</v>
      </c>
      <c r="C2089" s="8" t="s">
        <v>7166</v>
      </c>
      <c r="D2089" s="8" t="s">
        <v>1478</v>
      </c>
      <c r="E2089" s="8">
        <v>3590.0</v>
      </c>
      <c r="G2089" s="8" t="s">
        <v>267</v>
      </c>
      <c r="H2089" s="8"/>
      <c r="I2089" s="16" t="str">
        <f t="shared" si="33"/>
        <v>03/2026</v>
      </c>
      <c r="J2089" s="16" t="str">
        <f t="shared" si="34"/>
        <v>CXG-0326</v>
      </c>
    </row>
    <row r="2090">
      <c r="A2090" s="8" t="s">
        <v>12278</v>
      </c>
      <c r="B2090" s="13">
        <v>46097.0</v>
      </c>
      <c r="C2090" s="8" t="s">
        <v>6811</v>
      </c>
      <c r="D2090" s="8" t="s">
        <v>1575</v>
      </c>
      <c r="E2090" s="8">
        <v>48000.0</v>
      </c>
      <c r="G2090" s="8" t="s">
        <v>23</v>
      </c>
      <c r="H2090" s="8" t="s">
        <v>12279</v>
      </c>
      <c r="I2090" s="16" t="str">
        <f t="shared" si="33"/>
        <v>03/2026</v>
      </c>
      <c r="J2090" s="16" t="str">
        <f t="shared" si="34"/>
        <v>CXG-0326</v>
      </c>
    </row>
    <row r="2091">
      <c r="A2091" s="8" t="s">
        <v>12280</v>
      </c>
      <c r="B2091" s="13">
        <v>46097.0</v>
      </c>
      <c r="C2091" s="8" t="s">
        <v>7166</v>
      </c>
      <c r="D2091" s="8" t="s">
        <v>1575</v>
      </c>
      <c r="E2091" s="8">
        <v>11236.0</v>
      </c>
      <c r="G2091" s="8" t="s">
        <v>267</v>
      </c>
      <c r="H2091" s="8" t="s">
        <v>346</v>
      </c>
      <c r="I2091" s="16" t="str">
        <f t="shared" si="33"/>
        <v>03/2026</v>
      </c>
      <c r="J2091" s="16" t="str">
        <f t="shared" si="34"/>
        <v>CXG-0326</v>
      </c>
    </row>
    <row r="2092">
      <c r="A2092" s="8" t="s">
        <v>12281</v>
      </c>
      <c r="B2092" s="13">
        <v>46097.0</v>
      </c>
      <c r="C2092" s="8" t="s">
        <v>7023</v>
      </c>
      <c r="D2092" s="8" t="s">
        <v>1478</v>
      </c>
      <c r="E2092" s="8">
        <v>12818.0</v>
      </c>
      <c r="G2092" s="8" t="s">
        <v>57</v>
      </c>
      <c r="H2092" s="8"/>
      <c r="I2092" s="16" t="str">
        <f t="shared" si="33"/>
        <v>03/2026</v>
      </c>
      <c r="J2092" s="16" t="str">
        <f t="shared" si="34"/>
        <v>CXG-0326</v>
      </c>
    </row>
    <row r="2093">
      <c r="A2093" s="8" t="s">
        <v>12282</v>
      </c>
      <c r="B2093" s="13">
        <v>46098.0</v>
      </c>
      <c r="C2093" s="8" t="s">
        <v>7023</v>
      </c>
      <c r="D2093" s="8" t="s">
        <v>1473</v>
      </c>
      <c r="E2093" s="8">
        <v>-300.0</v>
      </c>
      <c r="G2093" s="8" t="s">
        <v>57</v>
      </c>
      <c r="H2093" s="8"/>
      <c r="I2093" s="16" t="str">
        <f t="shared" si="33"/>
        <v>03/2026</v>
      </c>
      <c r="J2093" s="16" t="str">
        <f t="shared" si="34"/>
        <v>CXG-0326</v>
      </c>
    </row>
    <row r="2094">
      <c r="A2094" s="8" t="s">
        <v>12283</v>
      </c>
      <c r="B2094" s="13">
        <v>46098.0</v>
      </c>
      <c r="C2094" s="8" t="s">
        <v>7135</v>
      </c>
      <c r="D2094" s="8" t="s">
        <v>2193</v>
      </c>
      <c r="E2094" s="8">
        <v>48790.85</v>
      </c>
      <c r="G2094" s="8" t="s">
        <v>224</v>
      </c>
      <c r="H2094" s="8"/>
      <c r="I2094" s="16" t="str">
        <f t="shared" si="33"/>
        <v>03/2026</v>
      </c>
      <c r="J2094" s="16" t="str">
        <f t="shared" si="34"/>
        <v>CXG-0326</v>
      </c>
    </row>
    <row r="2095">
      <c r="A2095" s="8" t="s">
        <v>12284</v>
      </c>
      <c r="B2095" s="13">
        <v>46098.0</v>
      </c>
      <c r="C2095" s="8" t="s">
        <v>7146</v>
      </c>
      <c r="D2095" s="8" t="s">
        <v>1473</v>
      </c>
      <c r="E2095" s="8">
        <v>270.7</v>
      </c>
      <c r="G2095" s="8" t="s">
        <v>53</v>
      </c>
      <c r="H2095" s="8"/>
      <c r="I2095" s="16" t="str">
        <f t="shared" si="33"/>
        <v>03/2026</v>
      </c>
      <c r="J2095" s="16" t="str">
        <f t="shared" si="34"/>
        <v>CXG-0326</v>
      </c>
    </row>
    <row r="2096">
      <c r="A2096" s="8" t="s">
        <v>12285</v>
      </c>
      <c r="B2096" s="13">
        <v>46098.0</v>
      </c>
      <c r="C2096" s="8" t="s">
        <v>6980</v>
      </c>
      <c r="D2096" s="8" t="s">
        <v>1478</v>
      </c>
      <c r="E2096" s="8">
        <v>8000.0</v>
      </c>
      <c r="G2096" s="8" t="s">
        <v>27</v>
      </c>
      <c r="H2096" s="8"/>
      <c r="I2096" s="16" t="str">
        <f t="shared" si="33"/>
        <v>03/2026</v>
      </c>
      <c r="J2096" s="16" t="str">
        <f t="shared" si="34"/>
        <v>CXG-0326</v>
      </c>
    </row>
    <row r="2097">
      <c r="A2097" s="8" t="s">
        <v>12286</v>
      </c>
      <c r="B2097" s="13">
        <v>46098.0</v>
      </c>
      <c r="C2097" s="8" t="s">
        <v>6980</v>
      </c>
      <c r="D2097" s="8" t="s">
        <v>1478</v>
      </c>
      <c r="E2097" s="8">
        <v>7000.0</v>
      </c>
      <c r="G2097" s="8" t="s">
        <v>27</v>
      </c>
      <c r="H2097" s="8"/>
      <c r="I2097" s="16" t="str">
        <f t="shared" si="33"/>
        <v>03/2026</v>
      </c>
      <c r="J2097" s="16" t="str">
        <f t="shared" si="34"/>
        <v>CXG-0326</v>
      </c>
    </row>
    <row r="2098">
      <c r="A2098" s="8" t="s">
        <v>12287</v>
      </c>
      <c r="B2098" s="13">
        <v>46098.0</v>
      </c>
      <c r="C2098" s="8" t="s">
        <v>7212</v>
      </c>
      <c r="D2098" s="8" t="s">
        <v>1478</v>
      </c>
      <c r="E2098" s="8">
        <v>103413.0</v>
      </c>
      <c r="G2098" s="8" t="s">
        <v>226</v>
      </c>
      <c r="H2098" s="8"/>
      <c r="I2098" s="16" t="str">
        <f t="shared" si="33"/>
        <v>03/2026</v>
      </c>
      <c r="J2098" s="16" t="str">
        <f t="shared" si="34"/>
        <v>CXG-0326</v>
      </c>
    </row>
    <row r="2099">
      <c r="A2099" s="8" t="s">
        <v>12288</v>
      </c>
      <c r="B2099" s="13">
        <v>46098.0</v>
      </c>
      <c r="C2099" s="8" t="s">
        <v>7212</v>
      </c>
      <c r="D2099" s="8" t="s">
        <v>1473</v>
      </c>
      <c r="E2099" s="8">
        <v>0.6</v>
      </c>
      <c r="G2099" s="8" t="s">
        <v>226</v>
      </c>
      <c r="H2099" s="8"/>
      <c r="I2099" s="16" t="str">
        <f t="shared" si="33"/>
        <v>03/2026</v>
      </c>
      <c r="J2099" s="16" t="str">
        <f t="shared" si="34"/>
        <v>CXG-0326</v>
      </c>
    </row>
    <row r="2100">
      <c r="A2100" s="8" t="s">
        <v>12289</v>
      </c>
      <c r="B2100" s="13">
        <v>46099.0</v>
      </c>
      <c r="C2100" s="8" t="s">
        <v>7154</v>
      </c>
      <c r="D2100" s="8" t="s">
        <v>1509</v>
      </c>
      <c r="E2100" s="8">
        <v>99592.16</v>
      </c>
      <c r="G2100" s="8" t="s">
        <v>265</v>
      </c>
      <c r="H2100" s="8" t="s">
        <v>2315</v>
      </c>
      <c r="I2100" s="16" t="str">
        <f t="shared" si="33"/>
        <v>03/2026</v>
      </c>
      <c r="J2100" s="16" t="str">
        <f t="shared" si="34"/>
        <v>CXG-0326</v>
      </c>
    </row>
    <row r="2101">
      <c r="A2101" s="8" t="s">
        <v>12290</v>
      </c>
      <c r="B2101" s="13">
        <v>46099.0</v>
      </c>
      <c r="C2101" s="8" t="s">
        <v>6811</v>
      </c>
      <c r="D2101" s="8" t="s">
        <v>1575</v>
      </c>
      <c r="E2101" s="8">
        <v>50000.0</v>
      </c>
      <c r="G2101" s="8" t="s">
        <v>23</v>
      </c>
      <c r="H2101" s="8" t="s">
        <v>12156</v>
      </c>
      <c r="I2101" s="16" t="str">
        <f t="shared" si="33"/>
        <v>03/2026</v>
      </c>
      <c r="J2101" s="16" t="str">
        <f t="shared" si="34"/>
        <v>CXG-0326</v>
      </c>
    </row>
    <row r="2102">
      <c r="A2102" s="10" t="s">
        <v>12291</v>
      </c>
      <c r="B2102" s="13">
        <v>46099.0</v>
      </c>
      <c r="C2102" s="8" t="s">
        <v>6811</v>
      </c>
      <c r="D2102" s="8" t="s">
        <v>1575</v>
      </c>
      <c r="E2102" s="8">
        <v>28850.0</v>
      </c>
      <c r="G2102" s="8" t="s">
        <v>23</v>
      </c>
      <c r="H2102" s="8" t="s">
        <v>12292</v>
      </c>
      <c r="I2102" s="16" t="str">
        <f t="shared" si="33"/>
        <v>03/2026</v>
      </c>
      <c r="J2102" s="16" t="str">
        <f t="shared" si="34"/>
        <v>CXG-0326</v>
      </c>
    </row>
    <row r="2103">
      <c r="A2103" s="8" t="s">
        <v>12293</v>
      </c>
      <c r="B2103" s="13">
        <v>46099.0</v>
      </c>
      <c r="C2103" s="8" t="s">
        <v>6811</v>
      </c>
      <c r="D2103" s="8" t="s">
        <v>1575</v>
      </c>
      <c r="E2103" s="8">
        <v>66150.0</v>
      </c>
      <c r="G2103" s="8" t="s">
        <v>23</v>
      </c>
      <c r="H2103" s="8" t="s">
        <v>12156</v>
      </c>
      <c r="I2103" s="16" t="str">
        <f t="shared" si="33"/>
        <v>03/2026</v>
      </c>
      <c r="J2103" s="16" t="str">
        <f t="shared" si="34"/>
        <v>CXG-0326</v>
      </c>
    </row>
    <row r="2104">
      <c r="A2104" s="8" t="s">
        <v>12294</v>
      </c>
      <c r="B2104" s="13">
        <v>46099.0</v>
      </c>
      <c r="C2104" s="8" t="s">
        <v>7199</v>
      </c>
      <c r="D2104" s="8" t="s">
        <v>2193</v>
      </c>
      <c r="E2104" s="8">
        <v>108270.0</v>
      </c>
      <c r="G2104" s="8" t="s">
        <v>273</v>
      </c>
      <c r="H2104" s="8"/>
      <c r="I2104" s="16" t="str">
        <f t="shared" si="33"/>
        <v>03/2026</v>
      </c>
      <c r="J2104" s="16" t="str">
        <f t="shared" si="34"/>
        <v>CXG-0326</v>
      </c>
    </row>
    <row r="2105">
      <c r="A2105" s="8" t="s">
        <v>12295</v>
      </c>
      <c r="B2105" s="13">
        <v>46099.0</v>
      </c>
      <c r="C2105" s="8" t="s">
        <v>6811</v>
      </c>
      <c r="D2105" s="8" t="s">
        <v>1575</v>
      </c>
      <c r="E2105" s="8">
        <v>25540.0</v>
      </c>
      <c r="G2105" s="8" t="s">
        <v>23</v>
      </c>
      <c r="H2105" s="8" t="s">
        <v>12164</v>
      </c>
      <c r="I2105" s="16" t="str">
        <f t="shared" si="33"/>
        <v>03/2026</v>
      </c>
      <c r="J2105" s="16" t="str">
        <f t="shared" si="34"/>
        <v>CXG-0326</v>
      </c>
    </row>
    <row r="2106">
      <c r="A2106" s="8" t="s">
        <v>12296</v>
      </c>
      <c r="B2106" s="13">
        <v>46099.0</v>
      </c>
      <c r="C2106" s="8" t="s">
        <v>6811</v>
      </c>
      <c r="D2106" s="8" t="s">
        <v>1575</v>
      </c>
      <c r="E2106" s="8">
        <v>20160.0</v>
      </c>
      <c r="G2106" s="8" t="s">
        <v>23</v>
      </c>
      <c r="H2106" s="8" t="s">
        <v>12297</v>
      </c>
      <c r="I2106" s="16" t="str">
        <f t="shared" si="33"/>
        <v>03/2026</v>
      </c>
      <c r="J2106" s="16" t="str">
        <f t="shared" si="34"/>
        <v>CXG-0326</v>
      </c>
    </row>
    <row r="2107">
      <c r="A2107" s="8" t="s">
        <v>12298</v>
      </c>
      <c r="B2107" s="13">
        <v>46099.0</v>
      </c>
      <c r="C2107" s="8" t="s">
        <v>6811</v>
      </c>
      <c r="D2107" s="8" t="s">
        <v>1575</v>
      </c>
      <c r="E2107" s="8">
        <v>300.0</v>
      </c>
      <c r="G2107" s="8" t="s">
        <v>23</v>
      </c>
      <c r="H2107" s="8" t="s">
        <v>12297</v>
      </c>
      <c r="I2107" s="16" t="str">
        <f t="shared" si="33"/>
        <v>03/2026</v>
      </c>
      <c r="J2107" s="16" t="str">
        <f t="shared" si="34"/>
        <v>CXG-0326</v>
      </c>
    </row>
    <row r="2108">
      <c r="A2108" s="8" t="s">
        <v>12299</v>
      </c>
      <c r="B2108" s="13">
        <v>46099.0</v>
      </c>
      <c r="C2108" s="8" t="s">
        <v>7005</v>
      </c>
      <c r="D2108" s="8" t="s">
        <v>1575</v>
      </c>
      <c r="E2108" s="8">
        <v>50000.0</v>
      </c>
      <c r="G2108" s="8" t="s">
        <v>240</v>
      </c>
      <c r="H2108" s="8" t="s">
        <v>12300</v>
      </c>
      <c r="I2108" s="16" t="str">
        <f t="shared" si="33"/>
        <v>03/2026</v>
      </c>
      <c r="J2108" s="16" t="str">
        <f t="shared" si="34"/>
        <v>CXG-0326</v>
      </c>
    </row>
    <row r="2109">
      <c r="A2109" s="8" t="s">
        <v>12301</v>
      </c>
      <c r="B2109" s="13">
        <v>46099.0</v>
      </c>
      <c r="C2109" s="8" t="s">
        <v>7132</v>
      </c>
      <c r="D2109" s="8" t="s">
        <v>2193</v>
      </c>
      <c r="E2109" s="8">
        <v>67515.0</v>
      </c>
      <c r="G2109" s="8" t="s">
        <v>147</v>
      </c>
      <c r="H2109" s="8"/>
      <c r="I2109" s="16" t="str">
        <f t="shared" si="33"/>
        <v>03/2026</v>
      </c>
      <c r="J2109" s="16" t="str">
        <f t="shared" si="34"/>
        <v>CXG-0326</v>
      </c>
    </row>
    <row r="2110">
      <c r="A2110" s="10" t="s">
        <v>12302</v>
      </c>
      <c r="B2110" s="13">
        <v>46100.0</v>
      </c>
      <c r="C2110" s="8" t="s">
        <v>6811</v>
      </c>
      <c r="D2110" s="8" t="s">
        <v>1575</v>
      </c>
      <c r="E2110" s="8">
        <v>45000.0</v>
      </c>
      <c r="G2110" s="8" t="s">
        <v>23</v>
      </c>
      <c r="H2110" s="8" t="s">
        <v>12300</v>
      </c>
      <c r="I2110" s="16" t="str">
        <f t="shared" si="33"/>
        <v>03/2026</v>
      </c>
      <c r="J2110" s="16" t="str">
        <f t="shared" si="34"/>
        <v>CXG-0326</v>
      </c>
    </row>
    <row r="2111">
      <c r="A2111" s="8" t="s">
        <v>12303</v>
      </c>
      <c r="B2111" s="13">
        <v>46101.0</v>
      </c>
      <c r="C2111" s="8" t="s">
        <v>7132</v>
      </c>
      <c r="D2111" s="8" t="s">
        <v>2193</v>
      </c>
      <c r="E2111" s="8">
        <v>84609.0</v>
      </c>
      <c r="G2111" s="8" t="s">
        <v>147</v>
      </c>
      <c r="H2111" s="8"/>
      <c r="I2111" s="16" t="str">
        <f t="shared" si="33"/>
        <v>03/2026</v>
      </c>
      <c r="J2111" s="16" t="str">
        <f t="shared" si="34"/>
        <v>CXG-0326</v>
      </c>
    </row>
    <row r="2112">
      <c r="A2112" s="8" t="s">
        <v>12304</v>
      </c>
      <c r="B2112" s="13">
        <v>46101.0</v>
      </c>
      <c r="C2112" s="8" t="s">
        <v>6530</v>
      </c>
      <c r="D2112" s="8" t="s">
        <v>1473</v>
      </c>
      <c r="E2112" s="8">
        <v>1323.06</v>
      </c>
      <c r="G2112" s="8" t="s">
        <v>37</v>
      </c>
      <c r="H2112" s="8"/>
      <c r="I2112" s="16" t="str">
        <f t="shared" si="33"/>
        <v>03/2026</v>
      </c>
      <c r="J2112" s="16" t="str">
        <f t="shared" si="34"/>
        <v>CXG-0326</v>
      </c>
    </row>
    <row r="2113">
      <c r="A2113" s="8" t="s">
        <v>12305</v>
      </c>
      <c r="B2113" s="13">
        <v>46101.0</v>
      </c>
      <c r="C2113" s="8" t="s">
        <v>7154</v>
      </c>
      <c r="D2113" s="8" t="s">
        <v>1473</v>
      </c>
      <c r="E2113" s="8">
        <v>316.77</v>
      </c>
      <c r="G2113" s="8" t="s">
        <v>265</v>
      </c>
      <c r="H2113" s="8"/>
      <c r="I2113" s="16" t="str">
        <f t="shared" si="33"/>
        <v>03/2026</v>
      </c>
      <c r="J2113" s="16" t="str">
        <f t="shared" si="34"/>
        <v>CXG-0326</v>
      </c>
    </row>
    <row r="2114">
      <c r="A2114" s="8" t="s">
        <v>12306</v>
      </c>
      <c r="B2114" s="13">
        <v>46101.0</v>
      </c>
      <c r="C2114" s="8" t="s">
        <v>7049</v>
      </c>
      <c r="D2114" s="8" t="s">
        <v>1478</v>
      </c>
      <c r="E2114" s="8">
        <v>60000.0</v>
      </c>
      <c r="G2114" s="8" t="s">
        <v>95</v>
      </c>
      <c r="H2114" s="8"/>
      <c r="I2114" s="16" t="str">
        <f t="shared" si="33"/>
        <v>03/2026</v>
      </c>
      <c r="J2114" s="16" t="str">
        <f t="shared" si="34"/>
        <v>CXG-0326</v>
      </c>
    </row>
    <row r="2115">
      <c r="A2115" s="8" t="s">
        <v>12307</v>
      </c>
      <c r="B2115" s="13">
        <v>46101.0</v>
      </c>
      <c r="C2115" s="8" t="s">
        <v>6811</v>
      </c>
      <c r="D2115" s="8" t="s">
        <v>1575</v>
      </c>
      <c r="E2115" s="8">
        <v>40000.0</v>
      </c>
      <c r="G2115" s="8" t="s">
        <v>23</v>
      </c>
      <c r="H2115" s="8" t="s">
        <v>657</v>
      </c>
      <c r="I2115" s="16" t="str">
        <f t="shared" si="33"/>
        <v>03/2026</v>
      </c>
      <c r="J2115" s="16" t="str">
        <f t="shared" si="34"/>
        <v>CXG-0326</v>
      </c>
    </row>
    <row r="2116">
      <c r="A2116" s="8" t="s">
        <v>12308</v>
      </c>
      <c r="B2116" s="13">
        <v>46101.0</v>
      </c>
      <c r="C2116" s="8" t="s">
        <v>6811</v>
      </c>
      <c r="D2116" s="8" t="s">
        <v>1575</v>
      </c>
      <c r="E2116" s="8">
        <v>11290.0</v>
      </c>
      <c r="G2116" s="8" t="s">
        <v>23</v>
      </c>
      <c r="H2116" s="8" t="s">
        <v>698</v>
      </c>
      <c r="I2116" s="16" t="str">
        <f t="shared" si="33"/>
        <v>03/2026</v>
      </c>
      <c r="J2116" s="16" t="str">
        <f t="shared" si="34"/>
        <v>CXG-0326</v>
      </c>
    </row>
    <row r="2117">
      <c r="A2117" s="8" t="s">
        <v>12309</v>
      </c>
      <c r="B2117" s="13">
        <v>46101.0</v>
      </c>
      <c r="C2117" s="8" t="s">
        <v>7005</v>
      </c>
      <c r="D2117" s="8" t="s">
        <v>1478</v>
      </c>
      <c r="E2117" s="8">
        <v>19600.0</v>
      </c>
      <c r="G2117" s="8" t="s">
        <v>240</v>
      </c>
      <c r="H2117" s="8"/>
      <c r="I2117" s="16" t="str">
        <f t="shared" si="33"/>
        <v>03/2026</v>
      </c>
      <c r="J2117" s="16" t="str">
        <f t="shared" si="34"/>
        <v>CXG-0326</v>
      </c>
    </row>
    <row r="2118">
      <c r="A2118" s="8" t="s">
        <v>12310</v>
      </c>
      <c r="B2118" s="13">
        <v>46101.0</v>
      </c>
      <c r="C2118" s="8" t="s">
        <v>7215</v>
      </c>
      <c r="D2118" s="8" t="s">
        <v>2193</v>
      </c>
      <c r="E2118" s="8">
        <v>22225.0</v>
      </c>
      <c r="G2118" s="8" t="s">
        <v>244</v>
      </c>
      <c r="H2118" s="8"/>
      <c r="I2118" s="16" t="str">
        <f t="shared" si="33"/>
        <v>03/2026</v>
      </c>
      <c r="J2118" s="16" t="str">
        <f t="shared" si="34"/>
        <v>CXG-0326</v>
      </c>
    </row>
    <row r="2119">
      <c r="A2119" s="8" t="s">
        <v>12311</v>
      </c>
      <c r="B2119" s="13">
        <v>46101.0</v>
      </c>
      <c r="C2119" s="8" t="s">
        <v>6811</v>
      </c>
      <c r="D2119" s="8" t="s">
        <v>1575</v>
      </c>
      <c r="E2119" s="8">
        <v>30000.0</v>
      </c>
      <c r="G2119" s="8" t="s">
        <v>23</v>
      </c>
      <c r="H2119" s="8" t="s">
        <v>702</v>
      </c>
      <c r="I2119" s="16" t="str">
        <f t="shared" si="33"/>
        <v>03/2026</v>
      </c>
      <c r="J2119" s="16" t="str">
        <f t="shared" si="34"/>
        <v>CXG-0326</v>
      </c>
    </row>
    <row r="2120">
      <c r="A2120" s="8" t="s">
        <v>12312</v>
      </c>
      <c r="B2120" s="13">
        <v>46101.0</v>
      </c>
      <c r="C2120" s="8" t="s">
        <v>7049</v>
      </c>
      <c r="D2120" s="8" t="s">
        <v>1575</v>
      </c>
      <c r="E2120" s="8">
        <v>28207.0</v>
      </c>
      <c r="G2120" s="8" t="s">
        <v>95</v>
      </c>
      <c r="H2120" s="8" t="s">
        <v>687</v>
      </c>
      <c r="I2120" s="16" t="str">
        <f t="shared" si="33"/>
        <v>03/2026</v>
      </c>
      <c r="J2120" s="16" t="str">
        <f t="shared" si="34"/>
        <v>CXG-0326</v>
      </c>
    </row>
    <row r="2121">
      <c r="A2121" s="8" t="s">
        <v>12313</v>
      </c>
      <c r="B2121" s="13">
        <v>46101.0</v>
      </c>
      <c r="C2121" s="8" t="s">
        <v>7049</v>
      </c>
      <c r="D2121" s="8" t="s">
        <v>1473</v>
      </c>
      <c r="E2121" s="8">
        <v>0.62</v>
      </c>
      <c r="G2121" s="8" t="s">
        <v>95</v>
      </c>
      <c r="H2121" s="8"/>
      <c r="I2121" s="16" t="str">
        <f t="shared" si="33"/>
        <v>03/2026</v>
      </c>
      <c r="J2121" s="16" t="str">
        <f t="shared" si="34"/>
        <v>CXG-0326</v>
      </c>
    </row>
    <row r="2122">
      <c r="A2122" s="8" t="s">
        <v>12314</v>
      </c>
      <c r="B2122" s="13">
        <v>46101.0</v>
      </c>
      <c r="C2122" s="8" t="s">
        <v>7159</v>
      </c>
      <c r="D2122" s="8" t="s">
        <v>2193</v>
      </c>
      <c r="E2122" s="8">
        <v>101970.0</v>
      </c>
      <c r="G2122" s="8" t="s">
        <v>242</v>
      </c>
      <c r="H2122" s="8"/>
      <c r="I2122" s="16" t="str">
        <f t="shared" si="33"/>
        <v>03/2026</v>
      </c>
      <c r="J2122" s="16" t="str">
        <f t="shared" si="34"/>
        <v>CXG-0326</v>
      </c>
    </row>
    <row r="2123">
      <c r="A2123" s="8" t="s">
        <v>12315</v>
      </c>
      <c r="B2123" s="13">
        <v>46101.0</v>
      </c>
      <c r="C2123" s="8" t="s">
        <v>7132</v>
      </c>
      <c r="D2123" s="8" t="s">
        <v>2193</v>
      </c>
      <c r="E2123" s="8">
        <v>201201.0</v>
      </c>
      <c r="G2123" s="8" t="s">
        <v>147</v>
      </c>
      <c r="H2123" s="8"/>
      <c r="I2123" s="16" t="str">
        <f t="shared" si="33"/>
        <v>03/2026</v>
      </c>
      <c r="J2123" s="16" t="str">
        <f t="shared" si="34"/>
        <v>CXG-0326</v>
      </c>
    </row>
    <row r="2124">
      <c r="A2124" s="8" t="s">
        <v>12316</v>
      </c>
      <c r="B2124" s="13">
        <v>46102.0</v>
      </c>
      <c r="C2124" s="8" t="s">
        <v>7166</v>
      </c>
      <c r="D2124" s="8" t="s">
        <v>1575</v>
      </c>
      <c r="E2124" s="8">
        <v>10690.0</v>
      </c>
      <c r="G2124" s="8" t="s">
        <v>267</v>
      </c>
      <c r="H2124" s="8" t="s">
        <v>12248</v>
      </c>
      <c r="I2124" s="16" t="str">
        <f t="shared" si="33"/>
        <v>03/2026</v>
      </c>
      <c r="J2124" s="16" t="str">
        <f t="shared" si="34"/>
        <v>CXG-0326</v>
      </c>
    </row>
    <row r="2125">
      <c r="A2125" s="8" t="s">
        <v>12317</v>
      </c>
      <c r="B2125" s="13">
        <v>46104.0</v>
      </c>
      <c r="C2125" s="8" t="s">
        <v>6973</v>
      </c>
      <c r="D2125" s="8" t="s">
        <v>1478</v>
      </c>
      <c r="E2125" s="8">
        <v>50000.0</v>
      </c>
      <c r="G2125" s="8" t="s">
        <v>105</v>
      </c>
      <c r="H2125" s="8"/>
      <c r="I2125" s="16" t="str">
        <f t="shared" si="33"/>
        <v>03/2026</v>
      </c>
      <c r="J2125" s="16" t="str">
        <f t="shared" si="34"/>
        <v>CXG-0326</v>
      </c>
    </row>
    <row r="2126">
      <c r="A2126" s="8" t="s">
        <v>12318</v>
      </c>
      <c r="B2126" s="13">
        <v>46104.0</v>
      </c>
      <c r="C2126" s="8" t="s">
        <v>7132</v>
      </c>
      <c r="D2126" s="8" t="s">
        <v>1473</v>
      </c>
      <c r="E2126" s="8">
        <v>-3108.0</v>
      </c>
      <c r="G2126" s="8" t="s">
        <v>147</v>
      </c>
      <c r="H2126" s="8"/>
      <c r="I2126" s="16" t="str">
        <f t="shared" si="33"/>
        <v>03/2026</v>
      </c>
      <c r="J2126" s="16" t="str">
        <f t="shared" si="34"/>
        <v>CXG-0326</v>
      </c>
    </row>
    <row r="2127">
      <c r="A2127" s="8" t="s">
        <v>12319</v>
      </c>
      <c r="B2127" s="13">
        <v>46104.0</v>
      </c>
      <c r="C2127" s="8" t="s">
        <v>7215</v>
      </c>
      <c r="D2127" s="8" t="s">
        <v>2193</v>
      </c>
      <c r="E2127" s="8">
        <v>30000.0</v>
      </c>
      <c r="G2127" s="8" t="s">
        <v>244</v>
      </c>
      <c r="H2127" s="8"/>
      <c r="I2127" s="16" t="str">
        <f t="shared" si="33"/>
        <v>03/2026</v>
      </c>
      <c r="J2127" s="16" t="str">
        <f t="shared" si="34"/>
        <v>CXG-0326</v>
      </c>
    </row>
    <row r="2128">
      <c r="A2128" s="10" t="s">
        <v>12320</v>
      </c>
      <c r="B2128" s="13">
        <v>46104.0</v>
      </c>
      <c r="C2128" s="8"/>
      <c r="D2128" s="8" t="s">
        <v>1478</v>
      </c>
      <c r="E2128" s="8">
        <v>2642.97</v>
      </c>
      <c r="G2128" s="8"/>
      <c r="H2128" s="8" t="s">
        <v>12321</v>
      </c>
      <c r="I2128" s="16" t="str">
        <f t="shared" si="33"/>
        <v>03/2026</v>
      </c>
      <c r="J2128" s="16" t="str">
        <f t="shared" si="34"/>
        <v>CXG-0326</v>
      </c>
    </row>
    <row r="2129">
      <c r="A2129" s="10" t="s">
        <v>12322</v>
      </c>
      <c r="B2129" s="13">
        <v>46104.0</v>
      </c>
      <c r="C2129" s="8" t="s">
        <v>7199</v>
      </c>
      <c r="D2129" s="8" t="s">
        <v>2193</v>
      </c>
      <c r="E2129" s="8">
        <v>66744.0</v>
      </c>
      <c r="G2129" s="8" t="s">
        <v>273</v>
      </c>
      <c r="H2129" s="8"/>
      <c r="I2129" s="16" t="str">
        <f t="shared" si="33"/>
        <v>03/2026</v>
      </c>
      <c r="J2129" s="16" t="str">
        <f t="shared" si="34"/>
        <v>CXG-0326</v>
      </c>
    </row>
    <row r="2130">
      <c r="A2130" s="8" t="s">
        <v>12323</v>
      </c>
      <c r="B2130" s="13">
        <v>46104.0</v>
      </c>
      <c r="C2130" s="8" t="s">
        <v>6811</v>
      </c>
      <c r="D2130" s="8" t="s">
        <v>1575</v>
      </c>
      <c r="E2130" s="8">
        <v>45500.0</v>
      </c>
      <c r="G2130" s="8" t="s">
        <v>23</v>
      </c>
      <c r="H2130" s="8" t="s">
        <v>702</v>
      </c>
      <c r="I2130" s="16" t="str">
        <f t="shared" si="33"/>
        <v>03/2026</v>
      </c>
      <c r="J2130" s="16" t="str">
        <f t="shared" si="34"/>
        <v>CXG-0326</v>
      </c>
    </row>
    <row r="2131">
      <c r="A2131" s="8" t="s">
        <v>12324</v>
      </c>
      <c r="B2131" s="13">
        <v>46104.0</v>
      </c>
      <c r="C2131" s="8" t="s">
        <v>6811</v>
      </c>
      <c r="D2131" s="8" t="s">
        <v>1575</v>
      </c>
      <c r="E2131" s="8">
        <v>60000.0</v>
      </c>
      <c r="G2131" s="8" t="s">
        <v>23</v>
      </c>
      <c r="H2131" s="8" t="s">
        <v>11002</v>
      </c>
      <c r="I2131" s="16" t="str">
        <f t="shared" si="33"/>
        <v>03/2026</v>
      </c>
      <c r="J2131" s="16" t="str">
        <f t="shared" si="34"/>
        <v>CXG-0326</v>
      </c>
    </row>
    <row r="2132">
      <c r="A2132" s="8" t="s">
        <v>12325</v>
      </c>
      <c r="B2132" s="13">
        <v>46105.0</v>
      </c>
      <c r="C2132" s="8" t="s">
        <v>7135</v>
      </c>
      <c r="D2132" s="8" t="s">
        <v>2193</v>
      </c>
      <c r="E2132" s="8">
        <v>106036.0</v>
      </c>
      <c r="G2132" s="8" t="s">
        <v>224</v>
      </c>
      <c r="H2132" s="8"/>
      <c r="I2132" s="16" t="str">
        <f t="shared" si="33"/>
        <v>03/2026</v>
      </c>
      <c r="J2132" s="16" t="str">
        <f t="shared" si="34"/>
        <v>CXG-0326</v>
      </c>
    </row>
    <row r="2133">
      <c r="A2133" s="8" t="s">
        <v>12326</v>
      </c>
      <c r="B2133" s="13">
        <v>46105.0</v>
      </c>
      <c r="C2133" s="8" t="s">
        <v>7135</v>
      </c>
      <c r="D2133" s="8" t="s">
        <v>2193</v>
      </c>
      <c r="E2133" s="8">
        <v>107716.0</v>
      </c>
      <c r="G2133" s="8" t="s">
        <v>224</v>
      </c>
      <c r="H2133" s="8"/>
      <c r="I2133" s="16" t="str">
        <f t="shared" si="33"/>
        <v>03/2026</v>
      </c>
      <c r="J2133" s="16" t="str">
        <f t="shared" si="34"/>
        <v>CXG-0326</v>
      </c>
    </row>
    <row r="2134">
      <c r="A2134" s="8" t="s">
        <v>12327</v>
      </c>
      <c r="B2134" s="13">
        <v>46104.0</v>
      </c>
      <c r="C2134" s="8" t="s">
        <v>7005</v>
      </c>
      <c r="D2134" s="8" t="s">
        <v>1478</v>
      </c>
      <c r="E2134" s="8">
        <v>8000.0</v>
      </c>
      <c r="G2134" s="8" t="s">
        <v>240</v>
      </c>
      <c r="H2134" s="8"/>
      <c r="I2134" s="16" t="str">
        <f t="shared" si="33"/>
        <v>03/2026</v>
      </c>
      <c r="J2134" s="16" t="str">
        <f t="shared" si="34"/>
        <v>CXG-0326</v>
      </c>
    </row>
    <row r="2135">
      <c r="A2135" s="8" t="s">
        <v>12328</v>
      </c>
      <c r="B2135" s="13">
        <v>46104.0</v>
      </c>
      <c r="C2135" s="8" t="s">
        <v>7005</v>
      </c>
      <c r="D2135" s="8" t="s">
        <v>1478</v>
      </c>
      <c r="E2135" s="8">
        <v>25990.0</v>
      </c>
      <c r="G2135" s="8" t="s">
        <v>240</v>
      </c>
      <c r="H2135" s="8"/>
      <c r="I2135" s="16" t="str">
        <f t="shared" si="33"/>
        <v>03/2026</v>
      </c>
      <c r="J2135" s="16" t="str">
        <f t="shared" si="34"/>
        <v>CXG-0326</v>
      </c>
    </row>
    <row r="2136">
      <c r="A2136" s="10" t="s">
        <v>12329</v>
      </c>
      <c r="B2136" s="13">
        <v>46105.0</v>
      </c>
      <c r="C2136" s="8" t="s">
        <v>6397</v>
      </c>
      <c r="D2136" s="8" t="s">
        <v>1473</v>
      </c>
      <c r="E2136" s="8">
        <v>1154.84</v>
      </c>
      <c r="G2136" s="8" t="s">
        <v>81</v>
      </c>
      <c r="H2136" s="8"/>
      <c r="I2136" s="16" t="str">
        <f t="shared" si="33"/>
        <v>03/2026</v>
      </c>
      <c r="J2136" s="16" t="str">
        <f t="shared" si="34"/>
        <v>CXG-0326</v>
      </c>
    </row>
    <row r="2137">
      <c r="A2137" s="8" t="s">
        <v>12330</v>
      </c>
      <c r="B2137" s="13">
        <v>46105.0</v>
      </c>
      <c r="C2137" s="8" t="s">
        <v>7135</v>
      </c>
      <c r="D2137" s="8" t="s">
        <v>2193</v>
      </c>
      <c r="E2137" s="8">
        <v>89264.0</v>
      </c>
      <c r="G2137" s="8" t="s">
        <v>224</v>
      </c>
      <c r="H2137" s="8"/>
      <c r="I2137" s="16" t="str">
        <f t="shared" si="33"/>
        <v>03/2026</v>
      </c>
      <c r="J2137" s="16" t="str">
        <f t="shared" si="34"/>
        <v>CXG-0326</v>
      </c>
    </row>
    <row r="2138">
      <c r="A2138" s="8" t="s">
        <v>12331</v>
      </c>
      <c r="B2138" s="13">
        <v>46105.0</v>
      </c>
      <c r="C2138" s="8" t="s">
        <v>7215</v>
      </c>
      <c r="D2138" s="8" t="s">
        <v>2193</v>
      </c>
      <c r="E2138" s="8">
        <v>25000.0</v>
      </c>
      <c r="G2138" s="8" t="s">
        <v>244</v>
      </c>
      <c r="H2138" s="8"/>
      <c r="I2138" s="16" t="str">
        <f t="shared" si="33"/>
        <v>03/2026</v>
      </c>
      <c r="J2138" s="16" t="str">
        <f t="shared" si="34"/>
        <v>CXG-0326</v>
      </c>
    </row>
    <row r="2139">
      <c r="A2139" s="8" t="s">
        <v>12332</v>
      </c>
      <c r="B2139" s="13">
        <v>46105.0</v>
      </c>
      <c r="C2139" s="8" t="s">
        <v>6811</v>
      </c>
      <c r="D2139" s="8" t="s">
        <v>1575</v>
      </c>
      <c r="E2139" s="8">
        <v>62040.0</v>
      </c>
      <c r="G2139" s="8" t="s">
        <v>23</v>
      </c>
      <c r="H2139" s="8" t="s">
        <v>11002</v>
      </c>
      <c r="I2139" s="16" t="str">
        <f t="shared" si="33"/>
        <v>03/2026</v>
      </c>
      <c r="J2139" s="16" t="str">
        <f t="shared" si="34"/>
        <v>CXG-0326</v>
      </c>
    </row>
    <row r="2140">
      <c r="A2140" s="8" t="s">
        <v>12333</v>
      </c>
      <c r="B2140" s="13">
        <v>46105.0</v>
      </c>
      <c r="C2140" s="8" t="s">
        <v>6811</v>
      </c>
      <c r="D2140" s="8" t="s">
        <v>1575</v>
      </c>
      <c r="E2140" s="8">
        <v>25000.0</v>
      </c>
      <c r="G2140" s="8" t="s">
        <v>23</v>
      </c>
      <c r="H2140" s="8" t="s">
        <v>12334</v>
      </c>
      <c r="I2140" s="16" t="str">
        <f t="shared" si="33"/>
        <v>03/2026</v>
      </c>
      <c r="J2140" s="16" t="str">
        <f t="shared" si="34"/>
        <v>CXG-0326</v>
      </c>
    </row>
    <row r="2141">
      <c r="A2141" s="8" t="s">
        <v>12335</v>
      </c>
      <c r="B2141" s="13">
        <v>46105.0</v>
      </c>
      <c r="C2141" s="8" t="s">
        <v>6811</v>
      </c>
      <c r="D2141" s="8" t="s">
        <v>1575</v>
      </c>
      <c r="E2141" s="8">
        <v>8286.46</v>
      </c>
      <c r="G2141" s="8" t="s">
        <v>23</v>
      </c>
      <c r="H2141" s="8" t="s">
        <v>12336</v>
      </c>
      <c r="I2141" s="16" t="str">
        <f t="shared" si="33"/>
        <v>03/2026</v>
      </c>
      <c r="J2141" s="16" t="str">
        <f t="shared" si="34"/>
        <v>CXG-0326</v>
      </c>
    </row>
    <row r="2142">
      <c r="A2142" s="8" t="s">
        <v>12337</v>
      </c>
      <c r="B2142" s="13">
        <v>46106.0</v>
      </c>
      <c r="C2142" s="8" t="s">
        <v>7214</v>
      </c>
      <c r="D2142" s="8" t="s">
        <v>1575</v>
      </c>
      <c r="E2142" s="8">
        <v>11713.54</v>
      </c>
      <c r="G2142" s="8" t="s">
        <v>23</v>
      </c>
      <c r="H2142" s="8" t="s">
        <v>12336</v>
      </c>
      <c r="I2142" s="16" t="str">
        <f t="shared" si="33"/>
        <v>03/2026</v>
      </c>
      <c r="J2142" s="16" t="str">
        <f t="shared" si="34"/>
        <v>CXG-0326</v>
      </c>
    </row>
    <row r="2143">
      <c r="A2143" s="8" t="s">
        <v>12338</v>
      </c>
      <c r="B2143" s="13">
        <v>46105.0</v>
      </c>
      <c r="C2143" s="8" t="s">
        <v>7221</v>
      </c>
      <c r="D2143" s="8" t="s">
        <v>1478</v>
      </c>
      <c r="E2143" s="8">
        <v>154986.0</v>
      </c>
      <c r="G2143" s="8" t="s">
        <v>147</v>
      </c>
      <c r="H2143" s="8"/>
      <c r="I2143" s="16" t="str">
        <f t="shared" si="33"/>
        <v>03/2026</v>
      </c>
      <c r="J2143" s="16" t="str">
        <f t="shared" si="34"/>
        <v>CXG-0326</v>
      </c>
    </row>
    <row r="2144">
      <c r="A2144" s="8" t="s">
        <v>12339</v>
      </c>
      <c r="B2144" s="13">
        <v>46106.0</v>
      </c>
      <c r="C2144" s="8" t="s">
        <v>7215</v>
      </c>
      <c r="D2144" s="8" t="s">
        <v>2193</v>
      </c>
      <c r="E2144" s="8">
        <v>15000.0</v>
      </c>
      <c r="G2144" s="8" t="s">
        <v>244</v>
      </c>
      <c r="H2144" s="8"/>
      <c r="I2144" s="16" t="str">
        <f t="shared" si="33"/>
        <v>03/2026</v>
      </c>
      <c r="J2144" s="16" t="str">
        <f t="shared" si="34"/>
        <v>CXG-0326</v>
      </c>
    </row>
    <row r="2145">
      <c r="A2145" s="8" t="s">
        <v>12340</v>
      </c>
      <c r="B2145" s="13">
        <v>46106.0</v>
      </c>
      <c r="C2145" s="8" t="s">
        <v>7028</v>
      </c>
      <c r="D2145" s="8" t="s">
        <v>1473</v>
      </c>
      <c r="E2145" s="8">
        <v>1093.2</v>
      </c>
      <c r="G2145" s="8" t="s">
        <v>244</v>
      </c>
      <c r="H2145" s="8"/>
      <c r="I2145" s="16" t="str">
        <f t="shared" si="33"/>
        <v>03/2026</v>
      </c>
      <c r="J2145" s="16" t="str">
        <f t="shared" si="34"/>
        <v>CXG-0326</v>
      </c>
    </row>
    <row r="2146">
      <c r="A2146" s="8" t="s">
        <v>12341</v>
      </c>
      <c r="B2146" s="13">
        <v>46106.0</v>
      </c>
      <c r="C2146" s="8" t="s">
        <v>7215</v>
      </c>
      <c r="D2146" s="8" t="s">
        <v>1473</v>
      </c>
      <c r="E2146" s="8">
        <v>175.06</v>
      </c>
      <c r="G2146" s="8" t="s">
        <v>244</v>
      </c>
      <c r="H2146" s="8"/>
      <c r="I2146" s="16" t="str">
        <f t="shared" si="33"/>
        <v>03/2026</v>
      </c>
      <c r="J2146" s="16" t="str">
        <f t="shared" si="34"/>
        <v>CXG-0326</v>
      </c>
    </row>
    <row r="2147">
      <c r="A2147" s="8" t="s">
        <v>12342</v>
      </c>
      <c r="B2147" s="13">
        <v>46106.0</v>
      </c>
      <c r="C2147" s="8" t="s">
        <v>6980</v>
      </c>
      <c r="D2147" s="8" t="s">
        <v>1478</v>
      </c>
      <c r="E2147" s="8">
        <v>13960.0</v>
      </c>
      <c r="G2147" s="8" t="s">
        <v>27</v>
      </c>
      <c r="H2147" s="8"/>
      <c r="I2147" s="16" t="str">
        <f t="shared" si="33"/>
        <v>03/2026</v>
      </c>
      <c r="J2147" s="16" t="str">
        <f t="shared" si="34"/>
        <v>CXG-0326</v>
      </c>
    </row>
    <row r="2148">
      <c r="A2148" s="8" t="s">
        <v>12343</v>
      </c>
      <c r="B2148" s="13">
        <v>46106.0</v>
      </c>
      <c r="C2148" s="8" t="s">
        <v>7234</v>
      </c>
      <c r="D2148" s="8" t="s">
        <v>1509</v>
      </c>
      <c r="E2148" s="8">
        <v>102304.48</v>
      </c>
      <c r="G2148" s="8" t="s">
        <v>265</v>
      </c>
      <c r="H2148" s="8" t="s">
        <v>2315</v>
      </c>
      <c r="I2148" s="16" t="str">
        <f t="shared" si="33"/>
        <v>03/2026</v>
      </c>
      <c r="J2148" s="16" t="str">
        <f t="shared" si="34"/>
        <v>CXG-0326</v>
      </c>
    </row>
    <row r="2149">
      <c r="A2149" s="8" t="s">
        <v>12344</v>
      </c>
      <c r="B2149" s="13">
        <v>46106.0</v>
      </c>
      <c r="C2149" s="8" t="s">
        <v>7199</v>
      </c>
      <c r="D2149" s="8" t="s">
        <v>2193</v>
      </c>
      <c r="E2149" s="8">
        <v>94918.5</v>
      </c>
      <c r="G2149" s="8" t="s">
        <v>273</v>
      </c>
      <c r="H2149" s="8"/>
      <c r="I2149" s="16" t="str">
        <f t="shared" si="33"/>
        <v>03/2026</v>
      </c>
      <c r="J2149" s="16" t="str">
        <f t="shared" si="34"/>
        <v>CXG-0326</v>
      </c>
    </row>
    <row r="2150">
      <c r="A2150" s="8" t="s">
        <v>12345</v>
      </c>
      <c r="B2150" s="13">
        <v>46106.0</v>
      </c>
      <c r="C2150" s="8" t="s">
        <v>7199</v>
      </c>
      <c r="D2150" s="8" t="s">
        <v>1473</v>
      </c>
      <c r="E2150" s="8">
        <v>26.73</v>
      </c>
      <c r="G2150" s="8" t="s">
        <v>273</v>
      </c>
      <c r="H2150" s="8"/>
      <c r="I2150" s="16" t="str">
        <f t="shared" si="33"/>
        <v>03/2026</v>
      </c>
      <c r="J2150" s="16" t="str">
        <f t="shared" si="34"/>
        <v>CXG-0326</v>
      </c>
    </row>
    <row r="2151">
      <c r="A2151" s="8" t="s">
        <v>12346</v>
      </c>
      <c r="B2151" s="13">
        <v>46107.0</v>
      </c>
      <c r="C2151" s="8" t="s">
        <v>7159</v>
      </c>
      <c r="D2151" s="8" t="s">
        <v>2193</v>
      </c>
      <c r="E2151" s="8">
        <v>330.0</v>
      </c>
      <c r="G2151" s="8" t="s">
        <v>242</v>
      </c>
      <c r="H2151" s="8"/>
      <c r="I2151" s="16" t="str">
        <f t="shared" si="33"/>
        <v>03/2026</v>
      </c>
      <c r="J2151" s="16" t="str">
        <f t="shared" si="34"/>
        <v>CXG-0326</v>
      </c>
    </row>
    <row r="2152">
      <c r="A2152" s="8" t="s">
        <v>12347</v>
      </c>
      <c r="B2152" s="13">
        <v>46107.0</v>
      </c>
      <c r="C2152" s="8" t="s">
        <v>7135</v>
      </c>
      <c r="D2152" s="8" t="s">
        <v>2193</v>
      </c>
      <c r="E2152" s="8">
        <v>104888.0</v>
      </c>
      <c r="G2152" s="8" t="s">
        <v>224</v>
      </c>
      <c r="H2152" s="8"/>
      <c r="I2152" s="16" t="str">
        <f t="shared" si="33"/>
        <v>03/2026</v>
      </c>
      <c r="J2152" s="16" t="str">
        <f t="shared" si="34"/>
        <v>CXG-0326</v>
      </c>
    </row>
    <row r="2153">
      <c r="A2153" s="8" t="s">
        <v>12348</v>
      </c>
      <c r="B2153" s="13">
        <v>46107.0</v>
      </c>
      <c r="C2153" s="8" t="s">
        <v>7228</v>
      </c>
      <c r="D2153" s="8" t="s">
        <v>2193</v>
      </c>
      <c r="E2153" s="8">
        <v>93750.0</v>
      </c>
      <c r="G2153" s="8" t="s">
        <v>83</v>
      </c>
      <c r="H2153" s="8"/>
      <c r="I2153" s="16" t="str">
        <f t="shared" si="33"/>
        <v>03/2026</v>
      </c>
      <c r="J2153" s="16" t="str">
        <f t="shared" si="34"/>
        <v>CXG-0326</v>
      </c>
    </row>
    <row r="2154">
      <c r="A2154" s="8" t="s">
        <v>12349</v>
      </c>
      <c r="B2154" s="13">
        <v>46107.0</v>
      </c>
      <c r="C2154" s="8" t="s">
        <v>7219</v>
      </c>
      <c r="D2154" s="8" t="s">
        <v>2193</v>
      </c>
      <c r="E2154" s="8">
        <v>110572.0</v>
      </c>
      <c r="G2154" s="8" t="s">
        <v>41</v>
      </c>
      <c r="H2154" s="8"/>
      <c r="I2154" s="16" t="str">
        <f t="shared" si="33"/>
        <v>03/2026</v>
      </c>
      <c r="J2154" s="16" t="str">
        <f t="shared" si="34"/>
        <v>CXG-0326</v>
      </c>
    </row>
    <row r="2155">
      <c r="A2155" s="8" t="s">
        <v>12350</v>
      </c>
      <c r="B2155" s="13">
        <v>46107.0</v>
      </c>
      <c r="C2155" s="8" t="s">
        <v>7219</v>
      </c>
      <c r="D2155" s="8" t="s">
        <v>2193</v>
      </c>
      <c r="E2155" s="8">
        <v>74032.0</v>
      </c>
      <c r="G2155" s="8" t="s">
        <v>41</v>
      </c>
      <c r="H2155" s="8"/>
      <c r="I2155" s="16" t="str">
        <f t="shared" si="33"/>
        <v>03/2026</v>
      </c>
      <c r="J2155" s="16" t="str">
        <f t="shared" si="34"/>
        <v>CXG-0326</v>
      </c>
    </row>
    <row r="2156">
      <c r="A2156" s="8" t="s">
        <v>12351</v>
      </c>
      <c r="B2156" s="13">
        <v>46107.0</v>
      </c>
      <c r="C2156" s="8" t="s">
        <v>7214</v>
      </c>
      <c r="D2156" s="8" t="s">
        <v>1575</v>
      </c>
      <c r="E2156" s="8">
        <v>35000.0</v>
      </c>
      <c r="G2156" s="8" t="s">
        <v>23</v>
      </c>
      <c r="H2156" s="8" t="s">
        <v>11002</v>
      </c>
      <c r="I2156" s="16" t="str">
        <f t="shared" si="33"/>
        <v>03/2026</v>
      </c>
      <c r="J2156" s="16" t="str">
        <f t="shared" si="34"/>
        <v>CXG-0326</v>
      </c>
    </row>
    <row r="2157">
      <c r="A2157" s="8" t="s">
        <v>12352</v>
      </c>
      <c r="B2157" s="13">
        <v>46107.0</v>
      </c>
      <c r="C2157" s="8" t="s">
        <v>7214</v>
      </c>
      <c r="D2157" s="8" t="s">
        <v>1575</v>
      </c>
      <c r="E2157" s="8">
        <v>47353.0</v>
      </c>
      <c r="G2157" s="8" t="s">
        <v>23</v>
      </c>
      <c r="H2157" s="8" t="s">
        <v>12353</v>
      </c>
      <c r="I2157" s="16" t="str">
        <f t="shared" si="33"/>
        <v>03/2026</v>
      </c>
      <c r="J2157" s="16" t="str">
        <f t="shared" si="34"/>
        <v>CXG-0326</v>
      </c>
    </row>
    <row r="2158">
      <c r="A2158" s="8" t="s">
        <v>12354</v>
      </c>
      <c r="B2158" s="13">
        <v>46107.0</v>
      </c>
      <c r="C2158" s="8" t="s">
        <v>6973</v>
      </c>
      <c r="D2158" s="8" t="s">
        <v>1478</v>
      </c>
      <c r="E2158" s="8">
        <v>12000.0</v>
      </c>
      <c r="G2158" s="8" t="s">
        <v>105</v>
      </c>
      <c r="H2158" s="8"/>
      <c r="I2158" s="16" t="str">
        <f t="shared" si="33"/>
        <v>03/2026</v>
      </c>
      <c r="J2158" s="16" t="str">
        <f t="shared" si="34"/>
        <v>CXG-0326</v>
      </c>
    </row>
    <row r="2159">
      <c r="A2159" s="8" t="s">
        <v>12355</v>
      </c>
      <c r="B2159" s="13">
        <v>46107.0</v>
      </c>
      <c r="C2159" s="8"/>
      <c r="D2159" s="8" t="s">
        <v>2193</v>
      </c>
      <c r="E2159" s="8">
        <v>29337.0</v>
      </c>
      <c r="G2159" s="8"/>
      <c r="H2159" s="8"/>
      <c r="I2159" s="16" t="str">
        <f t="shared" si="33"/>
        <v>03/2026</v>
      </c>
      <c r="J2159" s="16" t="str">
        <f t="shared" si="34"/>
        <v>CXG-0326</v>
      </c>
    </row>
    <row r="2160">
      <c r="A2160" s="8" t="s">
        <v>12356</v>
      </c>
      <c r="B2160" s="13">
        <v>46107.0</v>
      </c>
      <c r="C2160" s="8" t="s">
        <v>7221</v>
      </c>
      <c r="D2160" s="8" t="s">
        <v>1478</v>
      </c>
      <c r="E2160" s="8">
        <v>77974.0</v>
      </c>
      <c r="G2160" s="8" t="s">
        <v>147</v>
      </c>
      <c r="H2160" s="8"/>
      <c r="I2160" s="16" t="str">
        <f t="shared" si="33"/>
        <v>03/2026</v>
      </c>
      <c r="J2160" s="16" t="str">
        <f t="shared" si="34"/>
        <v>CXG-0326</v>
      </c>
    </row>
    <row r="2161">
      <c r="A2161" s="8" t="s">
        <v>12357</v>
      </c>
      <c r="B2161" s="13">
        <v>46108.0</v>
      </c>
      <c r="C2161" s="8" t="s">
        <v>6980</v>
      </c>
      <c r="D2161" s="8" t="s">
        <v>1478</v>
      </c>
      <c r="E2161" s="8">
        <v>10000.0</v>
      </c>
      <c r="G2161" s="8" t="s">
        <v>27</v>
      </c>
      <c r="H2161" s="8"/>
      <c r="I2161" s="16" t="str">
        <f t="shared" si="33"/>
        <v>03/2026</v>
      </c>
      <c r="J2161" s="16" t="str">
        <f t="shared" si="34"/>
        <v>CXG-0326</v>
      </c>
    </row>
    <row r="2162">
      <c r="A2162" s="8" t="s">
        <v>12358</v>
      </c>
      <c r="B2162" s="13">
        <v>46108.0</v>
      </c>
      <c r="C2162" s="8" t="s">
        <v>7135</v>
      </c>
      <c r="D2162" s="8" t="s">
        <v>2193</v>
      </c>
      <c r="E2162" s="8">
        <v>70056.0</v>
      </c>
      <c r="G2162" s="8" t="s">
        <v>224</v>
      </c>
      <c r="H2162" s="8"/>
      <c r="I2162" s="16" t="str">
        <f t="shared" si="33"/>
        <v>03/2026</v>
      </c>
      <c r="J2162" s="16" t="str">
        <f t="shared" si="34"/>
        <v>CXG-0326</v>
      </c>
    </row>
    <row r="2163">
      <c r="A2163" s="8" t="s">
        <v>12359</v>
      </c>
      <c r="B2163" s="13">
        <v>46107.0</v>
      </c>
      <c r="C2163" s="8" t="s">
        <v>6973</v>
      </c>
      <c r="D2163" s="8" t="s">
        <v>1478</v>
      </c>
      <c r="E2163" s="8">
        <v>17900.0</v>
      </c>
      <c r="G2163" s="8" t="s">
        <v>105</v>
      </c>
      <c r="H2163" s="8"/>
      <c r="I2163" s="16" t="str">
        <f t="shared" si="33"/>
        <v>03/2026</v>
      </c>
      <c r="J2163" s="16" t="str">
        <f t="shared" si="34"/>
        <v>CXG-0326</v>
      </c>
    </row>
    <row r="2164">
      <c r="A2164" s="8" t="s">
        <v>12360</v>
      </c>
      <c r="B2164" s="13">
        <v>46108.0</v>
      </c>
      <c r="C2164" s="8" t="s">
        <v>7214</v>
      </c>
      <c r="D2164" s="8" t="s">
        <v>1575</v>
      </c>
      <c r="E2164" s="8">
        <v>30000.0</v>
      </c>
      <c r="G2164" s="8" t="s">
        <v>23</v>
      </c>
      <c r="H2164" s="8" t="s">
        <v>12361</v>
      </c>
      <c r="I2164" s="16" t="str">
        <f t="shared" si="33"/>
        <v>03/2026</v>
      </c>
      <c r="J2164" s="16" t="str">
        <f t="shared" si="34"/>
        <v>CXG-0326</v>
      </c>
    </row>
    <row r="2165">
      <c r="A2165" s="8" t="s">
        <v>12362</v>
      </c>
      <c r="B2165" s="13">
        <v>46108.0</v>
      </c>
      <c r="C2165" s="8" t="s">
        <v>7221</v>
      </c>
      <c r="D2165" s="8" t="s">
        <v>1478</v>
      </c>
      <c r="E2165" s="8">
        <v>62348.0</v>
      </c>
      <c r="G2165" s="8" t="s">
        <v>147</v>
      </c>
      <c r="H2165" s="8"/>
      <c r="I2165" s="16" t="str">
        <f t="shared" si="33"/>
        <v>03/2026</v>
      </c>
      <c r="J2165" s="16" t="str">
        <f t="shared" si="34"/>
        <v>CXG-0326</v>
      </c>
    </row>
    <row r="2166">
      <c r="A2166" s="10" t="s">
        <v>12363</v>
      </c>
      <c r="B2166" s="13">
        <v>46108.0</v>
      </c>
      <c r="C2166" s="8" t="s">
        <v>7200</v>
      </c>
      <c r="D2166" s="8" t="s">
        <v>2193</v>
      </c>
      <c r="E2166" s="8">
        <v>28500.0</v>
      </c>
      <c r="G2166" s="8" t="s">
        <v>86</v>
      </c>
      <c r="H2166" s="8"/>
      <c r="I2166" s="16" t="str">
        <f t="shared" si="33"/>
        <v>03/2026</v>
      </c>
      <c r="J2166" s="16" t="str">
        <f t="shared" si="34"/>
        <v>CXG-0326</v>
      </c>
    </row>
    <row r="2167">
      <c r="A2167" s="8" t="s">
        <v>12364</v>
      </c>
      <c r="B2167" s="13">
        <v>46111.0</v>
      </c>
      <c r="C2167" s="8"/>
      <c r="D2167" s="8" t="s">
        <v>1478</v>
      </c>
      <c r="E2167" s="8">
        <v>3668.0</v>
      </c>
      <c r="G2167" s="8"/>
      <c r="H2167" s="8" t="s">
        <v>12365</v>
      </c>
      <c r="I2167" s="16" t="str">
        <f t="shared" si="33"/>
        <v>03/2026</v>
      </c>
      <c r="J2167" s="16" t="str">
        <f t="shared" si="34"/>
        <v>CXG-0326</v>
      </c>
    </row>
    <row r="2168">
      <c r="A2168" s="8" t="s">
        <v>12366</v>
      </c>
      <c r="B2168" s="13">
        <v>46111.0</v>
      </c>
      <c r="C2168" s="8" t="s">
        <v>7214</v>
      </c>
      <c r="D2168" s="8" t="s">
        <v>1575</v>
      </c>
      <c r="E2168" s="8">
        <v>72680.0</v>
      </c>
      <c r="G2168" s="8" t="s">
        <v>23</v>
      </c>
      <c r="H2168" s="8" t="s">
        <v>11002</v>
      </c>
      <c r="I2168" s="16" t="str">
        <f t="shared" si="33"/>
        <v>03/2026</v>
      </c>
      <c r="J2168" s="16" t="str">
        <f t="shared" si="34"/>
        <v>CXG-0326</v>
      </c>
    </row>
    <row r="2169">
      <c r="A2169" s="8" t="s">
        <v>12367</v>
      </c>
      <c r="B2169" s="13">
        <v>46111.0</v>
      </c>
      <c r="C2169" s="8" t="s">
        <v>7219</v>
      </c>
      <c r="D2169" s="8" t="s">
        <v>2193</v>
      </c>
      <c r="E2169" s="8">
        <v>106512.0</v>
      </c>
      <c r="G2169" s="8" t="s">
        <v>41</v>
      </c>
      <c r="H2169" s="8"/>
      <c r="I2169" s="16" t="str">
        <f t="shared" si="33"/>
        <v>03/2026</v>
      </c>
      <c r="J2169" s="16" t="str">
        <f t="shared" si="34"/>
        <v>CXG-0326</v>
      </c>
    </row>
    <row r="2170">
      <c r="A2170" s="8" t="s">
        <v>12368</v>
      </c>
      <c r="B2170" s="13">
        <v>46111.0</v>
      </c>
      <c r="C2170" s="8" t="s">
        <v>7214</v>
      </c>
      <c r="D2170" s="8" t="s">
        <v>1575</v>
      </c>
      <c r="E2170" s="8">
        <v>35000.0</v>
      </c>
      <c r="G2170" s="8" t="s">
        <v>23</v>
      </c>
      <c r="H2170" s="8" t="s">
        <v>12361</v>
      </c>
      <c r="I2170" s="16" t="str">
        <f t="shared" si="33"/>
        <v>03/2026</v>
      </c>
      <c r="J2170" s="16" t="str">
        <f t="shared" si="34"/>
        <v>CXG-0326</v>
      </c>
    </row>
    <row r="2171">
      <c r="A2171" s="8" t="s">
        <v>12369</v>
      </c>
      <c r="B2171" s="13">
        <v>46111.0</v>
      </c>
      <c r="C2171" s="8" t="s">
        <v>7135</v>
      </c>
      <c r="D2171" s="8" t="s">
        <v>2193</v>
      </c>
      <c r="E2171" s="8">
        <v>75376.0</v>
      </c>
      <c r="G2171" s="8" t="s">
        <v>224</v>
      </c>
      <c r="H2171" s="8"/>
      <c r="I2171" s="16" t="str">
        <f t="shared" si="33"/>
        <v>03/2026</v>
      </c>
      <c r="J2171" s="16" t="str">
        <f t="shared" si="34"/>
        <v>CXG-0326</v>
      </c>
    </row>
    <row r="2172">
      <c r="A2172" s="8" t="s">
        <v>12370</v>
      </c>
      <c r="B2172" s="13">
        <v>46111.0</v>
      </c>
      <c r="C2172" s="8" t="s">
        <v>7135</v>
      </c>
      <c r="D2172" s="8" t="s">
        <v>2193</v>
      </c>
      <c r="E2172" s="8">
        <v>61796.0</v>
      </c>
      <c r="G2172" s="8" t="s">
        <v>224</v>
      </c>
      <c r="H2172" s="8"/>
      <c r="I2172" s="16" t="str">
        <f t="shared" si="33"/>
        <v>03/2026</v>
      </c>
      <c r="J2172" s="16" t="str">
        <f t="shared" si="34"/>
        <v>CXG-0326</v>
      </c>
    </row>
    <row r="2173">
      <c r="A2173" s="8" t="s">
        <v>12371</v>
      </c>
      <c r="B2173" s="13">
        <v>46111.0</v>
      </c>
      <c r="C2173" s="8" t="s">
        <v>7135</v>
      </c>
      <c r="D2173" s="8" t="s">
        <v>2193</v>
      </c>
      <c r="E2173" s="8">
        <v>60564.0</v>
      </c>
      <c r="G2173" s="8" t="s">
        <v>224</v>
      </c>
      <c r="H2173" s="8"/>
      <c r="I2173" s="16" t="str">
        <f t="shared" si="33"/>
        <v>03/2026</v>
      </c>
      <c r="J2173" s="16" t="str">
        <f t="shared" si="34"/>
        <v>CXG-0326</v>
      </c>
    </row>
    <row r="2174">
      <c r="A2174" s="8" t="s">
        <v>12372</v>
      </c>
      <c r="B2174" s="13">
        <v>46111.0</v>
      </c>
      <c r="C2174" s="8" t="s">
        <v>7221</v>
      </c>
      <c r="D2174" s="8" t="s">
        <v>1478</v>
      </c>
      <c r="E2174" s="8">
        <v>16562.0</v>
      </c>
      <c r="G2174" s="8" t="s">
        <v>147</v>
      </c>
      <c r="H2174" s="8"/>
      <c r="I2174" s="16" t="str">
        <f t="shared" si="33"/>
        <v>03/2026</v>
      </c>
      <c r="J2174" s="16" t="str">
        <f t="shared" si="34"/>
        <v>CXG-0326</v>
      </c>
    </row>
    <row r="2175">
      <c r="A2175" s="8" t="s">
        <v>12373</v>
      </c>
      <c r="B2175" s="13">
        <v>46112.0</v>
      </c>
      <c r="C2175" s="8" t="s">
        <v>7234</v>
      </c>
      <c r="D2175" s="8" t="s">
        <v>1473</v>
      </c>
      <c r="E2175" s="8">
        <v>-157.48</v>
      </c>
      <c r="G2175" s="8" t="s">
        <v>265</v>
      </c>
      <c r="H2175" s="8"/>
      <c r="I2175" s="16" t="str">
        <f t="shared" si="33"/>
        <v>03/2026</v>
      </c>
      <c r="J2175" s="16" t="str">
        <f t="shared" si="34"/>
        <v>CXG-0326</v>
      </c>
    </row>
    <row r="2176">
      <c r="A2176" s="8" t="s">
        <v>12374</v>
      </c>
      <c r="B2176" s="13">
        <v>46112.0</v>
      </c>
      <c r="C2176" s="8" t="s">
        <v>7166</v>
      </c>
      <c r="D2176" s="8" t="s">
        <v>1473</v>
      </c>
      <c r="E2176" s="8">
        <v>-618.61</v>
      </c>
      <c r="G2176" s="8" t="s">
        <v>267</v>
      </c>
      <c r="H2176" s="8"/>
      <c r="I2176" s="16" t="str">
        <f t="shared" si="33"/>
        <v>03/2026</v>
      </c>
      <c r="J2176" s="16" t="str">
        <f t="shared" si="34"/>
        <v>CXG-0326</v>
      </c>
    </row>
    <row r="2177">
      <c r="A2177" s="8" t="s">
        <v>12375</v>
      </c>
      <c r="B2177" s="13">
        <v>46112.0</v>
      </c>
      <c r="C2177" s="8" t="s">
        <v>6993</v>
      </c>
      <c r="D2177" s="8" t="s">
        <v>1473</v>
      </c>
      <c r="E2177" s="8">
        <v>1580.11</v>
      </c>
      <c r="G2177" s="8" t="s">
        <v>102</v>
      </c>
      <c r="H2177" s="8"/>
      <c r="I2177" s="16" t="str">
        <f t="shared" si="33"/>
        <v>03/2026</v>
      </c>
      <c r="J2177" s="16" t="str">
        <f t="shared" si="34"/>
        <v>CXG-0326</v>
      </c>
    </row>
    <row r="2178">
      <c r="A2178" s="8" t="s">
        <v>12376</v>
      </c>
      <c r="B2178" s="13">
        <v>46112.0</v>
      </c>
      <c r="C2178" s="8" t="s">
        <v>7135</v>
      </c>
      <c r="D2178" s="8" t="s">
        <v>2193</v>
      </c>
      <c r="E2178" s="8">
        <v>85400.0</v>
      </c>
      <c r="G2178" s="8" t="s">
        <v>224</v>
      </c>
      <c r="H2178" s="8"/>
      <c r="I2178" s="16" t="str">
        <f t="shared" si="33"/>
        <v>03/2026</v>
      </c>
      <c r="J2178" s="16" t="str">
        <f t="shared" si="34"/>
        <v>CXG-0326</v>
      </c>
    </row>
    <row r="2179">
      <c r="A2179" s="8" t="s">
        <v>12377</v>
      </c>
      <c r="B2179" s="13">
        <v>46112.0</v>
      </c>
      <c r="C2179" s="8" t="s">
        <v>7226</v>
      </c>
      <c r="D2179" s="8" t="s">
        <v>2193</v>
      </c>
      <c r="E2179" s="8">
        <v>74483.33</v>
      </c>
      <c r="G2179" s="8" t="s">
        <v>65</v>
      </c>
      <c r="H2179" s="8"/>
      <c r="I2179" s="16" t="str">
        <f t="shared" si="33"/>
        <v>03/2026</v>
      </c>
      <c r="J2179" s="16" t="str">
        <f t="shared" si="34"/>
        <v>CXG-0326</v>
      </c>
    </row>
    <row r="2180">
      <c r="A2180" s="8" t="s">
        <v>12378</v>
      </c>
      <c r="B2180" s="13">
        <v>46112.0</v>
      </c>
      <c r="C2180" s="8" t="s">
        <v>7226</v>
      </c>
      <c r="D2180" s="8" t="s">
        <v>2193</v>
      </c>
      <c r="E2180" s="8">
        <v>48381.18</v>
      </c>
      <c r="G2180" s="8" t="s">
        <v>65</v>
      </c>
      <c r="H2180" s="8"/>
      <c r="I2180" s="16" t="str">
        <f t="shared" si="33"/>
        <v>03/2026</v>
      </c>
      <c r="J2180" s="16" t="str">
        <f t="shared" si="34"/>
        <v>CXG-0326</v>
      </c>
    </row>
    <row r="2181">
      <c r="A2181" s="8" t="s">
        <v>12379</v>
      </c>
      <c r="B2181" s="13">
        <v>46112.0</v>
      </c>
      <c r="C2181" s="8" t="s">
        <v>7226</v>
      </c>
      <c r="D2181" s="8" t="s">
        <v>2193</v>
      </c>
      <c r="E2181" s="8">
        <v>74321.14</v>
      </c>
      <c r="G2181" s="8" t="s">
        <v>65</v>
      </c>
      <c r="H2181" s="8"/>
      <c r="I2181" s="16" t="str">
        <f t="shared" si="33"/>
        <v>03/2026</v>
      </c>
      <c r="J2181" s="16" t="str">
        <f t="shared" si="34"/>
        <v>CXG-0326</v>
      </c>
    </row>
    <row r="2182">
      <c r="A2182" s="8" t="s">
        <v>12380</v>
      </c>
      <c r="B2182" s="13">
        <v>46093.0</v>
      </c>
      <c r="C2182" s="8"/>
      <c r="D2182" s="8" t="s">
        <v>1478</v>
      </c>
      <c r="E2182" s="8">
        <v>6600.0</v>
      </c>
      <c r="G2182" s="8"/>
      <c r="H2182" s="8" t="s">
        <v>12381</v>
      </c>
      <c r="I2182" s="16" t="str">
        <f t="shared" si="33"/>
        <v>03/2026</v>
      </c>
      <c r="J2182" s="16" t="str">
        <f t="shared" si="34"/>
        <v>CXG-0326</v>
      </c>
    </row>
    <row r="2183">
      <c r="A2183" s="8" t="s">
        <v>12382</v>
      </c>
      <c r="B2183" s="13">
        <v>46112.0</v>
      </c>
      <c r="C2183" s="8" t="s">
        <v>6980</v>
      </c>
      <c r="D2183" s="8" t="s">
        <v>1478</v>
      </c>
      <c r="E2183" s="8">
        <v>10000.0</v>
      </c>
      <c r="G2183" s="8" t="s">
        <v>27</v>
      </c>
      <c r="H2183" s="8"/>
      <c r="I2183" s="16" t="str">
        <f t="shared" si="33"/>
        <v>03/2026</v>
      </c>
      <c r="J2183" s="16" t="str">
        <f t="shared" si="34"/>
        <v>CXG-0326</v>
      </c>
    </row>
    <row r="2184">
      <c r="A2184" s="8" t="s">
        <v>12383</v>
      </c>
      <c r="B2184" s="13">
        <v>46112.0</v>
      </c>
      <c r="C2184" s="8" t="s">
        <v>7228</v>
      </c>
      <c r="D2184" s="8" t="s">
        <v>2193</v>
      </c>
      <c r="E2184" s="8">
        <v>93600.0</v>
      </c>
      <c r="G2184" s="8" t="s">
        <v>83</v>
      </c>
      <c r="H2184" s="8"/>
      <c r="I2184" s="16" t="str">
        <f t="shared" si="33"/>
        <v>03/2026</v>
      </c>
      <c r="J2184" s="16" t="str">
        <f t="shared" si="34"/>
        <v>CXG-0326</v>
      </c>
    </row>
    <row r="2185">
      <c r="A2185" s="8" t="s">
        <v>12384</v>
      </c>
      <c r="B2185" s="13">
        <v>46112.0</v>
      </c>
      <c r="C2185" s="8"/>
      <c r="D2185" s="8" t="s">
        <v>1478</v>
      </c>
      <c r="E2185" s="8">
        <v>13000.0</v>
      </c>
      <c r="G2185" s="8"/>
      <c r="H2185" s="8" t="s">
        <v>12385</v>
      </c>
      <c r="I2185" s="16" t="str">
        <f t="shared" si="33"/>
        <v>03/2026</v>
      </c>
      <c r="J2185" s="16" t="str">
        <f t="shared" si="34"/>
        <v>CXG-0326</v>
      </c>
    </row>
    <row r="2186">
      <c r="A2186" s="8" t="s">
        <v>12386</v>
      </c>
      <c r="B2186" s="13">
        <v>46112.0</v>
      </c>
      <c r="C2186" s="8" t="s">
        <v>7200</v>
      </c>
      <c r="D2186" s="8" t="s">
        <v>2193</v>
      </c>
      <c r="E2186" s="8">
        <v>80000.0</v>
      </c>
      <c r="G2186" s="8" t="s">
        <v>86</v>
      </c>
      <c r="H2186" s="8"/>
      <c r="I2186" s="16" t="str">
        <f t="shared" si="33"/>
        <v>03/2026</v>
      </c>
      <c r="J2186" s="16" t="str">
        <f t="shared" si="34"/>
        <v>CXG-0326</v>
      </c>
    </row>
    <row r="2187">
      <c r="A2187" s="8" t="s">
        <v>12387</v>
      </c>
      <c r="B2187" s="13">
        <v>46112.0</v>
      </c>
      <c r="C2187" s="8"/>
      <c r="D2187" s="8" t="s">
        <v>1478</v>
      </c>
      <c r="E2187" s="8">
        <v>35000.0</v>
      </c>
      <c r="G2187" s="8"/>
      <c r="H2187" s="8" t="s">
        <v>12388</v>
      </c>
      <c r="I2187" s="16" t="str">
        <f t="shared" si="33"/>
        <v>03/2026</v>
      </c>
      <c r="J2187" s="16" t="str">
        <f t="shared" si="34"/>
        <v>CXG-0326</v>
      </c>
    </row>
    <row r="2188">
      <c r="A2188" s="8" t="s">
        <v>12389</v>
      </c>
      <c r="B2188" s="13">
        <v>46112.0</v>
      </c>
      <c r="C2188" s="8" t="s">
        <v>7221</v>
      </c>
      <c r="D2188" s="8" t="s">
        <v>1478</v>
      </c>
      <c r="E2188" s="8">
        <v>81172.0</v>
      </c>
      <c r="G2188" s="8" t="s">
        <v>147</v>
      </c>
      <c r="H2188" s="8"/>
      <c r="I2188" s="16" t="str">
        <f t="shared" si="33"/>
        <v>03/2026</v>
      </c>
      <c r="J2188" s="16" t="str">
        <f t="shared" si="34"/>
        <v>CXG-0326</v>
      </c>
    </row>
    <row r="2189">
      <c r="A2189" s="8" t="s">
        <v>12390</v>
      </c>
      <c r="B2189" s="13">
        <v>46113.0</v>
      </c>
      <c r="C2189" s="8" t="s">
        <v>7216</v>
      </c>
      <c r="D2189" s="8" t="s">
        <v>1478</v>
      </c>
      <c r="E2189" s="8">
        <v>50000.0</v>
      </c>
      <c r="G2189" s="8" t="s">
        <v>57</v>
      </c>
      <c r="H2189" s="8"/>
      <c r="I2189" s="16" t="str">
        <f t="shared" si="33"/>
        <v>04/2026</v>
      </c>
      <c r="J2189" s="16" t="str">
        <f t="shared" si="34"/>
        <v>CXG-0426</v>
      </c>
    </row>
    <row r="2190">
      <c r="A2190" s="8" t="s">
        <v>12391</v>
      </c>
      <c r="B2190" s="13">
        <v>46113.0</v>
      </c>
      <c r="C2190" s="8"/>
      <c r="D2190" s="8" t="s">
        <v>1478</v>
      </c>
      <c r="E2190" s="8">
        <v>2000.0</v>
      </c>
      <c r="G2190" s="8"/>
      <c r="H2190" s="8" t="s">
        <v>12392</v>
      </c>
      <c r="I2190" s="16" t="str">
        <f t="shared" si="33"/>
        <v>04/2026</v>
      </c>
      <c r="J2190" s="16" t="str">
        <f t="shared" si="34"/>
        <v>CXG-0426</v>
      </c>
    </row>
    <row r="2191">
      <c r="A2191" s="8" t="s">
        <v>12393</v>
      </c>
      <c r="B2191" s="13">
        <v>46113.0</v>
      </c>
      <c r="C2191" s="8" t="s">
        <v>7214</v>
      </c>
      <c r="D2191" s="8" t="s">
        <v>1575</v>
      </c>
      <c r="E2191" s="8">
        <v>40000.0</v>
      </c>
      <c r="G2191" s="8" t="s">
        <v>23</v>
      </c>
      <c r="H2191" s="8" t="s">
        <v>12334</v>
      </c>
      <c r="I2191" s="16" t="str">
        <f t="shared" si="33"/>
        <v>04/2026</v>
      </c>
      <c r="J2191" s="16" t="str">
        <f t="shared" si="34"/>
        <v>CXG-0426</v>
      </c>
    </row>
    <row r="2192">
      <c r="A2192" s="8" t="s">
        <v>12394</v>
      </c>
      <c r="B2192" s="13">
        <v>46113.0</v>
      </c>
      <c r="C2192" s="8" t="s">
        <v>7228</v>
      </c>
      <c r="D2192" s="8" t="s">
        <v>2193</v>
      </c>
      <c r="E2192" s="8">
        <v>37980.0</v>
      </c>
      <c r="G2192" s="8" t="s">
        <v>83</v>
      </c>
      <c r="H2192" s="8"/>
      <c r="I2192" s="16" t="str">
        <f t="shared" si="33"/>
        <v>04/2026</v>
      </c>
      <c r="J2192" s="16" t="str">
        <f t="shared" si="34"/>
        <v>CXG-0426</v>
      </c>
    </row>
    <row r="2193">
      <c r="A2193" s="8" t="s">
        <v>12395</v>
      </c>
      <c r="B2193" s="13">
        <v>46113.0</v>
      </c>
      <c r="C2193" s="8" t="s">
        <v>7228</v>
      </c>
      <c r="D2193" s="8" t="s">
        <v>2193</v>
      </c>
      <c r="E2193" s="8">
        <v>10830.0</v>
      </c>
      <c r="G2193" s="8" t="s">
        <v>83</v>
      </c>
      <c r="H2193" s="8"/>
      <c r="I2193" s="16" t="str">
        <f t="shared" si="33"/>
        <v>04/2026</v>
      </c>
      <c r="J2193" s="16" t="str">
        <f t="shared" si="34"/>
        <v>CXG-0426</v>
      </c>
    </row>
    <row r="2194">
      <c r="A2194" s="8" t="s">
        <v>12396</v>
      </c>
      <c r="B2194" s="13">
        <v>46113.0</v>
      </c>
      <c r="C2194" s="8" t="s">
        <v>7228</v>
      </c>
      <c r="D2194" s="8" t="s">
        <v>2193</v>
      </c>
      <c r="E2194" s="8">
        <v>119070.0</v>
      </c>
      <c r="G2194" s="8" t="s">
        <v>83</v>
      </c>
      <c r="H2194" s="8"/>
      <c r="I2194" s="16" t="str">
        <f t="shared" si="33"/>
        <v>04/2026</v>
      </c>
      <c r="J2194" s="16" t="str">
        <f t="shared" si="34"/>
        <v>CXG-0426</v>
      </c>
    </row>
    <row r="2195">
      <c r="A2195" s="8" t="s">
        <v>12397</v>
      </c>
      <c r="B2195" s="13">
        <v>46113.0</v>
      </c>
      <c r="C2195" s="8" t="s">
        <v>7216</v>
      </c>
      <c r="D2195" s="8" t="s">
        <v>1478</v>
      </c>
      <c r="E2195" s="8">
        <v>50000.0</v>
      </c>
      <c r="G2195" s="8" t="s">
        <v>57</v>
      </c>
      <c r="H2195" s="8"/>
      <c r="I2195" s="16" t="str">
        <f t="shared" si="33"/>
        <v>04/2026</v>
      </c>
      <c r="J2195" s="16" t="str">
        <f t="shared" si="34"/>
        <v>CXG-0426</v>
      </c>
    </row>
    <row r="2196">
      <c r="A2196" s="8" t="s">
        <v>12398</v>
      </c>
      <c r="B2196" s="13">
        <v>46113.0</v>
      </c>
      <c r="C2196" s="8" t="s">
        <v>7216</v>
      </c>
      <c r="D2196" s="8" t="s">
        <v>1478</v>
      </c>
      <c r="E2196" s="8">
        <v>45000.0</v>
      </c>
      <c r="G2196" s="8" t="s">
        <v>57</v>
      </c>
      <c r="H2196" s="8"/>
      <c r="I2196" s="16" t="str">
        <f t="shared" si="33"/>
        <v>04/2026</v>
      </c>
      <c r="J2196" s="16" t="str">
        <f t="shared" si="34"/>
        <v>CXG-0426</v>
      </c>
    </row>
    <row r="2197">
      <c r="A2197" s="8" t="s">
        <v>12399</v>
      </c>
      <c r="B2197" s="13">
        <v>46114.0</v>
      </c>
      <c r="C2197" s="8" t="s">
        <v>7244</v>
      </c>
      <c r="D2197" s="8" t="s">
        <v>1575</v>
      </c>
      <c r="E2197" s="8">
        <v>98361.0</v>
      </c>
      <c r="G2197" s="8" t="s">
        <v>97</v>
      </c>
      <c r="H2197" s="8" t="s">
        <v>3135</v>
      </c>
      <c r="I2197" s="16" t="str">
        <f t="shared" si="33"/>
        <v>04/2026</v>
      </c>
      <c r="J2197" s="16" t="str">
        <f t="shared" si="34"/>
        <v>CXG-0426</v>
      </c>
    </row>
    <row r="2198">
      <c r="A2198" s="8" t="s">
        <v>12400</v>
      </c>
      <c r="B2198" s="13">
        <v>46114.0</v>
      </c>
      <c r="C2198" s="8" t="s">
        <v>7244</v>
      </c>
      <c r="D2198" s="8" t="s">
        <v>1473</v>
      </c>
      <c r="E2198" s="8">
        <v>-0.27</v>
      </c>
      <c r="G2198" s="8" t="s">
        <v>97</v>
      </c>
      <c r="H2198" s="8"/>
      <c r="I2198" s="16" t="str">
        <f t="shared" si="33"/>
        <v>04/2026</v>
      </c>
      <c r="J2198" s="16" t="str">
        <f t="shared" si="34"/>
        <v>CXG-0426</v>
      </c>
    </row>
    <row r="2199">
      <c r="A2199" s="8" t="s">
        <v>12401</v>
      </c>
      <c r="B2199" s="13">
        <v>46114.0</v>
      </c>
      <c r="C2199" s="8" t="s">
        <v>7214</v>
      </c>
      <c r="D2199" s="8" t="s">
        <v>1575</v>
      </c>
      <c r="E2199" s="8">
        <v>111320.0</v>
      </c>
      <c r="G2199" s="8" t="s">
        <v>23</v>
      </c>
      <c r="H2199" s="8" t="s">
        <v>11002</v>
      </c>
      <c r="I2199" s="16" t="str">
        <f t="shared" si="33"/>
        <v>04/2026</v>
      </c>
      <c r="J2199" s="16" t="str">
        <f t="shared" si="34"/>
        <v>CXG-0426</v>
      </c>
    </row>
    <row r="2200">
      <c r="A2200" s="8" t="s">
        <v>12402</v>
      </c>
      <c r="B2200" s="13">
        <v>46114.0</v>
      </c>
      <c r="C2200" s="8" t="s">
        <v>7214</v>
      </c>
      <c r="D2200" s="8" t="s">
        <v>1575</v>
      </c>
      <c r="E2200" s="8">
        <v>25000.0</v>
      </c>
      <c r="G2200" s="8" t="s">
        <v>23</v>
      </c>
      <c r="H2200" s="8" t="s">
        <v>12334</v>
      </c>
      <c r="I2200" s="16" t="str">
        <f t="shared" si="33"/>
        <v>04/2026</v>
      </c>
      <c r="J2200" s="16" t="str">
        <f t="shared" si="34"/>
        <v>CXG-0426</v>
      </c>
    </row>
    <row r="2201">
      <c r="A2201" s="8" t="s">
        <v>12403</v>
      </c>
      <c r="B2201" s="13">
        <v>46114.0</v>
      </c>
      <c r="C2201" s="8" t="s">
        <v>7221</v>
      </c>
      <c r="D2201" s="8" t="s">
        <v>1478</v>
      </c>
      <c r="E2201" s="8">
        <v>77012.0</v>
      </c>
      <c r="G2201" s="8" t="s">
        <v>147</v>
      </c>
      <c r="H2201" s="8"/>
      <c r="I2201" s="16" t="str">
        <f t="shared" si="33"/>
        <v>04/2026</v>
      </c>
      <c r="J2201" s="16" t="str">
        <f t="shared" si="34"/>
        <v>CXG-0426</v>
      </c>
    </row>
    <row r="2202">
      <c r="A2202" s="8" t="s">
        <v>12404</v>
      </c>
      <c r="B2202" s="13">
        <v>46118.0</v>
      </c>
      <c r="C2202" s="8" t="s">
        <v>7228</v>
      </c>
      <c r="D2202" s="8" t="s">
        <v>1473</v>
      </c>
      <c r="E2202" s="8">
        <v>180.0</v>
      </c>
      <c r="G2202" s="8" t="s">
        <v>83</v>
      </c>
      <c r="H2202" s="8"/>
      <c r="I2202" s="16" t="str">
        <f t="shared" si="33"/>
        <v>04/2026</v>
      </c>
      <c r="J2202" s="16" t="str">
        <f t="shared" si="34"/>
        <v>CXG-0426</v>
      </c>
    </row>
    <row r="2203">
      <c r="A2203" s="8" t="s">
        <v>12405</v>
      </c>
      <c r="B2203" s="13">
        <v>46118.0</v>
      </c>
      <c r="C2203" s="8" t="s">
        <v>7135</v>
      </c>
      <c r="D2203" s="8" t="s">
        <v>2193</v>
      </c>
      <c r="E2203" s="8">
        <v>57068.45</v>
      </c>
      <c r="G2203" s="8" t="s">
        <v>224</v>
      </c>
      <c r="H2203" s="8"/>
      <c r="I2203" s="16" t="str">
        <f t="shared" si="33"/>
        <v>04/2026</v>
      </c>
      <c r="J2203" s="16" t="str">
        <f t="shared" si="34"/>
        <v>CXG-0426</v>
      </c>
    </row>
    <row r="2204">
      <c r="A2204" s="8" t="s">
        <v>12406</v>
      </c>
      <c r="B2204" s="13">
        <v>46118.0</v>
      </c>
      <c r="C2204" s="8" t="s">
        <v>7135</v>
      </c>
      <c r="D2204" s="8" t="s">
        <v>2193</v>
      </c>
      <c r="E2204" s="8">
        <v>68588.81</v>
      </c>
      <c r="G2204" s="8" t="s">
        <v>224</v>
      </c>
      <c r="H2204" s="8"/>
      <c r="I2204" s="16" t="str">
        <f t="shared" si="33"/>
        <v>04/2026</v>
      </c>
      <c r="J2204" s="16" t="str">
        <f t="shared" si="34"/>
        <v>CXG-0426</v>
      </c>
    </row>
    <row r="2205">
      <c r="A2205" s="8"/>
      <c r="B2205" s="13"/>
      <c r="C2205" s="8"/>
      <c r="D2205" s="8"/>
      <c r="E2205" s="8"/>
      <c r="G2205" s="8"/>
      <c r="H2205" s="8"/>
    </row>
    <row r="2206">
      <c r="A2206" s="8" t="s">
        <v>12407</v>
      </c>
      <c r="B2206" s="13">
        <v>46118.0</v>
      </c>
      <c r="C2206" s="8" t="s">
        <v>7221</v>
      </c>
      <c r="D2206" s="8" t="s">
        <v>1478</v>
      </c>
      <c r="E2206" s="8">
        <v>78572.0</v>
      </c>
      <c r="G2206" s="8" t="s">
        <v>147</v>
      </c>
      <c r="H2206" s="8"/>
      <c r="I2206" s="16" t="str">
        <f t="shared" ref="I2206:I2321" si="35">TEXT(B2206,"MM/YYYY")</f>
        <v>04/2026</v>
      </c>
      <c r="J2206" s="16" t="str">
        <f t="shared" ref="J2206:J2321" si="36">IF(B2206="","",CONCATENATE("CXG-",TEXT(B2206,"MMYY")))</f>
        <v>CXG-0426</v>
      </c>
    </row>
    <row r="2207">
      <c r="A2207" s="8" t="s">
        <v>12408</v>
      </c>
      <c r="B2207" s="13">
        <v>46118.0</v>
      </c>
      <c r="C2207" s="8" t="s">
        <v>7258</v>
      </c>
      <c r="D2207" s="8" t="s">
        <v>1509</v>
      </c>
      <c r="E2207" s="8">
        <v>103012.0</v>
      </c>
      <c r="G2207" s="8" t="s">
        <v>275</v>
      </c>
      <c r="H2207" s="8" t="s">
        <v>2315</v>
      </c>
      <c r="I2207" s="16" t="str">
        <f t="shared" si="35"/>
        <v>04/2026</v>
      </c>
      <c r="J2207" s="16" t="str">
        <f t="shared" si="36"/>
        <v>CXG-0426</v>
      </c>
    </row>
    <row r="2208">
      <c r="A2208" s="8" t="s">
        <v>12409</v>
      </c>
      <c r="B2208" s="13">
        <v>46118.0</v>
      </c>
      <c r="C2208" s="8" t="s">
        <v>7219</v>
      </c>
      <c r="D2208" s="8" t="s">
        <v>2193</v>
      </c>
      <c r="E2208" s="8">
        <v>110684.0</v>
      </c>
      <c r="G2208" s="8" t="s">
        <v>41</v>
      </c>
      <c r="H2208" s="8"/>
      <c r="I2208" s="16" t="str">
        <f t="shared" si="35"/>
        <v>04/2026</v>
      </c>
      <c r="J2208" s="16" t="str">
        <f t="shared" si="36"/>
        <v>CXG-0426</v>
      </c>
    </row>
    <row r="2209">
      <c r="A2209" s="8" t="s">
        <v>12410</v>
      </c>
      <c r="B2209" s="13">
        <v>46118.0</v>
      </c>
      <c r="C2209" s="8" t="s">
        <v>7226</v>
      </c>
      <c r="D2209" s="8" t="s">
        <v>2193</v>
      </c>
      <c r="E2209" s="8">
        <v>78228.0</v>
      </c>
      <c r="G2209" s="8" t="s">
        <v>65</v>
      </c>
      <c r="H2209" s="8"/>
      <c r="I2209" s="16" t="str">
        <f t="shared" si="35"/>
        <v>04/2026</v>
      </c>
      <c r="J2209" s="16" t="str">
        <f t="shared" si="36"/>
        <v>CXG-0426</v>
      </c>
    </row>
    <row r="2210">
      <c r="A2210" s="8" t="s">
        <v>12411</v>
      </c>
      <c r="B2210" s="13">
        <v>46119.0</v>
      </c>
      <c r="C2210" s="8" t="s">
        <v>7214</v>
      </c>
      <c r="D2210" s="8" t="s">
        <v>1575</v>
      </c>
      <c r="E2210" s="8">
        <v>10000.0</v>
      </c>
      <c r="G2210" s="8" t="s">
        <v>23</v>
      </c>
      <c r="H2210" s="8" t="s">
        <v>12361</v>
      </c>
      <c r="I2210" s="16" t="str">
        <f t="shared" si="35"/>
        <v>04/2026</v>
      </c>
      <c r="J2210" s="16" t="str">
        <f t="shared" si="36"/>
        <v>CXG-0426</v>
      </c>
    </row>
    <row r="2211">
      <c r="A2211" s="8" t="s">
        <v>12412</v>
      </c>
      <c r="B2211" s="13">
        <v>46119.0</v>
      </c>
      <c r="C2211" s="8" t="s">
        <v>7214</v>
      </c>
      <c r="D2211" s="8" t="s">
        <v>1575</v>
      </c>
      <c r="E2211" s="8">
        <v>10000.0</v>
      </c>
      <c r="G2211" s="8" t="s">
        <v>23</v>
      </c>
      <c r="H2211" s="8" t="s">
        <v>11002</v>
      </c>
      <c r="I2211" s="16" t="str">
        <f t="shared" si="35"/>
        <v>04/2026</v>
      </c>
      <c r="J2211" s="16" t="str">
        <f t="shared" si="36"/>
        <v>CXG-0426</v>
      </c>
    </row>
    <row r="2212">
      <c r="A2212" s="8" t="s">
        <v>12413</v>
      </c>
      <c r="B2212" s="13">
        <v>46119.0</v>
      </c>
      <c r="C2212" s="8" t="s">
        <v>7216</v>
      </c>
      <c r="D2212" s="8" t="s">
        <v>1575</v>
      </c>
      <c r="E2212" s="8">
        <v>55000.0</v>
      </c>
      <c r="G2212" s="8" t="s">
        <v>57</v>
      </c>
      <c r="H2212" s="8" t="s">
        <v>12414</v>
      </c>
      <c r="I2212" s="16" t="str">
        <f t="shared" si="35"/>
        <v>04/2026</v>
      </c>
      <c r="J2212" s="16" t="str">
        <f t="shared" si="36"/>
        <v>CXG-0426</v>
      </c>
    </row>
    <row r="2213">
      <c r="A2213" s="8" t="s">
        <v>12415</v>
      </c>
      <c r="B2213" s="13">
        <v>46119.0</v>
      </c>
      <c r="C2213" s="8" t="s">
        <v>7266</v>
      </c>
      <c r="D2213" s="8" t="s">
        <v>2193</v>
      </c>
      <c r="E2213" s="8">
        <v>59926.41</v>
      </c>
      <c r="G2213" s="8" t="s">
        <v>41</v>
      </c>
      <c r="H2213" s="8"/>
      <c r="I2213" s="16" t="str">
        <f t="shared" si="35"/>
        <v>04/2026</v>
      </c>
      <c r="J2213" s="16" t="str">
        <f t="shared" si="36"/>
        <v>CXG-0426</v>
      </c>
    </row>
    <row r="2214">
      <c r="A2214" s="8" t="s">
        <v>12416</v>
      </c>
      <c r="B2214" s="13">
        <v>46119.0</v>
      </c>
      <c r="C2214" s="8" t="s">
        <v>7266</v>
      </c>
      <c r="D2214" s="8" t="s">
        <v>2193</v>
      </c>
      <c r="E2214" s="8">
        <v>105175.8</v>
      </c>
      <c r="G2214" s="8" t="s">
        <v>41</v>
      </c>
      <c r="H2214" s="8"/>
      <c r="I2214" s="16" t="str">
        <f t="shared" si="35"/>
        <v>04/2026</v>
      </c>
      <c r="J2214" s="16" t="str">
        <f t="shared" si="36"/>
        <v>CXG-0426</v>
      </c>
    </row>
    <row r="2215">
      <c r="A2215" s="8" t="s">
        <v>12417</v>
      </c>
      <c r="B2215" s="13">
        <v>46119.0</v>
      </c>
      <c r="C2215" s="8" t="s">
        <v>7266</v>
      </c>
      <c r="D2215" s="8" t="s">
        <v>2193</v>
      </c>
      <c r="E2215" s="8">
        <v>106365.83</v>
      </c>
      <c r="G2215" s="8" t="s">
        <v>41</v>
      </c>
      <c r="H2215" s="8"/>
      <c r="I2215" s="16" t="str">
        <f t="shared" si="35"/>
        <v>04/2026</v>
      </c>
      <c r="J2215" s="16" t="str">
        <f t="shared" si="36"/>
        <v>CXG-0426</v>
      </c>
    </row>
    <row r="2216">
      <c r="A2216" s="8" t="s">
        <v>12418</v>
      </c>
      <c r="B2216" s="13">
        <v>46119.0</v>
      </c>
      <c r="C2216" s="8" t="s">
        <v>7221</v>
      </c>
      <c r="D2216" s="8" t="s">
        <v>1478</v>
      </c>
      <c r="E2216" s="8">
        <v>77324.0</v>
      </c>
      <c r="G2216" s="8" t="s">
        <v>147</v>
      </c>
      <c r="H2216" s="8"/>
      <c r="I2216" s="16" t="str">
        <f t="shared" si="35"/>
        <v>04/2026</v>
      </c>
      <c r="J2216" s="16" t="str">
        <f t="shared" si="36"/>
        <v>CXG-0426</v>
      </c>
    </row>
    <row r="2217">
      <c r="A2217" s="8" t="s">
        <v>12419</v>
      </c>
      <c r="B2217" s="13">
        <v>46120.0</v>
      </c>
      <c r="C2217" s="8"/>
      <c r="D2217" s="8" t="s">
        <v>1478</v>
      </c>
      <c r="E2217" s="8">
        <v>8277.05</v>
      </c>
      <c r="G2217" s="8"/>
      <c r="H2217" s="8" t="s">
        <v>12420</v>
      </c>
      <c r="I2217" s="16" t="str">
        <f t="shared" si="35"/>
        <v>04/2026</v>
      </c>
      <c r="J2217" s="16" t="str">
        <f t="shared" si="36"/>
        <v>CXG-0426</v>
      </c>
    </row>
    <row r="2218">
      <c r="A2218" s="8" t="s">
        <v>12421</v>
      </c>
      <c r="B2218" s="13">
        <v>46120.0</v>
      </c>
      <c r="C2218" s="8" t="s">
        <v>7214</v>
      </c>
      <c r="D2218" s="8" t="s">
        <v>1575</v>
      </c>
      <c r="E2218" s="8">
        <v>35000.0</v>
      </c>
      <c r="G2218" s="8" t="s">
        <v>23</v>
      </c>
      <c r="H2218" s="8" t="s">
        <v>12248</v>
      </c>
      <c r="I2218" s="16" t="str">
        <f t="shared" si="35"/>
        <v>04/2026</v>
      </c>
      <c r="J2218" s="16" t="str">
        <f t="shared" si="36"/>
        <v>CXG-0426</v>
      </c>
    </row>
    <row r="2219">
      <c r="A2219" s="8" t="s">
        <v>12422</v>
      </c>
      <c r="B2219" s="13">
        <v>46120.0</v>
      </c>
      <c r="C2219" s="8" t="s">
        <v>7226</v>
      </c>
      <c r="D2219" s="8" t="s">
        <v>2193</v>
      </c>
      <c r="E2219" s="8">
        <v>101655.1</v>
      </c>
      <c r="G2219" s="8" t="s">
        <v>65</v>
      </c>
      <c r="H2219" s="8"/>
      <c r="I2219" s="16" t="str">
        <f t="shared" si="35"/>
        <v>04/2026</v>
      </c>
      <c r="J2219" s="16" t="str">
        <f t="shared" si="36"/>
        <v>CXG-0426</v>
      </c>
    </row>
    <row r="2220">
      <c r="A2220" s="8" t="s">
        <v>12423</v>
      </c>
      <c r="B2220" s="13">
        <v>46120.0</v>
      </c>
      <c r="C2220" s="8" t="s">
        <v>7226</v>
      </c>
      <c r="D2220" s="8" t="s">
        <v>1473</v>
      </c>
      <c r="E2220" s="8">
        <v>323.13</v>
      </c>
      <c r="G2220" s="8" t="s">
        <v>65</v>
      </c>
      <c r="H2220" s="8"/>
      <c r="I2220" s="16" t="str">
        <f t="shared" si="35"/>
        <v>04/2026</v>
      </c>
      <c r="J2220" s="16" t="str">
        <f t="shared" si="36"/>
        <v>CXG-0426</v>
      </c>
    </row>
    <row r="2221">
      <c r="A2221" s="8" t="s">
        <v>12424</v>
      </c>
      <c r="B2221" s="13">
        <v>46120.0</v>
      </c>
      <c r="C2221" s="8" t="s">
        <v>7258</v>
      </c>
      <c r="D2221" s="8" t="s">
        <v>1509</v>
      </c>
      <c r="E2221" s="8">
        <v>106372.0</v>
      </c>
      <c r="G2221" s="8" t="s">
        <v>275</v>
      </c>
      <c r="H2221" s="8" t="s">
        <v>2315</v>
      </c>
      <c r="I2221" s="16" t="str">
        <f t="shared" si="35"/>
        <v>04/2026</v>
      </c>
      <c r="J2221" s="16" t="str">
        <f t="shared" si="36"/>
        <v>CXG-0426</v>
      </c>
    </row>
    <row r="2222">
      <c r="A2222" s="8" t="s">
        <v>12425</v>
      </c>
      <c r="B2222" s="13">
        <v>46121.0</v>
      </c>
      <c r="C2222" s="8" t="s">
        <v>7214</v>
      </c>
      <c r="D2222" s="8" t="s">
        <v>1575</v>
      </c>
      <c r="E2222" s="8">
        <v>20000.0</v>
      </c>
      <c r="G2222" s="8" t="s">
        <v>23</v>
      </c>
      <c r="H2222" s="8" t="s">
        <v>11002</v>
      </c>
      <c r="I2222" s="16" t="str">
        <f t="shared" si="35"/>
        <v>04/2026</v>
      </c>
      <c r="J2222" s="16" t="str">
        <f t="shared" si="36"/>
        <v>CXG-0426</v>
      </c>
    </row>
    <row r="2223">
      <c r="A2223" s="8" t="s">
        <v>12426</v>
      </c>
      <c r="B2223" s="13">
        <v>46122.0</v>
      </c>
      <c r="C2223" s="8" t="s">
        <v>6980</v>
      </c>
      <c r="D2223" s="8" t="s">
        <v>1478</v>
      </c>
      <c r="E2223" s="8">
        <v>15000.0</v>
      </c>
      <c r="G2223" s="8" t="s">
        <v>27</v>
      </c>
      <c r="H2223" s="8"/>
      <c r="I2223" s="16" t="str">
        <f t="shared" si="35"/>
        <v>04/2026</v>
      </c>
      <c r="J2223" s="16" t="str">
        <f t="shared" si="36"/>
        <v>CXG-0426</v>
      </c>
    </row>
    <row r="2224">
      <c r="A2224" s="8" t="s">
        <v>12427</v>
      </c>
      <c r="B2224" s="13">
        <v>46122.0</v>
      </c>
      <c r="C2224" s="8" t="s">
        <v>7214</v>
      </c>
      <c r="D2224" s="8" t="s">
        <v>1575</v>
      </c>
      <c r="E2224" s="8">
        <v>83955.0</v>
      </c>
      <c r="G2224" s="8" t="s">
        <v>23</v>
      </c>
      <c r="H2224" s="8" t="s">
        <v>11002</v>
      </c>
      <c r="I2224" s="16" t="str">
        <f t="shared" si="35"/>
        <v>04/2026</v>
      </c>
      <c r="J2224" s="16" t="str">
        <f t="shared" si="36"/>
        <v>CXG-0426</v>
      </c>
    </row>
    <row r="2225">
      <c r="A2225" s="8" t="s">
        <v>12428</v>
      </c>
      <c r="B2225" s="13">
        <v>46122.0</v>
      </c>
      <c r="C2225" s="8" t="s">
        <v>7214</v>
      </c>
      <c r="D2225" s="8" t="s">
        <v>1473</v>
      </c>
      <c r="E2225" s="8">
        <v>-0.89</v>
      </c>
      <c r="G2225" s="8" t="s">
        <v>23</v>
      </c>
      <c r="H2225" s="8"/>
      <c r="I2225" s="16" t="str">
        <f t="shared" si="35"/>
        <v>04/2026</v>
      </c>
      <c r="J2225" s="16" t="str">
        <f t="shared" si="36"/>
        <v>CXG-0426</v>
      </c>
    </row>
    <row r="2226">
      <c r="A2226" s="8" t="s">
        <v>12429</v>
      </c>
      <c r="B2226" s="13">
        <v>46125.0</v>
      </c>
      <c r="C2226" s="8" t="s">
        <v>7282</v>
      </c>
      <c r="D2226" s="8" t="s">
        <v>1575</v>
      </c>
      <c r="E2226" s="8">
        <v>83047.0</v>
      </c>
      <c r="G2226" s="8" t="s">
        <v>105</v>
      </c>
      <c r="H2226" s="8" t="s">
        <v>12248</v>
      </c>
      <c r="I2226" s="16" t="str">
        <f t="shared" si="35"/>
        <v>04/2026</v>
      </c>
      <c r="J2226" s="16" t="str">
        <f t="shared" si="36"/>
        <v>CXG-0426</v>
      </c>
    </row>
    <row r="2227">
      <c r="A2227" s="8" t="s">
        <v>12430</v>
      </c>
      <c r="B2227" s="13">
        <v>46122.0</v>
      </c>
      <c r="C2227" s="8" t="s">
        <v>7200</v>
      </c>
      <c r="D2227" s="8" t="s">
        <v>2193</v>
      </c>
      <c r="E2227" s="8">
        <v>30765.8</v>
      </c>
      <c r="G2227" s="8" t="s">
        <v>86</v>
      </c>
      <c r="H2227" s="8"/>
      <c r="I2227" s="16" t="str">
        <f t="shared" si="35"/>
        <v>04/2026</v>
      </c>
      <c r="J2227" s="16" t="str">
        <f t="shared" si="36"/>
        <v>CXG-0426</v>
      </c>
    </row>
    <row r="2228">
      <c r="A2228" s="8" t="s">
        <v>12431</v>
      </c>
      <c r="B2228" s="13">
        <v>46122.0</v>
      </c>
      <c r="C2228" s="8" t="s">
        <v>7200</v>
      </c>
      <c r="D2228" s="8" t="s">
        <v>2193</v>
      </c>
      <c r="E2228" s="8">
        <v>50000.0</v>
      </c>
      <c r="G2228" s="8" t="s">
        <v>86</v>
      </c>
      <c r="H2228" s="8"/>
      <c r="I2228" s="16" t="str">
        <f t="shared" si="35"/>
        <v>04/2026</v>
      </c>
      <c r="J2228" s="16" t="str">
        <f t="shared" si="36"/>
        <v>CXG-0426</v>
      </c>
    </row>
    <row r="2229">
      <c r="A2229" s="8" t="s">
        <v>12432</v>
      </c>
      <c r="B2229" s="13">
        <v>46125.0</v>
      </c>
      <c r="C2229" s="8" t="s">
        <v>7005</v>
      </c>
      <c r="D2229" s="8" t="s">
        <v>1473</v>
      </c>
      <c r="E2229" s="8">
        <v>634.73</v>
      </c>
      <c r="G2229" s="8" t="s">
        <v>240</v>
      </c>
      <c r="H2229" s="8"/>
      <c r="I2229" s="16" t="str">
        <f t="shared" si="35"/>
        <v>04/2026</v>
      </c>
      <c r="J2229" s="16" t="str">
        <f t="shared" si="36"/>
        <v>CXG-0426</v>
      </c>
    </row>
    <row r="2230">
      <c r="A2230" s="8" t="s">
        <v>12433</v>
      </c>
      <c r="B2230" s="13">
        <v>46125.0</v>
      </c>
      <c r="C2230" s="8" t="s">
        <v>7199</v>
      </c>
      <c r="D2230" s="8" t="s">
        <v>2193</v>
      </c>
      <c r="E2230" s="8">
        <v>83187.5</v>
      </c>
      <c r="G2230" s="8" t="s">
        <v>273</v>
      </c>
      <c r="H2230" s="8"/>
      <c r="I2230" s="16" t="str">
        <f t="shared" si="35"/>
        <v>04/2026</v>
      </c>
      <c r="J2230" s="16" t="str">
        <f t="shared" si="36"/>
        <v>CXG-0426</v>
      </c>
    </row>
    <row r="2231">
      <c r="A2231" s="8" t="s">
        <v>12434</v>
      </c>
      <c r="B2231" s="13">
        <v>46125.0</v>
      </c>
      <c r="C2231" s="8" t="s">
        <v>7199</v>
      </c>
      <c r="D2231" s="8" t="s">
        <v>1473</v>
      </c>
      <c r="E2231" s="8">
        <v>-0.27</v>
      </c>
      <c r="G2231" s="8" t="s">
        <v>273</v>
      </c>
      <c r="H2231" s="8"/>
      <c r="I2231" s="16" t="str">
        <f t="shared" si="35"/>
        <v>04/2026</v>
      </c>
      <c r="J2231" s="16" t="str">
        <f t="shared" si="36"/>
        <v>CXG-0426</v>
      </c>
    </row>
    <row r="2232">
      <c r="A2232" s="8" t="s">
        <v>12435</v>
      </c>
      <c r="B2232" s="13">
        <v>46125.0</v>
      </c>
      <c r="C2232" s="8" t="s">
        <v>7255</v>
      </c>
      <c r="D2232" s="8" t="s">
        <v>2193</v>
      </c>
      <c r="E2232" s="8">
        <v>65128.83</v>
      </c>
      <c r="G2232" s="8" t="s">
        <v>224</v>
      </c>
      <c r="H2232" s="8"/>
      <c r="I2232" s="16" t="str">
        <f t="shared" si="35"/>
        <v>04/2026</v>
      </c>
      <c r="J2232" s="16" t="str">
        <f t="shared" si="36"/>
        <v>CXG-0426</v>
      </c>
    </row>
    <row r="2233">
      <c r="A2233" s="8" t="s">
        <v>12436</v>
      </c>
      <c r="B2233" s="13">
        <v>46125.0</v>
      </c>
      <c r="C2233" s="8" t="s">
        <v>7266</v>
      </c>
      <c r="D2233" s="8" t="s">
        <v>2193</v>
      </c>
      <c r="E2233" s="8">
        <v>162739.0</v>
      </c>
      <c r="G2233" s="8" t="s">
        <v>41</v>
      </c>
      <c r="H2233" s="8"/>
      <c r="I2233" s="16" t="str">
        <f t="shared" si="35"/>
        <v>04/2026</v>
      </c>
      <c r="J2233" s="16" t="str">
        <f t="shared" si="36"/>
        <v>CXG-0426</v>
      </c>
    </row>
    <row r="2234">
      <c r="A2234" s="8" t="s">
        <v>12437</v>
      </c>
      <c r="B2234" s="13">
        <v>46125.0</v>
      </c>
      <c r="C2234" s="8" t="s">
        <v>7219</v>
      </c>
      <c r="D2234" s="8" t="s">
        <v>1473</v>
      </c>
      <c r="E2234" s="8">
        <v>923.72</v>
      </c>
      <c r="G2234" s="8" t="s">
        <v>41</v>
      </c>
      <c r="H2234" s="8"/>
      <c r="I2234" s="16" t="str">
        <f t="shared" si="35"/>
        <v>04/2026</v>
      </c>
      <c r="J2234" s="16" t="str">
        <f t="shared" si="36"/>
        <v>CXG-0426</v>
      </c>
    </row>
    <row r="2235">
      <c r="A2235" s="8" t="s">
        <v>12438</v>
      </c>
      <c r="B2235" s="13">
        <v>46125.0</v>
      </c>
      <c r="C2235" s="8" t="s">
        <v>7228</v>
      </c>
      <c r="D2235" s="8" t="s">
        <v>2193</v>
      </c>
      <c r="E2235" s="8">
        <v>114000.0</v>
      </c>
      <c r="G2235" s="8" t="s">
        <v>83</v>
      </c>
      <c r="H2235" s="8"/>
      <c r="I2235" s="16" t="str">
        <f t="shared" si="35"/>
        <v>04/2026</v>
      </c>
      <c r="J2235" s="16" t="str">
        <f t="shared" si="36"/>
        <v>CXG-0426</v>
      </c>
    </row>
    <row r="2236">
      <c r="A2236" s="8" t="s">
        <v>12439</v>
      </c>
      <c r="B2236" s="13">
        <v>46125.0</v>
      </c>
      <c r="C2236" s="8" t="s">
        <v>7228</v>
      </c>
      <c r="D2236" s="8" t="s">
        <v>2193</v>
      </c>
      <c r="E2236" s="8">
        <v>109830.0</v>
      </c>
      <c r="G2236" s="8" t="s">
        <v>83</v>
      </c>
      <c r="H2236" s="8"/>
      <c r="I2236" s="16" t="str">
        <f t="shared" si="35"/>
        <v>04/2026</v>
      </c>
      <c r="J2236" s="16" t="str">
        <f t="shared" si="36"/>
        <v>CXG-0426</v>
      </c>
    </row>
    <row r="2237">
      <c r="A2237" s="8" t="s">
        <v>12440</v>
      </c>
      <c r="B2237" s="13">
        <v>46125.0</v>
      </c>
      <c r="C2237" s="8" t="s">
        <v>7228</v>
      </c>
      <c r="D2237" s="8" t="s">
        <v>1473</v>
      </c>
      <c r="E2237" s="8">
        <v>180.0</v>
      </c>
      <c r="G2237" s="8" t="s">
        <v>83</v>
      </c>
      <c r="H2237" s="8"/>
      <c r="I2237" s="16" t="str">
        <f t="shared" si="35"/>
        <v>04/2026</v>
      </c>
      <c r="J2237" s="16" t="str">
        <f t="shared" si="36"/>
        <v>CXG-0426</v>
      </c>
    </row>
    <row r="2238">
      <c r="A2238" s="8" t="s">
        <v>12441</v>
      </c>
      <c r="B2238" s="13">
        <v>46125.0</v>
      </c>
      <c r="C2238" s="8" t="s">
        <v>6980</v>
      </c>
      <c r="D2238" s="8" t="s">
        <v>1478</v>
      </c>
      <c r="E2238" s="8">
        <v>8900.0</v>
      </c>
      <c r="G2238" s="8" t="s">
        <v>27</v>
      </c>
      <c r="H2238" s="8"/>
      <c r="I2238" s="16" t="str">
        <f t="shared" si="35"/>
        <v>04/2026</v>
      </c>
      <c r="J2238" s="16" t="str">
        <f t="shared" si="36"/>
        <v>CXG-0426</v>
      </c>
    </row>
    <row r="2239">
      <c r="A2239" s="8" t="s">
        <v>12442</v>
      </c>
      <c r="B2239" s="13">
        <v>46126.0</v>
      </c>
      <c r="C2239" s="8" t="s">
        <v>6980</v>
      </c>
      <c r="D2239" s="8" t="s">
        <v>1478</v>
      </c>
      <c r="E2239" s="8">
        <v>10000.0</v>
      </c>
      <c r="G2239" s="8" t="s">
        <v>27</v>
      </c>
      <c r="H2239" s="8"/>
      <c r="I2239" s="16" t="str">
        <f t="shared" si="35"/>
        <v>04/2026</v>
      </c>
      <c r="J2239" s="16" t="str">
        <f t="shared" si="36"/>
        <v>CXG-0426</v>
      </c>
    </row>
    <row r="2240">
      <c r="A2240" s="8" t="s">
        <v>12443</v>
      </c>
      <c r="B2240" s="13">
        <v>46127.0</v>
      </c>
      <c r="C2240" s="8" t="s">
        <v>7262</v>
      </c>
      <c r="D2240" s="8" t="s">
        <v>2193</v>
      </c>
      <c r="E2240" s="8">
        <v>140000.0</v>
      </c>
      <c r="G2240" s="8" t="s">
        <v>147</v>
      </c>
      <c r="H2240" s="8" t="s">
        <v>12444</v>
      </c>
      <c r="I2240" s="16" t="str">
        <f t="shared" si="35"/>
        <v>04/2026</v>
      </c>
      <c r="J2240" s="16" t="str">
        <f t="shared" si="36"/>
        <v>CXG-0426</v>
      </c>
    </row>
    <row r="2241">
      <c r="A2241" s="8" t="s">
        <v>12445</v>
      </c>
      <c r="B2241" s="13">
        <v>46127.0</v>
      </c>
      <c r="C2241" s="8" t="s">
        <v>7216</v>
      </c>
      <c r="D2241" s="8" t="s">
        <v>1478</v>
      </c>
      <c r="E2241" s="8">
        <v>7701.96</v>
      </c>
      <c r="G2241" s="8" t="s">
        <v>57</v>
      </c>
      <c r="H2241" s="8"/>
      <c r="I2241" s="16" t="str">
        <f t="shared" si="35"/>
        <v>04/2026</v>
      </c>
      <c r="J2241" s="16" t="str">
        <f t="shared" si="36"/>
        <v>CXG-0426</v>
      </c>
    </row>
    <row r="2242">
      <c r="A2242" s="8" t="s">
        <v>12446</v>
      </c>
      <c r="B2242" s="13">
        <v>46127.0</v>
      </c>
      <c r="C2242" s="8" t="s">
        <v>7286</v>
      </c>
      <c r="D2242" s="8" t="s">
        <v>2193</v>
      </c>
      <c r="E2242" s="8">
        <v>83385.32</v>
      </c>
      <c r="G2242" s="8" t="s">
        <v>65</v>
      </c>
      <c r="H2242" s="8"/>
      <c r="I2242" s="16" t="str">
        <f t="shared" si="35"/>
        <v>04/2026</v>
      </c>
      <c r="J2242" s="16" t="str">
        <f t="shared" si="36"/>
        <v>CXG-0426</v>
      </c>
    </row>
    <row r="2243">
      <c r="A2243" s="8" t="s">
        <v>12447</v>
      </c>
      <c r="B2243" s="13">
        <v>46127.0</v>
      </c>
      <c r="C2243" s="8" t="s">
        <v>7262</v>
      </c>
      <c r="D2243" s="8" t="s">
        <v>2193</v>
      </c>
      <c r="E2243" s="8">
        <v>39804.51</v>
      </c>
      <c r="G2243" s="8" t="s">
        <v>147</v>
      </c>
      <c r="H2243" s="8" t="s">
        <v>12444</v>
      </c>
      <c r="I2243" s="16" t="str">
        <f t="shared" si="35"/>
        <v>04/2026</v>
      </c>
      <c r="J2243" s="16" t="str">
        <f t="shared" si="36"/>
        <v>CXG-0426</v>
      </c>
    </row>
    <row r="2244">
      <c r="A2244" s="8" t="s">
        <v>12448</v>
      </c>
      <c r="B2244" s="13">
        <v>46128.0</v>
      </c>
      <c r="C2244" s="8" t="s">
        <v>7299</v>
      </c>
      <c r="D2244" s="8" t="s">
        <v>2193</v>
      </c>
      <c r="E2244" s="8">
        <v>84383.75</v>
      </c>
      <c r="G2244" s="8" t="s">
        <v>273</v>
      </c>
      <c r="H2244" s="8"/>
      <c r="I2244" s="16" t="str">
        <f t="shared" si="35"/>
        <v>04/2026</v>
      </c>
      <c r="J2244" s="16" t="str">
        <f t="shared" si="36"/>
        <v>CXG-0426</v>
      </c>
    </row>
    <row r="2245">
      <c r="A2245" s="8" t="s">
        <v>12449</v>
      </c>
      <c r="B2245" s="13">
        <v>46128.0</v>
      </c>
      <c r="C2245" s="8" t="s">
        <v>7063</v>
      </c>
      <c r="D2245" s="8" t="s">
        <v>1575</v>
      </c>
      <c r="E2245" s="8">
        <v>40000.0</v>
      </c>
      <c r="G2245" s="8" t="s">
        <v>257</v>
      </c>
      <c r="H2245" s="8" t="s">
        <v>12450</v>
      </c>
      <c r="I2245" s="16" t="str">
        <f t="shared" si="35"/>
        <v>04/2026</v>
      </c>
      <c r="J2245" s="16" t="str">
        <f t="shared" si="36"/>
        <v>CXG-0426</v>
      </c>
    </row>
    <row r="2246">
      <c r="A2246" s="8" t="s">
        <v>12451</v>
      </c>
      <c r="B2246" s="13">
        <v>46128.0</v>
      </c>
      <c r="C2246" s="8" t="s">
        <v>7216</v>
      </c>
      <c r="D2246" s="8" t="s">
        <v>1478</v>
      </c>
      <c r="E2246" s="8">
        <v>15000.0</v>
      </c>
      <c r="G2246" s="8" t="s">
        <v>57</v>
      </c>
      <c r="H2246" s="8"/>
      <c r="I2246" s="16" t="str">
        <f t="shared" si="35"/>
        <v>04/2026</v>
      </c>
      <c r="J2246" s="16" t="str">
        <f t="shared" si="36"/>
        <v>CXG-0426</v>
      </c>
    </row>
    <row r="2247">
      <c r="A2247" s="8" t="s">
        <v>12452</v>
      </c>
      <c r="B2247" s="13">
        <v>46128.0</v>
      </c>
      <c r="C2247" s="8" t="s">
        <v>7255</v>
      </c>
      <c r="D2247" s="8" t="s">
        <v>2193</v>
      </c>
      <c r="E2247" s="8">
        <v>66294.06</v>
      </c>
      <c r="G2247" s="8" t="s">
        <v>224</v>
      </c>
      <c r="H2247" s="8"/>
      <c r="I2247" s="16" t="str">
        <f t="shared" si="35"/>
        <v>04/2026</v>
      </c>
      <c r="J2247" s="16" t="str">
        <f t="shared" si="36"/>
        <v>CXG-0426</v>
      </c>
    </row>
    <row r="2248">
      <c r="A2248" s="8" t="s">
        <v>12453</v>
      </c>
      <c r="B2248" s="13">
        <v>46128.0</v>
      </c>
      <c r="C2248" s="8" t="s">
        <v>7255</v>
      </c>
      <c r="D2248" s="8" t="s">
        <v>2193</v>
      </c>
      <c r="E2248" s="8">
        <v>68211.17</v>
      </c>
      <c r="G2248" s="8" t="s">
        <v>224</v>
      </c>
      <c r="H2248" s="8"/>
      <c r="I2248" s="16" t="str">
        <f t="shared" si="35"/>
        <v>04/2026</v>
      </c>
      <c r="J2248" s="16" t="str">
        <f t="shared" si="36"/>
        <v>CXG-0426</v>
      </c>
    </row>
    <row r="2249">
      <c r="A2249" s="8" t="s">
        <v>12454</v>
      </c>
      <c r="B2249" s="13">
        <v>46128.0</v>
      </c>
      <c r="C2249" s="8" t="s">
        <v>7255</v>
      </c>
      <c r="D2249" s="8" t="s">
        <v>2193</v>
      </c>
      <c r="E2249" s="8">
        <v>89157.35</v>
      </c>
      <c r="G2249" s="8" t="s">
        <v>224</v>
      </c>
      <c r="H2249" s="8"/>
      <c r="I2249" s="16" t="str">
        <f t="shared" si="35"/>
        <v>04/2026</v>
      </c>
      <c r="J2249" s="16" t="str">
        <f t="shared" si="36"/>
        <v>CXG-0426</v>
      </c>
    </row>
    <row r="2250">
      <c r="A2250" s="10" t="s">
        <v>12455</v>
      </c>
      <c r="B2250" s="13">
        <v>46128.0</v>
      </c>
      <c r="C2250" s="8" t="s">
        <v>7255</v>
      </c>
      <c r="D2250" s="8" t="s">
        <v>2193</v>
      </c>
      <c r="E2250" s="8">
        <v>60637.41</v>
      </c>
      <c r="G2250" s="8" t="s">
        <v>224</v>
      </c>
      <c r="H2250" s="8"/>
      <c r="I2250" s="16" t="str">
        <f t="shared" si="35"/>
        <v>04/2026</v>
      </c>
      <c r="J2250" s="16" t="str">
        <f t="shared" si="36"/>
        <v>CXG-0426</v>
      </c>
    </row>
    <row r="2251">
      <c r="A2251" s="8" t="s">
        <v>12456</v>
      </c>
      <c r="B2251" s="13">
        <v>46129.0</v>
      </c>
      <c r="C2251" s="8" t="s">
        <v>7200</v>
      </c>
      <c r="D2251" s="8" t="s">
        <v>2193</v>
      </c>
      <c r="E2251" s="8">
        <v>10000.0</v>
      </c>
      <c r="G2251" s="8" t="s">
        <v>86</v>
      </c>
      <c r="H2251" s="8"/>
      <c r="I2251" s="16" t="str">
        <f t="shared" si="35"/>
        <v>04/2026</v>
      </c>
      <c r="J2251" s="16" t="str">
        <f t="shared" si="36"/>
        <v>CXG-0426</v>
      </c>
    </row>
    <row r="2252">
      <c r="A2252" s="8" t="s">
        <v>12457</v>
      </c>
      <c r="B2252" s="13">
        <v>46129.0</v>
      </c>
      <c r="C2252" s="8" t="s">
        <v>6980</v>
      </c>
      <c r="D2252" s="8" t="s">
        <v>1505</v>
      </c>
      <c r="E2252" s="8">
        <v>6100.0</v>
      </c>
      <c r="G2252" s="8" t="s">
        <v>27</v>
      </c>
      <c r="H2252" s="8"/>
      <c r="I2252" s="16" t="str">
        <f t="shared" si="35"/>
        <v>04/2026</v>
      </c>
      <c r="J2252" s="16" t="str">
        <f t="shared" si="36"/>
        <v>CXG-0426</v>
      </c>
    </row>
    <row r="2253">
      <c r="A2253" s="8" t="s">
        <v>12458</v>
      </c>
      <c r="B2253" s="13">
        <v>46129.0</v>
      </c>
      <c r="C2253" s="8"/>
      <c r="D2253" s="8" t="s">
        <v>1478</v>
      </c>
      <c r="E2253" s="8">
        <v>1350.0</v>
      </c>
      <c r="G2253" s="8"/>
      <c r="H2253" s="8"/>
      <c r="I2253" s="16" t="str">
        <f t="shared" si="35"/>
        <v>04/2026</v>
      </c>
      <c r="J2253" s="16" t="str">
        <f t="shared" si="36"/>
        <v>CXG-0426</v>
      </c>
    </row>
    <row r="2254">
      <c r="A2254" s="8" t="s">
        <v>12459</v>
      </c>
      <c r="B2254" s="13">
        <v>46132.0</v>
      </c>
      <c r="C2254" s="8" t="s">
        <v>7228</v>
      </c>
      <c r="D2254" s="8" t="s">
        <v>2193</v>
      </c>
      <c r="E2254" s="8">
        <v>110250.0</v>
      </c>
      <c r="G2254" s="8" t="s">
        <v>83</v>
      </c>
      <c r="H2254" s="8"/>
      <c r="I2254" s="16" t="str">
        <f t="shared" si="35"/>
        <v>04/2026</v>
      </c>
      <c r="J2254" s="16" t="str">
        <f t="shared" si="36"/>
        <v>CXG-0426</v>
      </c>
    </row>
    <row r="2255">
      <c r="A2255" s="8" t="s">
        <v>12460</v>
      </c>
      <c r="B2255" s="13">
        <v>46132.0</v>
      </c>
      <c r="C2255" s="8" t="s">
        <v>7228</v>
      </c>
      <c r="D2255" s="8" t="s">
        <v>2193</v>
      </c>
      <c r="E2255" s="8">
        <v>116910.0</v>
      </c>
      <c r="G2255" s="8" t="s">
        <v>83</v>
      </c>
      <c r="H2255" s="8"/>
      <c r="I2255" s="16" t="str">
        <f t="shared" si="35"/>
        <v>04/2026</v>
      </c>
      <c r="J2255" s="16" t="str">
        <f t="shared" si="36"/>
        <v>CXG-0426</v>
      </c>
    </row>
    <row r="2256">
      <c r="A2256" s="8" t="s">
        <v>12461</v>
      </c>
      <c r="B2256" s="13">
        <v>46132.0</v>
      </c>
      <c r="C2256" s="8" t="s">
        <v>7228</v>
      </c>
      <c r="D2256" s="8" t="s">
        <v>2193</v>
      </c>
      <c r="E2256" s="8">
        <v>750.0</v>
      </c>
      <c r="G2256" s="8" t="s">
        <v>83</v>
      </c>
      <c r="H2256" s="8"/>
      <c r="I2256" s="16" t="str">
        <f t="shared" si="35"/>
        <v>04/2026</v>
      </c>
      <c r="J2256" s="16" t="str">
        <f t="shared" si="36"/>
        <v>CXG-0426</v>
      </c>
    </row>
    <row r="2257">
      <c r="A2257" s="8" t="s">
        <v>12462</v>
      </c>
      <c r="B2257" s="13">
        <v>46132.0</v>
      </c>
      <c r="C2257" s="8" t="s">
        <v>7228</v>
      </c>
      <c r="D2257" s="8" t="s">
        <v>1473</v>
      </c>
      <c r="E2257" s="8">
        <v>359.7</v>
      </c>
      <c r="G2257" s="8" t="s">
        <v>83</v>
      </c>
      <c r="H2257" s="8"/>
      <c r="I2257" s="16" t="str">
        <f t="shared" si="35"/>
        <v>04/2026</v>
      </c>
      <c r="J2257" s="16" t="str">
        <f t="shared" si="36"/>
        <v>CXG-0426</v>
      </c>
    </row>
    <row r="2258">
      <c r="A2258" s="8" t="s">
        <v>12463</v>
      </c>
      <c r="B2258" s="13">
        <v>46129.0</v>
      </c>
      <c r="C2258" s="8" t="s">
        <v>7258</v>
      </c>
      <c r="D2258" s="8" t="s">
        <v>1509</v>
      </c>
      <c r="E2258" s="8">
        <v>90580.0</v>
      </c>
      <c r="G2258" s="8" t="s">
        <v>275</v>
      </c>
      <c r="H2258" s="8" t="s">
        <v>2315</v>
      </c>
      <c r="I2258" s="16" t="str">
        <f t="shared" si="35"/>
        <v>04/2026</v>
      </c>
      <c r="J2258" s="16" t="str">
        <f t="shared" si="36"/>
        <v>CXG-0426</v>
      </c>
    </row>
    <row r="2259">
      <c r="A2259" s="8" t="s">
        <v>12464</v>
      </c>
      <c r="B2259" s="13">
        <v>46132.0</v>
      </c>
      <c r="C2259" s="8" t="s">
        <v>7258</v>
      </c>
      <c r="D2259" s="8" t="s">
        <v>1473</v>
      </c>
      <c r="E2259" s="8">
        <v>-0.84</v>
      </c>
      <c r="G2259" s="8" t="s">
        <v>275</v>
      </c>
      <c r="H2259" s="8"/>
      <c r="I2259" s="16" t="str">
        <f t="shared" si="35"/>
        <v>04/2026</v>
      </c>
      <c r="J2259" s="16" t="str">
        <f t="shared" si="36"/>
        <v>CXG-0426</v>
      </c>
    </row>
    <row r="2260">
      <c r="A2260" s="8" t="s">
        <v>12465</v>
      </c>
      <c r="B2260" s="13">
        <v>46129.0</v>
      </c>
      <c r="C2260" s="8" t="s">
        <v>7285</v>
      </c>
      <c r="D2260" s="8" t="s">
        <v>1478</v>
      </c>
      <c r="E2260" s="8">
        <v>10000.0</v>
      </c>
      <c r="G2260" s="8" t="s">
        <v>79</v>
      </c>
      <c r="H2260" s="8"/>
      <c r="I2260" s="16" t="str">
        <f t="shared" si="35"/>
        <v>04/2026</v>
      </c>
      <c r="J2260" s="16" t="str">
        <f t="shared" si="36"/>
        <v>CXG-0426</v>
      </c>
    </row>
    <row r="2261">
      <c r="A2261" s="8" t="s">
        <v>12466</v>
      </c>
      <c r="B2261" s="13">
        <v>46129.0</v>
      </c>
      <c r="C2261" s="8" t="s">
        <v>7285</v>
      </c>
      <c r="D2261" s="8" t="s">
        <v>1478</v>
      </c>
      <c r="E2261" s="8">
        <v>30000.0</v>
      </c>
      <c r="G2261" s="8" t="s">
        <v>79</v>
      </c>
      <c r="H2261" s="8"/>
      <c r="I2261" s="16" t="str">
        <f t="shared" si="35"/>
        <v>04/2026</v>
      </c>
      <c r="J2261" s="16" t="str">
        <f t="shared" si="36"/>
        <v>CXG-0426</v>
      </c>
    </row>
    <row r="2262">
      <c r="A2262" s="8" t="s">
        <v>12467</v>
      </c>
      <c r="B2262" s="13">
        <v>46132.0</v>
      </c>
      <c r="C2262" s="8" t="s">
        <v>7221</v>
      </c>
      <c r="D2262" s="8" t="s">
        <v>1478</v>
      </c>
      <c r="E2262" s="8">
        <v>90662.0</v>
      </c>
      <c r="G2262" s="8" t="s">
        <v>147</v>
      </c>
      <c r="H2262" s="8"/>
      <c r="I2262" s="16" t="str">
        <f t="shared" si="35"/>
        <v>04/2026</v>
      </c>
      <c r="J2262" s="16" t="str">
        <f t="shared" si="36"/>
        <v>CXG-0426</v>
      </c>
    </row>
    <row r="2263">
      <c r="A2263" s="8" t="s">
        <v>12468</v>
      </c>
      <c r="B2263" s="13">
        <v>46132.0</v>
      </c>
      <c r="C2263" s="8" t="s">
        <v>6980</v>
      </c>
      <c r="D2263" s="8" t="s">
        <v>1505</v>
      </c>
      <c r="E2263" s="8">
        <v>10000.0</v>
      </c>
      <c r="G2263" s="8" t="s">
        <v>27</v>
      </c>
      <c r="H2263" s="8"/>
      <c r="I2263" s="16" t="str">
        <f t="shared" si="35"/>
        <v>04/2026</v>
      </c>
      <c r="J2263" s="16" t="str">
        <f t="shared" si="36"/>
        <v>CXG-0426</v>
      </c>
    </row>
    <row r="2264">
      <c r="A2264" s="8" t="s">
        <v>12469</v>
      </c>
      <c r="B2264" s="13">
        <v>46132.0</v>
      </c>
      <c r="C2264" s="8" t="s">
        <v>7299</v>
      </c>
      <c r="D2264" s="8" t="s">
        <v>2193</v>
      </c>
      <c r="E2264" s="8">
        <v>101310.0</v>
      </c>
      <c r="G2264" s="8" t="s">
        <v>273</v>
      </c>
      <c r="H2264" s="8"/>
      <c r="I2264" s="16" t="str">
        <f t="shared" si="35"/>
        <v>04/2026</v>
      </c>
      <c r="J2264" s="16" t="str">
        <f t="shared" si="36"/>
        <v>CXG-0426</v>
      </c>
    </row>
    <row r="2265">
      <c r="A2265" s="8" t="s">
        <v>12470</v>
      </c>
      <c r="B2265" s="13">
        <v>46132.0</v>
      </c>
      <c r="C2265" s="8" t="s">
        <v>7255</v>
      </c>
      <c r="D2265" s="8" t="s">
        <v>2193</v>
      </c>
      <c r="E2265" s="8">
        <v>89173.48</v>
      </c>
      <c r="G2265" s="8" t="s">
        <v>224</v>
      </c>
      <c r="H2265" s="8"/>
      <c r="I2265" s="16" t="str">
        <f t="shared" si="35"/>
        <v>04/2026</v>
      </c>
      <c r="J2265" s="16" t="str">
        <f t="shared" si="36"/>
        <v>CXG-0426</v>
      </c>
    </row>
    <row r="2266">
      <c r="A2266" s="8" t="s">
        <v>12471</v>
      </c>
      <c r="B2266" s="13">
        <v>46132.0</v>
      </c>
      <c r="C2266" s="8" t="s">
        <v>7282</v>
      </c>
      <c r="D2266" s="8" t="s">
        <v>1575</v>
      </c>
      <c r="E2266" s="8">
        <v>50000.0</v>
      </c>
      <c r="G2266" s="8" t="s">
        <v>105</v>
      </c>
      <c r="H2266" s="8" t="s">
        <v>12472</v>
      </c>
      <c r="I2266" s="16" t="str">
        <f t="shared" si="35"/>
        <v>04/2026</v>
      </c>
      <c r="J2266" s="16" t="str">
        <f t="shared" si="36"/>
        <v>CXG-0426</v>
      </c>
    </row>
    <row r="2267">
      <c r="A2267" s="8" t="s">
        <v>12473</v>
      </c>
      <c r="B2267" s="13">
        <v>46132.0</v>
      </c>
      <c r="C2267" s="8" t="s">
        <v>7063</v>
      </c>
      <c r="D2267" s="8" t="s">
        <v>1505</v>
      </c>
      <c r="E2267" s="8">
        <v>30000.0</v>
      </c>
      <c r="G2267" s="8" t="s">
        <v>257</v>
      </c>
      <c r="H2267" s="8"/>
      <c r="I2267" s="16" t="str">
        <f t="shared" si="35"/>
        <v>04/2026</v>
      </c>
      <c r="J2267" s="16" t="str">
        <f t="shared" si="36"/>
        <v>CXG-0426</v>
      </c>
    </row>
    <row r="2268">
      <c r="A2268" s="8" t="s">
        <v>12474</v>
      </c>
      <c r="B2268" s="13">
        <v>46132.0</v>
      </c>
      <c r="C2268" s="8" t="s">
        <v>7244</v>
      </c>
      <c r="D2268" s="8" t="s">
        <v>1575</v>
      </c>
      <c r="E2268" s="8">
        <v>115000.0</v>
      </c>
      <c r="G2268" s="8" t="s">
        <v>97</v>
      </c>
      <c r="H2268" s="8" t="s">
        <v>12472</v>
      </c>
      <c r="I2268" s="16" t="str">
        <f t="shared" si="35"/>
        <v>04/2026</v>
      </c>
      <c r="J2268" s="16" t="str">
        <f t="shared" si="36"/>
        <v>CXG-0426</v>
      </c>
    </row>
    <row r="2269">
      <c r="A2269" s="8" t="s">
        <v>12475</v>
      </c>
      <c r="B2269" s="13">
        <v>46132.0</v>
      </c>
      <c r="C2269" s="8" t="s">
        <v>7311</v>
      </c>
      <c r="D2269" s="8" t="s">
        <v>1509</v>
      </c>
      <c r="E2269" s="8">
        <v>106479.1</v>
      </c>
      <c r="G2269" s="8" t="s">
        <v>269</v>
      </c>
      <c r="H2269" s="8" t="s">
        <v>2315</v>
      </c>
      <c r="I2269" s="16" t="str">
        <f t="shared" si="35"/>
        <v>04/2026</v>
      </c>
      <c r="J2269" s="16" t="str">
        <f t="shared" si="36"/>
        <v>CXG-0426</v>
      </c>
    </row>
    <row r="2270">
      <c r="A2270" s="8" t="s">
        <v>12476</v>
      </c>
      <c r="B2270" s="13">
        <v>46132.0</v>
      </c>
      <c r="C2270" s="8" t="s">
        <v>7311</v>
      </c>
      <c r="D2270" s="8" t="s">
        <v>1473</v>
      </c>
      <c r="E2270" s="8">
        <v>38.97</v>
      </c>
      <c r="G2270" s="8" t="s">
        <v>269</v>
      </c>
      <c r="H2270" s="8"/>
      <c r="I2270" s="16" t="str">
        <f t="shared" si="35"/>
        <v>04/2026</v>
      </c>
      <c r="J2270" s="16" t="str">
        <f t="shared" si="36"/>
        <v>CXG-0426</v>
      </c>
    </row>
    <row r="2271">
      <c r="A2271" s="8" t="s">
        <v>12477</v>
      </c>
      <c r="B2271" s="13">
        <v>46132.0</v>
      </c>
      <c r="C2271" s="8" t="s">
        <v>7285</v>
      </c>
      <c r="D2271" s="8" t="s">
        <v>1478</v>
      </c>
      <c r="E2271" s="8">
        <v>20000.0</v>
      </c>
      <c r="G2271" s="8" t="s">
        <v>79</v>
      </c>
      <c r="H2271" s="8"/>
      <c r="I2271" s="16" t="str">
        <f t="shared" si="35"/>
        <v>04/2026</v>
      </c>
      <c r="J2271" s="16" t="str">
        <f t="shared" si="36"/>
        <v>CXG-0426</v>
      </c>
    </row>
    <row r="2272">
      <c r="A2272" s="8" t="s">
        <v>12478</v>
      </c>
      <c r="B2272" s="13">
        <v>46133.0</v>
      </c>
      <c r="C2272" s="8" t="s">
        <v>7285</v>
      </c>
      <c r="D2272" s="8" t="s">
        <v>1478</v>
      </c>
      <c r="E2272" s="8">
        <v>14828.0</v>
      </c>
      <c r="G2272" s="8" t="s">
        <v>79</v>
      </c>
      <c r="H2272" s="8"/>
      <c r="I2272" s="16" t="str">
        <f t="shared" si="35"/>
        <v>04/2026</v>
      </c>
      <c r="J2272" s="16" t="str">
        <f t="shared" si="36"/>
        <v>CXG-0426</v>
      </c>
    </row>
    <row r="2273">
      <c r="A2273" s="10" t="s">
        <v>12479</v>
      </c>
      <c r="B2273" s="13">
        <v>46134.0</v>
      </c>
      <c r="C2273" s="8" t="s">
        <v>7266</v>
      </c>
      <c r="D2273" s="8" t="s">
        <v>1473</v>
      </c>
      <c r="E2273" s="8">
        <v>-2491.19</v>
      </c>
      <c r="G2273" s="8" t="s">
        <v>41</v>
      </c>
      <c r="H2273" s="8"/>
      <c r="I2273" s="16" t="str">
        <f t="shared" si="35"/>
        <v>04/2026</v>
      </c>
      <c r="J2273" s="16" t="str">
        <f t="shared" si="36"/>
        <v>CXG-0426</v>
      </c>
    </row>
    <row r="2274">
      <c r="A2274" s="8" t="s">
        <v>12480</v>
      </c>
      <c r="B2274" s="13">
        <v>46134.0</v>
      </c>
      <c r="C2274" s="8" t="s">
        <v>7244</v>
      </c>
      <c r="D2274" s="8" t="s">
        <v>1575</v>
      </c>
      <c r="E2274" s="8">
        <v>86258.0</v>
      </c>
      <c r="G2274" s="8" t="s">
        <v>97</v>
      </c>
      <c r="H2274" s="8" t="s">
        <v>12481</v>
      </c>
      <c r="I2274" s="16" t="str">
        <f t="shared" si="35"/>
        <v>04/2026</v>
      </c>
      <c r="J2274" s="16" t="str">
        <f t="shared" si="36"/>
        <v>CXG-0426</v>
      </c>
    </row>
    <row r="2275">
      <c r="A2275" s="8" t="s">
        <v>12482</v>
      </c>
      <c r="B2275" s="13">
        <v>46134.0</v>
      </c>
      <c r="C2275" s="8" t="s">
        <v>7299</v>
      </c>
      <c r="D2275" s="8" t="s">
        <v>2193</v>
      </c>
      <c r="E2275" s="8">
        <v>214211.25</v>
      </c>
      <c r="G2275" s="8" t="s">
        <v>273</v>
      </c>
      <c r="H2275" s="8"/>
      <c r="I2275" s="16" t="str">
        <f t="shared" si="35"/>
        <v>04/2026</v>
      </c>
      <c r="J2275" s="16" t="str">
        <f t="shared" si="36"/>
        <v>CXG-0426</v>
      </c>
    </row>
    <row r="2276">
      <c r="A2276" s="8" t="s">
        <v>12483</v>
      </c>
      <c r="B2276" s="13">
        <v>46134.0</v>
      </c>
      <c r="C2276" s="8" t="s">
        <v>7299</v>
      </c>
      <c r="D2276" s="8" t="s">
        <v>1473</v>
      </c>
      <c r="E2276" s="8">
        <v>-0.26</v>
      </c>
      <c r="G2276" s="8" t="s">
        <v>273</v>
      </c>
      <c r="H2276" s="8"/>
      <c r="I2276" s="16" t="str">
        <f t="shared" si="35"/>
        <v>04/2026</v>
      </c>
      <c r="J2276" s="16" t="str">
        <f t="shared" si="36"/>
        <v>CXG-0426</v>
      </c>
    </row>
    <row r="2277">
      <c r="A2277" s="8" t="s">
        <v>12484</v>
      </c>
      <c r="B2277" s="13">
        <v>46134.0</v>
      </c>
      <c r="C2277" s="8" t="s">
        <v>7286</v>
      </c>
      <c r="D2277" s="8" t="s">
        <v>2193</v>
      </c>
      <c r="E2277" s="8">
        <v>102311.3</v>
      </c>
      <c r="G2277" s="8" t="s">
        <v>65</v>
      </c>
      <c r="H2277" s="8"/>
      <c r="I2277" s="16" t="str">
        <f t="shared" si="35"/>
        <v>04/2026</v>
      </c>
      <c r="J2277" s="16" t="str">
        <f t="shared" si="36"/>
        <v>CXG-0426</v>
      </c>
    </row>
    <row r="2278">
      <c r="A2278" s="8" t="s">
        <v>12485</v>
      </c>
      <c r="B2278" s="13">
        <v>46134.0</v>
      </c>
      <c r="C2278" s="8" t="s">
        <v>7282</v>
      </c>
      <c r="D2278" s="8" t="s">
        <v>1478</v>
      </c>
      <c r="E2278" s="8">
        <v>40000.0</v>
      </c>
      <c r="G2278" s="8" t="s">
        <v>105</v>
      </c>
      <c r="H2278" s="8"/>
      <c r="I2278" s="16" t="str">
        <f t="shared" si="35"/>
        <v>04/2026</v>
      </c>
      <c r="J2278" s="16" t="str">
        <f t="shared" si="36"/>
        <v>CXG-0426</v>
      </c>
    </row>
    <row r="2279">
      <c r="A2279" s="8" t="s">
        <v>12486</v>
      </c>
      <c r="B2279" s="13">
        <v>46134.0</v>
      </c>
      <c r="C2279" s="8" t="s">
        <v>7255</v>
      </c>
      <c r="D2279" s="8" t="s">
        <v>2193</v>
      </c>
      <c r="E2279" s="8">
        <v>89126.15</v>
      </c>
      <c r="G2279" s="8" t="s">
        <v>224</v>
      </c>
      <c r="H2279" s="8"/>
      <c r="I2279" s="16" t="str">
        <f t="shared" si="35"/>
        <v>04/2026</v>
      </c>
      <c r="J2279" s="16" t="str">
        <f t="shared" si="36"/>
        <v>CXG-0426</v>
      </c>
    </row>
    <row r="2280">
      <c r="A2280" s="8" t="s">
        <v>12487</v>
      </c>
      <c r="B2280" s="13">
        <v>46134.0</v>
      </c>
      <c r="C2280" s="8" t="s">
        <v>7255</v>
      </c>
      <c r="D2280" s="8" t="s">
        <v>2193</v>
      </c>
      <c r="E2280" s="8">
        <v>86877.88</v>
      </c>
      <c r="G2280" s="8" t="s">
        <v>224</v>
      </c>
      <c r="H2280" s="8"/>
      <c r="I2280" s="16" t="str">
        <f t="shared" si="35"/>
        <v>04/2026</v>
      </c>
      <c r="J2280" s="16" t="str">
        <f t="shared" si="36"/>
        <v>CXG-0426</v>
      </c>
    </row>
    <row r="2281">
      <c r="A2281" s="8" t="s">
        <v>12488</v>
      </c>
      <c r="B2281" s="13">
        <v>46134.0</v>
      </c>
      <c r="C2281" s="8"/>
      <c r="D2281" s="8" t="s">
        <v>1478</v>
      </c>
      <c r="E2281" s="8">
        <v>2100.0</v>
      </c>
      <c r="G2281" s="8"/>
      <c r="H2281" s="8" t="s">
        <v>12489</v>
      </c>
      <c r="I2281" s="16" t="str">
        <f t="shared" si="35"/>
        <v>04/2026</v>
      </c>
      <c r="J2281" s="16" t="str">
        <f t="shared" si="36"/>
        <v>CXG-0426</v>
      </c>
    </row>
    <row r="2282">
      <c r="A2282" s="8" t="s">
        <v>12490</v>
      </c>
      <c r="B2282" s="13">
        <v>46135.0</v>
      </c>
      <c r="C2282" s="8" t="s">
        <v>7298</v>
      </c>
      <c r="D2282" s="8" t="s">
        <v>1575</v>
      </c>
      <c r="E2282" s="8">
        <v>82271.0</v>
      </c>
      <c r="G2282" s="8" t="s">
        <v>65</v>
      </c>
      <c r="H2282" s="8" t="s">
        <v>12491</v>
      </c>
      <c r="I2282" s="16" t="str">
        <f t="shared" si="35"/>
        <v>04/2026</v>
      </c>
      <c r="J2282" s="16" t="str">
        <f t="shared" si="36"/>
        <v>CXG-0426</v>
      </c>
    </row>
    <row r="2283">
      <c r="A2283" s="8" t="s">
        <v>12492</v>
      </c>
      <c r="B2283" s="13">
        <v>46135.0</v>
      </c>
      <c r="C2283" s="8" t="s">
        <v>7298</v>
      </c>
      <c r="D2283" s="8" t="s">
        <v>1473</v>
      </c>
      <c r="E2283" s="8">
        <v>-0.23</v>
      </c>
      <c r="G2283" s="8" t="s">
        <v>65</v>
      </c>
      <c r="H2283" s="8"/>
      <c r="I2283" s="16" t="str">
        <f t="shared" si="35"/>
        <v>04/2026</v>
      </c>
      <c r="J2283" s="16" t="str">
        <f t="shared" si="36"/>
        <v>CXG-0426</v>
      </c>
    </row>
    <row r="2284">
      <c r="A2284" s="8" t="s">
        <v>12493</v>
      </c>
      <c r="B2284" s="13">
        <v>46135.0</v>
      </c>
      <c r="C2284" s="8" t="s">
        <v>7323</v>
      </c>
      <c r="D2284" s="8" t="s">
        <v>2193</v>
      </c>
      <c r="E2284" s="8">
        <v>109301.0</v>
      </c>
      <c r="G2284" s="8" t="s">
        <v>73</v>
      </c>
      <c r="H2284" s="8" t="s">
        <v>12494</v>
      </c>
      <c r="I2284" s="16" t="str">
        <f t="shared" si="35"/>
        <v>04/2026</v>
      </c>
      <c r="J2284" s="16" t="str">
        <f t="shared" si="36"/>
        <v>CXG-0426</v>
      </c>
    </row>
    <row r="2285">
      <c r="A2285" s="10" t="s">
        <v>12495</v>
      </c>
      <c r="B2285" s="13">
        <v>46135.0</v>
      </c>
      <c r="C2285" s="8" t="s">
        <v>7255</v>
      </c>
      <c r="D2285" s="8" t="s">
        <v>2193</v>
      </c>
      <c r="E2285" s="8">
        <v>89717.8</v>
      </c>
      <c r="G2285" s="8" t="s">
        <v>224</v>
      </c>
      <c r="H2285" s="8"/>
      <c r="I2285" s="16" t="str">
        <f t="shared" si="35"/>
        <v>04/2026</v>
      </c>
      <c r="J2285" s="16" t="str">
        <f t="shared" si="36"/>
        <v>CXG-0426</v>
      </c>
    </row>
    <row r="2286">
      <c r="A2286" s="10" t="s">
        <v>12496</v>
      </c>
      <c r="B2286" s="13">
        <v>46135.0</v>
      </c>
      <c r="C2286" s="8" t="s">
        <v>7221</v>
      </c>
      <c r="D2286" s="8" t="s">
        <v>1478</v>
      </c>
      <c r="E2286" s="8">
        <v>140751.0</v>
      </c>
      <c r="G2286" s="8" t="s">
        <v>147</v>
      </c>
      <c r="H2286" s="8"/>
      <c r="I2286" s="16" t="str">
        <f t="shared" si="35"/>
        <v>04/2026</v>
      </c>
      <c r="J2286" s="16" t="str">
        <f t="shared" si="36"/>
        <v>CXG-0426</v>
      </c>
    </row>
    <row r="2287">
      <c r="A2287" s="8" t="s">
        <v>12497</v>
      </c>
      <c r="B2287" s="13">
        <v>46135.0</v>
      </c>
      <c r="C2287" s="8" t="s">
        <v>7221</v>
      </c>
      <c r="D2287" s="8" t="s">
        <v>1473</v>
      </c>
      <c r="E2287" s="8">
        <v>-0.26</v>
      </c>
      <c r="G2287" s="8" t="s">
        <v>147</v>
      </c>
      <c r="H2287" s="8"/>
      <c r="I2287" s="16" t="str">
        <f t="shared" si="35"/>
        <v>04/2026</v>
      </c>
      <c r="J2287" s="16" t="str">
        <f t="shared" si="36"/>
        <v>CXG-0426</v>
      </c>
    </row>
    <row r="2288">
      <c r="A2288" s="8" t="s">
        <v>12498</v>
      </c>
      <c r="B2288" s="13">
        <v>46136.0</v>
      </c>
      <c r="C2288" s="8" t="s">
        <v>7260</v>
      </c>
      <c r="D2288" s="8" t="s">
        <v>1478</v>
      </c>
      <c r="E2288" s="8">
        <v>8157.0</v>
      </c>
      <c r="G2288" s="8" t="s">
        <v>277</v>
      </c>
      <c r="H2288" s="8"/>
      <c r="I2288" s="16" t="str">
        <f t="shared" si="35"/>
        <v>04/2026</v>
      </c>
      <c r="J2288" s="16" t="str">
        <f t="shared" si="36"/>
        <v>CXG-0426</v>
      </c>
    </row>
    <row r="2289">
      <c r="A2289" s="8" t="s">
        <v>12499</v>
      </c>
      <c r="B2289" s="13">
        <v>46136.0</v>
      </c>
      <c r="C2289" s="8" t="s">
        <v>7260</v>
      </c>
      <c r="D2289" s="8" t="s">
        <v>1473</v>
      </c>
      <c r="E2289" s="8">
        <v>799.74</v>
      </c>
      <c r="G2289" s="8" t="s">
        <v>277</v>
      </c>
      <c r="H2289" s="8" t="s">
        <v>12500</v>
      </c>
      <c r="I2289" s="16" t="str">
        <f t="shared" si="35"/>
        <v>04/2026</v>
      </c>
      <c r="J2289" s="16" t="str">
        <f t="shared" si="36"/>
        <v>CXG-0426</v>
      </c>
    </row>
    <row r="2290">
      <c r="A2290" s="8" t="s">
        <v>12501</v>
      </c>
      <c r="B2290" s="13">
        <v>46136.0</v>
      </c>
      <c r="C2290" s="8" t="s">
        <v>7244</v>
      </c>
      <c r="D2290" s="8" t="s">
        <v>1575</v>
      </c>
      <c r="E2290" s="8">
        <v>99603.0</v>
      </c>
      <c r="G2290" s="8" t="s">
        <v>97</v>
      </c>
      <c r="H2290" s="8" t="s">
        <v>12502</v>
      </c>
      <c r="I2290" s="16" t="str">
        <f t="shared" si="35"/>
        <v>04/2026</v>
      </c>
      <c r="J2290" s="16" t="str">
        <f t="shared" si="36"/>
        <v>CXG-0426</v>
      </c>
    </row>
    <row r="2291">
      <c r="A2291" s="8" t="s">
        <v>12503</v>
      </c>
      <c r="B2291" s="13">
        <v>46136.0</v>
      </c>
      <c r="C2291" s="8" t="s">
        <v>7216</v>
      </c>
      <c r="D2291" s="8" t="s">
        <v>1478</v>
      </c>
      <c r="E2291" s="8">
        <v>12000.0</v>
      </c>
      <c r="G2291" s="8" t="s">
        <v>57</v>
      </c>
      <c r="H2291" s="8"/>
      <c r="I2291" s="16" t="str">
        <f t="shared" si="35"/>
        <v>04/2026</v>
      </c>
      <c r="J2291" s="16" t="str">
        <f t="shared" si="36"/>
        <v>CXG-0426</v>
      </c>
    </row>
    <row r="2292">
      <c r="A2292" s="8" t="s">
        <v>12504</v>
      </c>
      <c r="B2292" s="13">
        <v>46136.0</v>
      </c>
      <c r="C2292" s="8" t="s">
        <v>7216</v>
      </c>
      <c r="D2292" s="8" t="s">
        <v>1478</v>
      </c>
      <c r="E2292" s="8">
        <v>12000.0</v>
      </c>
      <c r="G2292" s="8" t="s">
        <v>57</v>
      </c>
      <c r="H2292" s="8"/>
      <c r="I2292" s="16" t="str">
        <f t="shared" si="35"/>
        <v>04/2026</v>
      </c>
      <c r="J2292" s="16" t="str">
        <f t="shared" si="36"/>
        <v>CXG-0426</v>
      </c>
    </row>
    <row r="2293">
      <c r="A2293" s="8" t="s">
        <v>12505</v>
      </c>
      <c r="B2293" s="13">
        <v>46136.0</v>
      </c>
      <c r="C2293" s="8" t="s">
        <v>7262</v>
      </c>
      <c r="D2293" s="8" t="s">
        <v>2193</v>
      </c>
      <c r="E2293" s="8">
        <v>46000.0</v>
      </c>
      <c r="G2293" s="8" t="s">
        <v>147</v>
      </c>
      <c r="H2293" s="8"/>
      <c r="I2293" s="16" t="str">
        <f t="shared" si="35"/>
        <v>04/2026</v>
      </c>
      <c r="J2293" s="16" t="str">
        <f t="shared" si="36"/>
        <v>CXG-0426</v>
      </c>
    </row>
    <row r="2294">
      <c r="A2294" s="8" t="s">
        <v>12506</v>
      </c>
      <c r="B2294" s="13">
        <v>46139.0</v>
      </c>
      <c r="C2294" s="8" t="s">
        <v>7282</v>
      </c>
      <c r="D2294" s="8" t="s">
        <v>1575</v>
      </c>
      <c r="E2294" s="8">
        <v>50000.0</v>
      </c>
      <c r="G2294" s="8" t="s">
        <v>105</v>
      </c>
      <c r="H2294" s="8" t="s">
        <v>12507</v>
      </c>
      <c r="I2294" s="16" t="str">
        <f t="shared" si="35"/>
        <v>04/2026</v>
      </c>
      <c r="J2294" s="16" t="str">
        <f t="shared" si="36"/>
        <v>CXG-0426</v>
      </c>
    </row>
    <row r="2295">
      <c r="A2295" s="8" t="s">
        <v>12508</v>
      </c>
      <c r="B2295" s="13">
        <v>46139.0</v>
      </c>
      <c r="C2295" s="8" t="s">
        <v>7323</v>
      </c>
      <c r="D2295" s="8" t="s">
        <v>2193</v>
      </c>
      <c r="E2295" s="8">
        <v>342925.0</v>
      </c>
      <c r="G2295" s="8" t="s">
        <v>73</v>
      </c>
      <c r="H2295" s="8" t="s">
        <v>12509</v>
      </c>
      <c r="I2295" s="16" t="str">
        <f t="shared" si="35"/>
        <v>04/2026</v>
      </c>
      <c r="J2295" s="16" t="str">
        <f t="shared" si="36"/>
        <v>CXG-0426</v>
      </c>
    </row>
    <row r="2296">
      <c r="A2296" s="8" t="s">
        <v>12510</v>
      </c>
      <c r="B2296" s="13">
        <v>46139.0</v>
      </c>
      <c r="C2296" s="8" t="s">
        <v>7286</v>
      </c>
      <c r="D2296" s="8" t="s">
        <v>2193</v>
      </c>
      <c r="E2296" s="8">
        <v>99106.77</v>
      </c>
      <c r="G2296" s="8" t="s">
        <v>65</v>
      </c>
      <c r="H2296" s="8"/>
      <c r="I2296" s="16" t="str">
        <f t="shared" si="35"/>
        <v>04/2026</v>
      </c>
      <c r="J2296" s="16" t="str">
        <f t="shared" si="36"/>
        <v>CXG-0426</v>
      </c>
    </row>
    <row r="2297">
      <c r="A2297" s="8" t="s">
        <v>12511</v>
      </c>
      <c r="B2297" s="13">
        <v>46118.0</v>
      </c>
      <c r="C2297" s="8"/>
      <c r="D2297" s="8" t="s">
        <v>1505</v>
      </c>
      <c r="E2297" s="8">
        <v>0.89</v>
      </c>
      <c r="G2297" s="8"/>
      <c r="H2297" s="8"/>
      <c r="I2297" s="16" t="str">
        <f t="shared" si="35"/>
        <v>04/2026</v>
      </c>
      <c r="J2297" s="16" t="str">
        <f t="shared" si="36"/>
        <v>CXG-0426</v>
      </c>
    </row>
    <row r="2298">
      <c r="A2298" s="8" t="s">
        <v>12512</v>
      </c>
      <c r="B2298" s="13">
        <v>46139.0</v>
      </c>
      <c r="C2298" s="8"/>
      <c r="D2298" s="8" t="s">
        <v>1478</v>
      </c>
      <c r="E2298" s="8">
        <v>36200.0</v>
      </c>
      <c r="G2298" s="8"/>
      <c r="H2298" s="8" t="s">
        <v>2468</v>
      </c>
      <c r="I2298" s="16" t="str">
        <f t="shared" si="35"/>
        <v>04/2026</v>
      </c>
      <c r="J2298" s="16" t="str">
        <f t="shared" si="36"/>
        <v>CXG-0426</v>
      </c>
    </row>
    <row r="2299">
      <c r="A2299" s="8" t="s">
        <v>12513</v>
      </c>
      <c r="B2299" s="13">
        <v>46139.0</v>
      </c>
      <c r="C2299" s="8"/>
      <c r="D2299" s="8" t="s">
        <v>1478</v>
      </c>
      <c r="E2299" s="8">
        <v>12430.0</v>
      </c>
      <c r="G2299" s="8"/>
      <c r="H2299" s="8" t="s">
        <v>2468</v>
      </c>
      <c r="I2299" s="16" t="str">
        <f t="shared" si="35"/>
        <v>04/2026</v>
      </c>
      <c r="J2299" s="16" t="str">
        <f t="shared" si="36"/>
        <v>CXG-0426</v>
      </c>
    </row>
    <row r="2300">
      <c r="A2300" s="8" t="s">
        <v>12514</v>
      </c>
      <c r="B2300" s="13">
        <v>46139.0</v>
      </c>
      <c r="C2300" s="8" t="s">
        <v>7214</v>
      </c>
      <c r="D2300" s="8" t="s">
        <v>1575</v>
      </c>
      <c r="E2300" s="8">
        <v>28500.0</v>
      </c>
      <c r="G2300" s="8" t="s">
        <v>23</v>
      </c>
      <c r="H2300" s="8" t="s">
        <v>12180</v>
      </c>
      <c r="I2300" s="16" t="str">
        <f t="shared" si="35"/>
        <v>04/2026</v>
      </c>
      <c r="J2300" s="16" t="str">
        <f t="shared" si="36"/>
        <v>CXG-0426</v>
      </c>
    </row>
    <row r="2301">
      <c r="A2301" s="8" t="s">
        <v>12515</v>
      </c>
      <c r="B2301" s="13">
        <v>46139.0</v>
      </c>
      <c r="C2301" s="8" t="s">
        <v>6980</v>
      </c>
      <c r="D2301" s="8" t="s">
        <v>1505</v>
      </c>
      <c r="E2301" s="8">
        <v>10000.0</v>
      </c>
      <c r="G2301" s="8" t="s">
        <v>27</v>
      </c>
      <c r="H2301" s="8"/>
      <c r="I2301" s="16" t="str">
        <f t="shared" si="35"/>
        <v>04/2026</v>
      </c>
      <c r="J2301" s="16" t="str">
        <f t="shared" si="36"/>
        <v>CXG-0426</v>
      </c>
    </row>
    <row r="2302">
      <c r="A2302" s="8" t="s">
        <v>12516</v>
      </c>
      <c r="B2302" s="13">
        <v>46140.0</v>
      </c>
      <c r="C2302" s="8" t="s">
        <v>7214</v>
      </c>
      <c r="D2302" s="8" t="s">
        <v>1575</v>
      </c>
      <c r="E2302" s="8">
        <v>49500.0</v>
      </c>
      <c r="G2302" s="8" t="s">
        <v>23</v>
      </c>
      <c r="H2302" s="8" t="s">
        <v>12263</v>
      </c>
      <c r="I2302" s="16" t="str">
        <f t="shared" si="35"/>
        <v>04/2026</v>
      </c>
      <c r="J2302" s="16" t="str">
        <f t="shared" si="36"/>
        <v>CXG-0426</v>
      </c>
    </row>
    <row r="2303">
      <c r="A2303" s="8" t="s">
        <v>12517</v>
      </c>
      <c r="B2303" s="13">
        <v>46140.0</v>
      </c>
      <c r="C2303" s="8" t="s">
        <v>7214</v>
      </c>
      <c r="D2303" s="8" t="s">
        <v>1575</v>
      </c>
      <c r="E2303" s="8">
        <v>13000.0</v>
      </c>
      <c r="G2303" s="8" t="s">
        <v>23</v>
      </c>
      <c r="H2303" s="8" t="s">
        <v>12263</v>
      </c>
      <c r="I2303" s="16" t="str">
        <f t="shared" si="35"/>
        <v>04/2026</v>
      </c>
      <c r="J2303" s="16" t="str">
        <f t="shared" si="36"/>
        <v>CXG-0426</v>
      </c>
    </row>
    <row r="2304">
      <c r="A2304" s="8" t="s">
        <v>12518</v>
      </c>
      <c r="B2304" s="13">
        <v>46140.0</v>
      </c>
      <c r="C2304" s="8" t="s">
        <v>7286</v>
      </c>
      <c r="D2304" s="8" t="s">
        <v>2193</v>
      </c>
      <c r="E2304" s="8">
        <v>100863.7</v>
      </c>
      <c r="G2304" s="8" t="s">
        <v>65</v>
      </c>
      <c r="H2304" s="8"/>
      <c r="I2304" s="16" t="str">
        <f t="shared" si="35"/>
        <v>04/2026</v>
      </c>
      <c r="J2304" s="16" t="str">
        <f t="shared" si="36"/>
        <v>CXG-0426</v>
      </c>
    </row>
    <row r="2305">
      <c r="A2305" s="8" t="s">
        <v>12519</v>
      </c>
      <c r="B2305" s="13">
        <v>46140.0</v>
      </c>
      <c r="C2305" s="8" t="s">
        <v>7262</v>
      </c>
      <c r="D2305" s="8" t="s">
        <v>2193</v>
      </c>
      <c r="E2305" s="8">
        <v>200000.0</v>
      </c>
      <c r="G2305" s="8" t="s">
        <v>147</v>
      </c>
      <c r="H2305" s="8"/>
      <c r="I2305" s="16" t="str">
        <f t="shared" si="35"/>
        <v>04/2026</v>
      </c>
      <c r="J2305" s="16" t="str">
        <f t="shared" si="36"/>
        <v>CXG-0426</v>
      </c>
    </row>
    <row r="2306">
      <c r="A2306" s="8" t="s">
        <v>12520</v>
      </c>
      <c r="B2306" s="13">
        <v>46140.0</v>
      </c>
      <c r="C2306" s="8" t="s">
        <v>7216</v>
      </c>
      <c r="D2306" s="8" t="s">
        <v>1478</v>
      </c>
      <c r="E2306" s="8">
        <v>20000.0</v>
      </c>
      <c r="G2306" s="8" t="s">
        <v>57</v>
      </c>
      <c r="H2306" s="8"/>
      <c r="I2306" s="16" t="str">
        <f t="shared" si="35"/>
        <v>04/2026</v>
      </c>
      <c r="J2306" s="16" t="str">
        <f t="shared" si="36"/>
        <v>CXG-0426</v>
      </c>
    </row>
    <row r="2307">
      <c r="A2307" s="8" t="s">
        <v>12521</v>
      </c>
      <c r="B2307" s="13">
        <v>46141.0</v>
      </c>
      <c r="C2307" s="8" t="s">
        <v>7200</v>
      </c>
      <c r="D2307" s="8" t="s">
        <v>2193</v>
      </c>
      <c r="E2307" s="8">
        <v>51136.0</v>
      </c>
      <c r="G2307" s="8" t="s">
        <v>86</v>
      </c>
      <c r="H2307" s="8"/>
      <c r="I2307" s="16" t="str">
        <f t="shared" si="35"/>
        <v>04/2026</v>
      </c>
      <c r="J2307" s="16" t="str">
        <f t="shared" si="36"/>
        <v>CXG-0426</v>
      </c>
    </row>
    <row r="2308">
      <c r="A2308" s="10" t="s">
        <v>12522</v>
      </c>
      <c r="B2308" s="13">
        <v>46141.0</v>
      </c>
      <c r="C2308" s="8" t="s">
        <v>7285</v>
      </c>
      <c r="D2308" s="8" t="s">
        <v>1575</v>
      </c>
      <c r="E2308" s="8">
        <v>10000.0</v>
      </c>
      <c r="G2308" s="8" t="s">
        <v>79</v>
      </c>
      <c r="H2308" s="8" t="s">
        <v>12523</v>
      </c>
      <c r="I2308" s="16" t="str">
        <f t="shared" si="35"/>
        <v>04/2026</v>
      </c>
      <c r="J2308" s="16" t="str">
        <f t="shared" si="36"/>
        <v>CXG-0426</v>
      </c>
    </row>
    <row r="2309">
      <c r="A2309" s="8" t="s">
        <v>12524</v>
      </c>
      <c r="B2309" s="13">
        <v>46141.0</v>
      </c>
      <c r="C2309" s="8" t="s">
        <v>7285</v>
      </c>
      <c r="D2309" s="8" t="s">
        <v>1575</v>
      </c>
      <c r="E2309" s="8">
        <v>20000.0</v>
      </c>
      <c r="G2309" s="8" t="s">
        <v>79</v>
      </c>
      <c r="H2309" s="8" t="s">
        <v>11002</v>
      </c>
      <c r="I2309" s="16" t="str">
        <f t="shared" si="35"/>
        <v>04/2026</v>
      </c>
      <c r="J2309" s="16" t="str">
        <f t="shared" si="36"/>
        <v>CXG-0426</v>
      </c>
    </row>
    <row r="2310">
      <c r="A2310" s="8" t="s">
        <v>12525</v>
      </c>
      <c r="B2310" s="13">
        <v>46141.0</v>
      </c>
      <c r="C2310" s="8" t="s">
        <v>7285</v>
      </c>
      <c r="D2310" s="8" t="s">
        <v>1575</v>
      </c>
      <c r="E2310" s="8">
        <v>28000.0</v>
      </c>
      <c r="G2310" s="8" t="s">
        <v>79</v>
      </c>
      <c r="H2310" s="8" t="s">
        <v>11002</v>
      </c>
      <c r="I2310" s="16" t="str">
        <f t="shared" si="35"/>
        <v>04/2026</v>
      </c>
      <c r="J2310" s="16" t="str">
        <f t="shared" si="36"/>
        <v>CXG-0426</v>
      </c>
    </row>
    <row r="2311">
      <c r="A2311" s="8" t="s">
        <v>12526</v>
      </c>
      <c r="B2311" s="13">
        <v>46141.0</v>
      </c>
      <c r="C2311" s="8" t="s">
        <v>7214</v>
      </c>
      <c r="D2311" s="8" t="s">
        <v>1575</v>
      </c>
      <c r="E2311" s="8">
        <v>48000.0</v>
      </c>
      <c r="G2311" s="8" t="s">
        <v>23</v>
      </c>
      <c r="H2311" s="8" t="s">
        <v>12180</v>
      </c>
      <c r="I2311" s="16" t="str">
        <f t="shared" si="35"/>
        <v>04/2026</v>
      </c>
      <c r="J2311" s="16" t="str">
        <f t="shared" si="36"/>
        <v>CXG-0426</v>
      </c>
    </row>
    <row r="2312">
      <c r="A2312" s="8" t="s">
        <v>12527</v>
      </c>
      <c r="B2312" s="13">
        <v>46141.0</v>
      </c>
      <c r="C2312" s="8" t="s">
        <v>7063</v>
      </c>
      <c r="D2312" s="8" t="s">
        <v>1478</v>
      </c>
      <c r="E2312" s="8">
        <v>15973.0</v>
      </c>
      <c r="G2312" s="8" t="s">
        <v>257</v>
      </c>
      <c r="H2312" s="8"/>
      <c r="I2312" s="16" t="str">
        <f t="shared" si="35"/>
        <v>04/2026</v>
      </c>
      <c r="J2312" s="16" t="str">
        <f t="shared" si="36"/>
        <v>CXG-0426</v>
      </c>
    </row>
    <row r="2313">
      <c r="A2313" s="8" t="s">
        <v>12528</v>
      </c>
      <c r="B2313" s="13">
        <v>46141.0</v>
      </c>
      <c r="C2313" s="8" t="s">
        <v>7063</v>
      </c>
      <c r="D2313" s="8" t="s">
        <v>1473</v>
      </c>
      <c r="E2313" s="8">
        <v>0.12</v>
      </c>
      <c r="G2313" s="8" t="s">
        <v>257</v>
      </c>
      <c r="H2313" s="8"/>
      <c r="I2313" s="16" t="str">
        <f t="shared" si="35"/>
        <v>04/2026</v>
      </c>
      <c r="J2313" s="16" t="str">
        <f t="shared" si="36"/>
        <v>CXG-0426</v>
      </c>
    </row>
    <row r="2314">
      <c r="A2314" s="8" t="s">
        <v>12529</v>
      </c>
      <c r="B2314" s="13">
        <v>46141.0</v>
      </c>
      <c r="C2314" s="8" t="s">
        <v>6973</v>
      </c>
      <c r="D2314" s="8" t="s">
        <v>1473</v>
      </c>
      <c r="E2314" s="8">
        <v>811.0</v>
      </c>
      <c r="G2314" s="8" t="s">
        <v>105</v>
      </c>
      <c r="H2314" s="8"/>
      <c r="I2314" s="16" t="str">
        <f t="shared" si="35"/>
        <v>04/2026</v>
      </c>
      <c r="J2314" s="16" t="str">
        <f t="shared" si="36"/>
        <v>CXG-0426</v>
      </c>
    </row>
    <row r="2315">
      <c r="A2315" s="8" t="s">
        <v>12530</v>
      </c>
      <c r="B2315" s="13">
        <v>46141.0</v>
      </c>
      <c r="C2315" s="8" t="s">
        <v>7282</v>
      </c>
      <c r="D2315" s="8" t="s">
        <v>1478</v>
      </c>
      <c r="E2315" s="8">
        <v>57453.0</v>
      </c>
      <c r="G2315" s="8" t="s">
        <v>105</v>
      </c>
      <c r="H2315" s="8"/>
      <c r="I2315" s="16" t="str">
        <f t="shared" si="35"/>
        <v>04/2026</v>
      </c>
      <c r="J2315" s="16" t="str">
        <f t="shared" si="36"/>
        <v>CXG-0426</v>
      </c>
    </row>
    <row r="2316">
      <c r="A2316" s="8" t="s">
        <v>12531</v>
      </c>
      <c r="B2316" s="13">
        <v>46142.0</v>
      </c>
      <c r="C2316" s="8" t="s">
        <v>7323</v>
      </c>
      <c r="D2316" s="8" t="s">
        <v>2193</v>
      </c>
      <c r="E2316" s="8">
        <v>383554.0</v>
      </c>
      <c r="G2316" s="8" t="s">
        <v>73</v>
      </c>
      <c r="H2316" s="8"/>
      <c r="I2316" s="16" t="str">
        <f t="shared" si="35"/>
        <v>04/2026</v>
      </c>
      <c r="J2316" s="16" t="str">
        <f t="shared" si="36"/>
        <v>CXG-0426</v>
      </c>
    </row>
    <row r="2317">
      <c r="A2317" s="8" t="s">
        <v>12532</v>
      </c>
      <c r="B2317" s="13">
        <v>46142.0</v>
      </c>
      <c r="C2317" s="8" t="s">
        <v>7214</v>
      </c>
      <c r="D2317" s="8" t="s">
        <v>1575</v>
      </c>
      <c r="E2317" s="8">
        <v>49000.0</v>
      </c>
      <c r="G2317" s="8" t="s">
        <v>23</v>
      </c>
      <c r="H2317" s="8" t="s">
        <v>11002</v>
      </c>
      <c r="I2317" s="16" t="str">
        <f t="shared" si="35"/>
        <v>04/2026</v>
      </c>
      <c r="J2317" s="16" t="str">
        <f t="shared" si="36"/>
        <v>CXG-0426</v>
      </c>
    </row>
    <row r="2318">
      <c r="A2318" s="8" t="s">
        <v>12533</v>
      </c>
      <c r="B2318" s="13">
        <v>46142.0</v>
      </c>
      <c r="C2318" s="8" t="s">
        <v>7286</v>
      </c>
      <c r="D2318" s="8" t="s">
        <v>2193</v>
      </c>
      <c r="E2318" s="8">
        <v>109482.3</v>
      </c>
      <c r="G2318" s="8" t="s">
        <v>65</v>
      </c>
      <c r="H2318" s="8"/>
      <c r="I2318" s="16" t="str">
        <f t="shared" si="35"/>
        <v>04/2026</v>
      </c>
      <c r="J2318" s="16" t="str">
        <f t="shared" si="36"/>
        <v>CXG-0426</v>
      </c>
    </row>
    <row r="2319">
      <c r="A2319" s="8" t="s">
        <v>12534</v>
      </c>
      <c r="B2319" s="13">
        <v>46142.0</v>
      </c>
      <c r="C2319" s="8" t="s">
        <v>7323</v>
      </c>
      <c r="D2319" s="8" t="s">
        <v>2193</v>
      </c>
      <c r="E2319" s="8">
        <v>396459.0</v>
      </c>
      <c r="G2319" s="8" t="s">
        <v>73</v>
      </c>
      <c r="H2319" s="8" t="s">
        <v>12535</v>
      </c>
      <c r="I2319" s="16" t="str">
        <f t="shared" si="35"/>
        <v>04/2026</v>
      </c>
      <c r="J2319" s="16" t="str">
        <f t="shared" si="36"/>
        <v>CXG-0426</v>
      </c>
    </row>
    <row r="2320">
      <c r="A2320" s="8" t="s">
        <v>12536</v>
      </c>
      <c r="B2320" s="13">
        <v>46142.0</v>
      </c>
      <c r="C2320" s="8" t="s">
        <v>7323</v>
      </c>
      <c r="D2320" s="8" t="s">
        <v>2193</v>
      </c>
      <c r="E2320" s="8">
        <v>323321.0</v>
      </c>
      <c r="G2320" s="8" t="s">
        <v>73</v>
      </c>
      <c r="H2320" s="8" t="s">
        <v>12537</v>
      </c>
      <c r="I2320" s="16" t="str">
        <f t="shared" si="35"/>
        <v>04/2026</v>
      </c>
      <c r="J2320" s="16" t="str">
        <f t="shared" si="36"/>
        <v>CXG-0426</v>
      </c>
    </row>
    <row r="2321">
      <c r="A2321" s="8" t="s">
        <v>12538</v>
      </c>
      <c r="B2321" s="13">
        <v>46143.0</v>
      </c>
      <c r="C2321" s="8" t="s">
        <v>7285</v>
      </c>
      <c r="D2321" s="8" t="s">
        <v>1575</v>
      </c>
      <c r="E2321" s="8">
        <v>20000.0</v>
      </c>
      <c r="G2321" s="8" t="s">
        <v>79</v>
      </c>
      <c r="H2321" s="8" t="s">
        <v>12539</v>
      </c>
      <c r="I2321" s="16" t="str">
        <f t="shared" si="35"/>
        <v>05/2026</v>
      </c>
      <c r="J2321" s="16" t="str">
        <f t="shared" si="36"/>
        <v>CXG-0526</v>
      </c>
    </row>
    <row r="2322">
      <c r="A2322" s="8"/>
      <c r="B2322" s="13"/>
      <c r="C2322" s="8"/>
      <c r="D2322" s="8"/>
      <c r="E2322" s="8"/>
      <c r="G2322" s="8"/>
      <c r="H2322" s="8"/>
    </row>
    <row r="2323">
      <c r="A2323" s="10" t="s">
        <v>12540</v>
      </c>
      <c r="B2323" s="13">
        <v>46146.0</v>
      </c>
      <c r="C2323" s="8" t="s">
        <v>7327</v>
      </c>
      <c r="D2323" s="8" t="s">
        <v>2193</v>
      </c>
      <c r="E2323" s="8">
        <v>109760.0</v>
      </c>
      <c r="G2323" s="8" t="s">
        <v>224</v>
      </c>
      <c r="H2323" s="8"/>
      <c r="I2323" s="16" t="str">
        <f t="shared" ref="I2323:I2334" si="37">TEXT(B2323,"MM/YYYY")</f>
        <v>05/2026</v>
      </c>
      <c r="J2323" s="16" t="str">
        <f t="shared" ref="J2323:J2334" si="38">IF(B2323="","",CONCATENATE("CXG-",TEXT(B2323,"MMYY")))</f>
        <v>CXG-0526</v>
      </c>
    </row>
    <row r="2324">
      <c r="A2324" s="10" t="s">
        <v>12541</v>
      </c>
      <c r="B2324" s="13">
        <v>46146.0</v>
      </c>
      <c r="C2324" s="8" t="s">
        <v>7255</v>
      </c>
      <c r="D2324" s="8" t="s">
        <v>1473</v>
      </c>
      <c r="E2324" s="8">
        <v>-855.42</v>
      </c>
      <c r="G2324" s="8" t="s">
        <v>224</v>
      </c>
      <c r="H2324" s="8"/>
      <c r="I2324" s="16" t="str">
        <f t="shared" si="37"/>
        <v>05/2026</v>
      </c>
      <c r="J2324" s="16" t="str">
        <f t="shared" si="38"/>
        <v>CXG-0526</v>
      </c>
    </row>
    <row r="2325">
      <c r="A2325" s="8" t="s">
        <v>12542</v>
      </c>
      <c r="B2325" s="13">
        <v>46146.0</v>
      </c>
      <c r="C2325" s="8" t="s">
        <v>7327</v>
      </c>
      <c r="D2325" s="8" t="s">
        <v>1473</v>
      </c>
      <c r="E2325" s="8">
        <v>139.72</v>
      </c>
      <c r="G2325" s="8" t="s">
        <v>224</v>
      </c>
      <c r="H2325" s="8"/>
      <c r="I2325" s="16" t="str">
        <f t="shared" si="37"/>
        <v>05/2026</v>
      </c>
      <c r="J2325" s="16" t="str">
        <f t="shared" si="38"/>
        <v>CXG-0526</v>
      </c>
    </row>
    <row r="2326">
      <c r="A2326" s="8" t="s">
        <v>12543</v>
      </c>
      <c r="B2326" s="13">
        <v>46146.0</v>
      </c>
      <c r="C2326" s="8" t="s">
        <v>7336</v>
      </c>
      <c r="D2326" s="8" t="s">
        <v>1505</v>
      </c>
      <c r="E2326" s="8">
        <v>9999.0</v>
      </c>
      <c r="G2326" s="8" t="s">
        <v>51</v>
      </c>
      <c r="H2326" s="8"/>
      <c r="I2326" s="16" t="str">
        <f t="shared" si="37"/>
        <v>05/2026</v>
      </c>
      <c r="J2326" s="16" t="str">
        <f t="shared" si="38"/>
        <v>CXG-0526</v>
      </c>
    </row>
    <row r="2327">
      <c r="A2327" s="8" t="s">
        <v>12544</v>
      </c>
      <c r="B2327" s="13">
        <v>46146.0</v>
      </c>
      <c r="C2327" s="8" t="s">
        <v>7285</v>
      </c>
      <c r="D2327" s="8" t="s">
        <v>1575</v>
      </c>
      <c r="E2327" s="8">
        <v>20500.0</v>
      </c>
      <c r="G2327" s="8" t="s">
        <v>79</v>
      </c>
      <c r="H2327" s="8" t="s">
        <v>11002</v>
      </c>
      <c r="I2327" s="16" t="str">
        <f t="shared" si="37"/>
        <v>05/2026</v>
      </c>
      <c r="J2327" s="16" t="str">
        <f t="shared" si="38"/>
        <v>CXG-0526</v>
      </c>
    </row>
    <row r="2328">
      <c r="A2328" s="8" t="s">
        <v>12545</v>
      </c>
      <c r="B2328" s="13">
        <v>46146.0</v>
      </c>
      <c r="C2328" s="8" t="s">
        <v>7262</v>
      </c>
      <c r="D2328" s="8" t="s">
        <v>1575</v>
      </c>
      <c r="E2328" s="8">
        <v>42909.99</v>
      </c>
      <c r="G2328" s="8" t="s">
        <v>147</v>
      </c>
      <c r="H2328" s="8" t="s">
        <v>3139</v>
      </c>
      <c r="I2328" s="16" t="str">
        <f t="shared" si="37"/>
        <v>05/2026</v>
      </c>
      <c r="J2328" s="16" t="str">
        <f t="shared" si="38"/>
        <v>CXG-0526</v>
      </c>
    </row>
    <row r="2329">
      <c r="A2329" s="8" t="s">
        <v>12546</v>
      </c>
      <c r="B2329" s="13">
        <v>46147.0</v>
      </c>
      <c r="C2329" s="8" t="s">
        <v>7352</v>
      </c>
      <c r="D2329" s="8" t="s">
        <v>1478</v>
      </c>
      <c r="E2329" s="8">
        <v>87568.0</v>
      </c>
      <c r="G2329" s="8" t="s">
        <v>37</v>
      </c>
      <c r="H2329" s="8"/>
      <c r="I2329" s="16" t="str">
        <f t="shared" si="37"/>
        <v>05/2026</v>
      </c>
      <c r="J2329" s="16" t="str">
        <f t="shared" si="38"/>
        <v>CXG-0526</v>
      </c>
    </row>
    <row r="2330">
      <c r="A2330" s="8" t="s">
        <v>12547</v>
      </c>
      <c r="B2330" s="13">
        <v>46147.0</v>
      </c>
      <c r="C2330" s="8" t="s">
        <v>7352</v>
      </c>
      <c r="D2330" s="8" t="s">
        <v>1478</v>
      </c>
      <c r="E2330" s="8">
        <v>96460.0</v>
      </c>
      <c r="G2330" s="8" t="s">
        <v>37</v>
      </c>
      <c r="H2330" s="8"/>
      <c r="I2330" s="16" t="str">
        <f t="shared" si="37"/>
        <v>05/2026</v>
      </c>
      <c r="J2330" s="16" t="str">
        <f t="shared" si="38"/>
        <v>CXG-0526</v>
      </c>
    </row>
    <row r="2331">
      <c r="A2331" s="8" t="s">
        <v>12548</v>
      </c>
      <c r="B2331" s="13">
        <v>46147.0</v>
      </c>
      <c r="C2331" s="8" t="s">
        <v>7352</v>
      </c>
      <c r="D2331" s="8" t="s">
        <v>1478</v>
      </c>
      <c r="E2331" s="8">
        <v>80080.0</v>
      </c>
      <c r="G2331" s="8" t="s">
        <v>37</v>
      </c>
      <c r="H2331" s="8"/>
      <c r="I2331" s="16" t="str">
        <f t="shared" si="37"/>
        <v>05/2026</v>
      </c>
      <c r="J2331" s="16" t="str">
        <f t="shared" si="38"/>
        <v>CXG-0526</v>
      </c>
    </row>
    <row r="2332">
      <c r="A2332" s="8" t="s">
        <v>12549</v>
      </c>
      <c r="B2332" s="13">
        <v>46147.0</v>
      </c>
      <c r="C2332" s="8" t="s">
        <v>7352</v>
      </c>
      <c r="D2332" s="8" t="s">
        <v>1478</v>
      </c>
      <c r="E2332" s="8">
        <v>95381.0</v>
      </c>
      <c r="G2332" s="8" t="s">
        <v>37</v>
      </c>
      <c r="H2332" s="8"/>
      <c r="I2332" s="16" t="str">
        <f t="shared" si="37"/>
        <v>05/2026</v>
      </c>
      <c r="J2332" s="16" t="str">
        <f t="shared" si="38"/>
        <v>CXG-0526</v>
      </c>
    </row>
    <row r="2333">
      <c r="A2333" s="8" t="s">
        <v>12550</v>
      </c>
      <c r="B2333" s="13">
        <v>46147.0</v>
      </c>
      <c r="C2333" s="8" t="s">
        <v>7323</v>
      </c>
      <c r="D2333" s="8" t="s">
        <v>2193</v>
      </c>
      <c r="E2333" s="8">
        <v>377.0</v>
      </c>
      <c r="G2333" s="8" t="s">
        <v>73</v>
      </c>
      <c r="H2333" s="8" t="s">
        <v>12551</v>
      </c>
      <c r="I2333" s="16" t="str">
        <f t="shared" si="37"/>
        <v>05/2026</v>
      </c>
      <c r="J2333" s="16" t="str">
        <f t="shared" si="38"/>
        <v>CXG-0526</v>
      </c>
    </row>
    <row r="2334">
      <c r="A2334" s="8" t="s">
        <v>12552</v>
      </c>
      <c r="B2334" s="13">
        <v>46147.0</v>
      </c>
      <c r="C2334" s="8" t="s">
        <v>7323</v>
      </c>
      <c r="D2334" s="8" t="s">
        <v>1473</v>
      </c>
      <c r="E2334" s="8">
        <v>-131.66</v>
      </c>
      <c r="G2334" s="8" t="s">
        <v>73</v>
      </c>
      <c r="H2334" s="8"/>
      <c r="I2334" s="16" t="str">
        <f t="shared" si="37"/>
        <v>05/2026</v>
      </c>
      <c r="J2334" s="16" t="str">
        <f t="shared" si="38"/>
        <v>CXG-0526</v>
      </c>
    </row>
    <row r="2335">
      <c r="A2335" s="8"/>
      <c r="B2335" s="13"/>
      <c r="C2335" s="8"/>
      <c r="D2335" s="8"/>
      <c r="E2335" s="8"/>
      <c r="G2335" s="8"/>
      <c r="H2335" s="8"/>
    </row>
    <row r="2336">
      <c r="A2336" s="8" t="s">
        <v>12553</v>
      </c>
      <c r="B2336" s="13">
        <v>46147.0</v>
      </c>
      <c r="C2336" s="8" t="s">
        <v>6980</v>
      </c>
      <c r="D2336" s="8" t="s">
        <v>1505</v>
      </c>
      <c r="E2336" s="8">
        <v>2700.0</v>
      </c>
      <c r="G2336" s="8" t="s">
        <v>27</v>
      </c>
      <c r="H2336" s="8"/>
      <c r="I2336" s="16" t="str">
        <f t="shared" ref="I2336:I2486" si="39">TEXT(B2336,"MM/YYYY")</f>
        <v>05/2026</v>
      </c>
      <c r="J2336" s="16" t="str">
        <f t="shared" ref="J2336:J2486" si="40">IF(B2336="","",CONCATENATE("CXG-",TEXT(B2336,"MMYY")))</f>
        <v>CXG-0526</v>
      </c>
    </row>
    <row r="2337">
      <c r="A2337" s="8" t="s">
        <v>12554</v>
      </c>
      <c r="B2337" s="13">
        <v>46147.0</v>
      </c>
      <c r="C2337" s="8" t="s">
        <v>6980</v>
      </c>
      <c r="D2337" s="8" t="s">
        <v>1505</v>
      </c>
      <c r="E2337" s="8">
        <v>2300.0</v>
      </c>
      <c r="G2337" s="8" t="s">
        <v>27</v>
      </c>
      <c r="H2337" s="8"/>
      <c r="I2337" s="16" t="str">
        <f t="shared" si="39"/>
        <v>05/2026</v>
      </c>
      <c r="J2337" s="16" t="str">
        <f t="shared" si="40"/>
        <v>CXG-0526</v>
      </c>
    </row>
    <row r="2338">
      <c r="A2338" s="8" t="s">
        <v>12555</v>
      </c>
      <c r="B2338" s="13">
        <v>46147.0</v>
      </c>
      <c r="C2338" s="8" t="s">
        <v>7285</v>
      </c>
      <c r="D2338" s="8" t="s">
        <v>1575</v>
      </c>
      <c r="E2338" s="8">
        <v>7690.0</v>
      </c>
      <c r="G2338" s="8" t="s">
        <v>79</v>
      </c>
      <c r="H2338" s="8" t="s">
        <v>11002</v>
      </c>
      <c r="I2338" s="16" t="str">
        <f t="shared" si="39"/>
        <v>05/2026</v>
      </c>
      <c r="J2338" s="16" t="str">
        <f t="shared" si="40"/>
        <v>CXG-0526</v>
      </c>
    </row>
    <row r="2339">
      <c r="A2339" s="8" t="s">
        <v>12556</v>
      </c>
      <c r="B2339" s="13">
        <v>46147.0</v>
      </c>
      <c r="C2339" s="8" t="s">
        <v>7352</v>
      </c>
      <c r="D2339" s="8" t="s">
        <v>1478</v>
      </c>
      <c r="E2339" s="8">
        <v>94159.0</v>
      </c>
      <c r="G2339" s="8" t="s">
        <v>37</v>
      </c>
      <c r="H2339" s="8"/>
      <c r="I2339" s="16" t="str">
        <f t="shared" si="39"/>
        <v>05/2026</v>
      </c>
      <c r="J2339" s="16" t="str">
        <f t="shared" si="40"/>
        <v>CXG-0526</v>
      </c>
    </row>
    <row r="2340">
      <c r="A2340" s="8" t="s">
        <v>12557</v>
      </c>
      <c r="B2340" s="13">
        <v>46147.0</v>
      </c>
      <c r="C2340" s="8" t="s">
        <v>7352</v>
      </c>
      <c r="D2340" s="8" t="s">
        <v>1478</v>
      </c>
      <c r="E2340" s="8">
        <v>99073.0</v>
      </c>
      <c r="G2340" s="8" t="s">
        <v>37</v>
      </c>
      <c r="H2340" s="8"/>
      <c r="I2340" s="16" t="str">
        <f t="shared" si="39"/>
        <v>05/2026</v>
      </c>
      <c r="J2340" s="16" t="str">
        <f t="shared" si="40"/>
        <v>CXG-0526</v>
      </c>
    </row>
    <row r="2341">
      <c r="A2341" s="8" t="s">
        <v>12558</v>
      </c>
      <c r="B2341" s="13">
        <v>46147.0</v>
      </c>
      <c r="C2341" s="8" t="s">
        <v>7352</v>
      </c>
      <c r="D2341" s="8" t="s">
        <v>1478</v>
      </c>
      <c r="E2341" s="8">
        <v>110929.0</v>
      </c>
      <c r="G2341" s="8" t="s">
        <v>37</v>
      </c>
      <c r="H2341" s="8"/>
      <c r="I2341" s="16" t="str">
        <f t="shared" si="39"/>
        <v>05/2026</v>
      </c>
      <c r="J2341" s="16" t="str">
        <f t="shared" si="40"/>
        <v>CXG-0526</v>
      </c>
    </row>
    <row r="2342">
      <c r="A2342" s="8" t="s">
        <v>12559</v>
      </c>
      <c r="B2342" s="13">
        <v>46147.0</v>
      </c>
      <c r="C2342" s="8" t="s">
        <v>7262</v>
      </c>
      <c r="D2342" s="8" t="s">
        <v>1575</v>
      </c>
      <c r="E2342" s="8">
        <v>57003.33</v>
      </c>
      <c r="G2342" s="8" t="s">
        <v>147</v>
      </c>
      <c r="H2342" s="8" t="s">
        <v>3139</v>
      </c>
      <c r="I2342" s="16" t="str">
        <f t="shared" si="39"/>
        <v>05/2026</v>
      </c>
      <c r="J2342" s="16" t="str">
        <f t="shared" si="40"/>
        <v>CXG-0526</v>
      </c>
    </row>
    <row r="2343">
      <c r="A2343" s="8" t="s">
        <v>12560</v>
      </c>
      <c r="B2343" s="13">
        <v>46147.0</v>
      </c>
      <c r="C2343" s="8" t="s">
        <v>7336</v>
      </c>
      <c r="D2343" s="8" t="s">
        <v>1505</v>
      </c>
      <c r="E2343" s="8">
        <v>19900.0</v>
      </c>
      <c r="G2343" s="8" t="s">
        <v>51</v>
      </c>
      <c r="H2343" s="8" t="s">
        <v>12561</v>
      </c>
      <c r="I2343" s="16" t="str">
        <f t="shared" si="39"/>
        <v>05/2026</v>
      </c>
      <c r="J2343" s="16" t="str">
        <f t="shared" si="40"/>
        <v>CXG-0526</v>
      </c>
    </row>
    <row r="2344">
      <c r="A2344" s="8" t="s">
        <v>12562</v>
      </c>
      <c r="B2344" s="13">
        <v>46148.0</v>
      </c>
      <c r="C2344" s="8" t="s">
        <v>7228</v>
      </c>
      <c r="D2344" s="8" t="s">
        <v>2193</v>
      </c>
      <c r="E2344" s="8">
        <v>90120.0</v>
      </c>
      <c r="G2344" s="8" t="s">
        <v>83</v>
      </c>
      <c r="H2344" s="8"/>
      <c r="I2344" s="16" t="str">
        <f t="shared" si="39"/>
        <v>05/2026</v>
      </c>
      <c r="J2344" s="16" t="str">
        <f t="shared" si="40"/>
        <v>CXG-0526</v>
      </c>
    </row>
    <row r="2345">
      <c r="A2345" s="8" t="s">
        <v>12563</v>
      </c>
      <c r="B2345" s="13">
        <v>46148.0</v>
      </c>
      <c r="C2345" s="8" t="s">
        <v>7228</v>
      </c>
      <c r="D2345" s="8" t="s">
        <v>2193</v>
      </c>
      <c r="E2345" s="8">
        <v>112605.0</v>
      </c>
      <c r="G2345" s="8" t="s">
        <v>83</v>
      </c>
      <c r="H2345" s="8"/>
      <c r="I2345" s="16" t="str">
        <f t="shared" si="39"/>
        <v>05/2026</v>
      </c>
      <c r="J2345" s="16" t="str">
        <f t="shared" si="40"/>
        <v>CXG-0526</v>
      </c>
    </row>
    <row r="2346">
      <c r="A2346" s="8" t="s">
        <v>12564</v>
      </c>
      <c r="B2346" s="13">
        <v>46148.0</v>
      </c>
      <c r="C2346" s="8" t="s">
        <v>7228</v>
      </c>
      <c r="D2346" s="8" t="s">
        <v>1473</v>
      </c>
      <c r="E2346" s="8">
        <v>225.0</v>
      </c>
      <c r="G2346" s="8" t="s">
        <v>83</v>
      </c>
      <c r="H2346" s="8"/>
      <c r="I2346" s="16" t="str">
        <f t="shared" si="39"/>
        <v>05/2026</v>
      </c>
      <c r="J2346" s="16" t="str">
        <f t="shared" si="40"/>
        <v>CXG-0526</v>
      </c>
    </row>
    <row r="2347">
      <c r="A2347" s="8" t="s">
        <v>12565</v>
      </c>
      <c r="B2347" s="13">
        <v>46147.0</v>
      </c>
      <c r="C2347" s="8"/>
      <c r="D2347" s="8" t="s">
        <v>1478</v>
      </c>
      <c r="E2347" s="8">
        <v>2000.0</v>
      </c>
      <c r="G2347" s="8"/>
      <c r="H2347" s="8" t="s">
        <v>12392</v>
      </c>
      <c r="I2347" s="16" t="str">
        <f t="shared" si="39"/>
        <v>05/2026</v>
      </c>
      <c r="J2347" s="16" t="str">
        <f t="shared" si="40"/>
        <v>CXG-0526</v>
      </c>
    </row>
    <row r="2348">
      <c r="A2348" s="8" t="s">
        <v>12566</v>
      </c>
      <c r="B2348" s="13">
        <v>46148.0</v>
      </c>
      <c r="C2348" s="8" t="s">
        <v>7342</v>
      </c>
      <c r="D2348" s="8" t="s">
        <v>1509</v>
      </c>
      <c r="E2348" s="8">
        <v>72794.0</v>
      </c>
      <c r="G2348" s="8" t="s">
        <v>269</v>
      </c>
      <c r="H2348" s="8" t="s">
        <v>2315</v>
      </c>
      <c r="I2348" s="16" t="str">
        <f t="shared" si="39"/>
        <v>05/2026</v>
      </c>
      <c r="J2348" s="16" t="str">
        <f t="shared" si="40"/>
        <v>CXG-0526</v>
      </c>
    </row>
    <row r="2349">
      <c r="A2349" s="8" t="s">
        <v>12567</v>
      </c>
      <c r="B2349" s="13">
        <v>46148.0</v>
      </c>
      <c r="C2349" s="8" t="s">
        <v>7342</v>
      </c>
      <c r="D2349" s="8" t="s">
        <v>1509</v>
      </c>
      <c r="E2349" s="8">
        <v>88638.0</v>
      </c>
      <c r="G2349" s="8" t="s">
        <v>269</v>
      </c>
      <c r="H2349" s="8" t="s">
        <v>2315</v>
      </c>
      <c r="I2349" s="16" t="str">
        <f t="shared" si="39"/>
        <v>05/2026</v>
      </c>
      <c r="J2349" s="16" t="str">
        <f t="shared" si="40"/>
        <v>CXG-0526</v>
      </c>
    </row>
    <row r="2350">
      <c r="A2350" s="8" t="s">
        <v>12568</v>
      </c>
      <c r="B2350" s="13">
        <v>46148.0</v>
      </c>
      <c r="C2350" s="8" t="s">
        <v>7342</v>
      </c>
      <c r="D2350" s="8" t="s">
        <v>1509</v>
      </c>
      <c r="E2350" s="8">
        <v>89881.0</v>
      </c>
      <c r="G2350" s="8" t="s">
        <v>269</v>
      </c>
      <c r="H2350" s="8" t="s">
        <v>2315</v>
      </c>
      <c r="I2350" s="16" t="str">
        <f t="shared" si="39"/>
        <v>05/2026</v>
      </c>
      <c r="J2350" s="16" t="str">
        <f t="shared" si="40"/>
        <v>CXG-0526</v>
      </c>
    </row>
    <row r="2351">
      <c r="A2351" s="8" t="s">
        <v>12569</v>
      </c>
      <c r="B2351" s="13">
        <v>46148.0</v>
      </c>
      <c r="C2351" s="8" t="s">
        <v>7342</v>
      </c>
      <c r="D2351" s="8" t="s">
        <v>1509</v>
      </c>
      <c r="E2351" s="8">
        <v>86999.0</v>
      </c>
      <c r="G2351" s="8" t="s">
        <v>269</v>
      </c>
      <c r="H2351" s="8" t="s">
        <v>2315</v>
      </c>
      <c r="I2351" s="16" t="str">
        <f t="shared" si="39"/>
        <v>05/2026</v>
      </c>
      <c r="J2351" s="16" t="str">
        <f t="shared" si="40"/>
        <v>CXG-0526</v>
      </c>
    </row>
    <row r="2352">
      <c r="A2352" s="8" t="s">
        <v>12570</v>
      </c>
      <c r="B2352" s="13">
        <v>46149.0</v>
      </c>
      <c r="C2352" s="8" t="s">
        <v>7262</v>
      </c>
      <c r="D2352" s="8" t="s">
        <v>2193</v>
      </c>
      <c r="E2352" s="8">
        <v>33953.27</v>
      </c>
      <c r="G2352" s="8" t="s">
        <v>147</v>
      </c>
      <c r="H2352" s="8"/>
      <c r="I2352" s="16" t="str">
        <f t="shared" si="39"/>
        <v>05/2026</v>
      </c>
      <c r="J2352" s="16" t="str">
        <f t="shared" si="40"/>
        <v>CXG-0526</v>
      </c>
    </row>
    <row r="2353">
      <c r="A2353" s="8" t="s">
        <v>12571</v>
      </c>
      <c r="B2353" s="13">
        <v>46149.0</v>
      </c>
      <c r="C2353" s="8" t="s">
        <v>7214</v>
      </c>
      <c r="D2353" s="8" t="s">
        <v>1575</v>
      </c>
      <c r="E2353" s="8">
        <v>40000.0</v>
      </c>
      <c r="G2353" s="8" t="s">
        <v>23</v>
      </c>
      <c r="H2353" s="8" t="s">
        <v>11002</v>
      </c>
      <c r="I2353" s="16" t="str">
        <f t="shared" si="39"/>
        <v>05/2026</v>
      </c>
      <c r="J2353" s="16" t="str">
        <f t="shared" si="40"/>
        <v>CXG-0526</v>
      </c>
    </row>
    <row r="2354">
      <c r="A2354" s="8" t="s">
        <v>12572</v>
      </c>
      <c r="B2354" s="13">
        <v>46149.0</v>
      </c>
      <c r="C2354" s="8" t="s">
        <v>7364</v>
      </c>
      <c r="D2354" s="8" t="s">
        <v>2193</v>
      </c>
      <c r="E2354" s="8">
        <v>96345.0</v>
      </c>
      <c r="G2354" s="8" t="s">
        <v>279</v>
      </c>
      <c r="H2354" s="8"/>
      <c r="I2354" s="16" t="str">
        <f t="shared" si="39"/>
        <v>05/2026</v>
      </c>
      <c r="J2354" s="16" t="str">
        <f t="shared" si="40"/>
        <v>CXG-0526</v>
      </c>
    </row>
    <row r="2355">
      <c r="A2355" s="8" t="s">
        <v>12573</v>
      </c>
      <c r="B2355" s="13">
        <v>46149.0</v>
      </c>
      <c r="C2355" s="8" t="s">
        <v>7364</v>
      </c>
      <c r="D2355" s="8" t="s">
        <v>1473</v>
      </c>
      <c r="E2355" s="8">
        <v>0.41</v>
      </c>
      <c r="G2355" s="8" t="s">
        <v>279</v>
      </c>
      <c r="H2355" s="8"/>
      <c r="I2355" s="16" t="str">
        <f t="shared" si="39"/>
        <v>05/2026</v>
      </c>
      <c r="J2355" s="16" t="str">
        <f t="shared" si="40"/>
        <v>CXG-0526</v>
      </c>
    </row>
    <row r="2356">
      <c r="A2356" s="8" t="s">
        <v>12574</v>
      </c>
      <c r="B2356" s="13">
        <v>46149.0</v>
      </c>
      <c r="C2356" s="8" t="s">
        <v>7352</v>
      </c>
      <c r="D2356" s="8" t="s">
        <v>1478</v>
      </c>
      <c r="E2356" s="8">
        <v>89063.0</v>
      </c>
      <c r="G2356" s="8" t="s">
        <v>37</v>
      </c>
      <c r="H2356" s="8"/>
      <c r="I2356" s="16" t="str">
        <f t="shared" si="39"/>
        <v>05/2026</v>
      </c>
      <c r="J2356" s="16" t="str">
        <f t="shared" si="40"/>
        <v>CXG-0526</v>
      </c>
    </row>
    <row r="2357">
      <c r="A2357" s="8" t="s">
        <v>12575</v>
      </c>
      <c r="B2357" s="13">
        <v>46149.0</v>
      </c>
      <c r="C2357" s="8" t="s">
        <v>7352</v>
      </c>
      <c r="D2357" s="8" t="s">
        <v>1473</v>
      </c>
      <c r="E2357" s="8">
        <v>1.04</v>
      </c>
      <c r="G2357" s="8" t="s">
        <v>37</v>
      </c>
      <c r="H2357" s="8"/>
      <c r="I2357" s="16" t="str">
        <f t="shared" si="39"/>
        <v>05/2026</v>
      </c>
      <c r="J2357" s="16" t="str">
        <f t="shared" si="40"/>
        <v>CXG-0526</v>
      </c>
    </row>
    <row r="2358">
      <c r="A2358" s="8" t="s">
        <v>12576</v>
      </c>
      <c r="B2358" s="13">
        <v>46143.0</v>
      </c>
      <c r="C2358" s="8" t="s">
        <v>7262</v>
      </c>
      <c r="D2358" s="8" t="s">
        <v>1575</v>
      </c>
      <c r="E2358" s="8">
        <v>54926.66</v>
      </c>
      <c r="G2358" s="8" t="s">
        <v>147</v>
      </c>
      <c r="H2358" s="8" t="s">
        <v>12577</v>
      </c>
      <c r="I2358" s="16" t="str">
        <f t="shared" si="39"/>
        <v>05/2026</v>
      </c>
      <c r="J2358" s="16" t="str">
        <f t="shared" si="40"/>
        <v>CXG-0526</v>
      </c>
    </row>
    <row r="2359">
      <c r="A2359" s="8" t="s">
        <v>12578</v>
      </c>
      <c r="B2359" s="13">
        <v>46149.0</v>
      </c>
      <c r="C2359" s="8" t="s">
        <v>7221</v>
      </c>
      <c r="D2359" s="8" t="s">
        <v>1478</v>
      </c>
      <c r="E2359" s="8">
        <v>73034.0</v>
      </c>
      <c r="G2359" s="8" t="s">
        <v>147</v>
      </c>
      <c r="H2359" s="8"/>
      <c r="I2359" s="16" t="str">
        <f t="shared" si="39"/>
        <v>05/2026</v>
      </c>
      <c r="J2359" s="16" t="str">
        <f t="shared" si="40"/>
        <v>CXG-0526</v>
      </c>
    </row>
    <row r="2360">
      <c r="A2360" s="8" t="s">
        <v>12579</v>
      </c>
      <c r="B2360" s="13">
        <v>46149.0</v>
      </c>
      <c r="C2360" s="8" t="s">
        <v>7336</v>
      </c>
      <c r="D2360" s="8" t="s">
        <v>1505</v>
      </c>
      <c r="E2360" s="8">
        <v>19550.0</v>
      </c>
      <c r="G2360" s="8" t="s">
        <v>51</v>
      </c>
      <c r="H2360" s="8" t="s">
        <v>12580</v>
      </c>
      <c r="I2360" s="16" t="str">
        <f t="shared" si="39"/>
        <v>05/2026</v>
      </c>
      <c r="J2360" s="16" t="str">
        <f t="shared" si="40"/>
        <v>CXG-0526</v>
      </c>
    </row>
    <row r="2361">
      <c r="A2361" s="8" t="s">
        <v>12581</v>
      </c>
      <c r="B2361" s="13">
        <v>46150.0</v>
      </c>
      <c r="C2361" s="8" t="s">
        <v>7216</v>
      </c>
      <c r="D2361" s="8" t="s">
        <v>1478</v>
      </c>
      <c r="E2361" s="8">
        <v>119701.71</v>
      </c>
      <c r="G2361" s="8" t="s">
        <v>57</v>
      </c>
      <c r="H2361" s="8"/>
      <c r="I2361" s="16" t="str">
        <f t="shared" si="39"/>
        <v>05/2026</v>
      </c>
      <c r="J2361" s="16" t="str">
        <f t="shared" si="40"/>
        <v>CXG-0526</v>
      </c>
    </row>
    <row r="2362">
      <c r="A2362" s="8" t="s">
        <v>12582</v>
      </c>
      <c r="B2362" s="13">
        <v>46150.0</v>
      </c>
      <c r="C2362" s="8" t="s">
        <v>7336</v>
      </c>
      <c r="D2362" s="8" t="s">
        <v>1478</v>
      </c>
      <c r="E2362" s="8">
        <v>15938.4</v>
      </c>
      <c r="G2362" s="8" t="s">
        <v>51</v>
      </c>
      <c r="H2362" s="8"/>
      <c r="I2362" s="16" t="str">
        <f t="shared" si="39"/>
        <v>05/2026</v>
      </c>
      <c r="J2362" s="16" t="str">
        <f t="shared" si="40"/>
        <v>CXG-0526</v>
      </c>
    </row>
    <row r="2363">
      <c r="A2363" s="8" t="s">
        <v>12583</v>
      </c>
      <c r="B2363" s="13">
        <v>46150.0</v>
      </c>
      <c r="C2363" s="8" t="s">
        <v>7336</v>
      </c>
      <c r="D2363" s="8" t="s">
        <v>1478</v>
      </c>
      <c r="E2363" s="8">
        <v>2936.1</v>
      </c>
      <c r="G2363" s="8" t="s">
        <v>51</v>
      </c>
      <c r="H2363" s="8"/>
      <c r="I2363" s="16" t="str">
        <f t="shared" si="39"/>
        <v>05/2026</v>
      </c>
      <c r="J2363" s="16" t="str">
        <f t="shared" si="40"/>
        <v>CXG-0526</v>
      </c>
    </row>
    <row r="2364">
      <c r="A2364" s="8" t="s">
        <v>12584</v>
      </c>
      <c r="B2364" s="13">
        <v>46150.0</v>
      </c>
      <c r="C2364" s="8" t="s">
        <v>7214</v>
      </c>
      <c r="D2364" s="8" t="s">
        <v>1575</v>
      </c>
      <c r="E2364" s="8">
        <v>35000.0</v>
      </c>
      <c r="G2364" s="8" t="s">
        <v>23</v>
      </c>
      <c r="H2364" s="8" t="s">
        <v>11002</v>
      </c>
      <c r="I2364" s="16" t="str">
        <f t="shared" si="39"/>
        <v>05/2026</v>
      </c>
      <c r="J2364" s="16" t="str">
        <f t="shared" si="40"/>
        <v>CXG-0526</v>
      </c>
    </row>
    <row r="2365">
      <c r="A2365" s="8" t="s">
        <v>12585</v>
      </c>
      <c r="B2365" s="13">
        <v>46150.0</v>
      </c>
      <c r="C2365" s="8" t="s">
        <v>7244</v>
      </c>
      <c r="D2365" s="8" t="s">
        <v>1575</v>
      </c>
      <c r="E2365" s="8">
        <v>14340.0</v>
      </c>
      <c r="G2365" s="8" t="s">
        <v>97</v>
      </c>
      <c r="H2365" s="8" t="s">
        <v>12586</v>
      </c>
      <c r="I2365" s="16" t="str">
        <f t="shared" si="39"/>
        <v>05/2026</v>
      </c>
      <c r="J2365" s="16" t="str">
        <f t="shared" si="40"/>
        <v>CXG-0526</v>
      </c>
    </row>
    <row r="2366">
      <c r="A2366" s="8" t="s">
        <v>12587</v>
      </c>
      <c r="B2366" s="13">
        <v>46150.0</v>
      </c>
      <c r="C2366" s="8" t="s">
        <v>7244</v>
      </c>
      <c r="D2366" s="8" t="s">
        <v>1575</v>
      </c>
      <c r="E2366" s="8">
        <v>10000.0</v>
      </c>
      <c r="G2366" s="8" t="s">
        <v>97</v>
      </c>
      <c r="H2366" s="8" t="s">
        <v>12586</v>
      </c>
      <c r="I2366" s="16" t="str">
        <f t="shared" si="39"/>
        <v>05/2026</v>
      </c>
      <c r="J2366" s="16" t="str">
        <f t="shared" si="40"/>
        <v>CXG-0526</v>
      </c>
    </row>
    <row r="2367">
      <c r="A2367" s="8" t="s">
        <v>12588</v>
      </c>
      <c r="B2367" s="13">
        <v>46150.0</v>
      </c>
      <c r="C2367" s="8" t="s">
        <v>7244</v>
      </c>
      <c r="D2367" s="8" t="s">
        <v>1575</v>
      </c>
      <c r="E2367" s="8">
        <v>114218.0</v>
      </c>
      <c r="G2367" s="8" t="s">
        <v>97</v>
      </c>
      <c r="H2367" s="8" t="s">
        <v>12090</v>
      </c>
      <c r="I2367" s="16" t="str">
        <f t="shared" si="39"/>
        <v>05/2026</v>
      </c>
      <c r="J2367" s="16" t="str">
        <f t="shared" si="40"/>
        <v>CXG-0526</v>
      </c>
    </row>
    <row r="2368">
      <c r="A2368" s="8" t="s">
        <v>12589</v>
      </c>
      <c r="B2368" s="13">
        <v>46150.0</v>
      </c>
      <c r="C2368" s="8" t="s">
        <v>6980</v>
      </c>
      <c r="D2368" s="8" t="s">
        <v>1505</v>
      </c>
      <c r="E2368" s="8">
        <v>5000.0</v>
      </c>
      <c r="G2368" s="8" t="s">
        <v>27</v>
      </c>
      <c r="H2368" s="8"/>
      <c r="I2368" s="16" t="str">
        <f t="shared" si="39"/>
        <v>05/2026</v>
      </c>
      <c r="J2368" s="16" t="str">
        <f t="shared" si="40"/>
        <v>CXG-0526</v>
      </c>
    </row>
    <row r="2369">
      <c r="A2369" s="8" t="s">
        <v>12590</v>
      </c>
      <c r="B2369" s="13">
        <v>46150.0</v>
      </c>
      <c r="C2369" s="8" t="s">
        <v>7244</v>
      </c>
      <c r="D2369" s="8" t="s">
        <v>1575</v>
      </c>
      <c r="E2369" s="8">
        <v>60000.0</v>
      </c>
      <c r="G2369" s="8" t="s">
        <v>97</v>
      </c>
      <c r="H2369" s="8" t="s">
        <v>12090</v>
      </c>
      <c r="I2369" s="16" t="str">
        <f t="shared" si="39"/>
        <v>05/2026</v>
      </c>
      <c r="J2369" s="16" t="str">
        <f t="shared" si="40"/>
        <v>CXG-0526</v>
      </c>
    </row>
    <row r="2370">
      <c r="A2370" s="8" t="s">
        <v>12591</v>
      </c>
      <c r="B2370" s="13">
        <v>46153.0</v>
      </c>
      <c r="C2370" s="8" t="s">
        <v>7365</v>
      </c>
      <c r="D2370" s="8" t="s">
        <v>2193</v>
      </c>
      <c r="E2370" s="8">
        <v>105570.69</v>
      </c>
      <c r="G2370" s="8" t="s">
        <v>73</v>
      </c>
      <c r="H2370" s="8" t="s">
        <v>12592</v>
      </c>
      <c r="I2370" s="16" t="str">
        <f t="shared" si="39"/>
        <v>05/2026</v>
      </c>
      <c r="J2370" s="16" t="str">
        <f t="shared" si="40"/>
        <v>CXG-0526</v>
      </c>
    </row>
    <row r="2371">
      <c r="A2371" s="8" t="s">
        <v>12593</v>
      </c>
      <c r="B2371" s="13">
        <v>46153.0</v>
      </c>
      <c r="C2371" s="8" t="s">
        <v>7214</v>
      </c>
      <c r="D2371" s="8" t="s">
        <v>1575</v>
      </c>
      <c r="E2371" s="8">
        <v>45000.0</v>
      </c>
      <c r="G2371" s="8" t="s">
        <v>23</v>
      </c>
      <c r="H2371" s="8" t="s">
        <v>11002</v>
      </c>
      <c r="I2371" s="16" t="str">
        <f t="shared" si="39"/>
        <v>05/2026</v>
      </c>
      <c r="J2371" s="16" t="str">
        <f t="shared" si="40"/>
        <v>CXG-0526</v>
      </c>
    </row>
    <row r="2372">
      <c r="A2372" s="8" t="s">
        <v>12594</v>
      </c>
      <c r="B2372" s="13">
        <v>46153.0</v>
      </c>
      <c r="C2372" s="8" t="s">
        <v>7373</v>
      </c>
      <c r="D2372" s="8" t="s">
        <v>2193</v>
      </c>
      <c r="E2372" s="8">
        <v>92412.5</v>
      </c>
      <c r="G2372" s="8" t="s">
        <v>37</v>
      </c>
      <c r="H2372" s="8"/>
      <c r="I2372" s="16" t="str">
        <f t="shared" si="39"/>
        <v>05/2026</v>
      </c>
      <c r="J2372" s="16" t="str">
        <f t="shared" si="40"/>
        <v>CXG-0526</v>
      </c>
    </row>
    <row r="2373">
      <c r="A2373" s="8" t="s">
        <v>12595</v>
      </c>
      <c r="B2373" s="13">
        <v>46153.0</v>
      </c>
      <c r="C2373" s="8" t="s">
        <v>7373</v>
      </c>
      <c r="D2373" s="8" t="s">
        <v>2193</v>
      </c>
      <c r="E2373" s="8">
        <v>92937.5</v>
      </c>
      <c r="G2373" s="8" t="s">
        <v>37</v>
      </c>
      <c r="H2373" s="8"/>
      <c r="I2373" s="16" t="str">
        <f t="shared" si="39"/>
        <v>05/2026</v>
      </c>
      <c r="J2373" s="16" t="str">
        <f t="shared" si="40"/>
        <v>CXG-0526</v>
      </c>
    </row>
    <row r="2374">
      <c r="A2374" s="8" t="s">
        <v>12596</v>
      </c>
      <c r="B2374" s="13">
        <v>46153.0</v>
      </c>
      <c r="C2374" s="8" t="s">
        <v>7373</v>
      </c>
      <c r="D2374" s="8" t="s">
        <v>2193</v>
      </c>
      <c r="E2374" s="8">
        <v>80850.0</v>
      </c>
      <c r="G2374" s="8" t="s">
        <v>37</v>
      </c>
      <c r="H2374" s="8"/>
      <c r="I2374" s="16" t="str">
        <f t="shared" si="39"/>
        <v>05/2026</v>
      </c>
      <c r="J2374" s="16" t="str">
        <f t="shared" si="40"/>
        <v>CXG-0526</v>
      </c>
    </row>
    <row r="2375">
      <c r="A2375" s="8" t="s">
        <v>12597</v>
      </c>
      <c r="B2375" s="13">
        <v>46153.0</v>
      </c>
      <c r="C2375" s="8" t="s">
        <v>7352</v>
      </c>
      <c r="D2375" s="8" t="s">
        <v>2193</v>
      </c>
      <c r="E2375" s="8">
        <v>90050.0</v>
      </c>
      <c r="G2375" s="8" t="s">
        <v>37</v>
      </c>
      <c r="H2375" s="8"/>
      <c r="I2375" s="16" t="str">
        <f t="shared" si="39"/>
        <v>05/2026</v>
      </c>
      <c r="J2375" s="16" t="str">
        <f t="shared" si="40"/>
        <v>CXG-0526</v>
      </c>
    </row>
    <row r="2376">
      <c r="A2376" s="8" t="s">
        <v>12598</v>
      </c>
      <c r="B2376" s="13">
        <v>46153.0</v>
      </c>
      <c r="C2376" s="8" t="s">
        <v>7352</v>
      </c>
      <c r="D2376" s="8" t="s">
        <v>2193</v>
      </c>
      <c r="E2376" s="8">
        <v>97200.0</v>
      </c>
      <c r="G2376" s="8" t="s">
        <v>37</v>
      </c>
      <c r="H2376" s="8"/>
      <c r="I2376" s="16" t="str">
        <f t="shared" si="39"/>
        <v>05/2026</v>
      </c>
      <c r="J2376" s="16" t="str">
        <f t="shared" si="40"/>
        <v>CXG-0526</v>
      </c>
    </row>
    <row r="2377">
      <c r="A2377" s="8" t="s">
        <v>12599</v>
      </c>
      <c r="B2377" s="13">
        <v>46154.0</v>
      </c>
      <c r="C2377" s="8" t="s">
        <v>7352</v>
      </c>
      <c r="D2377" s="8" t="s">
        <v>1473</v>
      </c>
      <c r="E2377" s="8">
        <v>6449.74</v>
      </c>
      <c r="G2377" s="8" t="s">
        <v>37</v>
      </c>
      <c r="H2377" s="8" t="s">
        <v>12600</v>
      </c>
      <c r="I2377" s="16" t="str">
        <f t="shared" si="39"/>
        <v>05/2026</v>
      </c>
      <c r="J2377" s="16" t="str">
        <f t="shared" si="40"/>
        <v>CXG-0526</v>
      </c>
    </row>
    <row r="2378">
      <c r="A2378" s="8" t="s">
        <v>12601</v>
      </c>
      <c r="B2378" s="13">
        <v>46154.0</v>
      </c>
      <c r="C2378" s="8" t="s">
        <v>7373</v>
      </c>
      <c r="D2378" s="8" t="s">
        <v>1473</v>
      </c>
      <c r="E2378" s="8">
        <v>0.5</v>
      </c>
      <c r="G2378" s="8" t="s">
        <v>37</v>
      </c>
      <c r="H2378" s="8"/>
      <c r="I2378" s="16" t="str">
        <f t="shared" si="39"/>
        <v>05/2026</v>
      </c>
      <c r="J2378" s="16" t="str">
        <f t="shared" si="40"/>
        <v>CXG-0526</v>
      </c>
    </row>
    <row r="2379">
      <c r="A2379" s="8" t="s">
        <v>12602</v>
      </c>
      <c r="B2379" s="13">
        <v>46154.0</v>
      </c>
      <c r="C2379" s="8" t="s">
        <v>7214</v>
      </c>
      <c r="D2379" s="8" t="s">
        <v>1575</v>
      </c>
      <c r="E2379" s="8">
        <v>35000.0</v>
      </c>
      <c r="G2379" s="8" t="s">
        <v>23</v>
      </c>
      <c r="H2379" s="8" t="s">
        <v>11002</v>
      </c>
      <c r="I2379" s="16" t="str">
        <f t="shared" si="39"/>
        <v>05/2026</v>
      </c>
      <c r="J2379" s="16" t="str">
        <f t="shared" si="40"/>
        <v>CXG-0526</v>
      </c>
    </row>
    <row r="2380">
      <c r="A2380" s="8" t="s">
        <v>12603</v>
      </c>
      <c r="B2380" s="13">
        <v>46154.0</v>
      </c>
      <c r="C2380" s="8" t="s">
        <v>7365</v>
      </c>
      <c r="D2380" s="8" t="s">
        <v>2193</v>
      </c>
      <c r="E2380" s="8">
        <v>109010.6</v>
      </c>
      <c r="G2380" s="8" t="s">
        <v>73</v>
      </c>
      <c r="H2380" s="8" t="s">
        <v>12604</v>
      </c>
      <c r="I2380" s="16" t="str">
        <f t="shared" si="39"/>
        <v>05/2026</v>
      </c>
      <c r="J2380" s="16" t="str">
        <f t="shared" si="40"/>
        <v>CXG-0526</v>
      </c>
    </row>
    <row r="2381">
      <c r="A2381" s="8" t="s">
        <v>12605</v>
      </c>
      <c r="B2381" s="13">
        <v>46155.0</v>
      </c>
      <c r="C2381" s="8" t="s">
        <v>7340</v>
      </c>
      <c r="D2381" s="8" t="s">
        <v>2193</v>
      </c>
      <c r="E2381" s="8">
        <v>96579.0</v>
      </c>
      <c r="G2381" s="8" t="s">
        <v>255</v>
      </c>
      <c r="H2381" s="8"/>
      <c r="I2381" s="16" t="str">
        <f t="shared" si="39"/>
        <v>05/2026</v>
      </c>
      <c r="J2381" s="16" t="str">
        <f t="shared" si="40"/>
        <v>CXG-0526</v>
      </c>
    </row>
    <row r="2382">
      <c r="A2382" s="8" t="s">
        <v>12606</v>
      </c>
      <c r="B2382" s="13">
        <v>46155.0</v>
      </c>
      <c r="C2382" s="8" t="s">
        <v>7340</v>
      </c>
      <c r="D2382" s="8" t="s">
        <v>2193</v>
      </c>
      <c r="E2382" s="8">
        <v>85840.2</v>
      </c>
      <c r="G2382" s="8" t="s">
        <v>255</v>
      </c>
      <c r="H2382" s="8"/>
      <c r="I2382" s="16" t="str">
        <f t="shared" si="39"/>
        <v>05/2026</v>
      </c>
      <c r="J2382" s="16" t="str">
        <f t="shared" si="40"/>
        <v>CXG-0526</v>
      </c>
    </row>
    <row r="2383">
      <c r="A2383" s="8" t="s">
        <v>12607</v>
      </c>
      <c r="B2383" s="13">
        <v>46155.0</v>
      </c>
      <c r="C2383" s="8" t="s">
        <v>7214</v>
      </c>
      <c r="D2383" s="8" t="s">
        <v>1575</v>
      </c>
      <c r="E2383" s="8">
        <v>44787.0</v>
      </c>
      <c r="G2383" s="8" t="s">
        <v>23</v>
      </c>
      <c r="H2383" s="8" t="s">
        <v>679</v>
      </c>
      <c r="I2383" s="16" t="str">
        <f t="shared" si="39"/>
        <v>05/2026</v>
      </c>
      <c r="J2383" s="16" t="str">
        <f t="shared" si="40"/>
        <v>CXG-0526</v>
      </c>
    </row>
    <row r="2384">
      <c r="A2384" s="8" t="s">
        <v>12608</v>
      </c>
      <c r="B2384" s="13">
        <v>46155.0</v>
      </c>
      <c r="C2384" s="8" t="s">
        <v>7214</v>
      </c>
      <c r="D2384" s="8" t="s">
        <v>1473</v>
      </c>
      <c r="E2384" s="8">
        <v>0.5</v>
      </c>
      <c r="G2384" s="8" t="s">
        <v>23</v>
      </c>
      <c r="H2384" s="8"/>
      <c r="I2384" s="16" t="str">
        <f t="shared" si="39"/>
        <v>05/2026</v>
      </c>
      <c r="J2384" s="16" t="str">
        <f t="shared" si="40"/>
        <v>CXG-0526</v>
      </c>
    </row>
    <row r="2385">
      <c r="A2385" s="8" t="s">
        <v>12609</v>
      </c>
      <c r="B2385" s="13">
        <v>46156.0</v>
      </c>
      <c r="C2385" s="8" t="s">
        <v>7221</v>
      </c>
      <c r="D2385" s="8" t="s">
        <v>1478</v>
      </c>
      <c r="E2385" s="8">
        <v>30000.0</v>
      </c>
      <c r="G2385" s="8" t="s">
        <v>147</v>
      </c>
      <c r="H2385" s="8"/>
      <c r="I2385" s="16" t="str">
        <f t="shared" si="39"/>
        <v>05/2026</v>
      </c>
      <c r="J2385" s="16" t="str">
        <f t="shared" si="40"/>
        <v>CXG-0526</v>
      </c>
    </row>
    <row r="2386">
      <c r="A2386" s="8" t="s">
        <v>12610</v>
      </c>
      <c r="B2386" s="13">
        <v>46156.0</v>
      </c>
      <c r="C2386" s="8" t="s">
        <v>7335</v>
      </c>
      <c r="D2386" s="8" t="s">
        <v>1478</v>
      </c>
      <c r="E2386" s="8">
        <v>43541.35</v>
      </c>
      <c r="G2386" s="8" t="s">
        <v>121</v>
      </c>
      <c r="H2386" s="8"/>
      <c r="I2386" s="16" t="str">
        <f t="shared" si="39"/>
        <v>05/2026</v>
      </c>
      <c r="J2386" s="16" t="str">
        <f t="shared" si="40"/>
        <v>CXG-0526</v>
      </c>
    </row>
    <row r="2387">
      <c r="A2387" s="8" t="s">
        <v>12611</v>
      </c>
      <c r="B2387" s="13">
        <v>46156.0</v>
      </c>
      <c r="C2387" s="8" t="s">
        <v>7365</v>
      </c>
      <c r="D2387" s="8" t="s">
        <v>2193</v>
      </c>
      <c r="E2387" s="8">
        <v>84644.23</v>
      </c>
      <c r="G2387" s="8" t="s">
        <v>73</v>
      </c>
      <c r="H2387" s="8" t="s">
        <v>12612</v>
      </c>
      <c r="I2387" s="16" t="str">
        <f t="shared" si="39"/>
        <v>05/2026</v>
      </c>
      <c r="J2387" s="16" t="str">
        <f t="shared" si="40"/>
        <v>CXG-0526</v>
      </c>
    </row>
    <row r="2388">
      <c r="A2388" s="8" t="s">
        <v>12613</v>
      </c>
      <c r="B2388" s="13">
        <v>46156.0</v>
      </c>
      <c r="C2388" s="8" t="s">
        <v>7365</v>
      </c>
      <c r="D2388" s="8" t="s">
        <v>2193</v>
      </c>
      <c r="E2388" s="8">
        <v>82670.8</v>
      </c>
      <c r="G2388" s="8" t="s">
        <v>73</v>
      </c>
      <c r="H2388" s="8" t="s">
        <v>12614</v>
      </c>
      <c r="I2388" s="16" t="str">
        <f t="shared" si="39"/>
        <v>05/2026</v>
      </c>
      <c r="J2388" s="16" t="str">
        <f t="shared" si="40"/>
        <v>CXG-0526</v>
      </c>
    </row>
    <row r="2389">
      <c r="A2389" s="8" t="s">
        <v>12615</v>
      </c>
      <c r="B2389" s="13">
        <v>46157.0</v>
      </c>
      <c r="C2389" s="8" t="s">
        <v>7370</v>
      </c>
      <c r="D2389" s="8" t="s">
        <v>2193</v>
      </c>
      <c r="E2389" s="8">
        <v>102904.0</v>
      </c>
      <c r="G2389" s="8" t="s">
        <v>281</v>
      </c>
      <c r="H2389" s="8"/>
      <c r="I2389" s="16" t="str">
        <f t="shared" si="39"/>
        <v>05/2026</v>
      </c>
      <c r="J2389" s="16" t="str">
        <f t="shared" si="40"/>
        <v>CXG-0526</v>
      </c>
    </row>
    <row r="2390">
      <c r="A2390" s="8" t="s">
        <v>12616</v>
      </c>
      <c r="B2390" s="13">
        <v>46157.0</v>
      </c>
      <c r="C2390" s="8" t="s">
        <v>7340</v>
      </c>
      <c r="D2390" s="8" t="s">
        <v>2193</v>
      </c>
      <c r="E2390" s="8">
        <v>106407.0</v>
      </c>
      <c r="G2390" s="8" t="s">
        <v>255</v>
      </c>
      <c r="H2390" s="8"/>
      <c r="I2390" s="16" t="str">
        <f t="shared" si="39"/>
        <v>05/2026</v>
      </c>
      <c r="J2390" s="16" t="str">
        <f t="shared" si="40"/>
        <v>CXG-0526</v>
      </c>
    </row>
    <row r="2391">
      <c r="A2391" s="8" t="s">
        <v>12617</v>
      </c>
      <c r="B2391" s="13">
        <v>46158.0</v>
      </c>
      <c r="C2391" s="8" t="s">
        <v>7342</v>
      </c>
      <c r="D2391" s="8" t="s">
        <v>1509</v>
      </c>
      <c r="E2391" s="8">
        <v>78738.0</v>
      </c>
      <c r="G2391" s="8" t="s">
        <v>269</v>
      </c>
      <c r="H2391" s="8" t="s">
        <v>2315</v>
      </c>
      <c r="I2391" s="16" t="str">
        <f t="shared" si="39"/>
        <v>05/2026</v>
      </c>
      <c r="J2391" s="16" t="str">
        <f t="shared" si="40"/>
        <v>CXG-0526</v>
      </c>
    </row>
    <row r="2392">
      <c r="A2392" s="8" t="s">
        <v>12618</v>
      </c>
      <c r="B2392" s="13">
        <v>46160.0</v>
      </c>
      <c r="C2392" s="8" t="s">
        <v>7365</v>
      </c>
      <c r="D2392" s="8" t="s">
        <v>2193</v>
      </c>
      <c r="E2392" s="8">
        <v>63176.49</v>
      </c>
      <c r="G2392" s="8" t="s">
        <v>73</v>
      </c>
      <c r="H2392" s="8"/>
      <c r="I2392" s="16" t="str">
        <f t="shared" si="39"/>
        <v>05/2026</v>
      </c>
      <c r="J2392" s="16" t="str">
        <f t="shared" si="40"/>
        <v>CXG-0526</v>
      </c>
    </row>
    <row r="2393">
      <c r="A2393" s="8" t="s">
        <v>12619</v>
      </c>
      <c r="B2393" s="13">
        <v>46160.0</v>
      </c>
      <c r="C2393" s="8" t="s">
        <v>7365</v>
      </c>
      <c r="D2393" s="8" t="s">
        <v>2193</v>
      </c>
      <c r="E2393" s="8">
        <v>77203.86</v>
      </c>
      <c r="G2393" s="8" t="s">
        <v>73</v>
      </c>
      <c r="H2393" s="8"/>
      <c r="I2393" s="16" t="str">
        <f t="shared" si="39"/>
        <v>05/2026</v>
      </c>
      <c r="J2393" s="16" t="str">
        <f t="shared" si="40"/>
        <v>CXG-0526</v>
      </c>
    </row>
    <row r="2394">
      <c r="A2394" s="8" t="s">
        <v>12620</v>
      </c>
      <c r="B2394" s="13">
        <v>46161.0</v>
      </c>
      <c r="C2394" s="8" t="s">
        <v>7393</v>
      </c>
      <c r="D2394" s="8" t="s">
        <v>2193</v>
      </c>
      <c r="E2394" s="8">
        <v>103664.0</v>
      </c>
      <c r="G2394" s="8" t="s">
        <v>138</v>
      </c>
      <c r="H2394" s="8"/>
      <c r="I2394" s="16" t="str">
        <f t="shared" si="39"/>
        <v>05/2026</v>
      </c>
      <c r="J2394" s="16" t="str">
        <f t="shared" si="40"/>
        <v>CXG-0526</v>
      </c>
    </row>
    <row r="2395">
      <c r="A2395" s="8" t="s">
        <v>12621</v>
      </c>
      <c r="B2395" s="13">
        <v>46161.0</v>
      </c>
      <c r="C2395" s="8" t="s">
        <v>7365</v>
      </c>
      <c r="D2395" s="8" t="s">
        <v>2193</v>
      </c>
      <c r="E2395" s="8">
        <v>80564.02</v>
      </c>
      <c r="G2395" s="8" t="s">
        <v>73</v>
      </c>
      <c r="H2395" s="8" t="s">
        <v>12622</v>
      </c>
      <c r="I2395" s="16" t="str">
        <f t="shared" si="39"/>
        <v>05/2026</v>
      </c>
      <c r="J2395" s="16" t="str">
        <f t="shared" si="40"/>
        <v>CXG-0526</v>
      </c>
    </row>
    <row r="2396">
      <c r="A2396" s="8" t="s">
        <v>12623</v>
      </c>
      <c r="B2396" s="13">
        <v>46161.0</v>
      </c>
      <c r="C2396" s="8" t="s">
        <v>7390</v>
      </c>
      <c r="D2396" s="8" t="s">
        <v>2193</v>
      </c>
      <c r="E2396" s="8">
        <v>69354.93</v>
      </c>
      <c r="G2396" s="8" t="s">
        <v>53</v>
      </c>
      <c r="H2396" s="8"/>
      <c r="I2396" s="16" t="str">
        <f t="shared" si="39"/>
        <v>05/2026</v>
      </c>
      <c r="J2396" s="16" t="str">
        <f t="shared" si="40"/>
        <v>CXG-0526</v>
      </c>
    </row>
    <row r="2397">
      <c r="A2397" s="8" t="s">
        <v>12624</v>
      </c>
      <c r="B2397" s="13">
        <v>46161.0</v>
      </c>
      <c r="C2397" s="8" t="s">
        <v>7221</v>
      </c>
      <c r="D2397" s="8" t="s">
        <v>1478</v>
      </c>
      <c r="E2397" s="8">
        <v>30261.72</v>
      </c>
      <c r="G2397" s="8" t="s">
        <v>147</v>
      </c>
      <c r="H2397" s="8"/>
      <c r="I2397" s="16" t="str">
        <f t="shared" si="39"/>
        <v>05/2026</v>
      </c>
      <c r="J2397" s="16" t="str">
        <f t="shared" si="40"/>
        <v>CXG-0526</v>
      </c>
    </row>
    <row r="2398">
      <c r="A2398" s="8" t="s">
        <v>12625</v>
      </c>
      <c r="B2398" s="13">
        <v>46161.0</v>
      </c>
      <c r="C2398" s="8" t="s">
        <v>7262</v>
      </c>
      <c r="D2398" s="8" t="s">
        <v>2193</v>
      </c>
      <c r="E2398" s="8">
        <v>19000.0</v>
      </c>
      <c r="G2398" s="8" t="s">
        <v>147</v>
      </c>
      <c r="H2398" s="8"/>
      <c r="I2398" s="16" t="str">
        <f t="shared" si="39"/>
        <v>05/2026</v>
      </c>
      <c r="J2398" s="16" t="str">
        <f t="shared" si="40"/>
        <v>CXG-0526</v>
      </c>
    </row>
    <row r="2399">
      <c r="A2399" s="8" t="s">
        <v>12626</v>
      </c>
      <c r="B2399" s="13">
        <v>46161.0</v>
      </c>
      <c r="C2399" s="8" t="s">
        <v>7340</v>
      </c>
      <c r="D2399" s="8" t="s">
        <v>2193</v>
      </c>
      <c r="E2399" s="8">
        <v>104409.0</v>
      </c>
      <c r="G2399" s="8" t="s">
        <v>255</v>
      </c>
      <c r="H2399" s="8"/>
      <c r="I2399" s="16" t="str">
        <f t="shared" si="39"/>
        <v>05/2026</v>
      </c>
      <c r="J2399" s="16" t="str">
        <f t="shared" si="40"/>
        <v>CXG-0526</v>
      </c>
    </row>
    <row r="2400">
      <c r="A2400" s="8" t="s">
        <v>12627</v>
      </c>
      <c r="B2400" s="13">
        <v>46161.0</v>
      </c>
      <c r="C2400" s="8" t="s">
        <v>7340</v>
      </c>
      <c r="D2400" s="8" t="s">
        <v>2193</v>
      </c>
      <c r="E2400" s="8">
        <v>100710.0</v>
      </c>
      <c r="G2400" s="8" t="s">
        <v>255</v>
      </c>
      <c r="H2400" s="8"/>
      <c r="I2400" s="16" t="str">
        <f t="shared" si="39"/>
        <v>05/2026</v>
      </c>
      <c r="J2400" s="16" t="str">
        <f t="shared" si="40"/>
        <v>CXG-0526</v>
      </c>
    </row>
    <row r="2401">
      <c r="A2401" s="8" t="s">
        <v>12628</v>
      </c>
      <c r="B2401" s="13">
        <v>46162.0</v>
      </c>
      <c r="C2401" s="8" t="s">
        <v>7370</v>
      </c>
      <c r="D2401" s="8" t="s">
        <v>1473</v>
      </c>
      <c r="E2401" s="8">
        <v>-184.0</v>
      </c>
      <c r="G2401" s="8" t="s">
        <v>281</v>
      </c>
      <c r="H2401" s="8"/>
      <c r="I2401" s="16" t="str">
        <f t="shared" si="39"/>
        <v>05/2026</v>
      </c>
      <c r="J2401" s="16" t="str">
        <f t="shared" si="40"/>
        <v>CXG-0526</v>
      </c>
    </row>
    <row r="2402">
      <c r="A2402" s="8" t="s">
        <v>12629</v>
      </c>
      <c r="B2402" s="13">
        <v>46162.0</v>
      </c>
      <c r="C2402" s="8" t="s">
        <v>7393</v>
      </c>
      <c r="D2402" s="8" t="s">
        <v>2193</v>
      </c>
      <c r="E2402" s="8">
        <v>98496.0</v>
      </c>
      <c r="G2402" s="8" t="s">
        <v>138</v>
      </c>
      <c r="H2402" s="8"/>
      <c r="I2402" s="16" t="str">
        <f t="shared" si="39"/>
        <v>05/2026</v>
      </c>
      <c r="J2402" s="16" t="str">
        <f t="shared" si="40"/>
        <v>CXG-0526</v>
      </c>
    </row>
    <row r="2403">
      <c r="A2403" s="8" t="s">
        <v>12630</v>
      </c>
      <c r="B2403" s="13">
        <v>46162.0</v>
      </c>
      <c r="C2403" s="8" t="s">
        <v>7335</v>
      </c>
      <c r="D2403" s="8" t="s">
        <v>1575</v>
      </c>
      <c r="E2403" s="8">
        <v>29850.0</v>
      </c>
      <c r="G2403" s="8" t="s">
        <v>121</v>
      </c>
      <c r="H2403" s="8" t="s">
        <v>2468</v>
      </c>
      <c r="I2403" s="16" t="str">
        <f t="shared" si="39"/>
        <v>05/2026</v>
      </c>
      <c r="J2403" s="16" t="str">
        <f t="shared" si="40"/>
        <v>CXG-0526</v>
      </c>
    </row>
    <row r="2404">
      <c r="A2404" s="8" t="s">
        <v>12631</v>
      </c>
      <c r="B2404" s="13">
        <v>46163.0</v>
      </c>
      <c r="C2404" s="8" t="s">
        <v>7200</v>
      </c>
      <c r="D2404" s="8" t="s">
        <v>2193</v>
      </c>
      <c r="E2404" s="8">
        <v>49705.0</v>
      </c>
      <c r="G2404" s="8" t="s">
        <v>86</v>
      </c>
      <c r="H2404" s="8"/>
      <c r="I2404" s="16" t="str">
        <f t="shared" si="39"/>
        <v>05/2026</v>
      </c>
      <c r="J2404" s="16" t="str">
        <f t="shared" si="40"/>
        <v>CXG-0526</v>
      </c>
    </row>
    <row r="2405">
      <c r="A2405" s="8" t="s">
        <v>12632</v>
      </c>
      <c r="B2405" s="13">
        <v>46163.0</v>
      </c>
      <c r="C2405" s="8" t="s">
        <v>7200</v>
      </c>
      <c r="D2405" s="8" t="s">
        <v>1473</v>
      </c>
      <c r="E2405" s="8">
        <v>-0.25</v>
      </c>
      <c r="G2405" s="8" t="s">
        <v>86</v>
      </c>
      <c r="H2405" s="8"/>
      <c r="I2405" s="16" t="str">
        <f t="shared" si="39"/>
        <v>05/2026</v>
      </c>
      <c r="J2405" s="16" t="str">
        <f t="shared" si="40"/>
        <v>CXG-0526</v>
      </c>
    </row>
    <row r="2406">
      <c r="A2406" s="8" t="s">
        <v>12633</v>
      </c>
      <c r="B2406" s="13">
        <v>46163.0</v>
      </c>
      <c r="C2406" s="8" t="s">
        <v>7365</v>
      </c>
      <c r="D2406" s="8" t="s">
        <v>2193</v>
      </c>
      <c r="E2406" s="8">
        <v>108192.07</v>
      </c>
      <c r="G2406" s="8" t="s">
        <v>73</v>
      </c>
      <c r="H2406" s="8" t="s">
        <v>12634</v>
      </c>
      <c r="I2406" s="16" t="str">
        <f t="shared" si="39"/>
        <v>05/2026</v>
      </c>
      <c r="J2406" s="16" t="str">
        <f t="shared" si="40"/>
        <v>CXG-0526</v>
      </c>
    </row>
    <row r="2407">
      <c r="A2407" s="8" t="s">
        <v>12635</v>
      </c>
      <c r="B2407" s="13">
        <v>46163.0</v>
      </c>
      <c r="C2407" s="8" t="s">
        <v>7397</v>
      </c>
      <c r="D2407" s="8" t="s">
        <v>2193</v>
      </c>
      <c r="E2407" s="8">
        <v>100464.0</v>
      </c>
      <c r="G2407" s="8" t="s">
        <v>73</v>
      </c>
      <c r="H2407" s="8" t="s">
        <v>12634</v>
      </c>
      <c r="I2407" s="16" t="str">
        <f t="shared" si="39"/>
        <v>05/2026</v>
      </c>
      <c r="J2407" s="16" t="str">
        <f t="shared" si="40"/>
        <v>CXG-0526</v>
      </c>
    </row>
    <row r="2408">
      <c r="A2408" s="8" t="s">
        <v>12636</v>
      </c>
      <c r="B2408" s="13">
        <v>46163.0</v>
      </c>
      <c r="C2408" s="8" t="s">
        <v>7340</v>
      </c>
      <c r="D2408" s="8" t="s">
        <v>1473</v>
      </c>
      <c r="E2408" s="8">
        <v>5918.76</v>
      </c>
      <c r="G2408" s="8" t="s">
        <v>255</v>
      </c>
      <c r="H2408" s="8"/>
      <c r="I2408" s="16" t="str">
        <f t="shared" si="39"/>
        <v>05/2026</v>
      </c>
      <c r="J2408" s="16" t="str">
        <f t="shared" si="40"/>
        <v>CXG-0526</v>
      </c>
    </row>
    <row r="2409">
      <c r="A2409" s="8" t="s">
        <v>12637</v>
      </c>
      <c r="B2409" s="13">
        <v>46163.0</v>
      </c>
      <c r="C2409" s="8" t="s">
        <v>7390</v>
      </c>
      <c r="D2409" s="8" t="s">
        <v>2193</v>
      </c>
      <c r="E2409" s="8">
        <v>95682.84</v>
      </c>
      <c r="G2409" s="8" t="s">
        <v>53</v>
      </c>
      <c r="H2409" s="8"/>
      <c r="I2409" s="16" t="str">
        <f t="shared" si="39"/>
        <v>05/2026</v>
      </c>
      <c r="J2409" s="16" t="str">
        <f t="shared" si="40"/>
        <v>CXG-0526</v>
      </c>
    </row>
    <row r="2410">
      <c r="A2410" s="8" t="s">
        <v>12638</v>
      </c>
      <c r="B2410" s="13">
        <v>46163.0</v>
      </c>
      <c r="C2410" s="8" t="s">
        <v>7389</v>
      </c>
      <c r="D2410" s="8" t="s">
        <v>1509</v>
      </c>
      <c r="E2410" s="8">
        <v>98196.5</v>
      </c>
      <c r="G2410" s="8" t="s">
        <v>265</v>
      </c>
      <c r="H2410" s="8" t="s">
        <v>2315</v>
      </c>
      <c r="I2410" s="16" t="str">
        <f t="shared" si="39"/>
        <v>05/2026</v>
      </c>
      <c r="J2410" s="16" t="str">
        <f t="shared" si="40"/>
        <v>CXG-0526</v>
      </c>
    </row>
    <row r="2411">
      <c r="A2411" s="8" t="s">
        <v>12639</v>
      </c>
      <c r="B2411" s="13">
        <v>46163.0</v>
      </c>
      <c r="C2411" s="8" t="s">
        <v>7389</v>
      </c>
      <c r="D2411" s="8" t="s">
        <v>1473</v>
      </c>
      <c r="E2411" s="8">
        <v>-157.5</v>
      </c>
      <c r="G2411" s="8" t="s">
        <v>265</v>
      </c>
      <c r="H2411" s="8"/>
      <c r="I2411" s="16" t="str">
        <f t="shared" si="39"/>
        <v>05/2026</v>
      </c>
      <c r="J2411" s="16" t="str">
        <f t="shared" si="40"/>
        <v>CXG-0526</v>
      </c>
    </row>
    <row r="2412">
      <c r="A2412" s="8" t="s">
        <v>12640</v>
      </c>
      <c r="B2412" s="13">
        <v>46163.0</v>
      </c>
      <c r="C2412" s="8" t="s">
        <v>7342</v>
      </c>
      <c r="D2412" s="8" t="s">
        <v>1473</v>
      </c>
      <c r="E2412" s="8">
        <v>751.78</v>
      </c>
      <c r="G2412" s="8" t="s">
        <v>269</v>
      </c>
      <c r="H2412" s="8"/>
      <c r="I2412" s="16" t="str">
        <f t="shared" si="39"/>
        <v>05/2026</v>
      </c>
      <c r="J2412" s="16" t="str">
        <f t="shared" si="40"/>
        <v>CXG-0526</v>
      </c>
    </row>
    <row r="2413">
      <c r="A2413" s="8" t="s">
        <v>12641</v>
      </c>
      <c r="B2413" s="13">
        <v>46164.0</v>
      </c>
      <c r="C2413" s="8" t="s">
        <v>7381</v>
      </c>
      <c r="D2413" s="8" t="s">
        <v>1575</v>
      </c>
      <c r="E2413" s="8">
        <v>20000.0</v>
      </c>
      <c r="G2413" s="8" t="s">
        <v>23</v>
      </c>
      <c r="H2413" s="8" t="s">
        <v>2471</v>
      </c>
      <c r="I2413" s="16" t="str">
        <f t="shared" si="39"/>
        <v>05/2026</v>
      </c>
      <c r="J2413" s="16" t="str">
        <f t="shared" si="40"/>
        <v>CXG-0526</v>
      </c>
    </row>
    <row r="2414">
      <c r="A2414" s="8" t="s">
        <v>12642</v>
      </c>
      <c r="B2414" s="13">
        <v>46164.0</v>
      </c>
      <c r="C2414" s="8" t="s">
        <v>7381</v>
      </c>
      <c r="D2414" s="8" t="s">
        <v>1575</v>
      </c>
      <c r="E2414" s="8">
        <v>28000.0</v>
      </c>
      <c r="G2414" s="8" t="s">
        <v>23</v>
      </c>
      <c r="H2414" s="8" t="s">
        <v>657</v>
      </c>
      <c r="I2414" s="16" t="str">
        <f t="shared" si="39"/>
        <v>05/2026</v>
      </c>
      <c r="J2414" s="16" t="str">
        <f t="shared" si="40"/>
        <v>CXG-0526</v>
      </c>
    </row>
    <row r="2415">
      <c r="A2415" s="8" t="s">
        <v>12643</v>
      </c>
      <c r="B2415" s="13">
        <v>46164.0</v>
      </c>
      <c r="C2415" s="8" t="s">
        <v>7135</v>
      </c>
      <c r="D2415" s="8" t="s">
        <v>2193</v>
      </c>
      <c r="E2415" s="8">
        <v>3984.52</v>
      </c>
      <c r="G2415" s="8" t="s">
        <v>224</v>
      </c>
      <c r="H2415" s="8"/>
      <c r="I2415" s="16" t="str">
        <f t="shared" si="39"/>
        <v>05/2026</v>
      </c>
      <c r="J2415" s="16" t="str">
        <f t="shared" si="40"/>
        <v>CXG-0526</v>
      </c>
    </row>
    <row r="2416">
      <c r="A2416" s="8" t="s">
        <v>12644</v>
      </c>
      <c r="B2416" s="13">
        <v>46164.0</v>
      </c>
      <c r="C2416" s="8" t="s">
        <v>7258</v>
      </c>
      <c r="D2416" s="8" t="s">
        <v>1509</v>
      </c>
      <c r="E2416" s="8">
        <v>107492.0</v>
      </c>
      <c r="G2416" s="8" t="s">
        <v>275</v>
      </c>
      <c r="H2416" s="8" t="s">
        <v>2315</v>
      </c>
      <c r="I2416" s="16" t="str">
        <f t="shared" si="39"/>
        <v>05/2026</v>
      </c>
      <c r="J2416" s="16" t="str">
        <f t="shared" si="40"/>
        <v>CXG-0526</v>
      </c>
    </row>
    <row r="2417">
      <c r="A2417" s="8" t="s">
        <v>12645</v>
      </c>
      <c r="B2417" s="13">
        <v>46164.0</v>
      </c>
      <c r="C2417" s="8" t="s">
        <v>7258</v>
      </c>
      <c r="D2417" s="8" t="s">
        <v>1473</v>
      </c>
      <c r="E2417" s="8">
        <v>0.28</v>
      </c>
      <c r="G2417" s="8" t="s">
        <v>275</v>
      </c>
      <c r="H2417" s="8"/>
      <c r="I2417" s="16" t="str">
        <f t="shared" si="39"/>
        <v>05/2026</v>
      </c>
      <c r="J2417" s="16" t="str">
        <f t="shared" si="40"/>
        <v>CXG-0526</v>
      </c>
    </row>
    <row r="2418">
      <c r="A2418" s="10" t="s">
        <v>12646</v>
      </c>
      <c r="B2418" s="13">
        <v>46164.0</v>
      </c>
      <c r="C2418" s="8" t="s">
        <v>7397</v>
      </c>
      <c r="D2418" s="8" t="s">
        <v>2193</v>
      </c>
      <c r="E2418" s="8">
        <v>82602.0</v>
      </c>
      <c r="G2418" s="8" t="s">
        <v>73</v>
      </c>
      <c r="H2418" s="8" t="s">
        <v>12647</v>
      </c>
      <c r="I2418" s="16" t="str">
        <f t="shared" si="39"/>
        <v>05/2026</v>
      </c>
      <c r="J2418" s="16" t="str">
        <f t="shared" si="40"/>
        <v>CXG-0526</v>
      </c>
    </row>
    <row r="2419">
      <c r="A2419" s="8" t="s">
        <v>12648</v>
      </c>
      <c r="B2419" s="13">
        <v>46164.0</v>
      </c>
      <c r="C2419" s="8" t="s">
        <v>7390</v>
      </c>
      <c r="D2419" s="8" t="s">
        <v>2193</v>
      </c>
      <c r="E2419" s="8">
        <v>101029.24</v>
      </c>
      <c r="G2419" s="8" t="s">
        <v>53</v>
      </c>
      <c r="H2419" s="8"/>
      <c r="I2419" s="16" t="str">
        <f t="shared" si="39"/>
        <v>05/2026</v>
      </c>
      <c r="J2419" s="16" t="str">
        <f t="shared" si="40"/>
        <v>CXG-0526</v>
      </c>
    </row>
    <row r="2420">
      <c r="A2420" s="8" t="s">
        <v>12649</v>
      </c>
      <c r="B2420" s="13">
        <v>46164.0</v>
      </c>
      <c r="C2420" s="8" t="s">
        <v>7335</v>
      </c>
      <c r="D2420" s="8" t="s">
        <v>1575</v>
      </c>
      <c r="E2420" s="8">
        <v>70963.0</v>
      </c>
      <c r="G2420" s="8" t="s">
        <v>121</v>
      </c>
      <c r="H2420" s="8" t="s">
        <v>12090</v>
      </c>
      <c r="I2420" s="16" t="str">
        <f t="shared" si="39"/>
        <v>05/2026</v>
      </c>
      <c r="J2420" s="16" t="str">
        <f t="shared" si="40"/>
        <v>CXG-0526</v>
      </c>
    </row>
    <row r="2421">
      <c r="A2421" s="8" t="s">
        <v>12650</v>
      </c>
      <c r="B2421" s="13">
        <v>46164.0</v>
      </c>
      <c r="C2421" s="8" t="s">
        <v>7262</v>
      </c>
      <c r="D2421" s="8" t="s">
        <v>1575</v>
      </c>
      <c r="E2421" s="8">
        <v>30000.0</v>
      </c>
      <c r="G2421" s="8" t="s">
        <v>147</v>
      </c>
      <c r="H2421" s="8" t="s">
        <v>12651</v>
      </c>
      <c r="I2421" s="16" t="str">
        <f t="shared" si="39"/>
        <v>05/2026</v>
      </c>
      <c r="J2421" s="16" t="str">
        <f t="shared" si="40"/>
        <v>CXG-0526</v>
      </c>
    </row>
    <row r="2422">
      <c r="A2422" s="8" t="s">
        <v>12652</v>
      </c>
      <c r="B2422" s="13">
        <v>46167.0</v>
      </c>
      <c r="C2422" s="8" t="s">
        <v>7365</v>
      </c>
      <c r="D2422" s="8" t="s">
        <v>2193</v>
      </c>
      <c r="E2422" s="8">
        <v>107658.71</v>
      </c>
      <c r="G2422" s="8" t="s">
        <v>73</v>
      </c>
      <c r="H2422" s="8" t="s">
        <v>12653</v>
      </c>
      <c r="I2422" s="16" t="str">
        <f t="shared" si="39"/>
        <v>05/2026</v>
      </c>
      <c r="J2422" s="16" t="str">
        <f t="shared" si="40"/>
        <v>CXG-0526</v>
      </c>
    </row>
    <row r="2423">
      <c r="A2423" s="8" t="s">
        <v>12654</v>
      </c>
      <c r="B2423" s="13">
        <v>46167.0</v>
      </c>
      <c r="C2423" s="8" t="s">
        <v>7365</v>
      </c>
      <c r="D2423" s="8" t="s">
        <v>2193</v>
      </c>
      <c r="E2423" s="8">
        <v>61225.13</v>
      </c>
      <c r="G2423" s="8" t="s">
        <v>73</v>
      </c>
      <c r="H2423" s="8" t="s">
        <v>12653</v>
      </c>
      <c r="I2423" s="16" t="str">
        <f t="shared" si="39"/>
        <v>05/2026</v>
      </c>
      <c r="J2423" s="16" t="str">
        <f t="shared" si="40"/>
        <v>CXG-0526</v>
      </c>
    </row>
    <row r="2424">
      <c r="A2424" s="8" t="s">
        <v>12655</v>
      </c>
      <c r="B2424" s="13">
        <v>46167.0</v>
      </c>
      <c r="C2424" s="8" t="s">
        <v>7365</v>
      </c>
      <c r="D2424" s="8" t="s">
        <v>2193</v>
      </c>
      <c r="E2424" s="8">
        <v>105704.02</v>
      </c>
      <c r="G2424" s="8" t="s">
        <v>73</v>
      </c>
      <c r="H2424" s="8" t="s">
        <v>12653</v>
      </c>
      <c r="I2424" s="16" t="str">
        <f t="shared" si="39"/>
        <v>05/2026</v>
      </c>
      <c r="J2424" s="16" t="str">
        <f t="shared" si="40"/>
        <v>CXG-0526</v>
      </c>
    </row>
    <row r="2425">
      <c r="A2425" s="8" t="s">
        <v>12656</v>
      </c>
      <c r="B2425" s="13">
        <v>46167.0</v>
      </c>
      <c r="C2425" s="8" t="s">
        <v>7381</v>
      </c>
      <c r="D2425" s="8" t="s">
        <v>1575</v>
      </c>
      <c r="E2425" s="8">
        <v>35000.0</v>
      </c>
      <c r="G2425" s="8" t="s">
        <v>23</v>
      </c>
      <c r="H2425" s="8" t="s">
        <v>12076</v>
      </c>
      <c r="I2425" s="16" t="str">
        <f t="shared" si="39"/>
        <v>05/2026</v>
      </c>
      <c r="J2425" s="16" t="str">
        <f t="shared" si="40"/>
        <v>CXG-0526</v>
      </c>
    </row>
    <row r="2426">
      <c r="A2426" s="8" t="s">
        <v>12657</v>
      </c>
      <c r="B2426" s="13">
        <v>46167.0</v>
      </c>
      <c r="C2426" s="8" t="s">
        <v>7393</v>
      </c>
      <c r="D2426" s="8" t="s">
        <v>2193</v>
      </c>
      <c r="E2426" s="8">
        <v>77317.33</v>
      </c>
      <c r="G2426" s="8" t="s">
        <v>138</v>
      </c>
      <c r="H2426" s="8"/>
      <c r="I2426" s="16" t="str">
        <f t="shared" si="39"/>
        <v>05/2026</v>
      </c>
      <c r="J2426" s="16" t="str">
        <f t="shared" si="40"/>
        <v>CXG-0526</v>
      </c>
    </row>
    <row r="2427">
      <c r="A2427" s="8" t="s">
        <v>12658</v>
      </c>
      <c r="B2427" s="13">
        <v>46168.0</v>
      </c>
      <c r="C2427" s="8" t="s">
        <v>7365</v>
      </c>
      <c r="D2427" s="8" t="s">
        <v>2193</v>
      </c>
      <c r="E2427" s="8">
        <v>94850.96</v>
      </c>
      <c r="G2427" s="8" t="s">
        <v>73</v>
      </c>
      <c r="H2427" s="8" t="s">
        <v>12659</v>
      </c>
      <c r="I2427" s="16" t="str">
        <f t="shared" si="39"/>
        <v>05/2026</v>
      </c>
      <c r="J2427" s="16" t="str">
        <f t="shared" si="40"/>
        <v>CXG-0526</v>
      </c>
    </row>
    <row r="2428">
      <c r="A2428" s="8" t="s">
        <v>12660</v>
      </c>
      <c r="B2428" s="13">
        <v>46168.0</v>
      </c>
      <c r="C2428" s="8" t="s">
        <v>7365</v>
      </c>
      <c r="D2428" s="8" t="s">
        <v>2193</v>
      </c>
      <c r="E2428" s="8">
        <v>97010.9</v>
      </c>
      <c r="G2428" s="8" t="s">
        <v>73</v>
      </c>
      <c r="H2428" s="8" t="s">
        <v>12659</v>
      </c>
      <c r="I2428" s="16" t="str">
        <f t="shared" si="39"/>
        <v>05/2026</v>
      </c>
      <c r="J2428" s="16" t="str">
        <f t="shared" si="40"/>
        <v>CXG-0526</v>
      </c>
    </row>
    <row r="2429">
      <c r="A2429" s="8" t="s">
        <v>12661</v>
      </c>
      <c r="B2429" s="13">
        <v>46168.0</v>
      </c>
      <c r="C2429" s="8" t="s">
        <v>7365</v>
      </c>
      <c r="D2429" s="8" t="s">
        <v>2193</v>
      </c>
      <c r="E2429" s="8">
        <v>104938.58</v>
      </c>
      <c r="G2429" s="8" t="s">
        <v>73</v>
      </c>
      <c r="H2429" s="8" t="s">
        <v>12659</v>
      </c>
      <c r="I2429" s="16" t="str">
        <f t="shared" si="39"/>
        <v>05/2026</v>
      </c>
      <c r="J2429" s="16" t="str">
        <f t="shared" si="40"/>
        <v>CXG-0526</v>
      </c>
    </row>
    <row r="2430">
      <c r="A2430" s="8" t="s">
        <v>12662</v>
      </c>
      <c r="B2430" s="13">
        <v>46168.0</v>
      </c>
      <c r="C2430" s="8" t="s">
        <v>7388</v>
      </c>
      <c r="D2430" s="8" t="s">
        <v>1505</v>
      </c>
      <c r="E2430" s="8">
        <v>2000.0</v>
      </c>
      <c r="G2430" s="8" t="s">
        <v>51</v>
      </c>
      <c r="H2430" s="8"/>
      <c r="I2430" s="16" t="str">
        <f t="shared" si="39"/>
        <v>05/2026</v>
      </c>
      <c r="J2430" s="16" t="str">
        <f t="shared" si="40"/>
        <v>CXG-0526</v>
      </c>
    </row>
    <row r="2431">
      <c r="A2431" s="8" t="s">
        <v>12663</v>
      </c>
      <c r="B2431" s="13">
        <v>46168.0</v>
      </c>
      <c r="C2431" s="8" t="s">
        <v>7388</v>
      </c>
      <c r="D2431" s="8" t="s">
        <v>1505</v>
      </c>
      <c r="E2431" s="8">
        <v>1300.0</v>
      </c>
      <c r="G2431" s="8" t="s">
        <v>51</v>
      </c>
      <c r="H2431" s="8"/>
      <c r="I2431" s="16" t="str">
        <f t="shared" si="39"/>
        <v>05/2026</v>
      </c>
      <c r="J2431" s="16" t="str">
        <f t="shared" si="40"/>
        <v>CXG-0526</v>
      </c>
    </row>
    <row r="2432">
      <c r="A2432" s="8" t="s">
        <v>12664</v>
      </c>
      <c r="B2432" s="13">
        <v>46168.0</v>
      </c>
      <c r="C2432" s="8" t="s">
        <v>7381</v>
      </c>
      <c r="D2432" s="8" t="s">
        <v>1575</v>
      </c>
      <c r="E2432" s="8">
        <v>107646.0</v>
      </c>
      <c r="G2432" s="8" t="s">
        <v>23</v>
      </c>
      <c r="H2432" s="8" t="s">
        <v>11002</v>
      </c>
      <c r="I2432" s="16" t="str">
        <f t="shared" si="39"/>
        <v>05/2026</v>
      </c>
      <c r="J2432" s="16" t="str">
        <f t="shared" si="40"/>
        <v>CXG-0526</v>
      </c>
    </row>
    <row r="2433">
      <c r="A2433" s="8" t="s">
        <v>12665</v>
      </c>
      <c r="B2433" s="13">
        <v>46168.0</v>
      </c>
      <c r="C2433" s="8" t="s">
        <v>7390</v>
      </c>
      <c r="D2433" s="8" t="s">
        <v>2193</v>
      </c>
      <c r="E2433" s="8">
        <v>90857.64</v>
      </c>
      <c r="G2433" s="8" t="s">
        <v>53</v>
      </c>
      <c r="H2433" s="8"/>
      <c r="I2433" s="16" t="str">
        <f t="shared" si="39"/>
        <v>05/2026</v>
      </c>
      <c r="J2433" s="16" t="str">
        <f t="shared" si="40"/>
        <v>CXG-0526</v>
      </c>
    </row>
    <row r="2434">
      <c r="A2434" s="8" t="s">
        <v>12666</v>
      </c>
      <c r="B2434" s="13">
        <v>46168.0</v>
      </c>
      <c r="C2434" s="8" t="s">
        <v>7388</v>
      </c>
      <c r="D2434" s="8" t="s">
        <v>1505</v>
      </c>
      <c r="E2434" s="8">
        <v>2000.0</v>
      </c>
      <c r="G2434" s="8" t="s">
        <v>51</v>
      </c>
      <c r="H2434" s="8"/>
      <c r="I2434" s="16" t="str">
        <f t="shared" si="39"/>
        <v>05/2026</v>
      </c>
      <c r="J2434" s="16" t="str">
        <f t="shared" si="40"/>
        <v>CXG-0526</v>
      </c>
    </row>
    <row r="2435">
      <c r="A2435" s="8" t="s">
        <v>12667</v>
      </c>
      <c r="B2435" s="13">
        <v>46168.0</v>
      </c>
      <c r="C2435" s="8" t="s">
        <v>7388</v>
      </c>
      <c r="D2435" s="8" t="s">
        <v>1505</v>
      </c>
      <c r="E2435" s="8">
        <v>2000.0</v>
      </c>
      <c r="G2435" s="8" t="s">
        <v>51</v>
      </c>
      <c r="H2435" s="8"/>
      <c r="I2435" s="16" t="str">
        <f t="shared" si="39"/>
        <v>05/2026</v>
      </c>
      <c r="J2435" s="16" t="str">
        <f t="shared" si="40"/>
        <v>CXG-0526</v>
      </c>
    </row>
    <row r="2436">
      <c r="A2436" s="8" t="s">
        <v>12668</v>
      </c>
      <c r="B2436" s="13">
        <v>46168.0</v>
      </c>
      <c r="C2436" s="8" t="s">
        <v>7388</v>
      </c>
      <c r="D2436" s="8" t="s">
        <v>1505</v>
      </c>
      <c r="E2436" s="8">
        <v>650.0</v>
      </c>
      <c r="G2436" s="8" t="s">
        <v>51</v>
      </c>
      <c r="H2436" s="8"/>
      <c r="I2436" s="16" t="str">
        <f t="shared" si="39"/>
        <v>05/2026</v>
      </c>
      <c r="J2436" s="16" t="str">
        <f t="shared" si="40"/>
        <v>CXG-0526</v>
      </c>
    </row>
    <row r="2437">
      <c r="A2437" s="8" t="s">
        <v>12669</v>
      </c>
      <c r="B2437" s="13">
        <v>46168.0</v>
      </c>
      <c r="C2437" s="8" t="s">
        <v>7388</v>
      </c>
      <c r="D2437" s="8" t="s">
        <v>1505</v>
      </c>
      <c r="E2437" s="8">
        <v>1600.0</v>
      </c>
      <c r="G2437" s="8" t="s">
        <v>51</v>
      </c>
      <c r="H2437" s="8"/>
      <c r="I2437" s="16" t="str">
        <f t="shared" si="39"/>
        <v>05/2026</v>
      </c>
      <c r="J2437" s="16" t="str">
        <f t="shared" si="40"/>
        <v>CXG-0526</v>
      </c>
    </row>
    <row r="2438">
      <c r="A2438" s="8" t="s">
        <v>12670</v>
      </c>
      <c r="B2438" s="13">
        <v>46168.0</v>
      </c>
      <c r="C2438" s="8" t="s">
        <v>7388</v>
      </c>
      <c r="D2438" s="8" t="s">
        <v>1505</v>
      </c>
      <c r="E2438" s="8">
        <v>2000.0</v>
      </c>
      <c r="G2438" s="8" t="s">
        <v>51</v>
      </c>
      <c r="H2438" s="8"/>
      <c r="I2438" s="16" t="str">
        <f t="shared" si="39"/>
        <v>05/2026</v>
      </c>
      <c r="J2438" s="16" t="str">
        <f t="shared" si="40"/>
        <v>CXG-0526</v>
      </c>
    </row>
    <row r="2439">
      <c r="A2439" s="8" t="s">
        <v>12671</v>
      </c>
      <c r="B2439" s="13">
        <v>46168.0</v>
      </c>
      <c r="C2439" s="8" t="s">
        <v>7388</v>
      </c>
      <c r="D2439" s="8" t="s">
        <v>1505</v>
      </c>
      <c r="E2439" s="8">
        <v>100.0</v>
      </c>
      <c r="G2439" s="8" t="s">
        <v>51</v>
      </c>
      <c r="H2439" s="8"/>
      <c r="I2439" s="16" t="str">
        <f t="shared" si="39"/>
        <v>05/2026</v>
      </c>
      <c r="J2439" s="16" t="str">
        <f t="shared" si="40"/>
        <v>CXG-0526</v>
      </c>
    </row>
    <row r="2440">
      <c r="A2440" s="8" t="s">
        <v>12672</v>
      </c>
      <c r="B2440" s="13">
        <v>46168.0</v>
      </c>
      <c r="C2440" s="8" t="s">
        <v>7388</v>
      </c>
      <c r="D2440" s="8" t="s">
        <v>1505</v>
      </c>
      <c r="E2440" s="8">
        <v>100.0</v>
      </c>
      <c r="G2440" s="8" t="s">
        <v>51</v>
      </c>
      <c r="H2440" s="8"/>
      <c r="I2440" s="16" t="str">
        <f t="shared" si="39"/>
        <v>05/2026</v>
      </c>
      <c r="J2440" s="16" t="str">
        <f t="shared" si="40"/>
        <v>CXG-0526</v>
      </c>
    </row>
    <row r="2441">
      <c r="A2441" s="8" t="s">
        <v>12673</v>
      </c>
      <c r="B2441" s="13">
        <v>46169.0</v>
      </c>
      <c r="C2441" s="8" t="s">
        <v>7244</v>
      </c>
      <c r="D2441" s="8" t="s">
        <v>1473</v>
      </c>
      <c r="E2441" s="8">
        <v>756.81</v>
      </c>
      <c r="G2441" s="8" t="s">
        <v>97</v>
      </c>
      <c r="H2441" s="8"/>
      <c r="I2441" s="16" t="str">
        <f t="shared" si="39"/>
        <v>05/2026</v>
      </c>
      <c r="J2441" s="16" t="str">
        <f t="shared" si="40"/>
        <v>CXG-0526</v>
      </c>
    </row>
    <row r="2442">
      <c r="A2442" s="8" t="s">
        <v>12674</v>
      </c>
      <c r="B2442" s="13">
        <v>46169.0</v>
      </c>
      <c r="C2442" s="8" t="s">
        <v>7400</v>
      </c>
      <c r="D2442" s="8" t="s">
        <v>1575</v>
      </c>
      <c r="E2442" s="8">
        <v>2000.0</v>
      </c>
      <c r="G2442" s="8" t="s">
        <v>97</v>
      </c>
      <c r="H2442" s="8" t="s">
        <v>12076</v>
      </c>
      <c r="I2442" s="16" t="str">
        <f t="shared" si="39"/>
        <v>05/2026</v>
      </c>
      <c r="J2442" s="16" t="str">
        <f t="shared" si="40"/>
        <v>CXG-0526</v>
      </c>
    </row>
    <row r="2443">
      <c r="A2443" s="8" t="s">
        <v>12675</v>
      </c>
      <c r="B2443" s="13">
        <v>46169.0</v>
      </c>
      <c r="C2443" s="8" t="s">
        <v>7400</v>
      </c>
      <c r="D2443" s="8" t="s">
        <v>1575</v>
      </c>
      <c r="E2443" s="8">
        <v>2000.0</v>
      </c>
      <c r="G2443" s="8" t="s">
        <v>97</v>
      </c>
      <c r="H2443" s="8" t="s">
        <v>12076</v>
      </c>
      <c r="I2443" s="16" t="str">
        <f t="shared" si="39"/>
        <v>05/2026</v>
      </c>
      <c r="J2443" s="16" t="str">
        <f t="shared" si="40"/>
        <v>CXG-0526</v>
      </c>
    </row>
    <row r="2444">
      <c r="A2444" s="8" t="s">
        <v>12676</v>
      </c>
      <c r="B2444" s="13">
        <v>46169.0</v>
      </c>
      <c r="C2444" s="8" t="s">
        <v>7400</v>
      </c>
      <c r="D2444" s="8" t="s">
        <v>1575</v>
      </c>
      <c r="E2444" s="8">
        <v>2000.0</v>
      </c>
      <c r="G2444" s="8" t="s">
        <v>97</v>
      </c>
      <c r="H2444" s="8" t="s">
        <v>12076</v>
      </c>
      <c r="I2444" s="16" t="str">
        <f t="shared" si="39"/>
        <v>05/2026</v>
      </c>
      <c r="J2444" s="16" t="str">
        <f t="shared" si="40"/>
        <v>CXG-0526</v>
      </c>
    </row>
    <row r="2445">
      <c r="A2445" s="10" t="s">
        <v>12677</v>
      </c>
      <c r="B2445" s="13">
        <v>46169.0</v>
      </c>
      <c r="C2445" s="8" t="s">
        <v>7400</v>
      </c>
      <c r="D2445" s="8" t="s">
        <v>1575</v>
      </c>
      <c r="E2445" s="8">
        <v>2000.0</v>
      </c>
      <c r="G2445" s="8" t="s">
        <v>97</v>
      </c>
      <c r="H2445" s="8" t="s">
        <v>12076</v>
      </c>
      <c r="I2445" s="16" t="str">
        <f t="shared" si="39"/>
        <v>05/2026</v>
      </c>
      <c r="J2445" s="16" t="str">
        <f t="shared" si="40"/>
        <v>CXG-0526</v>
      </c>
    </row>
    <row r="2446">
      <c r="A2446" s="8" t="s">
        <v>12678</v>
      </c>
      <c r="B2446" s="13">
        <v>46169.0</v>
      </c>
      <c r="C2446" s="8" t="s">
        <v>7400</v>
      </c>
      <c r="D2446" s="8" t="s">
        <v>1575</v>
      </c>
      <c r="E2446" s="8">
        <v>2000.0</v>
      </c>
      <c r="G2446" s="8" t="s">
        <v>97</v>
      </c>
      <c r="H2446" s="8" t="s">
        <v>12076</v>
      </c>
      <c r="I2446" s="16" t="str">
        <f t="shared" si="39"/>
        <v>05/2026</v>
      </c>
      <c r="J2446" s="16" t="str">
        <f t="shared" si="40"/>
        <v>CXG-0526</v>
      </c>
    </row>
    <row r="2447">
      <c r="A2447" s="8" t="s">
        <v>12679</v>
      </c>
      <c r="B2447" s="13">
        <v>46169.0</v>
      </c>
      <c r="C2447" s="8" t="s">
        <v>7365</v>
      </c>
      <c r="D2447" s="8" t="s">
        <v>2193</v>
      </c>
      <c r="E2447" s="8">
        <v>71971.53</v>
      </c>
      <c r="G2447" s="8" t="s">
        <v>73</v>
      </c>
      <c r="H2447" s="8" t="s">
        <v>12680</v>
      </c>
      <c r="I2447" s="16" t="str">
        <f t="shared" si="39"/>
        <v>05/2026</v>
      </c>
      <c r="J2447" s="16" t="str">
        <f t="shared" si="40"/>
        <v>CXG-0526</v>
      </c>
    </row>
    <row r="2448">
      <c r="A2448" s="8" t="s">
        <v>12681</v>
      </c>
      <c r="B2448" s="13">
        <v>46169.0</v>
      </c>
      <c r="C2448" s="8" t="s">
        <v>7365</v>
      </c>
      <c r="D2448" s="8" t="s">
        <v>2193</v>
      </c>
      <c r="E2448" s="8">
        <v>108050.63</v>
      </c>
      <c r="G2448" s="8" t="s">
        <v>73</v>
      </c>
      <c r="H2448" s="8" t="s">
        <v>12680</v>
      </c>
      <c r="I2448" s="16" t="str">
        <f t="shared" si="39"/>
        <v>05/2026</v>
      </c>
      <c r="J2448" s="16" t="str">
        <f t="shared" si="40"/>
        <v>CXG-0526</v>
      </c>
    </row>
    <row r="2449">
      <c r="A2449" s="8" t="s">
        <v>12682</v>
      </c>
      <c r="B2449" s="13">
        <v>46169.0</v>
      </c>
      <c r="C2449" s="8" t="s">
        <v>7397</v>
      </c>
      <c r="D2449" s="8" t="s">
        <v>2193</v>
      </c>
      <c r="E2449" s="8">
        <v>109200.0</v>
      </c>
      <c r="G2449" s="8" t="s">
        <v>73</v>
      </c>
      <c r="H2449" s="8" t="s">
        <v>12680</v>
      </c>
      <c r="I2449" s="16" t="str">
        <f t="shared" si="39"/>
        <v>05/2026</v>
      </c>
      <c r="J2449" s="16" t="str">
        <f t="shared" si="40"/>
        <v>CXG-0526</v>
      </c>
    </row>
    <row r="2450">
      <c r="A2450" s="8" t="s">
        <v>12683</v>
      </c>
      <c r="B2450" s="13">
        <v>46169.0</v>
      </c>
      <c r="C2450" s="8" t="s">
        <v>7400</v>
      </c>
      <c r="D2450" s="8" t="s">
        <v>1575</v>
      </c>
      <c r="E2450" s="8">
        <v>1796.0</v>
      </c>
      <c r="G2450" s="8" t="s">
        <v>97</v>
      </c>
      <c r="H2450" s="8" t="s">
        <v>12076</v>
      </c>
      <c r="I2450" s="16" t="str">
        <f t="shared" si="39"/>
        <v>05/2026</v>
      </c>
      <c r="J2450" s="16" t="str">
        <f t="shared" si="40"/>
        <v>CXG-0526</v>
      </c>
    </row>
    <row r="2451">
      <c r="A2451" s="8" t="s">
        <v>12684</v>
      </c>
      <c r="B2451" s="13">
        <v>46169.0</v>
      </c>
      <c r="C2451" s="8" t="s">
        <v>7388</v>
      </c>
      <c r="D2451" s="8" t="s">
        <v>1505</v>
      </c>
      <c r="E2451" s="8">
        <v>1050.0</v>
      </c>
      <c r="G2451" s="8" t="s">
        <v>51</v>
      </c>
      <c r="H2451" s="8"/>
      <c r="I2451" s="16" t="str">
        <f t="shared" si="39"/>
        <v>05/2026</v>
      </c>
      <c r="J2451" s="16" t="str">
        <f t="shared" si="40"/>
        <v>CXG-0526</v>
      </c>
    </row>
    <row r="2452">
      <c r="A2452" s="8" t="s">
        <v>12685</v>
      </c>
      <c r="B2452" s="13">
        <v>46169.0</v>
      </c>
      <c r="C2452" s="8" t="s">
        <v>7388</v>
      </c>
      <c r="D2452" s="8" t="s">
        <v>1505</v>
      </c>
      <c r="E2452" s="8">
        <v>2000.0</v>
      </c>
      <c r="G2452" s="8" t="s">
        <v>51</v>
      </c>
      <c r="H2452" s="8"/>
      <c r="I2452" s="16" t="str">
        <f t="shared" si="39"/>
        <v>05/2026</v>
      </c>
      <c r="J2452" s="16" t="str">
        <f t="shared" si="40"/>
        <v>CXG-0526</v>
      </c>
    </row>
    <row r="2453">
      <c r="A2453" s="8" t="s">
        <v>12686</v>
      </c>
      <c r="B2453" s="13">
        <v>46169.0</v>
      </c>
      <c r="C2453" s="8" t="s">
        <v>7388</v>
      </c>
      <c r="D2453" s="8" t="s">
        <v>1505</v>
      </c>
      <c r="E2453" s="8">
        <v>200.0</v>
      </c>
      <c r="G2453" s="8" t="s">
        <v>51</v>
      </c>
      <c r="H2453" s="8"/>
      <c r="I2453" s="16" t="str">
        <f t="shared" si="39"/>
        <v>05/2026</v>
      </c>
      <c r="J2453" s="16" t="str">
        <f t="shared" si="40"/>
        <v>CXG-0526</v>
      </c>
    </row>
    <row r="2454">
      <c r="A2454" s="8" t="s">
        <v>12687</v>
      </c>
      <c r="B2454" s="13">
        <v>46169.0</v>
      </c>
      <c r="C2454" s="8" t="s">
        <v>7388</v>
      </c>
      <c r="D2454" s="8" t="s">
        <v>1505</v>
      </c>
      <c r="E2454" s="8">
        <v>1500.0</v>
      </c>
      <c r="G2454" s="8" t="s">
        <v>51</v>
      </c>
      <c r="H2454" s="8"/>
      <c r="I2454" s="16" t="str">
        <f t="shared" si="39"/>
        <v>05/2026</v>
      </c>
      <c r="J2454" s="16" t="str">
        <f t="shared" si="40"/>
        <v>CXG-0526</v>
      </c>
    </row>
    <row r="2455">
      <c r="A2455" s="8" t="s">
        <v>12688</v>
      </c>
      <c r="B2455" s="13">
        <v>46169.0</v>
      </c>
      <c r="C2455" s="8" t="s">
        <v>7262</v>
      </c>
      <c r="D2455" s="8" t="s">
        <v>1575</v>
      </c>
      <c r="E2455" s="8">
        <v>20000.0</v>
      </c>
      <c r="G2455" s="8" t="s">
        <v>147</v>
      </c>
      <c r="H2455" s="8" t="s">
        <v>12577</v>
      </c>
      <c r="I2455" s="16" t="str">
        <f t="shared" si="39"/>
        <v>05/2026</v>
      </c>
      <c r="J2455" s="16" t="str">
        <f t="shared" si="40"/>
        <v>CXG-0526</v>
      </c>
    </row>
    <row r="2456">
      <c r="A2456" s="8" t="s">
        <v>12689</v>
      </c>
      <c r="B2456" s="13">
        <v>46169.0</v>
      </c>
      <c r="C2456" s="8" t="s">
        <v>7393</v>
      </c>
      <c r="D2456" s="8" t="s">
        <v>2193</v>
      </c>
      <c r="E2456" s="8">
        <v>91048.0</v>
      </c>
      <c r="G2456" s="8" t="s">
        <v>138</v>
      </c>
      <c r="H2456" s="8"/>
      <c r="I2456" s="16" t="str">
        <f t="shared" si="39"/>
        <v>05/2026</v>
      </c>
      <c r="J2456" s="16" t="str">
        <f t="shared" si="40"/>
        <v>CXG-0526</v>
      </c>
    </row>
    <row r="2457">
      <c r="A2457" s="8" t="s">
        <v>12690</v>
      </c>
      <c r="B2457" s="13">
        <v>46169.0</v>
      </c>
      <c r="C2457" s="8" t="s">
        <v>7393</v>
      </c>
      <c r="D2457" s="8" t="s">
        <v>1473</v>
      </c>
      <c r="E2457" s="8">
        <v>-0.25</v>
      </c>
      <c r="G2457" s="8" t="s">
        <v>138</v>
      </c>
      <c r="H2457" s="8"/>
      <c r="I2457" s="16" t="str">
        <f t="shared" si="39"/>
        <v>05/2026</v>
      </c>
      <c r="J2457" s="16" t="str">
        <f t="shared" si="40"/>
        <v>CXG-0526</v>
      </c>
    </row>
    <row r="2458">
      <c r="A2458" s="8" t="s">
        <v>12691</v>
      </c>
      <c r="B2458" s="13">
        <v>46169.0</v>
      </c>
      <c r="C2458" s="8" t="s">
        <v>7381</v>
      </c>
      <c r="D2458" s="8" t="s">
        <v>1575</v>
      </c>
      <c r="E2458" s="8">
        <v>19000.0</v>
      </c>
      <c r="G2458" s="8" t="s">
        <v>23</v>
      </c>
      <c r="H2458" s="8" t="s">
        <v>12076</v>
      </c>
      <c r="I2458" s="16" t="str">
        <f t="shared" si="39"/>
        <v>05/2026</v>
      </c>
      <c r="J2458" s="16" t="str">
        <f t="shared" si="40"/>
        <v>CXG-0526</v>
      </c>
    </row>
    <row r="2459">
      <c r="A2459" s="8" t="s">
        <v>12692</v>
      </c>
      <c r="B2459" s="13">
        <v>46170.0</v>
      </c>
      <c r="C2459" s="8" t="s">
        <v>7381</v>
      </c>
      <c r="D2459" s="8" t="s">
        <v>1575</v>
      </c>
      <c r="E2459" s="8">
        <v>30000.0</v>
      </c>
      <c r="G2459" s="8" t="s">
        <v>23</v>
      </c>
      <c r="H2459" s="8" t="s">
        <v>12076</v>
      </c>
      <c r="I2459" s="16" t="str">
        <f t="shared" si="39"/>
        <v>05/2026</v>
      </c>
      <c r="J2459" s="16" t="str">
        <f t="shared" si="40"/>
        <v>CXG-0526</v>
      </c>
    </row>
    <row r="2460">
      <c r="A2460" s="8" t="s">
        <v>12693</v>
      </c>
      <c r="B2460" s="13">
        <v>46170.0</v>
      </c>
      <c r="C2460" s="8"/>
      <c r="D2460" s="8" t="s">
        <v>2193</v>
      </c>
      <c r="E2460" s="8">
        <v>1000.0</v>
      </c>
      <c r="G2460" s="8"/>
      <c r="H2460" s="8" t="s">
        <v>12694</v>
      </c>
      <c r="I2460" s="16" t="str">
        <f t="shared" si="39"/>
        <v>05/2026</v>
      </c>
      <c r="J2460" s="16" t="str">
        <f t="shared" si="40"/>
        <v>CXG-0526</v>
      </c>
    </row>
    <row r="2461">
      <c r="A2461" s="8" t="s">
        <v>12695</v>
      </c>
      <c r="B2461" s="13">
        <v>46170.0</v>
      </c>
      <c r="C2461" s="8" t="s">
        <v>7402</v>
      </c>
      <c r="D2461" s="8" t="s">
        <v>2193</v>
      </c>
      <c r="E2461" s="8">
        <v>78519.36</v>
      </c>
      <c r="G2461" s="8" t="s">
        <v>180</v>
      </c>
      <c r="H2461" s="8" t="s">
        <v>12696</v>
      </c>
      <c r="I2461" s="16" t="str">
        <f t="shared" si="39"/>
        <v>05/2026</v>
      </c>
      <c r="J2461" s="16" t="str">
        <f t="shared" si="40"/>
        <v>CXG-0526</v>
      </c>
    </row>
    <row r="2462">
      <c r="A2462" s="8" t="s">
        <v>12697</v>
      </c>
      <c r="B2462" s="13">
        <v>46170.0</v>
      </c>
      <c r="C2462" s="8" t="s">
        <v>7402</v>
      </c>
      <c r="D2462" s="8" t="s">
        <v>2193</v>
      </c>
      <c r="E2462" s="8">
        <v>76889.12</v>
      </c>
      <c r="G2462" s="8" t="s">
        <v>180</v>
      </c>
      <c r="H2462" s="8" t="s">
        <v>12696</v>
      </c>
      <c r="I2462" s="16" t="str">
        <f t="shared" si="39"/>
        <v>05/2026</v>
      </c>
      <c r="J2462" s="16" t="str">
        <f t="shared" si="40"/>
        <v>CXG-0526</v>
      </c>
    </row>
    <row r="2463">
      <c r="A2463" s="8" t="s">
        <v>12698</v>
      </c>
      <c r="B2463" s="13">
        <v>46170.0</v>
      </c>
      <c r="C2463" s="8" t="s">
        <v>7397</v>
      </c>
      <c r="D2463" s="8" t="s">
        <v>2193</v>
      </c>
      <c r="E2463" s="8">
        <v>89427.0</v>
      </c>
      <c r="G2463" s="8" t="s">
        <v>73</v>
      </c>
      <c r="H2463" s="8" t="s">
        <v>12696</v>
      </c>
      <c r="I2463" s="16" t="str">
        <f t="shared" si="39"/>
        <v>05/2026</v>
      </c>
      <c r="J2463" s="16" t="str">
        <f t="shared" si="40"/>
        <v>CXG-0526</v>
      </c>
    </row>
    <row r="2464">
      <c r="A2464" s="8" t="s">
        <v>12699</v>
      </c>
      <c r="B2464" s="13">
        <v>46170.0</v>
      </c>
      <c r="C2464" s="8" t="s">
        <v>7381</v>
      </c>
      <c r="D2464" s="8" t="s">
        <v>1575</v>
      </c>
      <c r="E2464" s="8">
        <v>60000.0</v>
      </c>
      <c r="G2464" s="8" t="s">
        <v>23</v>
      </c>
      <c r="H2464" s="8" t="s">
        <v>11002</v>
      </c>
      <c r="I2464" s="16" t="str">
        <f t="shared" si="39"/>
        <v>05/2026</v>
      </c>
      <c r="J2464" s="16" t="str">
        <f t="shared" si="40"/>
        <v>CXG-0526</v>
      </c>
    </row>
    <row r="2465">
      <c r="A2465" s="8" t="s">
        <v>12700</v>
      </c>
      <c r="B2465" s="13">
        <v>46171.0</v>
      </c>
      <c r="C2465" s="8" t="s">
        <v>7388</v>
      </c>
      <c r="D2465" s="8" t="s">
        <v>1505</v>
      </c>
      <c r="E2465" s="8">
        <v>1350.0</v>
      </c>
      <c r="G2465" s="8" t="s">
        <v>51</v>
      </c>
      <c r="H2465" s="8"/>
      <c r="I2465" s="16" t="str">
        <f t="shared" si="39"/>
        <v>05/2026</v>
      </c>
      <c r="J2465" s="16" t="str">
        <f t="shared" si="40"/>
        <v>CXG-0526</v>
      </c>
    </row>
    <row r="2466">
      <c r="A2466" s="8" t="s">
        <v>12701</v>
      </c>
      <c r="B2466" s="13">
        <v>46171.0</v>
      </c>
      <c r="C2466" s="8" t="s">
        <v>7388</v>
      </c>
      <c r="D2466" s="8" t="s">
        <v>1505</v>
      </c>
      <c r="E2466" s="8">
        <v>1450.0</v>
      </c>
      <c r="G2466" s="8" t="s">
        <v>51</v>
      </c>
      <c r="H2466" s="8"/>
      <c r="I2466" s="16" t="str">
        <f t="shared" si="39"/>
        <v>05/2026</v>
      </c>
      <c r="J2466" s="16" t="str">
        <f t="shared" si="40"/>
        <v>CXG-0526</v>
      </c>
    </row>
    <row r="2467">
      <c r="A2467" s="8" t="s">
        <v>12702</v>
      </c>
      <c r="B2467" s="13">
        <v>46171.0</v>
      </c>
      <c r="C2467" s="8" t="s">
        <v>7388</v>
      </c>
      <c r="D2467" s="8" t="s">
        <v>1505</v>
      </c>
      <c r="E2467" s="8">
        <v>900.0</v>
      </c>
      <c r="G2467" s="8" t="s">
        <v>51</v>
      </c>
      <c r="H2467" s="8"/>
      <c r="I2467" s="16" t="str">
        <f t="shared" si="39"/>
        <v>05/2026</v>
      </c>
      <c r="J2467" s="16" t="str">
        <f t="shared" si="40"/>
        <v>CXG-0526</v>
      </c>
    </row>
    <row r="2468">
      <c r="A2468" s="8" t="s">
        <v>12703</v>
      </c>
      <c r="B2468" s="13">
        <v>46171.0</v>
      </c>
      <c r="C2468" s="8" t="s">
        <v>7388</v>
      </c>
      <c r="D2468" s="8" t="s">
        <v>1505</v>
      </c>
      <c r="E2468" s="8">
        <v>1150.0</v>
      </c>
      <c r="G2468" s="8" t="s">
        <v>51</v>
      </c>
      <c r="H2468" s="8"/>
      <c r="I2468" s="16" t="str">
        <f t="shared" si="39"/>
        <v>05/2026</v>
      </c>
      <c r="J2468" s="16" t="str">
        <f t="shared" si="40"/>
        <v>CXG-0526</v>
      </c>
    </row>
    <row r="2469">
      <c r="A2469" s="8" t="s">
        <v>12704</v>
      </c>
      <c r="B2469" s="13">
        <v>46171.0</v>
      </c>
      <c r="C2469" s="8" t="s">
        <v>7400</v>
      </c>
      <c r="D2469" s="8" t="s">
        <v>1575</v>
      </c>
      <c r="E2469" s="8">
        <v>182590.0</v>
      </c>
      <c r="G2469" s="8" t="s">
        <v>97</v>
      </c>
      <c r="H2469" s="8" t="s">
        <v>657</v>
      </c>
      <c r="I2469" s="16" t="str">
        <f t="shared" si="39"/>
        <v>05/2026</v>
      </c>
      <c r="J2469" s="16" t="str">
        <f t="shared" si="40"/>
        <v>CXG-0526</v>
      </c>
    </row>
    <row r="2470">
      <c r="A2470" s="8" t="s">
        <v>12705</v>
      </c>
      <c r="B2470" s="13">
        <v>46171.0</v>
      </c>
      <c r="C2470" s="8" t="s">
        <v>7388</v>
      </c>
      <c r="D2470" s="8" t="s">
        <v>1575</v>
      </c>
      <c r="E2470" s="8">
        <v>71120.0</v>
      </c>
      <c r="G2470" s="8" t="s">
        <v>51</v>
      </c>
      <c r="H2470" s="8" t="s">
        <v>657</v>
      </c>
      <c r="I2470" s="16" t="str">
        <f t="shared" si="39"/>
        <v>05/2026</v>
      </c>
      <c r="J2470" s="16" t="str">
        <f t="shared" si="40"/>
        <v>CXG-0526</v>
      </c>
    </row>
    <row r="2471">
      <c r="A2471" s="8" t="s">
        <v>12706</v>
      </c>
      <c r="B2471" s="13">
        <v>46171.0</v>
      </c>
      <c r="C2471" s="8" t="s">
        <v>7381</v>
      </c>
      <c r="D2471" s="8" t="s">
        <v>1575</v>
      </c>
      <c r="E2471" s="8">
        <v>20000.0</v>
      </c>
      <c r="G2471" s="8" t="s">
        <v>23</v>
      </c>
      <c r="H2471" s="8" t="s">
        <v>11002</v>
      </c>
      <c r="I2471" s="16" t="str">
        <f t="shared" si="39"/>
        <v>05/2026</v>
      </c>
      <c r="J2471" s="16" t="str">
        <f t="shared" si="40"/>
        <v>CXG-0526</v>
      </c>
    </row>
    <row r="2472">
      <c r="A2472" s="8" t="s">
        <v>12707</v>
      </c>
      <c r="B2472" s="13">
        <v>46171.0</v>
      </c>
      <c r="C2472" s="8" t="s">
        <v>7388</v>
      </c>
      <c r="D2472" s="8" t="s">
        <v>1478</v>
      </c>
      <c r="E2472" s="8">
        <v>5354.0</v>
      </c>
      <c r="G2472" s="8" t="s">
        <v>51</v>
      </c>
      <c r="H2472" s="8"/>
      <c r="I2472" s="16" t="str">
        <f t="shared" si="39"/>
        <v>05/2026</v>
      </c>
      <c r="J2472" s="16" t="str">
        <f t="shared" si="40"/>
        <v>CXG-0526</v>
      </c>
    </row>
    <row r="2473">
      <c r="A2473" s="8" t="s">
        <v>12708</v>
      </c>
      <c r="B2473" s="13">
        <v>46171.0</v>
      </c>
      <c r="C2473" s="8" t="s">
        <v>7388</v>
      </c>
      <c r="D2473" s="8" t="s">
        <v>1478</v>
      </c>
      <c r="E2473" s="8">
        <v>1660.0</v>
      </c>
      <c r="G2473" s="8" t="s">
        <v>51</v>
      </c>
      <c r="H2473" s="8"/>
      <c r="I2473" s="16" t="str">
        <f t="shared" si="39"/>
        <v>05/2026</v>
      </c>
      <c r="J2473" s="16" t="str">
        <f t="shared" si="40"/>
        <v>CXG-0526</v>
      </c>
    </row>
    <row r="2474">
      <c r="A2474" s="8" t="s">
        <v>12709</v>
      </c>
      <c r="B2474" s="13">
        <v>46172.0</v>
      </c>
      <c r="C2474" s="8" t="s">
        <v>7397</v>
      </c>
      <c r="D2474" s="8" t="s">
        <v>2193</v>
      </c>
      <c r="E2474" s="8">
        <v>98904.0</v>
      </c>
      <c r="G2474" s="8" t="s">
        <v>73</v>
      </c>
      <c r="H2474" s="10" t="s">
        <v>12710</v>
      </c>
      <c r="I2474" s="16" t="str">
        <f t="shared" si="39"/>
        <v>05/2026</v>
      </c>
      <c r="J2474" s="16" t="str">
        <f t="shared" si="40"/>
        <v>CXG-0526</v>
      </c>
    </row>
    <row r="2475">
      <c r="A2475" s="8" t="s">
        <v>12711</v>
      </c>
      <c r="B2475" s="13">
        <v>46172.0</v>
      </c>
      <c r="C2475" s="8" t="s">
        <v>7397</v>
      </c>
      <c r="D2475" s="8" t="s">
        <v>2193</v>
      </c>
      <c r="E2475" s="8">
        <v>100646.0</v>
      </c>
      <c r="G2475" s="8" t="s">
        <v>73</v>
      </c>
      <c r="H2475" s="8" t="s">
        <v>12712</v>
      </c>
      <c r="I2475" s="16" t="str">
        <f t="shared" si="39"/>
        <v>05/2026</v>
      </c>
      <c r="J2475" s="16" t="str">
        <f t="shared" si="40"/>
        <v>CXG-0526</v>
      </c>
    </row>
    <row r="2476">
      <c r="A2476" s="8" t="s">
        <v>12713</v>
      </c>
      <c r="B2476" s="13">
        <v>46172.0</v>
      </c>
      <c r="C2476" s="8" t="s">
        <v>7397</v>
      </c>
      <c r="D2476" s="8" t="s">
        <v>2193</v>
      </c>
      <c r="E2476" s="8">
        <v>104884.0</v>
      </c>
      <c r="G2476" s="8" t="s">
        <v>73</v>
      </c>
      <c r="H2476" s="8" t="s">
        <v>12712</v>
      </c>
      <c r="I2476" s="16" t="str">
        <f t="shared" si="39"/>
        <v>05/2026</v>
      </c>
      <c r="J2476" s="16" t="str">
        <f t="shared" si="40"/>
        <v>CXG-0526</v>
      </c>
    </row>
    <row r="2477">
      <c r="A2477" s="8" t="s">
        <v>12714</v>
      </c>
      <c r="B2477" s="13">
        <v>46173.0</v>
      </c>
      <c r="C2477" s="8" t="s">
        <v>7420</v>
      </c>
      <c r="D2477" s="8" t="s">
        <v>1478</v>
      </c>
      <c r="E2477" s="8">
        <v>70106.0</v>
      </c>
      <c r="G2477" s="8" t="s">
        <v>198</v>
      </c>
      <c r="H2477" s="8"/>
      <c r="I2477" s="16" t="str">
        <f t="shared" si="39"/>
        <v>05/2026</v>
      </c>
      <c r="J2477" s="16" t="str">
        <f t="shared" si="40"/>
        <v>CXG-0526</v>
      </c>
    </row>
    <row r="2478">
      <c r="A2478" s="8" t="s">
        <v>12715</v>
      </c>
      <c r="B2478" s="13">
        <v>46173.0</v>
      </c>
      <c r="C2478" s="8" t="s">
        <v>7420</v>
      </c>
      <c r="D2478" s="8" t="s">
        <v>1473</v>
      </c>
      <c r="E2478" s="8">
        <v>0.85</v>
      </c>
      <c r="G2478" s="8" t="s">
        <v>198</v>
      </c>
      <c r="H2478" s="8"/>
      <c r="I2478" s="16" t="str">
        <f t="shared" si="39"/>
        <v>05/2026</v>
      </c>
      <c r="J2478" s="16" t="str">
        <f t="shared" si="40"/>
        <v>CXG-0526</v>
      </c>
    </row>
    <row r="2479">
      <c r="A2479" s="8" t="s">
        <v>12716</v>
      </c>
      <c r="B2479" s="13">
        <v>46173.0</v>
      </c>
      <c r="C2479" s="8" t="s">
        <v>7135</v>
      </c>
      <c r="D2479" s="8" t="s">
        <v>1473</v>
      </c>
      <c r="E2479" s="8">
        <v>1735.21</v>
      </c>
      <c r="G2479" s="8" t="s">
        <v>224</v>
      </c>
      <c r="H2479" s="8"/>
      <c r="I2479" s="16" t="str">
        <f t="shared" si="39"/>
        <v>05/2026</v>
      </c>
      <c r="J2479" s="16" t="str">
        <f t="shared" si="40"/>
        <v>CXG-0526</v>
      </c>
    </row>
    <row r="2480">
      <c r="A2480" s="8" t="s">
        <v>12717</v>
      </c>
      <c r="B2480" s="13">
        <v>46174.0</v>
      </c>
      <c r="C2480" s="8" t="s">
        <v>7397</v>
      </c>
      <c r="D2480" s="8" t="s">
        <v>2193</v>
      </c>
      <c r="E2480" s="8">
        <v>100178.0</v>
      </c>
      <c r="G2480" s="8" t="s">
        <v>73</v>
      </c>
      <c r="H2480" s="8" t="s">
        <v>12718</v>
      </c>
      <c r="I2480" s="16" t="str">
        <f t="shared" si="39"/>
        <v>06/2026</v>
      </c>
      <c r="J2480" s="16" t="str">
        <f t="shared" si="40"/>
        <v>CXG-0626</v>
      </c>
    </row>
    <row r="2481">
      <c r="A2481" s="8" t="s">
        <v>12719</v>
      </c>
      <c r="B2481" s="13">
        <v>46174.0</v>
      </c>
      <c r="C2481" s="8" t="s">
        <v>7402</v>
      </c>
      <c r="D2481" s="8" t="s">
        <v>2193</v>
      </c>
      <c r="E2481" s="8">
        <v>92412.93</v>
      </c>
      <c r="G2481" s="8" t="s">
        <v>180</v>
      </c>
      <c r="H2481" s="8" t="s">
        <v>12718</v>
      </c>
      <c r="I2481" s="16" t="str">
        <f t="shared" si="39"/>
        <v>06/2026</v>
      </c>
      <c r="J2481" s="16" t="str">
        <f t="shared" si="40"/>
        <v>CXG-0626</v>
      </c>
    </row>
    <row r="2482">
      <c r="A2482" s="8" t="s">
        <v>12720</v>
      </c>
      <c r="B2482" s="13">
        <v>46174.0</v>
      </c>
      <c r="C2482" s="8" t="s">
        <v>7381</v>
      </c>
      <c r="D2482" s="8" t="s">
        <v>1575</v>
      </c>
      <c r="E2482" s="8">
        <v>45000.0</v>
      </c>
      <c r="G2482" s="8" t="s">
        <v>23</v>
      </c>
      <c r="H2482" s="8" t="s">
        <v>12076</v>
      </c>
      <c r="I2482" s="16" t="str">
        <f t="shared" si="39"/>
        <v>06/2026</v>
      </c>
      <c r="J2482" s="16" t="str">
        <f t="shared" si="40"/>
        <v>CXG-0626</v>
      </c>
    </row>
    <row r="2483">
      <c r="A2483" s="8" t="s">
        <v>12721</v>
      </c>
      <c r="B2483" s="13">
        <v>46174.0</v>
      </c>
      <c r="C2483" s="8" t="s">
        <v>7381</v>
      </c>
      <c r="D2483" s="8" t="s">
        <v>1575</v>
      </c>
      <c r="E2483" s="8">
        <v>145312.0</v>
      </c>
      <c r="G2483" s="8" t="s">
        <v>23</v>
      </c>
      <c r="H2483" s="8" t="s">
        <v>11002</v>
      </c>
      <c r="I2483" s="16" t="str">
        <f t="shared" si="39"/>
        <v>06/2026</v>
      </c>
      <c r="J2483" s="16" t="str">
        <f t="shared" si="40"/>
        <v>CXG-0626</v>
      </c>
    </row>
    <row r="2484">
      <c r="A2484" s="8" t="s">
        <v>12722</v>
      </c>
      <c r="B2484" s="13">
        <v>46174.0</v>
      </c>
      <c r="C2484" s="8" t="s">
        <v>7285</v>
      </c>
      <c r="D2484" s="8" t="s">
        <v>1473</v>
      </c>
      <c r="E2484" s="8">
        <v>-4099.72</v>
      </c>
      <c r="G2484" s="8" t="s">
        <v>79</v>
      </c>
      <c r="H2484" s="8"/>
      <c r="I2484" s="16" t="str">
        <f t="shared" si="39"/>
        <v>06/2026</v>
      </c>
      <c r="J2484" s="16" t="str">
        <f t="shared" si="40"/>
        <v>CXG-0626</v>
      </c>
    </row>
    <row r="2485">
      <c r="A2485" s="8" t="s">
        <v>12723</v>
      </c>
      <c r="B2485" s="13">
        <v>46174.0</v>
      </c>
      <c r="C2485" s="8" t="s">
        <v>7393</v>
      </c>
      <c r="D2485" s="8" t="s">
        <v>2193</v>
      </c>
      <c r="E2485" s="8">
        <v>80306.67</v>
      </c>
      <c r="G2485" s="8" t="s">
        <v>138</v>
      </c>
      <c r="H2485" s="8"/>
      <c r="I2485" s="16" t="str">
        <f t="shared" si="39"/>
        <v>06/2026</v>
      </c>
      <c r="J2485" s="16" t="str">
        <f t="shared" si="40"/>
        <v>CXG-0626</v>
      </c>
    </row>
    <row r="2486">
      <c r="A2486" s="8" t="s">
        <v>12724</v>
      </c>
      <c r="B2486" s="13">
        <v>46174.0</v>
      </c>
      <c r="C2486" s="8" t="s">
        <v>7393</v>
      </c>
      <c r="D2486" s="8" t="s">
        <v>2193</v>
      </c>
      <c r="E2486" s="8">
        <v>81117.33</v>
      </c>
      <c r="G2486" s="8" t="s">
        <v>138</v>
      </c>
      <c r="H2486" s="8"/>
      <c r="I2486" s="16" t="str">
        <f t="shared" si="39"/>
        <v>06/2026</v>
      </c>
      <c r="J2486" s="16" t="str">
        <f t="shared" si="40"/>
        <v>CXG-0626</v>
      </c>
    </row>
  </sheetData>
  <autoFilter ref="$A$1:$J$1000">
    <sortState ref="A1:J1000">
      <sortCondition ref="B1:B1000"/>
    </sortState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733</v>
      </c>
      <c r="B1" s="8" t="s">
        <v>3275</v>
      </c>
      <c r="C1" s="8" t="s">
        <v>12725</v>
      </c>
      <c r="D1" s="8" t="s">
        <v>7582</v>
      </c>
      <c r="E1" s="8" t="s">
        <v>7462</v>
      </c>
      <c r="F1" s="8" t="s">
        <v>744</v>
      </c>
      <c r="G1" s="11" t="s">
        <v>737</v>
      </c>
      <c r="H1" s="11" t="s">
        <v>6</v>
      </c>
      <c r="I1" s="11" t="s">
        <v>7</v>
      </c>
      <c r="J1" s="12" t="s">
        <v>741</v>
      </c>
      <c r="K1" s="12" t="s">
        <v>742</v>
      </c>
    </row>
    <row r="2">
      <c r="A2" s="8" t="s">
        <v>12726</v>
      </c>
      <c r="B2" s="13">
        <v>45658.0</v>
      </c>
      <c r="D2" s="8" t="s">
        <v>12727</v>
      </c>
      <c r="E2" s="20" t="s">
        <v>12728</v>
      </c>
      <c r="F2" s="20"/>
      <c r="G2" s="127">
        <v>85622.26667</v>
      </c>
      <c r="H2" s="9">
        <v>85622.27</v>
      </c>
      <c r="I2" s="9">
        <v>-0.0033300000068265945</v>
      </c>
      <c r="J2" s="16" t="str">
        <f t="shared" ref="J2:J47" si="1">TEXT(B2,"MM/YYYY")</f>
        <v>01/2025</v>
      </c>
      <c r="K2" s="16" t="str">
        <f t="shared" ref="K2:K47" si="2">IF(B2="","",CONCATENATE("CXG-",TEXT(B2,"MMYY")))</f>
        <v>CXG-0125</v>
      </c>
    </row>
    <row r="3">
      <c r="A3" s="8" t="s">
        <v>12729</v>
      </c>
      <c r="B3" s="13">
        <v>45658.0</v>
      </c>
      <c r="D3" s="8" t="s">
        <v>12727</v>
      </c>
      <c r="E3" s="21" t="s">
        <v>51</v>
      </c>
      <c r="F3" s="20"/>
      <c r="G3" s="127">
        <v>45113.16667</v>
      </c>
      <c r="H3" s="9">
        <v>45113.17</v>
      </c>
      <c r="I3" s="9">
        <v>-0.003329999999550637</v>
      </c>
      <c r="J3" s="16" t="str">
        <f t="shared" si="1"/>
        <v>01/2025</v>
      </c>
      <c r="K3" s="16" t="str">
        <f t="shared" si="2"/>
        <v>CXG-0125</v>
      </c>
    </row>
    <row r="4">
      <c r="A4" s="8" t="s">
        <v>12730</v>
      </c>
      <c r="B4" s="13">
        <v>45658.0</v>
      </c>
      <c r="D4" s="8" t="s">
        <v>12731</v>
      </c>
      <c r="E4" s="8" t="s">
        <v>369</v>
      </c>
      <c r="G4" s="127">
        <v>3588.58</v>
      </c>
      <c r="H4" s="9">
        <v>3588.5800000000017</v>
      </c>
      <c r="I4" s="9">
        <v>-1.8189894035458565E-12</v>
      </c>
      <c r="J4" s="16" t="str">
        <f t="shared" si="1"/>
        <v>01/2025</v>
      </c>
      <c r="K4" s="16" t="str">
        <f t="shared" si="2"/>
        <v>CXG-0125</v>
      </c>
    </row>
    <row r="5">
      <c r="A5" s="8" t="s">
        <v>12732</v>
      </c>
      <c r="B5" s="13">
        <v>45671.0</v>
      </c>
      <c r="D5" s="8" t="s">
        <v>12731</v>
      </c>
      <c r="E5" s="8" t="s">
        <v>12733</v>
      </c>
      <c r="G5" s="11">
        <v>5000.0</v>
      </c>
      <c r="H5" s="9">
        <v>5000.0</v>
      </c>
      <c r="I5" s="9">
        <v>0.0</v>
      </c>
      <c r="J5" s="16" t="str">
        <f t="shared" si="1"/>
        <v>01/2025</v>
      </c>
      <c r="K5" s="16" t="str">
        <f t="shared" si="2"/>
        <v>CXG-0125</v>
      </c>
    </row>
    <row r="6">
      <c r="A6" s="8" t="s">
        <v>12734</v>
      </c>
      <c r="B6" s="13">
        <v>45671.0</v>
      </c>
      <c r="D6" s="8" t="s">
        <v>12731</v>
      </c>
      <c r="E6" s="8" t="s">
        <v>12735</v>
      </c>
      <c r="F6" s="8" t="s">
        <v>12736</v>
      </c>
      <c r="G6" s="11">
        <v>16317.0</v>
      </c>
      <c r="H6" s="9">
        <v>16317.0</v>
      </c>
      <c r="I6" s="9">
        <v>0.0</v>
      </c>
      <c r="J6" s="16" t="str">
        <f t="shared" si="1"/>
        <v>01/2025</v>
      </c>
      <c r="K6" s="16" t="str">
        <f t="shared" si="2"/>
        <v>CXG-0125</v>
      </c>
    </row>
    <row r="7">
      <c r="A7" s="8" t="s">
        <v>12737</v>
      </c>
      <c r="B7" s="13">
        <v>45658.0</v>
      </c>
      <c r="D7" s="8" t="s">
        <v>12731</v>
      </c>
      <c r="E7" s="8" t="s">
        <v>12738</v>
      </c>
      <c r="G7" s="11">
        <v>17495.0</v>
      </c>
      <c r="H7" s="9">
        <v>17495.0</v>
      </c>
      <c r="I7" s="9">
        <v>0.0</v>
      </c>
      <c r="J7" s="16" t="str">
        <f t="shared" si="1"/>
        <v>01/2025</v>
      </c>
      <c r="K7" s="16" t="str">
        <f t="shared" si="2"/>
        <v>CXG-0125</v>
      </c>
    </row>
    <row r="8">
      <c r="A8" s="8" t="s">
        <v>12739</v>
      </c>
      <c r="B8" s="13">
        <v>45671.0</v>
      </c>
      <c r="D8" s="8" t="s">
        <v>12731</v>
      </c>
      <c r="E8" s="8" t="s">
        <v>12740</v>
      </c>
      <c r="F8" s="8" t="s">
        <v>12741</v>
      </c>
      <c r="G8" s="11">
        <v>51650.0</v>
      </c>
      <c r="H8" s="9">
        <v>51650.0</v>
      </c>
      <c r="I8" s="9">
        <v>0.0</v>
      </c>
      <c r="J8" s="16" t="str">
        <f t="shared" si="1"/>
        <v>01/2025</v>
      </c>
      <c r="K8" s="16" t="str">
        <f t="shared" si="2"/>
        <v>CXG-0125</v>
      </c>
    </row>
    <row r="9">
      <c r="A9" s="8" t="s">
        <v>12742</v>
      </c>
      <c r="B9" s="13">
        <v>45671.0</v>
      </c>
      <c r="D9" s="8" t="s">
        <v>12731</v>
      </c>
      <c r="E9" s="8" t="s">
        <v>12743</v>
      </c>
      <c r="F9" s="8" t="s">
        <v>12744</v>
      </c>
      <c r="G9" s="11">
        <v>121388.4</v>
      </c>
      <c r="H9" s="9">
        <v>121388.4</v>
      </c>
      <c r="I9" s="9">
        <v>0.0</v>
      </c>
      <c r="J9" s="16" t="str">
        <f t="shared" si="1"/>
        <v>01/2025</v>
      </c>
      <c r="K9" s="16" t="str">
        <f t="shared" si="2"/>
        <v>CXG-0125</v>
      </c>
    </row>
    <row r="10">
      <c r="A10" s="8" t="s">
        <v>12745</v>
      </c>
      <c r="B10" s="13">
        <v>45658.0</v>
      </c>
      <c r="D10" s="8" t="s">
        <v>12727</v>
      </c>
      <c r="E10" s="20" t="s">
        <v>12746</v>
      </c>
      <c r="F10" s="20"/>
      <c r="G10" s="127">
        <v>78767.0</v>
      </c>
      <c r="H10" s="9">
        <v>78767.0</v>
      </c>
      <c r="I10" s="9">
        <v>0.0</v>
      </c>
      <c r="J10" s="16" t="str">
        <f t="shared" si="1"/>
        <v>01/2025</v>
      </c>
      <c r="K10" s="16" t="str">
        <f t="shared" si="2"/>
        <v>CXG-0125</v>
      </c>
    </row>
    <row r="11">
      <c r="A11" s="8" t="s">
        <v>12747</v>
      </c>
      <c r="B11" s="13">
        <v>45658.0</v>
      </c>
      <c r="D11" s="8" t="s">
        <v>12727</v>
      </c>
      <c r="E11" s="20" t="s">
        <v>12748</v>
      </c>
      <c r="F11" s="20"/>
      <c r="G11" s="127">
        <v>139225.5</v>
      </c>
      <c r="H11" s="9">
        <v>139225.5</v>
      </c>
      <c r="I11" s="9">
        <v>0.0</v>
      </c>
      <c r="J11" s="16" t="str">
        <f t="shared" si="1"/>
        <v>01/2025</v>
      </c>
      <c r="K11" s="16" t="str">
        <f t="shared" si="2"/>
        <v>CXG-0125</v>
      </c>
    </row>
    <row r="12">
      <c r="A12" s="8" t="s">
        <v>12749</v>
      </c>
      <c r="B12" s="13">
        <v>45658.0</v>
      </c>
      <c r="D12" s="8" t="s">
        <v>12727</v>
      </c>
      <c r="E12" s="20" t="s">
        <v>12750</v>
      </c>
      <c r="F12" s="20"/>
      <c r="G12" s="127">
        <v>19365.83</v>
      </c>
      <c r="H12" s="9">
        <v>19365.83</v>
      </c>
      <c r="I12" s="9">
        <v>0.0</v>
      </c>
      <c r="J12" s="16" t="str">
        <f t="shared" si="1"/>
        <v>01/2025</v>
      </c>
      <c r="K12" s="16" t="str">
        <f t="shared" si="2"/>
        <v>CXG-0125</v>
      </c>
    </row>
    <row r="13">
      <c r="A13" s="8" t="s">
        <v>12751</v>
      </c>
      <c r="B13" s="13">
        <v>45658.0</v>
      </c>
      <c r="D13" s="8" t="s">
        <v>12727</v>
      </c>
      <c r="E13" s="20" t="s">
        <v>25</v>
      </c>
      <c r="F13" s="20"/>
      <c r="G13" s="127">
        <v>85075.67</v>
      </c>
      <c r="H13" s="9">
        <v>85075.67</v>
      </c>
      <c r="I13" s="9">
        <v>0.0</v>
      </c>
      <c r="J13" s="16" t="str">
        <f t="shared" si="1"/>
        <v>01/2025</v>
      </c>
      <c r="K13" s="16" t="str">
        <f t="shared" si="2"/>
        <v>CXG-0125</v>
      </c>
    </row>
    <row r="14">
      <c r="A14" s="8" t="s">
        <v>12752</v>
      </c>
      <c r="B14" s="13">
        <v>45658.0</v>
      </c>
      <c r="D14" s="8" t="s">
        <v>12727</v>
      </c>
      <c r="E14" s="20" t="s">
        <v>12753</v>
      </c>
      <c r="F14" s="20"/>
      <c r="G14" s="127">
        <v>121013.5</v>
      </c>
      <c r="H14" s="9">
        <v>121013.5</v>
      </c>
      <c r="I14" s="9">
        <v>0.0</v>
      </c>
      <c r="J14" s="16" t="str">
        <f t="shared" si="1"/>
        <v>01/2025</v>
      </c>
      <c r="K14" s="16" t="str">
        <f t="shared" si="2"/>
        <v>CXG-0125</v>
      </c>
    </row>
    <row r="15">
      <c r="A15" s="8" t="s">
        <v>12754</v>
      </c>
      <c r="B15" s="13">
        <v>45658.0</v>
      </c>
      <c r="D15" s="8" t="s">
        <v>12727</v>
      </c>
      <c r="E15" s="20" t="s">
        <v>12755</v>
      </c>
      <c r="F15" s="20"/>
      <c r="G15" s="127">
        <v>102470.0</v>
      </c>
      <c r="H15" s="9">
        <v>102470.0</v>
      </c>
      <c r="I15" s="9">
        <v>0.0</v>
      </c>
      <c r="J15" s="16" t="str">
        <f t="shared" si="1"/>
        <v>01/2025</v>
      </c>
      <c r="K15" s="16" t="str">
        <f t="shared" si="2"/>
        <v>CXG-0125</v>
      </c>
    </row>
    <row r="16">
      <c r="A16" s="8" t="s">
        <v>12756</v>
      </c>
      <c r="B16" s="13">
        <v>45658.0</v>
      </c>
      <c r="D16" s="8" t="s">
        <v>12727</v>
      </c>
      <c r="E16" s="20" t="s">
        <v>183</v>
      </c>
      <c r="F16" s="20"/>
      <c r="G16" s="38">
        <v>73772.56</v>
      </c>
      <c r="H16" s="9">
        <v>73772.56</v>
      </c>
      <c r="I16" s="9">
        <v>0.0</v>
      </c>
      <c r="J16" s="16" t="str">
        <f t="shared" si="1"/>
        <v>01/2025</v>
      </c>
      <c r="K16" s="16" t="str">
        <f t="shared" si="2"/>
        <v>CXG-0125</v>
      </c>
    </row>
    <row r="17">
      <c r="A17" s="8" t="s">
        <v>12757</v>
      </c>
      <c r="B17" s="13">
        <v>45658.0</v>
      </c>
      <c r="D17" s="8" t="s">
        <v>12727</v>
      </c>
      <c r="E17" s="20" t="s">
        <v>57</v>
      </c>
      <c r="F17" s="20"/>
      <c r="G17" s="127">
        <v>79741.0</v>
      </c>
      <c r="H17" s="9">
        <v>79741.0</v>
      </c>
      <c r="I17" s="9">
        <v>0.0</v>
      </c>
      <c r="J17" s="16" t="str">
        <f t="shared" si="1"/>
        <v>01/2025</v>
      </c>
      <c r="K17" s="16" t="str">
        <f t="shared" si="2"/>
        <v>CXG-0125</v>
      </c>
    </row>
    <row r="18">
      <c r="A18" s="8" t="s">
        <v>12758</v>
      </c>
      <c r="B18" s="13">
        <v>45658.0</v>
      </c>
      <c r="D18" s="8" t="s">
        <v>12727</v>
      </c>
      <c r="E18" s="20" t="s">
        <v>12759</v>
      </c>
      <c r="F18" s="20"/>
      <c r="G18" s="127">
        <v>863766.19</v>
      </c>
      <c r="H18" s="9">
        <v>863766.19</v>
      </c>
      <c r="I18" s="9">
        <v>0.0</v>
      </c>
      <c r="J18" s="16" t="str">
        <f t="shared" si="1"/>
        <v>01/2025</v>
      </c>
      <c r="K18" s="16" t="str">
        <f t="shared" si="2"/>
        <v>CXG-0125</v>
      </c>
    </row>
    <row r="19">
      <c r="A19" s="8" t="s">
        <v>12760</v>
      </c>
      <c r="B19" s="13">
        <v>45658.0</v>
      </c>
      <c r="D19" s="8" t="s">
        <v>12727</v>
      </c>
      <c r="E19" s="20" t="s">
        <v>7671</v>
      </c>
      <c r="F19" s="20"/>
      <c r="G19" s="127">
        <v>46000.0</v>
      </c>
      <c r="H19" s="9">
        <v>46000.0</v>
      </c>
      <c r="I19" s="9">
        <v>0.0</v>
      </c>
      <c r="J19" s="16" t="str">
        <f t="shared" si="1"/>
        <v>01/2025</v>
      </c>
      <c r="K19" s="16" t="str">
        <f t="shared" si="2"/>
        <v>CXG-0125</v>
      </c>
    </row>
    <row r="20">
      <c r="A20" s="8" t="s">
        <v>12761</v>
      </c>
      <c r="B20" s="13">
        <v>45658.0</v>
      </c>
      <c r="D20" s="8" t="s">
        <v>12731</v>
      </c>
      <c r="E20" s="8" t="s">
        <v>12762</v>
      </c>
      <c r="G20" s="127">
        <v>181624.0</v>
      </c>
      <c r="H20" s="9">
        <v>181624.0</v>
      </c>
      <c r="I20" s="9">
        <v>0.0</v>
      </c>
      <c r="J20" s="16" t="str">
        <f t="shared" si="1"/>
        <v>01/2025</v>
      </c>
      <c r="K20" s="16" t="str">
        <f t="shared" si="2"/>
        <v>CXG-0125</v>
      </c>
    </row>
    <row r="21">
      <c r="A21" s="8" t="s">
        <v>12763</v>
      </c>
      <c r="B21" s="13">
        <v>45658.0</v>
      </c>
      <c r="D21" s="8" t="s">
        <v>12731</v>
      </c>
      <c r="E21" s="8" t="s">
        <v>319</v>
      </c>
      <c r="G21" s="127">
        <v>333049.67</v>
      </c>
      <c r="H21" s="9">
        <v>333049.67</v>
      </c>
      <c r="I21" s="9">
        <v>0.0</v>
      </c>
      <c r="J21" s="16" t="str">
        <f t="shared" si="1"/>
        <v>01/2025</v>
      </c>
      <c r="K21" s="16" t="str">
        <f t="shared" si="2"/>
        <v>CXG-0125</v>
      </c>
    </row>
    <row r="22">
      <c r="A22" s="8" t="s">
        <v>12764</v>
      </c>
      <c r="B22" s="13">
        <v>45658.0</v>
      </c>
      <c r="D22" s="8" t="s">
        <v>12731</v>
      </c>
      <c r="E22" s="8" t="s">
        <v>420</v>
      </c>
      <c r="F22" s="8" t="s">
        <v>12765</v>
      </c>
      <c r="G22" s="127">
        <v>503723.5</v>
      </c>
      <c r="H22" s="9">
        <v>503723.5</v>
      </c>
      <c r="I22" s="9">
        <v>0.0</v>
      </c>
      <c r="J22" s="16" t="str">
        <f t="shared" si="1"/>
        <v>01/2025</v>
      </c>
      <c r="K22" s="16" t="str">
        <f t="shared" si="2"/>
        <v>CXG-0125</v>
      </c>
    </row>
    <row r="23">
      <c r="A23" s="8" t="s">
        <v>12766</v>
      </c>
      <c r="B23" s="13">
        <v>45658.0</v>
      </c>
      <c r="D23" s="8" t="s">
        <v>12731</v>
      </c>
      <c r="E23" s="8" t="s">
        <v>12767</v>
      </c>
      <c r="G23" s="127">
        <v>126910.0</v>
      </c>
      <c r="H23" s="9">
        <v>126910.0</v>
      </c>
      <c r="I23" s="9">
        <v>0.0</v>
      </c>
      <c r="J23" s="16" t="str">
        <f t="shared" si="1"/>
        <v>01/2025</v>
      </c>
      <c r="K23" s="16" t="str">
        <f t="shared" si="2"/>
        <v>CXG-0125</v>
      </c>
    </row>
    <row r="24">
      <c r="A24" s="8" t="s">
        <v>12768</v>
      </c>
      <c r="B24" s="13">
        <v>45658.0</v>
      </c>
      <c r="D24" s="8" t="s">
        <v>12731</v>
      </c>
      <c r="E24" s="8" t="s">
        <v>12769</v>
      </c>
      <c r="G24" s="127">
        <v>241046.0</v>
      </c>
      <c r="H24" s="9">
        <v>241046.0</v>
      </c>
      <c r="I24" s="9">
        <v>0.0</v>
      </c>
      <c r="J24" s="16" t="str">
        <f t="shared" si="1"/>
        <v>01/2025</v>
      </c>
      <c r="K24" s="16" t="str">
        <f t="shared" si="2"/>
        <v>CXG-0125</v>
      </c>
    </row>
    <row r="25">
      <c r="A25" s="8" t="s">
        <v>12770</v>
      </c>
      <c r="B25" s="13">
        <v>45658.0</v>
      </c>
      <c r="D25" s="8" t="s">
        <v>12731</v>
      </c>
      <c r="E25" s="8" t="s">
        <v>12771</v>
      </c>
      <c r="G25" s="127">
        <v>518981.33</v>
      </c>
      <c r="H25" s="9">
        <v>518981.33</v>
      </c>
      <c r="I25" s="9">
        <v>0.0</v>
      </c>
      <c r="J25" s="16" t="str">
        <f t="shared" si="1"/>
        <v>01/2025</v>
      </c>
      <c r="K25" s="16" t="str">
        <f t="shared" si="2"/>
        <v>CXG-0125</v>
      </c>
    </row>
    <row r="26">
      <c r="A26" s="8" t="s">
        <v>12772</v>
      </c>
      <c r="B26" s="13">
        <v>45658.0</v>
      </c>
      <c r="D26" s="8" t="s">
        <v>12731</v>
      </c>
      <c r="E26" s="8" t="s">
        <v>12773</v>
      </c>
      <c r="G26" s="127">
        <v>145416.0</v>
      </c>
      <c r="H26" s="9">
        <v>145416.0</v>
      </c>
      <c r="I26" s="9">
        <v>0.0</v>
      </c>
      <c r="J26" s="16" t="str">
        <f t="shared" si="1"/>
        <v>01/2025</v>
      </c>
      <c r="K26" s="16" t="str">
        <f t="shared" si="2"/>
        <v>CXG-0125</v>
      </c>
    </row>
    <row r="27">
      <c r="A27" s="8" t="s">
        <v>12774</v>
      </c>
      <c r="B27" s="13">
        <v>45658.0</v>
      </c>
      <c r="D27" s="8" t="s">
        <v>12731</v>
      </c>
      <c r="E27" s="8" t="s">
        <v>12775</v>
      </c>
      <c r="G27" s="127">
        <v>263083.94</v>
      </c>
      <c r="H27" s="9">
        <v>263083.94</v>
      </c>
      <c r="I27" s="9">
        <v>0.0</v>
      </c>
      <c r="J27" s="16" t="str">
        <f t="shared" si="1"/>
        <v>01/2025</v>
      </c>
      <c r="K27" s="16" t="str">
        <f t="shared" si="2"/>
        <v>CXG-0125</v>
      </c>
    </row>
    <row r="28">
      <c r="A28" s="8" t="s">
        <v>12776</v>
      </c>
      <c r="B28" s="13">
        <v>45658.0</v>
      </c>
      <c r="D28" s="8" t="s">
        <v>12731</v>
      </c>
      <c r="E28" s="8" t="s">
        <v>12777</v>
      </c>
      <c r="F28" s="8" t="s">
        <v>12778</v>
      </c>
      <c r="G28" s="127">
        <v>73074.25</v>
      </c>
      <c r="H28" s="9">
        <v>73074.25</v>
      </c>
      <c r="I28" s="9">
        <v>0.0</v>
      </c>
      <c r="J28" s="16" t="str">
        <f t="shared" si="1"/>
        <v>01/2025</v>
      </c>
      <c r="K28" s="16" t="str">
        <f t="shared" si="2"/>
        <v>CXG-0125</v>
      </c>
    </row>
    <row r="29">
      <c r="A29" s="8" t="s">
        <v>12779</v>
      </c>
      <c r="B29" s="13">
        <v>45658.0</v>
      </c>
      <c r="D29" s="8" t="s">
        <v>12727</v>
      </c>
      <c r="E29" s="8" t="s">
        <v>391</v>
      </c>
      <c r="G29" s="38">
        <v>6346.33</v>
      </c>
      <c r="H29" s="9">
        <v>6346.33</v>
      </c>
      <c r="I29" s="9">
        <v>0.0</v>
      </c>
      <c r="J29" s="16" t="str">
        <f t="shared" si="1"/>
        <v>01/2025</v>
      </c>
      <c r="K29" s="16" t="str">
        <f t="shared" si="2"/>
        <v>CXG-0125</v>
      </c>
    </row>
    <row r="30">
      <c r="A30" s="8" t="s">
        <v>12780</v>
      </c>
      <c r="B30" s="13">
        <v>45707.0</v>
      </c>
      <c r="D30" s="8" t="s">
        <v>12727</v>
      </c>
      <c r="E30" s="8" t="s">
        <v>12781</v>
      </c>
      <c r="F30" s="8" t="s">
        <v>12782</v>
      </c>
      <c r="G30" s="38">
        <v>2877.36</v>
      </c>
      <c r="H30" s="9">
        <v>2877.36</v>
      </c>
      <c r="I30" s="9">
        <v>0.0</v>
      </c>
      <c r="J30" s="16" t="str">
        <f t="shared" si="1"/>
        <v>02/2025</v>
      </c>
      <c r="K30" s="16" t="str">
        <f t="shared" si="2"/>
        <v>CXG-0225</v>
      </c>
    </row>
    <row r="31">
      <c r="A31" s="8" t="s">
        <v>12783</v>
      </c>
      <c r="B31" s="13">
        <v>45776.0</v>
      </c>
      <c r="D31" s="8" t="s">
        <v>12727</v>
      </c>
      <c r="E31" s="8" t="s">
        <v>2471</v>
      </c>
      <c r="G31" s="38">
        <v>339631.0</v>
      </c>
      <c r="H31" s="9">
        <v>339631.0</v>
      </c>
      <c r="I31" s="9">
        <v>0.0</v>
      </c>
      <c r="J31" s="16" t="str">
        <f t="shared" si="1"/>
        <v>04/2025</v>
      </c>
      <c r="K31" s="16" t="str">
        <f t="shared" si="2"/>
        <v>CXG-0425</v>
      </c>
    </row>
    <row r="32">
      <c r="A32" s="8" t="s">
        <v>12784</v>
      </c>
      <c r="B32" s="13">
        <v>45674.0</v>
      </c>
      <c r="D32" s="8" t="s">
        <v>12727</v>
      </c>
      <c r="E32" s="8" t="s">
        <v>12785</v>
      </c>
      <c r="G32" s="11">
        <v>15000.0</v>
      </c>
      <c r="H32" s="9">
        <v>15000.0</v>
      </c>
      <c r="I32" s="9">
        <v>0.0</v>
      </c>
      <c r="J32" s="16" t="str">
        <f t="shared" si="1"/>
        <v>01/2025</v>
      </c>
      <c r="K32" s="16" t="str">
        <f t="shared" si="2"/>
        <v>CXG-0125</v>
      </c>
    </row>
    <row r="33">
      <c r="A33" s="8" t="s">
        <v>12786</v>
      </c>
      <c r="B33" s="13">
        <v>45658.0</v>
      </c>
      <c r="D33" s="8" t="s">
        <v>12727</v>
      </c>
      <c r="E33" s="20" t="s">
        <v>12787</v>
      </c>
      <c r="F33" s="20"/>
      <c r="G33" s="127">
        <v>256323.3333</v>
      </c>
      <c r="H33" s="9">
        <v>256323.33000000002</v>
      </c>
      <c r="I33" s="9">
        <v>0.0032999999821186066</v>
      </c>
      <c r="J33" s="16" t="str">
        <f t="shared" si="1"/>
        <v>01/2025</v>
      </c>
      <c r="K33" s="16" t="str">
        <f t="shared" si="2"/>
        <v>CXG-0125</v>
      </c>
    </row>
    <row r="34">
      <c r="A34" s="8" t="s">
        <v>12788</v>
      </c>
      <c r="B34" s="13">
        <v>45658.0</v>
      </c>
      <c r="D34" s="8" t="s">
        <v>12727</v>
      </c>
      <c r="E34" s="20" t="s">
        <v>8484</v>
      </c>
      <c r="F34" s="20"/>
      <c r="G34" s="127">
        <v>358881.7933</v>
      </c>
      <c r="H34" s="9">
        <v>358881.79</v>
      </c>
      <c r="I34" s="9">
        <v>0.0033000000403262675</v>
      </c>
      <c r="J34" s="16" t="str">
        <f t="shared" si="1"/>
        <v>01/2025</v>
      </c>
      <c r="K34" s="16" t="str">
        <f t="shared" si="2"/>
        <v>CXG-0125</v>
      </c>
    </row>
    <row r="35">
      <c r="A35" s="8" t="s">
        <v>12789</v>
      </c>
      <c r="B35" s="13">
        <v>45658.0</v>
      </c>
      <c r="D35" s="8" t="s">
        <v>12727</v>
      </c>
      <c r="E35" s="20" t="s">
        <v>37</v>
      </c>
      <c r="F35" s="20"/>
      <c r="G35" s="127">
        <v>40383.78333</v>
      </c>
      <c r="H35" s="9">
        <v>40383.78</v>
      </c>
      <c r="I35" s="9">
        <v>0.003329999999550637</v>
      </c>
      <c r="J35" s="16" t="str">
        <f t="shared" si="1"/>
        <v>01/2025</v>
      </c>
      <c r="K35" s="16" t="str">
        <f t="shared" si="2"/>
        <v>CXG-0125</v>
      </c>
    </row>
    <row r="36">
      <c r="A36" s="8" t="s">
        <v>12790</v>
      </c>
      <c r="B36" s="13">
        <v>45658.0</v>
      </c>
      <c r="D36" s="8" t="s">
        <v>12727</v>
      </c>
      <c r="E36" s="20" t="s">
        <v>69</v>
      </c>
      <c r="F36" s="20"/>
      <c r="G36" s="127">
        <v>33386.83333</v>
      </c>
      <c r="H36" s="9">
        <v>33386.83</v>
      </c>
      <c r="I36" s="9">
        <v>0.003329999999550637</v>
      </c>
      <c r="J36" s="16" t="str">
        <f t="shared" si="1"/>
        <v>01/2025</v>
      </c>
      <c r="K36" s="16" t="str">
        <f t="shared" si="2"/>
        <v>CXG-0125</v>
      </c>
    </row>
    <row r="37">
      <c r="A37" s="8" t="s">
        <v>12791</v>
      </c>
      <c r="B37" s="13">
        <v>45658.0</v>
      </c>
      <c r="D37" s="8" t="s">
        <v>12727</v>
      </c>
      <c r="E37" s="20" t="s">
        <v>12792</v>
      </c>
      <c r="F37" s="20"/>
      <c r="G37" s="127">
        <v>5213.333333</v>
      </c>
      <c r="H37" s="9">
        <v>5213.33</v>
      </c>
      <c r="I37" s="9">
        <v>0.0033329999996567494</v>
      </c>
      <c r="J37" s="16" t="str">
        <f t="shared" si="1"/>
        <v>01/2025</v>
      </c>
      <c r="K37" s="16" t="str">
        <f t="shared" si="2"/>
        <v>CXG-0125</v>
      </c>
    </row>
    <row r="38">
      <c r="A38" s="8" t="s">
        <v>12793</v>
      </c>
      <c r="B38" s="13">
        <v>45658.0</v>
      </c>
      <c r="C38" s="8" t="s">
        <v>12794</v>
      </c>
      <c r="D38" s="8" t="s">
        <v>12727</v>
      </c>
      <c r="E38" s="20" t="s">
        <v>12795</v>
      </c>
      <c r="F38" s="20"/>
      <c r="G38" s="127">
        <v>185354.0</v>
      </c>
      <c r="H38" s="9">
        <f>SUMIFS(CarImplantacao!C:C,CarImplantacao!I:I,C:C)</f>
        <v>185354</v>
      </c>
      <c r="I38" s="9">
        <f t="shared" ref="I38:I47" si="3">G38-H38</f>
        <v>0</v>
      </c>
      <c r="J38" s="16" t="str">
        <f t="shared" si="1"/>
        <v>01/2025</v>
      </c>
      <c r="K38" s="16" t="str">
        <f t="shared" si="2"/>
        <v>CXG-0125</v>
      </c>
    </row>
    <row r="39">
      <c r="A39" s="8" t="s">
        <v>12796</v>
      </c>
      <c r="B39" s="13">
        <v>45771.0</v>
      </c>
      <c r="C39" s="10" t="s">
        <v>12797</v>
      </c>
      <c r="D39" s="8" t="s">
        <v>12727</v>
      </c>
      <c r="E39" s="8" t="s">
        <v>12798</v>
      </c>
      <c r="F39" s="8" t="s">
        <v>12799</v>
      </c>
      <c r="G39" s="38">
        <v>9900.0</v>
      </c>
      <c r="H39" s="9">
        <f>SUMIFS(CarImplantacao!C:C,CarImplantacao!I:I,C:C)</f>
        <v>9900</v>
      </c>
      <c r="I39" s="9">
        <f t="shared" si="3"/>
        <v>0</v>
      </c>
      <c r="J39" s="16" t="str">
        <f t="shared" si="1"/>
        <v>04/2025</v>
      </c>
      <c r="K39" s="16" t="str">
        <f t="shared" si="2"/>
        <v>CXG-0425</v>
      </c>
    </row>
    <row r="40">
      <c r="A40" s="8" t="s">
        <v>12800</v>
      </c>
      <c r="B40" s="13">
        <v>45658.0</v>
      </c>
      <c r="C40" s="8" t="s">
        <v>12801</v>
      </c>
      <c r="D40" s="8" t="s">
        <v>12727</v>
      </c>
      <c r="E40" s="20" t="s">
        <v>12802</v>
      </c>
      <c r="F40" s="20"/>
      <c r="G40" s="127">
        <v>20303.00333</v>
      </c>
      <c r="H40" s="9">
        <f>SUMIFS(CarImplantacao!C:C,CarImplantacao!I:I,C:C)</f>
        <v>20303</v>
      </c>
      <c r="I40" s="9">
        <f t="shared" si="3"/>
        <v>0.00333</v>
      </c>
      <c r="J40" s="16" t="str">
        <f t="shared" si="1"/>
        <v>01/2025</v>
      </c>
      <c r="K40" s="16" t="str">
        <f t="shared" si="2"/>
        <v>CXG-0125</v>
      </c>
    </row>
    <row r="41">
      <c r="A41" s="8" t="s">
        <v>12803</v>
      </c>
      <c r="B41" s="13">
        <v>45747.0</v>
      </c>
      <c r="C41" s="10" t="s">
        <v>12804</v>
      </c>
      <c r="D41" s="8" t="s">
        <v>12727</v>
      </c>
      <c r="E41" s="8" t="s">
        <v>12805</v>
      </c>
      <c r="F41" s="8" t="s">
        <v>12806</v>
      </c>
      <c r="G41" s="38">
        <v>45000.0</v>
      </c>
      <c r="H41" s="9">
        <f>SUMIFS(CarImplantacao!C:C,CarImplantacao!I:I,C:C)</f>
        <v>29900</v>
      </c>
      <c r="I41" s="9">
        <f t="shared" si="3"/>
        <v>15100</v>
      </c>
      <c r="J41" s="16" t="str">
        <f t="shared" si="1"/>
        <v>03/2025</v>
      </c>
      <c r="K41" s="16" t="str">
        <f t="shared" si="2"/>
        <v>CXG-0325</v>
      </c>
    </row>
    <row r="42">
      <c r="A42" s="8" t="s">
        <v>12807</v>
      </c>
      <c r="B42" s="13">
        <v>45658.0</v>
      </c>
      <c r="D42" s="8" t="s">
        <v>12727</v>
      </c>
      <c r="E42" s="20" t="s">
        <v>11</v>
      </c>
      <c r="F42" s="20"/>
      <c r="G42" s="127">
        <v>18733.66667</v>
      </c>
      <c r="H42" s="11">
        <v>18733.67</v>
      </c>
      <c r="I42" s="9">
        <f t="shared" si="3"/>
        <v>-0.00333</v>
      </c>
      <c r="J42" s="16" t="str">
        <f t="shared" si="1"/>
        <v>01/2025</v>
      </c>
      <c r="K42" s="16" t="str">
        <f t="shared" si="2"/>
        <v>CXG-0125</v>
      </c>
    </row>
    <row r="43">
      <c r="A43" s="8" t="s">
        <v>12808</v>
      </c>
      <c r="B43" s="13">
        <v>45705.0</v>
      </c>
      <c r="C43" s="10" t="s">
        <v>12809</v>
      </c>
      <c r="D43" s="8" t="s">
        <v>12727</v>
      </c>
      <c r="E43" s="8" t="s">
        <v>12810</v>
      </c>
      <c r="G43" s="38">
        <v>30694.96</v>
      </c>
      <c r="H43" s="9">
        <f>SUMIFS(CarImplantacao!C:C,CarImplantacao!I:I,C:C)</f>
        <v>0</v>
      </c>
      <c r="I43" s="9">
        <f t="shared" si="3"/>
        <v>30694.96</v>
      </c>
      <c r="J43" s="16" t="str">
        <f t="shared" si="1"/>
        <v>02/2025</v>
      </c>
      <c r="K43" s="16" t="str">
        <f t="shared" si="2"/>
        <v>CXG-0225</v>
      </c>
    </row>
    <row r="44">
      <c r="A44" s="8" t="s">
        <v>12811</v>
      </c>
      <c r="B44" s="13">
        <v>45705.0</v>
      </c>
      <c r="C44" s="10" t="s">
        <v>12812</v>
      </c>
      <c r="D44" s="8" t="s">
        <v>12727</v>
      </c>
      <c r="E44" s="8" t="s">
        <v>12813</v>
      </c>
      <c r="G44" s="38">
        <v>120000.0</v>
      </c>
      <c r="H44" s="9">
        <f>SUMIFS(CarImplantacao!C:C,CarImplantacao!I:I,C:C)</f>
        <v>120000</v>
      </c>
      <c r="I44" s="9">
        <f t="shared" si="3"/>
        <v>0</v>
      </c>
      <c r="J44" s="16" t="str">
        <f t="shared" si="1"/>
        <v>02/2025</v>
      </c>
      <c r="K44" s="16" t="str">
        <f t="shared" si="2"/>
        <v>CXG-0225</v>
      </c>
    </row>
    <row r="45">
      <c r="A45" s="8" t="s">
        <v>12814</v>
      </c>
      <c r="B45" s="13">
        <v>45814.0</v>
      </c>
      <c r="C45" s="10" t="s">
        <v>12815</v>
      </c>
      <c r="D45" s="8" t="s">
        <v>12727</v>
      </c>
      <c r="E45" s="8" t="s">
        <v>12816</v>
      </c>
      <c r="G45" s="11">
        <v>195000.0</v>
      </c>
      <c r="H45" s="9">
        <f>SUMIFS(CarImplantacao!C:C,CarImplantacao!I:I,C:C)</f>
        <v>191000</v>
      </c>
      <c r="I45" s="9">
        <f t="shared" si="3"/>
        <v>4000</v>
      </c>
      <c r="J45" s="16" t="str">
        <f t="shared" si="1"/>
        <v>06/2025</v>
      </c>
      <c r="K45" s="16" t="str">
        <f t="shared" si="2"/>
        <v>CXG-0625</v>
      </c>
    </row>
    <row r="46">
      <c r="A46" s="8" t="s">
        <v>12817</v>
      </c>
      <c r="B46" s="13">
        <v>45818.0</v>
      </c>
      <c r="C46" s="10" t="s">
        <v>12818</v>
      </c>
      <c r="D46" s="8" t="s">
        <v>12727</v>
      </c>
      <c r="E46" s="8" t="s">
        <v>9154</v>
      </c>
      <c r="G46" s="38">
        <v>60000.0</v>
      </c>
      <c r="H46" s="9">
        <f>SUMIFS(CarImplantacao!C:C,CarImplantacao!I:I,C:C)</f>
        <v>60000</v>
      </c>
      <c r="I46" s="9">
        <f t="shared" si="3"/>
        <v>0</v>
      </c>
      <c r="J46" s="16" t="str">
        <f t="shared" si="1"/>
        <v>06/2025</v>
      </c>
      <c r="K46" s="16" t="str">
        <f t="shared" si="2"/>
        <v>CXG-0625</v>
      </c>
    </row>
    <row r="47">
      <c r="A47" s="8" t="s">
        <v>12819</v>
      </c>
      <c r="B47" s="13">
        <v>45848.0</v>
      </c>
      <c r="C47" s="10" t="s">
        <v>12820</v>
      </c>
      <c r="D47" s="8" t="s">
        <v>12727</v>
      </c>
      <c r="E47" s="8" t="s">
        <v>51</v>
      </c>
      <c r="F47" s="8" t="s">
        <v>12821</v>
      </c>
      <c r="G47" s="11">
        <v>1600.0</v>
      </c>
      <c r="H47" s="9">
        <f>SUMIFS(CarImplantacao!C:C,CarImplantacao!I:I,C:C)</f>
        <v>1600</v>
      </c>
      <c r="I47" s="9">
        <f t="shared" si="3"/>
        <v>0</v>
      </c>
      <c r="J47" s="16" t="str">
        <f t="shared" si="1"/>
        <v>07/2025</v>
      </c>
      <c r="K47" s="16" t="str">
        <f t="shared" si="2"/>
        <v>CXG-0725</v>
      </c>
    </row>
    <row r="48">
      <c r="B48" s="13"/>
      <c r="G48" s="9"/>
      <c r="H48" s="9"/>
      <c r="I48" s="11"/>
    </row>
    <row r="49">
      <c r="A49" s="8" t="s">
        <v>12822</v>
      </c>
      <c r="B49" s="13">
        <v>45879.0</v>
      </c>
      <c r="C49" s="10" t="s">
        <v>12823</v>
      </c>
      <c r="D49" s="8" t="s">
        <v>12727</v>
      </c>
      <c r="E49" s="8" t="s">
        <v>520</v>
      </c>
      <c r="F49" s="8"/>
      <c r="G49" s="11">
        <v>34500.0</v>
      </c>
      <c r="H49" s="9">
        <f>SUMIFS(CarImplantacao!C:C,CarImplantacao!I:I,C:C)</f>
        <v>34500</v>
      </c>
      <c r="I49" s="9">
        <f t="shared" ref="I49:I55" si="4">G49-H49</f>
        <v>0</v>
      </c>
      <c r="J49" s="16" t="str">
        <f t="shared" ref="J49:J55" si="5">TEXT(B49,"MM/YYYY")</f>
        <v>08/2025</v>
      </c>
      <c r="K49" s="16" t="str">
        <f t="shared" ref="K49:K55" si="6">IF(B49="","",CONCATENATE("CXG-",TEXT(B49,"MMYY")))</f>
        <v>CXG-0825</v>
      </c>
    </row>
    <row r="50">
      <c r="A50" s="8" t="s">
        <v>12824</v>
      </c>
      <c r="B50" s="13">
        <v>45887.0</v>
      </c>
      <c r="C50" s="10" t="s">
        <v>12825</v>
      </c>
      <c r="D50" s="8" t="s">
        <v>12727</v>
      </c>
      <c r="E50" s="8" t="s">
        <v>1491</v>
      </c>
      <c r="G50" s="11">
        <v>80000.0</v>
      </c>
      <c r="H50" s="9">
        <f>SUMIFS(CarImplantacao!C:C,CarImplantacao!I:I,C:C)</f>
        <v>0</v>
      </c>
      <c r="I50" s="9">
        <f t="shared" si="4"/>
        <v>80000</v>
      </c>
      <c r="J50" s="16" t="str">
        <f t="shared" si="5"/>
        <v>08/2025</v>
      </c>
      <c r="K50" s="16" t="str">
        <f t="shared" si="6"/>
        <v>CXG-0825</v>
      </c>
    </row>
    <row r="51">
      <c r="A51" s="8" t="s">
        <v>12826</v>
      </c>
      <c r="B51" s="13">
        <v>45894.0</v>
      </c>
      <c r="C51" s="10" t="s">
        <v>12827</v>
      </c>
      <c r="D51" s="8" t="s">
        <v>12727</v>
      </c>
      <c r="E51" s="8" t="s">
        <v>12828</v>
      </c>
      <c r="G51" s="11">
        <v>30000.0</v>
      </c>
      <c r="H51" s="9">
        <f>SUMIFS(CarImplantacao!C:C,CarImplantacao!I:I,C:C)</f>
        <v>30000</v>
      </c>
      <c r="I51" s="9">
        <f t="shared" si="4"/>
        <v>0</v>
      </c>
      <c r="J51" s="16" t="str">
        <f t="shared" si="5"/>
        <v>08/2025</v>
      </c>
      <c r="K51" s="16" t="str">
        <f t="shared" si="6"/>
        <v>CXG-0825</v>
      </c>
    </row>
    <row r="52">
      <c r="A52" s="8" t="s">
        <v>12829</v>
      </c>
      <c r="B52" s="19">
        <v>45961.0</v>
      </c>
      <c r="C52" s="10" t="s">
        <v>12830</v>
      </c>
      <c r="D52" s="8" t="s">
        <v>12727</v>
      </c>
      <c r="E52" s="8" t="s">
        <v>12831</v>
      </c>
      <c r="G52" s="11">
        <v>60000.0</v>
      </c>
      <c r="H52" s="9">
        <f>SUMIFS(CarImplantacao!C:C,CarImplantacao!I:I,C:C)</f>
        <v>60000</v>
      </c>
      <c r="I52" s="9">
        <f t="shared" si="4"/>
        <v>0</v>
      </c>
      <c r="J52" s="16" t="str">
        <f t="shared" si="5"/>
        <v>10/2025</v>
      </c>
      <c r="K52" s="16" t="str">
        <f t="shared" si="6"/>
        <v>CXG-1025</v>
      </c>
    </row>
    <row r="53">
      <c r="A53" s="10" t="s">
        <v>12832</v>
      </c>
      <c r="B53" s="19">
        <v>46002.0</v>
      </c>
      <c r="C53" s="10" t="s">
        <v>12833</v>
      </c>
      <c r="D53" s="8" t="s">
        <v>12727</v>
      </c>
      <c r="E53" s="8" t="s">
        <v>12834</v>
      </c>
      <c r="F53" s="8" t="s">
        <v>12835</v>
      </c>
      <c r="G53" s="11">
        <v>98521.2</v>
      </c>
      <c r="H53" s="9">
        <f>SUMIFS(CarImplantacao!C:C,CarImplantacao!I:I,C:C)</f>
        <v>885</v>
      </c>
      <c r="I53" s="9">
        <f t="shared" si="4"/>
        <v>97636.2</v>
      </c>
      <c r="J53" s="16" t="str">
        <f t="shared" si="5"/>
        <v>12/2025</v>
      </c>
      <c r="K53" s="16" t="str">
        <f t="shared" si="6"/>
        <v>CXG-1225</v>
      </c>
    </row>
    <row r="54">
      <c r="A54" s="8" t="s">
        <v>12836</v>
      </c>
      <c r="B54" s="13">
        <v>46055.0</v>
      </c>
      <c r="C54" s="10" t="s">
        <v>12837</v>
      </c>
      <c r="D54" s="8" t="s">
        <v>12727</v>
      </c>
      <c r="E54" s="8" t="s">
        <v>12838</v>
      </c>
      <c r="F54" s="8"/>
      <c r="G54" s="11">
        <v>100000.0</v>
      </c>
      <c r="H54" s="9">
        <f>SUMIFS(CarImplantacao!C:C,CarImplantacao!I:I,C:C)</f>
        <v>-114000</v>
      </c>
      <c r="I54" s="11">
        <f t="shared" si="4"/>
        <v>214000</v>
      </c>
      <c r="J54" s="16" t="str">
        <f t="shared" si="5"/>
        <v>02/2026</v>
      </c>
      <c r="K54" s="16" t="str">
        <f t="shared" si="6"/>
        <v>CXG-0226</v>
      </c>
    </row>
    <row r="55">
      <c r="A55" s="8" t="s">
        <v>12839</v>
      </c>
      <c r="B55" s="13">
        <v>46077.0</v>
      </c>
      <c r="C55" s="10" t="s">
        <v>12840</v>
      </c>
      <c r="D55" s="8" t="s">
        <v>12727</v>
      </c>
      <c r="E55" s="8" t="s">
        <v>12841</v>
      </c>
      <c r="G55" s="11">
        <v>42660.0</v>
      </c>
      <c r="H55" s="9">
        <f>SUMIFS(CarImplantacao!C:C,CarImplantacao!I:I,C:C)</f>
        <v>0</v>
      </c>
      <c r="I55" s="9">
        <f t="shared" si="4"/>
        <v>42660</v>
      </c>
      <c r="J55" s="16" t="str">
        <f t="shared" si="5"/>
        <v>02/2026</v>
      </c>
      <c r="K55" s="16" t="str">
        <f t="shared" si="6"/>
        <v>CXG-0226</v>
      </c>
    </row>
    <row r="56">
      <c r="G56" s="9"/>
      <c r="H56" s="9"/>
      <c r="I56" s="9"/>
    </row>
    <row r="57">
      <c r="G57" s="9"/>
      <c r="H57" s="9"/>
      <c r="I57" s="9"/>
    </row>
    <row r="58">
      <c r="G58" s="9"/>
      <c r="H58" s="9"/>
      <c r="I58" s="9"/>
    </row>
    <row r="59">
      <c r="G59" s="9"/>
      <c r="H59" s="9"/>
      <c r="I59" s="9"/>
    </row>
    <row r="60">
      <c r="G60" s="9"/>
      <c r="H60" s="9"/>
      <c r="I60" s="9"/>
    </row>
    <row r="61">
      <c r="G61" s="9"/>
      <c r="H61" s="9"/>
      <c r="I61" s="9"/>
    </row>
    <row r="62">
      <c r="G62" s="9"/>
      <c r="H62" s="9"/>
      <c r="I62" s="9"/>
    </row>
    <row r="63">
      <c r="G63" s="9"/>
      <c r="H63" s="9"/>
      <c r="I63" s="9"/>
    </row>
    <row r="64">
      <c r="G64" s="9"/>
      <c r="H64" s="9"/>
      <c r="I64" s="9"/>
    </row>
    <row r="65">
      <c r="G65" s="9"/>
      <c r="H65" s="9"/>
      <c r="I65" s="9"/>
    </row>
    <row r="66">
      <c r="G66" s="9"/>
      <c r="H66" s="9"/>
      <c r="I66" s="9"/>
    </row>
    <row r="67">
      <c r="G67" s="9"/>
      <c r="H67" s="9"/>
      <c r="I67" s="9"/>
    </row>
    <row r="68">
      <c r="G68" s="9"/>
      <c r="H68" s="9"/>
      <c r="I68" s="9"/>
    </row>
    <row r="69">
      <c r="G69" s="9"/>
      <c r="H69" s="9"/>
      <c r="I69" s="9"/>
    </row>
    <row r="70">
      <c r="G70" s="9"/>
      <c r="H70" s="9"/>
      <c r="I70" s="9"/>
    </row>
    <row r="71">
      <c r="G71" s="9"/>
      <c r="H71" s="9"/>
      <c r="I71" s="9"/>
    </row>
    <row r="72">
      <c r="G72" s="9"/>
      <c r="H72" s="9"/>
      <c r="I72" s="9"/>
    </row>
    <row r="73">
      <c r="G73" s="9"/>
      <c r="H73" s="9"/>
      <c r="I73" s="9"/>
    </row>
    <row r="74">
      <c r="G74" s="9"/>
      <c r="H74" s="9"/>
      <c r="I74" s="9"/>
    </row>
    <row r="75">
      <c r="G75" s="9"/>
      <c r="H75" s="9"/>
      <c r="I75" s="9"/>
    </row>
    <row r="76">
      <c r="G76" s="9"/>
      <c r="H76" s="9"/>
      <c r="I76" s="9"/>
    </row>
    <row r="77">
      <c r="G77" s="9"/>
      <c r="H77" s="9"/>
      <c r="I77" s="9"/>
    </row>
    <row r="78">
      <c r="G78" s="9"/>
      <c r="H78" s="9"/>
      <c r="I78" s="9"/>
    </row>
    <row r="79">
      <c r="G79" s="9"/>
      <c r="H79" s="9"/>
      <c r="I79" s="9"/>
    </row>
    <row r="80">
      <c r="G80" s="9"/>
      <c r="H80" s="9"/>
      <c r="I80" s="9"/>
    </row>
    <row r="81">
      <c r="G81" s="9"/>
      <c r="H81" s="9"/>
      <c r="I81" s="9"/>
    </row>
    <row r="82">
      <c r="G82" s="9"/>
      <c r="H82" s="9"/>
      <c r="I82" s="9"/>
    </row>
    <row r="83">
      <c r="G83" s="9"/>
      <c r="H83" s="9"/>
      <c r="I83" s="9"/>
    </row>
    <row r="84">
      <c r="G84" s="9"/>
      <c r="H84" s="9"/>
      <c r="I84" s="9"/>
    </row>
    <row r="85">
      <c r="G85" s="9"/>
      <c r="H85" s="9"/>
      <c r="I85" s="9"/>
    </row>
    <row r="86">
      <c r="G86" s="9"/>
      <c r="H86" s="9"/>
      <c r="I86" s="9"/>
    </row>
    <row r="87">
      <c r="G87" s="9"/>
      <c r="H87" s="9"/>
      <c r="I87" s="9"/>
    </row>
    <row r="88">
      <c r="G88" s="9"/>
      <c r="H88" s="9"/>
      <c r="I88" s="9"/>
    </row>
    <row r="89">
      <c r="G89" s="9"/>
      <c r="H89" s="9"/>
      <c r="I89" s="9"/>
    </row>
    <row r="90">
      <c r="G90" s="9"/>
      <c r="H90" s="9"/>
      <c r="I90" s="9"/>
    </row>
    <row r="91">
      <c r="G91" s="9"/>
      <c r="H91" s="9"/>
      <c r="I91" s="9"/>
    </row>
    <row r="92">
      <c r="G92" s="9"/>
      <c r="H92" s="9"/>
      <c r="I92" s="9"/>
    </row>
    <row r="93">
      <c r="G93" s="9"/>
      <c r="H93" s="9"/>
      <c r="I93" s="9"/>
    </row>
    <row r="94">
      <c r="G94" s="9"/>
      <c r="H94" s="9"/>
      <c r="I94" s="9"/>
    </row>
    <row r="95">
      <c r="G95" s="9"/>
      <c r="H95" s="9"/>
      <c r="I95" s="9"/>
    </row>
    <row r="96">
      <c r="G96" s="9"/>
      <c r="H96" s="9"/>
      <c r="I96" s="9"/>
    </row>
    <row r="97">
      <c r="G97" s="9"/>
      <c r="H97" s="9"/>
      <c r="I97" s="9"/>
    </row>
    <row r="98">
      <c r="G98" s="9"/>
      <c r="H98" s="9"/>
      <c r="I98" s="9"/>
    </row>
    <row r="99">
      <c r="G99" s="9"/>
      <c r="H99" s="9"/>
      <c r="I99" s="9"/>
    </row>
    <row r="100">
      <c r="G100" s="9"/>
      <c r="H100" s="9"/>
      <c r="I100" s="9"/>
    </row>
    <row r="101">
      <c r="G101" s="9"/>
      <c r="H101" s="9"/>
      <c r="I101" s="9"/>
    </row>
    <row r="102">
      <c r="G102" s="9"/>
      <c r="H102" s="9"/>
      <c r="I102" s="9"/>
    </row>
    <row r="103">
      <c r="G103" s="9"/>
      <c r="H103" s="9"/>
      <c r="I103" s="9"/>
    </row>
    <row r="104">
      <c r="G104" s="9"/>
      <c r="H104" s="9"/>
      <c r="I104" s="9"/>
    </row>
    <row r="105">
      <c r="G105" s="9"/>
      <c r="H105" s="9"/>
      <c r="I105" s="9"/>
    </row>
    <row r="106">
      <c r="G106" s="9"/>
      <c r="H106" s="9"/>
      <c r="I106" s="9"/>
    </row>
    <row r="107">
      <c r="G107" s="9"/>
      <c r="H107" s="9"/>
      <c r="I107" s="9"/>
    </row>
    <row r="108">
      <c r="G108" s="9"/>
      <c r="H108" s="9"/>
      <c r="I108" s="9"/>
    </row>
    <row r="109">
      <c r="G109" s="9"/>
      <c r="H109" s="9"/>
      <c r="I109" s="9"/>
    </row>
    <row r="110">
      <c r="G110" s="9"/>
      <c r="H110" s="9"/>
      <c r="I110" s="9"/>
    </row>
    <row r="111">
      <c r="G111" s="9"/>
      <c r="H111" s="9"/>
      <c r="I111" s="9"/>
    </row>
    <row r="112">
      <c r="G112" s="9"/>
      <c r="H112" s="9"/>
      <c r="I112" s="9"/>
    </row>
    <row r="113">
      <c r="G113" s="9"/>
      <c r="H113" s="9"/>
      <c r="I113" s="9"/>
    </row>
    <row r="114">
      <c r="G114" s="9"/>
      <c r="H114" s="9"/>
      <c r="I114" s="9"/>
    </row>
    <row r="115">
      <c r="G115" s="9"/>
      <c r="H115" s="9"/>
      <c r="I115" s="9"/>
    </row>
    <row r="116">
      <c r="G116" s="9"/>
      <c r="H116" s="9"/>
      <c r="I116" s="9"/>
    </row>
    <row r="117">
      <c r="G117" s="9"/>
      <c r="H117" s="9"/>
      <c r="I117" s="9"/>
    </row>
    <row r="118">
      <c r="G118" s="9"/>
      <c r="H118" s="9"/>
      <c r="I118" s="9"/>
    </row>
    <row r="119">
      <c r="G119" s="9"/>
      <c r="H119" s="9"/>
      <c r="I119" s="9"/>
    </row>
    <row r="120">
      <c r="G120" s="9"/>
      <c r="H120" s="9"/>
      <c r="I120" s="9"/>
    </row>
    <row r="121">
      <c r="G121" s="9"/>
      <c r="H121" s="9"/>
      <c r="I121" s="9"/>
    </row>
    <row r="122">
      <c r="G122" s="9"/>
      <c r="H122" s="9"/>
      <c r="I122" s="9"/>
    </row>
    <row r="123">
      <c r="G123" s="9"/>
      <c r="H123" s="9"/>
      <c r="I123" s="9"/>
    </row>
    <row r="124">
      <c r="G124" s="9"/>
      <c r="H124" s="9"/>
      <c r="I124" s="9"/>
    </row>
    <row r="125">
      <c r="G125" s="9"/>
      <c r="H125" s="9"/>
      <c r="I125" s="9"/>
    </row>
    <row r="126">
      <c r="G126" s="9"/>
      <c r="H126" s="9"/>
      <c r="I126" s="9"/>
    </row>
    <row r="127">
      <c r="G127" s="9"/>
      <c r="H127" s="9"/>
      <c r="I127" s="9"/>
    </row>
    <row r="128">
      <c r="G128" s="9"/>
      <c r="H128" s="9"/>
      <c r="I128" s="9"/>
    </row>
    <row r="129">
      <c r="G129" s="9"/>
      <c r="H129" s="9"/>
      <c r="I129" s="9"/>
    </row>
    <row r="130">
      <c r="G130" s="9"/>
      <c r="H130" s="9"/>
      <c r="I130" s="9"/>
    </row>
    <row r="131">
      <c r="G131" s="9"/>
      <c r="H131" s="9"/>
      <c r="I131" s="9"/>
    </row>
    <row r="132">
      <c r="G132" s="9"/>
      <c r="H132" s="9"/>
      <c r="I132" s="9"/>
    </row>
    <row r="133">
      <c r="G133" s="9"/>
      <c r="H133" s="9"/>
      <c r="I133" s="9"/>
    </row>
    <row r="134">
      <c r="G134" s="9"/>
      <c r="H134" s="9"/>
      <c r="I134" s="9"/>
    </row>
    <row r="135">
      <c r="G135" s="9"/>
      <c r="H135" s="9"/>
      <c r="I135" s="9"/>
    </row>
    <row r="136">
      <c r="G136" s="9"/>
      <c r="H136" s="9"/>
      <c r="I136" s="9"/>
    </row>
    <row r="137">
      <c r="G137" s="9"/>
      <c r="H137" s="9"/>
      <c r="I137" s="9"/>
    </row>
    <row r="138">
      <c r="G138" s="9"/>
      <c r="H138" s="9"/>
      <c r="I138" s="9"/>
    </row>
    <row r="139">
      <c r="G139" s="9"/>
      <c r="H139" s="9"/>
      <c r="I139" s="9"/>
    </row>
    <row r="140">
      <c r="G140" s="9"/>
      <c r="H140" s="9"/>
      <c r="I140" s="9"/>
    </row>
    <row r="141">
      <c r="G141" s="9"/>
      <c r="H141" s="9"/>
      <c r="I141" s="9"/>
    </row>
    <row r="142">
      <c r="G142" s="9"/>
      <c r="H142" s="9"/>
      <c r="I142" s="9"/>
    </row>
    <row r="143">
      <c r="G143" s="9"/>
      <c r="H143" s="9"/>
      <c r="I143" s="9"/>
    </row>
    <row r="144">
      <c r="G144" s="9"/>
      <c r="H144" s="9"/>
      <c r="I144" s="9"/>
    </row>
    <row r="145">
      <c r="G145" s="9"/>
      <c r="H145" s="9"/>
      <c r="I145" s="9"/>
    </row>
    <row r="146">
      <c r="G146" s="9"/>
      <c r="H146" s="9"/>
      <c r="I146" s="9"/>
    </row>
    <row r="147">
      <c r="G147" s="9"/>
      <c r="H147" s="9"/>
      <c r="I147" s="9"/>
    </row>
    <row r="148">
      <c r="G148" s="9"/>
      <c r="H148" s="9"/>
      <c r="I148" s="9"/>
    </row>
    <row r="149">
      <c r="G149" s="9"/>
      <c r="H149" s="9"/>
      <c r="I149" s="9"/>
    </row>
    <row r="150">
      <c r="G150" s="9"/>
      <c r="H150" s="9"/>
      <c r="I150" s="9"/>
    </row>
    <row r="151">
      <c r="G151" s="9"/>
      <c r="H151" s="9"/>
      <c r="I151" s="9"/>
    </row>
    <row r="152">
      <c r="G152" s="9"/>
      <c r="H152" s="9"/>
      <c r="I152" s="9"/>
    </row>
    <row r="153">
      <c r="G153" s="9"/>
      <c r="H153" s="9"/>
      <c r="I153" s="9"/>
    </row>
    <row r="154">
      <c r="G154" s="9"/>
      <c r="H154" s="9"/>
      <c r="I154" s="9"/>
    </row>
    <row r="155">
      <c r="G155" s="9"/>
      <c r="H155" s="9"/>
      <c r="I155" s="9"/>
    </row>
    <row r="156">
      <c r="G156" s="9"/>
      <c r="H156" s="9"/>
      <c r="I156" s="9"/>
    </row>
    <row r="157">
      <c r="G157" s="9"/>
      <c r="H157" s="9"/>
      <c r="I157" s="9"/>
    </row>
    <row r="158">
      <c r="G158" s="9"/>
      <c r="H158" s="9"/>
      <c r="I158" s="9"/>
    </row>
    <row r="159">
      <c r="G159" s="9"/>
      <c r="H159" s="9"/>
      <c r="I159" s="9"/>
    </row>
    <row r="160">
      <c r="G160" s="9"/>
      <c r="H160" s="9"/>
      <c r="I160" s="9"/>
    </row>
    <row r="161">
      <c r="G161" s="9"/>
      <c r="H161" s="9"/>
      <c r="I161" s="9"/>
    </row>
    <row r="162">
      <c r="G162" s="9"/>
      <c r="H162" s="9"/>
      <c r="I162" s="9"/>
    </row>
    <row r="163">
      <c r="G163" s="9"/>
      <c r="H163" s="9"/>
      <c r="I163" s="9"/>
    </row>
    <row r="164">
      <c r="G164" s="9"/>
      <c r="H164" s="9"/>
      <c r="I164" s="9"/>
    </row>
    <row r="165">
      <c r="G165" s="9"/>
      <c r="H165" s="9"/>
      <c r="I165" s="9"/>
    </row>
    <row r="166">
      <c r="G166" s="9"/>
      <c r="H166" s="9"/>
      <c r="I166" s="9"/>
    </row>
    <row r="167">
      <c r="G167" s="9"/>
      <c r="H167" s="9"/>
      <c r="I167" s="9"/>
    </row>
    <row r="168">
      <c r="G168" s="9"/>
      <c r="H168" s="9"/>
      <c r="I168" s="9"/>
    </row>
    <row r="169">
      <c r="G169" s="9"/>
      <c r="H169" s="9"/>
      <c r="I169" s="9"/>
    </row>
    <row r="170">
      <c r="G170" s="9"/>
      <c r="H170" s="9"/>
      <c r="I170" s="9"/>
    </row>
    <row r="171">
      <c r="G171" s="9"/>
      <c r="H171" s="9"/>
      <c r="I171" s="9"/>
    </row>
    <row r="172">
      <c r="G172" s="9"/>
      <c r="H172" s="9"/>
      <c r="I172" s="9"/>
    </row>
    <row r="173">
      <c r="G173" s="9"/>
      <c r="H173" s="9"/>
      <c r="I173" s="9"/>
    </row>
    <row r="174">
      <c r="G174" s="9"/>
      <c r="H174" s="9"/>
      <c r="I174" s="9"/>
    </row>
    <row r="175">
      <c r="G175" s="9"/>
      <c r="H175" s="9"/>
      <c r="I175" s="9"/>
    </row>
    <row r="176">
      <c r="G176" s="9"/>
      <c r="H176" s="9"/>
      <c r="I176" s="9"/>
    </row>
    <row r="177">
      <c r="G177" s="9"/>
      <c r="H177" s="9"/>
      <c r="I177" s="9"/>
    </row>
    <row r="178">
      <c r="G178" s="9"/>
      <c r="H178" s="9"/>
      <c r="I178" s="9"/>
    </row>
    <row r="179">
      <c r="G179" s="9"/>
      <c r="H179" s="9"/>
      <c r="I179" s="9"/>
    </row>
    <row r="180">
      <c r="G180" s="9"/>
      <c r="H180" s="9"/>
      <c r="I180" s="9"/>
    </row>
    <row r="181">
      <c r="G181" s="9"/>
      <c r="H181" s="9"/>
      <c r="I181" s="9"/>
    </row>
    <row r="182">
      <c r="G182" s="9"/>
      <c r="H182" s="9"/>
      <c r="I182" s="9"/>
    </row>
    <row r="183">
      <c r="G183" s="9"/>
      <c r="H183" s="9"/>
      <c r="I183" s="9"/>
    </row>
    <row r="184">
      <c r="G184" s="9"/>
      <c r="H184" s="9"/>
      <c r="I184" s="9"/>
    </row>
    <row r="185">
      <c r="G185" s="9"/>
      <c r="H185" s="9"/>
      <c r="I185" s="9"/>
    </row>
    <row r="186">
      <c r="G186" s="9"/>
      <c r="H186" s="9"/>
      <c r="I186" s="9"/>
    </row>
    <row r="187">
      <c r="G187" s="9"/>
      <c r="H187" s="9"/>
      <c r="I187" s="9"/>
    </row>
    <row r="188">
      <c r="G188" s="9"/>
      <c r="H188" s="9"/>
      <c r="I188" s="9"/>
    </row>
    <row r="189">
      <c r="G189" s="9"/>
      <c r="H189" s="9"/>
      <c r="I189" s="9"/>
    </row>
    <row r="190">
      <c r="G190" s="9"/>
      <c r="H190" s="9"/>
      <c r="I190" s="9"/>
    </row>
    <row r="191">
      <c r="G191" s="9"/>
      <c r="H191" s="9"/>
      <c r="I191" s="9"/>
    </row>
    <row r="192">
      <c r="G192" s="9"/>
      <c r="H192" s="9"/>
      <c r="I192" s="9"/>
    </row>
    <row r="193">
      <c r="G193" s="9"/>
      <c r="H193" s="9"/>
      <c r="I193" s="9"/>
    </row>
    <row r="194">
      <c r="G194" s="9"/>
      <c r="H194" s="9"/>
      <c r="I194" s="9"/>
    </row>
    <row r="195">
      <c r="G195" s="9"/>
      <c r="H195" s="9"/>
      <c r="I195" s="9"/>
    </row>
    <row r="196">
      <c r="G196" s="9"/>
      <c r="H196" s="9"/>
      <c r="I196" s="9"/>
    </row>
    <row r="197">
      <c r="G197" s="9"/>
      <c r="H197" s="9"/>
      <c r="I197" s="9"/>
    </row>
    <row r="198">
      <c r="G198" s="9"/>
      <c r="H198" s="9"/>
      <c r="I198" s="9"/>
    </row>
    <row r="199">
      <c r="G199" s="9"/>
      <c r="H199" s="9"/>
      <c r="I199" s="9"/>
    </row>
    <row r="200">
      <c r="G200" s="9"/>
      <c r="H200" s="9"/>
      <c r="I200" s="9"/>
    </row>
    <row r="201">
      <c r="G201" s="9"/>
      <c r="H201" s="9"/>
      <c r="I201" s="9"/>
    </row>
    <row r="202">
      <c r="G202" s="9"/>
      <c r="H202" s="9"/>
      <c r="I202" s="9"/>
    </row>
    <row r="203">
      <c r="G203" s="9"/>
      <c r="H203" s="9"/>
      <c r="I203" s="9"/>
    </row>
    <row r="204">
      <c r="G204" s="9"/>
      <c r="H204" s="9"/>
      <c r="I204" s="9"/>
    </row>
    <row r="205">
      <c r="G205" s="9"/>
      <c r="H205" s="9"/>
      <c r="I205" s="9"/>
    </row>
    <row r="206">
      <c r="G206" s="9"/>
      <c r="H206" s="9"/>
      <c r="I206" s="9"/>
    </row>
    <row r="207">
      <c r="G207" s="9"/>
      <c r="H207" s="9"/>
      <c r="I207" s="9"/>
    </row>
    <row r="208">
      <c r="G208" s="9"/>
      <c r="H208" s="9"/>
      <c r="I208" s="9"/>
    </row>
    <row r="209">
      <c r="G209" s="9"/>
      <c r="H209" s="9"/>
      <c r="I209" s="9"/>
    </row>
    <row r="210">
      <c r="G210" s="9"/>
      <c r="H210" s="9"/>
      <c r="I210" s="9"/>
    </row>
    <row r="211">
      <c r="G211" s="9"/>
      <c r="H211" s="9"/>
      <c r="I211" s="9"/>
    </row>
    <row r="212">
      <c r="G212" s="9"/>
      <c r="H212" s="9"/>
      <c r="I212" s="9"/>
    </row>
    <row r="213">
      <c r="G213" s="9"/>
      <c r="H213" s="9"/>
      <c r="I213" s="9"/>
    </row>
    <row r="214">
      <c r="G214" s="9"/>
      <c r="H214" s="9"/>
      <c r="I214" s="9"/>
    </row>
    <row r="215">
      <c r="G215" s="9"/>
      <c r="H215" s="9"/>
      <c r="I215" s="9"/>
    </row>
    <row r="216">
      <c r="G216" s="9"/>
      <c r="H216" s="9"/>
      <c r="I216" s="9"/>
    </row>
    <row r="217">
      <c r="G217" s="9"/>
      <c r="H217" s="9"/>
      <c r="I217" s="9"/>
    </row>
    <row r="218">
      <c r="G218" s="9"/>
      <c r="H218" s="9"/>
      <c r="I218" s="9"/>
    </row>
    <row r="219">
      <c r="G219" s="9"/>
      <c r="H219" s="9"/>
      <c r="I219" s="9"/>
    </row>
    <row r="220">
      <c r="G220" s="9"/>
      <c r="H220" s="9"/>
      <c r="I220" s="9"/>
    </row>
    <row r="221">
      <c r="G221" s="9"/>
      <c r="H221" s="9"/>
      <c r="I221" s="9"/>
    </row>
    <row r="222">
      <c r="G222" s="9"/>
      <c r="H222" s="9"/>
      <c r="I222" s="9"/>
    </row>
    <row r="223">
      <c r="G223" s="9"/>
      <c r="H223" s="9"/>
      <c r="I223" s="9"/>
    </row>
    <row r="224">
      <c r="G224" s="9"/>
      <c r="H224" s="9"/>
      <c r="I224" s="9"/>
    </row>
    <row r="225">
      <c r="G225" s="9"/>
      <c r="H225" s="9"/>
      <c r="I225" s="9"/>
    </row>
    <row r="226">
      <c r="G226" s="9"/>
      <c r="H226" s="9"/>
      <c r="I226" s="9"/>
    </row>
    <row r="227">
      <c r="G227" s="9"/>
      <c r="H227" s="9"/>
      <c r="I227" s="9"/>
    </row>
    <row r="228">
      <c r="G228" s="9"/>
      <c r="H228" s="9"/>
      <c r="I228" s="9"/>
    </row>
    <row r="229">
      <c r="G229" s="9"/>
      <c r="H229" s="9"/>
      <c r="I229" s="9"/>
    </row>
    <row r="230">
      <c r="G230" s="9"/>
      <c r="H230" s="9"/>
      <c r="I230" s="9"/>
    </row>
    <row r="231">
      <c r="G231" s="9"/>
      <c r="H231" s="9"/>
      <c r="I231" s="9"/>
    </row>
    <row r="232">
      <c r="G232" s="9"/>
      <c r="H232" s="9"/>
      <c r="I232" s="9"/>
    </row>
    <row r="233">
      <c r="G233" s="9"/>
      <c r="H233" s="9"/>
      <c r="I233" s="9"/>
    </row>
    <row r="234">
      <c r="G234" s="9"/>
      <c r="H234" s="9"/>
      <c r="I234" s="9"/>
    </row>
    <row r="235">
      <c r="G235" s="9"/>
      <c r="H235" s="9"/>
      <c r="I235" s="9"/>
    </row>
    <row r="236">
      <c r="G236" s="9"/>
      <c r="H236" s="9"/>
      <c r="I236" s="9"/>
    </row>
    <row r="237">
      <c r="G237" s="9"/>
      <c r="H237" s="9"/>
      <c r="I237" s="9"/>
    </row>
    <row r="238">
      <c r="G238" s="9"/>
      <c r="H238" s="9"/>
      <c r="I238" s="9"/>
    </row>
    <row r="239">
      <c r="G239" s="9"/>
      <c r="H239" s="9"/>
      <c r="I239" s="9"/>
    </row>
    <row r="240">
      <c r="G240" s="9"/>
      <c r="H240" s="9"/>
      <c r="I240" s="9"/>
    </row>
    <row r="241">
      <c r="G241" s="9"/>
      <c r="H241" s="9"/>
      <c r="I241" s="9"/>
    </row>
    <row r="242">
      <c r="G242" s="9"/>
      <c r="H242" s="9"/>
      <c r="I242" s="9"/>
    </row>
    <row r="243">
      <c r="G243" s="9"/>
      <c r="H243" s="9"/>
      <c r="I243" s="9"/>
    </row>
    <row r="244">
      <c r="G244" s="9"/>
      <c r="H244" s="9"/>
      <c r="I244" s="9"/>
    </row>
    <row r="245">
      <c r="G245" s="9"/>
      <c r="H245" s="9"/>
      <c r="I245" s="9"/>
    </row>
    <row r="246">
      <c r="G246" s="9"/>
      <c r="H246" s="9"/>
      <c r="I246" s="9"/>
    </row>
    <row r="247">
      <c r="G247" s="9"/>
      <c r="H247" s="9"/>
      <c r="I247" s="9"/>
    </row>
    <row r="248">
      <c r="G248" s="9"/>
      <c r="H248" s="9"/>
      <c r="I248" s="9"/>
    </row>
    <row r="249">
      <c r="G249" s="9"/>
      <c r="H249" s="9"/>
      <c r="I249" s="9"/>
    </row>
    <row r="250">
      <c r="G250" s="9"/>
      <c r="H250" s="9"/>
      <c r="I250" s="9"/>
    </row>
    <row r="251">
      <c r="G251" s="9"/>
      <c r="H251" s="9"/>
      <c r="I251" s="9"/>
    </row>
    <row r="252">
      <c r="G252" s="9"/>
      <c r="H252" s="9"/>
      <c r="I252" s="9"/>
    </row>
    <row r="253">
      <c r="G253" s="9"/>
      <c r="H253" s="9"/>
      <c r="I253" s="9"/>
    </row>
    <row r="254">
      <c r="G254" s="9"/>
      <c r="H254" s="9"/>
      <c r="I254" s="9"/>
    </row>
    <row r="255">
      <c r="G255" s="9"/>
      <c r="H255" s="9"/>
      <c r="I255" s="9"/>
    </row>
    <row r="256">
      <c r="G256" s="9"/>
      <c r="H256" s="9"/>
      <c r="I256" s="9"/>
    </row>
    <row r="257">
      <c r="G257" s="9"/>
      <c r="H257" s="9"/>
      <c r="I257" s="9"/>
    </row>
    <row r="258">
      <c r="G258" s="9"/>
      <c r="H258" s="9"/>
      <c r="I258" s="9"/>
    </row>
    <row r="259">
      <c r="G259" s="9"/>
      <c r="H259" s="9"/>
      <c r="I259" s="9"/>
    </row>
    <row r="260">
      <c r="G260" s="9"/>
      <c r="H260" s="9"/>
      <c r="I260" s="9"/>
    </row>
    <row r="261">
      <c r="G261" s="9"/>
      <c r="H261" s="9"/>
      <c r="I261" s="9"/>
    </row>
    <row r="262">
      <c r="G262" s="9"/>
      <c r="H262" s="9"/>
      <c r="I262" s="9"/>
    </row>
    <row r="263">
      <c r="G263" s="9"/>
      <c r="H263" s="9"/>
      <c r="I263" s="9"/>
    </row>
    <row r="264">
      <c r="G264" s="9"/>
      <c r="H264" s="9"/>
      <c r="I264" s="9"/>
    </row>
    <row r="265">
      <c r="G265" s="9"/>
      <c r="H265" s="9"/>
      <c r="I265" s="9"/>
    </row>
    <row r="266">
      <c r="G266" s="9"/>
      <c r="H266" s="9"/>
      <c r="I266" s="9"/>
    </row>
    <row r="267">
      <c r="G267" s="9"/>
      <c r="H267" s="9"/>
      <c r="I267" s="9"/>
    </row>
    <row r="268">
      <c r="G268" s="9"/>
      <c r="H268" s="9"/>
      <c r="I268" s="9"/>
    </row>
    <row r="269">
      <c r="G269" s="9"/>
      <c r="H269" s="9"/>
      <c r="I269" s="9"/>
    </row>
    <row r="270">
      <c r="G270" s="9"/>
      <c r="H270" s="9"/>
      <c r="I270" s="9"/>
    </row>
    <row r="271">
      <c r="G271" s="9"/>
      <c r="H271" s="9"/>
      <c r="I271" s="9"/>
    </row>
    <row r="272">
      <c r="G272" s="9"/>
      <c r="H272" s="9"/>
      <c r="I272" s="9"/>
    </row>
    <row r="273">
      <c r="G273" s="9"/>
      <c r="H273" s="9"/>
      <c r="I273" s="9"/>
    </row>
    <row r="274">
      <c r="G274" s="9"/>
      <c r="H274" s="9"/>
      <c r="I274" s="9"/>
    </row>
    <row r="275">
      <c r="G275" s="9"/>
      <c r="H275" s="9"/>
      <c r="I275" s="9"/>
    </row>
    <row r="276">
      <c r="G276" s="9"/>
      <c r="H276" s="9"/>
      <c r="I276" s="9"/>
    </row>
    <row r="277">
      <c r="G277" s="9"/>
      <c r="H277" s="9"/>
      <c r="I277" s="9"/>
    </row>
    <row r="278">
      <c r="G278" s="9"/>
      <c r="H278" s="9"/>
      <c r="I278" s="9"/>
    </row>
    <row r="279">
      <c r="G279" s="9"/>
      <c r="H279" s="9"/>
      <c r="I279" s="9"/>
    </row>
    <row r="280">
      <c r="G280" s="9"/>
      <c r="H280" s="9"/>
      <c r="I280" s="9"/>
    </row>
    <row r="281">
      <c r="G281" s="9"/>
      <c r="H281" s="9"/>
      <c r="I281" s="9"/>
    </row>
    <row r="282">
      <c r="G282" s="9"/>
      <c r="H282" s="9"/>
      <c r="I282" s="9"/>
    </row>
    <row r="283">
      <c r="G283" s="9"/>
      <c r="H283" s="9"/>
      <c r="I283" s="9"/>
    </row>
    <row r="284">
      <c r="G284" s="9"/>
      <c r="H284" s="9"/>
      <c r="I284" s="9"/>
    </row>
    <row r="285">
      <c r="G285" s="9"/>
      <c r="H285" s="9"/>
      <c r="I285" s="9"/>
    </row>
    <row r="286">
      <c r="G286" s="9"/>
      <c r="H286" s="9"/>
      <c r="I286" s="9"/>
    </row>
    <row r="287">
      <c r="G287" s="9"/>
      <c r="H287" s="9"/>
      <c r="I287" s="9"/>
    </row>
    <row r="288">
      <c r="G288" s="9"/>
      <c r="H288" s="9"/>
      <c r="I288" s="9"/>
    </row>
    <row r="289">
      <c r="G289" s="9"/>
      <c r="H289" s="9"/>
      <c r="I289" s="9"/>
    </row>
    <row r="290">
      <c r="G290" s="9"/>
      <c r="H290" s="9"/>
      <c r="I290" s="9"/>
    </row>
    <row r="291">
      <c r="G291" s="9"/>
      <c r="H291" s="9"/>
      <c r="I291" s="9"/>
    </row>
    <row r="292">
      <c r="G292" s="9"/>
      <c r="H292" s="9"/>
      <c r="I292" s="9"/>
    </row>
    <row r="293">
      <c r="G293" s="9"/>
      <c r="H293" s="9"/>
      <c r="I293" s="9"/>
    </row>
    <row r="294">
      <c r="G294" s="9"/>
      <c r="H294" s="9"/>
      <c r="I294" s="9"/>
    </row>
    <row r="295">
      <c r="G295" s="9"/>
      <c r="H295" s="9"/>
      <c r="I295" s="9"/>
    </row>
    <row r="296">
      <c r="G296" s="9"/>
      <c r="H296" s="9"/>
      <c r="I296" s="9"/>
    </row>
    <row r="297">
      <c r="G297" s="9"/>
      <c r="H297" s="9"/>
      <c r="I297" s="9"/>
    </row>
    <row r="298">
      <c r="G298" s="9"/>
      <c r="H298" s="9"/>
      <c r="I298" s="9"/>
    </row>
    <row r="299">
      <c r="G299" s="9"/>
      <c r="H299" s="9"/>
      <c r="I299" s="9"/>
    </row>
    <row r="300">
      <c r="G300" s="9"/>
      <c r="H300" s="9"/>
      <c r="I300" s="9"/>
    </row>
    <row r="301">
      <c r="G301" s="9"/>
      <c r="H301" s="9"/>
      <c r="I301" s="9"/>
    </row>
    <row r="302">
      <c r="G302" s="9"/>
      <c r="H302" s="9"/>
      <c r="I302" s="9"/>
    </row>
    <row r="303">
      <c r="G303" s="9"/>
      <c r="H303" s="9"/>
      <c r="I303" s="9"/>
    </row>
    <row r="304">
      <c r="G304" s="9"/>
      <c r="H304" s="9"/>
      <c r="I304" s="9"/>
    </row>
    <row r="305">
      <c r="G305" s="9"/>
      <c r="H305" s="9"/>
      <c r="I305" s="9"/>
    </row>
    <row r="306">
      <c r="G306" s="9"/>
      <c r="H306" s="9"/>
      <c r="I306" s="9"/>
    </row>
    <row r="307">
      <c r="G307" s="9"/>
      <c r="H307" s="9"/>
      <c r="I307" s="9"/>
    </row>
    <row r="308">
      <c r="G308" s="9"/>
      <c r="H308" s="9"/>
      <c r="I308" s="9"/>
    </row>
    <row r="309">
      <c r="G309" s="9"/>
      <c r="H309" s="9"/>
      <c r="I309" s="9"/>
    </row>
    <row r="310">
      <c r="G310" s="9"/>
      <c r="H310" s="9"/>
      <c r="I310" s="9"/>
    </row>
    <row r="311">
      <c r="G311" s="9"/>
      <c r="H311" s="9"/>
      <c r="I311" s="9"/>
    </row>
    <row r="312">
      <c r="G312" s="9"/>
      <c r="H312" s="9"/>
      <c r="I312" s="9"/>
    </row>
    <row r="313">
      <c r="G313" s="9"/>
      <c r="H313" s="9"/>
      <c r="I313" s="9"/>
    </row>
    <row r="314">
      <c r="G314" s="9"/>
      <c r="H314" s="9"/>
      <c r="I314" s="9"/>
    </row>
    <row r="315">
      <c r="G315" s="9"/>
      <c r="H315" s="9"/>
      <c r="I315" s="9"/>
    </row>
    <row r="316">
      <c r="G316" s="9"/>
      <c r="H316" s="9"/>
      <c r="I316" s="9"/>
    </row>
    <row r="317">
      <c r="G317" s="9"/>
      <c r="H317" s="9"/>
      <c r="I317" s="9"/>
    </row>
    <row r="318">
      <c r="G318" s="9"/>
      <c r="H318" s="9"/>
      <c r="I318" s="9"/>
    </row>
    <row r="319">
      <c r="G319" s="9"/>
      <c r="H319" s="9"/>
      <c r="I319" s="9"/>
    </row>
    <row r="320">
      <c r="G320" s="9"/>
      <c r="H320" s="9"/>
      <c r="I320" s="9"/>
    </row>
    <row r="321">
      <c r="G321" s="9"/>
      <c r="H321" s="9"/>
      <c r="I321" s="9"/>
    </row>
    <row r="322">
      <c r="G322" s="9"/>
      <c r="H322" s="9"/>
      <c r="I322" s="9"/>
    </row>
    <row r="323">
      <c r="G323" s="9"/>
      <c r="H323" s="9"/>
      <c r="I323" s="9"/>
    </row>
    <row r="324">
      <c r="G324" s="9"/>
      <c r="H324" s="9"/>
      <c r="I324" s="9"/>
    </row>
    <row r="325">
      <c r="G325" s="9"/>
      <c r="H325" s="9"/>
      <c r="I325" s="9"/>
    </row>
    <row r="326">
      <c r="G326" s="9"/>
      <c r="H326" s="9"/>
      <c r="I326" s="9"/>
    </row>
    <row r="327">
      <c r="G327" s="9"/>
      <c r="H327" s="9"/>
      <c r="I327" s="9"/>
    </row>
    <row r="328">
      <c r="G328" s="9"/>
      <c r="H328" s="9"/>
      <c r="I328" s="9"/>
    </row>
    <row r="329">
      <c r="G329" s="9"/>
      <c r="H329" s="9"/>
      <c r="I329" s="9"/>
    </row>
    <row r="330">
      <c r="G330" s="9"/>
      <c r="H330" s="9"/>
      <c r="I330" s="9"/>
    </row>
    <row r="331">
      <c r="G331" s="9"/>
      <c r="H331" s="9"/>
      <c r="I331" s="9"/>
    </row>
    <row r="332">
      <c r="G332" s="9"/>
      <c r="H332" s="9"/>
      <c r="I332" s="9"/>
    </row>
    <row r="333">
      <c r="G333" s="9"/>
      <c r="H333" s="9"/>
      <c r="I333" s="9"/>
    </row>
    <row r="334">
      <c r="G334" s="9"/>
      <c r="H334" s="9"/>
      <c r="I334" s="9"/>
    </row>
    <row r="335">
      <c r="G335" s="9"/>
      <c r="H335" s="9"/>
      <c r="I335" s="9"/>
    </row>
    <row r="336">
      <c r="G336" s="9"/>
      <c r="H336" s="9"/>
      <c r="I336" s="9"/>
    </row>
    <row r="337">
      <c r="G337" s="9"/>
      <c r="H337" s="9"/>
      <c r="I337" s="9"/>
    </row>
    <row r="338">
      <c r="G338" s="9"/>
      <c r="H338" s="9"/>
      <c r="I338" s="9"/>
    </row>
    <row r="339">
      <c r="G339" s="9"/>
      <c r="H339" s="9"/>
      <c r="I339" s="9"/>
    </row>
    <row r="340">
      <c r="G340" s="9"/>
      <c r="H340" s="9"/>
      <c r="I340" s="9"/>
    </row>
    <row r="341">
      <c r="G341" s="9"/>
      <c r="H341" s="9"/>
      <c r="I341" s="9"/>
    </row>
    <row r="342">
      <c r="G342" s="9"/>
      <c r="H342" s="9"/>
      <c r="I342" s="9"/>
    </row>
    <row r="343">
      <c r="G343" s="9"/>
      <c r="H343" s="9"/>
      <c r="I343" s="9"/>
    </row>
    <row r="344">
      <c r="G344" s="9"/>
      <c r="H344" s="9"/>
      <c r="I344" s="9"/>
    </row>
    <row r="345">
      <c r="G345" s="9"/>
      <c r="H345" s="9"/>
      <c r="I345" s="9"/>
    </row>
    <row r="346">
      <c r="G346" s="9"/>
      <c r="H346" s="9"/>
      <c r="I346" s="9"/>
    </row>
    <row r="347">
      <c r="G347" s="9"/>
      <c r="H347" s="9"/>
      <c r="I347" s="9"/>
    </row>
    <row r="348">
      <c r="G348" s="9"/>
      <c r="H348" s="9"/>
      <c r="I348" s="9"/>
    </row>
    <row r="349">
      <c r="G349" s="9"/>
      <c r="H349" s="9"/>
      <c r="I349" s="9"/>
    </row>
    <row r="350">
      <c r="G350" s="9"/>
      <c r="H350" s="9"/>
      <c r="I350" s="9"/>
    </row>
    <row r="351">
      <c r="G351" s="9"/>
      <c r="H351" s="9"/>
      <c r="I351" s="9"/>
    </row>
    <row r="352">
      <c r="G352" s="9"/>
      <c r="H352" s="9"/>
      <c r="I352" s="9"/>
    </row>
    <row r="353">
      <c r="G353" s="9"/>
      <c r="H353" s="9"/>
      <c r="I353" s="9"/>
    </row>
    <row r="354">
      <c r="G354" s="9"/>
      <c r="H354" s="9"/>
      <c r="I354" s="9"/>
    </row>
    <row r="355">
      <c r="G355" s="9"/>
      <c r="H355" s="9"/>
      <c r="I355" s="9"/>
    </row>
    <row r="356">
      <c r="G356" s="9"/>
      <c r="H356" s="9"/>
      <c r="I356" s="9"/>
    </row>
    <row r="357">
      <c r="G357" s="9"/>
      <c r="H357" s="9"/>
      <c r="I357" s="9"/>
    </row>
    <row r="358">
      <c r="G358" s="9"/>
      <c r="H358" s="9"/>
      <c r="I358" s="9"/>
    </row>
    <row r="359">
      <c r="G359" s="9"/>
      <c r="H359" s="9"/>
      <c r="I359" s="9"/>
    </row>
    <row r="360">
      <c r="G360" s="9"/>
      <c r="H360" s="9"/>
      <c r="I360" s="9"/>
    </row>
    <row r="361">
      <c r="G361" s="9"/>
      <c r="H361" s="9"/>
      <c r="I361" s="9"/>
    </row>
    <row r="362">
      <c r="G362" s="9"/>
      <c r="H362" s="9"/>
      <c r="I362" s="9"/>
    </row>
    <row r="363">
      <c r="G363" s="9"/>
      <c r="H363" s="9"/>
      <c r="I363" s="9"/>
    </row>
    <row r="364">
      <c r="G364" s="9"/>
      <c r="H364" s="9"/>
      <c r="I364" s="9"/>
    </row>
    <row r="365">
      <c r="G365" s="9"/>
      <c r="H365" s="9"/>
      <c r="I365" s="9"/>
    </row>
    <row r="366">
      <c r="G366" s="9"/>
      <c r="H366" s="9"/>
      <c r="I366" s="9"/>
    </row>
    <row r="367">
      <c r="G367" s="9"/>
      <c r="H367" s="9"/>
      <c r="I367" s="9"/>
    </row>
    <row r="368">
      <c r="G368" s="9"/>
      <c r="H368" s="9"/>
      <c r="I368" s="9"/>
    </row>
    <row r="369">
      <c r="G369" s="9"/>
      <c r="H369" s="9"/>
      <c r="I369" s="9"/>
    </row>
    <row r="370">
      <c r="G370" s="9"/>
      <c r="H370" s="9"/>
      <c r="I370" s="9"/>
    </row>
    <row r="371">
      <c r="G371" s="9"/>
      <c r="H371" s="9"/>
      <c r="I371" s="9"/>
    </row>
    <row r="372">
      <c r="G372" s="9"/>
      <c r="H372" s="9"/>
      <c r="I372" s="9"/>
    </row>
    <row r="373">
      <c r="G373" s="9"/>
      <c r="H373" s="9"/>
      <c r="I373" s="9"/>
    </row>
    <row r="374">
      <c r="G374" s="9"/>
      <c r="H374" s="9"/>
      <c r="I374" s="9"/>
    </row>
    <row r="375">
      <c r="G375" s="9"/>
      <c r="H375" s="9"/>
      <c r="I375" s="9"/>
    </row>
    <row r="376">
      <c r="G376" s="9"/>
      <c r="H376" s="9"/>
      <c r="I376" s="9"/>
    </row>
    <row r="377">
      <c r="G377" s="9"/>
      <c r="H377" s="9"/>
      <c r="I377" s="9"/>
    </row>
    <row r="378">
      <c r="G378" s="9"/>
      <c r="H378" s="9"/>
      <c r="I378" s="9"/>
    </row>
    <row r="379">
      <c r="G379" s="9"/>
      <c r="H379" s="9"/>
      <c r="I379" s="9"/>
    </row>
    <row r="380">
      <c r="G380" s="9"/>
      <c r="H380" s="9"/>
      <c r="I380" s="9"/>
    </row>
    <row r="381">
      <c r="G381" s="9"/>
      <c r="H381" s="9"/>
      <c r="I381" s="9"/>
    </row>
    <row r="382">
      <c r="G382" s="9"/>
      <c r="H382" s="9"/>
      <c r="I382" s="9"/>
    </row>
    <row r="383">
      <c r="G383" s="9"/>
      <c r="H383" s="9"/>
      <c r="I383" s="9"/>
    </row>
    <row r="384">
      <c r="G384" s="9"/>
      <c r="H384" s="9"/>
      <c r="I384" s="9"/>
    </row>
    <row r="385">
      <c r="G385" s="9"/>
      <c r="H385" s="9"/>
      <c r="I385" s="9"/>
    </row>
    <row r="386">
      <c r="G386" s="9"/>
      <c r="H386" s="9"/>
      <c r="I386" s="9"/>
    </row>
    <row r="387">
      <c r="G387" s="9"/>
      <c r="H387" s="9"/>
      <c r="I387" s="9"/>
    </row>
    <row r="388">
      <c r="G388" s="9"/>
      <c r="H388" s="9"/>
      <c r="I388" s="9"/>
    </row>
    <row r="389">
      <c r="G389" s="9"/>
      <c r="H389" s="9"/>
      <c r="I389" s="9"/>
    </row>
    <row r="390">
      <c r="G390" s="9"/>
      <c r="H390" s="9"/>
      <c r="I390" s="9"/>
    </row>
    <row r="391">
      <c r="G391" s="9"/>
      <c r="H391" s="9"/>
      <c r="I391" s="9"/>
    </row>
    <row r="392">
      <c r="G392" s="9"/>
      <c r="H392" s="9"/>
      <c r="I392" s="9"/>
    </row>
    <row r="393">
      <c r="G393" s="9"/>
      <c r="H393" s="9"/>
      <c r="I393" s="9"/>
    </row>
    <row r="394">
      <c r="G394" s="9"/>
      <c r="H394" s="9"/>
      <c r="I394" s="9"/>
    </row>
    <row r="395">
      <c r="G395" s="9"/>
      <c r="H395" s="9"/>
      <c r="I395" s="9"/>
    </row>
    <row r="396">
      <c r="G396" s="9"/>
      <c r="H396" s="9"/>
      <c r="I396" s="9"/>
    </row>
    <row r="397">
      <c r="G397" s="9"/>
      <c r="H397" s="9"/>
      <c r="I397" s="9"/>
    </row>
    <row r="398">
      <c r="G398" s="9"/>
      <c r="H398" s="9"/>
      <c r="I398" s="9"/>
    </row>
    <row r="399">
      <c r="G399" s="9"/>
      <c r="H399" s="9"/>
      <c r="I399" s="9"/>
    </row>
    <row r="400">
      <c r="G400" s="9"/>
      <c r="H400" s="9"/>
      <c r="I400" s="9"/>
    </row>
    <row r="401">
      <c r="G401" s="9"/>
      <c r="H401" s="9"/>
      <c r="I401" s="9"/>
    </row>
    <row r="402">
      <c r="G402" s="9"/>
      <c r="H402" s="9"/>
      <c r="I402" s="9"/>
    </row>
    <row r="403">
      <c r="G403" s="9"/>
      <c r="H403" s="9"/>
      <c r="I403" s="9"/>
    </row>
    <row r="404">
      <c r="G404" s="9"/>
      <c r="H404" s="9"/>
      <c r="I404" s="9"/>
    </row>
    <row r="405">
      <c r="G405" s="9"/>
      <c r="H405" s="9"/>
      <c r="I405" s="9"/>
    </row>
    <row r="406">
      <c r="G406" s="9"/>
      <c r="H406" s="9"/>
      <c r="I406" s="9"/>
    </row>
    <row r="407">
      <c r="G407" s="9"/>
      <c r="H407" s="9"/>
      <c r="I407" s="9"/>
    </row>
    <row r="408">
      <c r="G408" s="9"/>
      <c r="H408" s="9"/>
      <c r="I408" s="9"/>
    </row>
    <row r="409">
      <c r="G409" s="9"/>
      <c r="H409" s="9"/>
      <c r="I409" s="9"/>
    </row>
    <row r="410">
      <c r="G410" s="9"/>
      <c r="H410" s="9"/>
      <c r="I410" s="9"/>
    </row>
    <row r="411">
      <c r="G411" s="9"/>
      <c r="H411" s="9"/>
      <c r="I411" s="9"/>
    </row>
    <row r="412">
      <c r="G412" s="9"/>
      <c r="H412" s="9"/>
      <c r="I412" s="9"/>
    </row>
    <row r="413">
      <c r="G413" s="9"/>
      <c r="H413" s="9"/>
      <c r="I413" s="9"/>
    </row>
    <row r="414">
      <c r="G414" s="9"/>
      <c r="H414" s="9"/>
      <c r="I414" s="9"/>
    </row>
    <row r="415">
      <c r="G415" s="9"/>
      <c r="H415" s="9"/>
      <c r="I415" s="9"/>
    </row>
    <row r="416">
      <c r="G416" s="9"/>
      <c r="H416" s="9"/>
      <c r="I416" s="9"/>
    </row>
    <row r="417">
      <c r="G417" s="9"/>
      <c r="H417" s="9"/>
      <c r="I417" s="9"/>
    </row>
    <row r="418">
      <c r="G418" s="9"/>
      <c r="H418" s="9"/>
      <c r="I418" s="9"/>
    </row>
    <row r="419">
      <c r="G419" s="9"/>
      <c r="H419" s="9"/>
      <c r="I419" s="9"/>
    </row>
    <row r="420">
      <c r="G420" s="9"/>
      <c r="H420" s="9"/>
      <c r="I420" s="9"/>
    </row>
    <row r="421">
      <c r="G421" s="9"/>
      <c r="H421" s="9"/>
      <c r="I421" s="9"/>
    </row>
    <row r="422">
      <c r="G422" s="9"/>
      <c r="H422" s="9"/>
      <c r="I422" s="9"/>
    </row>
    <row r="423">
      <c r="G423" s="9"/>
      <c r="H423" s="9"/>
      <c r="I423" s="9"/>
    </row>
    <row r="424">
      <c r="G424" s="9"/>
      <c r="H424" s="9"/>
      <c r="I424" s="9"/>
    </row>
    <row r="425">
      <c r="G425" s="9"/>
      <c r="H425" s="9"/>
      <c r="I425" s="9"/>
    </row>
    <row r="426">
      <c r="G426" s="9"/>
      <c r="H426" s="9"/>
      <c r="I426" s="9"/>
    </row>
    <row r="427">
      <c r="G427" s="9"/>
      <c r="H427" s="9"/>
      <c r="I427" s="9"/>
    </row>
    <row r="428">
      <c r="G428" s="9"/>
      <c r="H428" s="9"/>
      <c r="I428" s="9"/>
    </row>
    <row r="429">
      <c r="G429" s="9"/>
      <c r="H429" s="9"/>
      <c r="I429" s="9"/>
    </row>
    <row r="430">
      <c r="G430" s="9"/>
      <c r="H430" s="9"/>
      <c r="I430" s="9"/>
    </row>
    <row r="431">
      <c r="G431" s="9"/>
      <c r="H431" s="9"/>
      <c r="I431" s="9"/>
    </row>
    <row r="432">
      <c r="G432" s="9"/>
      <c r="H432" s="9"/>
      <c r="I432" s="9"/>
    </row>
    <row r="433">
      <c r="G433" s="9"/>
      <c r="H433" s="9"/>
      <c r="I433" s="9"/>
    </row>
    <row r="434">
      <c r="G434" s="9"/>
      <c r="H434" s="9"/>
      <c r="I434" s="9"/>
    </row>
    <row r="435">
      <c r="G435" s="9"/>
      <c r="H435" s="9"/>
      <c r="I435" s="9"/>
    </row>
    <row r="436">
      <c r="G436" s="9"/>
      <c r="H436" s="9"/>
      <c r="I436" s="9"/>
    </row>
    <row r="437">
      <c r="G437" s="9"/>
      <c r="H437" s="9"/>
      <c r="I437" s="9"/>
    </row>
    <row r="438">
      <c r="G438" s="9"/>
      <c r="H438" s="9"/>
      <c r="I438" s="9"/>
    </row>
    <row r="439">
      <c r="G439" s="9"/>
      <c r="H439" s="9"/>
      <c r="I439" s="9"/>
    </row>
    <row r="440">
      <c r="G440" s="9"/>
      <c r="H440" s="9"/>
      <c r="I440" s="9"/>
    </row>
    <row r="441">
      <c r="G441" s="9"/>
      <c r="H441" s="9"/>
      <c r="I441" s="9"/>
    </row>
    <row r="442">
      <c r="G442" s="9"/>
      <c r="H442" s="9"/>
      <c r="I442" s="9"/>
    </row>
    <row r="443">
      <c r="G443" s="9"/>
      <c r="H443" s="9"/>
      <c r="I443" s="9"/>
    </row>
    <row r="444">
      <c r="G444" s="9"/>
      <c r="H444" s="9"/>
      <c r="I444" s="9"/>
    </row>
    <row r="445">
      <c r="G445" s="9"/>
      <c r="H445" s="9"/>
      <c r="I445" s="9"/>
    </row>
    <row r="446">
      <c r="G446" s="9"/>
      <c r="H446" s="9"/>
      <c r="I446" s="9"/>
    </row>
    <row r="447">
      <c r="G447" s="9"/>
      <c r="H447" s="9"/>
      <c r="I447" s="9"/>
    </row>
    <row r="448">
      <c r="G448" s="9"/>
      <c r="H448" s="9"/>
      <c r="I448" s="9"/>
    </row>
    <row r="449">
      <c r="G449" s="9"/>
      <c r="H449" s="9"/>
      <c r="I449" s="9"/>
    </row>
    <row r="450">
      <c r="G450" s="9"/>
      <c r="H450" s="9"/>
      <c r="I450" s="9"/>
    </row>
    <row r="451">
      <c r="G451" s="9"/>
      <c r="H451" s="9"/>
      <c r="I451" s="9"/>
    </row>
    <row r="452">
      <c r="G452" s="9"/>
      <c r="H452" s="9"/>
      <c r="I452" s="9"/>
    </row>
    <row r="453">
      <c r="G453" s="9"/>
      <c r="H453" s="9"/>
      <c r="I453" s="9"/>
    </row>
    <row r="454">
      <c r="G454" s="9"/>
      <c r="H454" s="9"/>
      <c r="I454" s="9"/>
    </row>
    <row r="455">
      <c r="G455" s="9"/>
      <c r="H455" s="9"/>
      <c r="I455" s="9"/>
    </row>
    <row r="456">
      <c r="G456" s="9"/>
      <c r="H456" s="9"/>
      <c r="I456" s="9"/>
    </row>
    <row r="457">
      <c r="G457" s="9"/>
      <c r="H457" s="9"/>
      <c r="I457" s="9"/>
    </row>
    <row r="458">
      <c r="G458" s="9"/>
      <c r="H458" s="9"/>
      <c r="I458" s="9"/>
    </row>
    <row r="459">
      <c r="G459" s="9"/>
      <c r="H459" s="9"/>
      <c r="I459" s="9"/>
    </row>
    <row r="460">
      <c r="G460" s="9"/>
      <c r="H460" s="9"/>
      <c r="I460" s="9"/>
    </row>
    <row r="461">
      <c r="G461" s="9"/>
      <c r="H461" s="9"/>
      <c r="I461" s="9"/>
    </row>
    <row r="462">
      <c r="G462" s="9"/>
      <c r="H462" s="9"/>
      <c r="I462" s="9"/>
    </row>
    <row r="463">
      <c r="G463" s="9"/>
      <c r="H463" s="9"/>
      <c r="I463" s="9"/>
    </row>
    <row r="464">
      <c r="G464" s="9"/>
      <c r="H464" s="9"/>
      <c r="I464" s="9"/>
    </row>
    <row r="465">
      <c r="G465" s="9"/>
      <c r="H465" s="9"/>
      <c r="I465" s="9"/>
    </row>
    <row r="466">
      <c r="G466" s="9"/>
      <c r="H466" s="9"/>
      <c r="I466" s="9"/>
    </row>
    <row r="467">
      <c r="G467" s="9"/>
      <c r="H467" s="9"/>
      <c r="I467" s="9"/>
    </row>
    <row r="468">
      <c r="G468" s="9"/>
      <c r="H468" s="9"/>
      <c r="I468" s="9"/>
    </row>
    <row r="469">
      <c r="G469" s="9"/>
      <c r="H469" s="9"/>
      <c r="I469" s="9"/>
    </row>
    <row r="470">
      <c r="G470" s="9"/>
      <c r="H470" s="9"/>
      <c r="I470" s="9"/>
    </row>
    <row r="471">
      <c r="G471" s="9"/>
      <c r="H471" s="9"/>
      <c r="I471" s="9"/>
    </row>
    <row r="472">
      <c r="G472" s="9"/>
      <c r="H472" s="9"/>
      <c r="I472" s="9"/>
    </row>
    <row r="473">
      <c r="G473" s="9"/>
      <c r="H473" s="9"/>
      <c r="I473" s="9"/>
    </row>
    <row r="474">
      <c r="G474" s="9"/>
      <c r="H474" s="9"/>
      <c r="I474" s="9"/>
    </row>
    <row r="475">
      <c r="G475" s="9"/>
      <c r="H475" s="9"/>
      <c r="I475" s="9"/>
    </row>
    <row r="476">
      <c r="G476" s="9"/>
      <c r="H476" s="9"/>
      <c r="I476" s="9"/>
    </row>
    <row r="477">
      <c r="G477" s="9"/>
      <c r="H477" s="9"/>
      <c r="I477" s="9"/>
    </row>
    <row r="478">
      <c r="G478" s="9"/>
      <c r="H478" s="9"/>
      <c r="I478" s="9"/>
    </row>
    <row r="479">
      <c r="G479" s="9"/>
      <c r="H479" s="9"/>
      <c r="I479" s="9"/>
    </row>
    <row r="480">
      <c r="G480" s="9"/>
      <c r="H480" s="9"/>
      <c r="I480" s="9"/>
    </row>
    <row r="481">
      <c r="G481" s="9"/>
      <c r="H481" s="9"/>
      <c r="I481" s="9"/>
    </row>
    <row r="482">
      <c r="G482" s="9"/>
      <c r="H482" s="9"/>
      <c r="I482" s="9"/>
    </row>
    <row r="483">
      <c r="G483" s="9"/>
      <c r="H483" s="9"/>
      <c r="I483" s="9"/>
    </row>
    <row r="484">
      <c r="G484" s="9"/>
      <c r="H484" s="9"/>
      <c r="I484" s="9"/>
    </row>
    <row r="485">
      <c r="G485" s="9"/>
      <c r="H485" s="9"/>
      <c r="I485" s="9"/>
    </row>
    <row r="486">
      <c r="G486" s="9"/>
      <c r="H486" s="9"/>
      <c r="I486" s="9"/>
    </row>
    <row r="487">
      <c r="G487" s="9"/>
      <c r="H487" s="9"/>
      <c r="I487" s="9"/>
    </row>
    <row r="488">
      <c r="G488" s="9"/>
      <c r="H488" s="9"/>
      <c r="I488" s="9"/>
    </row>
    <row r="489">
      <c r="G489" s="9"/>
      <c r="H489" s="9"/>
      <c r="I489" s="9"/>
    </row>
    <row r="490">
      <c r="G490" s="9"/>
      <c r="H490" s="9"/>
      <c r="I490" s="9"/>
    </row>
    <row r="491">
      <c r="G491" s="9"/>
      <c r="H491" s="9"/>
      <c r="I491" s="9"/>
    </row>
    <row r="492">
      <c r="G492" s="9"/>
      <c r="H492" s="9"/>
      <c r="I492" s="9"/>
    </row>
    <row r="493">
      <c r="G493" s="9"/>
      <c r="H493" s="9"/>
      <c r="I493" s="9"/>
    </row>
    <row r="494">
      <c r="G494" s="9"/>
      <c r="H494" s="9"/>
      <c r="I494" s="9"/>
    </row>
    <row r="495">
      <c r="G495" s="9"/>
      <c r="H495" s="9"/>
      <c r="I495" s="9"/>
    </row>
    <row r="496">
      <c r="G496" s="9"/>
      <c r="H496" s="9"/>
      <c r="I496" s="9"/>
    </row>
    <row r="497">
      <c r="G497" s="9"/>
      <c r="H497" s="9"/>
      <c r="I497" s="9"/>
    </row>
    <row r="498">
      <c r="G498" s="9"/>
      <c r="H498" s="9"/>
      <c r="I498" s="9"/>
    </row>
    <row r="499">
      <c r="G499" s="9"/>
      <c r="H499" s="9"/>
      <c r="I499" s="9"/>
    </row>
    <row r="500">
      <c r="G500" s="9"/>
      <c r="H500" s="9"/>
      <c r="I500" s="9"/>
    </row>
    <row r="501">
      <c r="G501" s="9"/>
      <c r="H501" s="9"/>
      <c r="I501" s="9"/>
    </row>
    <row r="502">
      <c r="G502" s="9"/>
      <c r="H502" s="9"/>
      <c r="I502" s="9"/>
    </row>
    <row r="503">
      <c r="G503" s="9"/>
      <c r="H503" s="9"/>
      <c r="I503" s="9"/>
    </row>
    <row r="504">
      <c r="G504" s="9"/>
      <c r="H504" s="9"/>
      <c r="I504" s="9"/>
    </row>
    <row r="505">
      <c r="G505" s="9"/>
      <c r="H505" s="9"/>
      <c r="I505" s="9"/>
    </row>
    <row r="506">
      <c r="G506" s="9"/>
      <c r="H506" s="9"/>
      <c r="I506" s="9"/>
    </row>
    <row r="507">
      <c r="G507" s="9"/>
      <c r="H507" s="9"/>
      <c r="I507" s="9"/>
    </row>
    <row r="508">
      <c r="G508" s="9"/>
      <c r="H508" s="9"/>
      <c r="I508" s="9"/>
    </row>
    <row r="509">
      <c r="G509" s="9"/>
      <c r="H509" s="9"/>
      <c r="I509" s="9"/>
    </row>
    <row r="510">
      <c r="G510" s="9"/>
      <c r="H510" s="9"/>
      <c r="I510" s="9"/>
    </row>
    <row r="511">
      <c r="G511" s="9"/>
      <c r="H511" s="9"/>
      <c r="I511" s="9"/>
    </row>
    <row r="512">
      <c r="G512" s="9"/>
      <c r="H512" s="9"/>
      <c r="I512" s="9"/>
    </row>
    <row r="513">
      <c r="G513" s="9"/>
      <c r="H513" s="9"/>
      <c r="I513" s="9"/>
    </row>
    <row r="514">
      <c r="G514" s="9"/>
      <c r="H514" s="9"/>
      <c r="I514" s="9"/>
    </row>
    <row r="515">
      <c r="G515" s="9"/>
      <c r="H515" s="9"/>
      <c r="I515" s="9"/>
    </row>
    <row r="516">
      <c r="G516" s="9"/>
      <c r="H516" s="9"/>
      <c r="I516" s="9"/>
    </row>
    <row r="517">
      <c r="G517" s="9"/>
      <c r="H517" s="9"/>
      <c r="I517" s="9"/>
    </row>
    <row r="518">
      <c r="G518" s="9"/>
      <c r="H518" s="9"/>
      <c r="I518" s="9"/>
    </row>
    <row r="519">
      <c r="G519" s="9"/>
      <c r="H519" s="9"/>
      <c r="I519" s="9"/>
    </row>
    <row r="520">
      <c r="G520" s="9"/>
      <c r="H520" s="9"/>
      <c r="I520" s="9"/>
    </row>
    <row r="521">
      <c r="G521" s="9"/>
      <c r="H521" s="9"/>
      <c r="I521" s="9"/>
    </row>
    <row r="522">
      <c r="G522" s="9"/>
      <c r="H522" s="9"/>
      <c r="I522" s="9"/>
    </row>
    <row r="523">
      <c r="G523" s="9"/>
      <c r="H523" s="9"/>
      <c r="I523" s="9"/>
    </row>
    <row r="524">
      <c r="G524" s="9"/>
      <c r="H524" s="9"/>
      <c r="I524" s="9"/>
    </row>
    <row r="525">
      <c r="G525" s="9"/>
      <c r="H525" s="9"/>
      <c r="I525" s="9"/>
    </row>
    <row r="526">
      <c r="G526" s="9"/>
      <c r="H526" s="9"/>
      <c r="I526" s="9"/>
    </row>
    <row r="527">
      <c r="G527" s="9"/>
      <c r="H527" s="9"/>
      <c r="I527" s="9"/>
    </row>
    <row r="528">
      <c r="G528" s="9"/>
      <c r="H528" s="9"/>
      <c r="I528" s="9"/>
    </row>
    <row r="529">
      <c r="G529" s="9"/>
      <c r="H529" s="9"/>
      <c r="I529" s="9"/>
    </row>
    <row r="530">
      <c r="G530" s="9"/>
      <c r="H530" s="9"/>
      <c r="I530" s="9"/>
    </row>
    <row r="531">
      <c r="G531" s="9"/>
      <c r="H531" s="9"/>
      <c r="I531" s="9"/>
    </row>
    <row r="532">
      <c r="G532" s="9"/>
      <c r="H532" s="9"/>
      <c r="I532" s="9"/>
    </row>
    <row r="533">
      <c r="G533" s="9"/>
      <c r="H533" s="9"/>
      <c r="I533" s="9"/>
    </row>
    <row r="534">
      <c r="G534" s="9"/>
      <c r="H534" s="9"/>
      <c r="I534" s="9"/>
    </row>
    <row r="535">
      <c r="G535" s="9"/>
      <c r="H535" s="9"/>
      <c r="I535" s="9"/>
    </row>
    <row r="536">
      <c r="G536" s="9"/>
      <c r="H536" s="9"/>
      <c r="I536" s="9"/>
    </row>
    <row r="537">
      <c r="G537" s="9"/>
      <c r="H537" s="9"/>
      <c r="I537" s="9"/>
    </row>
    <row r="538">
      <c r="G538" s="9"/>
      <c r="H538" s="9"/>
      <c r="I538" s="9"/>
    </row>
    <row r="539">
      <c r="G539" s="9"/>
      <c r="H539" s="9"/>
      <c r="I539" s="9"/>
    </row>
    <row r="540">
      <c r="G540" s="9"/>
      <c r="H540" s="9"/>
      <c r="I540" s="9"/>
    </row>
    <row r="541">
      <c r="G541" s="9"/>
      <c r="H541" s="9"/>
      <c r="I541" s="9"/>
    </row>
    <row r="542">
      <c r="G542" s="9"/>
      <c r="H542" s="9"/>
      <c r="I542" s="9"/>
    </row>
    <row r="543">
      <c r="G543" s="9"/>
      <c r="H543" s="9"/>
      <c r="I543" s="9"/>
    </row>
    <row r="544">
      <c r="G544" s="9"/>
      <c r="H544" s="9"/>
      <c r="I544" s="9"/>
    </row>
    <row r="545">
      <c r="G545" s="9"/>
      <c r="H545" s="9"/>
      <c r="I545" s="9"/>
    </row>
    <row r="546">
      <c r="G546" s="9"/>
      <c r="H546" s="9"/>
      <c r="I546" s="9"/>
    </row>
    <row r="547">
      <c r="G547" s="9"/>
      <c r="H547" s="9"/>
      <c r="I547" s="9"/>
    </row>
    <row r="548">
      <c r="G548" s="9"/>
      <c r="H548" s="9"/>
      <c r="I548" s="9"/>
    </row>
    <row r="549">
      <c r="G549" s="9"/>
      <c r="H549" s="9"/>
      <c r="I549" s="9"/>
    </row>
    <row r="550">
      <c r="G550" s="9"/>
      <c r="H550" s="9"/>
      <c r="I550" s="9"/>
    </row>
    <row r="551">
      <c r="G551" s="9"/>
      <c r="H551" s="9"/>
      <c r="I551" s="9"/>
    </row>
    <row r="552">
      <c r="G552" s="9"/>
      <c r="H552" s="9"/>
      <c r="I552" s="9"/>
    </row>
    <row r="553">
      <c r="G553" s="9"/>
      <c r="H553" s="9"/>
      <c r="I553" s="9"/>
    </row>
    <row r="554">
      <c r="G554" s="9"/>
      <c r="H554" s="9"/>
      <c r="I554" s="9"/>
    </row>
    <row r="555">
      <c r="G555" s="9"/>
      <c r="H555" s="9"/>
      <c r="I555" s="9"/>
    </row>
    <row r="556">
      <c r="G556" s="9"/>
      <c r="H556" s="9"/>
      <c r="I556" s="9"/>
    </row>
    <row r="557">
      <c r="G557" s="9"/>
      <c r="H557" s="9"/>
      <c r="I557" s="9"/>
    </row>
    <row r="558">
      <c r="G558" s="9"/>
      <c r="H558" s="9"/>
      <c r="I558" s="9"/>
    </row>
    <row r="559">
      <c r="G559" s="9"/>
      <c r="H559" s="9"/>
      <c r="I559" s="9"/>
    </row>
    <row r="560">
      <c r="G560" s="9"/>
      <c r="H560" s="9"/>
      <c r="I560" s="9"/>
    </row>
    <row r="561">
      <c r="G561" s="9"/>
      <c r="H561" s="9"/>
      <c r="I561" s="9"/>
    </row>
    <row r="562">
      <c r="G562" s="9"/>
      <c r="H562" s="9"/>
      <c r="I562" s="9"/>
    </row>
    <row r="563">
      <c r="G563" s="9"/>
      <c r="H563" s="9"/>
      <c r="I563" s="9"/>
    </row>
    <row r="564">
      <c r="G564" s="9"/>
      <c r="H564" s="9"/>
      <c r="I564" s="9"/>
    </row>
    <row r="565">
      <c r="G565" s="9"/>
      <c r="H565" s="9"/>
      <c r="I565" s="9"/>
    </row>
    <row r="566">
      <c r="G566" s="9"/>
      <c r="H566" s="9"/>
      <c r="I566" s="9"/>
    </row>
    <row r="567">
      <c r="G567" s="9"/>
      <c r="H567" s="9"/>
      <c r="I567" s="9"/>
    </row>
    <row r="568">
      <c r="G568" s="9"/>
      <c r="H568" s="9"/>
      <c r="I568" s="9"/>
    </row>
    <row r="569">
      <c r="G569" s="9"/>
      <c r="H569" s="9"/>
      <c r="I569" s="9"/>
    </row>
    <row r="570">
      <c r="G570" s="9"/>
      <c r="H570" s="9"/>
      <c r="I570" s="9"/>
    </row>
    <row r="571">
      <c r="G571" s="9"/>
      <c r="H571" s="9"/>
      <c r="I571" s="9"/>
    </row>
    <row r="572">
      <c r="G572" s="9"/>
      <c r="H572" s="9"/>
      <c r="I572" s="9"/>
    </row>
    <row r="573">
      <c r="G573" s="9"/>
      <c r="H573" s="9"/>
      <c r="I573" s="9"/>
    </row>
    <row r="574">
      <c r="G574" s="9"/>
      <c r="H574" s="9"/>
      <c r="I574" s="9"/>
    </row>
    <row r="575">
      <c r="G575" s="9"/>
      <c r="H575" s="9"/>
      <c r="I575" s="9"/>
    </row>
    <row r="576">
      <c r="G576" s="9"/>
      <c r="H576" s="9"/>
      <c r="I576" s="9"/>
    </row>
    <row r="577">
      <c r="G577" s="9"/>
      <c r="H577" s="9"/>
      <c r="I577" s="9"/>
    </row>
    <row r="578">
      <c r="G578" s="9"/>
      <c r="H578" s="9"/>
      <c r="I578" s="9"/>
    </row>
    <row r="579">
      <c r="G579" s="9"/>
      <c r="H579" s="9"/>
      <c r="I579" s="9"/>
    </row>
    <row r="580">
      <c r="G580" s="9"/>
      <c r="H580" s="9"/>
      <c r="I580" s="9"/>
    </row>
    <row r="581">
      <c r="G581" s="9"/>
      <c r="H581" s="9"/>
      <c r="I581" s="9"/>
    </row>
    <row r="582">
      <c r="G582" s="9"/>
      <c r="H582" s="9"/>
      <c r="I582" s="9"/>
    </row>
    <row r="583">
      <c r="G583" s="9"/>
      <c r="H583" s="9"/>
      <c r="I583" s="9"/>
    </row>
    <row r="584">
      <c r="G584" s="9"/>
      <c r="H584" s="9"/>
      <c r="I584" s="9"/>
    </row>
    <row r="585">
      <c r="G585" s="9"/>
      <c r="H585" s="9"/>
      <c r="I585" s="9"/>
    </row>
    <row r="586">
      <c r="G586" s="9"/>
      <c r="H586" s="9"/>
      <c r="I586" s="9"/>
    </row>
    <row r="587">
      <c r="G587" s="9"/>
      <c r="H587" s="9"/>
      <c r="I587" s="9"/>
    </row>
    <row r="588">
      <c r="G588" s="9"/>
      <c r="H588" s="9"/>
      <c r="I588" s="9"/>
    </row>
    <row r="589">
      <c r="G589" s="9"/>
      <c r="H589" s="9"/>
      <c r="I589" s="9"/>
    </row>
    <row r="590">
      <c r="G590" s="9"/>
      <c r="H590" s="9"/>
      <c r="I590" s="9"/>
    </row>
    <row r="591">
      <c r="G591" s="9"/>
      <c r="H591" s="9"/>
      <c r="I591" s="9"/>
    </row>
    <row r="592">
      <c r="G592" s="9"/>
      <c r="H592" s="9"/>
      <c r="I592" s="9"/>
    </row>
    <row r="593">
      <c r="G593" s="9"/>
      <c r="H593" s="9"/>
      <c r="I593" s="9"/>
    </row>
    <row r="594">
      <c r="G594" s="9"/>
      <c r="H594" s="9"/>
      <c r="I594" s="9"/>
    </row>
    <row r="595">
      <c r="G595" s="9"/>
      <c r="H595" s="9"/>
      <c r="I595" s="9"/>
    </row>
    <row r="596">
      <c r="G596" s="9"/>
      <c r="H596" s="9"/>
      <c r="I596" s="9"/>
    </row>
    <row r="597">
      <c r="G597" s="9"/>
      <c r="H597" s="9"/>
      <c r="I597" s="9"/>
    </row>
    <row r="598">
      <c r="G598" s="9"/>
      <c r="H598" s="9"/>
      <c r="I598" s="9"/>
    </row>
    <row r="599">
      <c r="G599" s="9"/>
      <c r="H599" s="9"/>
      <c r="I599" s="9"/>
    </row>
    <row r="600">
      <c r="G600" s="9"/>
      <c r="H600" s="9"/>
      <c r="I600" s="9"/>
    </row>
    <row r="601">
      <c r="G601" s="9"/>
      <c r="H601" s="9"/>
      <c r="I601" s="9"/>
    </row>
    <row r="602">
      <c r="G602" s="9"/>
      <c r="H602" s="9"/>
      <c r="I602" s="9"/>
    </row>
    <row r="603">
      <c r="G603" s="9"/>
      <c r="H603" s="9"/>
      <c r="I603" s="9"/>
    </row>
    <row r="604">
      <c r="G604" s="9"/>
      <c r="H604" s="9"/>
      <c r="I604" s="9"/>
    </row>
    <row r="605">
      <c r="G605" s="9"/>
      <c r="H605" s="9"/>
      <c r="I605" s="9"/>
    </row>
    <row r="606">
      <c r="G606" s="9"/>
      <c r="H606" s="9"/>
      <c r="I606" s="9"/>
    </row>
    <row r="607">
      <c r="G607" s="9"/>
      <c r="H607" s="9"/>
      <c r="I607" s="9"/>
    </row>
    <row r="608">
      <c r="G608" s="9"/>
      <c r="H608" s="9"/>
      <c r="I608" s="9"/>
    </row>
    <row r="609">
      <c r="G609" s="9"/>
      <c r="H609" s="9"/>
      <c r="I609" s="9"/>
    </row>
    <row r="610">
      <c r="G610" s="9"/>
      <c r="H610" s="9"/>
      <c r="I610" s="9"/>
    </row>
    <row r="611">
      <c r="G611" s="9"/>
      <c r="H611" s="9"/>
      <c r="I611" s="9"/>
    </row>
    <row r="612">
      <c r="G612" s="9"/>
      <c r="H612" s="9"/>
      <c r="I612" s="9"/>
    </row>
    <row r="613">
      <c r="G613" s="9"/>
      <c r="H613" s="9"/>
      <c r="I613" s="9"/>
    </row>
    <row r="614">
      <c r="G614" s="9"/>
      <c r="H614" s="9"/>
      <c r="I614" s="9"/>
    </row>
    <row r="615">
      <c r="G615" s="9"/>
      <c r="H615" s="9"/>
      <c r="I615" s="9"/>
    </row>
    <row r="616">
      <c r="G616" s="9"/>
      <c r="H616" s="9"/>
      <c r="I616" s="9"/>
    </row>
    <row r="617">
      <c r="G617" s="9"/>
      <c r="H617" s="9"/>
      <c r="I617" s="9"/>
    </row>
    <row r="618">
      <c r="G618" s="9"/>
      <c r="H618" s="9"/>
      <c r="I618" s="9"/>
    </row>
    <row r="619">
      <c r="G619" s="9"/>
      <c r="H619" s="9"/>
      <c r="I619" s="9"/>
    </row>
    <row r="620">
      <c r="G620" s="9"/>
      <c r="H620" s="9"/>
      <c r="I620" s="9"/>
    </row>
    <row r="621">
      <c r="G621" s="9"/>
      <c r="H621" s="9"/>
      <c r="I621" s="9"/>
    </row>
    <row r="622">
      <c r="G622" s="9"/>
      <c r="H622" s="9"/>
      <c r="I622" s="9"/>
    </row>
    <row r="623">
      <c r="G623" s="9"/>
      <c r="H623" s="9"/>
      <c r="I623" s="9"/>
    </row>
    <row r="624">
      <c r="G624" s="9"/>
      <c r="H624" s="9"/>
      <c r="I624" s="9"/>
    </row>
    <row r="625">
      <c r="G625" s="9"/>
      <c r="H625" s="9"/>
      <c r="I625" s="9"/>
    </row>
    <row r="626">
      <c r="G626" s="9"/>
      <c r="H626" s="9"/>
      <c r="I626" s="9"/>
    </row>
    <row r="627">
      <c r="G627" s="9"/>
      <c r="H627" s="9"/>
      <c r="I627" s="9"/>
    </row>
    <row r="628">
      <c r="G628" s="9"/>
      <c r="H628" s="9"/>
      <c r="I628" s="9"/>
    </row>
    <row r="629">
      <c r="G629" s="9"/>
      <c r="H629" s="9"/>
      <c r="I629" s="9"/>
    </row>
    <row r="630">
      <c r="G630" s="9"/>
      <c r="H630" s="9"/>
      <c r="I630" s="9"/>
    </row>
    <row r="631">
      <c r="G631" s="9"/>
      <c r="H631" s="9"/>
      <c r="I631" s="9"/>
    </row>
    <row r="632">
      <c r="G632" s="9"/>
      <c r="H632" s="9"/>
      <c r="I632" s="9"/>
    </row>
    <row r="633">
      <c r="G633" s="9"/>
      <c r="H633" s="9"/>
      <c r="I633" s="9"/>
    </row>
    <row r="634">
      <c r="G634" s="9"/>
      <c r="H634" s="9"/>
      <c r="I634" s="9"/>
    </row>
    <row r="635">
      <c r="G635" s="9"/>
      <c r="H635" s="9"/>
      <c r="I635" s="9"/>
    </row>
    <row r="636">
      <c r="G636" s="9"/>
      <c r="H636" s="9"/>
      <c r="I636" s="9"/>
    </row>
    <row r="637">
      <c r="G637" s="9"/>
      <c r="H637" s="9"/>
      <c r="I637" s="9"/>
    </row>
    <row r="638">
      <c r="G638" s="9"/>
      <c r="H638" s="9"/>
      <c r="I638" s="9"/>
    </row>
    <row r="639">
      <c r="G639" s="9"/>
      <c r="H639" s="9"/>
      <c r="I639" s="9"/>
    </row>
    <row r="640">
      <c r="G640" s="9"/>
      <c r="H640" s="9"/>
      <c r="I640" s="9"/>
    </row>
    <row r="641">
      <c r="G641" s="9"/>
      <c r="H641" s="9"/>
      <c r="I641" s="9"/>
    </row>
    <row r="642">
      <c r="G642" s="9"/>
      <c r="H642" s="9"/>
      <c r="I642" s="9"/>
    </row>
    <row r="643">
      <c r="G643" s="9"/>
      <c r="H643" s="9"/>
      <c r="I643" s="9"/>
    </row>
    <row r="644">
      <c r="G644" s="9"/>
      <c r="H644" s="9"/>
      <c r="I644" s="9"/>
    </row>
    <row r="645">
      <c r="G645" s="9"/>
      <c r="H645" s="9"/>
      <c r="I645" s="9"/>
    </row>
    <row r="646">
      <c r="G646" s="9"/>
      <c r="H646" s="9"/>
      <c r="I646" s="9"/>
    </row>
    <row r="647">
      <c r="G647" s="9"/>
      <c r="H647" s="9"/>
      <c r="I647" s="9"/>
    </row>
    <row r="648">
      <c r="G648" s="9"/>
      <c r="H648" s="9"/>
      <c r="I648" s="9"/>
    </row>
    <row r="649">
      <c r="G649" s="9"/>
      <c r="H649" s="9"/>
      <c r="I649" s="9"/>
    </row>
    <row r="650">
      <c r="G650" s="9"/>
      <c r="H650" s="9"/>
      <c r="I650" s="9"/>
    </row>
    <row r="651">
      <c r="G651" s="9"/>
      <c r="H651" s="9"/>
      <c r="I651" s="9"/>
    </row>
    <row r="652">
      <c r="G652" s="9"/>
      <c r="H652" s="9"/>
      <c r="I652" s="9"/>
    </row>
    <row r="653">
      <c r="G653" s="9"/>
      <c r="H653" s="9"/>
      <c r="I653" s="9"/>
    </row>
    <row r="654">
      <c r="G654" s="9"/>
      <c r="H654" s="9"/>
      <c r="I654" s="9"/>
    </row>
    <row r="655">
      <c r="G655" s="9"/>
      <c r="H655" s="9"/>
      <c r="I655" s="9"/>
    </row>
    <row r="656">
      <c r="G656" s="9"/>
      <c r="H656" s="9"/>
      <c r="I656" s="9"/>
    </row>
    <row r="657">
      <c r="G657" s="9"/>
      <c r="H657" s="9"/>
      <c r="I657" s="9"/>
    </row>
    <row r="658">
      <c r="G658" s="9"/>
      <c r="H658" s="9"/>
      <c r="I658" s="9"/>
    </row>
    <row r="659">
      <c r="G659" s="9"/>
      <c r="H659" s="9"/>
      <c r="I659" s="9"/>
    </row>
    <row r="660">
      <c r="G660" s="9"/>
      <c r="H660" s="9"/>
      <c r="I660" s="9"/>
    </row>
    <row r="661">
      <c r="G661" s="9"/>
      <c r="H661" s="9"/>
      <c r="I661" s="9"/>
    </row>
    <row r="662">
      <c r="G662" s="9"/>
      <c r="H662" s="9"/>
      <c r="I662" s="9"/>
    </row>
    <row r="663">
      <c r="G663" s="9"/>
      <c r="H663" s="9"/>
      <c r="I663" s="9"/>
    </row>
    <row r="664">
      <c r="G664" s="9"/>
      <c r="H664" s="9"/>
      <c r="I664" s="9"/>
    </row>
    <row r="665">
      <c r="G665" s="9"/>
      <c r="H665" s="9"/>
      <c r="I665" s="9"/>
    </row>
    <row r="666">
      <c r="G666" s="9"/>
      <c r="H666" s="9"/>
      <c r="I666" s="9"/>
    </row>
    <row r="667">
      <c r="G667" s="9"/>
      <c r="H667" s="9"/>
      <c r="I667" s="9"/>
    </row>
    <row r="668">
      <c r="G668" s="9"/>
      <c r="H668" s="9"/>
      <c r="I668" s="9"/>
    </row>
    <row r="669">
      <c r="G669" s="9"/>
      <c r="H669" s="9"/>
      <c r="I669" s="9"/>
    </row>
    <row r="670">
      <c r="G670" s="9"/>
      <c r="H670" s="9"/>
      <c r="I670" s="9"/>
    </row>
    <row r="671">
      <c r="G671" s="9"/>
      <c r="H671" s="9"/>
      <c r="I671" s="9"/>
    </row>
    <row r="672">
      <c r="G672" s="9"/>
      <c r="H672" s="9"/>
      <c r="I672" s="9"/>
    </row>
    <row r="673">
      <c r="G673" s="9"/>
      <c r="H673" s="9"/>
      <c r="I673" s="9"/>
    </row>
    <row r="674">
      <c r="G674" s="9"/>
      <c r="H674" s="9"/>
      <c r="I674" s="9"/>
    </row>
    <row r="675">
      <c r="G675" s="9"/>
      <c r="H675" s="9"/>
      <c r="I675" s="9"/>
    </row>
    <row r="676">
      <c r="G676" s="9"/>
      <c r="H676" s="9"/>
      <c r="I676" s="9"/>
    </row>
    <row r="677">
      <c r="G677" s="9"/>
      <c r="H677" s="9"/>
      <c r="I677" s="9"/>
    </row>
    <row r="678">
      <c r="G678" s="9"/>
      <c r="H678" s="9"/>
      <c r="I678" s="9"/>
    </row>
    <row r="679">
      <c r="G679" s="9"/>
      <c r="H679" s="9"/>
      <c r="I679" s="9"/>
    </row>
    <row r="680">
      <c r="G680" s="9"/>
      <c r="H680" s="9"/>
      <c r="I680" s="9"/>
    </row>
    <row r="681">
      <c r="G681" s="9"/>
      <c r="H681" s="9"/>
      <c r="I681" s="9"/>
    </row>
    <row r="682">
      <c r="G682" s="9"/>
      <c r="H682" s="9"/>
      <c r="I682" s="9"/>
    </row>
    <row r="683">
      <c r="G683" s="9"/>
      <c r="H683" s="9"/>
      <c r="I683" s="9"/>
    </row>
    <row r="684">
      <c r="G684" s="9"/>
      <c r="H684" s="9"/>
      <c r="I684" s="9"/>
    </row>
    <row r="685">
      <c r="G685" s="9"/>
      <c r="H685" s="9"/>
      <c r="I685" s="9"/>
    </row>
    <row r="686">
      <c r="G686" s="9"/>
      <c r="H686" s="9"/>
      <c r="I686" s="9"/>
    </row>
    <row r="687">
      <c r="G687" s="9"/>
      <c r="H687" s="9"/>
      <c r="I687" s="9"/>
    </row>
    <row r="688">
      <c r="G688" s="9"/>
      <c r="H688" s="9"/>
      <c r="I688" s="9"/>
    </row>
    <row r="689">
      <c r="G689" s="9"/>
      <c r="H689" s="9"/>
      <c r="I689" s="9"/>
    </row>
    <row r="690">
      <c r="G690" s="9"/>
      <c r="H690" s="9"/>
      <c r="I690" s="9"/>
    </row>
    <row r="691">
      <c r="G691" s="9"/>
      <c r="H691" s="9"/>
      <c r="I691" s="9"/>
    </row>
    <row r="692">
      <c r="G692" s="9"/>
      <c r="H692" s="9"/>
      <c r="I692" s="9"/>
    </row>
    <row r="693">
      <c r="G693" s="9"/>
      <c r="H693" s="9"/>
      <c r="I693" s="9"/>
    </row>
    <row r="694">
      <c r="G694" s="9"/>
      <c r="H694" s="9"/>
      <c r="I694" s="9"/>
    </row>
    <row r="695">
      <c r="G695" s="9"/>
      <c r="H695" s="9"/>
      <c r="I695" s="9"/>
    </row>
    <row r="696">
      <c r="G696" s="9"/>
      <c r="H696" s="9"/>
      <c r="I696" s="9"/>
    </row>
    <row r="697">
      <c r="G697" s="9"/>
      <c r="H697" s="9"/>
      <c r="I697" s="9"/>
    </row>
    <row r="698">
      <c r="G698" s="9"/>
      <c r="H698" s="9"/>
      <c r="I698" s="9"/>
    </row>
    <row r="699">
      <c r="G699" s="9"/>
      <c r="H699" s="9"/>
      <c r="I699" s="9"/>
    </row>
    <row r="700">
      <c r="G700" s="9"/>
      <c r="H700" s="9"/>
      <c r="I700" s="9"/>
    </row>
    <row r="701">
      <c r="G701" s="9"/>
      <c r="H701" s="9"/>
      <c r="I701" s="9"/>
    </row>
    <row r="702">
      <c r="G702" s="9"/>
      <c r="H702" s="9"/>
      <c r="I702" s="9"/>
    </row>
    <row r="703">
      <c r="G703" s="9"/>
      <c r="H703" s="9"/>
      <c r="I703" s="9"/>
    </row>
    <row r="704">
      <c r="G704" s="9"/>
      <c r="H704" s="9"/>
      <c r="I704" s="9"/>
    </row>
    <row r="705">
      <c r="G705" s="9"/>
      <c r="H705" s="9"/>
      <c r="I705" s="9"/>
    </row>
    <row r="706">
      <c r="G706" s="9"/>
      <c r="H706" s="9"/>
      <c r="I706" s="9"/>
    </row>
    <row r="707">
      <c r="G707" s="9"/>
      <c r="H707" s="9"/>
      <c r="I707" s="9"/>
    </row>
    <row r="708">
      <c r="G708" s="9"/>
      <c r="H708" s="9"/>
      <c r="I708" s="9"/>
    </row>
    <row r="709">
      <c r="G709" s="9"/>
      <c r="H709" s="9"/>
      <c r="I709" s="9"/>
    </row>
    <row r="710">
      <c r="G710" s="9"/>
      <c r="H710" s="9"/>
      <c r="I710" s="9"/>
    </row>
    <row r="711">
      <c r="G711" s="9"/>
      <c r="H711" s="9"/>
      <c r="I711" s="9"/>
    </row>
    <row r="712">
      <c r="G712" s="9"/>
      <c r="H712" s="9"/>
      <c r="I712" s="9"/>
    </row>
    <row r="713">
      <c r="G713" s="9"/>
      <c r="H713" s="9"/>
      <c r="I713" s="9"/>
    </row>
    <row r="714">
      <c r="G714" s="9"/>
      <c r="H714" s="9"/>
      <c r="I714" s="9"/>
    </row>
    <row r="715">
      <c r="G715" s="9"/>
      <c r="H715" s="9"/>
      <c r="I715" s="9"/>
    </row>
    <row r="716">
      <c r="G716" s="9"/>
      <c r="H716" s="9"/>
      <c r="I716" s="9"/>
    </row>
    <row r="717">
      <c r="G717" s="9"/>
      <c r="H717" s="9"/>
      <c r="I717" s="9"/>
    </row>
    <row r="718">
      <c r="G718" s="9"/>
      <c r="H718" s="9"/>
      <c r="I718" s="9"/>
    </row>
    <row r="719">
      <c r="G719" s="9"/>
      <c r="H719" s="9"/>
      <c r="I719" s="9"/>
    </row>
    <row r="720">
      <c r="G720" s="9"/>
      <c r="H720" s="9"/>
      <c r="I720" s="9"/>
    </row>
    <row r="721">
      <c r="G721" s="9"/>
      <c r="H721" s="9"/>
      <c r="I721" s="9"/>
    </row>
    <row r="722">
      <c r="G722" s="9"/>
      <c r="H722" s="9"/>
      <c r="I722" s="9"/>
    </row>
    <row r="723">
      <c r="G723" s="9"/>
      <c r="H723" s="9"/>
      <c r="I723" s="9"/>
    </row>
    <row r="724">
      <c r="G724" s="9"/>
      <c r="H724" s="9"/>
      <c r="I724" s="9"/>
    </row>
    <row r="725">
      <c r="G725" s="9"/>
      <c r="H725" s="9"/>
      <c r="I725" s="9"/>
    </row>
    <row r="726">
      <c r="G726" s="9"/>
      <c r="H726" s="9"/>
      <c r="I726" s="9"/>
    </row>
    <row r="727">
      <c r="G727" s="9"/>
      <c r="H727" s="9"/>
      <c r="I727" s="9"/>
    </row>
    <row r="728">
      <c r="G728" s="9"/>
      <c r="H728" s="9"/>
      <c r="I728" s="9"/>
    </row>
    <row r="729">
      <c r="G729" s="9"/>
      <c r="H729" s="9"/>
      <c r="I729" s="9"/>
    </row>
    <row r="730">
      <c r="G730" s="9"/>
      <c r="H730" s="9"/>
      <c r="I730" s="9"/>
    </row>
    <row r="731">
      <c r="G731" s="9"/>
      <c r="H731" s="9"/>
      <c r="I731" s="9"/>
    </row>
    <row r="732">
      <c r="G732" s="9"/>
      <c r="H732" s="9"/>
      <c r="I732" s="9"/>
    </row>
    <row r="733">
      <c r="G733" s="9"/>
      <c r="H733" s="9"/>
      <c r="I733" s="9"/>
    </row>
    <row r="734">
      <c r="G734" s="9"/>
      <c r="H734" s="9"/>
      <c r="I734" s="9"/>
    </row>
    <row r="735">
      <c r="G735" s="9"/>
      <c r="H735" s="9"/>
      <c r="I735" s="9"/>
    </row>
    <row r="736">
      <c r="G736" s="9"/>
      <c r="H736" s="9"/>
      <c r="I736" s="9"/>
    </row>
    <row r="737">
      <c r="G737" s="9"/>
      <c r="H737" s="9"/>
      <c r="I737" s="9"/>
    </row>
    <row r="738">
      <c r="G738" s="9"/>
      <c r="H738" s="9"/>
      <c r="I738" s="9"/>
    </row>
    <row r="739">
      <c r="G739" s="9"/>
      <c r="H739" s="9"/>
      <c r="I739" s="9"/>
    </row>
    <row r="740">
      <c r="G740" s="9"/>
      <c r="H740" s="9"/>
      <c r="I740" s="9"/>
    </row>
    <row r="741">
      <c r="G741" s="9"/>
      <c r="H741" s="9"/>
      <c r="I741" s="9"/>
    </row>
    <row r="742">
      <c r="G742" s="9"/>
      <c r="H742" s="9"/>
      <c r="I742" s="9"/>
    </row>
    <row r="743">
      <c r="G743" s="9"/>
      <c r="H743" s="9"/>
      <c r="I743" s="9"/>
    </row>
    <row r="744">
      <c r="G744" s="9"/>
      <c r="H744" s="9"/>
      <c r="I744" s="9"/>
    </row>
    <row r="745">
      <c r="G745" s="9"/>
      <c r="H745" s="9"/>
      <c r="I745" s="9"/>
    </row>
    <row r="746">
      <c r="G746" s="9"/>
      <c r="H746" s="9"/>
      <c r="I746" s="9"/>
    </row>
    <row r="747">
      <c r="G747" s="9"/>
      <c r="H747" s="9"/>
      <c r="I747" s="9"/>
    </row>
    <row r="748">
      <c r="G748" s="9"/>
      <c r="H748" s="9"/>
      <c r="I748" s="9"/>
    </row>
    <row r="749">
      <c r="G749" s="9"/>
      <c r="H749" s="9"/>
      <c r="I749" s="9"/>
    </row>
    <row r="750">
      <c r="G750" s="9"/>
      <c r="H750" s="9"/>
      <c r="I750" s="9"/>
    </row>
    <row r="751">
      <c r="G751" s="9"/>
      <c r="H751" s="9"/>
      <c r="I751" s="9"/>
    </row>
    <row r="752">
      <c r="G752" s="9"/>
      <c r="H752" s="9"/>
      <c r="I752" s="9"/>
    </row>
    <row r="753">
      <c r="G753" s="9"/>
      <c r="H753" s="9"/>
      <c r="I753" s="9"/>
    </row>
    <row r="754">
      <c r="G754" s="9"/>
      <c r="H754" s="9"/>
      <c r="I754" s="9"/>
    </row>
    <row r="755">
      <c r="G755" s="9"/>
      <c r="H755" s="9"/>
      <c r="I755" s="9"/>
    </row>
    <row r="756">
      <c r="G756" s="9"/>
      <c r="H756" s="9"/>
      <c r="I756" s="9"/>
    </row>
    <row r="757">
      <c r="G757" s="9"/>
      <c r="H757" s="9"/>
      <c r="I757" s="9"/>
    </row>
    <row r="758">
      <c r="G758" s="9"/>
      <c r="H758" s="9"/>
      <c r="I758" s="9"/>
    </row>
    <row r="759">
      <c r="G759" s="9"/>
      <c r="H759" s="9"/>
      <c r="I759" s="9"/>
    </row>
    <row r="760">
      <c r="G760" s="9"/>
      <c r="H760" s="9"/>
      <c r="I760" s="9"/>
    </row>
    <row r="761">
      <c r="G761" s="9"/>
      <c r="H761" s="9"/>
      <c r="I761" s="9"/>
    </row>
    <row r="762">
      <c r="G762" s="9"/>
      <c r="H762" s="9"/>
      <c r="I762" s="9"/>
    </row>
    <row r="763">
      <c r="G763" s="9"/>
      <c r="H763" s="9"/>
      <c r="I763" s="9"/>
    </row>
    <row r="764">
      <c r="G764" s="9"/>
      <c r="H764" s="9"/>
      <c r="I764" s="9"/>
    </row>
    <row r="765">
      <c r="G765" s="9"/>
      <c r="H765" s="9"/>
      <c r="I765" s="9"/>
    </row>
    <row r="766">
      <c r="G766" s="9"/>
      <c r="H766" s="9"/>
      <c r="I766" s="9"/>
    </row>
    <row r="767">
      <c r="G767" s="9"/>
      <c r="H767" s="9"/>
      <c r="I767" s="9"/>
    </row>
    <row r="768">
      <c r="G768" s="9"/>
      <c r="H768" s="9"/>
      <c r="I768" s="9"/>
    </row>
    <row r="769">
      <c r="G769" s="9"/>
      <c r="H769" s="9"/>
      <c r="I769" s="9"/>
    </row>
    <row r="770">
      <c r="G770" s="9"/>
      <c r="H770" s="9"/>
      <c r="I770" s="9"/>
    </row>
    <row r="771">
      <c r="G771" s="9"/>
      <c r="H771" s="9"/>
      <c r="I771" s="9"/>
    </row>
    <row r="772">
      <c r="G772" s="9"/>
      <c r="H772" s="9"/>
      <c r="I772" s="9"/>
    </row>
    <row r="773">
      <c r="G773" s="9"/>
      <c r="H773" s="9"/>
      <c r="I773" s="9"/>
    </row>
    <row r="774">
      <c r="G774" s="9"/>
      <c r="H774" s="9"/>
      <c r="I774" s="9"/>
    </row>
    <row r="775">
      <c r="G775" s="9"/>
      <c r="H775" s="9"/>
      <c r="I775" s="9"/>
    </row>
    <row r="776">
      <c r="G776" s="9"/>
      <c r="H776" s="9"/>
      <c r="I776" s="9"/>
    </row>
    <row r="777">
      <c r="G777" s="9"/>
      <c r="H777" s="9"/>
      <c r="I777" s="9"/>
    </row>
    <row r="778">
      <c r="G778" s="9"/>
      <c r="H778" s="9"/>
      <c r="I778" s="9"/>
    </row>
    <row r="779">
      <c r="G779" s="9"/>
      <c r="H779" s="9"/>
      <c r="I779" s="9"/>
    </row>
    <row r="780">
      <c r="G780" s="9"/>
      <c r="H780" s="9"/>
      <c r="I780" s="9"/>
    </row>
    <row r="781">
      <c r="G781" s="9"/>
      <c r="H781" s="9"/>
      <c r="I781" s="9"/>
    </row>
    <row r="782">
      <c r="G782" s="9"/>
      <c r="H782" s="9"/>
      <c r="I782" s="9"/>
    </row>
    <row r="783">
      <c r="G783" s="9"/>
      <c r="H783" s="9"/>
      <c r="I783" s="9"/>
    </row>
    <row r="784">
      <c r="G784" s="9"/>
      <c r="H784" s="9"/>
      <c r="I784" s="9"/>
    </row>
    <row r="785">
      <c r="G785" s="9"/>
      <c r="H785" s="9"/>
      <c r="I785" s="9"/>
    </row>
    <row r="786">
      <c r="G786" s="9"/>
      <c r="H786" s="9"/>
      <c r="I786" s="9"/>
    </row>
    <row r="787">
      <c r="G787" s="9"/>
      <c r="H787" s="9"/>
      <c r="I787" s="9"/>
    </row>
    <row r="788">
      <c r="G788" s="9"/>
      <c r="H788" s="9"/>
      <c r="I788" s="9"/>
    </row>
    <row r="789">
      <c r="G789" s="9"/>
      <c r="H789" s="9"/>
      <c r="I789" s="9"/>
    </row>
    <row r="790">
      <c r="G790" s="9"/>
      <c r="H790" s="9"/>
      <c r="I790" s="9"/>
    </row>
    <row r="791">
      <c r="G791" s="9"/>
      <c r="H791" s="9"/>
      <c r="I791" s="9"/>
    </row>
    <row r="792">
      <c r="G792" s="9"/>
      <c r="H792" s="9"/>
      <c r="I792" s="9"/>
    </row>
    <row r="793">
      <c r="G793" s="9"/>
      <c r="H793" s="9"/>
      <c r="I793" s="9"/>
    </row>
    <row r="794">
      <c r="G794" s="9"/>
      <c r="H794" s="9"/>
      <c r="I794" s="9"/>
    </row>
    <row r="795">
      <c r="G795" s="9"/>
      <c r="H795" s="9"/>
      <c r="I795" s="9"/>
    </row>
    <row r="796">
      <c r="G796" s="9"/>
      <c r="H796" s="9"/>
      <c r="I796" s="9"/>
    </row>
    <row r="797">
      <c r="G797" s="9"/>
      <c r="H797" s="9"/>
      <c r="I797" s="9"/>
    </row>
    <row r="798">
      <c r="G798" s="9"/>
      <c r="H798" s="9"/>
      <c r="I798" s="9"/>
    </row>
    <row r="799">
      <c r="G799" s="9"/>
      <c r="H799" s="9"/>
      <c r="I799" s="9"/>
    </row>
    <row r="800">
      <c r="G800" s="9"/>
      <c r="H800" s="9"/>
      <c r="I800" s="9"/>
    </row>
    <row r="801">
      <c r="G801" s="9"/>
      <c r="H801" s="9"/>
      <c r="I801" s="9"/>
    </row>
    <row r="802">
      <c r="G802" s="9"/>
      <c r="H802" s="9"/>
      <c r="I802" s="9"/>
    </row>
    <row r="803">
      <c r="G803" s="9"/>
      <c r="H803" s="9"/>
      <c r="I803" s="9"/>
    </row>
    <row r="804">
      <c r="G804" s="9"/>
      <c r="H804" s="9"/>
      <c r="I804" s="9"/>
    </row>
    <row r="805">
      <c r="G805" s="9"/>
      <c r="H805" s="9"/>
      <c r="I805" s="9"/>
    </row>
    <row r="806">
      <c r="G806" s="9"/>
      <c r="H806" s="9"/>
      <c r="I806" s="9"/>
    </row>
    <row r="807">
      <c r="G807" s="9"/>
      <c r="H807" s="9"/>
      <c r="I807" s="9"/>
    </row>
    <row r="808">
      <c r="G808" s="9"/>
      <c r="H808" s="9"/>
      <c r="I808" s="9"/>
    </row>
    <row r="809">
      <c r="G809" s="9"/>
      <c r="H809" s="9"/>
      <c r="I809" s="9"/>
    </row>
    <row r="810">
      <c r="G810" s="9"/>
      <c r="H810" s="9"/>
      <c r="I810" s="9"/>
    </row>
    <row r="811">
      <c r="G811" s="9"/>
      <c r="H811" s="9"/>
      <c r="I811" s="9"/>
    </row>
    <row r="812">
      <c r="G812" s="9"/>
      <c r="H812" s="9"/>
      <c r="I812" s="9"/>
    </row>
    <row r="813">
      <c r="G813" s="9"/>
      <c r="H813" s="9"/>
      <c r="I813" s="9"/>
    </row>
    <row r="814">
      <c r="G814" s="9"/>
      <c r="H814" s="9"/>
      <c r="I814" s="9"/>
    </row>
    <row r="815">
      <c r="G815" s="9"/>
      <c r="H815" s="9"/>
      <c r="I815" s="9"/>
    </row>
    <row r="816">
      <c r="G816" s="9"/>
      <c r="H816" s="9"/>
      <c r="I816" s="9"/>
    </row>
    <row r="817">
      <c r="G817" s="9"/>
      <c r="H817" s="9"/>
      <c r="I817" s="9"/>
    </row>
    <row r="818">
      <c r="G818" s="9"/>
      <c r="H818" s="9"/>
      <c r="I818" s="9"/>
    </row>
    <row r="819">
      <c r="G819" s="9"/>
      <c r="H819" s="9"/>
      <c r="I819" s="9"/>
    </row>
    <row r="820">
      <c r="G820" s="9"/>
      <c r="H820" s="9"/>
      <c r="I820" s="9"/>
    </row>
    <row r="821">
      <c r="G821" s="9"/>
      <c r="H821" s="9"/>
      <c r="I821" s="9"/>
    </row>
    <row r="822">
      <c r="G822" s="9"/>
      <c r="H822" s="9"/>
      <c r="I822" s="9"/>
    </row>
    <row r="823">
      <c r="G823" s="9"/>
      <c r="H823" s="9"/>
      <c r="I823" s="9"/>
    </row>
    <row r="824">
      <c r="G824" s="9"/>
      <c r="H824" s="9"/>
      <c r="I824" s="9"/>
    </row>
    <row r="825">
      <c r="G825" s="9"/>
      <c r="H825" s="9"/>
      <c r="I825" s="9"/>
    </row>
    <row r="826">
      <c r="G826" s="9"/>
      <c r="H826" s="9"/>
      <c r="I826" s="9"/>
    </row>
    <row r="827">
      <c r="G827" s="9"/>
      <c r="H827" s="9"/>
      <c r="I827" s="9"/>
    </row>
    <row r="828">
      <c r="G828" s="9"/>
      <c r="H828" s="9"/>
      <c r="I828" s="9"/>
    </row>
    <row r="829">
      <c r="G829" s="9"/>
      <c r="H829" s="9"/>
      <c r="I829" s="9"/>
    </row>
    <row r="830">
      <c r="G830" s="9"/>
      <c r="H830" s="9"/>
      <c r="I830" s="9"/>
    </row>
    <row r="831">
      <c r="G831" s="9"/>
      <c r="H831" s="9"/>
      <c r="I831" s="9"/>
    </row>
    <row r="832">
      <c r="G832" s="9"/>
      <c r="H832" s="9"/>
      <c r="I832" s="9"/>
    </row>
    <row r="833">
      <c r="G833" s="9"/>
      <c r="H833" s="9"/>
      <c r="I833" s="9"/>
    </row>
    <row r="834">
      <c r="G834" s="9"/>
      <c r="H834" s="9"/>
      <c r="I834" s="9"/>
    </row>
    <row r="835">
      <c r="G835" s="9"/>
      <c r="H835" s="9"/>
      <c r="I835" s="9"/>
    </row>
    <row r="836">
      <c r="G836" s="9"/>
      <c r="H836" s="9"/>
      <c r="I836" s="9"/>
    </row>
    <row r="837">
      <c r="G837" s="9"/>
      <c r="H837" s="9"/>
      <c r="I837" s="9"/>
    </row>
    <row r="838">
      <c r="G838" s="9"/>
      <c r="H838" s="9"/>
      <c r="I838" s="9"/>
    </row>
    <row r="839">
      <c r="G839" s="9"/>
      <c r="H839" s="9"/>
      <c r="I839" s="9"/>
    </row>
    <row r="840">
      <c r="G840" s="9"/>
      <c r="H840" s="9"/>
      <c r="I840" s="9"/>
    </row>
    <row r="841">
      <c r="G841" s="9"/>
      <c r="H841" s="9"/>
      <c r="I841" s="9"/>
    </row>
    <row r="842">
      <c r="G842" s="9"/>
      <c r="H842" s="9"/>
      <c r="I842" s="9"/>
    </row>
    <row r="843">
      <c r="G843" s="9"/>
      <c r="H843" s="9"/>
      <c r="I843" s="9"/>
    </row>
    <row r="844">
      <c r="G844" s="9"/>
      <c r="H844" s="9"/>
      <c r="I844" s="9"/>
    </row>
    <row r="845">
      <c r="G845" s="9"/>
      <c r="H845" s="9"/>
      <c r="I845" s="9"/>
    </row>
    <row r="846">
      <c r="G846" s="9"/>
      <c r="H846" s="9"/>
      <c r="I846" s="9"/>
    </row>
    <row r="847">
      <c r="G847" s="9"/>
      <c r="H847" s="9"/>
      <c r="I847" s="9"/>
    </row>
    <row r="848">
      <c r="G848" s="9"/>
      <c r="H848" s="9"/>
      <c r="I848" s="9"/>
    </row>
    <row r="849">
      <c r="G849" s="9"/>
      <c r="H849" s="9"/>
      <c r="I849" s="9"/>
    </row>
    <row r="850">
      <c r="G850" s="9"/>
      <c r="H850" s="9"/>
      <c r="I850" s="9"/>
    </row>
    <row r="851">
      <c r="G851" s="9"/>
      <c r="H851" s="9"/>
      <c r="I851" s="9"/>
    </row>
    <row r="852">
      <c r="G852" s="9"/>
      <c r="H852" s="9"/>
      <c r="I852" s="9"/>
    </row>
    <row r="853">
      <c r="G853" s="9"/>
      <c r="H853" s="9"/>
      <c r="I853" s="9"/>
    </row>
    <row r="854">
      <c r="G854" s="9"/>
      <c r="H854" s="9"/>
      <c r="I854" s="9"/>
    </row>
    <row r="855">
      <c r="G855" s="9"/>
      <c r="H855" s="9"/>
      <c r="I855" s="9"/>
    </row>
    <row r="856">
      <c r="G856" s="9"/>
      <c r="H856" s="9"/>
      <c r="I856" s="9"/>
    </row>
    <row r="857">
      <c r="G857" s="9"/>
      <c r="H857" s="9"/>
      <c r="I857" s="9"/>
    </row>
    <row r="858">
      <c r="G858" s="9"/>
      <c r="H858" s="9"/>
      <c r="I858" s="9"/>
    </row>
    <row r="859">
      <c r="G859" s="9"/>
      <c r="H859" s="9"/>
      <c r="I859" s="9"/>
    </row>
    <row r="860">
      <c r="G860" s="9"/>
      <c r="H860" s="9"/>
      <c r="I860" s="9"/>
    </row>
    <row r="861">
      <c r="G861" s="9"/>
      <c r="H861" s="9"/>
      <c r="I861" s="9"/>
    </row>
    <row r="862">
      <c r="G862" s="9"/>
      <c r="H862" s="9"/>
      <c r="I862" s="9"/>
    </row>
    <row r="863">
      <c r="G863" s="9"/>
      <c r="H863" s="9"/>
      <c r="I863" s="9"/>
    </row>
    <row r="864">
      <c r="G864" s="9"/>
      <c r="H864" s="9"/>
      <c r="I864" s="9"/>
    </row>
    <row r="865">
      <c r="G865" s="9"/>
      <c r="H865" s="9"/>
      <c r="I865" s="9"/>
    </row>
    <row r="866">
      <c r="G866" s="9"/>
      <c r="H866" s="9"/>
      <c r="I866" s="9"/>
    </row>
    <row r="867">
      <c r="G867" s="9"/>
      <c r="H867" s="9"/>
      <c r="I867" s="9"/>
    </row>
    <row r="868">
      <c r="G868" s="9"/>
      <c r="H868" s="9"/>
      <c r="I868" s="9"/>
    </row>
    <row r="869">
      <c r="G869" s="9"/>
      <c r="H869" s="9"/>
      <c r="I869" s="9"/>
    </row>
    <row r="870">
      <c r="G870" s="9"/>
      <c r="H870" s="9"/>
      <c r="I870" s="9"/>
    </row>
    <row r="871">
      <c r="G871" s="9"/>
      <c r="H871" s="9"/>
      <c r="I871" s="9"/>
    </row>
    <row r="872">
      <c r="G872" s="9"/>
      <c r="H872" s="9"/>
      <c r="I872" s="9"/>
    </row>
    <row r="873">
      <c r="G873" s="9"/>
      <c r="H873" s="9"/>
      <c r="I873" s="9"/>
    </row>
    <row r="874">
      <c r="G874" s="9"/>
      <c r="H874" s="9"/>
      <c r="I874" s="9"/>
    </row>
    <row r="875">
      <c r="G875" s="9"/>
      <c r="H875" s="9"/>
      <c r="I875" s="9"/>
    </row>
    <row r="876">
      <c r="G876" s="9"/>
      <c r="H876" s="9"/>
      <c r="I876" s="9"/>
    </row>
    <row r="877">
      <c r="G877" s="9"/>
      <c r="H877" s="9"/>
      <c r="I877" s="9"/>
    </row>
    <row r="878">
      <c r="G878" s="9"/>
      <c r="H878" s="9"/>
      <c r="I878" s="9"/>
    </row>
    <row r="879">
      <c r="G879" s="9"/>
      <c r="H879" s="9"/>
      <c r="I879" s="9"/>
    </row>
    <row r="880">
      <c r="G880" s="9"/>
      <c r="H880" s="9"/>
      <c r="I880" s="9"/>
    </row>
    <row r="881">
      <c r="G881" s="9"/>
      <c r="H881" s="9"/>
      <c r="I881" s="9"/>
    </row>
    <row r="882">
      <c r="G882" s="9"/>
      <c r="H882" s="9"/>
      <c r="I882" s="9"/>
    </row>
    <row r="883">
      <c r="G883" s="9"/>
      <c r="H883" s="9"/>
      <c r="I883" s="9"/>
    </row>
    <row r="884">
      <c r="G884" s="9"/>
      <c r="H884" s="9"/>
      <c r="I884" s="9"/>
    </row>
    <row r="885">
      <c r="G885" s="9"/>
      <c r="H885" s="9"/>
      <c r="I885" s="9"/>
    </row>
    <row r="886">
      <c r="G886" s="9"/>
      <c r="H886" s="9"/>
      <c r="I886" s="9"/>
    </row>
    <row r="887">
      <c r="G887" s="9"/>
      <c r="H887" s="9"/>
      <c r="I887" s="9"/>
    </row>
    <row r="888">
      <c r="G888" s="9"/>
      <c r="H888" s="9"/>
      <c r="I888" s="9"/>
    </row>
    <row r="889">
      <c r="G889" s="9"/>
      <c r="H889" s="9"/>
      <c r="I889" s="9"/>
    </row>
    <row r="890">
      <c r="G890" s="9"/>
      <c r="H890" s="9"/>
      <c r="I890" s="9"/>
    </row>
    <row r="891">
      <c r="G891" s="9"/>
      <c r="H891" s="9"/>
      <c r="I891" s="9"/>
    </row>
    <row r="892">
      <c r="G892" s="9"/>
      <c r="H892" s="9"/>
      <c r="I892" s="9"/>
    </row>
    <row r="893">
      <c r="G893" s="9"/>
      <c r="H893" s="9"/>
      <c r="I893" s="9"/>
    </row>
    <row r="894">
      <c r="G894" s="9"/>
      <c r="H894" s="9"/>
      <c r="I894" s="9"/>
    </row>
    <row r="895">
      <c r="G895" s="9"/>
      <c r="H895" s="9"/>
      <c r="I895" s="9"/>
    </row>
    <row r="896">
      <c r="G896" s="9"/>
      <c r="H896" s="9"/>
      <c r="I896" s="9"/>
    </row>
    <row r="897">
      <c r="G897" s="9"/>
      <c r="H897" s="9"/>
      <c r="I897" s="9"/>
    </row>
    <row r="898">
      <c r="G898" s="9"/>
      <c r="H898" s="9"/>
      <c r="I898" s="9"/>
    </row>
    <row r="899">
      <c r="G899" s="9"/>
      <c r="H899" s="9"/>
      <c r="I899" s="9"/>
    </row>
    <row r="900">
      <c r="G900" s="9"/>
      <c r="H900" s="9"/>
      <c r="I900" s="9"/>
    </row>
    <row r="901">
      <c r="G901" s="9"/>
      <c r="H901" s="9"/>
      <c r="I901" s="9"/>
    </row>
    <row r="902">
      <c r="G902" s="9"/>
      <c r="H902" s="9"/>
      <c r="I902" s="9"/>
    </row>
    <row r="903">
      <c r="G903" s="9"/>
      <c r="H903" s="9"/>
      <c r="I903" s="9"/>
    </row>
    <row r="904">
      <c r="G904" s="9"/>
      <c r="H904" s="9"/>
      <c r="I904" s="9"/>
    </row>
    <row r="905">
      <c r="G905" s="9"/>
      <c r="H905" s="9"/>
      <c r="I905" s="9"/>
    </row>
    <row r="906">
      <c r="G906" s="9"/>
      <c r="H906" s="9"/>
      <c r="I906" s="9"/>
    </row>
    <row r="907">
      <c r="G907" s="9"/>
      <c r="H907" s="9"/>
      <c r="I907" s="9"/>
    </row>
    <row r="908">
      <c r="G908" s="9"/>
      <c r="H908" s="9"/>
      <c r="I908" s="9"/>
    </row>
    <row r="909">
      <c r="G909" s="9"/>
      <c r="H909" s="9"/>
      <c r="I909" s="9"/>
    </row>
    <row r="910">
      <c r="G910" s="9"/>
      <c r="H910" s="9"/>
      <c r="I910" s="9"/>
    </row>
    <row r="911">
      <c r="G911" s="9"/>
      <c r="H911" s="9"/>
      <c r="I911" s="9"/>
    </row>
    <row r="912">
      <c r="G912" s="9"/>
      <c r="H912" s="9"/>
      <c r="I912" s="9"/>
    </row>
    <row r="913">
      <c r="G913" s="9"/>
      <c r="H913" s="9"/>
      <c r="I913" s="9"/>
    </row>
    <row r="914">
      <c r="G914" s="9"/>
      <c r="H914" s="9"/>
      <c r="I914" s="9"/>
    </row>
    <row r="915">
      <c r="G915" s="9"/>
      <c r="H915" s="9"/>
      <c r="I915" s="9"/>
    </row>
    <row r="916">
      <c r="G916" s="9"/>
      <c r="H916" s="9"/>
      <c r="I916" s="9"/>
    </row>
    <row r="917">
      <c r="G917" s="9"/>
      <c r="H917" s="9"/>
      <c r="I917" s="9"/>
    </row>
    <row r="918">
      <c r="G918" s="9"/>
      <c r="H918" s="9"/>
      <c r="I918" s="9"/>
    </row>
    <row r="919">
      <c r="G919" s="9"/>
      <c r="H919" s="9"/>
      <c r="I919" s="9"/>
    </row>
    <row r="920">
      <c r="G920" s="9"/>
      <c r="H920" s="9"/>
      <c r="I920" s="9"/>
    </row>
    <row r="921">
      <c r="G921" s="9"/>
      <c r="H921" s="9"/>
      <c r="I921" s="9"/>
    </row>
    <row r="922">
      <c r="G922" s="9"/>
      <c r="H922" s="9"/>
      <c r="I922" s="9"/>
    </row>
    <row r="923">
      <c r="G923" s="9"/>
      <c r="H923" s="9"/>
      <c r="I923" s="9"/>
    </row>
    <row r="924">
      <c r="G924" s="9"/>
      <c r="H924" s="9"/>
      <c r="I924" s="9"/>
    </row>
    <row r="925">
      <c r="G925" s="9"/>
      <c r="H925" s="9"/>
      <c r="I925" s="9"/>
    </row>
    <row r="926">
      <c r="G926" s="9"/>
      <c r="H926" s="9"/>
      <c r="I926" s="9"/>
    </row>
    <row r="927">
      <c r="G927" s="9"/>
      <c r="H927" s="9"/>
      <c r="I927" s="9"/>
    </row>
    <row r="928">
      <c r="G928" s="9"/>
      <c r="H928" s="9"/>
      <c r="I928" s="9"/>
    </row>
    <row r="929">
      <c r="G929" s="9"/>
      <c r="H929" s="9"/>
      <c r="I929" s="9"/>
    </row>
    <row r="930">
      <c r="G930" s="9"/>
      <c r="H930" s="9"/>
      <c r="I930" s="9"/>
    </row>
    <row r="931">
      <c r="G931" s="9"/>
      <c r="H931" s="9"/>
      <c r="I931" s="9"/>
    </row>
    <row r="932">
      <c r="G932" s="9"/>
      <c r="H932" s="9"/>
      <c r="I932" s="9"/>
    </row>
    <row r="933">
      <c r="G933" s="9"/>
      <c r="H933" s="9"/>
      <c r="I933" s="9"/>
    </row>
    <row r="934">
      <c r="G934" s="9"/>
      <c r="H934" s="9"/>
      <c r="I934" s="9"/>
    </row>
    <row r="935">
      <c r="G935" s="9"/>
      <c r="H935" s="9"/>
      <c r="I935" s="9"/>
    </row>
    <row r="936">
      <c r="G936" s="9"/>
      <c r="H936" s="9"/>
      <c r="I936" s="9"/>
    </row>
    <row r="937">
      <c r="G937" s="9"/>
      <c r="H937" s="9"/>
      <c r="I937" s="9"/>
    </row>
    <row r="938">
      <c r="G938" s="9"/>
      <c r="H938" s="9"/>
      <c r="I938" s="9"/>
    </row>
    <row r="939">
      <c r="G939" s="9"/>
      <c r="H939" s="9"/>
      <c r="I939" s="9"/>
    </row>
    <row r="940">
      <c r="G940" s="9"/>
      <c r="H940" s="9"/>
      <c r="I940" s="9"/>
    </row>
    <row r="941">
      <c r="G941" s="9"/>
      <c r="H941" s="9"/>
      <c r="I941" s="9"/>
    </row>
    <row r="942">
      <c r="G942" s="9"/>
      <c r="H942" s="9"/>
      <c r="I942" s="9"/>
    </row>
    <row r="943">
      <c r="G943" s="9"/>
      <c r="H943" s="9"/>
      <c r="I943" s="9"/>
    </row>
    <row r="944">
      <c r="G944" s="9"/>
      <c r="H944" s="9"/>
      <c r="I944" s="9"/>
    </row>
    <row r="945">
      <c r="G945" s="9"/>
      <c r="H945" s="9"/>
      <c r="I945" s="9"/>
    </row>
    <row r="946">
      <c r="G946" s="9"/>
      <c r="H946" s="9"/>
      <c r="I946" s="9"/>
    </row>
    <row r="947">
      <c r="G947" s="9"/>
      <c r="H947" s="9"/>
      <c r="I947" s="9"/>
    </row>
    <row r="948">
      <c r="G948" s="9"/>
      <c r="H948" s="9"/>
      <c r="I948" s="9"/>
    </row>
    <row r="949">
      <c r="G949" s="9"/>
      <c r="H949" s="9"/>
      <c r="I949" s="9"/>
    </row>
    <row r="950">
      <c r="G950" s="9"/>
      <c r="H950" s="9"/>
      <c r="I950" s="9"/>
    </row>
    <row r="951">
      <c r="G951" s="9"/>
      <c r="H951" s="9"/>
      <c r="I951" s="9"/>
    </row>
    <row r="952">
      <c r="G952" s="9"/>
      <c r="H952" s="9"/>
      <c r="I952" s="9"/>
    </row>
    <row r="953">
      <c r="G953" s="9"/>
      <c r="H953" s="9"/>
      <c r="I953" s="9"/>
    </row>
    <row r="954">
      <c r="G954" s="9"/>
      <c r="H954" s="9"/>
      <c r="I954" s="9"/>
    </row>
    <row r="955">
      <c r="G955" s="9"/>
      <c r="H955" s="9"/>
      <c r="I955" s="9"/>
    </row>
    <row r="956">
      <c r="G956" s="9"/>
      <c r="H956" s="9"/>
      <c r="I956" s="9"/>
    </row>
    <row r="957">
      <c r="G957" s="9"/>
      <c r="H957" s="9"/>
      <c r="I957" s="9"/>
    </row>
    <row r="958">
      <c r="G958" s="9"/>
      <c r="H958" s="9"/>
      <c r="I958" s="9"/>
    </row>
    <row r="959">
      <c r="G959" s="9"/>
      <c r="H959" s="9"/>
      <c r="I959" s="9"/>
    </row>
    <row r="960">
      <c r="G960" s="9"/>
      <c r="H960" s="9"/>
      <c r="I960" s="9"/>
    </row>
    <row r="961">
      <c r="G961" s="9"/>
      <c r="H961" s="9"/>
      <c r="I961" s="9"/>
    </row>
    <row r="962">
      <c r="G962" s="9"/>
      <c r="H962" s="9"/>
      <c r="I962" s="9"/>
    </row>
    <row r="963">
      <c r="G963" s="9"/>
      <c r="H963" s="9"/>
      <c r="I963" s="9"/>
    </row>
    <row r="964">
      <c r="G964" s="9"/>
      <c r="H964" s="9"/>
      <c r="I964" s="9"/>
    </row>
    <row r="965">
      <c r="G965" s="9"/>
      <c r="H965" s="9"/>
      <c r="I965" s="9"/>
    </row>
    <row r="966">
      <c r="G966" s="9"/>
      <c r="H966" s="9"/>
      <c r="I966" s="9"/>
    </row>
    <row r="967">
      <c r="G967" s="9"/>
      <c r="H967" s="9"/>
      <c r="I967" s="9"/>
    </row>
    <row r="968">
      <c r="G968" s="9"/>
      <c r="H968" s="9"/>
      <c r="I968" s="9"/>
    </row>
    <row r="969">
      <c r="G969" s="9"/>
      <c r="H969" s="9"/>
      <c r="I969" s="9"/>
    </row>
    <row r="970">
      <c r="G970" s="9"/>
      <c r="H970" s="9"/>
      <c r="I970" s="9"/>
    </row>
    <row r="971">
      <c r="G971" s="9"/>
      <c r="H971" s="9"/>
      <c r="I971" s="9"/>
    </row>
    <row r="972">
      <c r="G972" s="9"/>
      <c r="H972" s="9"/>
      <c r="I972" s="9"/>
    </row>
    <row r="973">
      <c r="G973" s="9"/>
      <c r="H973" s="9"/>
      <c r="I973" s="9"/>
    </row>
    <row r="974">
      <c r="G974" s="9"/>
      <c r="H974" s="9"/>
      <c r="I974" s="9"/>
    </row>
    <row r="975">
      <c r="G975" s="9"/>
      <c r="H975" s="9"/>
      <c r="I975" s="9"/>
    </row>
    <row r="976">
      <c r="G976" s="9"/>
      <c r="H976" s="9"/>
      <c r="I976" s="9"/>
    </row>
    <row r="977">
      <c r="G977" s="9"/>
      <c r="H977" s="9"/>
      <c r="I977" s="9"/>
    </row>
    <row r="978">
      <c r="G978" s="9"/>
      <c r="H978" s="9"/>
      <c r="I978" s="9"/>
    </row>
    <row r="979">
      <c r="G979" s="9"/>
      <c r="H979" s="9"/>
      <c r="I979" s="9"/>
    </row>
    <row r="980">
      <c r="G980" s="9"/>
      <c r="H980" s="9"/>
      <c r="I980" s="9"/>
    </row>
    <row r="981">
      <c r="G981" s="9"/>
      <c r="H981" s="9"/>
      <c r="I981" s="9"/>
    </row>
    <row r="982">
      <c r="G982" s="9"/>
      <c r="H982" s="9"/>
      <c r="I982" s="9"/>
    </row>
    <row r="983">
      <c r="G983" s="9"/>
      <c r="H983" s="9"/>
      <c r="I983" s="9"/>
    </row>
    <row r="984">
      <c r="G984" s="9"/>
      <c r="H984" s="9"/>
      <c r="I984" s="9"/>
    </row>
    <row r="985">
      <c r="G985" s="9"/>
      <c r="H985" s="9"/>
      <c r="I985" s="9"/>
    </row>
    <row r="986">
      <c r="G986" s="9"/>
      <c r="H986" s="9"/>
      <c r="I986" s="9"/>
    </row>
    <row r="987">
      <c r="G987" s="9"/>
      <c r="H987" s="9"/>
      <c r="I987" s="9"/>
    </row>
    <row r="988">
      <c r="G988" s="9"/>
      <c r="H988" s="9"/>
      <c r="I988" s="9"/>
    </row>
    <row r="989">
      <c r="G989" s="9"/>
      <c r="H989" s="9"/>
      <c r="I989" s="9"/>
    </row>
    <row r="990">
      <c r="G990" s="9"/>
      <c r="H990" s="9"/>
      <c r="I990" s="9"/>
    </row>
    <row r="991">
      <c r="G991" s="9"/>
      <c r="H991" s="9"/>
      <c r="I991" s="9"/>
    </row>
    <row r="992">
      <c r="G992" s="9"/>
      <c r="H992" s="9"/>
      <c r="I992" s="9"/>
    </row>
    <row r="993">
      <c r="G993" s="9"/>
      <c r="H993" s="9"/>
      <c r="I993" s="9"/>
    </row>
    <row r="994">
      <c r="G994" s="9"/>
      <c r="H994" s="9"/>
      <c r="I994" s="9"/>
    </row>
    <row r="995">
      <c r="G995" s="9"/>
      <c r="H995" s="9"/>
      <c r="I995" s="9"/>
    </row>
    <row r="996">
      <c r="G996" s="9"/>
      <c r="H996" s="9"/>
      <c r="I996" s="9"/>
    </row>
    <row r="997">
      <c r="G997" s="9"/>
      <c r="H997" s="9"/>
      <c r="I997" s="9"/>
    </row>
    <row r="998">
      <c r="G998" s="9"/>
      <c r="H998" s="9"/>
      <c r="I998" s="9"/>
    </row>
    <row r="999">
      <c r="G999" s="9"/>
      <c r="H999" s="9"/>
      <c r="I999" s="9"/>
    </row>
    <row r="1000">
      <c r="G1000" s="9"/>
      <c r="H1000" s="9"/>
      <c r="I1000" s="9"/>
    </row>
  </sheetData>
  <autoFilter ref="$A$1:$K$1000">
    <sortState ref="A1:K1000">
      <sortCondition ref="I1:I1000"/>
    </sortState>
  </autoFil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8.5"/>
    <col customWidth="1" min="10" max="10" width="20.88"/>
  </cols>
  <sheetData>
    <row r="1">
      <c r="A1" s="8" t="s">
        <v>733</v>
      </c>
      <c r="B1" s="8" t="s">
        <v>3275</v>
      </c>
      <c r="C1" s="11" t="s">
        <v>4093</v>
      </c>
      <c r="D1" s="8" t="s">
        <v>4094</v>
      </c>
      <c r="E1" s="8" t="s">
        <v>12842</v>
      </c>
      <c r="F1" s="8" t="s">
        <v>4095</v>
      </c>
      <c r="G1" s="12" t="s">
        <v>741</v>
      </c>
      <c r="H1" s="12" t="s">
        <v>742</v>
      </c>
      <c r="I1" s="8" t="s">
        <v>12725</v>
      </c>
      <c r="J1" s="8" t="s">
        <v>12843</v>
      </c>
    </row>
    <row r="2">
      <c r="A2" s="8" t="s">
        <v>12844</v>
      </c>
      <c r="B2" s="13">
        <v>45663.0</v>
      </c>
      <c r="C2" s="11">
        <v>5675.0</v>
      </c>
      <c r="D2" s="8" t="s">
        <v>1478</v>
      </c>
      <c r="F2" s="8" t="s">
        <v>12787</v>
      </c>
      <c r="G2" s="16" t="str">
        <f t="shared" ref="G2:G67" si="1">TEXT(B2,"MM/YYYY")</f>
        <v>01/2025</v>
      </c>
      <c r="H2" s="16" t="str">
        <f t="shared" ref="H2:H67" si="2">IF(B2="","",CONCATENATE("CXG-",TEXT(B2,"MMYY")))</f>
        <v>CXG-0125</v>
      </c>
      <c r="I2" s="10" t="s">
        <v>12845</v>
      </c>
      <c r="J2" s="8" t="s">
        <v>12727</v>
      </c>
    </row>
    <row r="3">
      <c r="A3" s="8" t="s">
        <v>12846</v>
      </c>
      <c r="B3" s="13">
        <v>45665.0</v>
      </c>
      <c r="C3" s="11">
        <v>100000.0</v>
      </c>
      <c r="D3" s="8" t="s">
        <v>1465</v>
      </c>
      <c r="F3" s="8" t="s">
        <v>12775</v>
      </c>
      <c r="G3" s="16" t="str">
        <f t="shared" si="1"/>
        <v>01/2025</v>
      </c>
      <c r="H3" s="16" t="str">
        <f t="shared" si="2"/>
        <v>CXG-0125</v>
      </c>
      <c r="I3" s="10" t="s">
        <v>12847</v>
      </c>
      <c r="J3" s="8" t="s">
        <v>12731</v>
      </c>
    </row>
    <row r="4">
      <c r="A4" s="8" t="s">
        <v>12848</v>
      </c>
      <c r="B4" s="13">
        <v>45665.0</v>
      </c>
      <c r="C4" s="11">
        <v>1000.0</v>
      </c>
      <c r="D4" s="8" t="s">
        <v>1478</v>
      </c>
      <c r="F4" s="8" t="s">
        <v>12787</v>
      </c>
      <c r="G4" s="16" t="str">
        <f t="shared" si="1"/>
        <v>01/2025</v>
      </c>
      <c r="H4" s="16" t="str">
        <f t="shared" si="2"/>
        <v>CXG-0125</v>
      </c>
      <c r="I4" s="10" t="s">
        <v>12845</v>
      </c>
      <c r="J4" s="8" t="s">
        <v>12727</v>
      </c>
    </row>
    <row r="5">
      <c r="A5" s="8" t="s">
        <v>12849</v>
      </c>
      <c r="B5" s="13">
        <v>45665.0</v>
      </c>
      <c r="C5" s="11">
        <v>400.0</v>
      </c>
      <c r="D5" s="8" t="s">
        <v>1478</v>
      </c>
      <c r="F5" s="8" t="s">
        <v>12787</v>
      </c>
      <c r="G5" s="16" t="str">
        <f t="shared" si="1"/>
        <v>01/2025</v>
      </c>
      <c r="H5" s="16" t="str">
        <f t="shared" si="2"/>
        <v>CXG-0125</v>
      </c>
      <c r="I5" s="10" t="s">
        <v>12845</v>
      </c>
      <c r="J5" s="8" t="s">
        <v>12727</v>
      </c>
    </row>
    <row r="6">
      <c r="A6" s="8" t="s">
        <v>12850</v>
      </c>
      <c r="B6" s="13">
        <v>45665.0</v>
      </c>
      <c r="C6" s="11">
        <v>4123.71</v>
      </c>
      <c r="D6" s="8" t="s">
        <v>1478</v>
      </c>
      <c r="F6" s="8" t="s">
        <v>12787</v>
      </c>
      <c r="G6" s="16" t="str">
        <f t="shared" si="1"/>
        <v>01/2025</v>
      </c>
      <c r="H6" s="16" t="str">
        <f t="shared" si="2"/>
        <v>CXG-0125</v>
      </c>
      <c r="I6" s="10" t="s">
        <v>12845</v>
      </c>
      <c r="J6" s="8" t="s">
        <v>12727</v>
      </c>
    </row>
    <row r="7">
      <c r="A7" s="8" t="s">
        <v>12851</v>
      </c>
      <c r="B7" s="13">
        <v>45666.0</v>
      </c>
      <c r="C7" s="11">
        <v>346900.0</v>
      </c>
      <c r="D7" s="8" t="s">
        <v>1509</v>
      </c>
      <c r="F7" s="8" t="s">
        <v>8484</v>
      </c>
      <c r="G7" s="16" t="str">
        <f t="shared" si="1"/>
        <v>01/2025</v>
      </c>
      <c r="H7" s="16" t="str">
        <f t="shared" si="2"/>
        <v>CXG-0125</v>
      </c>
      <c r="I7" s="10" t="s">
        <v>12852</v>
      </c>
      <c r="J7" s="8" t="s">
        <v>12727</v>
      </c>
    </row>
    <row r="8">
      <c r="A8" s="8" t="s">
        <v>12853</v>
      </c>
      <c r="B8" s="13">
        <v>45666.0</v>
      </c>
      <c r="C8" s="11">
        <v>359841.0</v>
      </c>
      <c r="D8" s="8" t="s">
        <v>1465</v>
      </c>
      <c r="F8" s="8" t="s">
        <v>12759</v>
      </c>
      <c r="G8" s="16" t="str">
        <f t="shared" si="1"/>
        <v>01/2025</v>
      </c>
      <c r="H8" s="16" t="str">
        <f t="shared" si="2"/>
        <v>CXG-0125</v>
      </c>
      <c r="I8" s="10" t="s">
        <v>12854</v>
      </c>
      <c r="J8" s="8" t="s">
        <v>12727</v>
      </c>
    </row>
    <row r="9">
      <c r="A9" s="8" t="s">
        <v>12855</v>
      </c>
      <c r="B9" s="13">
        <v>45666.0</v>
      </c>
      <c r="C9" s="11">
        <v>5000.0</v>
      </c>
      <c r="D9" s="8" t="s">
        <v>1465</v>
      </c>
      <c r="F9" s="8" t="s">
        <v>51</v>
      </c>
      <c r="G9" s="16" t="str">
        <f t="shared" si="1"/>
        <v>01/2025</v>
      </c>
      <c r="H9" s="16" t="str">
        <f t="shared" si="2"/>
        <v>CXG-0125</v>
      </c>
      <c r="I9" s="10" t="s">
        <v>12856</v>
      </c>
      <c r="J9" s="8" t="s">
        <v>12727</v>
      </c>
    </row>
    <row r="10">
      <c r="A10" s="8" t="s">
        <v>12857</v>
      </c>
      <c r="B10" s="13">
        <v>45666.0</v>
      </c>
      <c r="C10" s="11">
        <v>15000.0</v>
      </c>
      <c r="D10" s="8" t="s">
        <v>1465</v>
      </c>
      <c r="F10" s="8" t="s">
        <v>51</v>
      </c>
      <c r="G10" s="16" t="str">
        <f t="shared" si="1"/>
        <v>01/2025</v>
      </c>
      <c r="H10" s="16" t="str">
        <f t="shared" si="2"/>
        <v>CXG-0125</v>
      </c>
      <c r="I10" s="10" t="s">
        <v>12856</v>
      </c>
      <c r="J10" s="8" t="s">
        <v>12727</v>
      </c>
    </row>
    <row r="11">
      <c r="A11" s="8" t="s">
        <v>12858</v>
      </c>
      <c r="B11" s="13">
        <v>45666.0</v>
      </c>
      <c r="C11" s="11">
        <v>163083.0</v>
      </c>
      <c r="D11" s="8" t="s">
        <v>3277</v>
      </c>
      <c r="F11" s="8" t="s">
        <v>12775</v>
      </c>
      <c r="G11" s="16" t="str">
        <f t="shared" si="1"/>
        <v>01/2025</v>
      </c>
      <c r="H11" s="16" t="str">
        <f t="shared" si="2"/>
        <v>CXG-0125</v>
      </c>
      <c r="I11" s="10" t="s">
        <v>12847</v>
      </c>
      <c r="J11" s="8" t="s">
        <v>12731</v>
      </c>
    </row>
    <row r="12">
      <c r="A12" s="8" t="s">
        <v>12859</v>
      </c>
      <c r="B12" s="13">
        <v>45666.0</v>
      </c>
      <c r="C12" s="11">
        <v>0.94</v>
      </c>
      <c r="D12" s="8" t="s">
        <v>1473</v>
      </c>
      <c r="F12" s="8" t="s">
        <v>12775</v>
      </c>
      <c r="G12" s="16" t="str">
        <f t="shared" si="1"/>
        <v>01/2025</v>
      </c>
      <c r="H12" s="16" t="str">
        <f t="shared" si="2"/>
        <v>CXG-0125</v>
      </c>
      <c r="I12" s="10" t="s">
        <v>12847</v>
      </c>
      <c r="J12" s="8" t="s">
        <v>12731</v>
      </c>
    </row>
    <row r="13">
      <c r="A13" s="8" t="s">
        <v>12860</v>
      </c>
      <c r="B13" s="13">
        <v>45666.0</v>
      </c>
      <c r="C13" s="11">
        <v>126710.0</v>
      </c>
      <c r="D13" s="8" t="s">
        <v>3277</v>
      </c>
      <c r="F13" s="8" t="s">
        <v>12767</v>
      </c>
      <c r="G13" s="16" t="str">
        <f t="shared" si="1"/>
        <v>01/2025</v>
      </c>
      <c r="H13" s="16" t="str">
        <f t="shared" si="2"/>
        <v>CXG-0125</v>
      </c>
      <c r="I13" s="10" t="s">
        <v>12861</v>
      </c>
      <c r="J13" s="8" t="s">
        <v>12731</v>
      </c>
    </row>
    <row r="14">
      <c r="A14" s="8" t="s">
        <v>12862</v>
      </c>
      <c r="B14" s="13">
        <v>45666.0</v>
      </c>
      <c r="C14" s="11">
        <v>80088.0</v>
      </c>
      <c r="D14" s="8" t="s">
        <v>3277</v>
      </c>
      <c r="F14" s="8" t="s">
        <v>12777</v>
      </c>
      <c r="G14" s="16" t="str">
        <f t="shared" si="1"/>
        <v>01/2025</v>
      </c>
      <c r="H14" s="16" t="str">
        <f t="shared" si="2"/>
        <v>CXG-0125</v>
      </c>
      <c r="I14" s="10" t="s">
        <v>12863</v>
      </c>
      <c r="J14" s="8" t="s">
        <v>12731</v>
      </c>
    </row>
    <row r="15">
      <c r="A15" s="8" t="s">
        <v>12864</v>
      </c>
      <c r="B15" s="13">
        <v>45666.0</v>
      </c>
      <c r="C15" s="11">
        <v>500000.0</v>
      </c>
      <c r="D15" s="8" t="s">
        <v>1465</v>
      </c>
      <c r="F15" s="8" t="s">
        <v>420</v>
      </c>
      <c r="G15" s="16" t="str">
        <f t="shared" si="1"/>
        <v>01/2025</v>
      </c>
      <c r="H15" s="16" t="str">
        <f t="shared" si="2"/>
        <v>CXG-0125</v>
      </c>
      <c r="I15" s="10" t="s">
        <v>12865</v>
      </c>
      <c r="J15" s="8" t="s">
        <v>12731</v>
      </c>
    </row>
    <row r="16">
      <c r="A16" s="8" t="s">
        <v>12866</v>
      </c>
      <c r="B16" s="13">
        <v>45666.0</v>
      </c>
      <c r="C16" s="11">
        <v>7015.0</v>
      </c>
      <c r="D16" s="8" t="s">
        <v>1520</v>
      </c>
      <c r="F16" s="8" t="s">
        <v>12867</v>
      </c>
      <c r="G16" s="16" t="str">
        <f t="shared" si="1"/>
        <v>01/2025</v>
      </c>
      <c r="H16" s="16" t="str">
        <f t="shared" si="2"/>
        <v>CXG-0125</v>
      </c>
      <c r="I16" s="10" t="s">
        <v>4935</v>
      </c>
      <c r="J16" s="8" t="s">
        <v>12727</v>
      </c>
    </row>
    <row r="17">
      <c r="A17" s="8" t="s">
        <v>12868</v>
      </c>
      <c r="B17" s="13">
        <v>45666.0</v>
      </c>
      <c r="C17" s="11">
        <v>10000.0</v>
      </c>
      <c r="D17" s="8" t="s">
        <v>3277</v>
      </c>
      <c r="F17" s="8" t="s">
        <v>12748</v>
      </c>
      <c r="G17" s="16" t="str">
        <f t="shared" si="1"/>
        <v>01/2025</v>
      </c>
      <c r="H17" s="16" t="str">
        <f t="shared" si="2"/>
        <v>CXG-0125</v>
      </c>
      <c r="I17" s="10" t="s">
        <v>12869</v>
      </c>
      <c r="J17" s="8" t="s">
        <v>12727</v>
      </c>
    </row>
    <row r="18">
      <c r="A18" s="8" t="s">
        <v>12870</v>
      </c>
      <c r="B18" s="13">
        <v>45666.0</v>
      </c>
      <c r="C18" s="11">
        <v>25135.0</v>
      </c>
      <c r="D18" s="8" t="s">
        <v>1520</v>
      </c>
      <c r="F18" s="8" t="s">
        <v>57</v>
      </c>
      <c r="G18" s="16" t="str">
        <f t="shared" si="1"/>
        <v>01/2025</v>
      </c>
      <c r="H18" s="16" t="str">
        <f t="shared" si="2"/>
        <v>CXG-0125</v>
      </c>
      <c r="I18" s="10" t="s">
        <v>12871</v>
      </c>
      <c r="J18" s="8" t="s">
        <v>12727</v>
      </c>
    </row>
    <row r="19">
      <c r="A19" s="8" t="s">
        <v>12872</v>
      </c>
      <c r="B19" s="13">
        <v>45667.0</v>
      </c>
      <c r="C19" s="11">
        <v>-7015.0</v>
      </c>
      <c r="D19" s="8" t="s">
        <v>1473</v>
      </c>
      <c r="F19" s="8" t="s">
        <v>12777</v>
      </c>
      <c r="G19" s="16" t="str">
        <f t="shared" si="1"/>
        <v>01/2025</v>
      </c>
      <c r="H19" s="16" t="str">
        <f t="shared" si="2"/>
        <v>CXG-0125</v>
      </c>
      <c r="I19" s="10" t="s">
        <v>12863</v>
      </c>
      <c r="J19" s="8" t="s">
        <v>12731</v>
      </c>
    </row>
    <row r="20">
      <c r="A20" s="8" t="s">
        <v>12873</v>
      </c>
      <c r="B20" s="13">
        <v>45667.0</v>
      </c>
      <c r="C20" s="11">
        <v>83972.66</v>
      </c>
      <c r="D20" s="8" t="s">
        <v>1509</v>
      </c>
      <c r="F20" s="8" t="s">
        <v>25</v>
      </c>
      <c r="G20" s="16" t="str">
        <f t="shared" si="1"/>
        <v>01/2025</v>
      </c>
      <c r="H20" s="16" t="str">
        <f t="shared" si="2"/>
        <v>CXG-0125</v>
      </c>
      <c r="I20" s="10" t="s">
        <v>12874</v>
      </c>
      <c r="J20" s="8" t="s">
        <v>12727</v>
      </c>
    </row>
    <row r="21">
      <c r="A21" s="8" t="s">
        <v>12875</v>
      </c>
      <c r="B21" s="13">
        <v>45667.0</v>
      </c>
      <c r="C21" s="11">
        <v>50000.0</v>
      </c>
      <c r="D21" s="8" t="s">
        <v>3277</v>
      </c>
      <c r="F21" s="8" t="s">
        <v>369</v>
      </c>
      <c r="G21" s="16" t="str">
        <f t="shared" si="1"/>
        <v>01/2025</v>
      </c>
      <c r="H21" s="16" t="str">
        <f t="shared" si="2"/>
        <v>CXG-0125</v>
      </c>
      <c r="I21" s="10" t="s">
        <v>12876</v>
      </c>
      <c r="J21" s="8" t="s">
        <v>12731</v>
      </c>
    </row>
    <row r="22">
      <c r="A22" s="8" t="s">
        <v>12877</v>
      </c>
      <c r="B22" s="13">
        <v>45667.0</v>
      </c>
      <c r="C22" s="11">
        <v>48000.0</v>
      </c>
      <c r="D22" s="8" t="s">
        <v>1505</v>
      </c>
      <c r="F22" s="8" t="s">
        <v>12787</v>
      </c>
      <c r="G22" s="16" t="str">
        <f t="shared" si="1"/>
        <v>01/2025</v>
      </c>
      <c r="H22" s="16" t="str">
        <f t="shared" si="2"/>
        <v>CXG-0125</v>
      </c>
      <c r="I22" s="10" t="s">
        <v>12845</v>
      </c>
      <c r="J22" s="8" t="s">
        <v>12727</v>
      </c>
    </row>
    <row r="23">
      <c r="A23" s="8" t="s">
        <v>12878</v>
      </c>
      <c r="B23" s="13">
        <v>45668.0</v>
      </c>
      <c r="C23" s="11">
        <v>300000.0</v>
      </c>
      <c r="D23" s="8" t="s">
        <v>1465</v>
      </c>
      <c r="F23" s="8" t="s">
        <v>12879</v>
      </c>
      <c r="G23" s="16" t="str">
        <f t="shared" si="1"/>
        <v>01/2025</v>
      </c>
      <c r="H23" s="16" t="str">
        <f t="shared" si="2"/>
        <v>CXG-0125</v>
      </c>
      <c r="I23" s="10" t="s">
        <v>4305</v>
      </c>
      <c r="J23" s="8" t="s">
        <v>12731</v>
      </c>
    </row>
    <row r="24">
      <c r="A24" s="8" t="s">
        <v>12880</v>
      </c>
      <c r="B24" s="13">
        <v>45670.0</v>
      </c>
      <c r="C24" s="11">
        <v>789.0</v>
      </c>
      <c r="D24" s="8" t="s">
        <v>1465</v>
      </c>
      <c r="F24" s="8" t="s">
        <v>420</v>
      </c>
      <c r="G24" s="16" t="str">
        <f t="shared" si="1"/>
        <v>01/2025</v>
      </c>
      <c r="H24" s="16" t="str">
        <f t="shared" si="2"/>
        <v>CXG-0125</v>
      </c>
      <c r="I24" s="10" t="s">
        <v>12865</v>
      </c>
      <c r="J24" s="8" t="s">
        <v>12731</v>
      </c>
    </row>
    <row r="25">
      <c r="A25" s="8" t="s">
        <v>12881</v>
      </c>
      <c r="B25" s="13">
        <v>45670.0</v>
      </c>
      <c r="C25" s="11">
        <v>2500.0</v>
      </c>
      <c r="D25" s="8" t="s">
        <v>1465</v>
      </c>
      <c r="F25" s="8" t="s">
        <v>12802</v>
      </c>
      <c r="G25" s="16" t="str">
        <f t="shared" si="1"/>
        <v>01/2025</v>
      </c>
      <c r="H25" s="16" t="str">
        <f t="shared" si="2"/>
        <v>CXG-0125</v>
      </c>
      <c r="I25" s="10" t="s">
        <v>12801</v>
      </c>
      <c r="J25" s="8" t="s">
        <v>12727</v>
      </c>
    </row>
    <row r="26">
      <c r="A26" s="8" t="s">
        <v>12882</v>
      </c>
      <c r="B26" s="13">
        <v>45670.0</v>
      </c>
      <c r="C26" s="11">
        <v>10000.0</v>
      </c>
      <c r="D26" s="8" t="s">
        <v>3277</v>
      </c>
      <c r="F26" s="8" t="s">
        <v>12748</v>
      </c>
      <c r="G26" s="16" t="str">
        <f t="shared" si="1"/>
        <v>01/2025</v>
      </c>
      <c r="H26" s="16" t="str">
        <f t="shared" si="2"/>
        <v>CXG-0125</v>
      </c>
      <c r="I26" s="10" t="s">
        <v>12869</v>
      </c>
      <c r="J26" s="8" t="s">
        <v>12727</v>
      </c>
    </row>
    <row r="27">
      <c r="A27" s="8" t="s">
        <v>12883</v>
      </c>
      <c r="B27" s="13">
        <v>45670.0</v>
      </c>
      <c r="C27" s="11">
        <v>5000.0</v>
      </c>
      <c r="D27" s="8" t="s">
        <v>3277</v>
      </c>
      <c r="F27" s="8" t="s">
        <v>12884</v>
      </c>
      <c r="G27" s="16" t="str">
        <f t="shared" si="1"/>
        <v>01/2025</v>
      </c>
      <c r="H27" s="16" t="str">
        <f t="shared" si="2"/>
        <v>CXG-0125</v>
      </c>
      <c r="I27" s="10" t="s">
        <v>12885</v>
      </c>
      <c r="J27" s="8" t="s">
        <v>12731</v>
      </c>
    </row>
    <row r="28">
      <c r="A28" s="8" t="s">
        <v>12886</v>
      </c>
      <c r="B28" s="13">
        <v>45671.0</v>
      </c>
      <c r="C28" s="11">
        <v>5000.0</v>
      </c>
      <c r="D28" s="8" t="s">
        <v>1465</v>
      </c>
      <c r="F28" s="8" t="s">
        <v>12733</v>
      </c>
      <c r="G28" s="16" t="str">
        <f t="shared" si="1"/>
        <v>01/2025</v>
      </c>
      <c r="H28" s="16" t="str">
        <f t="shared" si="2"/>
        <v>CXG-0125</v>
      </c>
      <c r="I28" s="10" t="s">
        <v>12887</v>
      </c>
      <c r="J28" s="8" t="s">
        <v>12731</v>
      </c>
    </row>
    <row r="29">
      <c r="A29" s="8" t="s">
        <v>12888</v>
      </c>
      <c r="B29" s="13">
        <v>45671.0</v>
      </c>
      <c r="C29" s="11">
        <v>2934.5</v>
      </c>
      <c r="D29" s="8" t="s">
        <v>1473</v>
      </c>
      <c r="F29" s="8" t="s">
        <v>420</v>
      </c>
      <c r="G29" s="16" t="str">
        <f t="shared" si="1"/>
        <v>01/2025</v>
      </c>
      <c r="H29" s="16" t="str">
        <f t="shared" si="2"/>
        <v>CXG-0125</v>
      </c>
      <c r="I29" s="10" t="s">
        <v>12865</v>
      </c>
      <c r="J29" s="8" t="s">
        <v>12731</v>
      </c>
    </row>
    <row r="30">
      <c r="A30" s="8" t="s">
        <v>12889</v>
      </c>
      <c r="B30" s="13">
        <v>45671.0</v>
      </c>
      <c r="C30" s="11">
        <v>121388.4</v>
      </c>
      <c r="D30" s="8" t="s">
        <v>1465</v>
      </c>
      <c r="F30" s="8" t="s">
        <v>12743</v>
      </c>
      <c r="G30" s="16" t="str">
        <f t="shared" si="1"/>
        <v>01/2025</v>
      </c>
      <c r="H30" s="16" t="str">
        <f t="shared" si="2"/>
        <v>CXG-0125</v>
      </c>
      <c r="I30" s="10" t="s">
        <v>12890</v>
      </c>
      <c r="J30" s="8" t="s">
        <v>12731</v>
      </c>
    </row>
    <row r="31">
      <c r="A31" s="8" t="s">
        <v>12891</v>
      </c>
      <c r="B31" s="13">
        <v>45671.0</v>
      </c>
      <c r="C31" s="11">
        <v>73772.56</v>
      </c>
      <c r="D31" s="8" t="s">
        <v>1465</v>
      </c>
      <c r="F31" s="8" t="s">
        <v>183</v>
      </c>
      <c r="G31" s="16" t="str">
        <f t="shared" si="1"/>
        <v>01/2025</v>
      </c>
      <c r="H31" s="16" t="str">
        <f t="shared" si="2"/>
        <v>CXG-0125</v>
      </c>
      <c r="I31" s="10" t="s">
        <v>12892</v>
      </c>
      <c r="J31" s="8" t="s">
        <v>12727</v>
      </c>
    </row>
    <row r="32">
      <c r="A32" s="8" t="s">
        <v>12893</v>
      </c>
      <c r="B32" s="13">
        <v>45671.0</v>
      </c>
      <c r="C32" s="11">
        <v>78292.0</v>
      </c>
      <c r="D32" s="8" t="s">
        <v>1465</v>
      </c>
      <c r="F32" s="8" t="s">
        <v>12746</v>
      </c>
      <c r="G32" s="16" t="str">
        <f t="shared" si="1"/>
        <v>01/2025</v>
      </c>
      <c r="H32" s="16" t="str">
        <f t="shared" si="2"/>
        <v>CXG-0125</v>
      </c>
      <c r="I32" s="10" t="s">
        <v>12894</v>
      </c>
      <c r="J32" s="8" t="s">
        <v>12727</v>
      </c>
    </row>
    <row r="33">
      <c r="A33" s="8" t="s">
        <v>12895</v>
      </c>
      <c r="B33" s="13">
        <v>45671.0</v>
      </c>
      <c r="C33" s="11">
        <v>300.0</v>
      </c>
      <c r="D33" s="8" t="s">
        <v>1520</v>
      </c>
      <c r="F33" s="8" t="s">
        <v>12896</v>
      </c>
      <c r="G33" s="16" t="str">
        <f t="shared" si="1"/>
        <v>01/2025</v>
      </c>
      <c r="H33" s="16" t="str">
        <f t="shared" si="2"/>
        <v>CXG-0125</v>
      </c>
      <c r="I33" s="10" t="s">
        <v>12897</v>
      </c>
      <c r="J33" s="8" t="s">
        <v>12731</v>
      </c>
    </row>
    <row r="34">
      <c r="A34" s="8" t="s">
        <v>12898</v>
      </c>
      <c r="B34" s="13">
        <v>45671.0</v>
      </c>
      <c r="C34" s="11">
        <v>48874.41</v>
      </c>
      <c r="D34" s="8" t="s">
        <v>1505</v>
      </c>
      <c r="F34" s="8" t="s">
        <v>12787</v>
      </c>
      <c r="G34" s="16" t="str">
        <f t="shared" si="1"/>
        <v>01/2025</v>
      </c>
      <c r="H34" s="16" t="str">
        <f t="shared" si="2"/>
        <v>CXG-0125</v>
      </c>
      <c r="I34" s="10" t="s">
        <v>12845</v>
      </c>
      <c r="J34" s="8" t="s">
        <v>12727</v>
      </c>
    </row>
    <row r="35">
      <c r="A35" s="8" t="s">
        <v>12899</v>
      </c>
      <c r="B35" s="13">
        <v>45671.0</v>
      </c>
      <c r="C35" s="11">
        <v>48848.08</v>
      </c>
      <c r="D35" s="8" t="s">
        <v>1505</v>
      </c>
      <c r="F35" s="8" t="s">
        <v>12787</v>
      </c>
      <c r="G35" s="16" t="str">
        <f t="shared" si="1"/>
        <v>01/2025</v>
      </c>
      <c r="H35" s="16" t="str">
        <f t="shared" si="2"/>
        <v>CXG-0125</v>
      </c>
      <c r="I35" s="10" t="s">
        <v>12845</v>
      </c>
      <c r="J35" s="8" t="s">
        <v>12727</v>
      </c>
    </row>
    <row r="36">
      <c r="A36" s="8" t="s">
        <v>12900</v>
      </c>
      <c r="B36" s="13">
        <v>45672.0</v>
      </c>
      <c r="C36" s="11">
        <v>11981.79</v>
      </c>
      <c r="D36" s="8" t="s">
        <v>1473</v>
      </c>
      <c r="F36" s="8" t="s">
        <v>8484</v>
      </c>
      <c r="G36" s="16" t="str">
        <f t="shared" si="1"/>
        <v>01/2025</v>
      </c>
      <c r="H36" s="16" t="str">
        <f t="shared" si="2"/>
        <v>CXG-0125</v>
      </c>
      <c r="I36" s="10" t="s">
        <v>12852</v>
      </c>
      <c r="J36" s="8" t="s">
        <v>12727</v>
      </c>
    </row>
    <row r="37">
      <c r="A37" s="8" t="s">
        <v>12901</v>
      </c>
      <c r="B37" s="13">
        <v>45672.0</v>
      </c>
      <c r="C37" s="11">
        <v>1.25</v>
      </c>
      <c r="D37" s="8" t="s">
        <v>1473</v>
      </c>
      <c r="F37" s="8" t="s">
        <v>12777</v>
      </c>
      <c r="G37" s="16" t="str">
        <f t="shared" si="1"/>
        <v>01/2025</v>
      </c>
      <c r="H37" s="16" t="str">
        <f t="shared" si="2"/>
        <v>CXG-0125</v>
      </c>
      <c r="I37" s="10" t="s">
        <v>12863</v>
      </c>
      <c r="J37" s="8" t="s">
        <v>12731</v>
      </c>
    </row>
    <row r="38">
      <c r="A38" s="8" t="s">
        <v>12902</v>
      </c>
      <c r="B38" s="13">
        <v>45672.0</v>
      </c>
      <c r="C38" s="11">
        <v>346900.0</v>
      </c>
      <c r="D38" s="8" t="s">
        <v>1509</v>
      </c>
      <c r="F38" s="8" t="s">
        <v>319</v>
      </c>
      <c r="G38" s="16" t="str">
        <f t="shared" si="1"/>
        <v>01/2025</v>
      </c>
      <c r="H38" s="16" t="str">
        <f t="shared" si="2"/>
        <v>CXG-0125</v>
      </c>
      <c r="I38" s="10" t="s">
        <v>12903</v>
      </c>
      <c r="J38" s="8" t="s">
        <v>12731</v>
      </c>
    </row>
    <row r="39">
      <c r="A39" s="8" t="s">
        <v>12904</v>
      </c>
      <c r="B39" s="13">
        <v>45672.0</v>
      </c>
      <c r="C39" s="11">
        <v>17495.0</v>
      </c>
      <c r="D39" s="8" t="s">
        <v>1465</v>
      </c>
      <c r="F39" s="8" t="s">
        <v>12738</v>
      </c>
      <c r="G39" s="16" t="str">
        <f t="shared" si="1"/>
        <v>01/2025</v>
      </c>
      <c r="H39" s="16" t="str">
        <f t="shared" si="2"/>
        <v>CXG-0125</v>
      </c>
      <c r="I39" s="10" t="s">
        <v>12905</v>
      </c>
      <c r="J39" s="8" t="s">
        <v>12731</v>
      </c>
    </row>
    <row r="40">
      <c r="A40" s="8" t="s">
        <v>12906</v>
      </c>
      <c r="B40" s="13">
        <v>45672.0</v>
      </c>
      <c r="C40" s="11">
        <v>51650.0</v>
      </c>
      <c r="D40" s="8" t="s">
        <v>1465</v>
      </c>
      <c r="F40" s="8" t="s">
        <v>12740</v>
      </c>
      <c r="G40" s="16" t="str">
        <f t="shared" si="1"/>
        <v>01/2025</v>
      </c>
      <c r="H40" s="16" t="str">
        <f t="shared" si="2"/>
        <v>CXG-0125</v>
      </c>
      <c r="I40" s="10" t="s">
        <v>12907</v>
      </c>
      <c r="J40" s="8" t="s">
        <v>12731</v>
      </c>
    </row>
    <row r="41">
      <c r="A41" s="8" t="s">
        <v>12908</v>
      </c>
      <c r="B41" s="13">
        <v>45672.0</v>
      </c>
      <c r="C41" s="11">
        <v>397033.5</v>
      </c>
      <c r="D41" s="8" t="s">
        <v>1465</v>
      </c>
      <c r="F41" s="8" t="s">
        <v>12759</v>
      </c>
      <c r="G41" s="16" t="str">
        <f t="shared" si="1"/>
        <v>01/2025</v>
      </c>
      <c r="H41" s="16" t="str">
        <f t="shared" si="2"/>
        <v>CXG-0125</v>
      </c>
      <c r="I41" s="10" t="s">
        <v>12854</v>
      </c>
      <c r="J41" s="8" t="s">
        <v>12727</v>
      </c>
    </row>
    <row r="42">
      <c r="A42" s="8" t="s">
        <v>12909</v>
      </c>
      <c r="B42" s="13">
        <v>45672.0</v>
      </c>
      <c r="C42" s="11">
        <v>20000.0</v>
      </c>
      <c r="D42" s="8" t="s">
        <v>1465</v>
      </c>
      <c r="F42" s="8" t="s">
        <v>12750</v>
      </c>
      <c r="G42" s="16" t="str">
        <f t="shared" si="1"/>
        <v>01/2025</v>
      </c>
      <c r="H42" s="16" t="str">
        <f t="shared" si="2"/>
        <v>CXG-0125</v>
      </c>
      <c r="I42" s="10" t="s">
        <v>12910</v>
      </c>
      <c r="J42" s="8" t="s">
        <v>12727</v>
      </c>
    </row>
    <row r="43">
      <c r="A43" s="8" t="s">
        <v>12911</v>
      </c>
      <c r="B43" s="13">
        <v>45672.0</v>
      </c>
      <c r="C43" s="11">
        <v>56089.71</v>
      </c>
      <c r="D43" s="8" t="s">
        <v>1505</v>
      </c>
      <c r="F43" s="8" t="s">
        <v>12787</v>
      </c>
      <c r="G43" s="16" t="str">
        <f t="shared" si="1"/>
        <v>01/2025</v>
      </c>
      <c r="H43" s="16" t="str">
        <f t="shared" si="2"/>
        <v>CXG-0125</v>
      </c>
      <c r="I43" s="10" t="s">
        <v>12845</v>
      </c>
      <c r="J43" s="8" t="s">
        <v>12727</v>
      </c>
    </row>
    <row r="44">
      <c r="A44" s="8" t="s">
        <v>12912</v>
      </c>
      <c r="B44" s="13">
        <v>45672.0</v>
      </c>
      <c r="C44" s="11">
        <v>300000.0</v>
      </c>
      <c r="D44" s="8" t="s">
        <v>1478</v>
      </c>
      <c r="F44" s="8" t="s">
        <v>12879</v>
      </c>
      <c r="G44" s="16" t="str">
        <f t="shared" si="1"/>
        <v>01/2025</v>
      </c>
      <c r="H44" s="16" t="str">
        <f t="shared" si="2"/>
        <v>CXG-0125</v>
      </c>
      <c r="I44" s="10" t="s">
        <v>12913</v>
      </c>
      <c r="J44" s="8" t="s">
        <v>12727</v>
      </c>
    </row>
    <row r="45">
      <c r="A45" s="8" t="s">
        <v>12914</v>
      </c>
      <c r="B45" s="13">
        <v>45674.0</v>
      </c>
      <c r="C45" s="11">
        <v>3000.0</v>
      </c>
      <c r="D45" s="8" t="s">
        <v>1478</v>
      </c>
      <c r="F45" s="8" t="s">
        <v>12792</v>
      </c>
      <c r="G45" s="16" t="str">
        <f t="shared" si="1"/>
        <v>01/2025</v>
      </c>
      <c r="H45" s="16" t="str">
        <f t="shared" si="2"/>
        <v>CXG-0125</v>
      </c>
      <c r="I45" s="10" t="s">
        <v>12915</v>
      </c>
      <c r="J45" s="8" t="s">
        <v>12727</v>
      </c>
    </row>
    <row r="46">
      <c r="A46" s="8" t="s">
        <v>12916</v>
      </c>
      <c r="B46" s="13">
        <v>45674.0</v>
      </c>
      <c r="C46" s="11">
        <v>2500.0</v>
      </c>
      <c r="D46" s="8" t="s">
        <v>1465</v>
      </c>
      <c r="F46" s="8" t="s">
        <v>12802</v>
      </c>
      <c r="G46" s="16" t="str">
        <f t="shared" si="1"/>
        <v>01/2025</v>
      </c>
      <c r="H46" s="16" t="str">
        <f t="shared" si="2"/>
        <v>CXG-0125</v>
      </c>
      <c r="I46" s="10" t="s">
        <v>12801</v>
      </c>
      <c r="J46" s="8" t="s">
        <v>12727</v>
      </c>
    </row>
    <row r="47">
      <c r="A47" s="8" t="s">
        <v>12917</v>
      </c>
      <c r="B47" s="13">
        <v>45674.0</v>
      </c>
      <c r="C47" s="11">
        <v>15000.0</v>
      </c>
      <c r="D47" s="8" t="s">
        <v>1478</v>
      </c>
      <c r="F47" s="8" t="s">
        <v>9143</v>
      </c>
      <c r="G47" s="16" t="str">
        <f t="shared" si="1"/>
        <v>01/2025</v>
      </c>
      <c r="H47" s="16" t="str">
        <f t="shared" si="2"/>
        <v>CXG-0125</v>
      </c>
      <c r="I47" s="10" t="s">
        <v>5260</v>
      </c>
      <c r="J47" s="8" t="s">
        <v>12731</v>
      </c>
    </row>
    <row r="48">
      <c r="A48" s="8" t="s">
        <v>12918</v>
      </c>
      <c r="B48" s="13">
        <v>45674.0</v>
      </c>
      <c r="C48" s="11">
        <v>15000.0</v>
      </c>
      <c r="D48" s="8" t="s">
        <v>1465</v>
      </c>
      <c r="F48" s="8" t="s">
        <v>12785</v>
      </c>
      <c r="G48" s="16" t="str">
        <f t="shared" si="1"/>
        <v>01/2025</v>
      </c>
      <c r="H48" s="16" t="str">
        <f t="shared" si="2"/>
        <v>CXG-0125</v>
      </c>
      <c r="I48" s="10" t="s">
        <v>12919</v>
      </c>
      <c r="J48" s="8" t="s">
        <v>12727</v>
      </c>
    </row>
    <row r="49">
      <c r="A49" s="8" t="s">
        <v>12920</v>
      </c>
      <c r="B49" s="13">
        <v>45677.0</v>
      </c>
      <c r="C49" s="11">
        <v>37160.42</v>
      </c>
      <c r="D49" s="8" t="s">
        <v>1505</v>
      </c>
      <c r="F49" s="8" t="s">
        <v>12787</v>
      </c>
      <c r="G49" s="16" t="str">
        <f t="shared" si="1"/>
        <v>01/2025</v>
      </c>
      <c r="H49" s="16" t="str">
        <f t="shared" si="2"/>
        <v>CXG-0125</v>
      </c>
      <c r="I49" s="10" t="s">
        <v>12845</v>
      </c>
      <c r="J49" s="8" t="s">
        <v>12727</v>
      </c>
    </row>
    <row r="50">
      <c r="A50" s="8" t="s">
        <v>12921</v>
      </c>
      <c r="B50" s="13">
        <v>45677.0</v>
      </c>
      <c r="C50" s="11">
        <v>30000.0</v>
      </c>
      <c r="D50" s="8" t="s">
        <v>1465</v>
      </c>
      <c r="F50" s="8" t="s">
        <v>12753</v>
      </c>
      <c r="G50" s="16" t="str">
        <f t="shared" si="1"/>
        <v>01/2025</v>
      </c>
      <c r="H50" s="16" t="str">
        <f t="shared" si="2"/>
        <v>CXG-0125</v>
      </c>
      <c r="I50" s="10" t="s">
        <v>12922</v>
      </c>
      <c r="J50" s="8" t="s">
        <v>12727</v>
      </c>
    </row>
    <row r="51">
      <c r="A51" s="8" t="s">
        <v>12923</v>
      </c>
      <c r="B51" s="13">
        <v>45677.0</v>
      </c>
      <c r="C51" s="11">
        <v>20000.0</v>
      </c>
      <c r="D51" s="8" t="s">
        <v>1465</v>
      </c>
      <c r="F51" s="8" t="s">
        <v>12748</v>
      </c>
      <c r="G51" s="16" t="str">
        <f t="shared" si="1"/>
        <v>01/2025</v>
      </c>
      <c r="H51" s="16" t="str">
        <f t="shared" si="2"/>
        <v>CXG-0125</v>
      </c>
      <c r="I51" s="10" t="s">
        <v>12869</v>
      </c>
      <c r="J51" s="8" t="s">
        <v>12727</v>
      </c>
    </row>
    <row r="52">
      <c r="A52" s="8" t="s">
        <v>12924</v>
      </c>
      <c r="B52" s="13">
        <v>45677.0</v>
      </c>
      <c r="C52" s="11">
        <v>10000.0</v>
      </c>
      <c r="D52" s="8" t="s">
        <v>1465</v>
      </c>
      <c r="F52" s="8" t="s">
        <v>12748</v>
      </c>
      <c r="G52" s="16" t="str">
        <f t="shared" si="1"/>
        <v>01/2025</v>
      </c>
      <c r="H52" s="16" t="str">
        <f t="shared" si="2"/>
        <v>CXG-0125</v>
      </c>
      <c r="I52" s="10" t="s">
        <v>12869</v>
      </c>
      <c r="J52" s="8" t="s">
        <v>12727</v>
      </c>
    </row>
    <row r="53">
      <c r="A53" s="8" t="s">
        <v>12925</v>
      </c>
      <c r="B53" s="13">
        <v>45678.0</v>
      </c>
      <c r="C53" s="11">
        <v>29000.0</v>
      </c>
      <c r="D53" s="8" t="s">
        <v>1465</v>
      </c>
      <c r="F53" s="8" t="s">
        <v>12728</v>
      </c>
      <c r="G53" s="16" t="str">
        <f t="shared" si="1"/>
        <v>01/2025</v>
      </c>
      <c r="H53" s="16" t="str">
        <f t="shared" si="2"/>
        <v>CXG-0125</v>
      </c>
      <c r="I53" s="10" t="s">
        <v>12926</v>
      </c>
      <c r="J53" s="8" t="s">
        <v>12727</v>
      </c>
    </row>
    <row r="54">
      <c r="A54" s="8" t="s">
        <v>12927</v>
      </c>
      <c r="B54" s="13">
        <v>45678.0</v>
      </c>
      <c r="C54" s="11">
        <v>31000.0</v>
      </c>
      <c r="D54" s="8" t="s">
        <v>1465</v>
      </c>
      <c r="F54" s="8" t="s">
        <v>12728</v>
      </c>
      <c r="G54" s="16" t="str">
        <f t="shared" si="1"/>
        <v>01/2025</v>
      </c>
      <c r="H54" s="16" t="str">
        <f t="shared" si="2"/>
        <v>CXG-0125</v>
      </c>
      <c r="I54" s="10" t="s">
        <v>12926</v>
      </c>
      <c r="J54" s="8" t="s">
        <v>12727</v>
      </c>
    </row>
    <row r="55">
      <c r="A55" s="8" t="s">
        <v>12928</v>
      </c>
      <c r="B55" s="13">
        <v>45678.0</v>
      </c>
      <c r="C55" s="11">
        <v>41249.0</v>
      </c>
      <c r="D55" s="8" t="s">
        <v>1509</v>
      </c>
      <c r="F55" s="8" t="s">
        <v>37</v>
      </c>
      <c r="G55" s="16" t="str">
        <f t="shared" si="1"/>
        <v>01/2025</v>
      </c>
      <c r="H55" s="16" t="str">
        <f t="shared" si="2"/>
        <v>CXG-0125</v>
      </c>
      <c r="I55" s="10" t="s">
        <v>12929</v>
      </c>
      <c r="J55" s="8" t="s">
        <v>12727</v>
      </c>
    </row>
    <row r="56">
      <c r="A56" s="8" t="s">
        <v>12930</v>
      </c>
      <c r="B56" s="13">
        <v>45678.0</v>
      </c>
      <c r="C56" s="11">
        <v>106891.69</v>
      </c>
      <c r="D56" s="8" t="s">
        <v>1465</v>
      </c>
      <c r="F56" s="8" t="s">
        <v>12759</v>
      </c>
      <c r="G56" s="16" t="str">
        <f t="shared" si="1"/>
        <v>01/2025</v>
      </c>
      <c r="H56" s="16" t="str">
        <f t="shared" si="2"/>
        <v>CXG-0125</v>
      </c>
      <c r="I56" s="10" t="s">
        <v>12854</v>
      </c>
      <c r="J56" s="8" t="s">
        <v>12727</v>
      </c>
    </row>
    <row r="57">
      <c r="A57" s="8" t="s">
        <v>12931</v>
      </c>
      <c r="B57" s="13">
        <v>45678.0</v>
      </c>
      <c r="C57" s="11">
        <v>145416.0</v>
      </c>
      <c r="D57" s="8" t="s">
        <v>1509</v>
      </c>
      <c r="F57" s="8" t="s">
        <v>12773</v>
      </c>
      <c r="G57" s="16" t="str">
        <f t="shared" si="1"/>
        <v>01/2025</v>
      </c>
      <c r="H57" s="16" t="str">
        <f t="shared" si="2"/>
        <v>CXG-0125</v>
      </c>
      <c r="I57" s="10" t="s">
        <v>12932</v>
      </c>
      <c r="J57" s="8" t="s">
        <v>12731</v>
      </c>
    </row>
    <row r="58">
      <c r="A58" s="8" t="s">
        <v>12933</v>
      </c>
      <c r="B58" s="13">
        <v>45678.0</v>
      </c>
      <c r="C58" s="11">
        <v>181624.0</v>
      </c>
      <c r="D58" s="8" t="s">
        <v>1509</v>
      </c>
      <c r="F58" s="8" t="s">
        <v>12762</v>
      </c>
      <c r="G58" s="16" t="str">
        <f t="shared" si="1"/>
        <v>01/2025</v>
      </c>
      <c r="H58" s="16" t="str">
        <f t="shared" si="2"/>
        <v>CXG-0125</v>
      </c>
      <c r="I58" s="10" t="s">
        <v>12934</v>
      </c>
      <c r="J58" s="8" t="s">
        <v>12731</v>
      </c>
    </row>
    <row r="59">
      <c r="A59" s="8" t="s">
        <v>12935</v>
      </c>
      <c r="B59" s="13">
        <v>45678.0</v>
      </c>
      <c r="C59" s="11">
        <v>100000.0</v>
      </c>
      <c r="D59" s="8" t="s">
        <v>1509</v>
      </c>
      <c r="F59" s="8" t="s">
        <v>12769</v>
      </c>
      <c r="G59" s="16" t="str">
        <f t="shared" si="1"/>
        <v>01/2025</v>
      </c>
      <c r="H59" s="16" t="str">
        <f t="shared" si="2"/>
        <v>CXG-0125</v>
      </c>
      <c r="I59" s="10" t="s">
        <v>12936</v>
      </c>
      <c r="J59" s="8" t="s">
        <v>12731</v>
      </c>
    </row>
    <row r="60">
      <c r="A60" s="8" t="s">
        <v>12937</v>
      </c>
      <c r="B60" s="13">
        <v>45679.0</v>
      </c>
      <c r="C60" s="11">
        <v>25500.0</v>
      </c>
      <c r="D60" s="8" t="s">
        <v>1465</v>
      </c>
      <c r="F60" s="8" t="s">
        <v>12769</v>
      </c>
      <c r="G60" s="16" t="str">
        <f t="shared" si="1"/>
        <v>01/2025</v>
      </c>
      <c r="H60" s="16" t="str">
        <f t="shared" si="2"/>
        <v>CXG-0125</v>
      </c>
      <c r="I60" s="10" t="s">
        <v>12936</v>
      </c>
      <c r="J60" s="8" t="s">
        <v>12731</v>
      </c>
    </row>
    <row r="61">
      <c r="A61" s="8" t="s">
        <v>12938</v>
      </c>
      <c r="B61" s="13">
        <v>45679.0</v>
      </c>
      <c r="C61" s="11">
        <v>115546.0</v>
      </c>
      <c r="D61" s="8" t="s">
        <v>1509</v>
      </c>
      <c r="F61" s="8" t="s">
        <v>12769</v>
      </c>
      <c r="G61" s="16" t="str">
        <f t="shared" si="1"/>
        <v>01/2025</v>
      </c>
      <c r="H61" s="16" t="str">
        <f t="shared" si="2"/>
        <v>CXG-0125</v>
      </c>
      <c r="I61" s="10" t="s">
        <v>12936</v>
      </c>
      <c r="J61" s="8" t="s">
        <v>12731</v>
      </c>
    </row>
    <row r="62">
      <c r="A62" s="8" t="s">
        <v>12939</v>
      </c>
      <c r="B62" s="13">
        <v>45679.0</v>
      </c>
      <c r="C62" s="11">
        <v>50000.0</v>
      </c>
      <c r="D62" s="8" t="s">
        <v>1465</v>
      </c>
      <c r="F62" s="8" t="s">
        <v>12753</v>
      </c>
      <c r="G62" s="16" t="str">
        <f t="shared" si="1"/>
        <v>01/2025</v>
      </c>
      <c r="H62" s="16" t="str">
        <f t="shared" si="2"/>
        <v>CXG-0125</v>
      </c>
      <c r="I62" s="10" t="s">
        <v>12922</v>
      </c>
      <c r="J62" s="8" t="s">
        <v>12727</v>
      </c>
    </row>
    <row r="63">
      <c r="A63" s="8" t="s">
        <v>12940</v>
      </c>
      <c r="B63" s="13">
        <v>45679.0</v>
      </c>
      <c r="C63" s="11">
        <v>21200.0</v>
      </c>
      <c r="D63" s="8" t="s">
        <v>1465</v>
      </c>
      <c r="F63" s="8" t="s">
        <v>51</v>
      </c>
      <c r="G63" s="16" t="str">
        <f t="shared" si="1"/>
        <v>01/2025</v>
      </c>
      <c r="H63" s="16" t="str">
        <f t="shared" si="2"/>
        <v>CXG-0125</v>
      </c>
      <c r="I63" s="10" t="s">
        <v>12856</v>
      </c>
      <c r="J63" s="8" t="s">
        <v>12727</v>
      </c>
    </row>
    <row r="64">
      <c r="A64" s="8" t="s">
        <v>12941</v>
      </c>
      <c r="B64" s="13">
        <v>45680.0</v>
      </c>
      <c r="C64" s="11">
        <v>30000.0</v>
      </c>
      <c r="D64" s="8" t="s">
        <v>1465</v>
      </c>
      <c r="F64" s="8" t="s">
        <v>12753</v>
      </c>
      <c r="G64" s="16" t="str">
        <f t="shared" si="1"/>
        <v>01/2025</v>
      </c>
      <c r="H64" s="16" t="str">
        <f t="shared" si="2"/>
        <v>CXG-0125</v>
      </c>
      <c r="I64" s="10" t="s">
        <v>12922</v>
      </c>
      <c r="J64" s="8" t="s">
        <v>12727</v>
      </c>
    </row>
    <row r="65">
      <c r="A65" s="8" t="s">
        <v>12942</v>
      </c>
      <c r="B65" s="13">
        <v>45681.0</v>
      </c>
      <c r="C65" s="11">
        <v>290000.0</v>
      </c>
      <c r="D65" s="8" t="s">
        <v>1509</v>
      </c>
      <c r="F65" s="8" t="s">
        <v>12771</v>
      </c>
      <c r="G65" s="16" t="str">
        <f t="shared" si="1"/>
        <v>01/2025</v>
      </c>
      <c r="H65" s="16" t="str">
        <f t="shared" si="2"/>
        <v>CXG-0125</v>
      </c>
      <c r="I65" s="10" t="s">
        <v>12943</v>
      </c>
      <c r="J65" s="8" t="s">
        <v>12731</v>
      </c>
    </row>
    <row r="66">
      <c r="A66" s="8" t="s">
        <v>12944</v>
      </c>
      <c r="B66" s="13">
        <v>45681.0</v>
      </c>
      <c r="C66" s="11">
        <v>10000.0</v>
      </c>
      <c r="D66" s="8" t="s">
        <v>1465</v>
      </c>
      <c r="F66" s="8" t="s">
        <v>12748</v>
      </c>
      <c r="G66" s="16" t="str">
        <f t="shared" si="1"/>
        <v>01/2025</v>
      </c>
      <c r="H66" s="16" t="str">
        <f t="shared" si="2"/>
        <v>CXG-0125</v>
      </c>
      <c r="I66" s="10" t="s">
        <v>12869</v>
      </c>
      <c r="J66" s="8" t="s">
        <v>12727</v>
      </c>
    </row>
    <row r="67">
      <c r="A67" s="8" t="s">
        <v>12945</v>
      </c>
      <c r="B67" s="13">
        <v>45685.0</v>
      </c>
      <c r="C67" s="11">
        <v>475.0</v>
      </c>
      <c r="D67" s="8" t="s">
        <v>1473</v>
      </c>
      <c r="F67" s="8" t="s">
        <v>12746</v>
      </c>
      <c r="G67" s="16" t="str">
        <f t="shared" si="1"/>
        <v>01/2025</v>
      </c>
      <c r="H67" s="16" t="str">
        <f t="shared" si="2"/>
        <v>CXG-0125</v>
      </c>
      <c r="I67" s="10" t="s">
        <v>12894</v>
      </c>
      <c r="J67" s="8" t="s">
        <v>12727</v>
      </c>
    </row>
    <row r="68">
      <c r="A68" s="8"/>
      <c r="B68" s="13"/>
      <c r="C68" s="11"/>
      <c r="D68" s="8"/>
      <c r="F68" s="8"/>
      <c r="I68" s="8"/>
      <c r="J68" s="8"/>
    </row>
    <row r="69">
      <c r="A69" s="8" t="s">
        <v>12946</v>
      </c>
      <c r="B69" s="13">
        <v>45685.0</v>
      </c>
      <c r="C69" s="11">
        <v>20000.0</v>
      </c>
      <c r="D69" s="8" t="s">
        <v>1465</v>
      </c>
      <c r="F69" s="8" t="s">
        <v>12748</v>
      </c>
      <c r="G69" s="16" t="str">
        <f t="shared" ref="G69:G106" si="3">TEXT(B69,"MM/YYYY")</f>
        <v>01/2025</v>
      </c>
      <c r="H69" s="16" t="str">
        <f t="shared" ref="H69:H106" si="4">IF(B69="","",CONCATENATE("CXG-",TEXT(B69,"MMYY")))</f>
        <v>CXG-0125</v>
      </c>
      <c r="I69" s="10" t="s">
        <v>12869</v>
      </c>
      <c r="J69" s="8" t="s">
        <v>12727</v>
      </c>
    </row>
    <row r="70">
      <c r="A70" s="10" t="s">
        <v>12947</v>
      </c>
      <c r="B70" s="13">
        <v>45681.0</v>
      </c>
      <c r="C70" s="11">
        <v>10000.0</v>
      </c>
      <c r="D70" s="8" t="s">
        <v>1465</v>
      </c>
      <c r="F70" s="8" t="s">
        <v>12748</v>
      </c>
      <c r="G70" s="16" t="str">
        <f t="shared" si="3"/>
        <v>01/2025</v>
      </c>
      <c r="H70" s="16" t="str">
        <f t="shared" si="4"/>
        <v>CXG-0125</v>
      </c>
      <c r="I70" s="10" t="s">
        <v>12869</v>
      </c>
      <c r="J70" s="8" t="s">
        <v>12727</v>
      </c>
    </row>
    <row r="71">
      <c r="A71" s="8" t="s">
        <v>12948</v>
      </c>
      <c r="B71" s="13">
        <v>45686.0</v>
      </c>
      <c r="C71" s="11">
        <v>200.0</v>
      </c>
      <c r="D71" s="8" t="s">
        <v>1473</v>
      </c>
      <c r="F71" s="8" t="s">
        <v>12767</v>
      </c>
      <c r="G71" s="16" t="str">
        <f t="shared" si="3"/>
        <v>01/2025</v>
      </c>
      <c r="H71" s="16" t="str">
        <f t="shared" si="4"/>
        <v>CXG-0125</v>
      </c>
      <c r="I71" s="10" t="s">
        <v>12861</v>
      </c>
      <c r="J71" s="8" t="s">
        <v>12731</v>
      </c>
    </row>
    <row r="72">
      <c r="A72" s="8" t="s">
        <v>12949</v>
      </c>
      <c r="B72" s="13">
        <v>45686.0</v>
      </c>
      <c r="C72" s="11">
        <v>107500.0</v>
      </c>
      <c r="D72" s="8" t="s">
        <v>1465</v>
      </c>
      <c r="F72" s="8" t="s">
        <v>12771</v>
      </c>
      <c r="G72" s="16" t="str">
        <f t="shared" si="3"/>
        <v>01/2025</v>
      </c>
      <c r="H72" s="16" t="str">
        <f t="shared" si="4"/>
        <v>CXG-0125</v>
      </c>
      <c r="I72" s="10" t="s">
        <v>12943</v>
      </c>
      <c r="J72" s="8" t="s">
        <v>12731</v>
      </c>
    </row>
    <row r="73">
      <c r="A73" s="8" t="s">
        <v>12950</v>
      </c>
      <c r="B73" s="13">
        <v>45686.0</v>
      </c>
      <c r="C73" s="11">
        <v>13981.0</v>
      </c>
      <c r="D73" s="8" t="s">
        <v>1465</v>
      </c>
      <c r="F73" s="8" t="s">
        <v>12771</v>
      </c>
      <c r="G73" s="16" t="str">
        <f t="shared" si="3"/>
        <v>01/2025</v>
      </c>
      <c r="H73" s="16" t="str">
        <f t="shared" si="4"/>
        <v>CXG-0125</v>
      </c>
      <c r="I73" s="10" t="s">
        <v>12943</v>
      </c>
      <c r="J73" s="8" t="s">
        <v>12731</v>
      </c>
    </row>
    <row r="74">
      <c r="A74" s="8" t="s">
        <v>12951</v>
      </c>
      <c r="B74" s="13">
        <v>45686.0</v>
      </c>
      <c r="C74" s="11">
        <v>0.33</v>
      </c>
      <c r="D74" s="8" t="s">
        <v>1473</v>
      </c>
      <c r="F74" s="8" t="s">
        <v>12771</v>
      </c>
      <c r="G74" s="16" t="str">
        <f t="shared" si="3"/>
        <v>01/2025</v>
      </c>
      <c r="H74" s="16" t="str">
        <f t="shared" si="4"/>
        <v>CXG-0125</v>
      </c>
      <c r="I74" s="10" t="s">
        <v>12943</v>
      </c>
      <c r="J74" s="8" t="s">
        <v>12731</v>
      </c>
    </row>
    <row r="75">
      <c r="A75" s="8" t="s">
        <v>12952</v>
      </c>
      <c r="B75" s="13">
        <v>45687.0</v>
      </c>
      <c r="C75" s="11">
        <v>107500.0</v>
      </c>
      <c r="D75" s="8" t="s">
        <v>1465</v>
      </c>
      <c r="F75" s="8" t="s">
        <v>12771</v>
      </c>
      <c r="G75" s="16" t="str">
        <f t="shared" si="3"/>
        <v>01/2025</v>
      </c>
      <c r="H75" s="16" t="str">
        <f t="shared" si="4"/>
        <v>CXG-0125</v>
      </c>
      <c r="I75" s="10" t="s">
        <v>12943</v>
      </c>
      <c r="J75" s="8" t="s">
        <v>12731</v>
      </c>
    </row>
    <row r="76">
      <c r="A76" s="8" t="s">
        <v>12953</v>
      </c>
      <c r="B76" s="13">
        <v>45687.0</v>
      </c>
      <c r="C76" s="11">
        <v>5700.0</v>
      </c>
      <c r="D76" s="8" t="s">
        <v>1465</v>
      </c>
      <c r="F76" s="8" t="s">
        <v>57</v>
      </c>
      <c r="G76" s="16" t="str">
        <f t="shared" si="3"/>
        <v>01/2025</v>
      </c>
      <c r="H76" s="16" t="str">
        <f t="shared" si="4"/>
        <v>CXG-0125</v>
      </c>
      <c r="I76" s="10" t="s">
        <v>12871</v>
      </c>
      <c r="J76" s="8" t="s">
        <v>12727</v>
      </c>
    </row>
    <row r="77">
      <c r="A77" s="8" t="s">
        <v>12954</v>
      </c>
      <c r="B77" s="13">
        <v>45687.0</v>
      </c>
      <c r="C77" s="11">
        <v>510.0</v>
      </c>
      <c r="D77" s="8" t="s">
        <v>1465</v>
      </c>
      <c r="F77" s="8" t="s">
        <v>57</v>
      </c>
      <c r="G77" s="16" t="str">
        <f t="shared" si="3"/>
        <v>01/2025</v>
      </c>
      <c r="H77" s="16" t="str">
        <f t="shared" si="4"/>
        <v>CXG-0125</v>
      </c>
      <c r="I77" s="10" t="s">
        <v>12871</v>
      </c>
      <c r="J77" s="8" t="s">
        <v>12727</v>
      </c>
    </row>
    <row r="78">
      <c r="A78" s="8" t="s">
        <v>12955</v>
      </c>
      <c r="B78" s="13">
        <v>45687.0</v>
      </c>
      <c r="C78" s="11">
        <v>1050.0</v>
      </c>
      <c r="D78" s="8" t="s">
        <v>1465</v>
      </c>
      <c r="F78" s="8" t="s">
        <v>57</v>
      </c>
      <c r="G78" s="16" t="str">
        <f t="shared" si="3"/>
        <v>01/2025</v>
      </c>
      <c r="H78" s="16" t="str">
        <f t="shared" si="4"/>
        <v>CXG-0125</v>
      </c>
      <c r="I78" s="10" t="s">
        <v>12871</v>
      </c>
      <c r="J78" s="8" t="s">
        <v>12727</v>
      </c>
    </row>
    <row r="79">
      <c r="A79" s="8" t="s">
        <v>12956</v>
      </c>
      <c r="B79" s="13">
        <v>45687.0</v>
      </c>
      <c r="C79" s="11">
        <v>1500.0</v>
      </c>
      <c r="D79" s="8" t="s">
        <v>1465</v>
      </c>
      <c r="F79" s="8" t="s">
        <v>57</v>
      </c>
      <c r="G79" s="16" t="str">
        <f t="shared" si="3"/>
        <v>01/2025</v>
      </c>
      <c r="H79" s="16" t="str">
        <f t="shared" si="4"/>
        <v>CXG-0125</v>
      </c>
      <c r="I79" s="10" t="s">
        <v>12871</v>
      </c>
      <c r="J79" s="8" t="s">
        <v>12727</v>
      </c>
    </row>
    <row r="80">
      <c r="A80" s="8" t="s">
        <v>12957</v>
      </c>
      <c r="B80" s="13">
        <v>45687.0</v>
      </c>
      <c r="C80" s="11">
        <v>3700.0</v>
      </c>
      <c r="D80" s="8" t="s">
        <v>1465</v>
      </c>
      <c r="F80" s="8" t="s">
        <v>57</v>
      </c>
      <c r="G80" s="16" t="str">
        <f t="shared" si="3"/>
        <v>01/2025</v>
      </c>
      <c r="H80" s="16" t="str">
        <f t="shared" si="4"/>
        <v>CXG-0125</v>
      </c>
      <c r="I80" s="10" t="s">
        <v>12871</v>
      </c>
      <c r="J80" s="8" t="s">
        <v>12727</v>
      </c>
    </row>
    <row r="81">
      <c r="A81" s="8" t="s">
        <v>12958</v>
      </c>
      <c r="B81" s="13">
        <v>45688.0</v>
      </c>
      <c r="C81" s="11">
        <v>7540.0</v>
      </c>
      <c r="D81" s="8" t="s">
        <v>1465</v>
      </c>
      <c r="F81" s="8" t="s">
        <v>57</v>
      </c>
      <c r="G81" s="16" t="str">
        <f t="shared" si="3"/>
        <v>01/2025</v>
      </c>
      <c r="H81" s="16" t="str">
        <f t="shared" si="4"/>
        <v>CXG-0125</v>
      </c>
      <c r="I81" s="10" t="s">
        <v>12871</v>
      </c>
      <c r="J81" s="8" t="s">
        <v>12727</v>
      </c>
    </row>
    <row r="82">
      <c r="A82" s="8" t="s">
        <v>12959</v>
      </c>
      <c r="B82" s="13">
        <v>45688.0</v>
      </c>
      <c r="C82" s="11">
        <v>2214.0</v>
      </c>
      <c r="D82" s="8" t="s">
        <v>1478</v>
      </c>
      <c r="F82" s="8" t="s">
        <v>12792</v>
      </c>
      <c r="G82" s="16" t="str">
        <f t="shared" si="3"/>
        <v>01/2025</v>
      </c>
      <c r="H82" s="16" t="str">
        <f t="shared" si="4"/>
        <v>CXG-0125</v>
      </c>
      <c r="I82" s="10" t="s">
        <v>12915</v>
      </c>
      <c r="J82" s="8" t="s">
        <v>12727</v>
      </c>
    </row>
    <row r="83">
      <c r="A83" s="8" t="s">
        <v>12960</v>
      </c>
      <c r="B83" s="13">
        <v>45688.0</v>
      </c>
      <c r="C83" s="11">
        <v>20660.0</v>
      </c>
      <c r="D83" s="8" t="s">
        <v>1465</v>
      </c>
      <c r="F83" s="8" t="s">
        <v>12748</v>
      </c>
      <c r="G83" s="16" t="str">
        <f t="shared" si="3"/>
        <v>01/2025</v>
      </c>
      <c r="H83" s="16" t="str">
        <f t="shared" si="4"/>
        <v>CXG-0125</v>
      </c>
      <c r="I83" s="10" t="s">
        <v>12869</v>
      </c>
      <c r="J83" s="8" t="s">
        <v>12727</v>
      </c>
    </row>
    <row r="84">
      <c r="A84" s="8" t="s">
        <v>12961</v>
      </c>
      <c r="B84" s="13">
        <v>45672.0</v>
      </c>
      <c r="C84" s="11">
        <v>-12855.34</v>
      </c>
      <c r="D84" s="8" t="s">
        <v>1473</v>
      </c>
      <c r="F84" s="8" t="s">
        <v>319</v>
      </c>
      <c r="G84" s="16" t="str">
        <f t="shared" si="3"/>
        <v>01/2025</v>
      </c>
      <c r="H84" s="16" t="str">
        <f t="shared" si="4"/>
        <v>CXG-0125</v>
      </c>
      <c r="I84" s="10" t="s">
        <v>12903</v>
      </c>
      <c r="J84" s="8" t="s">
        <v>12731</v>
      </c>
    </row>
    <row r="85">
      <c r="A85" s="8" t="s">
        <v>12962</v>
      </c>
      <c r="B85" s="13">
        <v>45667.0</v>
      </c>
      <c r="C85" s="11">
        <v>-46411.42</v>
      </c>
      <c r="D85" s="8" t="s">
        <v>1473</v>
      </c>
      <c r="F85" s="8" t="s">
        <v>369</v>
      </c>
      <c r="G85" s="16" t="str">
        <f t="shared" si="3"/>
        <v>01/2025</v>
      </c>
      <c r="H85" s="16" t="str">
        <f t="shared" si="4"/>
        <v>CXG-0125</v>
      </c>
      <c r="I85" s="10" t="s">
        <v>12876</v>
      </c>
      <c r="J85" s="8" t="s">
        <v>12731</v>
      </c>
    </row>
    <row r="86">
      <c r="A86" s="8" t="s">
        <v>12963</v>
      </c>
      <c r="B86" s="13">
        <v>45672.0</v>
      </c>
      <c r="C86" s="11">
        <v>-994.99</v>
      </c>
      <c r="D86" s="8" t="s">
        <v>1473</v>
      </c>
      <c r="F86" s="8" t="s">
        <v>319</v>
      </c>
      <c r="G86" s="16" t="str">
        <f t="shared" si="3"/>
        <v>01/2025</v>
      </c>
      <c r="H86" s="16" t="str">
        <f t="shared" si="4"/>
        <v>CXG-0125</v>
      </c>
      <c r="I86" s="10" t="s">
        <v>12903</v>
      </c>
      <c r="J86" s="8" t="s">
        <v>12731</v>
      </c>
    </row>
    <row r="87">
      <c r="A87" s="8" t="s">
        <v>12964</v>
      </c>
      <c r="B87" s="13">
        <v>45688.0</v>
      </c>
      <c r="C87" s="11">
        <v>21500.0</v>
      </c>
      <c r="D87" s="8" t="s">
        <v>1465</v>
      </c>
      <c r="F87" s="8" t="s">
        <v>12728</v>
      </c>
      <c r="G87" s="16" t="str">
        <f t="shared" si="3"/>
        <v>01/2025</v>
      </c>
      <c r="H87" s="16" t="str">
        <f t="shared" si="4"/>
        <v>CXG-0125</v>
      </c>
      <c r="I87" s="10" t="s">
        <v>12926</v>
      </c>
      <c r="J87" s="8" t="s">
        <v>12727</v>
      </c>
    </row>
    <row r="88">
      <c r="A88" s="8" t="s">
        <v>12965</v>
      </c>
      <c r="B88" s="13">
        <v>45687.0</v>
      </c>
      <c r="C88" s="11">
        <v>4122.0</v>
      </c>
      <c r="D88" s="8" t="s">
        <v>1465</v>
      </c>
      <c r="F88" s="8" t="s">
        <v>12728</v>
      </c>
      <c r="G88" s="16" t="str">
        <f t="shared" si="3"/>
        <v>01/2025</v>
      </c>
      <c r="H88" s="16" t="str">
        <f t="shared" si="4"/>
        <v>CXG-0125</v>
      </c>
      <c r="I88" s="10" t="s">
        <v>12926</v>
      </c>
      <c r="J88" s="8" t="s">
        <v>12727</v>
      </c>
    </row>
    <row r="89">
      <c r="A89" s="8" t="s">
        <v>12966</v>
      </c>
      <c r="B89" s="13">
        <v>45687.0</v>
      </c>
      <c r="C89" s="11">
        <v>0.27</v>
      </c>
      <c r="D89" s="8" t="s">
        <v>1473</v>
      </c>
      <c r="F89" s="8" t="s">
        <v>12728</v>
      </c>
      <c r="G89" s="16" t="str">
        <f t="shared" si="3"/>
        <v>01/2025</v>
      </c>
      <c r="H89" s="16" t="str">
        <f t="shared" si="4"/>
        <v>CXG-0125</v>
      </c>
      <c r="I89" s="10" t="s">
        <v>12926</v>
      </c>
      <c r="J89" s="8" t="s">
        <v>12727</v>
      </c>
    </row>
    <row r="90">
      <c r="A90" s="8" t="s">
        <v>12967</v>
      </c>
      <c r="B90" s="13">
        <v>45691.0</v>
      </c>
      <c r="C90" s="11">
        <v>6152.0</v>
      </c>
      <c r="D90" s="8" t="s">
        <v>1473</v>
      </c>
      <c r="F90" s="8" t="s">
        <v>12787</v>
      </c>
      <c r="G90" s="16" t="str">
        <f t="shared" si="3"/>
        <v>02/2025</v>
      </c>
      <c r="H90" s="16" t="str">
        <f t="shared" si="4"/>
        <v>CXG-0225</v>
      </c>
      <c r="I90" s="10" t="s">
        <v>12845</v>
      </c>
      <c r="J90" s="8" t="s">
        <v>12727</v>
      </c>
    </row>
    <row r="91">
      <c r="A91" s="8" t="s">
        <v>12968</v>
      </c>
      <c r="B91" s="13">
        <v>45692.0</v>
      </c>
      <c r="C91" s="11">
        <v>21375.0</v>
      </c>
      <c r="D91" s="8" t="s">
        <v>1465</v>
      </c>
      <c r="F91" s="8" t="s">
        <v>57</v>
      </c>
      <c r="G91" s="16" t="str">
        <f t="shared" si="3"/>
        <v>02/2025</v>
      </c>
      <c r="H91" s="16" t="str">
        <f t="shared" si="4"/>
        <v>CXG-0225</v>
      </c>
      <c r="I91" s="10" t="s">
        <v>12871</v>
      </c>
      <c r="J91" s="8" t="s">
        <v>12727</v>
      </c>
    </row>
    <row r="92">
      <c r="A92" s="8" t="s">
        <v>12969</v>
      </c>
      <c r="B92" s="13">
        <v>45693.0</v>
      </c>
      <c r="C92" s="11">
        <v>16317.0</v>
      </c>
      <c r="D92" s="8" t="s">
        <v>1473</v>
      </c>
      <c r="F92" s="8" t="s">
        <v>12735</v>
      </c>
      <c r="G92" s="16" t="str">
        <f t="shared" si="3"/>
        <v>02/2025</v>
      </c>
      <c r="H92" s="16" t="str">
        <f t="shared" si="4"/>
        <v>CXG-0225</v>
      </c>
      <c r="I92" s="10" t="s">
        <v>12970</v>
      </c>
      <c r="J92" s="8" t="s">
        <v>12731</v>
      </c>
    </row>
    <row r="93">
      <c r="A93" s="8" t="s">
        <v>12971</v>
      </c>
      <c r="B93" s="13">
        <v>45693.0</v>
      </c>
      <c r="C93" s="11">
        <v>3913.17</v>
      </c>
      <c r="D93" s="8" t="s">
        <v>1473</v>
      </c>
      <c r="F93" s="8" t="s">
        <v>51</v>
      </c>
      <c r="G93" s="16" t="str">
        <f t="shared" si="3"/>
        <v>02/2025</v>
      </c>
      <c r="H93" s="16" t="str">
        <f t="shared" si="4"/>
        <v>CXG-0225</v>
      </c>
      <c r="I93" s="10" t="s">
        <v>12856</v>
      </c>
      <c r="J93" s="8" t="s">
        <v>12727</v>
      </c>
    </row>
    <row r="94">
      <c r="A94" s="8" t="s">
        <v>12972</v>
      </c>
      <c r="B94" s="13">
        <v>45692.0</v>
      </c>
      <c r="C94" s="11">
        <v>1000.0</v>
      </c>
      <c r="D94" s="8" t="s">
        <v>1465</v>
      </c>
      <c r="F94" s="8" t="s">
        <v>11</v>
      </c>
      <c r="G94" s="16" t="str">
        <f t="shared" si="3"/>
        <v>02/2025</v>
      </c>
      <c r="H94" s="16" t="str">
        <f t="shared" si="4"/>
        <v>CXG-0225</v>
      </c>
      <c r="I94" s="10" t="s">
        <v>12973</v>
      </c>
      <c r="J94" s="8" t="s">
        <v>12727</v>
      </c>
    </row>
    <row r="95">
      <c r="A95" s="8" t="s">
        <v>12974</v>
      </c>
      <c r="B95" s="13">
        <v>45689.0</v>
      </c>
      <c r="C95" s="11">
        <v>1000.0</v>
      </c>
      <c r="D95" s="8" t="s">
        <v>1465</v>
      </c>
      <c r="F95" s="8" t="s">
        <v>11</v>
      </c>
      <c r="G95" s="16" t="str">
        <f t="shared" si="3"/>
        <v>02/2025</v>
      </c>
      <c r="H95" s="16" t="str">
        <f t="shared" si="4"/>
        <v>CXG-0225</v>
      </c>
      <c r="I95" s="10" t="s">
        <v>12973</v>
      </c>
      <c r="J95" s="8" t="s">
        <v>12727</v>
      </c>
    </row>
    <row r="96">
      <c r="A96" s="8" t="s">
        <v>12975</v>
      </c>
      <c r="B96" s="13">
        <v>45693.0</v>
      </c>
      <c r="C96" s="11">
        <v>97370.0</v>
      </c>
      <c r="D96" s="8" t="s">
        <v>1478</v>
      </c>
      <c r="F96" s="8" t="s">
        <v>12755</v>
      </c>
      <c r="G96" s="16" t="str">
        <f t="shared" si="3"/>
        <v>02/2025</v>
      </c>
      <c r="H96" s="16" t="str">
        <f t="shared" si="4"/>
        <v>CXG-0225</v>
      </c>
      <c r="I96" s="10" t="s">
        <v>12976</v>
      </c>
      <c r="J96" s="8" t="s">
        <v>12727</v>
      </c>
    </row>
    <row r="97">
      <c r="A97" s="8" t="s">
        <v>12977</v>
      </c>
      <c r="B97" s="13">
        <v>45693.0</v>
      </c>
      <c r="C97" s="11">
        <v>5070.0</v>
      </c>
      <c r="D97" s="8" t="s">
        <v>1465</v>
      </c>
      <c r="F97" s="8" t="s">
        <v>12755</v>
      </c>
      <c r="G97" s="16" t="str">
        <f t="shared" si="3"/>
        <v>02/2025</v>
      </c>
      <c r="H97" s="16" t="str">
        <f t="shared" si="4"/>
        <v>CXG-0225</v>
      </c>
      <c r="I97" s="10" t="s">
        <v>12976</v>
      </c>
      <c r="J97" s="8" t="s">
        <v>12727</v>
      </c>
    </row>
    <row r="98">
      <c r="A98" s="8" t="s">
        <v>12978</v>
      </c>
      <c r="B98" s="13">
        <v>45693.0</v>
      </c>
      <c r="C98" s="11">
        <v>30.0</v>
      </c>
      <c r="D98" s="8" t="s">
        <v>1473</v>
      </c>
      <c r="F98" s="8" t="s">
        <v>12755</v>
      </c>
      <c r="G98" s="16" t="str">
        <f t="shared" si="3"/>
        <v>02/2025</v>
      </c>
      <c r="H98" s="16" t="str">
        <f t="shared" si="4"/>
        <v>CXG-0225</v>
      </c>
      <c r="I98" s="10" t="s">
        <v>12976</v>
      </c>
      <c r="J98" s="8" t="s">
        <v>12727</v>
      </c>
    </row>
    <row r="99">
      <c r="A99" s="8" t="s">
        <v>12979</v>
      </c>
      <c r="B99" s="13">
        <v>45694.0</v>
      </c>
      <c r="C99" s="11">
        <v>13231.0</v>
      </c>
      <c r="D99" s="8" t="s">
        <v>1465</v>
      </c>
      <c r="F99" s="8" t="s">
        <v>57</v>
      </c>
      <c r="G99" s="16" t="str">
        <f t="shared" si="3"/>
        <v>02/2025</v>
      </c>
      <c r="H99" s="16" t="str">
        <f t="shared" si="4"/>
        <v>CXG-0225</v>
      </c>
      <c r="I99" s="10" t="s">
        <v>12871</v>
      </c>
      <c r="J99" s="8" t="s">
        <v>12727</v>
      </c>
    </row>
    <row r="100">
      <c r="A100" s="8" t="s">
        <v>12980</v>
      </c>
      <c r="B100" s="13">
        <v>45698.0</v>
      </c>
      <c r="C100" s="11">
        <v>-0.67</v>
      </c>
      <c r="D100" s="8" t="s">
        <v>1473</v>
      </c>
      <c r="F100" s="8" t="s">
        <v>12792</v>
      </c>
      <c r="G100" s="16" t="str">
        <f t="shared" si="3"/>
        <v>02/2025</v>
      </c>
      <c r="H100" s="16" t="str">
        <f t="shared" si="4"/>
        <v>CXG-0225</v>
      </c>
      <c r="I100" s="10" t="s">
        <v>12915</v>
      </c>
      <c r="J100" s="8" t="s">
        <v>12727</v>
      </c>
    </row>
    <row r="101">
      <c r="A101" s="8" t="s">
        <v>12981</v>
      </c>
      <c r="B101" s="13">
        <v>45698.0</v>
      </c>
      <c r="C101" s="11">
        <v>-865.22</v>
      </c>
      <c r="D101" s="8" t="s">
        <v>1473</v>
      </c>
      <c r="F101" s="8" t="s">
        <v>37</v>
      </c>
      <c r="G101" s="16" t="str">
        <f t="shared" si="3"/>
        <v>02/2025</v>
      </c>
      <c r="H101" s="16" t="str">
        <f t="shared" si="4"/>
        <v>CXG-0225</v>
      </c>
      <c r="I101" s="10" t="s">
        <v>12929</v>
      </c>
      <c r="J101" s="8" t="s">
        <v>12727</v>
      </c>
    </row>
    <row r="102">
      <c r="A102" s="8" t="s">
        <v>12982</v>
      </c>
      <c r="B102" s="13">
        <v>45694.0</v>
      </c>
      <c r="C102" s="11">
        <v>19575.0</v>
      </c>
      <c r="D102" s="8" t="s">
        <v>1465</v>
      </c>
      <c r="F102" s="8" t="s">
        <v>12748</v>
      </c>
      <c r="G102" s="16" t="str">
        <f t="shared" si="3"/>
        <v>02/2025</v>
      </c>
      <c r="H102" s="16" t="str">
        <f t="shared" si="4"/>
        <v>CXG-0225</v>
      </c>
      <c r="I102" s="10" t="s">
        <v>12869</v>
      </c>
      <c r="J102" s="8" t="s">
        <v>12727</v>
      </c>
    </row>
    <row r="103">
      <c r="A103" s="8" t="s">
        <v>12983</v>
      </c>
      <c r="B103" s="13">
        <v>45694.0</v>
      </c>
      <c r="C103" s="11">
        <v>1733.0</v>
      </c>
      <c r="D103" s="8" t="s">
        <v>1465</v>
      </c>
      <c r="F103" s="8" t="s">
        <v>12748</v>
      </c>
      <c r="G103" s="16" t="str">
        <f t="shared" si="3"/>
        <v>02/2025</v>
      </c>
      <c r="H103" s="16" t="str">
        <f t="shared" si="4"/>
        <v>CXG-0225</v>
      </c>
      <c r="I103" s="10" t="s">
        <v>12869</v>
      </c>
      <c r="J103" s="8" t="s">
        <v>12727</v>
      </c>
    </row>
    <row r="104">
      <c r="A104" s="8" t="s">
        <v>12984</v>
      </c>
      <c r="B104" s="13">
        <v>45691.0</v>
      </c>
      <c r="C104" s="11">
        <v>8238.0</v>
      </c>
      <c r="D104" s="8" t="s">
        <v>1465</v>
      </c>
      <c r="F104" s="8" t="s">
        <v>12748</v>
      </c>
      <c r="G104" s="16" t="str">
        <f t="shared" si="3"/>
        <v>02/2025</v>
      </c>
      <c r="H104" s="16" t="str">
        <f t="shared" si="4"/>
        <v>CXG-0225</v>
      </c>
      <c r="I104" s="10" t="s">
        <v>12869</v>
      </c>
      <c r="J104" s="8" t="s">
        <v>12727</v>
      </c>
    </row>
    <row r="105">
      <c r="A105" s="8" t="s">
        <v>12985</v>
      </c>
      <c r="B105" s="13">
        <v>45698.0</v>
      </c>
      <c r="C105" s="11">
        <v>-980.5</v>
      </c>
      <c r="D105" s="8" t="s">
        <v>1473</v>
      </c>
      <c r="F105" s="8" t="s">
        <v>12748</v>
      </c>
      <c r="G105" s="16" t="str">
        <f t="shared" si="3"/>
        <v>02/2025</v>
      </c>
      <c r="H105" s="16" t="str">
        <f t="shared" si="4"/>
        <v>CXG-0225</v>
      </c>
      <c r="I105" s="10" t="s">
        <v>12869</v>
      </c>
      <c r="J105" s="8" t="s">
        <v>12727</v>
      </c>
    </row>
    <row r="106">
      <c r="A106" s="8" t="s">
        <v>12986</v>
      </c>
      <c r="B106" s="13">
        <v>45701.0</v>
      </c>
      <c r="C106" s="11">
        <v>-634.17</v>
      </c>
      <c r="D106" s="8" t="s">
        <v>1473</v>
      </c>
      <c r="F106" s="8" t="s">
        <v>12750</v>
      </c>
      <c r="G106" s="16" t="str">
        <f t="shared" si="3"/>
        <v>02/2025</v>
      </c>
      <c r="H106" s="16" t="str">
        <f t="shared" si="4"/>
        <v>CXG-0225</v>
      </c>
      <c r="I106" s="10" t="s">
        <v>12910</v>
      </c>
      <c r="J106" s="8" t="s">
        <v>12727</v>
      </c>
    </row>
    <row r="107">
      <c r="A107" s="8"/>
      <c r="B107" s="13"/>
      <c r="C107" s="11"/>
      <c r="D107" s="8"/>
      <c r="F107" s="8"/>
      <c r="I107" s="8"/>
      <c r="J107" s="8"/>
    </row>
    <row r="108">
      <c r="A108" s="8" t="s">
        <v>12987</v>
      </c>
      <c r="B108" s="13">
        <v>45705.0</v>
      </c>
      <c r="C108" s="11">
        <v>170384.0</v>
      </c>
      <c r="D108" s="8" t="s">
        <v>1473</v>
      </c>
      <c r="F108" s="8" t="s">
        <v>12795</v>
      </c>
      <c r="G108" s="16" t="str">
        <f t="shared" ref="G108:G128" si="5">TEXT(B108,"MM/YYYY")</f>
        <v>02/2025</v>
      </c>
      <c r="H108" s="16" t="str">
        <f t="shared" ref="H108:H128" si="6">IF(B108="","",CONCATENATE("CXG-",TEXT(B108,"MMYY")))</f>
        <v>CXG-0225</v>
      </c>
      <c r="I108" s="10" t="s">
        <v>12794</v>
      </c>
      <c r="J108" s="8" t="s">
        <v>12727</v>
      </c>
    </row>
    <row r="109">
      <c r="A109" s="8" t="s">
        <v>12988</v>
      </c>
      <c r="B109" s="13">
        <v>45706.0</v>
      </c>
      <c r="C109" s="11">
        <v>46000.0</v>
      </c>
      <c r="D109" s="8" t="s">
        <v>1478</v>
      </c>
      <c r="F109" s="8" t="s">
        <v>7671</v>
      </c>
      <c r="G109" s="16" t="str">
        <f t="shared" si="5"/>
        <v>02/2025</v>
      </c>
      <c r="H109" s="16" t="str">
        <f t="shared" si="6"/>
        <v>CXG-0225</v>
      </c>
      <c r="I109" s="10" t="s">
        <v>12989</v>
      </c>
      <c r="J109" s="8" t="s">
        <v>12727</v>
      </c>
    </row>
    <row r="110">
      <c r="A110" s="8" t="s">
        <v>12990</v>
      </c>
      <c r="B110" s="13">
        <v>45709.0</v>
      </c>
      <c r="C110" s="11">
        <v>10000.0</v>
      </c>
      <c r="D110" s="8" t="s">
        <v>1509</v>
      </c>
      <c r="F110" s="8" t="s">
        <v>69</v>
      </c>
      <c r="G110" s="16" t="str">
        <f t="shared" si="5"/>
        <v>02/2025</v>
      </c>
      <c r="H110" s="16" t="str">
        <f t="shared" si="6"/>
        <v>CXG-0225</v>
      </c>
      <c r="I110" s="10" t="s">
        <v>12991</v>
      </c>
      <c r="J110" s="8" t="s">
        <v>12727</v>
      </c>
    </row>
    <row r="111">
      <c r="A111" s="8" t="s">
        <v>12992</v>
      </c>
      <c r="B111" s="13">
        <v>45722.0</v>
      </c>
      <c r="C111" s="11">
        <v>2877.36</v>
      </c>
      <c r="D111" s="8" t="s">
        <v>1473</v>
      </c>
      <c r="F111" s="8" t="s">
        <v>12781</v>
      </c>
      <c r="G111" s="16" t="str">
        <f t="shared" si="5"/>
        <v>03/2025</v>
      </c>
      <c r="H111" s="16" t="str">
        <f t="shared" si="6"/>
        <v>CXG-0325</v>
      </c>
      <c r="I111" s="10" t="s">
        <v>12993</v>
      </c>
      <c r="J111" s="8" t="s">
        <v>12727</v>
      </c>
    </row>
    <row r="112">
      <c r="A112" s="8" t="s">
        <v>12994</v>
      </c>
      <c r="B112" s="13">
        <v>45729.0</v>
      </c>
      <c r="C112" s="11">
        <v>2600.0</v>
      </c>
      <c r="D112" s="8" t="s">
        <v>1465</v>
      </c>
      <c r="F112" s="8" t="s">
        <v>12802</v>
      </c>
      <c r="G112" s="16" t="str">
        <f t="shared" si="5"/>
        <v>03/2025</v>
      </c>
      <c r="H112" s="16" t="str">
        <f t="shared" si="6"/>
        <v>CXG-0325</v>
      </c>
      <c r="I112" s="10" t="s">
        <v>12801</v>
      </c>
      <c r="J112" s="8" t="s">
        <v>12727</v>
      </c>
    </row>
    <row r="113">
      <c r="A113" s="8" t="s">
        <v>12995</v>
      </c>
      <c r="B113" s="13">
        <v>45730.0</v>
      </c>
      <c r="C113" s="11">
        <v>400.0</v>
      </c>
      <c r="D113" s="8" t="s">
        <v>1465</v>
      </c>
      <c r="F113" s="8" t="s">
        <v>12802</v>
      </c>
      <c r="G113" s="16" t="str">
        <f t="shared" si="5"/>
        <v>03/2025</v>
      </c>
      <c r="H113" s="16" t="str">
        <f t="shared" si="6"/>
        <v>CXG-0325</v>
      </c>
      <c r="I113" s="10" t="s">
        <v>12801</v>
      </c>
      <c r="J113" s="8" t="s">
        <v>12727</v>
      </c>
    </row>
    <row r="114">
      <c r="A114" s="8" t="s">
        <v>12996</v>
      </c>
      <c r="B114" s="13">
        <v>45733.0</v>
      </c>
      <c r="C114" s="11">
        <v>2000.0</v>
      </c>
      <c r="D114" s="8" t="s">
        <v>1465</v>
      </c>
      <c r="F114" s="8" t="s">
        <v>12802</v>
      </c>
      <c r="G114" s="16" t="str">
        <f t="shared" si="5"/>
        <v>03/2025</v>
      </c>
      <c r="H114" s="16" t="str">
        <f t="shared" si="6"/>
        <v>CXG-0325</v>
      </c>
      <c r="I114" s="10" t="s">
        <v>12801</v>
      </c>
      <c r="J114" s="8" t="s">
        <v>12727</v>
      </c>
    </row>
    <row r="115">
      <c r="A115" s="8" t="s">
        <v>12997</v>
      </c>
      <c r="B115" s="13">
        <v>45733.0</v>
      </c>
      <c r="C115" s="11">
        <v>1000.0</v>
      </c>
      <c r="D115" s="8" t="s">
        <v>1465</v>
      </c>
      <c r="F115" s="8" t="s">
        <v>12795</v>
      </c>
      <c r="G115" s="16" t="str">
        <f t="shared" si="5"/>
        <v>03/2025</v>
      </c>
      <c r="H115" s="16" t="str">
        <f t="shared" si="6"/>
        <v>CXG-0325</v>
      </c>
      <c r="I115" s="10" t="s">
        <v>12794</v>
      </c>
      <c r="J115" s="8" t="s">
        <v>12727</v>
      </c>
    </row>
    <row r="116">
      <c r="A116" s="8" t="s">
        <v>12998</v>
      </c>
      <c r="B116" s="13">
        <v>45737.0</v>
      </c>
      <c r="C116" s="11">
        <v>11740.0</v>
      </c>
      <c r="D116" s="8" t="s">
        <v>1509</v>
      </c>
      <c r="F116" s="8" t="s">
        <v>69</v>
      </c>
      <c r="G116" s="16" t="str">
        <f t="shared" si="5"/>
        <v>03/2025</v>
      </c>
      <c r="H116" s="16" t="str">
        <f t="shared" si="6"/>
        <v>CXG-0325</v>
      </c>
      <c r="I116" s="10" t="s">
        <v>12991</v>
      </c>
      <c r="J116" s="8" t="s">
        <v>12727</v>
      </c>
    </row>
    <row r="117">
      <c r="A117" s="8" t="s">
        <v>12999</v>
      </c>
      <c r="B117" s="13">
        <v>45742.0</v>
      </c>
      <c r="C117" s="11">
        <v>1000.0</v>
      </c>
      <c r="D117" s="8" t="s">
        <v>1465</v>
      </c>
      <c r="F117" s="8" t="s">
        <v>12795</v>
      </c>
      <c r="G117" s="16" t="str">
        <f t="shared" si="5"/>
        <v>03/2025</v>
      </c>
      <c r="H117" s="16" t="str">
        <f t="shared" si="6"/>
        <v>CXG-0325</v>
      </c>
      <c r="I117" s="10" t="s">
        <v>12794</v>
      </c>
      <c r="J117" s="8" t="s">
        <v>12727</v>
      </c>
    </row>
    <row r="118">
      <c r="A118" s="8" t="s">
        <v>13000</v>
      </c>
      <c r="B118" s="13">
        <v>45747.0</v>
      </c>
      <c r="C118" s="11">
        <v>25000.0</v>
      </c>
      <c r="D118" s="8" t="s">
        <v>1520</v>
      </c>
      <c r="F118" s="8" t="s">
        <v>13001</v>
      </c>
      <c r="G118" s="16" t="str">
        <f t="shared" si="5"/>
        <v>03/2025</v>
      </c>
      <c r="H118" s="16" t="str">
        <f t="shared" si="6"/>
        <v>CXG-0325</v>
      </c>
      <c r="I118" s="10" t="s">
        <v>12804</v>
      </c>
      <c r="J118" s="8" t="s">
        <v>12727</v>
      </c>
    </row>
    <row r="119">
      <c r="A119" s="8" t="s">
        <v>13002</v>
      </c>
      <c r="B119" s="13">
        <v>45749.0</v>
      </c>
      <c r="C119" s="11">
        <v>11740.0</v>
      </c>
      <c r="D119" s="8" t="s">
        <v>1509</v>
      </c>
      <c r="F119" s="8" t="s">
        <v>69</v>
      </c>
      <c r="G119" s="16" t="str">
        <f t="shared" si="5"/>
        <v>04/2025</v>
      </c>
      <c r="H119" s="16" t="str">
        <f t="shared" si="6"/>
        <v>CXG-0425</v>
      </c>
      <c r="I119" s="10" t="s">
        <v>12991</v>
      </c>
      <c r="J119" s="8" t="s">
        <v>12727</v>
      </c>
    </row>
    <row r="120">
      <c r="A120" s="8" t="s">
        <v>13003</v>
      </c>
      <c r="B120" s="13">
        <v>45749.0</v>
      </c>
      <c r="C120" s="11">
        <v>-93.17</v>
      </c>
      <c r="D120" s="8" t="s">
        <v>1473</v>
      </c>
      <c r="F120" s="8" t="s">
        <v>69</v>
      </c>
      <c r="G120" s="16" t="str">
        <f t="shared" si="5"/>
        <v>04/2025</v>
      </c>
      <c r="H120" s="16" t="str">
        <f t="shared" si="6"/>
        <v>CXG-0425</v>
      </c>
      <c r="I120" s="10" t="s">
        <v>12991</v>
      </c>
      <c r="J120" s="8" t="s">
        <v>12727</v>
      </c>
    </row>
    <row r="121">
      <c r="A121" s="8" t="s">
        <v>13004</v>
      </c>
      <c r="B121" s="13">
        <v>45752.0</v>
      </c>
      <c r="C121" s="11">
        <v>1000.0</v>
      </c>
      <c r="D121" s="8" t="s">
        <v>1465</v>
      </c>
      <c r="F121" s="8" t="s">
        <v>12795</v>
      </c>
      <c r="G121" s="16" t="str">
        <f t="shared" si="5"/>
        <v>04/2025</v>
      </c>
      <c r="H121" s="16" t="str">
        <f t="shared" si="6"/>
        <v>CXG-0425</v>
      </c>
      <c r="I121" s="10" t="s">
        <v>12794</v>
      </c>
      <c r="J121" s="8" t="s">
        <v>12727</v>
      </c>
    </row>
    <row r="122">
      <c r="A122" s="8" t="s">
        <v>13005</v>
      </c>
      <c r="B122" s="13">
        <v>45763.0</v>
      </c>
      <c r="C122" s="11">
        <v>11013.5</v>
      </c>
      <c r="D122" s="8" t="s">
        <v>1473</v>
      </c>
      <c r="F122" s="8" t="s">
        <v>12753</v>
      </c>
      <c r="G122" s="16" t="str">
        <f t="shared" si="5"/>
        <v>04/2025</v>
      </c>
      <c r="H122" s="16" t="str">
        <f t="shared" si="6"/>
        <v>CXG-0425</v>
      </c>
      <c r="I122" s="10" t="s">
        <v>12922</v>
      </c>
      <c r="J122" s="8" t="s">
        <v>12727</v>
      </c>
    </row>
    <row r="123">
      <c r="A123" s="8" t="s">
        <v>13006</v>
      </c>
      <c r="B123" s="13">
        <v>45763.0</v>
      </c>
      <c r="C123" s="11">
        <v>8970.0</v>
      </c>
      <c r="D123" s="8" t="s">
        <v>1473</v>
      </c>
      <c r="F123" s="8" t="s">
        <v>12795</v>
      </c>
      <c r="G123" s="16" t="str">
        <f t="shared" si="5"/>
        <v>04/2025</v>
      </c>
      <c r="H123" s="16" t="str">
        <f t="shared" si="6"/>
        <v>CXG-0425</v>
      </c>
      <c r="I123" s="10" t="s">
        <v>12794</v>
      </c>
      <c r="J123" s="8" t="s">
        <v>12727</v>
      </c>
    </row>
    <row r="124">
      <c r="A124" s="8" t="s">
        <v>13007</v>
      </c>
      <c r="B124" s="13">
        <v>45769.0</v>
      </c>
      <c r="C124" s="11">
        <v>1000.0</v>
      </c>
      <c r="D124" s="8" t="s">
        <v>1465</v>
      </c>
      <c r="F124" s="8" t="s">
        <v>12795</v>
      </c>
      <c r="G124" s="16" t="str">
        <f t="shared" si="5"/>
        <v>04/2025</v>
      </c>
      <c r="H124" s="16" t="str">
        <f t="shared" si="6"/>
        <v>CXG-0425</v>
      </c>
      <c r="I124" s="10" t="s">
        <v>12794</v>
      </c>
      <c r="J124" s="8" t="s">
        <v>12727</v>
      </c>
    </row>
    <row r="125">
      <c r="A125" s="8" t="s">
        <v>13008</v>
      </c>
      <c r="B125" s="13">
        <v>45776.0</v>
      </c>
      <c r="C125" s="11">
        <v>100000.0</v>
      </c>
      <c r="D125" s="8" t="s">
        <v>1575</v>
      </c>
      <c r="F125" s="8" t="s">
        <v>2471</v>
      </c>
      <c r="G125" s="16" t="str">
        <f t="shared" si="5"/>
        <v>04/2025</v>
      </c>
      <c r="H125" s="16" t="str">
        <f t="shared" si="6"/>
        <v>CXG-0425</v>
      </c>
      <c r="I125" s="10" t="s">
        <v>13009</v>
      </c>
      <c r="J125" s="8" t="s">
        <v>12727</v>
      </c>
    </row>
    <row r="126">
      <c r="A126" s="8" t="s">
        <v>13010</v>
      </c>
      <c r="B126" s="13">
        <v>45776.0</v>
      </c>
      <c r="C126" s="11">
        <v>26749.0</v>
      </c>
      <c r="D126" s="8" t="s">
        <v>1575</v>
      </c>
      <c r="F126" s="8" t="s">
        <v>2471</v>
      </c>
      <c r="G126" s="16" t="str">
        <f t="shared" si="5"/>
        <v>04/2025</v>
      </c>
      <c r="H126" s="16" t="str">
        <f t="shared" si="6"/>
        <v>CXG-0425</v>
      </c>
      <c r="I126" s="10" t="s">
        <v>13009</v>
      </c>
      <c r="J126" s="8" t="s">
        <v>12727</v>
      </c>
    </row>
    <row r="127">
      <c r="A127" s="8" t="s">
        <v>13011</v>
      </c>
      <c r="B127" s="13">
        <v>45777.0</v>
      </c>
      <c r="C127" s="11">
        <v>92882.0</v>
      </c>
      <c r="D127" s="8" t="s">
        <v>1575</v>
      </c>
      <c r="F127" s="8" t="s">
        <v>2471</v>
      </c>
      <c r="G127" s="16" t="str">
        <f t="shared" si="5"/>
        <v>04/2025</v>
      </c>
      <c r="H127" s="16" t="str">
        <f t="shared" si="6"/>
        <v>CXG-0425</v>
      </c>
      <c r="I127" s="10" t="s">
        <v>13009</v>
      </c>
      <c r="J127" s="8" t="s">
        <v>12727</v>
      </c>
    </row>
    <row r="128">
      <c r="A128" s="8" t="s">
        <v>13012</v>
      </c>
      <c r="B128" s="13">
        <v>45777.0</v>
      </c>
      <c r="C128" s="11">
        <v>50000.0</v>
      </c>
      <c r="D128" s="8" t="s">
        <v>1575</v>
      </c>
      <c r="F128" s="8" t="s">
        <v>2471</v>
      </c>
      <c r="G128" s="16" t="str">
        <f t="shared" si="5"/>
        <v>04/2025</v>
      </c>
      <c r="H128" s="16" t="str">
        <f t="shared" si="6"/>
        <v>CXG-0425</v>
      </c>
      <c r="I128" s="30" t="s">
        <v>13009</v>
      </c>
      <c r="J128" s="8" t="s">
        <v>12727</v>
      </c>
    </row>
    <row r="129">
      <c r="A129" s="8"/>
      <c r="B129" s="13"/>
      <c r="C129" s="11"/>
      <c r="D129" s="8"/>
      <c r="F129" s="8"/>
      <c r="I129" s="128"/>
      <c r="J129" s="8"/>
    </row>
    <row r="130">
      <c r="A130" s="8"/>
      <c r="B130" s="13"/>
      <c r="C130" s="8"/>
      <c r="D130" s="8"/>
      <c r="F130" s="8"/>
      <c r="I130" s="8"/>
      <c r="J130" s="8"/>
    </row>
    <row r="131">
      <c r="A131" s="8" t="s">
        <v>13013</v>
      </c>
      <c r="B131" s="13">
        <v>45778.0</v>
      </c>
      <c r="C131" s="11">
        <v>46500.0</v>
      </c>
      <c r="D131" s="8" t="s">
        <v>1575</v>
      </c>
      <c r="F131" s="8" t="s">
        <v>2471</v>
      </c>
      <c r="G131" s="16" t="str">
        <f t="shared" ref="G131:G169" si="7">TEXT(B131,"MM/YYYY")</f>
        <v>05/2025</v>
      </c>
      <c r="H131" s="16" t="str">
        <f t="shared" ref="H131:H169" si="8">IF(B131="","",CONCATENATE("CXG-",TEXT(B131,"MMYY")))</f>
        <v>CXG-0525</v>
      </c>
      <c r="I131" s="10" t="s">
        <v>13009</v>
      </c>
      <c r="J131" s="8" t="s">
        <v>12727</v>
      </c>
    </row>
    <row r="132">
      <c r="A132" s="8" t="s">
        <v>13014</v>
      </c>
      <c r="B132" s="13">
        <v>45778.0</v>
      </c>
      <c r="C132" s="11">
        <v>23500.0</v>
      </c>
      <c r="D132" s="8" t="s">
        <v>1575</v>
      </c>
      <c r="F132" s="8" t="s">
        <v>2471</v>
      </c>
      <c r="G132" s="16" t="str">
        <f t="shared" si="7"/>
        <v>05/2025</v>
      </c>
      <c r="H132" s="16" t="str">
        <f t="shared" si="8"/>
        <v>CXG-0525</v>
      </c>
      <c r="I132" s="10" t="s">
        <v>13009</v>
      </c>
      <c r="J132" s="8" t="s">
        <v>12727</v>
      </c>
    </row>
    <row r="133">
      <c r="A133" s="10" t="s">
        <v>13015</v>
      </c>
      <c r="B133" s="13">
        <v>45785.0</v>
      </c>
      <c r="C133" s="11">
        <v>1000.0</v>
      </c>
      <c r="D133" s="8" t="s">
        <v>1465</v>
      </c>
      <c r="F133" s="8" t="s">
        <v>12795</v>
      </c>
      <c r="G133" s="16" t="str">
        <f t="shared" si="7"/>
        <v>05/2025</v>
      </c>
      <c r="H133" s="16" t="str">
        <f t="shared" si="8"/>
        <v>CXG-0525</v>
      </c>
      <c r="I133" s="10" t="s">
        <v>12794</v>
      </c>
      <c r="J133" s="8" t="s">
        <v>12727</v>
      </c>
    </row>
    <row r="134">
      <c r="A134" s="8" t="s">
        <v>13016</v>
      </c>
      <c r="B134" s="13">
        <v>45800.0</v>
      </c>
      <c r="C134" s="11">
        <v>1103.01</v>
      </c>
      <c r="D134" s="8" t="s">
        <v>1473</v>
      </c>
      <c r="F134" s="8" t="s">
        <v>25</v>
      </c>
      <c r="G134" s="16" t="str">
        <f t="shared" si="7"/>
        <v>05/2025</v>
      </c>
      <c r="H134" s="16" t="str">
        <f t="shared" si="8"/>
        <v>CXG-0525</v>
      </c>
      <c r="I134" s="10" t="s">
        <v>12874</v>
      </c>
      <c r="J134" s="8" t="s">
        <v>12727</v>
      </c>
    </row>
    <row r="135">
      <c r="A135" s="8" t="s">
        <v>13017</v>
      </c>
      <c r="B135" s="13">
        <v>45800.0</v>
      </c>
      <c r="C135" s="11">
        <v>6346.33</v>
      </c>
      <c r="D135" s="8" t="s">
        <v>1473</v>
      </c>
      <c r="F135" s="8" t="s">
        <v>391</v>
      </c>
      <c r="G135" s="16" t="str">
        <f t="shared" si="7"/>
        <v>05/2025</v>
      </c>
      <c r="H135" s="16" t="str">
        <f t="shared" si="8"/>
        <v>CXG-0525</v>
      </c>
      <c r="I135" s="10" t="s">
        <v>13018</v>
      </c>
      <c r="J135" s="8" t="s">
        <v>12727</v>
      </c>
    </row>
    <row r="136">
      <c r="A136" s="8" t="s">
        <v>13019</v>
      </c>
      <c r="B136" s="13">
        <v>45800.0</v>
      </c>
      <c r="C136" s="11">
        <v>16733.67</v>
      </c>
      <c r="D136" s="8" t="s">
        <v>1473</v>
      </c>
      <c r="F136" s="8" t="s">
        <v>11</v>
      </c>
      <c r="G136" s="16" t="str">
        <f t="shared" si="7"/>
        <v>05/2025</v>
      </c>
      <c r="H136" s="16" t="str">
        <f t="shared" si="8"/>
        <v>CXG-0525</v>
      </c>
      <c r="I136" s="10" t="s">
        <v>12973</v>
      </c>
      <c r="J136" s="8" t="s">
        <v>12727</v>
      </c>
    </row>
    <row r="137">
      <c r="A137" s="8" t="s">
        <v>13020</v>
      </c>
      <c r="B137" s="13">
        <v>45803.0</v>
      </c>
      <c r="C137" s="11">
        <v>1000.0</v>
      </c>
      <c r="D137" s="8" t="s">
        <v>1465</v>
      </c>
      <c r="F137" s="8" t="s">
        <v>12795</v>
      </c>
      <c r="G137" s="16" t="str">
        <f t="shared" si="7"/>
        <v>05/2025</v>
      </c>
      <c r="H137" s="16" t="str">
        <f t="shared" si="8"/>
        <v>CXG-0525</v>
      </c>
      <c r="I137" s="10" t="s">
        <v>12794</v>
      </c>
      <c r="J137" s="8" t="s">
        <v>12727</v>
      </c>
    </row>
    <row r="138">
      <c r="A138" s="8" t="s">
        <v>13021</v>
      </c>
      <c r="B138" s="13">
        <v>45818.0</v>
      </c>
      <c r="C138" s="11">
        <v>60000.0</v>
      </c>
      <c r="D138" s="8" t="s">
        <v>1465</v>
      </c>
      <c r="F138" s="8" t="s">
        <v>9154</v>
      </c>
      <c r="G138" s="16" t="str">
        <f t="shared" si="7"/>
        <v>06/2025</v>
      </c>
      <c r="H138" s="16" t="str">
        <f t="shared" si="8"/>
        <v>CXG-0625</v>
      </c>
      <c r="I138" s="10" t="s">
        <v>12818</v>
      </c>
      <c r="J138" s="8" t="s">
        <v>12727</v>
      </c>
    </row>
    <row r="139">
      <c r="A139" s="8" t="s">
        <v>13022</v>
      </c>
      <c r="B139" s="13">
        <v>45824.0</v>
      </c>
      <c r="C139" s="11">
        <v>700.0</v>
      </c>
      <c r="D139" s="8" t="s">
        <v>1478</v>
      </c>
      <c r="F139" s="8" t="s">
        <v>12805</v>
      </c>
      <c r="G139" s="16" t="str">
        <f t="shared" si="7"/>
        <v>06/2025</v>
      </c>
      <c r="H139" s="16" t="str">
        <f t="shared" si="8"/>
        <v>CXG-0625</v>
      </c>
      <c r="I139" s="10" t="s">
        <v>12804</v>
      </c>
      <c r="J139" s="8" t="s">
        <v>12727</v>
      </c>
    </row>
    <row r="140">
      <c r="A140" s="8" t="s">
        <v>13023</v>
      </c>
      <c r="B140" s="13">
        <v>45824.0</v>
      </c>
      <c r="C140" s="11">
        <v>20000.0</v>
      </c>
      <c r="D140" s="8" t="s">
        <v>1478</v>
      </c>
      <c r="F140" s="8" t="s">
        <v>12816</v>
      </c>
      <c r="G140" s="16" t="str">
        <f t="shared" si="7"/>
        <v>06/2025</v>
      </c>
      <c r="H140" s="16" t="str">
        <f t="shared" si="8"/>
        <v>CXG-0625</v>
      </c>
      <c r="I140" s="10" t="s">
        <v>12815</v>
      </c>
      <c r="J140" s="8" t="s">
        <v>12727</v>
      </c>
    </row>
    <row r="141">
      <c r="A141" s="8" t="s">
        <v>13024</v>
      </c>
      <c r="B141" s="13">
        <v>45825.0</v>
      </c>
      <c r="C141" s="11">
        <v>25000.0</v>
      </c>
      <c r="D141" s="8" t="s">
        <v>1478</v>
      </c>
      <c r="F141" s="8" t="s">
        <v>12816</v>
      </c>
      <c r="G141" s="16" t="str">
        <f t="shared" si="7"/>
        <v>06/2025</v>
      </c>
      <c r="H141" s="16" t="str">
        <f t="shared" si="8"/>
        <v>CXG-0625</v>
      </c>
      <c r="I141" s="10" t="s">
        <v>12815</v>
      </c>
      <c r="J141" s="8" t="s">
        <v>12727</v>
      </c>
    </row>
    <row r="142">
      <c r="A142" s="8" t="s">
        <v>13025</v>
      </c>
      <c r="B142" s="13">
        <v>45848.0</v>
      </c>
      <c r="C142" s="11">
        <v>9900.0</v>
      </c>
      <c r="D142" s="8" t="s">
        <v>1520</v>
      </c>
      <c r="F142" s="8" t="s">
        <v>12798</v>
      </c>
      <c r="G142" s="16" t="str">
        <f t="shared" si="7"/>
        <v>07/2025</v>
      </c>
      <c r="H142" s="16" t="str">
        <f t="shared" si="8"/>
        <v>CXG-0725</v>
      </c>
      <c r="I142" s="10" t="s">
        <v>12797</v>
      </c>
      <c r="J142" s="8" t="s">
        <v>12727</v>
      </c>
    </row>
    <row r="143">
      <c r="A143" s="8" t="s">
        <v>13026</v>
      </c>
      <c r="B143" s="13">
        <v>45852.0</v>
      </c>
      <c r="C143" s="11">
        <v>1524.0</v>
      </c>
      <c r="D143" s="8" t="s">
        <v>1478</v>
      </c>
      <c r="F143" s="8" t="s">
        <v>51</v>
      </c>
      <c r="G143" s="16" t="str">
        <f t="shared" si="7"/>
        <v>07/2025</v>
      </c>
      <c r="H143" s="16" t="str">
        <f t="shared" si="8"/>
        <v>CXG-0725</v>
      </c>
      <c r="I143" s="10" t="s">
        <v>12820</v>
      </c>
      <c r="J143" s="8" t="s">
        <v>12727</v>
      </c>
    </row>
    <row r="144">
      <c r="A144" s="8" t="s">
        <v>13027</v>
      </c>
      <c r="B144" s="13">
        <v>45852.0</v>
      </c>
      <c r="C144" s="11">
        <v>76.0</v>
      </c>
      <c r="D144" s="8" t="s">
        <v>1473</v>
      </c>
      <c r="F144" s="8" t="s">
        <v>51</v>
      </c>
      <c r="G144" s="16" t="str">
        <f t="shared" si="7"/>
        <v>07/2025</v>
      </c>
      <c r="H144" s="16" t="str">
        <f t="shared" si="8"/>
        <v>CXG-0725</v>
      </c>
      <c r="I144" s="10" t="s">
        <v>12820</v>
      </c>
      <c r="J144" s="8" t="s">
        <v>12727</v>
      </c>
    </row>
    <row r="145">
      <c r="A145" s="8" t="s">
        <v>13028</v>
      </c>
      <c r="B145" s="13">
        <v>45853.0</v>
      </c>
      <c r="C145" s="11">
        <v>700.0</v>
      </c>
      <c r="D145" s="8" t="s">
        <v>1478</v>
      </c>
      <c r="F145" s="8" t="s">
        <v>12805</v>
      </c>
      <c r="G145" s="16" t="str">
        <f t="shared" si="7"/>
        <v>07/2025</v>
      </c>
      <c r="H145" s="16" t="str">
        <f t="shared" si="8"/>
        <v>CXG-0725</v>
      </c>
      <c r="I145" s="10" t="s">
        <v>12804</v>
      </c>
      <c r="J145" s="8" t="s">
        <v>12727</v>
      </c>
    </row>
    <row r="146">
      <c r="A146" s="8" t="s">
        <v>13029</v>
      </c>
      <c r="B146" s="13">
        <v>45887.0</v>
      </c>
      <c r="C146" s="11">
        <v>700.0</v>
      </c>
      <c r="D146" s="8" t="s">
        <v>1478</v>
      </c>
      <c r="F146" s="8" t="s">
        <v>12805</v>
      </c>
      <c r="G146" s="16" t="str">
        <f t="shared" si="7"/>
        <v>08/2025</v>
      </c>
      <c r="H146" s="16" t="str">
        <f t="shared" si="8"/>
        <v>CXG-0825</v>
      </c>
      <c r="I146" s="10" t="s">
        <v>12804</v>
      </c>
      <c r="J146" s="8" t="s">
        <v>12727</v>
      </c>
    </row>
    <row r="147">
      <c r="A147" s="8" t="s">
        <v>13030</v>
      </c>
      <c r="B147" s="13">
        <v>45894.0</v>
      </c>
      <c r="C147" s="11">
        <v>30000.0</v>
      </c>
      <c r="D147" s="8" t="s">
        <v>1478</v>
      </c>
      <c r="F147" s="8" t="s">
        <v>12828</v>
      </c>
      <c r="G147" s="16" t="str">
        <f t="shared" si="7"/>
        <v>08/2025</v>
      </c>
      <c r="H147" s="16" t="str">
        <f t="shared" si="8"/>
        <v>CXG-0825</v>
      </c>
      <c r="I147" s="10" t="s">
        <v>12827</v>
      </c>
      <c r="J147" s="8" t="s">
        <v>12727</v>
      </c>
    </row>
    <row r="148">
      <c r="A148" s="8" t="s">
        <v>13031</v>
      </c>
      <c r="B148" s="13">
        <v>45908.0</v>
      </c>
      <c r="C148" s="11">
        <v>50000.0</v>
      </c>
      <c r="D148" s="8" t="s">
        <v>1478</v>
      </c>
      <c r="F148" s="8" t="s">
        <v>12813</v>
      </c>
      <c r="G148" s="16" t="str">
        <f t="shared" si="7"/>
        <v>09/2025</v>
      </c>
      <c r="H148" s="16" t="str">
        <f t="shared" si="8"/>
        <v>CXG-0925</v>
      </c>
      <c r="I148" s="10" t="s">
        <v>12812</v>
      </c>
      <c r="J148" s="8" t="s">
        <v>12727</v>
      </c>
    </row>
    <row r="149">
      <c r="A149" s="8" t="s">
        <v>13032</v>
      </c>
      <c r="B149" s="13">
        <v>45931.0</v>
      </c>
      <c r="C149" s="11">
        <v>700.0</v>
      </c>
      <c r="D149" s="8" t="s">
        <v>1478</v>
      </c>
      <c r="F149" s="8" t="s">
        <v>12805</v>
      </c>
      <c r="G149" s="16" t="str">
        <f t="shared" si="7"/>
        <v>10/2025</v>
      </c>
      <c r="H149" s="16" t="str">
        <f t="shared" si="8"/>
        <v>CXG-1025</v>
      </c>
      <c r="I149" s="10" t="s">
        <v>12804</v>
      </c>
      <c r="J149" s="8" t="s">
        <v>12727</v>
      </c>
    </row>
    <row r="150">
      <c r="A150" s="8" t="s">
        <v>13033</v>
      </c>
      <c r="B150" s="19">
        <v>45943.0</v>
      </c>
      <c r="C150" s="11">
        <v>50000.0</v>
      </c>
      <c r="D150" s="8" t="s">
        <v>1478</v>
      </c>
      <c r="F150" s="8" t="s">
        <v>12816</v>
      </c>
      <c r="G150" s="16" t="str">
        <f t="shared" si="7"/>
        <v>10/2025</v>
      </c>
      <c r="H150" s="16" t="str">
        <f t="shared" si="8"/>
        <v>CXG-1025</v>
      </c>
      <c r="I150" s="10" t="s">
        <v>12815</v>
      </c>
      <c r="J150" s="8" t="s">
        <v>12727</v>
      </c>
    </row>
    <row r="151">
      <c r="A151" s="8" t="s">
        <v>13034</v>
      </c>
      <c r="B151" s="19">
        <v>45945.0</v>
      </c>
      <c r="C151" s="11">
        <v>50000.0</v>
      </c>
      <c r="D151" s="8" t="s">
        <v>1575</v>
      </c>
      <c r="F151" s="8" t="s">
        <v>12816</v>
      </c>
      <c r="G151" s="16" t="str">
        <f t="shared" si="7"/>
        <v>10/2025</v>
      </c>
      <c r="H151" s="16" t="str">
        <f t="shared" si="8"/>
        <v>CXG-1025</v>
      </c>
      <c r="I151" s="10" t="s">
        <v>12815</v>
      </c>
      <c r="J151" s="8" t="s">
        <v>12727</v>
      </c>
    </row>
    <row r="152">
      <c r="A152" s="8" t="s">
        <v>13035</v>
      </c>
      <c r="B152" s="19">
        <v>45964.0</v>
      </c>
      <c r="C152" s="11">
        <v>700.0</v>
      </c>
      <c r="D152" s="8" t="s">
        <v>1478</v>
      </c>
      <c r="F152" s="8" t="s">
        <v>12805</v>
      </c>
      <c r="G152" s="16" t="str">
        <f t="shared" si="7"/>
        <v>11/2025</v>
      </c>
      <c r="H152" s="16" t="str">
        <f t="shared" si="8"/>
        <v>CXG-1125</v>
      </c>
      <c r="I152" s="10" t="s">
        <v>12804</v>
      </c>
      <c r="J152" s="8" t="s">
        <v>12727</v>
      </c>
    </row>
    <row r="153">
      <c r="A153" s="8" t="s">
        <v>13036</v>
      </c>
      <c r="B153" s="19">
        <v>45973.0</v>
      </c>
      <c r="C153" s="11">
        <v>70000.0</v>
      </c>
      <c r="D153" s="8" t="s">
        <v>1478</v>
      </c>
      <c r="F153" s="8" t="s">
        <v>12813</v>
      </c>
      <c r="G153" s="16" t="str">
        <f t="shared" si="7"/>
        <v>11/2025</v>
      </c>
      <c r="H153" s="16" t="str">
        <f t="shared" si="8"/>
        <v>CXG-1125</v>
      </c>
      <c r="I153" s="10" t="s">
        <v>12812</v>
      </c>
      <c r="J153" s="8" t="s">
        <v>12727</v>
      </c>
    </row>
    <row r="154">
      <c r="A154" s="8" t="s">
        <v>13037</v>
      </c>
      <c r="B154" s="19">
        <v>45978.0</v>
      </c>
      <c r="C154" s="11">
        <v>60000.0</v>
      </c>
      <c r="D154" s="8" t="s">
        <v>1575</v>
      </c>
      <c r="F154" s="8" t="s">
        <v>12831</v>
      </c>
      <c r="G154" s="16" t="str">
        <f t="shared" si="7"/>
        <v>11/2025</v>
      </c>
      <c r="H154" s="16" t="str">
        <f t="shared" si="8"/>
        <v>CXG-1125</v>
      </c>
      <c r="I154" s="10" t="s">
        <v>12830</v>
      </c>
      <c r="J154" s="8" t="s">
        <v>12727</v>
      </c>
    </row>
    <row r="155">
      <c r="A155" s="8" t="s">
        <v>13038</v>
      </c>
      <c r="B155" s="13">
        <v>45993.0</v>
      </c>
      <c r="C155" s="11">
        <v>18000.0</v>
      </c>
      <c r="D155" s="8" t="s">
        <v>1478</v>
      </c>
      <c r="F155" s="8" t="s">
        <v>12816</v>
      </c>
      <c r="G155" s="16" t="str">
        <f t="shared" si="7"/>
        <v>12/2025</v>
      </c>
      <c r="H155" s="16" t="str">
        <f t="shared" si="8"/>
        <v>CXG-1225</v>
      </c>
      <c r="I155" s="10" t="s">
        <v>12815</v>
      </c>
      <c r="J155" s="8" t="s">
        <v>12727</v>
      </c>
    </row>
    <row r="156">
      <c r="A156" s="8" t="s">
        <v>13039</v>
      </c>
      <c r="B156" s="19">
        <v>46001.0</v>
      </c>
      <c r="C156" s="11">
        <v>10303.0</v>
      </c>
      <c r="D156" s="8" t="s">
        <v>1473</v>
      </c>
      <c r="F156" s="8" t="s">
        <v>12802</v>
      </c>
      <c r="G156" s="16" t="str">
        <f t="shared" si="7"/>
        <v>12/2025</v>
      </c>
      <c r="H156" s="16" t="str">
        <f t="shared" si="8"/>
        <v>CXG-1225</v>
      </c>
      <c r="I156" s="10" t="s">
        <v>12801</v>
      </c>
      <c r="J156" s="8" t="s">
        <v>12727</v>
      </c>
    </row>
    <row r="157">
      <c r="A157" s="8" t="s">
        <v>13040</v>
      </c>
      <c r="B157" s="19">
        <v>46002.0</v>
      </c>
      <c r="C157" s="11">
        <v>34500.0</v>
      </c>
      <c r="D157" s="8" t="s">
        <v>1575</v>
      </c>
      <c r="F157" s="8" t="s">
        <v>520</v>
      </c>
      <c r="G157" s="16" t="str">
        <f t="shared" si="7"/>
        <v>12/2025</v>
      </c>
      <c r="H157" s="16" t="str">
        <f t="shared" si="8"/>
        <v>CXG-1225</v>
      </c>
      <c r="I157" s="10" t="s">
        <v>12823</v>
      </c>
      <c r="J157" s="8" t="s">
        <v>12727</v>
      </c>
    </row>
    <row r="158">
      <c r="A158" s="8" t="s">
        <v>13041</v>
      </c>
      <c r="B158" s="19">
        <v>46007.0</v>
      </c>
      <c r="C158" s="11">
        <v>5000.0</v>
      </c>
      <c r="D158" s="8" t="s">
        <v>1478</v>
      </c>
      <c r="F158" s="8" t="s">
        <v>12816</v>
      </c>
      <c r="G158" s="16" t="str">
        <f t="shared" si="7"/>
        <v>12/2025</v>
      </c>
      <c r="H158" s="16" t="str">
        <f t="shared" si="8"/>
        <v>CXG-1225</v>
      </c>
      <c r="I158" s="10" t="s">
        <v>12815</v>
      </c>
      <c r="J158" s="8" t="s">
        <v>12727</v>
      </c>
    </row>
    <row r="159">
      <c r="A159" s="8" t="s">
        <v>13042</v>
      </c>
      <c r="B159" s="19">
        <v>46007.0</v>
      </c>
      <c r="C159" s="11">
        <v>10000.0</v>
      </c>
      <c r="D159" s="8" t="s">
        <v>2212</v>
      </c>
      <c r="F159" s="8" t="s">
        <v>12816</v>
      </c>
      <c r="G159" s="16" t="str">
        <f t="shared" si="7"/>
        <v>12/2025</v>
      </c>
      <c r="H159" s="16" t="str">
        <f t="shared" si="8"/>
        <v>CXG-1225</v>
      </c>
      <c r="I159" s="10" t="s">
        <v>12815</v>
      </c>
      <c r="J159" s="8" t="s">
        <v>12727</v>
      </c>
    </row>
    <row r="160">
      <c r="A160" s="8" t="s">
        <v>13043</v>
      </c>
      <c r="B160" s="19">
        <v>46007.0</v>
      </c>
      <c r="C160" s="11">
        <v>5000.0</v>
      </c>
      <c r="D160" s="8" t="s">
        <v>2212</v>
      </c>
      <c r="F160" s="8" t="s">
        <v>12816</v>
      </c>
      <c r="G160" s="16" t="str">
        <f t="shared" si="7"/>
        <v>12/2025</v>
      </c>
      <c r="H160" s="16" t="str">
        <f t="shared" si="8"/>
        <v>CXG-1225</v>
      </c>
      <c r="I160" s="10" t="s">
        <v>12815</v>
      </c>
      <c r="J160" s="8" t="s">
        <v>12727</v>
      </c>
    </row>
    <row r="161">
      <c r="A161" s="8" t="s">
        <v>13044</v>
      </c>
      <c r="B161" s="19">
        <v>46007.0</v>
      </c>
      <c r="C161" s="11">
        <v>5000.0</v>
      </c>
      <c r="D161" s="8" t="s">
        <v>2212</v>
      </c>
      <c r="F161" s="8" t="s">
        <v>12816</v>
      </c>
      <c r="G161" s="16" t="str">
        <f t="shared" si="7"/>
        <v>12/2025</v>
      </c>
      <c r="H161" s="16" t="str">
        <f t="shared" si="8"/>
        <v>CXG-1225</v>
      </c>
      <c r="I161" s="10" t="s">
        <v>12815</v>
      </c>
      <c r="J161" s="8" t="s">
        <v>12727</v>
      </c>
    </row>
    <row r="162">
      <c r="A162" s="8" t="s">
        <v>13045</v>
      </c>
      <c r="B162" s="13">
        <v>46027.0</v>
      </c>
      <c r="C162" s="11">
        <v>1400.0</v>
      </c>
      <c r="D162" s="8" t="s">
        <v>1478</v>
      </c>
      <c r="F162" s="8" t="s">
        <v>12805</v>
      </c>
      <c r="G162" s="16" t="str">
        <f t="shared" si="7"/>
        <v>01/2026</v>
      </c>
      <c r="H162" s="16" t="str">
        <f t="shared" si="8"/>
        <v>CXG-0126</v>
      </c>
      <c r="I162" s="10" t="s">
        <v>12804</v>
      </c>
      <c r="J162" s="8" t="s">
        <v>12727</v>
      </c>
    </row>
    <row r="163">
      <c r="A163" s="10" t="s">
        <v>13046</v>
      </c>
      <c r="B163" s="13">
        <v>46055.0</v>
      </c>
      <c r="C163" s="11">
        <v>-4115.0</v>
      </c>
      <c r="D163" s="8" t="s">
        <v>1473</v>
      </c>
      <c r="F163" s="8" t="s">
        <v>12834</v>
      </c>
      <c r="G163" s="16" t="str">
        <f t="shared" si="7"/>
        <v>02/2026</v>
      </c>
      <c r="H163" s="16" t="str">
        <f t="shared" si="8"/>
        <v>CXG-0226</v>
      </c>
      <c r="I163" s="10" t="s">
        <v>12833</v>
      </c>
      <c r="J163" s="8" t="s">
        <v>12727</v>
      </c>
    </row>
    <row r="164">
      <c r="A164" s="8" t="s">
        <v>13047</v>
      </c>
      <c r="B164" s="13">
        <v>46055.0</v>
      </c>
      <c r="C164" s="11">
        <v>5000.0</v>
      </c>
      <c r="D164" s="8" t="s">
        <v>1473</v>
      </c>
      <c r="F164" s="8" t="s">
        <v>12834</v>
      </c>
      <c r="G164" s="16" t="str">
        <f t="shared" si="7"/>
        <v>02/2026</v>
      </c>
      <c r="H164" s="16" t="str">
        <f t="shared" si="8"/>
        <v>CXG-0226</v>
      </c>
      <c r="I164" s="10" t="s">
        <v>12833</v>
      </c>
      <c r="J164" s="8" t="s">
        <v>12727</v>
      </c>
    </row>
    <row r="165">
      <c r="A165" s="8" t="s">
        <v>13048</v>
      </c>
      <c r="B165" s="13">
        <v>46090.0</v>
      </c>
      <c r="C165" s="11">
        <v>1000.0</v>
      </c>
      <c r="D165" s="8" t="s">
        <v>1478</v>
      </c>
      <c r="F165" s="8" t="s">
        <v>12816</v>
      </c>
      <c r="G165" s="16" t="str">
        <f t="shared" si="7"/>
        <v>03/2026</v>
      </c>
      <c r="H165" s="16" t="str">
        <f t="shared" si="8"/>
        <v>CXG-0326</v>
      </c>
      <c r="I165" s="10" t="s">
        <v>12815</v>
      </c>
      <c r="J165" s="8" t="s">
        <v>12727</v>
      </c>
    </row>
    <row r="166">
      <c r="A166" s="8" t="s">
        <v>13049</v>
      </c>
      <c r="B166" s="13">
        <v>46112.0</v>
      </c>
      <c r="C166" s="11">
        <v>-24000.0</v>
      </c>
      <c r="D166" s="8" t="s">
        <v>1473</v>
      </c>
      <c r="F166" s="8" t="s">
        <v>13050</v>
      </c>
      <c r="G166" s="16" t="str">
        <f t="shared" si="7"/>
        <v>03/2026</v>
      </c>
      <c r="H166" s="16" t="str">
        <f t="shared" si="8"/>
        <v>CXG-0326</v>
      </c>
      <c r="I166" s="10" t="s">
        <v>12837</v>
      </c>
      <c r="J166" s="8" t="s">
        <v>12727</v>
      </c>
    </row>
    <row r="167">
      <c r="A167" s="8" t="s">
        <v>13051</v>
      </c>
      <c r="B167" s="13">
        <v>46112.0</v>
      </c>
      <c r="C167" s="11">
        <v>-90000.0</v>
      </c>
      <c r="D167" s="8" t="s">
        <v>1473</v>
      </c>
      <c r="F167" s="8" t="s">
        <v>13052</v>
      </c>
      <c r="G167" s="16" t="str">
        <f t="shared" si="7"/>
        <v>03/2026</v>
      </c>
      <c r="H167" s="16" t="str">
        <f t="shared" si="8"/>
        <v>CXG-0326</v>
      </c>
      <c r="I167" s="10" t="s">
        <v>12837</v>
      </c>
      <c r="J167" s="8" t="s">
        <v>12727</v>
      </c>
    </row>
    <row r="168">
      <c r="A168" s="8" t="s">
        <v>13053</v>
      </c>
      <c r="B168" s="13">
        <v>46139.0</v>
      </c>
      <c r="C168" s="11">
        <v>1000.0</v>
      </c>
      <c r="D168" s="8" t="s">
        <v>1478</v>
      </c>
      <c r="F168" s="8" t="s">
        <v>12816</v>
      </c>
      <c r="G168" s="16" t="str">
        <f t="shared" si="7"/>
        <v>04/2026</v>
      </c>
      <c r="H168" s="16" t="str">
        <f t="shared" si="8"/>
        <v>CXG-0426</v>
      </c>
      <c r="I168" s="10" t="s">
        <v>12815</v>
      </c>
      <c r="J168" s="8" t="s">
        <v>12727</v>
      </c>
    </row>
    <row r="169">
      <c r="A169" s="8" t="s">
        <v>13054</v>
      </c>
      <c r="B169" s="13">
        <v>46139.0</v>
      </c>
      <c r="C169" s="11">
        <v>1000.0</v>
      </c>
      <c r="D169" s="8" t="s">
        <v>1473</v>
      </c>
      <c r="F169" s="8" t="s">
        <v>12816</v>
      </c>
      <c r="G169" s="16" t="str">
        <f t="shared" si="7"/>
        <v>04/2026</v>
      </c>
      <c r="H169" s="16" t="str">
        <f t="shared" si="8"/>
        <v>CXG-0426</v>
      </c>
      <c r="I169" s="10" t="s">
        <v>12815</v>
      </c>
      <c r="J169" s="8" t="s">
        <v>12727</v>
      </c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</sheetData>
  <autoFilter ref="$A$1:$J$997">
    <sortState ref="A1:J997">
      <sortCondition ref="B1:B997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6.38"/>
    <col customWidth="1" min="3" max="3" width="11.13"/>
    <col customWidth="1" min="4" max="5" width="16.13"/>
    <col customWidth="1" min="6" max="6" width="15.63"/>
    <col customWidth="1" min="7" max="7" width="9.38"/>
    <col customWidth="1" min="8" max="8" width="17.13"/>
    <col customWidth="1" min="9" max="9" width="11.63"/>
    <col customWidth="1" min="10" max="10" width="16.5"/>
    <col customWidth="1" min="11" max="11" width="17.25"/>
    <col customWidth="1" min="12" max="12" width="11.5"/>
    <col customWidth="1" min="13" max="13" width="12.25"/>
    <col customWidth="1" min="14" max="14" width="13.5"/>
    <col customWidth="1" min="15" max="15" width="16.88"/>
    <col customWidth="1" min="17" max="17" width="15.25"/>
    <col customWidth="1" min="19" max="19" width="16.5"/>
  </cols>
  <sheetData>
    <row r="1">
      <c r="A1" s="129" t="s">
        <v>733</v>
      </c>
      <c r="B1" s="129" t="s">
        <v>1460</v>
      </c>
      <c r="C1" s="112" t="s">
        <v>13055</v>
      </c>
      <c r="D1" s="130" t="s">
        <v>13056</v>
      </c>
      <c r="E1" s="112" t="s">
        <v>13057</v>
      </c>
      <c r="F1" s="112" t="s">
        <v>13058</v>
      </c>
      <c r="G1" s="112" t="s">
        <v>9892</v>
      </c>
      <c r="H1" s="112" t="s">
        <v>13059</v>
      </c>
      <c r="I1" s="112" t="s">
        <v>9893</v>
      </c>
      <c r="J1" s="112" t="s">
        <v>9894</v>
      </c>
      <c r="K1" s="112" t="s">
        <v>9895</v>
      </c>
      <c r="L1" s="112" t="s">
        <v>9896</v>
      </c>
      <c r="M1" s="112" t="s">
        <v>9897</v>
      </c>
      <c r="N1" s="112" t="s">
        <v>9898</v>
      </c>
      <c r="O1" s="112" t="s">
        <v>9899</v>
      </c>
      <c r="P1" s="130" t="s">
        <v>13060</v>
      </c>
      <c r="Q1" s="129" t="s">
        <v>734</v>
      </c>
      <c r="R1" s="129" t="s">
        <v>741</v>
      </c>
      <c r="S1" s="129" t="s">
        <v>742</v>
      </c>
    </row>
    <row r="2">
      <c r="A2" s="8" t="s">
        <v>13061</v>
      </c>
      <c r="B2" s="68" t="s">
        <v>3277</v>
      </c>
      <c r="C2" s="113">
        <f>SUMIFS(CarImplantacao!C:C,CarImplantacao!G:G,R:R,CarImplantacao!D:D,B:B,CarImplantacao!J:J,"Crédito")</f>
        <v>20000</v>
      </c>
      <c r="D2" s="131">
        <f>SUMIFS(SaldoInicial!D:D,SaldoInicial!C:C,B:B,SaldoInicial!F:F,R:R)</f>
        <v>450158</v>
      </c>
      <c r="E2" s="113">
        <f>SUMIFS(RecebimentoVenda!E:E,RecebimentoVenda!I:I,R:R,RecebimentoVenda!D:D,B:B)</f>
        <v>0</v>
      </c>
      <c r="F2" s="113">
        <f>SUMIFS(Transferencia!D:D,Transferencia!F:F,S:S,Transferencia!E:E,B:B)</f>
        <v>0</v>
      </c>
      <c r="G2" s="113">
        <f>SUMIFS(PagComisao!F:F,PagComisao!I:I,R:R,PagComisao!E:E,B:B)</f>
        <v>1322.83</v>
      </c>
      <c r="H2" s="113">
        <f>SUMIFS(Transferencia!D:D,Transferencia!F:F,S:S,Transferencia!C:C,B:B)</f>
        <v>0</v>
      </c>
      <c r="I2" s="113">
        <f>SUMIFS(PagProdutor!F:F,PagProdutor!J:J,R:R,PagProdutor!E:E,B:B)</f>
        <v>0</v>
      </c>
      <c r="J2" s="113">
        <f>SUMIFS(PagFretes!E:E,PagFretes!J:J,R:R,PagFretes!D:D,B:B)+(SUMIFS(PagFreteIndividal!E:E,PagFreteIndividal!J:J,S:S,PagFreteIndividal!F:F,B:B))</f>
        <v>7549</v>
      </c>
      <c r="K2" s="113">
        <f>SUMIFS(DespesasMensais!F:F,DespesasMensais!H:H,R:R,DespesasMensais!E:E,B:B)</f>
        <v>11405.17</v>
      </c>
      <c r="L2" s="112">
        <f>SUMIFS(DesExtFrete!F:F,DesExtFrete!H:H,R:R,DesExtFrete!E:E,B:B)</f>
        <v>0</v>
      </c>
      <c r="M2" s="113">
        <f>SUMIFS(PagOutras!D:D,PagOutras!H:H,R:R,PagOutras!C:C,B:B)</f>
        <v>25000</v>
      </c>
      <c r="N2" s="113">
        <f>SUMIFS(CarImplantacao!C:C,CarImplantacao!G:G,R:R,CarImplantacao!D:D,B:B,CarImplantacao!J:J,"Débito")</f>
        <v>424881</v>
      </c>
      <c r="O2" s="113">
        <f t="shared" ref="O2:O106" si="1">SUM(G2:N2)</f>
        <v>470158</v>
      </c>
      <c r="P2" s="131">
        <f t="shared" ref="P2:P106" si="2">SUM(C2+E2+D2+F2)-O2</f>
        <v>0</v>
      </c>
      <c r="Q2" s="115">
        <v>45658.0</v>
      </c>
      <c r="R2" s="15" t="str">
        <f t="shared" ref="R2:R106" si="3">TEXT(Q2,"MM/YYYY")</f>
        <v>01/2025</v>
      </c>
      <c r="S2" s="15" t="str">
        <f t="shared" ref="S2:S106" si="4">IF(B2="","",CONCATENATE("CXG-",TEXT(Q2,"MMYY")))</f>
        <v>CXG-0125</v>
      </c>
    </row>
    <row r="3">
      <c r="A3" s="8" t="s">
        <v>13062</v>
      </c>
      <c r="B3" s="68" t="s">
        <v>9816</v>
      </c>
      <c r="C3" s="113">
        <f>SUMIFS(CarImplantacao!C:C,CarImplantacao!G:G,R:R,CarImplantacao!D:D,B:B,CarImplantacao!J:J,"Crédito")</f>
        <v>0</v>
      </c>
      <c r="D3" s="131">
        <f>SUMIFS(SaldoInicial!D:D,SaldoInicial!C:C,B:B,SaldoInicial!F:F,R:R)</f>
        <v>0</v>
      </c>
      <c r="E3" s="113">
        <f>SUMIFS(RecebimentoVenda!E:E,RecebimentoVenda!I:I,R:R,RecebimentoVenda!D:D,B:B)</f>
        <v>0</v>
      </c>
      <c r="F3" s="113">
        <f>SUMIFS(Transferencia!D:D,Transferencia!F:F,S:S,Transferencia!E:E,B:B)</f>
        <v>0</v>
      </c>
      <c r="G3" s="113">
        <f>SUMIFS(PagComisao!F:F,PagComisao!I:I,R:R,PagComisao!E:E,B:B)</f>
        <v>0</v>
      </c>
      <c r="H3" s="113">
        <f>SUMIFS(Transferencia!D:D,Transferencia!F:F,S:S,Transferencia!C:C,B:B)</f>
        <v>0</v>
      </c>
      <c r="I3" s="113">
        <f>SUMIFS(PagProdutor!F:F,PagProdutor!J:J,R:R,PagProdutor!E:E,B:B)</f>
        <v>0</v>
      </c>
      <c r="J3" s="113">
        <f>SUMIFS(PagFretes!E:E,PagFretes!J:J,R:R,PagFretes!D:D,B:B)+(SUMIFS(PagFreteIndividal!E:E,PagFreteIndividal!J:J,S:S,PagFreteIndividal!F:F,B:B))</f>
        <v>0</v>
      </c>
      <c r="K3" s="113">
        <f>SUMIFS(DespesasMensais!F:F,DespesasMensais!H:H,R:R,DespesasMensais!E:E,B:B)</f>
        <v>0</v>
      </c>
      <c r="L3" s="112">
        <f>SUMIFS(DesExtFrete!F:F,DesExtFrete!H:H,R:R,DesExtFrete!E:E,B:B)</f>
        <v>0</v>
      </c>
      <c r="M3" s="113">
        <f>SUMIFS(PagOutras!D:D,PagOutras!H:H,R:R,PagOutras!C:C,B:B)</f>
        <v>0</v>
      </c>
      <c r="N3" s="113">
        <f>SUMIFS(CarImplantacao!C:C,CarImplantacao!G:G,R:R,CarImplantacao!D:D,B:B,CarImplantacao!J:J,"Débito")</f>
        <v>0</v>
      </c>
      <c r="O3" s="113">
        <f t="shared" si="1"/>
        <v>0</v>
      </c>
      <c r="P3" s="131">
        <f t="shared" si="2"/>
        <v>0</v>
      </c>
      <c r="Q3" s="115">
        <v>45658.0</v>
      </c>
      <c r="R3" s="15" t="str">
        <f t="shared" si="3"/>
        <v>01/2025</v>
      </c>
      <c r="S3" s="15" t="str">
        <f t="shared" si="4"/>
        <v>CXG-0125</v>
      </c>
    </row>
    <row r="4">
      <c r="A4" s="8" t="s">
        <v>13063</v>
      </c>
      <c r="B4" s="68" t="s">
        <v>1505</v>
      </c>
      <c r="C4" s="113">
        <f>SUMIFS(CarImplantacao!C:C,CarImplantacao!G:G,R:R,CarImplantacao!D:D,B:B,CarImplantacao!J:J,"Crédito")</f>
        <v>238972.62</v>
      </c>
      <c r="D4" s="131">
        <f>SUMIFS(SaldoInicial!D:D,SaldoInicial!C:C,B:B,SaldoInicial!F:F,R:R)</f>
        <v>7499.4</v>
      </c>
      <c r="E4" s="113">
        <f>SUMIFS(RecebimentoVenda!E:E,RecebimentoVenda!I:I,R:R,RecebimentoVenda!D:D,B:B)</f>
        <v>0</v>
      </c>
      <c r="F4" s="113">
        <f>SUMIFS(Transferencia!D:D,Transferencia!F:F,S:S,Transferencia!E:E,B:B)</f>
        <v>0</v>
      </c>
      <c r="G4" s="113">
        <f>SUMIFS(PagComisao!F:F,PagComisao!I:I,R:R,PagComisao!E:E,B:B)</f>
        <v>0</v>
      </c>
      <c r="H4" s="113">
        <f>SUMIFS(Transferencia!D:D,Transferencia!F:F,S:S,Transferencia!C:C,B:B)</f>
        <v>0</v>
      </c>
      <c r="I4" s="113">
        <f>SUMIFS(PagProdutor!F:F,PagProdutor!J:J,R:R,PagProdutor!E:E,B:B)</f>
        <v>215898</v>
      </c>
      <c r="J4" s="113">
        <f>SUMIFS(PagFretes!E:E,PagFretes!J:J,R:R,PagFretes!D:D,B:B)+(SUMIFS(PagFreteIndividal!E:E,PagFreteIndividal!J:J,S:S,PagFreteIndividal!F:F,B:B))</f>
        <v>2000</v>
      </c>
      <c r="K4" s="113">
        <f>SUMIFS(DespesasMensais!F:F,DespesasMensais!H:H,R:R,DespesasMensais!E:E,B:B)</f>
        <v>17456.76</v>
      </c>
      <c r="L4" s="112">
        <f>SUMIFS(DesExtFrete!F:F,DesExtFrete!H:H,R:R,DesExtFrete!E:E,B:B)</f>
        <v>0</v>
      </c>
      <c r="M4" s="113">
        <f>SUMIFS(PagOutras!D:D,PagOutras!H:H,R:R,PagOutras!C:C,B:B)</f>
        <v>0</v>
      </c>
      <c r="N4" s="113">
        <f>SUMIFS(CarImplantacao!C:C,CarImplantacao!G:G,R:R,CarImplantacao!D:D,B:B,CarImplantacao!J:J,"Débito")</f>
        <v>0</v>
      </c>
      <c r="O4" s="113">
        <f t="shared" si="1"/>
        <v>235354.76</v>
      </c>
      <c r="P4" s="131">
        <f t="shared" si="2"/>
        <v>11117.26</v>
      </c>
      <c r="Q4" s="115">
        <v>45658.0</v>
      </c>
      <c r="R4" s="15" t="str">
        <f t="shared" si="3"/>
        <v>01/2025</v>
      </c>
      <c r="S4" s="15" t="str">
        <f t="shared" si="4"/>
        <v>CXG-0125</v>
      </c>
    </row>
    <row r="5">
      <c r="A5" s="8" t="s">
        <v>13064</v>
      </c>
      <c r="B5" s="68" t="s">
        <v>1465</v>
      </c>
      <c r="C5" s="113">
        <f>SUMIFS(CarImplantacao!C:C,CarImplantacao!G:G,R:R,CarImplantacao!D:D,B:B,CarImplantacao!J:J,"Crédito")</f>
        <v>1403312.75</v>
      </c>
      <c r="D5" s="131">
        <f>SUMIFS(SaldoInicial!D:D,SaldoInicial!C:C,B:B,SaldoInicial!F:F,R:R)</f>
        <v>1159633.01</v>
      </c>
      <c r="E5" s="113">
        <f>SUMIFS(RecebimentoVenda!E:E,RecebimentoVenda!I:I,R:R,RecebimentoVenda!D:D,B:B)</f>
        <v>1989925.33</v>
      </c>
      <c r="F5" s="113">
        <f>SUMIFS(Transferencia!D:D,Transferencia!F:F,S:S,Transferencia!E:E,B:B)</f>
        <v>0</v>
      </c>
      <c r="G5" s="113">
        <f>SUMIFS(PagComisao!F:F,PagComisao!I:I,R:R,PagComisao!E:E,B:B)</f>
        <v>0</v>
      </c>
      <c r="H5" s="113">
        <f>SUMIFS(Transferencia!D:D,Transferencia!F:F,S:S,Transferencia!C:C,B:B)</f>
        <v>5000</v>
      </c>
      <c r="I5" s="113">
        <f>SUMIFS(PagProdutor!F:F,PagProdutor!J:J,R:R,PagProdutor!E:E,B:B)</f>
        <v>2702367.1</v>
      </c>
      <c r="J5" s="113">
        <f>SUMIFS(PagFretes!E:E,PagFretes!J:J,R:R,PagFretes!D:D,B:B)+(SUMIFS(PagFreteIndividal!E:E,PagFreteIndividal!J:J,S:S,PagFreteIndividal!F:F,B:B))</f>
        <v>299510.2</v>
      </c>
      <c r="K5" s="113">
        <f>SUMIFS(DespesasMensais!F:F,DespesasMensais!H:H,R:R,DespesasMensais!E:E,B:B)</f>
        <v>33528.78</v>
      </c>
      <c r="L5" s="112">
        <f>SUMIFS(DesExtFrete!F:F,DesExtFrete!H:H,R:R,DesExtFrete!E:E,B:B)</f>
        <v>1064.2</v>
      </c>
      <c r="M5" s="113">
        <f>SUMIFS(PagOutras!D:D,PagOutras!H:H,R:R,PagOutras!C:C,B:B)</f>
        <v>0</v>
      </c>
      <c r="N5" s="113">
        <f>SUMIFS(CarImplantacao!C:C,CarImplantacao!G:G,R:R,CarImplantacao!D:D,B:B,CarImplantacao!J:J,"Débito")</f>
        <v>1350803.4</v>
      </c>
      <c r="O5" s="113">
        <f t="shared" si="1"/>
        <v>4392273.68</v>
      </c>
      <c r="P5" s="131">
        <f t="shared" si="2"/>
        <v>160597.41</v>
      </c>
      <c r="Q5" s="115">
        <v>45658.0</v>
      </c>
      <c r="R5" s="15" t="str">
        <f t="shared" si="3"/>
        <v>01/2025</v>
      </c>
      <c r="S5" s="15" t="str">
        <f t="shared" si="4"/>
        <v>CXG-0125</v>
      </c>
    </row>
    <row r="6">
      <c r="A6" s="8" t="s">
        <v>13065</v>
      </c>
      <c r="B6" s="68" t="s">
        <v>2212</v>
      </c>
      <c r="C6" s="113">
        <f>SUMIFS(CarImplantacao!C:C,CarImplantacao!G:G,R:R,CarImplantacao!D:D,B:B,CarImplantacao!J:J,"Crédito")</f>
        <v>0</v>
      </c>
      <c r="D6" s="131">
        <f>SUMIFS(SaldoInicial!D:D,SaldoInicial!C:C,B:B,SaldoInicial!F:F,R:R)</f>
        <v>0</v>
      </c>
      <c r="E6" s="113">
        <f>SUMIFS(RecebimentoVenda!E:E,RecebimentoVenda!I:I,R:R,RecebimentoVenda!D:D,B:B)</f>
        <v>0</v>
      </c>
      <c r="F6" s="113">
        <f>SUMIFS(Transferencia!D:D,Transferencia!F:F,S:S,Transferencia!E:E,B:B)</f>
        <v>11729.8</v>
      </c>
      <c r="G6" s="113">
        <f>SUMIFS(PagComisao!F:F,PagComisao!I:I,R:R,PagComisao!E:E,B:B)</f>
        <v>0</v>
      </c>
      <c r="H6" s="113">
        <f>SUMIFS(Transferencia!D:D,Transferencia!F:F,S:S,Transferencia!C:C,B:B)</f>
        <v>0</v>
      </c>
      <c r="I6" s="113">
        <f>SUMIFS(PagProdutor!F:F,PagProdutor!J:J,R:R,PagProdutor!E:E,B:B)</f>
        <v>0</v>
      </c>
      <c r="J6" s="113">
        <f>SUMIFS(PagFretes!E:E,PagFretes!J:J,R:R,PagFretes!D:D,B:B)+(SUMIFS(PagFreteIndividal!E:E,PagFreteIndividal!J:J,S:S,PagFreteIndividal!F:F,B:B))</f>
        <v>0</v>
      </c>
      <c r="K6" s="113">
        <f>SUMIFS(DespesasMensais!F:F,DespesasMensais!H:H,R:R,DespesasMensais!E:E,B:B)</f>
        <v>6028.85</v>
      </c>
      <c r="L6" s="112">
        <f>SUMIFS(DesExtFrete!F:F,DesExtFrete!H:H,R:R,DesExtFrete!E:E,B:B)</f>
        <v>0</v>
      </c>
      <c r="M6" s="113">
        <f>SUMIFS(PagOutras!D:D,PagOutras!H:H,R:R,PagOutras!C:C,B:B)</f>
        <v>0</v>
      </c>
      <c r="N6" s="113">
        <f>SUMIFS(CarImplantacao!C:C,CarImplantacao!G:G,R:R,CarImplantacao!D:D,B:B,CarImplantacao!J:J,"Débito")</f>
        <v>0</v>
      </c>
      <c r="O6" s="113">
        <f t="shared" si="1"/>
        <v>6028.85</v>
      </c>
      <c r="P6" s="131">
        <f t="shared" si="2"/>
        <v>5700.95</v>
      </c>
      <c r="Q6" s="115">
        <v>45658.0</v>
      </c>
      <c r="R6" s="15" t="str">
        <f t="shared" si="3"/>
        <v>01/2025</v>
      </c>
      <c r="S6" s="15" t="str">
        <f t="shared" si="4"/>
        <v>CXG-0125</v>
      </c>
    </row>
    <row r="7">
      <c r="A7" s="8" t="s">
        <v>13066</v>
      </c>
      <c r="B7" s="68" t="s">
        <v>1478</v>
      </c>
      <c r="C7" s="113">
        <f>SUMIFS(CarImplantacao!C:C,CarImplantacao!G:G,R:R,CarImplantacao!D:D,B:B,CarImplantacao!J:J,"Crédito")</f>
        <v>316412.71</v>
      </c>
      <c r="D7" s="131">
        <f>SUMIFS(SaldoInicial!D:D,SaldoInicial!C:C,B:B,SaldoInicial!F:F,R:R)</f>
        <v>969848</v>
      </c>
      <c r="E7" s="113">
        <f>SUMIFS(RecebimentoVenda!E:E,RecebimentoVenda!I:I,R:R,RecebimentoVenda!D:D,B:B)</f>
        <v>541988.75</v>
      </c>
      <c r="F7" s="113">
        <f>SUMIFS(Transferencia!D:D,Transferencia!F:F,S:S,Transferencia!E:E,B:B)</f>
        <v>0</v>
      </c>
      <c r="G7" s="113">
        <f>SUMIFS(PagComisao!F:F,PagComisao!I:I,R:R,PagComisao!E:E,B:B)</f>
        <v>4715.38</v>
      </c>
      <c r="H7" s="113">
        <f>SUMIFS(Transferencia!D:D,Transferencia!F:F,S:S,Transferencia!C:C,B:B)</f>
        <v>6729.8</v>
      </c>
      <c r="I7" s="113">
        <f>SUMIFS(PagProdutor!F:F,PagProdutor!J:J,R:R,PagProdutor!E:E,B:B)</f>
        <v>1204819.83</v>
      </c>
      <c r="J7" s="113">
        <f>SUMIFS(PagFretes!E:E,PagFretes!J:J,R:R,PagFretes!D:D,B:B)+(SUMIFS(PagFreteIndividal!E:E,PagFreteIndividal!J:J,S:S,PagFreteIndividal!F:F,B:B))</f>
        <v>201376.85</v>
      </c>
      <c r="K7" s="113">
        <f>SUMIFS(DespesasMensais!F:F,DespesasMensais!H:H,R:R,DespesasMensais!E:E,B:B)</f>
        <v>28104.17</v>
      </c>
      <c r="L7" s="112">
        <f>SUMIFS(DesExtFrete!F:F,DesExtFrete!H:H,R:R,DesExtFrete!E:E,B:B)</f>
        <v>60</v>
      </c>
      <c r="M7" s="113">
        <f>SUMIFS(PagOutras!D:D,PagOutras!H:H,R:R,PagOutras!C:C,B:B)</f>
        <v>77250</v>
      </c>
      <c r="N7" s="113">
        <f>SUMIFS(CarImplantacao!C:C,CarImplantacao!G:G,R:R,CarImplantacao!D:D,B:B,CarImplantacao!J:J,"Débito")</f>
        <v>15000</v>
      </c>
      <c r="O7" s="113">
        <f t="shared" si="1"/>
        <v>1538056.03</v>
      </c>
      <c r="P7" s="131">
        <f t="shared" si="2"/>
        <v>290193.43</v>
      </c>
      <c r="Q7" s="115">
        <v>45658.0</v>
      </c>
      <c r="R7" s="15" t="str">
        <f t="shared" si="3"/>
        <v>01/2025</v>
      </c>
      <c r="S7" s="15" t="str">
        <f t="shared" si="4"/>
        <v>CXG-0125</v>
      </c>
    </row>
    <row r="8">
      <c r="A8" s="8" t="s">
        <v>13067</v>
      </c>
      <c r="B8" s="68" t="s">
        <v>1520</v>
      </c>
      <c r="C8" s="113">
        <f>SUMIFS(CarImplantacao!C:C,CarImplantacao!G:G,R:R,CarImplantacao!D:D,B:B,CarImplantacao!J:J,"Crédito")</f>
        <v>32150</v>
      </c>
      <c r="D8" s="131">
        <f>SUMIFS(SaldoInicial!D:D,SaldoInicial!C:C,B:B,SaldoInicial!F:F,R:R)</f>
        <v>0</v>
      </c>
      <c r="E8" s="113">
        <f>SUMIFS(RecebimentoVenda!E:E,RecebimentoVenda!I:I,R:R,RecebimentoVenda!D:D,B:B)</f>
        <v>0</v>
      </c>
      <c r="F8" s="113">
        <f>SUMIFS(Transferencia!D:D,Transferencia!F:F,S:S,Transferencia!E:E,B:B)</f>
        <v>0</v>
      </c>
      <c r="G8" s="113">
        <f>SUMIFS(PagComisao!F:F,PagComisao!I:I,R:R,PagComisao!E:E,B:B)</f>
        <v>0</v>
      </c>
      <c r="H8" s="113">
        <f>SUMIFS(Transferencia!D:D,Transferencia!F:F,S:S,Transferencia!C:C,B:B)</f>
        <v>0</v>
      </c>
      <c r="I8" s="113">
        <f>SUMIFS(PagProdutor!F:F,PagProdutor!J:J,R:R,PagProdutor!E:E,B:B)</f>
        <v>450</v>
      </c>
      <c r="J8" s="113">
        <f>SUMIFS(PagFretes!E:E,PagFretes!J:J,R:R,PagFretes!D:D,B:B)+(SUMIFS(PagFreteIndividal!E:E,PagFreteIndividal!J:J,S:S,PagFreteIndividal!F:F,B:B))</f>
        <v>30825.8</v>
      </c>
      <c r="K8" s="113">
        <f>SUMIFS(DespesasMensais!F:F,DespesasMensais!H:H,R:R,DespesasMensais!E:E,B:B)</f>
        <v>483.5</v>
      </c>
      <c r="L8" s="112">
        <f>SUMIFS(DesExtFrete!F:F,DesExtFrete!H:H,R:R,DesExtFrete!E:E,B:B)</f>
        <v>0</v>
      </c>
      <c r="M8" s="113">
        <f>SUMIFS(PagOutras!D:D,PagOutras!H:H,R:R,PagOutras!C:C,B:B)</f>
        <v>0</v>
      </c>
      <c r="N8" s="113">
        <f>SUMIFS(CarImplantacao!C:C,CarImplantacao!G:G,R:R,CarImplantacao!D:D,B:B,CarImplantacao!J:J,"Débito")</f>
        <v>300</v>
      </c>
      <c r="O8" s="113">
        <f t="shared" si="1"/>
        <v>32059.3</v>
      </c>
      <c r="P8" s="131">
        <f t="shared" si="2"/>
        <v>90.7</v>
      </c>
      <c r="Q8" s="115">
        <v>45658.0</v>
      </c>
      <c r="R8" s="15" t="str">
        <f t="shared" si="3"/>
        <v>01/2025</v>
      </c>
      <c r="S8" s="15" t="str">
        <f t="shared" si="4"/>
        <v>CXG-0125</v>
      </c>
    </row>
    <row r="9">
      <c r="A9" s="8" t="s">
        <v>13068</v>
      </c>
      <c r="B9" s="68" t="s">
        <v>1509</v>
      </c>
      <c r="C9" s="113">
        <f>SUMIFS(CarImplantacao!C:C,CarImplantacao!G:G,R:R,CarImplantacao!D:D,B:B,CarImplantacao!J:J,"Crédito")</f>
        <v>472121.66</v>
      </c>
      <c r="D9" s="131">
        <f>SUMIFS(SaldoInicial!D:D,SaldoInicial!C:C,B:B,SaldoInicial!F:F,R:R)</f>
        <v>0</v>
      </c>
      <c r="E9" s="113">
        <f>SUMIFS(RecebimentoVenda!E:E,RecebimentoVenda!I:I,R:R,RecebimentoVenda!D:D,B:B)</f>
        <v>886717</v>
      </c>
      <c r="F9" s="113">
        <f>SUMIFS(Transferencia!D:D,Transferencia!F:F,S:S,Transferencia!E:E,B:B)</f>
        <v>0</v>
      </c>
      <c r="G9" s="113">
        <f>SUMIFS(PagComisao!F:F,PagComisao!I:I,R:R,PagComisao!E:E,B:B)</f>
        <v>0</v>
      </c>
      <c r="H9" s="113">
        <f>SUMIFS(Transferencia!D:D,Transferencia!F:F,S:S,Transferencia!C:C,B:B)</f>
        <v>0</v>
      </c>
      <c r="I9" s="113">
        <f>SUMIFS(PagProdutor!F:F,PagProdutor!J:J,R:R,PagProdutor!E:E,B:B)</f>
        <v>179352.66</v>
      </c>
      <c r="J9" s="113">
        <f>SUMIFS(PagFretes!E:E,PagFretes!J:J,R:R,PagFretes!D:D,B:B)+(SUMIFS(PagFreteIndividal!E:E,PagFreteIndividal!J:J,S:S,PagFreteIndividal!F:F,B:B))</f>
        <v>0</v>
      </c>
      <c r="K9" s="113">
        <f>SUMIFS(DespesasMensais!F:F,DespesasMensais!H:H,R:R,DespesasMensais!E:E,B:B)</f>
        <v>0</v>
      </c>
      <c r="L9" s="112">
        <f>SUMIFS(DesExtFrete!F:F,DesExtFrete!H:H,R:R,DesExtFrete!E:E,B:B)</f>
        <v>0</v>
      </c>
      <c r="M9" s="113">
        <f>SUMIFS(PagOutras!D:D,PagOutras!H:H,R:R,PagOutras!C:C,B:B)</f>
        <v>0</v>
      </c>
      <c r="N9" s="113">
        <f>SUMIFS(CarImplantacao!C:C,CarImplantacao!G:G,R:R,CarImplantacao!D:D,B:B,CarImplantacao!J:J,"Débito")</f>
        <v>1179486</v>
      </c>
      <c r="O9" s="113">
        <f t="shared" si="1"/>
        <v>1358838.66</v>
      </c>
      <c r="P9" s="131">
        <f t="shared" si="2"/>
        <v>0.0000000002328306437</v>
      </c>
      <c r="Q9" s="115">
        <v>45658.0</v>
      </c>
      <c r="R9" s="15" t="str">
        <f t="shared" si="3"/>
        <v>01/2025</v>
      </c>
      <c r="S9" s="15" t="str">
        <f t="shared" si="4"/>
        <v>CXG-0125</v>
      </c>
    </row>
    <row r="10">
      <c r="A10" s="8" t="s">
        <v>13069</v>
      </c>
      <c r="B10" s="68" t="s">
        <v>378</v>
      </c>
      <c r="C10" s="113">
        <f>SUMIFS(CarImplantacao!C:C,CarImplantacao!G:G,R:R,CarImplantacao!D:D,B:B,CarImplantacao!J:J,"Crédito")</f>
        <v>0</v>
      </c>
      <c r="D10" s="131">
        <f>SUMIFS(SaldoInicial!D:D,SaldoInicial!C:C,B:B,SaldoInicial!F:F,R:R)</f>
        <v>0</v>
      </c>
      <c r="E10" s="113">
        <f>SUMIFS(RecebimentoVenda!E:E,RecebimentoVenda!I:I,R:R,RecebimentoVenda!D:D,B:B)</f>
        <v>0</v>
      </c>
      <c r="F10" s="113">
        <f>SUMIFS(Transferencia!D:D,Transferencia!F:F,S:S,Transferencia!E:E,B:B)</f>
        <v>0</v>
      </c>
      <c r="G10" s="113">
        <f>SUMIFS(PagComisao!F:F,PagComisao!I:I,R:R,PagComisao!E:E,B:B)</f>
        <v>0</v>
      </c>
      <c r="H10" s="113">
        <f>SUMIFS(Transferencia!D:D,Transferencia!F:F,S:S,Transferencia!C:C,B:B)</f>
        <v>0</v>
      </c>
      <c r="I10" s="113">
        <f>SUMIFS(PagProdutor!F:F,PagProdutor!J:J,R:R,PagProdutor!E:E,B:B)</f>
        <v>0</v>
      </c>
      <c r="J10" s="113">
        <f>SUMIFS(PagFretes!E:E,PagFretes!J:J,R:R,PagFretes!D:D,B:B)+(SUMIFS(PagFreteIndividal!E:E,PagFreteIndividal!J:J,S:S,PagFreteIndividal!F:F,B:B))</f>
        <v>0</v>
      </c>
      <c r="K10" s="113">
        <f>SUMIFS(DespesasMensais!F:F,DespesasMensais!H:H,R:R,DespesasMensais!E:E,B:B)</f>
        <v>0</v>
      </c>
      <c r="L10" s="112">
        <f>SUMIFS(DesExtFrete!F:F,DesExtFrete!H:H,R:R,DesExtFrete!E:E,B:B)</f>
        <v>0</v>
      </c>
      <c r="M10" s="113">
        <f>SUMIFS(PagOutras!D:D,PagOutras!H:H,R:R,PagOutras!C:C,B:B)</f>
        <v>0</v>
      </c>
      <c r="N10" s="113">
        <f>SUMIFS(CarImplantacao!C:C,CarImplantacao!G:G,R:R,CarImplantacao!D:D,B:B,CarImplantacao!J:J,"Débito")</f>
        <v>0</v>
      </c>
      <c r="O10" s="113">
        <f t="shared" si="1"/>
        <v>0</v>
      </c>
      <c r="P10" s="131">
        <f t="shared" si="2"/>
        <v>0</v>
      </c>
      <c r="Q10" s="115">
        <v>45658.0</v>
      </c>
      <c r="R10" s="15" t="str">
        <f t="shared" si="3"/>
        <v>01/2025</v>
      </c>
      <c r="S10" s="15" t="str">
        <f t="shared" si="4"/>
        <v>CXG-0125</v>
      </c>
    </row>
    <row r="11">
      <c r="A11" s="8" t="s">
        <v>13070</v>
      </c>
      <c r="B11" s="68" t="s">
        <v>405</v>
      </c>
      <c r="C11" s="113">
        <f>SUMIFS(CarImplantacao!C:C,CarImplantacao!G:G,R:R,CarImplantacao!D:D,B:B,CarImplantacao!J:J,"Crédito")</f>
        <v>0</v>
      </c>
      <c r="D11" s="131">
        <f>SUMIFS(SaldoInicial!D:D,SaldoInicial!C:C,B:B,SaldoInicial!F:F,R:R)</f>
        <v>0</v>
      </c>
      <c r="E11" s="113">
        <f>SUMIFS(RecebimentoVenda!E:E,RecebimentoVenda!I:I,R:R,RecebimentoVenda!D:D,B:B)</f>
        <v>0</v>
      </c>
      <c r="F11" s="113">
        <f>SUMIFS(Transferencia!D:D,Transferencia!F:F,S:S,Transferencia!E:E,B:B)</f>
        <v>0</v>
      </c>
      <c r="G11" s="113">
        <f>SUMIFS(PagComisao!F:F,PagComisao!I:I,R:R,PagComisao!E:E,B:B)</f>
        <v>0</v>
      </c>
      <c r="H11" s="113">
        <f>SUMIFS(Transferencia!D:D,Transferencia!F:F,S:S,Transferencia!C:C,B:B)</f>
        <v>0</v>
      </c>
      <c r="I11" s="113">
        <f>SUMIFS(PagProdutor!F:F,PagProdutor!J:J,R:R,PagProdutor!E:E,B:B)</f>
        <v>0</v>
      </c>
      <c r="J11" s="113">
        <f>SUMIFS(PagFretes!E:E,PagFretes!J:J,R:R,PagFretes!D:D,B:B)+(SUMIFS(PagFreteIndividal!E:E,PagFreteIndividal!J:J,S:S,PagFreteIndividal!F:F,B:B))</f>
        <v>0</v>
      </c>
      <c r="K11" s="113">
        <f>SUMIFS(DespesasMensais!F:F,DespesasMensais!H:H,R:R,DespesasMensais!E:E,B:B)</f>
        <v>0</v>
      </c>
      <c r="L11" s="112">
        <f>SUMIFS(DesExtFrete!F:F,DesExtFrete!H:H,R:R,DesExtFrete!E:E,B:B)</f>
        <v>0</v>
      </c>
      <c r="M11" s="113">
        <f>SUMIFS(PagOutras!D:D,PagOutras!H:H,R:R,PagOutras!C:C,B:B)</f>
        <v>0</v>
      </c>
      <c r="N11" s="113">
        <f>SUMIFS(CarImplantacao!C:C,CarImplantacao!G:G,R:R,CarImplantacao!D:D,B:B,CarImplantacao!J:J,"Débito")</f>
        <v>0</v>
      </c>
      <c r="O11" s="113">
        <f t="shared" si="1"/>
        <v>0</v>
      </c>
      <c r="P11" s="131">
        <f t="shared" si="2"/>
        <v>0</v>
      </c>
      <c r="Q11" s="115">
        <v>45658.0</v>
      </c>
      <c r="R11" s="15" t="str">
        <f t="shared" si="3"/>
        <v>01/2025</v>
      </c>
      <c r="S11" s="15" t="str">
        <f t="shared" si="4"/>
        <v>CXG-0125</v>
      </c>
    </row>
    <row r="12">
      <c r="A12" s="8" t="s">
        <v>13071</v>
      </c>
      <c r="B12" s="68" t="s">
        <v>1575</v>
      </c>
      <c r="C12" s="113">
        <f>SUMIFS(CarImplantacao!C:C,CarImplantacao!G:G,R:R,CarImplantacao!D:D,B:B,CarImplantacao!J:J,"Crédito")</f>
        <v>0</v>
      </c>
      <c r="D12" s="131">
        <f>SUMIFS(SaldoInicial!D:D,SaldoInicial!C:C,B:B,SaldoInicial!F:F,R:R)</f>
        <v>0</v>
      </c>
      <c r="E12" s="113">
        <f>SUMIFS(RecebimentoVenda!E:E,RecebimentoVenda!I:I,R:R,RecebimentoVenda!D:D,B:B)</f>
        <v>0</v>
      </c>
      <c r="F12" s="113">
        <f>SUMIFS(Transferencia!D:D,Transferencia!F:F,S:S,Transferencia!E:E,B:B)</f>
        <v>0</v>
      </c>
      <c r="G12" s="113">
        <f>SUMIFS(PagComisao!F:F,PagComisao!I:I,R:R,PagComisao!E:E,B:B)</f>
        <v>0</v>
      </c>
      <c r="H12" s="113">
        <f>SUMIFS(Transferencia!D:D,Transferencia!F:F,S:S,Transferencia!C:C,B:B)</f>
        <v>0</v>
      </c>
      <c r="I12" s="113">
        <f>SUMIFS(PagProdutor!F:F,PagProdutor!J:J,R:R,PagProdutor!E:E,B:B)</f>
        <v>0</v>
      </c>
      <c r="J12" s="113">
        <f>SUMIFS(PagFretes!E:E,PagFretes!J:J,R:R,PagFretes!D:D,B:B)+(SUMIFS(PagFreteIndividal!E:E,PagFreteIndividal!J:J,S:S,PagFreteIndividal!F:F,B:B))</f>
        <v>0</v>
      </c>
      <c r="K12" s="113">
        <f>SUMIFS(DespesasMensais!F:F,DespesasMensais!H:H,R:R,DespesasMensais!E:E,B:B)</f>
        <v>0</v>
      </c>
      <c r="L12" s="112">
        <f>SUMIFS(DesExtFrete!F:F,DesExtFrete!H:H,R:R,DesExtFrete!E:E,B:B)</f>
        <v>0</v>
      </c>
      <c r="M12" s="113">
        <f>SUMIFS(PagOutras!D:D,PagOutras!H:H,R:R,PagOutras!C:C,B:B)</f>
        <v>0</v>
      </c>
      <c r="N12" s="113">
        <f>SUMIFS(CarImplantacao!C:C,CarImplantacao!G:G,R:R,CarImplantacao!D:D,B:B,CarImplantacao!J:J,"Débito")</f>
        <v>0</v>
      </c>
      <c r="O12" s="113">
        <f t="shared" si="1"/>
        <v>0</v>
      </c>
      <c r="P12" s="131">
        <f t="shared" si="2"/>
        <v>0</v>
      </c>
      <c r="Q12" s="115">
        <v>45658.0</v>
      </c>
      <c r="R12" s="15" t="str">
        <f t="shared" si="3"/>
        <v>01/2025</v>
      </c>
      <c r="S12" s="15" t="str">
        <f t="shared" si="4"/>
        <v>CXG-0125</v>
      </c>
    </row>
    <row r="13">
      <c r="A13" s="8" t="s">
        <v>13072</v>
      </c>
      <c r="B13" s="8" t="s">
        <v>3277</v>
      </c>
      <c r="C13" s="113">
        <f>SUMIFS(CarImplantacao!C:C,CarImplantacao!G:G,R:R,CarImplantacao!D:D,B:B,CarImplantacao!J:J,"Crédito")</f>
        <v>0</v>
      </c>
      <c r="D13" s="131">
        <f>SUMIFS(SaldoInicial!D:D,SaldoInicial!C:C,B:B,SaldoInicial!F:F,R:R)</f>
        <v>0</v>
      </c>
      <c r="E13" s="113">
        <f>SUMIFS(RecebimentoVenda!E:E,RecebimentoVenda!I:I,R:R,RecebimentoVenda!D:D,B:B)</f>
        <v>0</v>
      </c>
      <c r="F13" s="113">
        <f>SUMIFS(Transferencia!D:D,Transferencia!F:F,S:S,Transferencia!E:E,B:B)</f>
        <v>0</v>
      </c>
      <c r="G13" s="113">
        <f>SUMIFS(PagComisao!F:F,PagComisao!I:I,R:R,PagComisao!E:E,B:B)</f>
        <v>0</v>
      </c>
      <c r="H13" s="113">
        <f>SUMIFS(Transferencia!D:D,Transferencia!F:F,S:S,Transferencia!C:C,B:B)</f>
        <v>0</v>
      </c>
      <c r="I13" s="113">
        <f>SUMIFS(PagProdutor!F:F,PagProdutor!J:J,R:R,PagProdutor!E:E,B:B)</f>
        <v>0</v>
      </c>
      <c r="J13" s="113">
        <f>SUMIFS(PagFretes!E:E,PagFretes!J:J,R:R,PagFretes!D:D,B:B)+(SUMIFS(PagFreteIndividal!E:E,PagFreteIndividal!J:J,S:S,PagFreteIndividal!F:F,B:B))</f>
        <v>0</v>
      </c>
      <c r="K13" s="113">
        <f>SUMIFS(DespesasMensais!F:F,DespesasMensais!H:H,R:R,DespesasMensais!E:E,B:B)</f>
        <v>0</v>
      </c>
      <c r="L13" s="112">
        <f>SUMIFS(DesExtFrete!F:F,DesExtFrete!H:H,R:R,DesExtFrete!E:E,B:B)</f>
        <v>0</v>
      </c>
      <c r="M13" s="113">
        <f>SUMIFS(PagOutras!D:D,PagOutras!H:H,R:R,PagOutras!C:C,B:B)</f>
        <v>0</v>
      </c>
      <c r="N13" s="113">
        <f>SUMIFS(CarImplantacao!C:C,CarImplantacao!G:G,R:R,CarImplantacao!D:D,B:B,CarImplantacao!J:J,"Débito")</f>
        <v>0</v>
      </c>
      <c r="O13" s="113">
        <f t="shared" si="1"/>
        <v>0</v>
      </c>
      <c r="P13" s="131">
        <f t="shared" si="2"/>
        <v>0</v>
      </c>
      <c r="Q13" s="115">
        <v>45689.0</v>
      </c>
      <c r="R13" s="15" t="str">
        <f t="shared" si="3"/>
        <v>02/2025</v>
      </c>
      <c r="S13" s="15" t="str">
        <f t="shared" si="4"/>
        <v>CXG-0225</v>
      </c>
    </row>
    <row r="14">
      <c r="A14" s="8" t="s">
        <v>13073</v>
      </c>
      <c r="B14" s="8" t="s">
        <v>9816</v>
      </c>
      <c r="C14" s="113">
        <f>SUMIFS(CarImplantacao!C:C,CarImplantacao!G:G,R:R,CarImplantacao!D:D,B:B,CarImplantacao!J:J,"Crédito")</f>
        <v>0</v>
      </c>
      <c r="D14" s="131">
        <f>SUMIFS(SaldoInicial!D:D,SaldoInicial!C:C,B:B,SaldoInicial!F:F,R:R)</f>
        <v>0</v>
      </c>
      <c r="E14" s="113">
        <f>SUMIFS(RecebimentoVenda!E:E,RecebimentoVenda!I:I,R:R,RecebimentoVenda!D:D,B:B)</f>
        <v>0</v>
      </c>
      <c r="F14" s="113">
        <f>SUMIFS(Transferencia!D:D,Transferencia!F:F,S:S,Transferencia!E:E,B:B)</f>
        <v>0</v>
      </c>
      <c r="G14" s="113">
        <f>SUMIFS(PagComisao!F:F,PagComisao!I:I,R:R,PagComisao!E:E,B:B)</f>
        <v>0</v>
      </c>
      <c r="H14" s="113">
        <f>SUMIFS(Transferencia!D:D,Transferencia!F:F,S:S,Transferencia!C:C,B:B)</f>
        <v>0</v>
      </c>
      <c r="I14" s="113">
        <f>SUMIFS(PagProdutor!F:F,PagProdutor!J:J,R:R,PagProdutor!E:E,B:B)</f>
        <v>0</v>
      </c>
      <c r="J14" s="113">
        <f>SUMIFS(PagFretes!E:E,PagFretes!J:J,R:R,PagFretes!D:D,B:B)+(SUMIFS(PagFreteIndividal!E:E,PagFreteIndividal!J:J,S:S,PagFreteIndividal!F:F,B:B))</f>
        <v>0</v>
      </c>
      <c r="K14" s="113">
        <f>SUMIFS(DespesasMensais!F:F,DespesasMensais!H:H,R:R,DespesasMensais!E:E,B:B)</f>
        <v>0</v>
      </c>
      <c r="L14" s="112">
        <f>SUMIFS(DesExtFrete!F:F,DesExtFrete!H:H,R:R,DesExtFrete!E:E,B:B)</f>
        <v>0</v>
      </c>
      <c r="M14" s="113">
        <f>SUMIFS(PagOutras!D:D,PagOutras!H:H,R:R,PagOutras!C:C,B:B)</f>
        <v>0</v>
      </c>
      <c r="N14" s="113">
        <f>SUMIFS(CarImplantacao!C:C,CarImplantacao!G:G,R:R,CarImplantacao!D:D,B:B,CarImplantacao!J:J,"Débito")</f>
        <v>0</v>
      </c>
      <c r="O14" s="113">
        <f t="shared" si="1"/>
        <v>0</v>
      </c>
      <c r="P14" s="131">
        <f t="shared" si="2"/>
        <v>0</v>
      </c>
      <c r="Q14" s="115">
        <v>45689.0</v>
      </c>
      <c r="R14" s="15" t="str">
        <f t="shared" si="3"/>
        <v>02/2025</v>
      </c>
      <c r="S14" s="15" t="str">
        <f t="shared" si="4"/>
        <v>CXG-0225</v>
      </c>
    </row>
    <row r="15">
      <c r="A15" s="8" t="s">
        <v>13074</v>
      </c>
      <c r="B15" s="8" t="s">
        <v>1505</v>
      </c>
      <c r="C15" s="113">
        <f>SUMIFS(CarImplantacao!C:C,CarImplantacao!G:G,R:R,CarImplantacao!D:D,B:B,CarImplantacao!J:J,"Crédito")</f>
        <v>0</v>
      </c>
      <c r="D15" s="131">
        <f>SUMIFS(SaldoInicial!D:D,SaldoInicial!C:C,B:B,SaldoInicial!F:F,R:R)</f>
        <v>11117.26</v>
      </c>
      <c r="E15" s="113">
        <f>SUMIFS(RecebimentoVenda!E:E,RecebimentoVenda!I:I,R:R,RecebimentoVenda!D:D,B:B)</f>
        <v>3333.98</v>
      </c>
      <c r="F15" s="113">
        <f>SUMIFS(Transferencia!D:D,Transferencia!F:F,S:S,Transferencia!E:E,B:B)</f>
        <v>5000</v>
      </c>
      <c r="G15" s="113">
        <f>SUMIFS(PagComisao!F:F,PagComisao!I:I,R:R,PagComisao!E:E,B:B)</f>
        <v>0</v>
      </c>
      <c r="H15" s="113">
        <f>SUMIFS(Transferencia!D:D,Transferencia!F:F,S:S,Transferencia!C:C,B:B)</f>
        <v>0</v>
      </c>
      <c r="I15" s="113">
        <f>SUMIFS(PagProdutor!F:F,PagProdutor!J:J,R:R,PagProdutor!E:E,B:B)</f>
        <v>0</v>
      </c>
      <c r="J15" s="113">
        <f>SUMIFS(PagFretes!E:E,PagFretes!J:J,R:R,PagFretes!D:D,B:B)+(SUMIFS(PagFreteIndividal!E:E,PagFreteIndividal!J:J,S:S,PagFreteIndividal!F:F,B:B))</f>
        <v>0</v>
      </c>
      <c r="K15" s="113">
        <f>SUMIFS(DespesasMensais!F:F,DespesasMensais!H:H,R:R,DespesasMensais!E:E,B:B)</f>
        <v>15589.15</v>
      </c>
      <c r="L15" s="112">
        <f>SUMIFS(DesExtFrete!F:F,DesExtFrete!H:H,R:R,DesExtFrete!E:E,B:B)</f>
        <v>0</v>
      </c>
      <c r="M15" s="113">
        <f>SUMIFS(PagOutras!D:D,PagOutras!H:H,R:R,PagOutras!C:C,B:B)</f>
        <v>0</v>
      </c>
      <c r="N15" s="113">
        <f>SUMIFS(CarImplantacao!C:C,CarImplantacao!G:G,R:R,CarImplantacao!D:D,B:B,CarImplantacao!J:J,"Débito")</f>
        <v>0</v>
      </c>
      <c r="O15" s="113">
        <f t="shared" si="1"/>
        <v>15589.15</v>
      </c>
      <c r="P15" s="131">
        <f t="shared" si="2"/>
        <v>3862.09</v>
      </c>
      <c r="Q15" s="115">
        <v>45689.0</v>
      </c>
      <c r="R15" s="15" t="str">
        <f t="shared" si="3"/>
        <v>02/2025</v>
      </c>
      <c r="S15" s="15" t="str">
        <f t="shared" si="4"/>
        <v>CXG-0225</v>
      </c>
    </row>
    <row r="16">
      <c r="A16" s="8" t="s">
        <v>13075</v>
      </c>
      <c r="B16" s="8" t="s">
        <v>1465</v>
      </c>
      <c r="C16" s="113">
        <f>SUMIFS(CarImplantacao!C:C,CarImplantacao!G:G,R:R,CarImplantacao!D:D,B:B,CarImplantacao!J:J,"Crédito")</f>
        <v>71222</v>
      </c>
      <c r="D16" s="131">
        <f>SUMIFS(SaldoInicial!D:D,SaldoInicial!C:C,B:B,SaldoInicial!F:F,R:R)</f>
        <v>160597.41</v>
      </c>
      <c r="E16" s="113">
        <f>SUMIFS(RecebimentoVenda!E:E,RecebimentoVenda!I:I,R:R,RecebimentoVenda!D:D,B:B)</f>
        <v>3907708.55</v>
      </c>
      <c r="F16" s="113">
        <f>SUMIFS(Transferencia!D:D,Transferencia!F:F,S:S,Transferencia!E:E,B:B)</f>
        <v>0</v>
      </c>
      <c r="G16" s="113">
        <f>SUMIFS(PagComisao!F:F,PagComisao!I:I,R:R,PagComisao!E:E,B:B)</f>
        <v>3110.35</v>
      </c>
      <c r="H16" s="113">
        <f>SUMIFS(Transferencia!D:D,Transferencia!F:F,S:S,Transferencia!C:C,B:B)</f>
        <v>960000</v>
      </c>
      <c r="I16" s="113">
        <f>SUMIFS(PagProdutor!F:F,PagProdutor!J:J,R:R,PagProdutor!E:E,B:B)</f>
        <v>2623065.1</v>
      </c>
      <c r="J16" s="113">
        <f>SUMIFS(PagFretes!E:E,PagFretes!J:J,R:R,PagFretes!D:D,B:B)+(SUMIFS(PagFreteIndividal!E:E,PagFreteIndividal!J:J,S:S,PagFreteIndividal!F:F,B:B))</f>
        <v>442451.9</v>
      </c>
      <c r="K16" s="113">
        <f>SUMIFS(DespesasMensais!F:F,DespesasMensais!H:H,R:R,DespesasMensais!E:E,B:B)</f>
        <v>65007.76</v>
      </c>
      <c r="L16" s="112">
        <f>SUMIFS(DesExtFrete!F:F,DesExtFrete!H:H,R:R,DesExtFrete!E:E,B:B)</f>
        <v>2600</v>
      </c>
      <c r="M16" s="113">
        <f>SUMIFS(PagOutras!D:D,PagOutras!H:H,R:R,PagOutras!C:C,B:B)</f>
        <v>0</v>
      </c>
      <c r="N16" s="113">
        <f>SUMIFS(CarImplantacao!C:C,CarImplantacao!G:G,R:R,CarImplantacao!D:D,B:B,CarImplantacao!J:J,"Débito")</f>
        <v>0</v>
      </c>
      <c r="O16" s="113">
        <f t="shared" si="1"/>
        <v>4096235.11</v>
      </c>
      <c r="P16" s="131">
        <f t="shared" si="2"/>
        <v>43292.85</v>
      </c>
      <c r="Q16" s="115">
        <v>45689.0</v>
      </c>
      <c r="R16" s="15" t="str">
        <f t="shared" si="3"/>
        <v>02/2025</v>
      </c>
      <c r="S16" s="15" t="str">
        <f t="shared" si="4"/>
        <v>CXG-0225</v>
      </c>
    </row>
    <row r="17">
      <c r="A17" s="8" t="s">
        <v>13076</v>
      </c>
      <c r="B17" s="8" t="s">
        <v>2212</v>
      </c>
      <c r="C17" s="113">
        <f>SUMIFS(CarImplantacao!C:C,CarImplantacao!G:G,R:R,CarImplantacao!D:D,B:B,CarImplantacao!J:J,"Crédito")</f>
        <v>0</v>
      </c>
      <c r="D17" s="131">
        <f>SUMIFS(SaldoInicial!D:D,SaldoInicial!C:C,B:B,SaldoInicial!F:F,R:R)</f>
        <v>5700.95</v>
      </c>
      <c r="E17" s="113">
        <f>SUMIFS(RecebimentoVenda!E:E,RecebimentoVenda!I:I,R:R,RecebimentoVenda!D:D,B:B)</f>
        <v>11706.9</v>
      </c>
      <c r="F17" s="113">
        <f>SUMIFS(Transferencia!D:D,Transferencia!F:F,S:S,Transferencia!E:E,B:B)</f>
        <v>10000</v>
      </c>
      <c r="G17" s="113">
        <f>SUMIFS(PagComisao!F:F,PagComisao!I:I,R:R,PagComisao!E:E,B:B)</f>
        <v>0</v>
      </c>
      <c r="H17" s="113">
        <f>SUMIFS(Transferencia!D:D,Transferencia!F:F,S:S,Transferencia!C:C,B:B)</f>
        <v>8682.11</v>
      </c>
      <c r="I17" s="113">
        <f>SUMIFS(PagProdutor!F:F,PagProdutor!J:J,R:R,PagProdutor!E:E,B:B)</f>
        <v>0</v>
      </c>
      <c r="J17" s="113">
        <f>SUMIFS(PagFretes!E:E,PagFretes!J:J,R:R,PagFretes!D:D,B:B)+(SUMIFS(PagFreteIndividal!E:E,PagFreteIndividal!J:J,S:S,PagFreteIndividal!F:F,B:B))</f>
        <v>0</v>
      </c>
      <c r="K17" s="113">
        <f>SUMIFS(DespesasMensais!F:F,DespesasMensais!H:H,R:R,DespesasMensais!E:E,B:B)</f>
        <v>18725.74</v>
      </c>
      <c r="L17" s="112">
        <f>SUMIFS(DesExtFrete!F:F,DesExtFrete!H:H,R:R,DesExtFrete!E:E,B:B)</f>
        <v>0</v>
      </c>
      <c r="M17" s="113">
        <f>SUMIFS(PagOutras!D:D,PagOutras!H:H,R:R,PagOutras!C:C,B:B)</f>
        <v>0</v>
      </c>
      <c r="N17" s="113">
        <f>SUMIFS(CarImplantacao!C:C,CarImplantacao!G:G,R:R,CarImplantacao!D:D,B:B,CarImplantacao!J:J,"Débito")</f>
        <v>0</v>
      </c>
      <c r="O17" s="113">
        <f t="shared" si="1"/>
        <v>27407.85</v>
      </c>
      <c r="P17" s="131">
        <f t="shared" si="2"/>
        <v>0</v>
      </c>
      <c r="Q17" s="115">
        <v>45689.0</v>
      </c>
      <c r="R17" s="15" t="str">
        <f t="shared" si="3"/>
        <v>02/2025</v>
      </c>
      <c r="S17" s="15" t="str">
        <f t="shared" si="4"/>
        <v>CXG-0225</v>
      </c>
    </row>
    <row r="18">
      <c r="A18" s="8" t="s">
        <v>13077</v>
      </c>
      <c r="B18" s="8" t="s">
        <v>1478</v>
      </c>
      <c r="C18" s="113">
        <f>SUMIFS(CarImplantacao!C:C,CarImplantacao!G:G,R:R,CarImplantacao!D:D,B:B,CarImplantacao!J:J,"Crédito")</f>
        <v>143370</v>
      </c>
      <c r="D18" s="131">
        <f>SUMIFS(SaldoInicial!D:D,SaldoInicial!C:C,B:B,SaldoInicial!F:F,R:R)</f>
        <v>292439.93</v>
      </c>
      <c r="E18" s="113">
        <f>SUMIFS(RecebimentoVenda!E:E,RecebimentoVenda!I:I,R:R,RecebimentoVenda!D:D,B:B)</f>
        <v>616519.23</v>
      </c>
      <c r="F18" s="113">
        <f>SUMIFS(Transferencia!D:D,Transferencia!F:F,S:S,Transferencia!E:E,B:B)</f>
        <v>254682.11</v>
      </c>
      <c r="G18" s="113">
        <f>SUMIFS(PagComisao!F:F,PagComisao!I:I,R:R,PagComisao!E:E,B:B)</f>
        <v>1840.33</v>
      </c>
      <c r="H18" s="113">
        <f>SUMIFS(Transferencia!D:D,Transferencia!F:F,S:S,Transferencia!C:C,B:B)</f>
        <v>0</v>
      </c>
      <c r="I18" s="113">
        <f>SUMIFS(PagProdutor!F:F,PagProdutor!J:J,R:R,PagProdutor!E:E,B:B)</f>
        <v>281749.2</v>
      </c>
      <c r="J18" s="113">
        <f>SUMIFS(PagFretes!E:E,PagFretes!J:J,R:R,PagFretes!D:D,B:B)+(SUMIFS(PagFreteIndividal!E:E,PagFreteIndividal!J:J,S:S,PagFreteIndividal!F:F,B:B))</f>
        <v>72584</v>
      </c>
      <c r="K18" s="113">
        <f>SUMIFS(DespesasMensais!F:F,DespesasMensais!H:H,R:R,DespesasMensais!E:E,B:B)</f>
        <v>24526.24</v>
      </c>
      <c r="L18" s="112">
        <f>SUMIFS(DesExtFrete!F:F,DesExtFrete!H:H,R:R,DesExtFrete!E:E,B:B)</f>
        <v>100</v>
      </c>
      <c r="M18" s="113">
        <f>SUMIFS(PagOutras!D:D,PagOutras!H:H,R:R,PagOutras!C:C,B:B)</f>
        <v>0</v>
      </c>
      <c r="N18" s="113">
        <f>SUMIFS(CarImplantacao!C:C,CarImplantacao!G:G,R:R,CarImplantacao!D:D,B:B,CarImplantacao!J:J,"Débito")</f>
        <v>0</v>
      </c>
      <c r="O18" s="113">
        <f t="shared" si="1"/>
        <v>380799.77</v>
      </c>
      <c r="P18" s="131">
        <f t="shared" si="2"/>
        <v>926211.5</v>
      </c>
      <c r="Q18" s="115">
        <v>45689.0</v>
      </c>
      <c r="R18" s="15" t="str">
        <f t="shared" si="3"/>
        <v>02/2025</v>
      </c>
      <c r="S18" s="15" t="str">
        <f t="shared" si="4"/>
        <v>CXG-0225</v>
      </c>
    </row>
    <row r="19">
      <c r="A19" s="8" t="s">
        <v>13078</v>
      </c>
      <c r="B19" s="8" t="s">
        <v>1520</v>
      </c>
      <c r="C19" s="113">
        <f>SUMIFS(CarImplantacao!C:C,CarImplantacao!G:G,R:R,CarImplantacao!D:D,B:B,CarImplantacao!J:J,"Crédito")</f>
        <v>0</v>
      </c>
      <c r="D19" s="131">
        <f>SUMIFS(SaldoInicial!D:D,SaldoInicial!C:C,B:B,SaldoInicial!F:F,R:R)</f>
        <v>90.7</v>
      </c>
      <c r="E19" s="113">
        <f>SUMIFS(RecebimentoVenda!E:E,RecebimentoVenda!I:I,R:R,RecebimentoVenda!D:D,B:B)</f>
        <v>240640</v>
      </c>
      <c r="F19" s="113">
        <f>SUMIFS(Transferencia!D:D,Transferencia!F:F,S:S,Transferencia!E:E,B:B)</f>
        <v>100000</v>
      </c>
      <c r="G19" s="113">
        <f>SUMIFS(PagComisao!F:F,PagComisao!I:I,R:R,PagComisao!E:E,B:B)</f>
        <v>0</v>
      </c>
      <c r="H19" s="113">
        <f>SUMIFS(Transferencia!D:D,Transferencia!F:F,S:S,Transferencia!C:C,B:B)</f>
        <v>0</v>
      </c>
      <c r="I19" s="113">
        <f>SUMIFS(PagProdutor!F:F,PagProdutor!J:J,R:R,PagProdutor!E:E,B:B)</f>
        <v>116376.76</v>
      </c>
      <c r="J19" s="113">
        <f>SUMIFS(PagFretes!E:E,PagFretes!J:J,R:R,PagFretes!D:D,B:B)+(SUMIFS(PagFreteIndividal!E:E,PagFreteIndividal!J:J,S:S,PagFreteIndividal!F:F,B:B))</f>
        <v>12654</v>
      </c>
      <c r="K19" s="113">
        <f>SUMIFS(DespesasMensais!F:F,DespesasMensais!H:H,R:R,DespesasMensais!E:E,B:B)</f>
        <v>900</v>
      </c>
      <c r="L19" s="112">
        <f>SUMIFS(DesExtFrete!F:F,DesExtFrete!H:H,R:R,DesExtFrete!E:E,B:B)</f>
        <v>0</v>
      </c>
      <c r="M19" s="113">
        <f>SUMIFS(PagOutras!D:D,PagOutras!H:H,R:R,PagOutras!C:C,B:B)</f>
        <v>0</v>
      </c>
      <c r="N19" s="113">
        <f>SUMIFS(CarImplantacao!C:C,CarImplantacao!G:G,R:R,CarImplantacao!D:D,B:B,CarImplantacao!J:J,"Débito")</f>
        <v>0</v>
      </c>
      <c r="O19" s="113">
        <f t="shared" si="1"/>
        <v>129930.76</v>
      </c>
      <c r="P19" s="131">
        <f t="shared" si="2"/>
        <v>210799.94</v>
      </c>
      <c r="Q19" s="115">
        <v>45689.0</v>
      </c>
      <c r="R19" s="15" t="str">
        <f t="shared" si="3"/>
        <v>02/2025</v>
      </c>
      <c r="S19" s="15" t="str">
        <f t="shared" si="4"/>
        <v>CXG-0225</v>
      </c>
    </row>
    <row r="20">
      <c r="A20" s="8" t="s">
        <v>13079</v>
      </c>
      <c r="B20" s="8" t="s">
        <v>1509</v>
      </c>
      <c r="C20" s="113">
        <f>SUMIFS(CarImplantacao!C:C,CarImplantacao!G:G,R:R,CarImplantacao!D:D,B:B,CarImplantacao!J:J,"Crédito")</f>
        <v>10000</v>
      </c>
      <c r="D20" s="131">
        <f>SUMIFS(SaldoInicial!D:D,SaldoInicial!C:C,B:B,SaldoInicial!F:F,R:R)</f>
        <v>0</v>
      </c>
      <c r="E20" s="113">
        <f>SUMIFS(RecebimentoVenda!E:E,RecebimentoVenda!I:I,R:R,RecebimentoVenda!D:D,B:B)</f>
        <v>1301053.7</v>
      </c>
      <c r="F20" s="113">
        <f>SUMIFS(Transferencia!D:D,Transferencia!F:F,S:S,Transferencia!E:E,B:B)</f>
        <v>0</v>
      </c>
      <c r="G20" s="113">
        <f>SUMIFS(PagComisao!F:F,PagComisao!I:I,R:R,PagComisao!E:E,B:B)</f>
        <v>0</v>
      </c>
      <c r="H20" s="113">
        <f>SUMIFS(Transferencia!D:D,Transferencia!F:F,S:S,Transferencia!C:C,B:B)</f>
        <v>0</v>
      </c>
      <c r="I20" s="113">
        <f>SUMIFS(PagProdutor!F:F,PagProdutor!J:J,R:R,PagProdutor!E:E,B:B)</f>
        <v>1220663.45</v>
      </c>
      <c r="J20" s="113">
        <f>SUMIFS(PagFretes!E:E,PagFretes!J:J,R:R,PagFretes!D:D,B:B)+(SUMIFS(PagFreteIndividal!E:E,PagFreteIndividal!J:J,S:S,PagFreteIndividal!F:F,B:B))</f>
        <v>0</v>
      </c>
      <c r="K20" s="113">
        <f>SUMIFS(DespesasMensais!F:F,DespesasMensais!H:H,R:R,DespesasMensais!E:E,B:B)</f>
        <v>80389.5</v>
      </c>
      <c r="L20" s="112">
        <f>SUMIFS(DesExtFrete!F:F,DesExtFrete!H:H,R:R,DesExtFrete!E:E,B:B)</f>
        <v>0</v>
      </c>
      <c r="M20" s="113">
        <f>SUMIFS(PagOutras!D:D,PagOutras!H:H,R:R,PagOutras!C:C,B:B)</f>
        <v>0</v>
      </c>
      <c r="N20" s="113">
        <f>SUMIFS(CarImplantacao!C:C,CarImplantacao!G:G,R:R,CarImplantacao!D:D,B:B,CarImplantacao!J:J,"Débito")</f>
        <v>0</v>
      </c>
      <c r="O20" s="113">
        <f t="shared" si="1"/>
        <v>1301052.95</v>
      </c>
      <c r="P20" s="131">
        <f t="shared" si="2"/>
        <v>10000.75</v>
      </c>
      <c r="Q20" s="115">
        <v>45689.0</v>
      </c>
      <c r="R20" s="15" t="str">
        <f t="shared" si="3"/>
        <v>02/2025</v>
      </c>
      <c r="S20" s="15" t="str">
        <f t="shared" si="4"/>
        <v>CXG-0225</v>
      </c>
    </row>
    <row r="21">
      <c r="A21" s="8" t="s">
        <v>13080</v>
      </c>
      <c r="B21" s="8" t="s">
        <v>378</v>
      </c>
      <c r="C21" s="113">
        <f>SUMIFS(CarImplantacao!C:C,CarImplantacao!G:G,R:R,CarImplantacao!D:D,B:B,CarImplantacao!J:J,"Crédito")</f>
        <v>0</v>
      </c>
      <c r="D21" s="131">
        <f>SUMIFS(SaldoInicial!D:D,SaldoInicial!C:C,B:B,SaldoInicial!F:F,R:R)</f>
        <v>0</v>
      </c>
      <c r="E21" s="113">
        <f>SUMIFS(RecebimentoVenda!E:E,RecebimentoVenda!I:I,R:R,RecebimentoVenda!D:D,B:B)</f>
        <v>0</v>
      </c>
      <c r="F21" s="113">
        <f>SUMIFS(Transferencia!D:D,Transferencia!F:F,S:S,Transferencia!E:E,B:B)</f>
        <v>400000</v>
      </c>
      <c r="G21" s="113">
        <f>SUMIFS(PagComisao!F:F,PagComisao!I:I,R:R,PagComisao!E:E,B:B)</f>
        <v>0</v>
      </c>
      <c r="H21" s="113">
        <f>SUMIFS(Transferencia!D:D,Transferencia!F:F,S:S,Transferencia!C:C,B:B)</f>
        <v>51000</v>
      </c>
      <c r="I21" s="113">
        <f>SUMIFS(PagProdutor!F:F,PagProdutor!J:J,R:R,PagProdutor!E:E,B:B)</f>
        <v>0</v>
      </c>
      <c r="J21" s="113">
        <f>SUMIFS(PagFretes!E:E,PagFretes!J:J,R:R,PagFretes!D:D,B:B)+(SUMIFS(PagFreteIndividal!E:E,PagFreteIndividal!J:J,S:S,PagFreteIndividal!F:F,B:B))</f>
        <v>0</v>
      </c>
      <c r="K21" s="113">
        <f>SUMIFS(DespesasMensais!F:F,DespesasMensais!H:H,R:R,DespesasMensais!E:E,B:B)</f>
        <v>9000</v>
      </c>
      <c r="L21" s="112">
        <f>SUMIFS(DesExtFrete!F:F,DesExtFrete!H:H,R:R,DesExtFrete!E:E,B:B)</f>
        <v>0</v>
      </c>
      <c r="M21" s="113">
        <f>SUMIFS(PagOutras!D:D,PagOutras!H:H,R:R,PagOutras!C:C,B:B)</f>
        <v>0</v>
      </c>
      <c r="N21" s="113">
        <f>SUMIFS(CarImplantacao!C:C,CarImplantacao!G:G,R:R,CarImplantacao!D:D,B:B,CarImplantacao!J:J,"Débito")</f>
        <v>0</v>
      </c>
      <c r="O21" s="113">
        <f t="shared" si="1"/>
        <v>60000</v>
      </c>
      <c r="P21" s="131">
        <f t="shared" si="2"/>
        <v>340000</v>
      </c>
      <c r="Q21" s="115">
        <v>45689.0</v>
      </c>
      <c r="R21" s="15" t="str">
        <f t="shared" si="3"/>
        <v>02/2025</v>
      </c>
      <c r="S21" s="15" t="str">
        <f t="shared" si="4"/>
        <v>CXG-0225</v>
      </c>
    </row>
    <row r="22">
      <c r="A22" s="8" t="s">
        <v>13081</v>
      </c>
      <c r="B22" s="8" t="s">
        <v>405</v>
      </c>
      <c r="C22" s="113">
        <f>SUMIFS(CarImplantacao!C:C,CarImplantacao!G:G,R:R,CarImplantacao!D:D,B:B,CarImplantacao!J:J,"Crédito")</f>
        <v>0</v>
      </c>
      <c r="D22" s="131">
        <f>SUMIFS(SaldoInicial!D:D,SaldoInicial!C:C,B:B,SaldoInicial!F:F,R:R)</f>
        <v>0</v>
      </c>
      <c r="E22" s="113">
        <f>SUMIFS(RecebimentoVenda!E:E,RecebimentoVenda!I:I,R:R,RecebimentoVenda!D:D,B:B)</f>
        <v>0</v>
      </c>
      <c r="F22" s="113">
        <f>SUMIFS(Transferencia!D:D,Transferencia!F:F,S:S,Transferencia!E:E,B:B)</f>
        <v>250000</v>
      </c>
      <c r="G22" s="113">
        <f>SUMIFS(PagComisao!F:F,PagComisao!I:I,R:R,PagComisao!E:E,B:B)</f>
        <v>0</v>
      </c>
      <c r="H22" s="113">
        <f>SUMIFS(Transferencia!D:D,Transferencia!F:F,S:S,Transferencia!C:C,B:B)</f>
        <v>0</v>
      </c>
      <c r="I22" s="113">
        <f>SUMIFS(PagProdutor!F:F,PagProdutor!J:J,R:R,PagProdutor!E:E,B:B)</f>
        <v>0</v>
      </c>
      <c r="J22" s="113">
        <f>SUMIFS(PagFretes!E:E,PagFretes!J:J,R:R,PagFretes!D:D,B:B)+(SUMIFS(PagFreteIndividal!E:E,PagFreteIndividal!J:J,S:S,PagFreteIndividal!F:F,B:B))</f>
        <v>0</v>
      </c>
      <c r="K22" s="113">
        <f>SUMIFS(DespesasMensais!F:F,DespesasMensais!H:H,R:R,DespesasMensais!E:E,B:B)</f>
        <v>0</v>
      </c>
      <c r="L22" s="112">
        <f>SUMIFS(DesExtFrete!F:F,DesExtFrete!H:H,R:R,DesExtFrete!E:E,B:B)</f>
        <v>0</v>
      </c>
      <c r="M22" s="113">
        <f>SUMIFS(PagOutras!D:D,PagOutras!H:H,R:R,PagOutras!C:C,B:B)</f>
        <v>0</v>
      </c>
      <c r="N22" s="113">
        <f>SUMIFS(CarImplantacao!C:C,CarImplantacao!G:G,R:R,CarImplantacao!D:D,B:B,CarImplantacao!J:J,"Débito")</f>
        <v>0</v>
      </c>
      <c r="O22" s="113">
        <f t="shared" si="1"/>
        <v>0</v>
      </c>
      <c r="P22" s="131">
        <f t="shared" si="2"/>
        <v>250000</v>
      </c>
      <c r="Q22" s="115">
        <v>45689.0</v>
      </c>
      <c r="R22" s="15" t="str">
        <f t="shared" si="3"/>
        <v>02/2025</v>
      </c>
      <c r="S22" s="15" t="str">
        <f t="shared" si="4"/>
        <v>CXG-0225</v>
      </c>
    </row>
    <row r="23">
      <c r="A23" s="8" t="s">
        <v>13082</v>
      </c>
      <c r="B23" s="8" t="s">
        <v>1575</v>
      </c>
      <c r="C23" s="113">
        <f>SUMIFS(CarImplantacao!C:C,CarImplantacao!G:G,R:R,CarImplantacao!D:D,B:B,CarImplantacao!J:J,"Crédito")</f>
        <v>0</v>
      </c>
      <c r="D23" s="131">
        <f>SUMIFS(SaldoInicial!D:D,SaldoInicial!C:C,B:B,SaldoInicial!F:F,R:R)</f>
        <v>0</v>
      </c>
      <c r="E23" s="113">
        <f>SUMIFS(RecebimentoVenda!E:E,RecebimentoVenda!I:I,R:R,RecebimentoVenda!D:D,B:B)</f>
        <v>251004.72</v>
      </c>
      <c r="F23" s="113">
        <f>SUMIFS(Transferencia!D:D,Transferencia!F:F,S:S,Transferencia!E:E,B:B)</f>
        <v>0</v>
      </c>
      <c r="G23" s="113">
        <f>SUMIFS(PagComisao!F:F,PagComisao!I:I,R:R,PagComisao!E:E,B:B)</f>
        <v>0</v>
      </c>
      <c r="H23" s="113">
        <f>SUMIFS(Transferencia!D:D,Transferencia!F:F,S:S,Transferencia!C:C,B:B)</f>
        <v>0</v>
      </c>
      <c r="I23" s="113">
        <f>SUMIFS(PagProdutor!F:F,PagProdutor!J:J,R:R,PagProdutor!E:E,B:B)</f>
        <v>60000</v>
      </c>
      <c r="J23" s="113">
        <f>SUMIFS(PagFretes!E:E,PagFretes!J:J,R:R,PagFretes!D:D,B:B)+(SUMIFS(PagFreteIndividal!E:E,PagFreteIndividal!J:J,S:S,PagFreteIndividal!F:F,B:B))</f>
        <v>191004.72</v>
      </c>
      <c r="K23" s="113">
        <f>SUMIFS(DespesasMensais!F:F,DespesasMensais!H:H,R:R,DespesasMensais!E:E,B:B)</f>
        <v>0</v>
      </c>
      <c r="L23" s="112">
        <f>SUMIFS(DesExtFrete!F:F,DesExtFrete!H:H,R:R,DesExtFrete!E:E,B:B)</f>
        <v>0</v>
      </c>
      <c r="M23" s="113">
        <f>SUMIFS(PagOutras!D:D,PagOutras!H:H,R:R,PagOutras!C:C,B:B)</f>
        <v>0</v>
      </c>
      <c r="N23" s="113">
        <f>SUMIFS(CarImplantacao!C:C,CarImplantacao!G:G,R:R,CarImplantacao!D:D,B:B,CarImplantacao!J:J,"Débito")</f>
        <v>0</v>
      </c>
      <c r="O23" s="113">
        <f t="shared" si="1"/>
        <v>251004.72</v>
      </c>
      <c r="P23" s="131">
        <f t="shared" si="2"/>
        <v>0</v>
      </c>
      <c r="Q23" s="115">
        <v>45689.0</v>
      </c>
      <c r="R23" s="15" t="str">
        <f t="shared" si="3"/>
        <v>02/2025</v>
      </c>
      <c r="S23" s="15" t="str">
        <f t="shared" si="4"/>
        <v>CXG-0225</v>
      </c>
    </row>
    <row r="24">
      <c r="A24" s="8" t="s">
        <v>13083</v>
      </c>
      <c r="B24" s="68" t="s">
        <v>3277</v>
      </c>
      <c r="C24" s="113">
        <f>SUMIFS(CarImplantacao!C:C,CarImplantacao!G:G,R:R,CarImplantacao!D:D,B:B,CarImplantacao!J:J,"Crédito")</f>
        <v>0</v>
      </c>
      <c r="D24" s="131">
        <f>SUMIFS(SaldoInicial!D:D,SaldoInicial!C:C,B:B,SaldoInicial!F:F,R:R)</f>
        <v>0</v>
      </c>
      <c r="E24" s="113">
        <f>SUMIFS(RecebimentoVenda!E:E,RecebimentoVenda!I:I,R:R,RecebimentoVenda!D:D,B:B)</f>
        <v>0</v>
      </c>
      <c r="F24" s="113">
        <f>SUMIFS(Transferencia!D:D,Transferencia!F:F,S:S,Transferencia!E:E,B:B)</f>
        <v>0</v>
      </c>
      <c r="G24" s="113">
        <f>SUMIFS(PagComisao!F:F,PagComisao!I:I,R:R,PagComisao!E:E,B:B)</f>
        <v>0</v>
      </c>
      <c r="H24" s="113">
        <f>SUMIFS(Transferencia!D:D,Transferencia!F:F,S:S,Transferencia!C:C,B:B)</f>
        <v>0</v>
      </c>
      <c r="I24" s="113">
        <f>SUMIFS(PagProdutor!F:F,PagProdutor!J:J,R:R,PagProdutor!E:E,B:B)</f>
        <v>0</v>
      </c>
      <c r="J24" s="113">
        <f>SUMIFS(PagFretes!E:E,PagFretes!J:J,R:R,PagFretes!D:D,B:B)+(SUMIFS(PagFreteIndividal!E:E,PagFreteIndividal!J:J,S:S,PagFreteIndividal!F:F,B:B))</f>
        <v>0</v>
      </c>
      <c r="K24" s="113">
        <f>SUMIFS(DespesasMensais!F:F,DespesasMensais!H:H,R:R,DespesasMensais!E:E,B:B)</f>
        <v>0</v>
      </c>
      <c r="L24" s="112">
        <f>SUMIFS(DesExtFrete!F:F,DesExtFrete!H:H,R:R,DesExtFrete!E:E,B:B)</f>
        <v>0</v>
      </c>
      <c r="M24" s="113">
        <f>SUMIFS(PagOutras!D:D,PagOutras!H:H,R:R,PagOutras!C:C,B:B)</f>
        <v>0</v>
      </c>
      <c r="N24" s="113">
        <f>SUMIFS(CarImplantacao!C:C,CarImplantacao!G:G,R:R,CarImplantacao!D:D,B:B,CarImplantacao!J:J,"Débito")</f>
        <v>0</v>
      </c>
      <c r="O24" s="113">
        <f t="shared" si="1"/>
        <v>0</v>
      </c>
      <c r="P24" s="131">
        <f t="shared" si="2"/>
        <v>0</v>
      </c>
      <c r="Q24" s="115">
        <v>45717.0</v>
      </c>
      <c r="R24" s="15" t="str">
        <f t="shared" si="3"/>
        <v>03/2025</v>
      </c>
      <c r="S24" s="15" t="str">
        <f t="shared" si="4"/>
        <v>CXG-0325</v>
      </c>
    </row>
    <row r="25">
      <c r="A25" s="8" t="s">
        <v>13084</v>
      </c>
      <c r="B25" s="68" t="s">
        <v>9816</v>
      </c>
      <c r="C25" s="113">
        <f>SUMIFS(CarImplantacao!C:C,CarImplantacao!G:G,R:R,CarImplantacao!D:D,B:B,CarImplantacao!J:J,"Crédito")</f>
        <v>0</v>
      </c>
      <c r="D25" s="131">
        <f>SUMIFS(SaldoInicial!D:D,SaldoInicial!C:C,B:B,SaldoInicial!F:F,R:R)</f>
        <v>0</v>
      </c>
      <c r="E25" s="113">
        <f>SUMIFS(RecebimentoVenda!E:E,RecebimentoVenda!I:I,R:R,RecebimentoVenda!D:D,B:B)</f>
        <v>0</v>
      </c>
      <c r="F25" s="113">
        <f>SUMIFS(Transferencia!D:D,Transferencia!F:F,S:S,Transferencia!E:E,B:B)</f>
        <v>0</v>
      </c>
      <c r="G25" s="113">
        <f>SUMIFS(PagComisao!F:F,PagComisao!I:I,R:R,PagComisao!E:E,B:B)</f>
        <v>0</v>
      </c>
      <c r="H25" s="113">
        <f>SUMIFS(Transferencia!D:D,Transferencia!F:F,S:S,Transferencia!C:C,B:B)</f>
        <v>0</v>
      </c>
      <c r="I25" s="113">
        <f>SUMIFS(PagProdutor!F:F,PagProdutor!J:J,R:R,PagProdutor!E:E,B:B)</f>
        <v>0</v>
      </c>
      <c r="J25" s="113">
        <f>SUMIFS(PagFretes!E:E,PagFretes!J:J,R:R,PagFretes!D:D,B:B)+(SUMIFS(PagFreteIndividal!E:E,PagFreteIndividal!J:J,S:S,PagFreteIndividal!F:F,B:B))</f>
        <v>0</v>
      </c>
      <c r="K25" s="113">
        <f>SUMIFS(DespesasMensais!F:F,DespesasMensais!H:H,R:R,DespesasMensais!E:E,B:B)</f>
        <v>0</v>
      </c>
      <c r="L25" s="112">
        <f>SUMIFS(DesExtFrete!F:F,DesExtFrete!H:H,R:R,DesExtFrete!E:E,B:B)</f>
        <v>0</v>
      </c>
      <c r="M25" s="113">
        <f>SUMIFS(PagOutras!D:D,PagOutras!H:H,R:R,PagOutras!C:C,B:B)</f>
        <v>0</v>
      </c>
      <c r="N25" s="113">
        <f>SUMIFS(CarImplantacao!C:C,CarImplantacao!G:G,R:R,CarImplantacao!D:D,B:B,CarImplantacao!J:J,"Débito")</f>
        <v>0</v>
      </c>
      <c r="O25" s="113">
        <f t="shared" si="1"/>
        <v>0</v>
      </c>
      <c r="P25" s="131">
        <f t="shared" si="2"/>
        <v>0</v>
      </c>
      <c r="Q25" s="115">
        <v>45717.0</v>
      </c>
      <c r="R25" s="15" t="str">
        <f t="shared" si="3"/>
        <v>03/2025</v>
      </c>
      <c r="S25" s="15" t="str">
        <f t="shared" si="4"/>
        <v>CXG-0325</v>
      </c>
    </row>
    <row r="26">
      <c r="A26" s="8" t="s">
        <v>13085</v>
      </c>
      <c r="B26" s="68" t="s">
        <v>1505</v>
      </c>
      <c r="C26" s="113">
        <f>SUMIFS(CarImplantacao!C:C,CarImplantacao!G:G,R:R,CarImplantacao!D:D,B:B,CarImplantacao!J:J,"Crédito")</f>
        <v>0</v>
      </c>
      <c r="D26" s="131">
        <f>SUMIFS(SaldoInicial!D:D,SaldoInicial!C:C,B:B,SaldoInicial!F:F,R:R)</f>
        <v>3862.09</v>
      </c>
      <c r="E26" s="113">
        <f>SUMIFS(RecebimentoVenda!E:E,RecebimentoVenda!I:I,R:R,RecebimentoVenda!D:D,B:B)</f>
        <v>0</v>
      </c>
      <c r="F26" s="113">
        <f>SUMIFS(Transferencia!D:D,Transferencia!F:F,S:S,Transferencia!E:E,B:B)</f>
        <v>290000</v>
      </c>
      <c r="G26" s="113">
        <f>SUMIFS(PagComisao!F:F,PagComisao!I:I,R:R,PagComisao!E:E,B:B)</f>
        <v>0</v>
      </c>
      <c r="H26" s="113">
        <f>SUMIFS(Transferencia!D:D,Transferencia!F:F,S:S,Transferencia!C:C,B:B)</f>
        <v>0</v>
      </c>
      <c r="I26" s="113">
        <f>SUMIFS(PagProdutor!F:F,PagProdutor!J:J,R:R,PagProdutor!E:E,B:B)</f>
        <v>270355</v>
      </c>
      <c r="J26" s="113">
        <f>SUMIFS(PagFretes!E:E,PagFretes!J:J,R:R,PagFretes!D:D,B:B)+(SUMIFS(PagFreteIndividal!E:E,PagFreteIndividal!J:J,S:S,PagFreteIndividal!F:F,B:B))</f>
        <v>0</v>
      </c>
      <c r="K26" s="113">
        <f>SUMIFS(DespesasMensais!F:F,DespesasMensais!H:H,R:R,DespesasMensais!E:E,B:B)</f>
        <v>14332.56</v>
      </c>
      <c r="L26" s="112">
        <f>SUMIFS(DesExtFrete!F:F,DesExtFrete!H:H,R:R,DesExtFrete!E:E,B:B)</f>
        <v>0</v>
      </c>
      <c r="M26" s="113">
        <f>SUMIFS(PagOutras!D:D,PagOutras!H:H,R:R,PagOutras!C:C,B:B)</f>
        <v>0</v>
      </c>
      <c r="N26" s="113">
        <f>SUMIFS(CarImplantacao!C:C,CarImplantacao!G:G,R:R,CarImplantacao!D:D,B:B,CarImplantacao!J:J,"Débito")</f>
        <v>0</v>
      </c>
      <c r="O26" s="113">
        <f t="shared" si="1"/>
        <v>284687.56</v>
      </c>
      <c r="P26" s="131">
        <f t="shared" si="2"/>
        <v>9174.53</v>
      </c>
      <c r="Q26" s="115">
        <v>45717.0</v>
      </c>
      <c r="R26" s="15" t="str">
        <f t="shared" si="3"/>
        <v>03/2025</v>
      </c>
      <c r="S26" s="15" t="str">
        <f t="shared" si="4"/>
        <v>CXG-0325</v>
      </c>
    </row>
    <row r="27">
      <c r="A27" s="8" t="s">
        <v>13086</v>
      </c>
      <c r="B27" s="68" t="s">
        <v>1465</v>
      </c>
      <c r="C27" s="113">
        <f>SUMIFS(CarImplantacao!C:C,CarImplantacao!G:G,R:R,CarImplantacao!D:D,B:B,CarImplantacao!J:J,"Crédito")</f>
        <v>7000</v>
      </c>
      <c r="D27" s="131">
        <f>SUMIFS(SaldoInicial!D:D,SaldoInicial!C:C,B:B,SaldoInicial!F:F,R:R)</f>
        <v>45292.85</v>
      </c>
      <c r="E27" s="113">
        <f>SUMIFS(RecebimentoVenda!E:E,RecebimentoVenda!I:I,R:R,RecebimentoVenda!D:D,B:B)</f>
        <v>5835867.51</v>
      </c>
      <c r="F27" s="113">
        <f>SUMIFS(Transferencia!D:D,Transferencia!F:F,S:S,Transferencia!E:E,B:B)</f>
        <v>0</v>
      </c>
      <c r="G27" s="113">
        <f>SUMIFS(PagComisao!F:F,PagComisao!I:I,R:R,PagComisao!E:E,B:B)</f>
        <v>0</v>
      </c>
      <c r="H27" s="113">
        <f>SUMIFS(Transferencia!D:D,Transferencia!F:F,S:S,Transferencia!C:C,B:B)</f>
        <v>30000</v>
      </c>
      <c r="I27" s="113">
        <f>SUMIFS(PagProdutor!F:F,PagProdutor!J:J,R:R,PagProdutor!E:E,B:B)</f>
        <v>4356428.66</v>
      </c>
      <c r="J27" s="113">
        <f>SUMIFS(PagFretes!E:E,PagFretes!J:J,R:R,PagFretes!D:D,B:B)+(SUMIFS(PagFreteIndividal!E:E,PagFreteIndividal!J:J,S:S,PagFreteIndividal!F:F,B:B))</f>
        <v>783963.3</v>
      </c>
      <c r="K27" s="113">
        <f>SUMIFS(DespesasMensais!F:F,DespesasMensais!H:H,R:R,DespesasMensais!E:E,B:B)</f>
        <v>55142.81</v>
      </c>
      <c r="L27" s="112">
        <f>SUMIFS(DesExtFrete!F:F,DesExtFrete!H:H,R:R,DesExtFrete!E:E,B:B)</f>
        <v>200</v>
      </c>
      <c r="M27" s="113">
        <f>SUMIFS(PagOutras!D:D,PagOutras!H:H,R:R,PagOutras!C:C,B:B)</f>
        <v>4196</v>
      </c>
      <c r="N27" s="113">
        <f>SUMIFS(CarImplantacao!C:C,CarImplantacao!G:G,R:R,CarImplantacao!D:D,B:B,CarImplantacao!J:J,"Débito")</f>
        <v>0</v>
      </c>
      <c r="O27" s="113">
        <f t="shared" si="1"/>
        <v>5229930.77</v>
      </c>
      <c r="P27" s="131">
        <f t="shared" si="2"/>
        <v>658229.59</v>
      </c>
      <c r="Q27" s="115">
        <v>45717.0</v>
      </c>
      <c r="R27" s="15" t="str">
        <f t="shared" si="3"/>
        <v>03/2025</v>
      </c>
      <c r="S27" s="15" t="str">
        <f t="shared" si="4"/>
        <v>CXG-0325</v>
      </c>
    </row>
    <row r="28">
      <c r="A28" s="8" t="s">
        <v>13087</v>
      </c>
      <c r="B28" s="68" t="s">
        <v>2212</v>
      </c>
      <c r="C28" s="113">
        <f>SUMIFS(CarImplantacao!C:C,CarImplantacao!G:G,R:R,CarImplantacao!D:D,B:B,CarImplantacao!J:J,"Crédito")</f>
        <v>0</v>
      </c>
      <c r="D28" s="131">
        <f>SUMIFS(SaldoInicial!D:D,SaldoInicial!C:C,B:B,SaldoInicial!F:F,R:R)</f>
        <v>0</v>
      </c>
      <c r="E28" s="113">
        <f>SUMIFS(RecebimentoVenda!E:E,RecebimentoVenda!I:I,R:R,RecebimentoVenda!D:D,B:B)</f>
        <v>0</v>
      </c>
      <c r="F28" s="113">
        <f>SUMIFS(Transferencia!D:D,Transferencia!F:F,S:S,Transferencia!E:E,B:B)</f>
        <v>0</v>
      </c>
      <c r="G28" s="113">
        <f>SUMIFS(PagComisao!F:F,PagComisao!I:I,R:R,PagComisao!E:E,B:B)</f>
        <v>0</v>
      </c>
      <c r="H28" s="113">
        <f>SUMIFS(Transferencia!D:D,Transferencia!F:F,S:S,Transferencia!C:C,B:B)</f>
        <v>0</v>
      </c>
      <c r="I28" s="113">
        <f>SUMIFS(PagProdutor!F:F,PagProdutor!J:J,R:R,PagProdutor!E:E,B:B)</f>
        <v>0</v>
      </c>
      <c r="J28" s="113">
        <f>SUMIFS(PagFretes!E:E,PagFretes!J:J,R:R,PagFretes!D:D,B:B)+(SUMIFS(PagFreteIndividal!E:E,PagFreteIndividal!J:J,S:S,PagFreteIndividal!F:F,B:B))</f>
        <v>0</v>
      </c>
      <c r="K28" s="113">
        <f>SUMIFS(DespesasMensais!F:F,DespesasMensais!H:H,R:R,DespesasMensais!E:E,B:B)</f>
        <v>0</v>
      </c>
      <c r="L28" s="112">
        <f>SUMIFS(DesExtFrete!F:F,DesExtFrete!H:H,R:R,DesExtFrete!E:E,B:B)</f>
        <v>0</v>
      </c>
      <c r="M28" s="113">
        <f>SUMIFS(PagOutras!D:D,PagOutras!H:H,R:R,PagOutras!C:C,B:B)</f>
        <v>0</v>
      </c>
      <c r="N28" s="113">
        <f>SUMIFS(CarImplantacao!C:C,CarImplantacao!G:G,R:R,CarImplantacao!D:D,B:B,CarImplantacao!J:J,"Débito")</f>
        <v>0</v>
      </c>
      <c r="O28" s="113">
        <f t="shared" si="1"/>
        <v>0</v>
      </c>
      <c r="P28" s="131">
        <f t="shared" si="2"/>
        <v>0</v>
      </c>
      <c r="Q28" s="115">
        <v>45717.0</v>
      </c>
      <c r="R28" s="15" t="str">
        <f t="shared" si="3"/>
        <v>03/2025</v>
      </c>
      <c r="S28" s="15" t="str">
        <f t="shared" si="4"/>
        <v>CXG-0325</v>
      </c>
    </row>
    <row r="29">
      <c r="A29" s="8" t="s">
        <v>13088</v>
      </c>
      <c r="B29" s="68" t="s">
        <v>1478</v>
      </c>
      <c r="C29" s="113">
        <f>SUMIFS(CarImplantacao!C:C,CarImplantacao!G:G,R:R,CarImplantacao!D:D,B:B,CarImplantacao!J:J,"Crédito")</f>
        <v>0</v>
      </c>
      <c r="D29" s="131">
        <f>SUMIFS(SaldoInicial!D:D,SaldoInicial!C:C,B:B,SaldoInicial!F:F,R:R)</f>
        <v>926211.5</v>
      </c>
      <c r="E29" s="113">
        <f>SUMIFS(RecebimentoVenda!E:E,RecebimentoVenda!I:I,R:R,RecebimentoVenda!D:D,B:B)</f>
        <v>1758029.16</v>
      </c>
      <c r="F29" s="113">
        <f>SUMIFS(Transferencia!D:D,Transferencia!F:F,S:S,Transferencia!E:E,B:B)</f>
        <v>30000</v>
      </c>
      <c r="G29" s="113">
        <f>SUMIFS(PagComisao!F:F,PagComisao!I:I,R:R,PagComisao!E:E,B:B)</f>
        <v>6511.77</v>
      </c>
      <c r="H29" s="113">
        <f>SUMIFS(Transferencia!D:D,Transferencia!F:F,S:S,Transferencia!C:C,B:B)</f>
        <v>290000</v>
      </c>
      <c r="I29" s="113">
        <f>SUMIFS(PagProdutor!F:F,PagProdutor!J:J,R:R,PagProdutor!E:E,B:B)</f>
        <v>2148605.75</v>
      </c>
      <c r="J29" s="113">
        <f>SUMIFS(PagFretes!E:E,PagFretes!J:J,R:R,PagFretes!D:D,B:B)+(SUMIFS(PagFreteIndividal!E:E,PagFreteIndividal!J:J,S:S,PagFreteIndividal!F:F,B:B))</f>
        <v>205189.4</v>
      </c>
      <c r="K29" s="113">
        <f>SUMIFS(DespesasMensais!F:F,DespesasMensais!H:H,R:R,DespesasMensais!E:E,B:B)</f>
        <v>27960.77</v>
      </c>
      <c r="L29" s="112">
        <f>SUMIFS(DesExtFrete!F:F,DesExtFrete!H:H,R:R,DesExtFrete!E:E,B:B)</f>
        <v>1000.1</v>
      </c>
      <c r="M29" s="113">
        <f>SUMIFS(PagOutras!D:D,PagOutras!H:H,R:R,PagOutras!C:C,B:B)</f>
        <v>119404</v>
      </c>
      <c r="N29" s="113">
        <f>SUMIFS(CarImplantacao!C:C,CarImplantacao!G:G,R:R,CarImplantacao!D:D,B:B,CarImplantacao!J:J,"Débito")</f>
        <v>0</v>
      </c>
      <c r="O29" s="113">
        <f t="shared" si="1"/>
        <v>2798671.79</v>
      </c>
      <c r="P29" s="131">
        <f t="shared" si="2"/>
        <v>-84431.13</v>
      </c>
      <c r="Q29" s="115">
        <v>45717.0</v>
      </c>
      <c r="R29" s="15" t="str">
        <f t="shared" si="3"/>
        <v>03/2025</v>
      </c>
      <c r="S29" s="15" t="str">
        <f t="shared" si="4"/>
        <v>CXG-0325</v>
      </c>
    </row>
    <row r="30">
      <c r="A30" s="8" t="s">
        <v>13089</v>
      </c>
      <c r="B30" s="68" t="s">
        <v>1520</v>
      </c>
      <c r="C30" s="113">
        <f>SUMIFS(CarImplantacao!C:C,CarImplantacao!G:G,R:R,CarImplantacao!D:D,B:B,CarImplantacao!J:J,"Crédito")</f>
        <v>25000</v>
      </c>
      <c r="D30" s="131">
        <f>SUMIFS(SaldoInicial!D:D,SaldoInicial!C:C,B:B,SaldoInicial!F:F,R:R)</f>
        <v>210799.94</v>
      </c>
      <c r="E30" s="113">
        <f>SUMIFS(RecebimentoVenda!E:E,RecebimentoVenda!I:I,R:R,RecebimentoVenda!D:D,B:B)</f>
        <v>0</v>
      </c>
      <c r="F30" s="113">
        <f>SUMIFS(Transferencia!D:D,Transferencia!F:F,S:S,Transferencia!E:E,B:B)</f>
        <v>0</v>
      </c>
      <c r="G30" s="113">
        <f>SUMIFS(PagComisao!F:F,PagComisao!I:I,R:R,PagComisao!E:E,B:B)</f>
        <v>0</v>
      </c>
      <c r="H30" s="113">
        <f>SUMIFS(Transferencia!D:D,Transferencia!F:F,S:S,Transferencia!C:C,B:B)</f>
        <v>0</v>
      </c>
      <c r="I30" s="113">
        <f>SUMIFS(PagProdutor!F:F,PagProdutor!J:J,R:R,PagProdutor!E:E,B:B)</f>
        <v>200000</v>
      </c>
      <c r="J30" s="113">
        <f>SUMIFS(PagFretes!E:E,PagFretes!J:J,R:R,PagFretes!D:D,B:B)+(SUMIFS(PagFreteIndividal!E:E,PagFreteIndividal!J:J,S:S,PagFreteIndividal!F:F,B:B))</f>
        <v>0</v>
      </c>
      <c r="K30" s="113">
        <f>SUMIFS(DespesasMensais!F:F,DespesasMensais!H:H,R:R,DespesasMensais!E:E,B:B)</f>
        <v>10206</v>
      </c>
      <c r="L30" s="112">
        <f>SUMIFS(DesExtFrete!F:F,DesExtFrete!H:H,R:R,DesExtFrete!E:E,B:B)</f>
        <v>0</v>
      </c>
      <c r="M30" s="113">
        <f>SUMIFS(PagOutras!D:D,PagOutras!H:H,R:R,PagOutras!C:C,B:B)</f>
        <v>0</v>
      </c>
      <c r="N30" s="113">
        <f>SUMIFS(CarImplantacao!C:C,CarImplantacao!G:G,R:R,CarImplantacao!D:D,B:B,CarImplantacao!J:J,"Débito")</f>
        <v>0</v>
      </c>
      <c r="O30" s="113">
        <f t="shared" si="1"/>
        <v>210206</v>
      </c>
      <c r="P30" s="131">
        <f t="shared" si="2"/>
        <v>25593.94</v>
      </c>
      <c r="Q30" s="115">
        <v>45717.0</v>
      </c>
      <c r="R30" s="15" t="str">
        <f t="shared" si="3"/>
        <v>03/2025</v>
      </c>
      <c r="S30" s="15" t="str">
        <f t="shared" si="4"/>
        <v>CXG-0325</v>
      </c>
    </row>
    <row r="31">
      <c r="A31" s="8" t="s">
        <v>13090</v>
      </c>
      <c r="B31" s="68" t="s">
        <v>1509</v>
      </c>
      <c r="C31" s="113">
        <f>SUMIFS(CarImplantacao!C:C,CarImplantacao!G:G,R:R,CarImplantacao!D:D,B:B,CarImplantacao!J:J,"Crédito")</f>
        <v>11740</v>
      </c>
      <c r="D31" s="131">
        <f>SUMIFS(SaldoInicial!D:D,SaldoInicial!C:C,B:B,SaldoInicial!F:F,R:R)</f>
        <v>10000.75</v>
      </c>
      <c r="E31" s="113">
        <f>SUMIFS(RecebimentoVenda!E:E,RecebimentoVenda!I:I,R:R,RecebimentoVenda!D:D,B:B)</f>
        <v>457496.3</v>
      </c>
      <c r="F31" s="113">
        <f>SUMIFS(Transferencia!D:D,Transferencia!F:F,S:S,Transferencia!E:E,B:B)</f>
        <v>0</v>
      </c>
      <c r="G31" s="113">
        <f>SUMIFS(PagComisao!F:F,PagComisao!I:I,R:R,PagComisao!E:E,B:B)</f>
        <v>0</v>
      </c>
      <c r="H31" s="113">
        <f>SUMIFS(Transferencia!D:D,Transferencia!F:F,S:S,Transferencia!C:C,B:B)</f>
        <v>11740</v>
      </c>
      <c r="I31" s="113">
        <f>SUMIFS(PagProdutor!F:F,PagProdutor!J:J,R:R,PagProdutor!E:E,B:B)</f>
        <v>297550.74</v>
      </c>
      <c r="J31" s="113">
        <f>SUMIFS(PagFretes!E:E,PagFretes!J:J,R:R,PagFretes!D:D,B:B)+(SUMIFS(PagFreteIndividal!E:E,PagFreteIndividal!J:J,S:S,PagFreteIndividal!F:F,B:B))</f>
        <v>0</v>
      </c>
      <c r="K31" s="113">
        <f>SUMIFS(DespesasMensais!F:F,DespesasMensais!H:H,R:R,DespesasMensais!E:E,B:B)</f>
        <v>0</v>
      </c>
      <c r="L31" s="112">
        <f>SUMIFS(DesExtFrete!F:F,DesExtFrete!H:H,R:R,DesExtFrete!E:E,B:B)</f>
        <v>0</v>
      </c>
      <c r="M31" s="113">
        <f>SUMIFS(PagOutras!D:D,PagOutras!H:H,R:R,PagOutras!C:C,B:B)</f>
        <v>0.75</v>
      </c>
      <c r="N31" s="113">
        <f>SUMIFS(CarImplantacao!C:C,CarImplantacao!G:G,R:R,CarImplantacao!D:D,B:B,CarImplantacao!J:J,"Débito")</f>
        <v>0</v>
      </c>
      <c r="O31" s="113">
        <f t="shared" si="1"/>
        <v>309291.49</v>
      </c>
      <c r="P31" s="131">
        <f t="shared" si="2"/>
        <v>169945.56</v>
      </c>
      <c r="Q31" s="115">
        <v>45717.0</v>
      </c>
      <c r="R31" s="15" t="str">
        <f t="shared" si="3"/>
        <v>03/2025</v>
      </c>
      <c r="S31" s="15" t="str">
        <f t="shared" si="4"/>
        <v>CXG-0325</v>
      </c>
    </row>
    <row r="32">
      <c r="A32" s="8" t="s">
        <v>13091</v>
      </c>
      <c r="B32" s="68" t="s">
        <v>378</v>
      </c>
      <c r="C32" s="113">
        <f>SUMIFS(CarImplantacao!C:C,CarImplantacao!G:G,R:R,CarImplantacao!D:D,B:B,CarImplantacao!J:J,"Crédito")</f>
        <v>0</v>
      </c>
      <c r="D32" s="131">
        <f>SUMIFS(SaldoInicial!D:D,SaldoInicial!C:C,B:B,SaldoInicial!F:F,R:R)</f>
        <v>340000</v>
      </c>
      <c r="E32" s="113">
        <f>SUMIFS(RecebimentoVenda!E:E,RecebimentoVenda!I:I,R:R,RecebimentoVenda!D:D,B:B)</f>
        <v>0</v>
      </c>
      <c r="F32" s="113">
        <f>SUMIFS(Transferencia!D:D,Transferencia!F:F,S:S,Transferencia!E:E,B:B)</f>
        <v>0</v>
      </c>
      <c r="G32" s="113">
        <f>SUMIFS(PagComisao!F:F,PagComisao!I:I,R:R,PagComisao!E:E,B:B)</f>
        <v>0</v>
      </c>
      <c r="H32" s="113">
        <f>SUMIFS(Transferencia!D:D,Transferencia!F:F,S:S,Transferencia!C:C,B:B)</f>
        <v>0</v>
      </c>
      <c r="I32" s="113">
        <f>SUMIFS(PagProdutor!F:F,PagProdutor!J:J,R:R,PagProdutor!E:E,B:B)</f>
        <v>0</v>
      </c>
      <c r="J32" s="113">
        <f>SUMIFS(PagFretes!E:E,PagFretes!J:J,R:R,PagFretes!D:D,B:B)+(SUMIFS(PagFreteIndividal!E:E,PagFreteIndividal!J:J,S:S,PagFreteIndividal!F:F,B:B))</f>
        <v>0</v>
      </c>
      <c r="K32" s="113">
        <f>SUMIFS(DespesasMensais!F:F,DespesasMensais!H:H,R:R,DespesasMensais!E:E,B:B)</f>
        <v>0</v>
      </c>
      <c r="L32" s="112">
        <f>SUMIFS(DesExtFrete!F:F,DesExtFrete!H:H,R:R,DesExtFrete!E:E,B:B)</f>
        <v>0</v>
      </c>
      <c r="M32" s="113">
        <f>SUMIFS(PagOutras!D:D,PagOutras!H:H,R:R,PagOutras!C:C,B:B)</f>
        <v>340000</v>
      </c>
      <c r="N32" s="113">
        <f>SUMIFS(CarImplantacao!C:C,CarImplantacao!G:G,R:R,CarImplantacao!D:D,B:B,CarImplantacao!J:J,"Débito")</f>
        <v>0</v>
      </c>
      <c r="O32" s="113">
        <f t="shared" si="1"/>
        <v>340000</v>
      </c>
      <c r="P32" s="131">
        <f t="shared" si="2"/>
        <v>0</v>
      </c>
      <c r="Q32" s="115">
        <v>45717.0</v>
      </c>
      <c r="R32" s="15" t="str">
        <f t="shared" si="3"/>
        <v>03/2025</v>
      </c>
      <c r="S32" s="15" t="str">
        <f t="shared" si="4"/>
        <v>CXG-0325</v>
      </c>
    </row>
    <row r="33">
      <c r="A33" s="8" t="s">
        <v>13092</v>
      </c>
      <c r="B33" s="68" t="s">
        <v>405</v>
      </c>
      <c r="C33" s="113">
        <f>SUMIFS(CarImplantacao!C:C,CarImplantacao!G:G,R:R,CarImplantacao!D:D,B:B,CarImplantacao!J:J,"Crédito")</f>
        <v>0</v>
      </c>
      <c r="D33" s="131">
        <f>SUMIFS(SaldoInicial!D:D,SaldoInicial!C:C,B:B,SaldoInicial!F:F,R:R)</f>
        <v>250000</v>
      </c>
      <c r="E33" s="113">
        <f>SUMIFS(RecebimentoVenda!E:E,RecebimentoVenda!I:I,R:R,RecebimentoVenda!D:D,B:B)</f>
        <v>0</v>
      </c>
      <c r="F33" s="113">
        <f>SUMIFS(Transferencia!D:D,Transferencia!F:F,S:S,Transferencia!E:E,B:B)</f>
        <v>0</v>
      </c>
      <c r="G33" s="113">
        <f>SUMIFS(PagComisao!F:F,PagComisao!I:I,R:R,PagComisao!E:E,B:B)</f>
        <v>0</v>
      </c>
      <c r="H33" s="113">
        <f>SUMIFS(Transferencia!D:D,Transferencia!F:F,S:S,Transferencia!C:C,B:B)</f>
        <v>0</v>
      </c>
      <c r="I33" s="113">
        <f>SUMIFS(PagProdutor!F:F,PagProdutor!J:J,R:R,PagProdutor!E:E,B:B)</f>
        <v>250000</v>
      </c>
      <c r="J33" s="113">
        <f>SUMIFS(PagFretes!E:E,PagFretes!J:J,R:R,PagFretes!D:D,B:B)+(SUMIFS(PagFreteIndividal!E:E,PagFreteIndividal!J:J,S:S,PagFreteIndividal!F:F,B:B))</f>
        <v>0</v>
      </c>
      <c r="K33" s="113">
        <f>SUMIFS(DespesasMensais!F:F,DespesasMensais!H:H,R:R,DespesasMensais!E:E,B:B)</f>
        <v>0</v>
      </c>
      <c r="L33" s="112">
        <f>SUMIFS(DesExtFrete!F:F,DesExtFrete!H:H,R:R,DesExtFrete!E:E,B:B)</f>
        <v>0</v>
      </c>
      <c r="M33" s="113">
        <f>SUMIFS(PagOutras!D:D,PagOutras!H:H,R:R,PagOutras!C:C,B:B)</f>
        <v>0</v>
      </c>
      <c r="N33" s="113">
        <f>SUMIFS(CarImplantacao!C:C,CarImplantacao!G:G,R:R,CarImplantacao!D:D,B:B,CarImplantacao!J:J,"Débito")</f>
        <v>0</v>
      </c>
      <c r="O33" s="113">
        <f t="shared" si="1"/>
        <v>250000</v>
      </c>
      <c r="P33" s="131">
        <f t="shared" si="2"/>
        <v>0</v>
      </c>
      <c r="Q33" s="115">
        <v>45717.0</v>
      </c>
      <c r="R33" s="15" t="str">
        <f t="shared" si="3"/>
        <v>03/2025</v>
      </c>
      <c r="S33" s="15" t="str">
        <f t="shared" si="4"/>
        <v>CXG-0325</v>
      </c>
    </row>
    <row r="34">
      <c r="A34" s="8" t="s">
        <v>13093</v>
      </c>
      <c r="B34" s="68" t="s">
        <v>1632</v>
      </c>
      <c r="C34" s="113">
        <f>SUMIFS(CarImplantacao!C:C,CarImplantacao!G:G,R:R,CarImplantacao!D:D,B:B,CarImplantacao!J:J,"Crédito")</f>
        <v>0</v>
      </c>
      <c r="D34" s="131">
        <f>SUMIFS(SaldoInicial!D:D,SaldoInicial!C:C,B:B,SaldoInicial!F:F,R:R)</f>
        <v>0</v>
      </c>
      <c r="E34" s="113">
        <f>SUMIFS(RecebimentoVenda!E:E,RecebimentoVenda!I:I,R:R,RecebimentoVenda!D:D,B:B)</f>
        <v>490000</v>
      </c>
      <c r="F34" s="113">
        <f>SUMIFS(Transferencia!D:D,Transferencia!F:F,S:S,Transferencia!E:E,B:B)</f>
        <v>11740</v>
      </c>
      <c r="G34" s="113">
        <f>SUMIFS(PagComisao!F:F,PagComisao!I:I,R:R,PagComisao!E:E,B:B)</f>
        <v>0</v>
      </c>
      <c r="H34" s="113">
        <f>SUMIFS(Transferencia!D:D,Transferencia!F:F,S:S,Transferencia!C:C,B:B)</f>
        <v>0</v>
      </c>
      <c r="I34" s="113">
        <f>SUMIFS(PagProdutor!F:F,PagProdutor!J:J,R:R,PagProdutor!E:E,B:B)</f>
        <v>556016</v>
      </c>
      <c r="J34" s="113">
        <f>SUMIFS(PagFretes!E:E,PagFretes!J:J,R:R,PagFretes!D:D,B:B)+(SUMIFS(PagFreteIndividal!E:E,PagFreteIndividal!J:J,S:S,PagFreteIndividal!F:F,B:B))</f>
        <v>0</v>
      </c>
      <c r="K34" s="113">
        <f>SUMIFS(DespesasMensais!F:F,DespesasMensais!H:H,R:R,DespesasMensais!E:E,B:B)</f>
        <v>0</v>
      </c>
      <c r="L34" s="112">
        <f>SUMIFS(DesExtFrete!F:F,DesExtFrete!H:H,R:R,DesExtFrete!E:E,B:B)</f>
        <v>0</v>
      </c>
      <c r="M34" s="113">
        <f>SUMIFS(PagOutras!D:D,PagOutras!H:H,R:R,PagOutras!C:C,B:B)</f>
        <v>0</v>
      </c>
      <c r="N34" s="113">
        <f>SUMIFS(CarImplantacao!C:C,CarImplantacao!G:G,R:R,CarImplantacao!D:D,B:B,CarImplantacao!J:J,"Débito")</f>
        <v>0</v>
      </c>
      <c r="O34" s="113">
        <f t="shared" si="1"/>
        <v>556016</v>
      </c>
      <c r="P34" s="131">
        <f t="shared" si="2"/>
        <v>-54276</v>
      </c>
      <c r="Q34" s="115">
        <v>45717.0</v>
      </c>
      <c r="R34" s="15" t="str">
        <f t="shared" si="3"/>
        <v>03/2025</v>
      </c>
      <c r="S34" s="15" t="str">
        <f t="shared" si="4"/>
        <v>CXG-0325</v>
      </c>
    </row>
    <row r="35">
      <c r="A35" s="8" t="s">
        <v>13094</v>
      </c>
      <c r="B35" s="68" t="s">
        <v>1575</v>
      </c>
      <c r="C35" s="113">
        <f>SUMIFS(CarImplantacao!C:C,CarImplantacao!G:G,R:R,CarImplantacao!D:D,B:B,CarImplantacao!J:J,"Crédito")</f>
        <v>0</v>
      </c>
      <c r="D35" s="131">
        <f>SUMIFS(SaldoInicial!D:D,SaldoInicial!C:C,B:B,SaldoInicial!F:F,R:R)</f>
        <v>0</v>
      </c>
      <c r="E35" s="113">
        <f>SUMIFS(RecebimentoVenda!E:E,RecebimentoVenda!I:I,R:R,RecebimentoVenda!D:D,B:B)</f>
        <v>23000</v>
      </c>
      <c r="F35" s="113">
        <f>SUMIFS(Transferencia!D:D,Transferencia!F:F,S:S,Transferencia!E:E,B:B)</f>
        <v>0</v>
      </c>
      <c r="G35" s="113">
        <f>SUMIFS(PagComisao!F:F,PagComisao!I:I,R:R,PagComisao!E:E,B:B)</f>
        <v>0</v>
      </c>
      <c r="H35" s="113">
        <f>SUMIFS(Transferencia!D:D,Transferencia!F:F,S:S,Transferencia!C:C,B:B)</f>
        <v>0</v>
      </c>
      <c r="I35" s="113">
        <f>SUMIFS(PagProdutor!F:F,PagProdutor!J:J,R:R,PagProdutor!E:E,B:B)</f>
        <v>23000</v>
      </c>
      <c r="J35" s="113">
        <f>SUMIFS(PagFretes!E:E,PagFretes!J:J,R:R,PagFretes!D:D,B:B)+(SUMIFS(PagFreteIndividal!E:E,PagFreteIndividal!J:J,S:S,PagFreteIndividal!F:F,B:B))</f>
        <v>0</v>
      </c>
      <c r="K35" s="113">
        <f>SUMIFS(DespesasMensais!F:F,DespesasMensais!H:H,R:R,DespesasMensais!E:E,B:B)</f>
        <v>0</v>
      </c>
      <c r="L35" s="112">
        <f>SUMIFS(DesExtFrete!F:F,DesExtFrete!H:H,R:R,DesExtFrete!E:E,B:B)</f>
        <v>0</v>
      </c>
      <c r="M35" s="113">
        <f>SUMIFS(PagOutras!D:D,PagOutras!H:H,R:R,PagOutras!C:C,B:B)</f>
        <v>0</v>
      </c>
      <c r="N35" s="113">
        <f>SUMIFS(CarImplantacao!C:C,CarImplantacao!G:G,R:R,CarImplantacao!D:D,B:B,CarImplantacao!J:J,"Débito")</f>
        <v>0</v>
      </c>
      <c r="O35" s="113">
        <f t="shared" si="1"/>
        <v>23000</v>
      </c>
      <c r="P35" s="131">
        <f t="shared" si="2"/>
        <v>0</v>
      </c>
      <c r="Q35" s="115">
        <v>45717.0</v>
      </c>
      <c r="R35" s="15" t="str">
        <f t="shared" si="3"/>
        <v>03/2025</v>
      </c>
      <c r="S35" s="15" t="str">
        <f t="shared" si="4"/>
        <v>CXG-0325</v>
      </c>
    </row>
    <row r="36">
      <c r="A36" s="8" t="s">
        <v>13095</v>
      </c>
      <c r="B36" s="8" t="s">
        <v>3277</v>
      </c>
      <c r="C36" s="113">
        <f>SUMIFS(CarImplantacao!C:C,CarImplantacao!G:G,R:R,CarImplantacao!D:D,B:B,CarImplantacao!J:J,"Crédito")</f>
        <v>0</v>
      </c>
      <c r="D36" s="131">
        <f>SUMIFS(SaldoInicial!D:D,SaldoInicial!C:C,B:B,SaldoInicial!F:F,R:R)</f>
        <v>0</v>
      </c>
      <c r="E36" s="113">
        <f>SUMIFS(RecebimentoVenda!E:E,RecebimentoVenda!I:I,R:R,RecebimentoVenda!D:D,B:B)</f>
        <v>0</v>
      </c>
      <c r="F36" s="113">
        <f>SUMIFS(Transferencia!D:D,Transferencia!F:F,S:S,Transferencia!E:E,B:B)</f>
        <v>0</v>
      </c>
      <c r="G36" s="113">
        <f>SUMIFS(PagComisao!F:F,PagComisao!I:I,R:R,PagComisao!E:E,B:B)</f>
        <v>0</v>
      </c>
      <c r="H36" s="113">
        <f>SUMIFS(Transferencia!D:D,Transferencia!F:F,S:S,Transferencia!C:C,B:B)</f>
        <v>0</v>
      </c>
      <c r="I36" s="113">
        <f>SUMIFS(PagProdutor!F:F,PagProdutor!J:J,R:R,PagProdutor!E:E,B:B)</f>
        <v>0</v>
      </c>
      <c r="J36" s="113">
        <f>SUMIFS(PagFretes!E:E,PagFretes!J:J,R:R,PagFretes!D:D,B:B)+(SUMIFS(PagFreteIndividal!E:E,PagFreteIndividal!J:J,S:S,PagFreteIndividal!F:F,B:B))</f>
        <v>0</v>
      </c>
      <c r="K36" s="113">
        <f>SUMIFS(DespesasMensais!F:F,DespesasMensais!H:H,R:R,DespesasMensais!E:E,B:B)</f>
        <v>0</v>
      </c>
      <c r="L36" s="112">
        <f>SUMIFS(DesExtFrete!F:F,DesExtFrete!H:H,R:R,DesExtFrete!E:E,B:B)</f>
        <v>0</v>
      </c>
      <c r="M36" s="113">
        <f>SUMIFS(PagOutras!D:D,PagOutras!H:H,R:R,PagOutras!C:C,B:B)</f>
        <v>0</v>
      </c>
      <c r="N36" s="113">
        <f>SUMIFS(CarImplantacao!C:C,CarImplantacao!G:G,R:R,CarImplantacao!D:D,B:B,CarImplantacao!J:J,"Débito")</f>
        <v>0</v>
      </c>
      <c r="O36" s="113">
        <f t="shared" si="1"/>
        <v>0</v>
      </c>
      <c r="P36" s="131">
        <f t="shared" si="2"/>
        <v>0</v>
      </c>
      <c r="Q36" s="115">
        <v>45748.0</v>
      </c>
      <c r="R36" s="15" t="str">
        <f t="shared" si="3"/>
        <v>04/2025</v>
      </c>
      <c r="S36" s="15" t="str">
        <f t="shared" si="4"/>
        <v>CXG-0425</v>
      </c>
    </row>
    <row r="37">
      <c r="A37" s="8" t="s">
        <v>13096</v>
      </c>
      <c r="B37" s="8" t="s">
        <v>9816</v>
      </c>
      <c r="C37" s="113">
        <f>SUMIFS(CarImplantacao!C:C,CarImplantacao!G:G,R:R,CarImplantacao!D:D,B:B,CarImplantacao!J:J,"Crédito")</f>
        <v>0</v>
      </c>
      <c r="D37" s="131">
        <f>SUMIFS(SaldoInicial!D:D,SaldoInicial!C:C,B:B,SaldoInicial!F:F,R:R)</f>
        <v>0</v>
      </c>
      <c r="E37" s="113">
        <f>SUMIFS(RecebimentoVenda!E:E,RecebimentoVenda!I:I,R:R,RecebimentoVenda!D:D,B:B)</f>
        <v>0</v>
      </c>
      <c r="F37" s="113">
        <f>SUMIFS(Transferencia!D:D,Transferencia!F:F,S:S,Transferencia!E:E,B:B)</f>
        <v>0</v>
      </c>
      <c r="G37" s="113">
        <f>SUMIFS(PagComisao!F:F,PagComisao!I:I,R:R,PagComisao!E:E,B:B)</f>
        <v>0</v>
      </c>
      <c r="H37" s="113">
        <f>SUMIFS(Transferencia!D:D,Transferencia!F:F,S:S,Transferencia!C:C,B:B)</f>
        <v>0</v>
      </c>
      <c r="I37" s="113">
        <f>SUMIFS(PagProdutor!F:F,PagProdutor!J:J,R:R,PagProdutor!E:E,B:B)</f>
        <v>0</v>
      </c>
      <c r="J37" s="113">
        <f>SUMIFS(PagFretes!E:E,PagFretes!J:J,R:R,PagFretes!D:D,B:B)+(SUMIFS(PagFreteIndividal!E:E,PagFreteIndividal!J:J,S:S,PagFreteIndividal!F:F,B:B))</f>
        <v>0</v>
      </c>
      <c r="K37" s="113">
        <f>SUMIFS(DespesasMensais!F:F,DespesasMensais!H:H,R:R,DespesasMensais!E:E,B:B)</f>
        <v>0</v>
      </c>
      <c r="L37" s="112">
        <f>SUMIFS(DesExtFrete!F:F,DesExtFrete!H:H,R:R,DesExtFrete!E:E,B:B)</f>
        <v>0</v>
      </c>
      <c r="M37" s="113">
        <f>SUMIFS(PagOutras!D:D,PagOutras!H:H,R:R,PagOutras!C:C,B:B)</f>
        <v>0</v>
      </c>
      <c r="N37" s="113">
        <f>SUMIFS(CarImplantacao!C:C,CarImplantacao!G:G,R:R,CarImplantacao!D:D,B:B,CarImplantacao!J:J,"Débito")</f>
        <v>0</v>
      </c>
      <c r="O37" s="113">
        <f t="shared" si="1"/>
        <v>0</v>
      </c>
      <c r="P37" s="131">
        <f t="shared" si="2"/>
        <v>0</v>
      </c>
      <c r="Q37" s="115">
        <v>45748.0</v>
      </c>
      <c r="R37" s="15" t="str">
        <f t="shared" si="3"/>
        <v>04/2025</v>
      </c>
      <c r="S37" s="15" t="str">
        <f t="shared" si="4"/>
        <v>CXG-0425</v>
      </c>
    </row>
    <row r="38">
      <c r="A38" s="8" t="s">
        <v>13097</v>
      </c>
      <c r="B38" s="8" t="s">
        <v>1505</v>
      </c>
      <c r="C38" s="113">
        <f>SUMIFS(CarImplantacao!C:C,CarImplantacao!G:G,R:R,CarImplantacao!D:D,B:B,CarImplantacao!J:J,"Crédito")</f>
        <v>0</v>
      </c>
      <c r="D38" s="131">
        <f>SUMIFS(SaldoInicial!D:D,SaldoInicial!C:C,B:B,SaldoInicial!F:F,R:R)</f>
        <v>9174.53</v>
      </c>
      <c r="E38" s="113">
        <f>SUMIFS(RecebimentoVenda!E:E,RecebimentoVenda!I:I,R:R,RecebimentoVenda!D:D,B:B)</f>
        <v>109000</v>
      </c>
      <c r="F38" s="113">
        <f>SUMIFS(Transferencia!D:D,Transferencia!F:F,S:S,Transferencia!E:E,B:B)</f>
        <v>0</v>
      </c>
      <c r="G38" s="113">
        <f>SUMIFS(PagComisao!F:F,PagComisao!I:I,R:R,PagComisao!E:E,B:B)</f>
        <v>0</v>
      </c>
      <c r="H38" s="113">
        <f>SUMIFS(Transferencia!D:D,Transferencia!F:F,S:S,Transferencia!C:C,B:B)</f>
        <v>0</v>
      </c>
      <c r="I38" s="113">
        <f>SUMIFS(PagProdutor!F:F,PagProdutor!J:J,R:R,PagProdutor!E:E,B:B)</f>
        <v>0</v>
      </c>
      <c r="J38" s="113">
        <f>SUMIFS(PagFretes!E:E,PagFretes!J:J,R:R,PagFretes!D:D,B:B)+(SUMIFS(PagFreteIndividal!E:E,PagFreteIndividal!J:J,S:S,PagFreteIndividal!F:F,B:B))</f>
        <v>0</v>
      </c>
      <c r="K38" s="113">
        <f>SUMIFS(DespesasMensais!F:F,DespesasMensais!H:H,R:R,DespesasMensais!E:E,B:B)</f>
        <v>18473.41</v>
      </c>
      <c r="L38" s="112">
        <f>SUMIFS(DesExtFrete!F:F,DesExtFrete!H:H,R:R,DesExtFrete!E:E,B:B)</f>
        <v>0</v>
      </c>
      <c r="M38" s="113">
        <f>SUMIFS(PagOutras!D:D,PagOutras!H:H,R:R,PagOutras!C:C,B:B)</f>
        <v>0</v>
      </c>
      <c r="N38" s="113">
        <f>SUMIFS(CarImplantacao!C:C,CarImplantacao!G:G,R:R,CarImplantacao!D:D,B:B,CarImplantacao!J:J,"Débito")</f>
        <v>0</v>
      </c>
      <c r="O38" s="113">
        <f t="shared" si="1"/>
        <v>18473.41</v>
      </c>
      <c r="P38" s="131">
        <f t="shared" si="2"/>
        <v>99701.12</v>
      </c>
      <c r="Q38" s="115">
        <v>45748.0</v>
      </c>
      <c r="R38" s="15" t="str">
        <f t="shared" si="3"/>
        <v>04/2025</v>
      </c>
      <c r="S38" s="15" t="str">
        <f t="shared" si="4"/>
        <v>CXG-0425</v>
      </c>
    </row>
    <row r="39">
      <c r="A39" s="8" t="s">
        <v>13098</v>
      </c>
      <c r="B39" s="8" t="s">
        <v>1465</v>
      </c>
      <c r="C39" s="113">
        <f>SUMIFS(CarImplantacao!C:C,CarImplantacao!G:G,R:R,CarImplantacao!D:D,B:B,CarImplantacao!J:J,"Crédito")</f>
        <v>2000</v>
      </c>
      <c r="D39" s="131">
        <f>SUMIFS(SaldoInicial!D:D,SaldoInicial!C:C,B:B,SaldoInicial!F:F,R:R)</f>
        <v>652229.59</v>
      </c>
      <c r="E39" s="113">
        <f>SUMIFS(RecebimentoVenda!E:E,RecebimentoVenda!I:I,R:R,RecebimentoVenda!D:D,B:B)</f>
        <v>1375607.75</v>
      </c>
      <c r="F39" s="113">
        <f>SUMIFS(Transferencia!D:D,Transferencia!F:F,S:S,Transferencia!E:E,B:B)</f>
        <v>0</v>
      </c>
      <c r="G39" s="113">
        <f>SUMIFS(PagComisao!F:F,PagComisao!I:I,R:R,PagComisao!E:E,B:B)</f>
        <v>0</v>
      </c>
      <c r="H39" s="113">
        <f>SUMIFS(Transferencia!D:D,Transferencia!F:F,S:S,Transferencia!C:C,B:B)</f>
        <v>899000</v>
      </c>
      <c r="I39" s="113">
        <f>SUMIFS(PagProdutor!F:F,PagProdutor!J:J,R:R,PagProdutor!E:E,B:B)</f>
        <v>956290</v>
      </c>
      <c r="J39" s="113">
        <f>SUMIFS(PagFretes!E:E,PagFretes!J:J,R:R,PagFretes!D:D,B:B)+(SUMIFS(PagFreteIndividal!E:E,PagFreteIndividal!J:J,S:S,PagFreteIndividal!F:F,B:B))</f>
        <v>119715.57</v>
      </c>
      <c r="K39" s="113">
        <f>SUMIFS(DespesasMensais!F:F,DespesasMensais!H:H,R:R,DespesasMensais!E:E,B:B)</f>
        <v>64810.46</v>
      </c>
      <c r="L39" s="112">
        <f>SUMIFS(DesExtFrete!F:F,DesExtFrete!H:H,R:R,DesExtFrete!E:E,B:B)</f>
        <v>0</v>
      </c>
      <c r="M39" s="113">
        <f>SUMIFS(PagOutras!D:D,PagOutras!H:H,R:R,PagOutras!C:C,B:B)</f>
        <v>0</v>
      </c>
      <c r="N39" s="113">
        <f>SUMIFS(CarImplantacao!C:C,CarImplantacao!G:G,R:R,CarImplantacao!D:D,B:B,CarImplantacao!J:J,"Débito")</f>
        <v>0</v>
      </c>
      <c r="O39" s="113">
        <f t="shared" si="1"/>
        <v>2039816.03</v>
      </c>
      <c r="P39" s="131">
        <f t="shared" si="2"/>
        <v>-9978.69</v>
      </c>
      <c r="Q39" s="115">
        <v>45748.0</v>
      </c>
      <c r="R39" s="15" t="str">
        <f t="shared" si="3"/>
        <v>04/2025</v>
      </c>
      <c r="S39" s="15" t="str">
        <f t="shared" si="4"/>
        <v>CXG-0425</v>
      </c>
    </row>
    <row r="40">
      <c r="A40" s="8" t="s">
        <v>13099</v>
      </c>
      <c r="B40" s="8" t="s">
        <v>2212</v>
      </c>
      <c r="C40" s="113">
        <f>SUMIFS(CarImplantacao!C:C,CarImplantacao!G:G,R:R,CarImplantacao!D:D,B:B,CarImplantacao!J:J,"Crédito")</f>
        <v>0</v>
      </c>
      <c r="D40" s="131">
        <f>SUMIFS(SaldoInicial!D:D,SaldoInicial!C:C,B:B,SaldoInicial!F:F,R:R)</f>
        <v>0</v>
      </c>
      <c r="E40" s="113">
        <f>SUMIFS(RecebimentoVenda!E:E,RecebimentoVenda!I:I,R:R,RecebimentoVenda!D:D,B:B)</f>
        <v>0</v>
      </c>
      <c r="F40" s="113">
        <f>SUMIFS(Transferencia!D:D,Transferencia!F:F,S:S,Transferencia!E:E,B:B)</f>
        <v>0</v>
      </c>
      <c r="G40" s="113">
        <f>SUMIFS(PagComisao!F:F,PagComisao!I:I,R:R,PagComisao!E:E,B:B)</f>
        <v>0</v>
      </c>
      <c r="H40" s="113">
        <f>SUMIFS(Transferencia!D:D,Transferencia!F:F,S:S,Transferencia!C:C,B:B)</f>
        <v>0</v>
      </c>
      <c r="I40" s="113">
        <f>SUMIFS(PagProdutor!F:F,PagProdutor!J:J,R:R,PagProdutor!E:E,B:B)</f>
        <v>0</v>
      </c>
      <c r="J40" s="113">
        <f>SUMIFS(PagFretes!E:E,PagFretes!J:J,R:R,PagFretes!D:D,B:B)+(SUMIFS(PagFreteIndividal!E:E,PagFreteIndividal!J:J,S:S,PagFreteIndividal!F:F,B:B))</f>
        <v>0</v>
      </c>
      <c r="K40" s="113">
        <f>SUMIFS(DespesasMensais!F:F,DespesasMensais!H:H,R:R,DespesasMensais!E:E,B:B)</f>
        <v>0</v>
      </c>
      <c r="L40" s="112">
        <f>SUMIFS(DesExtFrete!F:F,DesExtFrete!H:H,R:R,DesExtFrete!E:E,B:B)</f>
        <v>0</v>
      </c>
      <c r="M40" s="113">
        <f>SUMIFS(PagOutras!D:D,PagOutras!H:H,R:R,PagOutras!C:C,B:B)</f>
        <v>0</v>
      </c>
      <c r="N40" s="113">
        <f>SUMIFS(CarImplantacao!C:C,CarImplantacao!G:G,R:R,CarImplantacao!D:D,B:B,CarImplantacao!J:J,"Débito")</f>
        <v>0</v>
      </c>
      <c r="O40" s="113">
        <f t="shared" si="1"/>
        <v>0</v>
      </c>
      <c r="P40" s="131">
        <f t="shared" si="2"/>
        <v>0</v>
      </c>
      <c r="Q40" s="115">
        <v>45748.0</v>
      </c>
      <c r="R40" s="15" t="str">
        <f t="shared" si="3"/>
        <v>04/2025</v>
      </c>
      <c r="S40" s="15" t="str">
        <f t="shared" si="4"/>
        <v>CXG-0425</v>
      </c>
    </row>
    <row r="41">
      <c r="A41" s="8" t="s">
        <v>13100</v>
      </c>
      <c r="B41" s="8" t="s">
        <v>1478</v>
      </c>
      <c r="C41" s="113">
        <f>SUMIFS(CarImplantacao!C:C,CarImplantacao!G:G,R:R,CarImplantacao!D:D,B:B,CarImplantacao!J:J,"Crédito")</f>
        <v>0</v>
      </c>
      <c r="D41" s="131">
        <f>SUMIFS(SaldoInicial!D:D,SaldoInicial!C:C,B:B,SaldoInicial!F:F,R:R)</f>
        <v>-84431.13</v>
      </c>
      <c r="E41" s="113">
        <f>SUMIFS(RecebimentoVenda!E:E,RecebimentoVenda!I:I,R:R,RecebimentoVenda!D:D,B:B)</f>
        <v>1818421.58</v>
      </c>
      <c r="F41" s="113">
        <f>SUMIFS(Transferencia!D:D,Transferencia!F:F,S:S,Transferencia!E:E,B:B)</f>
        <v>1268726</v>
      </c>
      <c r="G41" s="113">
        <f>SUMIFS(PagComisao!F:F,PagComisao!I:I,R:R,PagComisao!E:E,B:B)</f>
        <v>0</v>
      </c>
      <c r="H41" s="113">
        <f>SUMIFS(Transferencia!D:D,Transferencia!F:F,S:S,Transferencia!C:C,B:B)</f>
        <v>0</v>
      </c>
      <c r="I41" s="113">
        <f>SUMIFS(PagProdutor!F:F,PagProdutor!J:J,R:R,PagProdutor!E:E,B:B)</f>
        <v>2676648.85</v>
      </c>
      <c r="J41" s="113">
        <f>SUMIFS(PagFretes!E:E,PagFretes!J:J,R:R,PagFretes!D:D,B:B)+(SUMIFS(PagFreteIndividal!E:E,PagFreteIndividal!J:J,S:S,PagFreteIndividal!F:F,B:B))</f>
        <v>126637.46</v>
      </c>
      <c r="K41" s="113">
        <f>SUMIFS(DespesasMensais!F:F,DespesasMensais!H:H,R:R,DespesasMensais!E:E,B:B)</f>
        <v>35575.64</v>
      </c>
      <c r="L41" s="112">
        <f>SUMIFS(DesExtFrete!F:F,DesExtFrete!H:H,R:R,DesExtFrete!E:E,B:B)</f>
        <v>0</v>
      </c>
      <c r="M41" s="113">
        <f>SUMIFS(PagOutras!D:D,PagOutras!H:H,R:R,PagOutras!C:C,B:B)</f>
        <v>0</v>
      </c>
      <c r="N41" s="113">
        <f>SUMIFS(CarImplantacao!C:C,CarImplantacao!G:G,R:R,CarImplantacao!D:D,B:B,CarImplantacao!J:J,"Débito")</f>
        <v>0</v>
      </c>
      <c r="O41" s="113">
        <f t="shared" si="1"/>
        <v>2838861.95</v>
      </c>
      <c r="P41" s="131">
        <f t="shared" si="2"/>
        <v>163854.5</v>
      </c>
      <c r="Q41" s="115">
        <v>45748.0</v>
      </c>
      <c r="R41" s="15" t="str">
        <f t="shared" si="3"/>
        <v>04/2025</v>
      </c>
      <c r="S41" s="15" t="str">
        <f t="shared" si="4"/>
        <v>CXG-0425</v>
      </c>
    </row>
    <row r="42">
      <c r="A42" s="8" t="s">
        <v>13101</v>
      </c>
      <c r="B42" s="8" t="s">
        <v>1520</v>
      </c>
      <c r="C42" s="113">
        <f>SUMIFS(CarImplantacao!C:C,CarImplantacao!G:G,R:R,CarImplantacao!D:D,B:B,CarImplantacao!J:J,"Crédito")</f>
        <v>0</v>
      </c>
      <c r="D42" s="131">
        <f>SUMIFS(SaldoInicial!D:D,SaldoInicial!C:C,B:B,SaldoInicial!F:F,R:R)</f>
        <v>25593.94</v>
      </c>
      <c r="E42" s="113">
        <f>SUMIFS(RecebimentoVenda!E:E,RecebimentoVenda!I:I,R:R,RecebimentoVenda!D:D,B:B)</f>
        <v>0</v>
      </c>
      <c r="F42" s="113">
        <f>SUMIFS(Transferencia!D:D,Transferencia!F:F,S:S,Transferencia!E:E,B:B)</f>
        <v>0</v>
      </c>
      <c r="G42" s="113">
        <f>SUMIFS(PagComisao!F:F,PagComisao!I:I,R:R,PagComisao!E:E,B:B)</f>
        <v>0</v>
      </c>
      <c r="H42" s="113">
        <f>SUMIFS(Transferencia!D:D,Transferencia!F:F,S:S,Transferencia!C:C,B:B)</f>
        <v>0</v>
      </c>
      <c r="I42" s="113">
        <f>SUMIFS(PagProdutor!F:F,PagProdutor!J:J,R:R,PagProdutor!E:E,B:B)</f>
        <v>20000</v>
      </c>
      <c r="J42" s="113">
        <f>SUMIFS(PagFretes!E:E,PagFretes!J:J,R:R,PagFretes!D:D,B:B)+(SUMIFS(PagFreteIndividal!E:E,PagFreteIndividal!J:J,S:S,PagFreteIndividal!F:F,B:B))</f>
        <v>0</v>
      </c>
      <c r="K42" s="113">
        <f>SUMIFS(DespesasMensais!F:F,DespesasMensais!H:H,R:R,DespesasMensais!E:E,B:B)</f>
        <v>5495</v>
      </c>
      <c r="L42" s="112">
        <f>SUMIFS(DesExtFrete!F:F,DesExtFrete!H:H,R:R,DesExtFrete!E:E,B:B)</f>
        <v>0</v>
      </c>
      <c r="M42" s="113">
        <f>SUMIFS(PagOutras!D:D,PagOutras!H:H,R:R,PagOutras!C:C,B:B)</f>
        <v>0</v>
      </c>
      <c r="N42" s="113">
        <f>SUMIFS(CarImplantacao!C:C,CarImplantacao!G:G,R:R,CarImplantacao!D:D,B:B,CarImplantacao!J:J,"Débito")</f>
        <v>0</v>
      </c>
      <c r="O42" s="113">
        <f t="shared" si="1"/>
        <v>25495</v>
      </c>
      <c r="P42" s="131">
        <f t="shared" si="2"/>
        <v>98.94</v>
      </c>
      <c r="Q42" s="115">
        <v>45748.0</v>
      </c>
      <c r="R42" s="15" t="str">
        <f t="shared" si="3"/>
        <v>04/2025</v>
      </c>
      <c r="S42" s="15" t="str">
        <f t="shared" si="4"/>
        <v>CXG-0425</v>
      </c>
    </row>
    <row r="43">
      <c r="A43" s="8" t="s">
        <v>13102</v>
      </c>
      <c r="B43" s="8" t="s">
        <v>1509</v>
      </c>
      <c r="C43" s="113">
        <f>SUMIFS(CarImplantacao!C:C,CarImplantacao!G:G,R:R,CarImplantacao!D:D,B:B,CarImplantacao!J:J,"Crédito")</f>
        <v>11740</v>
      </c>
      <c r="D43" s="131">
        <f>SUMIFS(SaldoInicial!D:D,SaldoInicial!C:C,B:B,SaldoInicial!F:F,R:R)</f>
        <v>169945.56</v>
      </c>
      <c r="E43" s="113">
        <f>SUMIFS(RecebimentoVenda!E:E,RecebimentoVenda!I:I,R:R,RecebimentoVenda!D:D,B:B)</f>
        <v>966617.77</v>
      </c>
      <c r="F43" s="113">
        <f>SUMIFS(Transferencia!D:D,Transferencia!F:F,S:S,Transferencia!E:E,B:B)</f>
        <v>100000</v>
      </c>
      <c r="G43" s="113">
        <f>SUMIFS(PagComisao!F:F,PagComisao!I:I,R:R,PagComisao!E:E,B:B)</f>
        <v>0</v>
      </c>
      <c r="H43" s="113">
        <f>SUMIFS(Transferencia!D:D,Transferencia!F:F,S:S,Transferencia!C:C,B:B)</f>
        <v>424002</v>
      </c>
      <c r="I43" s="113">
        <f>SUMIFS(PagProdutor!F:F,PagProdutor!J:J,R:R,PagProdutor!E:E,B:B)</f>
        <v>728751</v>
      </c>
      <c r="J43" s="113">
        <f>SUMIFS(PagFretes!E:E,PagFretes!J:J,R:R,PagFretes!D:D,B:B)+(SUMIFS(PagFreteIndividal!E:E,PagFreteIndividal!J:J,S:S,PagFreteIndividal!F:F,B:B))</f>
        <v>25619.33</v>
      </c>
      <c r="K43" s="113">
        <f>SUMIFS(DespesasMensais!F:F,DespesasMensais!H:H,R:R,DespesasMensais!E:E,B:B)</f>
        <v>69931</v>
      </c>
      <c r="L43" s="112">
        <f>SUMIFS(DesExtFrete!F:F,DesExtFrete!H:H,R:R,DesExtFrete!E:E,B:B)</f>
        <v>0</v>
      </c>
      <c r="M43" s="113">
        <f>SUMIFS(PagOutras!D:D,PagOutras!H:H,R:R,PagOutras!C:C,B:B)</f>
        <v>0</v>
      </c>
      <c r="N43" s="113">
        <f>SUMIFS(CarImplantacao!C:C,CarImplantacao!G:G,R:R,CarImplantacao!D:D,B:B,CarImplantacao!J:J,"Débito")</f>
        <v>0</v>
      </c>
      <c r="O43" s="113">
        <f t="shared" si="1"/>
        <v>1248303.33</v>
      </c>
      <c r="P43" s="131">
        <f t="shared" si="2"/>
        <v>0</v>
      </c>
      <c r="Q43" s="115">
        <v>45748.0</v>
      </c>
      <c r="R43" s="15" t="str">
        <f t="shared" si="3"/>
        <v>04/2025</v>
      </c>
      <c r="S43" s="15" t="str">
        <f t="shared" si="4"/>
        <v>CXG-0425</v>
      </c>
    </row>
    <row r="44">
      <c r="A44" s="8" t="s">
        <v>13103</v>
      </c>
      <c r="B44" s="8" t="s">
        <v>378</v>
      </c>
      <c r="C44" s="113">
        <f>SUMIFS(CarImplantacao!C:C,CarImplantacao!G:G,R:R,CarImplantacao!D:D,B:B,CarImplantacao!J:J,"Crédito")</f>
        <v>0</v>
      </c>
      <c r="D44" s="131">
        <f>SUMIFS(SaldoInicial!D:D,SaldoInicial!C:C,B:B,SaldoInicial!F:F,R:R)</f>
        <v>0</v>
      </c>
      <c r="E44" s="113">
        <f>SUMIFS(RecebimentoVenda!E:E,RecebimentoVenda!I:I,R:R,RecebimentoVenda!D:D,B:B)</f>
        <v>0</v>
      </c>
      <c r="F44" s="113">
        <f>SUMIFS(Transferencia!D:D,Transferencia!F:F,S:S,Transferencia!E:E,B:B)</f>
        <v>0</v>
      </c>
      <c r="G44" s="113">
        <f>SUMIFS(PagComisao!F:F,PagComisao!I:I,R:R,PagComisao!E:E,B:B)</f>
        <v>0</v>
      </c>
      <c r="H44" s="113">
        <f>SUMIFS(Transferencia!D:D,Transferencia!F:F,S:S,Transferencia!C:C,B:B)</f>
        <v>0</v>
      </c>
      <c r="I44" s="113">
        <f>SUMIFS(PagProdutor!F:F,PagProdutor!J:J,R:R,PagProdutor!E:E,B:B)</f>
        <v>0</v>
      </c>
      <c r="J44" s="113">
        <f>SUMIFS(PagFretes!E:E,PagFretes!J:J,R:R,PagFretes!D:D,B:B)+(SUMIFS(PagFreteIndividal!E:E,PagFreteIndividal!J:J,S:S,PagFreteIndividal!F:F,B:B))</f>
        <v>0</v>
      </c>
      <c r="K44" s="113">
        <f>SUMIFS(DespesasMensais!F:F,DespesasMensais!H:H,R:R,DespesasMensais!E:E,B:B)</f>
        <v>0</v>
      </c>
      <c r="L44" s="112">
        <f>SUMIFS(DesExtFrete!F:F,DesExtFrete!H:H,R:R,DesExtFrete!E:E,B:B)</f>
        <v>0</v>
      </c>
      <c r="M44" s="113">
        <f>SUMIFS(PagOutras!D:D,PagOutras!H:H,R:R,PagOutras!C:C,B:B)</f>
        <v>0</v>
      </c>
      <c r="N44" s="113">
        <f>SUMIFS(CarImplantacao!C:C,CarImplantacao!G:G,R:R,CarImplantacao!D:D,B:B,CarImplantacao!J:J,"Débito")</f>
        <v>0</v>
      </c>
      <c r="O44" s="113">
        <f t="shared" si="1"/>
        <v>0</v>
      </c>
      <c r="P44" s="131">
        <f t="shared" si="2"/>
        <v>0</v>
      </c>
      <c r="Q44" s="115">
        <v>45748.0</v>
      </c>
      <c r="R44" s="15" t="str">
        <f t="shared" si="3"/>
        <v>04/2025</v>
      </c>
      <c r="S44" s="15" t="str">
        <f t="shared" si="4"/>
        <v>CXG-0425</v>
      </c>
    </row>
    <row r="45">
      <c r="A45" s="8" t="s">
        <v>13104</v>
      </c>
      <c r="B45" s="8" t="s">
        <v>405</v>
      </c>
      <c r="C45" s="113">
        <f>SUMIFS(CarImplantacao!C:C,CarImplantacao!G:G,R:R,CarImplantacao!D:D,B:B,CarImplantacao!J:J,"Crédito")</f>
        <v>0</v>
      </c>
      <c r="D45" s="131">
        <f>SUMIFS(SaldoInicial!D:D,SaldoInicial!C:C,B:B,SaldoInicial!F:F,R:R)</f>
        <v>0</v>
      </c>
      <c r="E45" s="113">
        <f>SUMIFS(RecebimentoVenda!E:E,RecebimentoVenda!I:I,R:R,RecebimentoVenda!D:D,B:B)</f>
        <v>0</v>
      </c>
      <c r="F45" s="113">
        <f>SUMIFS(Transferencia!D:D,Transferencia!F:F,S:S,Transferencia!E:E,B:B)</f>
        <v>0</v>
      </c>
      <c r="G45" s="113">
        <f>SUMIFS(PagComisao!F:F,PagComisao!I:I,R:R,PagComisao!E:E,B:B)</f>
        <v>0</v>
      </c>
      <c r="H45" s="113">
        <f>SUMIFS(Transferencia!D:D,Transferencia!F:F,S:S,Transferencia!C:C,B:B)</f>
        <v>0</v>
      </c>
      <c r="I45" s="113">
        <f>SUMIFS(PagProdutor!F:F,PagProdutor!J:J,R:R,PagProdutor!E:E,B:B)</f>
        <v>0</v>
      </c>
      <c r="J45" s="113">
        <f>SUMIFS(PagFretes!E:E,PagFretes!J:J,R:R,PagFretes!D:D,B:B)+(SUMIFS(PagFreteIndividal!E:E,PagFreteIndividal!J:J,S:S,PagFreteIndividal!F:F,B:B))</f>
        <v>0</v>
      </c>
      <c r="K45" s="113">
        <f>SUMIFS(DespesasMensais!F:F,DespesasMensais!H:H,R:R,DespesasMensais!E:E,B:B)</f>
        <v>0</v>
      </c>
      <c r="L45" s="112">
        <f>SUMIFS(DesExtFrete!F:F,DesExtFrete!H:H,R:R,DesExtFrete!E:E,B:B)</f>
        <v>0</v>
      </c>
      <c r="M45" s="113">
        <f>SUMIFS(PagOutras!D:D,PagOutras!H:H,R:R,PagOutras!C:C,B:B)</f>
        <v>0</v>
      </c>
      <c r="N45" s="113">
        <f>SUMIFS(CarImplantacao!C:C,CarImplantacao!G:G,R:R,CarImplantacao!D:D,B:B,CarImplantacao!J:J,"Débito")</f>
        <v>0</v>
      </c>
      <c r="O45" s="113">
        <f t="shared" si="1"/>
        <v>0</v>
      </c>
      <c r="P45" s="131">
        <f t="shared" si="2"/>
        <v>0</v>
      </c>
      <c r="Q45" s="115">
        <v>45748.0</v>
      </c>
      <c r="R45" s="15" t="str">
        <f t="shared" si="3"/>
        <v>04/2025</v>
      </c>
      <c r="S45" s="15" t="str">
        <f t="shared" si="4"/>
        <v>CXG-0425</v>
      </c>
    </row>
    <row r="46">
      <c r="A46" s="8" t="s">
        <v>13105</v>
      </c>
      <c r="B46" s="8" t="s">
        <v>1632</v>
      </c>
      <c r="C46" s="113">
        <f>SUMIFS(CarImplantacao!C:C,CarImplantacao!G:G,R:R,CarImplantacao!D:D,B:B,CarImplantacao!J:J,"Crédito")</f>
        <v>0</v>
      </c>
      <c r="D46" s="131">
        <f>SUMIFS(SaldoInicial!D:D,SaldoInicial!C:C,B:B,SaldoInicial!F:F,R:R)</f>
        <v>-54276</v>
      </c>
      <c r="E46" s="113">
        <f>SUMIFS(RecebimentoVenda!E:E,RecebimentoVenda!I:I,R:R,RecebimentoVenda!D:D,B:B)</f>
        <v>100000</v>
      </c>
      <c r="F46" s="113">
        <f>SUMIFS(Transferencia!D:D,Transferencia!F:F,S:S,Transferencia!E:E,B:B)</f>
        <v>54276</v>
      </c>
      <c r="G46" s="113">
        <f>SUMIFS(PagComisao!F:F,PagComisao!I:I,R:R,PagComisao!E:E,B:B)</f>
        <v>0</v>
      </c>
      <c r="H46" s="113">
        <f>SUMIFS(Transferencia!D:D,Transferencia!F:F,S:S,Transferencia!C:C,B:B)</f>
        <v>100000</v>
      </c>
      <c r="I46" s="113">
        <f>SUMIFS(PagProdutor!F:F,PagProdutor!J:J,R:R,PagProdutor!E:E,B:B)</f>
        <v>0</v>
      </c>
      <c r="J46" s="113">
        <f>SUMIFS(PagFretes!E:E,PagFretes!J:J,R:R,PagFretes!D:D,B:B)+(SUMIFS(PagFreteIndividal!E:E,PagFreteIndividal!J:J,S:S,PagFreteIndividal!F:F,B:B))</f>
        <v>0</v>
      </c>
      <c r="K46" s="113">
        <f>SUMIFS(DespesasMensais!F:F,DespesasMensais!H:H,R:R,DespesasMensais!E:E,B:B)</f>
        <v>0</v>
      </c>
      <c r="L46" s="112">
        <f>SUMIFS(DesExtFrete!F:F,DesExtFrete!H:H,R:R,DesExtFrete!E:E,B:B)</f>
        <v>0</v>
      </c>
      <c r="M46" s="113">
        <f>SUMIFS(PagOutras!D:D,PagOutras!H:H,R:R,PagOutras!C:C,B:B)</f>
        <v>0</v>
      </c>
      <c r="N46" s="113">
        <f>SUMIFS(CarImplantacao!C:C,CarImplantacao!G:G,R:R,CarImplantacao!D:D,B:B,CarImplantacao!J:J,"Débito")</f>
        <v>0</v>
      </c>
      <c r="O46" s="113">
        <f t="shared" si="1"/>
        <v>100000</v>
      </c>
      <c r="P46" s="131">
        <f t="shared" si="2"/>
        <v>0</v>
      </c>
      <c r="Q46" s="115">
        <v>45748.0</v>
      </c>
      <c r="R46" s="15" t="str">
        <f t="shared" si="3"/>
        <v>04/2025</v>
      </c>
      <c r="S46" s="15" t="str">
        <f t="shared" si="4"/>
        <v>CXG-0425</v>
      </c>
    </row>
    <row r="47">
      <c r="A47" s="8" t="s">
        <v>13106</v>
      </c>
      <c r="B47" s="8" t="s">
        <v>1575</v>
      </c>
      <c r="C47" s="113">
        <f>SUMIFS(CarImplantacao!C:C,CarImplantacao!G:G,R:R,CarImplantacao!D:D,B:B,CarImplantacao!J:J,"Crédito")</f>
        <v>269631</v>
      </c>
      <c r="D47" s="131">
        <f>SUMIFS(SaldoInicial!D:D,SaldoInicial!C:C,B:B,SaldoInicial!F:F,R:R)</f>
        <v>0</v>
      </c>
      <c r="E47" s="113">
        <f>SUMIFS(RecebimentoVenda!E:E,RecebimentoVenda!I:I,R:R,RecebimentoVenda!D:D,B:B)</f>
        <v>1570742.53</v>
      </c>
      <c r="F47" s="113">
        <f>SUMIFS(Transferencia!D:D,Transferencia!F:F,S:S,Transferencia!E:E,B:B)</f>
        <v>0</v>
      </c>
      <c r="G47" s="113">
        <f>SUMIFS(PagComisao!F:F,PagComisao!I:I,R:R,PagComisao!E:E,B:B)</f>
        <v>0</v>
      </c>
      <c r="H47" s="113">
        <f>SUMIFS(Transferencia!D:D,Transferencia!F:F,S:S,Transferencia!C:C,B:B)</f>
        <v>0</v>
      </c>
      <c r="I47" s="113">
        <f>SUMIFS(PagProdutor!F:F,PagProdutor!J:J,R:R,PagProdutor!E:E,B:B)</f>
        <v>1688993.53</v>
      </c>
      <c r="J47" s="113">
        <f>SUMIFS(PagFretes!E:E,PagFretes!J:J,R:R,PagFretes!D:D,B:B)+(SUMIFS(PagFreteIndividal!E:E,PagFreteIndividal!J:J,S:S,PagFreteIndividal!F:F,B:B))</f>
        <v>151380</v>
      </c>
      <c r="K47" s="113">
        <f>SUMIFS(DespesasMensais!F:F,DespesasMensais!H:H,R:R,DespesasMensais!E:E,B:B)</f>
        <v>0</v>
      </c>
      <c r="L47" s="112">
        <f>SUMIFS(DesExtFrete!F:F,DesExtFrete!H:H,R:R,DesExtFrete!E:E,B:B)</f>
        <v>0</v>
      </c>
      <c r="M47" s="113">
        <f>SUMIFS(PagOutras!D:D,PagOutras!H:H,R:R,PagOutras!C:C,B:B)</f>
        <v>0</v>
      </c>
      <c r="N47" s="113">
        <f>SUMIFS(CarImplantacao!C:C,CarImplantacao!G:G,R:R,CarImplantacao!D:D,B:B,CarImplantacao!J:J,"Débito")</f>
        <v>0</v>
      </c>
      <c r="O47" s="113">
        <f t="shared" si="1"/>
        <v>1840373.53</v>
      </c>
      <c r="P47" s="131">
        <f t="shared" si="2"/>
        <v>0</v>
      </c>
      <c r="Q47" s="115">
        <v>45748.0</v>
      </c>
      <c r="R47" s="15" t="str">
        <f t="shared" si="3"/>
        <v>04/2025</v>
      </c>
      <c r="S47" s="15" t="str">
        <f t="shared" si="4"/>
        <v>CXG-0425</v>
      </c>
    </row>
    <row r="48">
      <c r="A48" s="8" t="s">
        <v>13107</v>
      </c>
      <c r="B48" s="68" t="s">
        <v>3277</v>
      </c>
      <c r="C48" s="113">
        <f>SUMIFS(CarImplantacao!C:C,CarImplantacao!G:G,R:R,CarImplantacao!D:D,B:B,CarImplantacao!J:J,"Crédito")</f>
        <v>0</v>
      </c>
      <c r="D48" s="131">
        <f>SUMIFS(SaldoInicial!D:D,SaldoInicial!C:C,B:B,SaldoInicial!F:F,R:R)</f>
        <v>0</v>
      </c>
      <c r="E48" s="113">
        <f>SUMIFS(RecebimentoVenda!E:E,RecebimentoVenda!I:I,R:R,RecebimentoVenda!D:D,B:B)</f>
        <v>0</v>
      </c>
      <c r="F48" s="113">
        <f>SUMIFS(Transferencia!D:D,Transferencia!F:F,S:S,Transferencia!E:E,B:B)</f>
        <v>0</v>
      </c>
      <c r="G48" s="113">
        <f>SUMIFS(PagComisao!F:F,PagComisao!I:I,R:R,PagComisao!E:E,B:B)</f>
        <v>0</v>
      </c>
      <c r="H48" s="113">
        <f>SUMIFS(Transferencia!D:D,Transferencia!F:F,S:S,Transferencia!C:C,B:B)</f>
        <v>0</v>
      </c>
      <c r="I48" s="113">
        <f>SUMIFS(PagProdutor!F:F,PagProdutor!J:J,R:R,PagProdutor!E:E,B:B)</f>
        <v>0</v>
      </c>
      <c r="J48" s="113">
        <f>SUMIFS(PagFretes!E:E,PagFretes!J:J,R:R,PagFretes!D:D,B:B)+(SUMIFS(PagFreteIndividal!E:E,PagFreteIndividal!J:J,S:S,PagFreteIndividal!F:F,B:B))</f>
        <v>0</v>
      </c>
      <c r="K48" s="113">
        <f>SUMIFS(DespesasMensais!F:F,DespesasMensais!H:H,R:R,DespesasMensais!E:E,B:B)</f>
        <v>0</v>
      </c>
      <c r="L48" s="112">
        <f>SUMIFS(DesExtFrete!F:F,DesExtFrete!H:H,R:R,DesExtFrete!E:E,B:B)</f>
        <v>0</v>
      </c>
      <c r="M48" s="113">
        <f>SUMIFS(PagOutras!D:D,PagOutras!H:H,R:R,PagOutras!C:C,B:B)</f>
        <v>0</v>
      </c>
      <c r="N48" s="113">
        <f>SUMIFS(CarImplantacao!C:C,CarImplantacao!G:G,R:R,CarImplantacao!D:D,B:B,CarImplantacao!J:J,"Débito")</f>
        <v>0</v>
      </c>
      <c r="O48" s="113">
        <f t="shared" si="1"/>
        <v>0</v>
      </c>
      <c r="P48" s="131">
        <f t="shared" si="2"/>
        <v>0</v>
      </c>
      <c r="Q48" s="115">
        <v>45778.0</v>
      </c>
      <c r="R48" s="15" t="str">
        <f t="shared" si="3"/>
        <v>05/2025</v>
      </c>
      <c r="S48" s="15" t="str">
        <f t="shared" si="4"/>
        <v>CXG-0525</v>
      </c>
    </row>
    <row r="49">
      <c r="A49" s="8" t="s">
        <v>13108</v>
      </c>
      <c r="B49" s="68" t="s">
        <v>9816</v>
      </c>
      <c r="C49" s="113">
        <f>SUMIFS(CarImplantacao!C:C,CarImplantacao!G:G,R:R,CarImplantacao!D:D,B:B,CarImplantacao!J:J,"Crédito")</f>
        <v>0</v>
      </c>
      <c r="D49" s="131">
        <f>SUMIFS(SaldoInicial!D:D,SaldoInicial!C:C,B:B,SaldoInicial!F:F,R:R)</f>
        <v>0</v>
      </c>
      <c r="E49" s="113">
        <f>SUMIFS(RecebimentoVenda!E:E,RecebimentoVenda!I:I,R:R,RecebimentoVenda!D:D,B:B)</f>
        <v>0</v>
      </c>
      <c r="F49" s="113">
        <f>SUMIFS(Transferencia!D:D,Transferencia!F:F,S:S,Transferencia!E:E,B:B)</f>
        <v>0</v>
      </c>
      <c r="G49" s="113">
        <f>SUMIFS(PagComisao!F:F,PagComisao!I:I,R:R,PagComisao!E:E,B:B)</f>
        <v>0</v>
      </c>
      <c r="H49" s="113">
        <f>SUMIFS(Transferencia!D:D,Transferencia!F:F,S:S,Transferencia!C:C,B:B)</f>
        <v>0</v>
      </c>
      <c r="I49" s="113">
        <f>SUMIFS(PagProdutor!F:F,PagProdutor!J:J,R:R,PagProdutor!E:E,B:B)</f>
        <v>0</v>
      </c>
      <c r="J49" s="113">
        <f>SUMIFS(PagFretes!E:E,PagFretes!J:J,R:R,PagFretes!D:D,B:B)+(SUMIFS(PagFreteIndividal!E:E,PagFreteIndividal!J:J,S:S,PagFreteIndividal!F:F,B:B))</f>
        <v>0</v>
      </c>
      <c r="K49" s="113">
        <f>SUMIFS(DespesasMensais!F:F,DespesasMensais!H:H,R:R,DespesasMensais!E:E,B:B)</f>
        <v>0</v>
      </c>
      <c r="L49" s="112">
        <f>SUMIFS(DesExtFrete!F:F,DesExtFrete!H:H,R:R,DesExtFrete!E:E,B:B)</f>
        <v>0</v>
      </c>
      <c r="M49" s="113">
        <f>SUMIFS(PagOutras!D:D,PagOutras!H:H,R:R,PagOutras!C:C,B:B)</f>
        <v>0</v>
      </c>
      <c r="N49" s="113">
        <f>SUMIFS(CarImplantacao!C:C,CarImplantacao!G:G,R:R,CarImplantacao!D:D,B:B,CarImplantacao!J:J,"Débito")</f>
        <v>0</v>
      </c>
      <c r="O49" s="113">
        <f t="shared" si="1"/>
        <v>0</v>
      </c>
      <c r="P49" s="131">
        <f t="shared" si="2"/>
        <v>0</v>
      </c>
      <c r="Q49" s="115">
        <v>45778.0</v>
      </c>
      <c r="R49" s="15" t="str">
        <f t="shared" si="3"/>
        <v>05/2025</v>
      </c>
      <c r="S49" s="15" t="str">
        <f t="shared" si="4"/>
        <v>CXG-0525</v>
      </c>
    </row>
    <row r="50">
      <c r="A50" s="8" t="s">
        <v>13109</v>
      </c>
      <c r="B50" s="68" t="s">
        <v>1505</v>
      </c>
      <c r="C50" s="113">
        <f>SUMIFS(CarImplantacao!C:C,CarImplantacao!G:G,R:R,CarImplantacao!D:D,B:B,CarImplantacao!J:J,"Crédito")</f>
        <v>0</v>
      </c>
      <c r="D50" s="131">
        <f>SUMIFS(SaldoInicial!D:D,SaldoInicial!C:C,B:B,SaldoInicial!F:F,R:R)</f>
        <v>99701.12</v>
      </c>
      <c r="E50" s="113">
        <f>SUMIFS(RecebimentoVenda!E:E,RecebimentoVenda!I:I,R:R,RecebimentoVenda!D:D,B:B)</f>
        <v>62000</v>
      </c>
      <c r="F50" s="113">
        <f>SUMIFS(Transferencia!D:D,Transferencia!F:F,S:S,Transferencia!E:E,B:B)</f>
        <v>10000</v>
      </c>
      <c r="G50" s="113">
        <f>SUMIFS(PagComisao!F:F,PagComisao!I:I,R:R,PagComisao!E:E,B:B)</f>
        <v>0</v>
      </c>
      <c r="H50" s="113">
        <f>SUMIFS(Transferencia!D:D,Transferencia!F:F,S:S,Transferencia!C:C,B:B)</f>
        <v>0</v>
      </c>
      <c r="I50" s="113">
        <f>SUMIFS(PagProdutor!F:F,PagProdutor!J:J,R:R,PagProdutor!E:E,B:B)</f>
        <v>149500</v>
      </c>
      <c r="J50" s="113">
        <f>SUMIFS(PagFretes!E:E,PagFretes!J:J,R:R,PagFretes!D:D,B:B)+(SUMIFS(PagFreteIndividal!E:E,PagFreteIndividal!J:J,S:S,PagFreteIndividal!F:F,B:B))</f>
        <v>0</v>
      </c>
      <c r="K50" s="113">
        <f>SUMIFS(DespesasMensais!F:F,DespesasMensais!H:H,R:R,DespesasMensais!E:E,B:B)</f>
        <v>17474.54</v>
      </c>
      <c r="L50" s="112">
        <f>SUMIFS(DesExtFrete!F:F,DesExtFrete!H:H,R:R,DesExtFrete!E:E,B:B)</f>
        <v>0</v>
      </c>
      <c r="M50" s="113">
        <f>SUMIFS(PagOutras!D:D,PagOutras!H:H,R:R,PagOutras!C:C,B:B)</f>
        <v>0</v>
      </c>
      <c r="N50" s="113">
        <f>SUMIFS(CarImplantacao!C:C,CarImplantacao!G:G,R:R,CarImplantacao!D:D,B:B,CarImplantacao!J:J,"Débito")</f>
        <v>0</v>
      </c>
      <c r="O50" s="113">
        <f t="shared" si="1"/>
        <v>166974.54</v>
      </c>
      <c r="P50" s="131">
        <f t="shared" si="2"/>
        <v>4726.58</v>
      </c>
      <c r="Q50" s="115">
        <v>45778.0</v>
      </c>
      <c r="R50" s="15" t="str">
        <f t="shared" si="3"/>
        <v>05/2025</v>
      </c>
      <c r="S50" s="15" t="str">
        <f t="shared" si="4"/>
        <v>CXG-0525</v>
      </c>
    </row>
    <row r="51">
      <c r="A51" s="8" t="s">
        <v>13110</v>
      </c>
      <c r="B51" s="68" t="s">
        <v>1465</v>
      </c>
      <c r="C51" s="113">
        <f>SUMIFS(CarImplantacao!C:C,CarImplantacao!G:G,R:R,CarImplantacao!D:D,B:B,CarImplantacao!J:J,"Crédito")</f>
        <v>2000</v>
      </c>
      <c r="D51" s="131">
        <f>SUMIFS(SaldoInicial!D:D,SaldoInicial!C:C,B:B,SaldoInicial!F:F,R:R)</f>
        <v>-9978.69</v>
      </c>
      <c r="E51" s="113">
        <f>SUMIFS(RecebimentoVenda!E:E,RecebimentoVenda!I:I,R:R,RecebimentoVenda!D:D,B:B)</f>
        <v>1490483.33</v>
      </c>
      <c r="F51" s="113">
        <f>SUMIFS(Transferencia!D:D,Transferencia!F:F,S:S,Transferencia!E:E,B:B)</f>
        <v>0</v>
      </c>
      <c r="G51" s="113">
        <f>SUMIFS(PagComisao!F:F,PagComisao!I:I,R:R,PagComisao!E:E,B:B)</f>
        <v>3586</v>
      </c>
      <c r="H51" s="113">
        <f>SUMIFS(Transferencia!D:D,Transferencia!F:F,S:S,Transferencia!C:C,B:B)</f>
        <v>198000</v>
      </c>
      <c r="I51" s="113">
        <f>SUMIFS(PagProdutor!F:F,PagProdutor!J:J,R:R,PagProdutor!E:E,B:B)</f>
        <v>784215.84</v>
      </c>
      <c r="J51" s="113">
        <f>SUMIFS(PagFretes!E:E,PagFretes!J:J,R:R,PagFretes!D:D,B:B)+(SUMIFS(PagFreteIndividal!E:E,PagFreteIndividal!J:J,S:S,PagFreteIndividal!F:F,B:B))</f>
        <v>271279.25</v>
      </c>
      <c r="K51" s="113">
        <f>SUMIFS(DespesasMensais!F:F,DespesasMensais!H:H,R:R,DespesasMensais!E:E,B:B)</f>
        <v>19550.17</v>
      </c>
      <c r="L51" s="112">
        <f>SUMIFS(DesExtFrete!F:F,DesExtFrete!H:H,R:R,DesExtFrete!E:E,B:B)</f>
        <v>0</v>
      </c>
      <c r="M51" s="113">
        <f>SUMIFS(PagOutras!D:D,PagOutras!H:H,R:R,PagOutras!C:C,B:B)</f>
        <v>0</v>
      </c>
      <c r="N51" s="113">
        <f>SUMIFS(CarImplantacao!C:C,CarImplantacao!G:G,R:R,CarImplantacao!D:D,B:B,CarImplantacao!J:J,"Débito")</f>
        <v>0</v>
      </c>
      <c r="O51" s="113">
        <f t="shared" si="1"/>
        <v>1276631.26</v>
      </c>
      <c r="P51" s="131">
        <f t="shared" si="2"/>
        <v>205873.38</v>
      </c>
      <c r="Q51" s="115">
        <v>45778.0</v>
      </c>
      <c r="R51" s="15" t="str">
        <f t="shared" si="3"/>
        <v>05/2025</v>
      </c>
      <c r="S51" s="15" t="str">
        <f t="shared" si="4"/>
        <v>CXG-0525</v>
      </c>
    </row>
    <row r="52">
      <c r="A52" s="8" t="s">
        <v>13111</v>
      </c>
      <c r="B52" s="68" t="s">
        <v>2212</v>
      </c>
      <c r="C52" s="113">
        <f>SUMIFS(CarImplantacao!C:C,CarImplantacao!G:G,R:R,CarImplantacao!D:D,B:B,CarImplantacao!J:J,"Crédito")</f>
        <v>0</v>
      </c>
      <c r="D52" s="131">
        <f>SUMIFS(SaldoInicial!D:D,SaldoInicial!C:C,B:B,SaldoInicial!F:F,R:R)</f>
        <v>0</v>
      </c>
      <c r="E52" s="113">
        <f>SUMIFS(RecebimentoVenda!E:E,RecebimentoVenda!I:I,R:R,RecebimentoVenda!D:D,B:B)</f>
        <v>0</v>
      </c>
      <c r="F52" s="113">
        <f>SUMIFS(Transferencia!D:D,Transferencia!F:F,S:S,Transferencia!E:E,B:B)</f>
        <v>0</v>
      </c>
      <c r="G52" s="113">
        <f>SUMIFS(PagComisao!F:F,PagComisao!I:I,R:R,PagComisao!E:E,B:B)</f>
        <v>0</v>
      </c>
      <c r="H52" s="113">
        <f>SUMIFS(Transferencia!D:D,Transferencia!F:F,S:S,Transferencia!C:C,B:B)</f>
        <v>0</v>
      </c>
      <c r="I52" s="113">
        <f>SUMIFS(PagProdutor!F:F,PagProdutor!J:J,R:R,PagProdutor!E:E,B:B)</f>
        <v>0</v>
      </c>
      <c r="J52" s="113">
        <f>SUMIFS(PagFretes!E:E,PagFretes!J:J,R:R,PagFretes!D:D,B:B)+(SUMIFS(PagFreteIndividal!E:E,PagFreteIndividal!J:J,S:S,PagFreteIndividal!F:F,B:B))</f>
        <v>0</v>
      </c>
      <c r="K52" s="113">
        <f>SUMIFS(DespesasMensais!F:F,DespesasMensais!H:H,R:R,DespesasMensais!E:E,B:B)</f>
        <v>0</v>
      </c>
      <c r="L52" s="112">
        <f>SUMIFS(DesExtFrete!F:F,DesExtFrete!H:H,R:R,DesExtFrete!E:E,B:B)</f>
        <v>0</v>
      </c>
      <c r="M52" s="113">
        <f>SUMIFS(PagOutras!D:D,PagOutras!H:H,R:R,PagOutras!C:C,B:B)</f>
        <v>0</v>
      </c>
      <c r="N52" s="113">
        <f>SUMIFS(CarImplantacao!C:C,CarImplantacao!G:G,R:R,CarImplantacao!D:D,B:B,CarImplantacao!J:J,"Débito")</f>
        <v>0</v>
      </c>
      <c r="O52" s="113">
        <f t="shared" si="1"/>
        <v>0</v>
      </c>
      <c r="P52" s="131">
        <f t="shared" si="2"/>
        <v>0</v>
      </c>
      <c r="Q52" s="115">
        <v>45778.0</v>
      </c>
      <c r="R52" s="15" t="str">
        <f t="shared" si="3"/>
        <v>05/2025</v>
      </c>
      <c r="S52" s="15" t="str">
        <f t="shared" si="4"/>
        <v>CXG-0525</v>
      </c>
    </row>
    <row r="53">
      <c r="A53" s="8" t="s">
        <v>13112</v>
      </c>
      <c r="B53" s="68" t="s">
        <v>1478</v>
      </c>
      <c r="C53" s="113">
        <f>SUMIFS(CarImplantacao!C:C,CarImplantacao!G:G,R:R,CarImplantacao!D:D,B:B,CarImplantacao!J:J,"Crédito")</f>
        <v>0</v>
      </c>
      <c r="D53" s="131">
        <f>SUMIFS(SaldoInicial!D:D,SaldoInicial!C:C,B:B,SaldoInicial!F:F,R:R)</f>
        <v>163854.5</v>
      </c>
      <c r="E53" s="113">
        <f>SUMIFS(RecebimentoVenda!E:E,RecebimentoVenda!I:I,R:R,RecebimentoVenda!D:D,B:B)</f>
        <v>1177024.09</v>
      </c>
      <c r="F53" s="113">
        <f>SUMIFS(Transferencia!D:D,Transferencia!F:F,S:S,Transferencia!E:E,B:B)</f>
        <v>54000</v>
      </c>
      <c r="G53" s="113">
        <f>SUMIFS(PagComisao!F:F,PagComisao!I:I,R:R,PagComisao!E:E,B:B)</f>
        <v>0</v>
      </c>
      <c r="H53" s="113">
        <f>SUMIFS(Transferencia!D:D,Transferencia!F:F,S:S,Transferencia!C:C,B:B)</f>
        <v>0</v>
      </c>
      <c r="I53" s="113">
        <f>SUMIFS(PagProdutor!F:F,PagProdutor!J:J,R:R,PagProdutor!E:E,B:B)</f>
        <v>1022197.41</v>
      </c>
      <c r="J53" s="113">
        <f>SUMIFS(PagFretes!E:E,PagFretes!J:J,R:R,PagFretes!D:D,B:B)+(SUMIFS(PagFreteIndividal!E:E,PagFreteIndividal!J:J,S:S,PagFreteIndividal!F:F,B:B))</f>
        <v>126137.41</v>
      </c>
      <c r="K53" s="113">
        <f>SUMIFS(DespesasMensais!F:F,DespesasMensais!H:H,R:R,DespesasMensais!E:E,B:B)</f>
        <v>82027.76</v>
      </c>
      <c r="L53" s="112">
        <f>SUMIFS(DesExtFrete!F:F,DesExtFrete!H:H,R:R,DesExtFrete!E:E,B:B)</f>
        <v>3.2</v>
      </c>
      <c r="M53" s="113">
        <f>SUMIFS(PagOutras!D:D,PagOutras!H:H,R:R,PagOutras!C:C,B:B)</f>
        <v>0</v>
      </c>
      <c r="N53" s="113">
        <f>SUMIFS(CarImplantacao!C:C,CarImplantacao!G:G,R:R,CarImplantacao!D:D,B:B,CarImplantacao!J:J,"Débito")</f>
        <v>0</v>
      </c>
      <c r="O53" s="113">
        <f t="shared" si="1"/>
        <v>1230365.78</v>
      </c>
      <c r="P53" s="131">
        <f t="shared" si="2"/>
        <v>164512.81</v>
      </c>
      <c r="Q53" s="115">
        <v>45778.0</v>
      </c>
      <c r="R53" s="15" t="str">
        <f t="shared" si="3"/>
        <v>05/2025</v>
      </c>
      <c r="S53" s="15" t="str">
        <f t="shared" si="4"/>
        <v>CXG-0525</v>
      </c>
    </row>
    <row r="54">
      <c r="A54" s="8" t="s">
        <v>13113</v>
      </c>
      <c r="B54" s="68" t="s">
        <v>1520</v>
      </c>
      <c r="C54" s="113">
        <f>SUMIFS(CarImplantacao!C:C,CarImplantacao!G:G,R:R,CarImplantacao!D:D,B:B,CarImplantacao!J:J,"Crédito")</f>
        <v>0</v>
      </c>
      <c r="D54" s="131">
        <f>SUMIFS(SaldoInicial!D:D,SaldoInicial!C:C,B:B,SaldoInicial!F:F,R:R)</f>
        <v>98.94</v>
      </c>
      <c r="E54" s="113">
        <f>SUMIFS(RecebimentoVenda!E:E,RecebimentoVenda!I:I,R:R,RecebimentoVenda!D:D,B:B)</f>
        <v>0</v>
      </c>
      <c r="F54" s="113">
        <f>SUMIFS(Transferencia!D:D,Transferencia!F:F,S:S,Transferencia!E:E,B:B)</f>
        <v>188000</v>
      </c>
      <c r="G54" s="113">
        <f>SUMIFS(PagComisao!F:F,PagComisao!I:I,R:R,PagComisao!E:E,B:B)</f>
        <v>0</v>
      </c>
      <c r="H54" s="113">
        <f>SUMIFS(Transferencia!D:D,Transferencia!F:F,S:S,Transferencia!C:C,B:B)</f>
        <v>0</v>
      </c>
      <c r="I54" s="113">
        <f>SUMIFS(PagProdutor!F:F,PagProdutor!J:J,R:R,PagProdutor!E:E,B:B)</f>
        <v>187300.01</v>
      </c>
      <c r="J54" s="113">
        <f>SUMIFS(PagFretes!E:E,PagFretes!J:J,R:R,PagFretes!D:D,B:B)+(SUMIFS(PagFreteIndividal!E:E,PagFreteIndividal!J:J,S:S,PagFreteIndividal!F:F,B:B))</f>
        <v>0</v>
      </c>
      <c r="K54" s="113">
        <f>SUMIFS(DespesasMensais!F:F,DespesasMensais!H:H,R:R,DespesasMensais!E:E,B:B)</f>
        <v>0</v>
      </c>
      <c r="L54" s="112">
        <f>SUMIFS(DesExtFrete!F:F,DesExtFrete!H:H,R:R,DesExtFrete!E:E,B:B)</f>
        <v>0</v>
      </c>
      <c r="M54" s="113">
        <f>SUMIFS(PagOutras!D:D,PagOutras!H:H,R:R,PagOutras!C:C,B:B)</f>
        <v>0</v>
      </c>
      <c r="N54" s="113">
        <f>SUMIFS(CarImplantacao!C:C,CarImplantacao!G:G,R:R,CarImplantacao!D:D,B:B,CarImplantacao!J:J,"Débito")</f>
        <v>0</v>
      </c>
      <c r="O54" s="113">
        <f t="shared" si="1"/>
        <v>187300.01</v>
      </c>
      <c r="P54" s="131">
        <f t="shared" si="2"/>
        <v>798.93</v>
      </c>
      <c r="Q54" s="115">
        <v>45778.0</v>
      </c>
      <c r="R54" s="15" t="str">
        <f t="shared" si="3"/>
        <v>05/2025</v>
      </c>
      <c r="S54" s="15" t="str">
        <f t="shared" si="4"/>
        <v>CXG-0525</v>
      </c>
    </row>
    <row r="55">
      <c r="A55" s="8" t="s">
        <v>13114</v>
      </c>
      <c r="B55" s="68" t="s">
        <v>1509</v>
      </c>
      <c r="C55" s="113">
        <f>SUMIFS(CarImplantacao!C:C,CarImplantacao!G:G,R:R,CarImplantacao!D:D,B:B,CarImplantacao!J:J,"Crédito")</f>
        <v>0</v>
      </c>
      <c r="D55" s="131">
        <f>SUMIFS(SaldoInicial!D:D,SaldoInicial!C:C,B:B,SaldoInicial!F:F,R:R)</f>
        <v>0</v>
      </c>
      <c r="E55" s="113">
        <f>SUMIFS(RecebimentoVenda!E:E,RecebimentoVenda!I:I,R:R,RecebimentoVenda!D:D,B:B)</f>
        <v>697386.34</v>
      </c>
      <c r="F55" s="113">
        <f>SUMIFS(Transferencia!D:D,Transferencia!F:F,S:S,Transferencia!E:E,B:B)</f>
        <v>0</v>
      </c>
      <c r="G55" s="113">
        <f>SUMIFS(PagComisao!F:F,PagComisao!I:I,R:R,PagComisao!E:E,B:B)</f>
        <v>0</v>
      </c>
      <c r="H55" s="113">
        <f>SUMIFS(Transferencia!D:D,Transferencia!F:F,S:S,Transferencia!C:C,B:B)</f>
        <v>54000</v>
      </c>
      <c r="I55" s="113">
        <f>SUMIFS(PagProdutor!F:F,PagProdutor!J:J,R:R,PagProdutor!E:E,B:B)</f>
        <v>613976.04</v>
      </c>
      <c r="J55" s="113">
        <f>SUMIFS(PagFretes!E:E,PagFretes!J:J,R:R,PagFretes!D:D,B:B)+(SUMIFS(PagFreteIndividal!E:E,PagFreteIndividal!J:J,S:S,PagFreteIndividal!F:F,B:B))</f>
        <v>9410</v>
      </c>
      <c r="K55" s="113">
        <f>SUMIFS(DespesasMensais!F:F,DespesasMensais!H:H,R:R,DespesasMensais!E:E,B:B)</f>
        <v>0.01</v>
      </c>
      <c r="L55" s="112">
        <f>SUMIFS(DesExtFrete!F:F,DesExtFrete!H:H,R:R,DesExtFrete!E:E,B:B)</f>
        <v>0</v>
      </c>
      <c r="M55" s="113">
        <f>SUMIFS(PagOutras!D:D,PagOutras!H:H,R:R,PagOutras!C:C,B:B)</f>
        <v>20000</v>
      </c>
      <c r="N55" s="113">
        <f>SUMIFS(CarImplantacao!C:C,CarImplantacao!G:G,R:R,CarImplantacao!D:D,B:B,CarImplantacao!J:J,"Débito")</f>
        <v>0</v>
      </c>
      <c r="O55" s="113">
        <f t="shared" si="1"/>
        <v>697386.05</v>
      </c>
      <c r="P55" s="131">
        <f t="shared" si="2"/>
        <v>0.2899999999</v>
      </c>
      <c r="Q55" s="115">
        <v>45778.0</v>
      </c>
      <c r="R55" s="15" t="str">
        <f t="shared" si="3"/>
        <v>05/2025</v>
      </c>
      <c r="S55" s="15" t="str">
        <f t="shared" si="4"/>
        <v>CXG-0525</v>
      </c>
    </row>
    <row r="56">
      <c r="A56" s="8" t="s">
        <v>13115</v>
      </c>
      <c r="B56" s="68" t="s">
        <v>378</v>
      </c>
      <c r="C56" s="113">
        <f>SUMIFS(CarImplantacao!C:C,CarImplantacao!G:G,R:R,CarImplantacao!D:D,B:B,CarImplantacao!J:J,"Crédito")</f>
        <v>0</v>
      </c>
      <c r="D56" s="131">
        <f>SUMIFS(SaldoInicial!D:D,SaldoInicial!C:C,B:B,SaldoInicial!F:F,R:R)</f>
        <v>0</v>
      </c>
      <c r="E56" s="113">
        <f>SUMIFS(RecebimentoVenda!E:E,RecebimentoVenda!I:I,R:R,RecebimentoVenda!D:D,B:B)</f>
        <v>0</v>
      </c>
      <c r="F56" s="113">
        <f>SUMIFS(Transferencia!D:D,Transferencia!F:F,S:S,Transferencia!E:E,B:B)</f>
        <v>0</v>
      </c>
      <c r="G56" s="113">
        <f>SUMIFS(PagComisao!F:F,PagComisao!I:I,R:R,PagComisao!E:E,B:B)</f>
        <v>0</v>
      </c>
      <c r="H56" s="113">
        <f>SUMIFS(Transferencia!D:D,Transferencia!F:F,S:S,Transferencia!C:C,B:B)</f>
        <v>0</v>
      </c>
      <c r="I56" s="113">
        <f>SUMIFS(PagProdutor!F:F,PagProdutor!J:J,R:R,PagProdutor!E:E,B:B)</f>
        <v>0</v>
      </c>
      <c r="J56" s="113">
        <f>SUMIFS(PagFretes!E:E,PagFretes!J:J,R:R,PagFretes!D:D,B:B)+(SUMIFS(PagFreteIndividal!E:E,PagFreteIndividal!J:J,S:S,PagFreteIndividal!F:F,B:B))</f>
        <v>0</v>
      </c>
      <c r="K56" s="113">
        <f>SUMIFS(DespesasMensais!F:F,DespesasMensais!H:H,R:R,DespesasMensais!E:E,B:B)</f>
        <v>0</v>
      </c>
      <c r="L56" s="112">
        <f>SUMIFS(DesExtFrete!F:F,DesExtFrete!H:H,R:R,DesExtFrete!E:E,B:B)</f>
        <v>0</v>
      </c>
      <c r="M56" s="113">
        <f>SUMIFS(PagOutras!D:D,PagOutras!H:H,R:R,PagOutras!C:C,B:B)</f>
        <v>0</v>
      </c>
      <c r="N56" s="113">
        <f>SUMIFS(CarImplantacao!C:C,CarImplantacao!G:G,R:R,CarImplantacao!D:D,B:B,CarImplantacao!J:J,"Débito")</f>
        <v>0</v>
      </c>
      <c r="O56" s="113">
        <f t="shared" si="1"/>
        <v>0</v>
      </c>
      <c r="P56" s="131">
        <f t="shared" si="2"/>
        <v>0</v>
      </c>
      <c r="Q56" s="115">
        <v>45778.0</v>
      </c>
      <c r="R56" s="15" t="str">
        <f t="shared" si="3"/>
        <v>05/2025</v>
      </c>
      <c r="S56" s="15" t="str">
        <f t="shared" si="4"/>
        <v>CXG-0525</v>
      </c>
    </row>
    <row r="57">
      <c r="A57" s="8" t="s">
        <v>13116</v>
      </c>
      <c r="B57" s="68" t="s">
        <v>405</v>
      </c>
      <c r="C57" s="113">
        <f>SUMIFS(CarImplantacao!C:C,CarImplantacao!G:G,R:R,CarImplantacao!D:D,B:B,CarImplantacao!J:J,"Crédito")</f>
        <v>0</v>
      </c>
      <c r="D57" s="131">
        <f>SUMIFS(SaldoInicial!D:D,SaldoInicial!C:C,B:B,SaldoInicial!F:F,R:R)</f>
        <v>0</v>
      </c>
      <c r="E57" s="113">
        <f>SUMIFS(RecebimentoVenda!E:E,RecebimentoVenda!I:I,R:R,RecebimentoVenda!D:D,B:B)</f>
        <v>0</v>
      </c>
      <c r="F57" s="113">
        <f>SUMIFS(Transferencia!D:D,Transferencia!F:F,S:S,Transferencia!E:E,B:B)</f>
        <v>0</v>
      </c>
      <c r="G57" s="113">
        <f>SUMIFS(PagComisao!F:F,PagComisao!I:I,R:R,PagComisao!E:E,B:B)</f>
        <v>0</v>
      </c>
      <c r="H57" s="113">
        <f>SUMIFS(Transferencia!D:D,Transferencia!F:F,S:S,Transferencia!C:C,B:B)</f>
        <v>0</v>
      </c>
      <c r="I57" s="113">
        <f>SUMIFS(PagProdutor!F:F,PagProdutor!J:J,R:R,PagProdutor!E:E,B:B)</f>
        <v>0</v>
      </c>
      <c r="J57" s="113">
        <f>SUMIFS(PagFretes!E:E,PagFretes!J:J,R:R,PagFretes!D:D,B:B)+(SUMIFS(PagFreteIndividal!E:E,PagFreteIndividal!J:J,S:S,PagFreteIndividal!F:F,B:B))</f>
        <v>0</v>
      </c>
      <c r="K57" s="113">
        <f>SUMIFS(DespesasMensais!F:F,DespesasMensais!H:H,R:R,DespesasMensais!E:E,B:B)</f>
        <v>0</v>
      </c>
      <c r="L57" s="112">
        <f>SUMIFS(DesExtFrete!F:F,DesExtFrete!H:H,R:R,DesExtFrete!E:E,B:B)</f>
        <v>0</v>
      </c>
      <c r="M57" s="113">
        <f>SUMIFS(PagOutras!D:D,PagOutras!H:H,R:R,PagOutras!C:C,B:B)</f>
        <v>0</v>
      </c>
      <c r="N57" s="113">
        <f>SUMIFS(CarImplantacao!C:C,CarImplantacao!G:G,R:R,CarImplantacao!D:D,B:B,CarImplantacao!J:J,"Débito")</f>
        <v>0</v>
      </c>
      <c r="O57" s="113">
        <f t="shared" si="1"/>
        <v>0</v>
      </c>
      <c r="P57" s="131">
        <f t="shared" si="2"/>
        <v>0</v>
      </c>
      <c r="Q57" s="115">
        <v>45778.0</v>
      </c>
      <c r="R57" s="15" t="str">
        <f t="shared" si="3"/>
        <v>05/2025</v>
      </c>
      <c r="S57" s="15" t="str">
        <f t="shared" si="4"/>
        <v>CXG-0525</v>
      </c>
    </row>
    <row r="58">
      <c r="A58" s="8" t="s">
        <v>13117</v>
      </c>
      <c r="B58" s="68" t="s">
        <v>1575</v>
      </c>
      <c r="C58" s="113">
        <f>SUMIFS(CarImplantacao!C:C,CarImplantacao!G:G,R:R,CarImplantacao!D:D,B:B,CarImplantacao!J:J,"Crédito")</f>
        <v>70000</v>
      </c>
      <c r="D58" s="131">
        <f>SUMIFS(SaldoInicial!D:D,SaldoInicial!C:C,B:B,SaldoInicial!F:F,R:R)</f>
        <v>0</v>
      </c>
      <c r="E58" s="113">
        <f>SUMIFS(RecebimentoVenda!E:E,RecebimentoVenda!I:I,R:R,RecebimentoVenda!D:D,B:B)</f>
        <v>897231.65</v>
      </c>
      <c r="F58" s="113">
        <f>SUMIFS(Transferencia!D:D,Transferencia!F:F,S:S,Transferencia!E:E,B:B)</f>
        <v>0</v>
      </c>
      <c r="G58" s="113">
        <f>SUMIFS(PagComisao!F:F,PagComisao!I:I,R:R,PagComisao!E:E,B:B)</f>
        <v>0</v>
      </c>
      <c r="H58" s="113">
        <f>SUMIFS(Transferencia!D:D,Transferencia!F:F,S:S,Transferencia!C:C,B:B)</f>
        <v>0</v>
      </c>
      <c r="I58" s="113">
        <f>SUMIFS(PagProdutor!F:F,PagProdutor!J:J,R:R,PagProdutor!E:E,B:B)</f>
        <v>651086.65</v>
      </c>
      <c r="J58" s="113">
        <f>SUMIFS(PagFretes!E:E,PagFretes!J:J,R:R,PagFretes!D:D,B:B)+(SUMIFS(PagFreteIndividal!E:E,PagFreteIndividal!J:J,S:S,PagFreteIndividal!F:F,B:B))</f>
        <v>316145</v>
      </c>
      <c r="K58" s="113">
        <f>SUMIFS(DespesasMensais!F:F,DespesasMensais!H:H,R:R,DespesasMensais!E:E,B:B)</f>
        <v>0</v>
      </c>
      <c r="L58" s="112">
        <f>SUMIFS(DesExtFrete!F:F,DesExtFrete!H:H,R:R,DesExtFrete!E:E,B:B)</f>
        <v>0</v>
      </c>
      <c r="M58" s="113">
        <f>SUMIFS(PagOutras!D:D,PagOutras!H:H,R:R,PagOutras!C:C,B:B)</f>
        <v>0</v>
      </c>
      <c r="N58" s="113">
        <f>SUMIFS(CarImplantacao!C:C,CarImplantacao!G:G,R:R,CarImplantacao!D:D,B:B,CarImplantacao!J:J,"Débito")</f>
        <v>0</v>
      </c>
      <c r="O58" s="113">
        <f t="shared" si="1"/>
        <v>967231.65</v>
      </c>
      <c r="P58" s="131">
        <f t="shared" si="2"/>
        <v>0</v>
      </c>
      <c r="Q58" s="115">
        <v>45778.0</v>
      </c>
      <c r="R58" s="15" t="str">
        <f t="shared" si="3"/>
        <v>05/2025</v>
      </c>
      <c r="S58" s="15" t="str">
        <f t="shared" si="4"/>
        <v>CXG-0525</v>
      </c>
    </row>
    <row r="59">
      <c r="A59" s="8" t="s">
        <v>13118</v>
      </c>
      <c r="B59" s="8" t="s">
        <v>3277</v>
      </c>
      <c r="C59" s="113">
        <f>SUMIFS(CarImplantacao!C:C,CarImplantacao!G:G,R:R,CarImplantacao!D:D,B:B,CarImplantacao!J:J,"Crédito")</f>
        <v>0</v>
      </c>
      <c r="D59" s="131">
        <f>SUMIFS(SaldoInicial!D:D,SaldoInicial!C:C,B:B,SaldoInicial!F:F,R:R)</f>
        <v>0</v>
      </c>
      <c r="E59" s="113">
        <f>SUMIFS(RecebimentoVenda!E:E,RecebimentoVenda!I:I,R:R,RecebimentoVenda!D:D,B:B)</f>
        <v>0</v>
      </c>
      <c r="F59" s="113">
        <f>SUMIFS(Transferencia!D:D,Transferencia!F:F,S:S,Transferencia!E:E,B:B)</f>
        <v>0</v>
      </c>
      <c r="G59" s="113">
        <f>SUMIFS(PagComisao!F:F,PagComisao!I:I,R:R,PagComisao!E:E,B:B)</f>
        <v>0</v>
      </c>
      <c r="H59" s="113">
        <f>SUMIFS(Transferencia!D:D,Transferencia!F:F,S:S,Transferencia!C:C,B:B)</f>
        <v>0</v>
      </c>
      <c r="I59" s="113">
        <f>SUMIFS(PagProdutor!F:F,PagProdutor!J:J,R:R,PagProdutor!E:E,B:B)</f>
        <v>0</v>
      </c>
      <c r="J59" s="113">
        <f>SUMIFS(PagFretes!E:E,PagFretes!J:J,R:R,PagFretes!D:D,B:B)+(SUMIFS(PagFreteIndividal!E:E,PagFreteIndividal!J:J,S:S,PagFreteIndividal!F:F,B:B))</f>
        <v>0</v>
      </c>
      <c r="K59" s="113">
        <f>SUMIFS(DespesasMensais!F:F,DespesasMensais!H:H,R:R,DespesasMensais!E:E,B:B)</f>
        <v>0</v>
      </c>
      <c r="L59" s="112">
        <f>SUMIFS(DesExtFrete!F:F,DesExtFrete!H:H,R:R,DesExtFrete!E:E,B:B)</f>
        <v>0</v>
      </c>
      <c r="M59" s="113">
        <f>SUMIFS(PagOutras!D:D,PagOutras!H:H,R:R,PagOutras!C:C,B:B)</f>
        <v>0</v>
      </c>
      <c r="N59" s="113">
        <f>SUMIFS(CarImplantacao!C:C,CarImplantacao!G:G,R:R,CarImplantacao!D:D,B:B,CarImplantacao!J:J,"Débito")</f>
        <v>0</v>
      </c>
      <c r="O59" s="113">
        <f t="shared" si="1"/>
        <v>0</v>
      </c>
      <c r="P59" s="131">
        <f t="shared" si="2"/>
        <v>0</v>
      </c>
      <c r="Q59" s="115">
        <v>45809.0</v>
      </c>
      <c r="R59" s="15" t="str">
        <f t="shared" si="3"/>
        <v>06/2025</v>
      </c>
      <c r="S59" s="15" t="str">
        <f t="shared" si="4"/>
        <v>CXG-0625</v>
      </c>
    </row>
    <row r="60">
      <c r="A60" s="8" t="s">
        <v>13119</v>
      </c>
      <c r="B60" s="8" t="s">
        <v>9816</v>
      </c>
      <c r="C60" s="113">
        <f>SUMIFS(CarImplantacao!C:C,CarImplantacao!G:G,R:R,CarImplantacao!D:D,B:B,CarImplantacao!J:J,"Crédito")</f>
        <v>0</v>
      </c>
      <c r="D60" s="131">
        <f>SUMIFS(SaldoInicial!D:D,SaldoInicial!C:C,B:B,SaldoInicial!F:F,R:R)</f>
        <v>0</v>
      </c>
      <c r="E60" s="113">
        <f>SUMIFS(RecebimentoVenda!E:E,RecebimentoVenda!I:I,R:R,RecebimentoVenda!D:D,B:B)</f>
        <v>0</v>
      </c>
      <c r="F60" s="113">
        <f>SUMIFS(Transferencia!D:D,Transferencia!F:F,S:S,Transferencia!E:E,B:B)</f>
        <v>0</v>
      </c>
      <c r="G60" s="113">
        <f>SUMIFS(PagComisao!F:F,PagComisao!I:I,R:R,PagComisao!E:E,B:B)</f>
        <v>0</v>
      </c>
      <c r="H60" s="113">
        <f>SUMIFS(Transferencia!D:D,Transferencia!F:F,S:S,Transferencia!C:C,B:B)</f>
        <v>0</v>
      </c>
      <c r="I60" s="113">
        <f>SUMIFS(PagProdutor!F:F,PagProdutor!J:J,R:R,PagProdutor!E:E,B:B)</f>
        <v>0</v>
      </c>
      <c r="J60" s="113">
        <f>SUMIFS(PagFretes!E:E,PagFretes!J:J,R:R,PagFretes!D:D,B:B)+(SUMIFS(PagFreteIndividal!E:E,PagFreteIndividal!J:J,S:S,PagFreteIndividal!F:F,B:B))</f>
        <v>0</v>
      </c>
      <c r="K60" s="113">
        <f>SUMIFS(DespesasMensais!F:F,DespesasMensais!H:H,R:R,DespesasMensais!E:E,B:B)</f>
        <v>0</v>
      </c>
      <c r="L60" s="112">
        <f>SUMIFS(DesExtFrete!F:F,DesExtFrete!H:H,R:R,DesExtFrete!E:E,B:B)</f>
        <v>0</v>
      </c>
      <c r="M60" s="113">
        <f>SUMIFS(PagOutras!D:D,PagOutras!H:H,R:R,PagOutras!C:C,B:B)</f>
        <v>0</v>
      </c>
      <c r="N60" s="113">
        <f>SUMIFS(CarImplantacao!C:C,CarImplantacao!G:G,R:R,CarImplantacao!D:D,B:B,CarImplantacao!J:J,"Débito")</f>
        <v>0</v>
      </c>
      <c r="O60" s="113">
        <f t="shared" si="1"/>
        <v>0</v>
      </c>
      <c r="P60" s="131">
        <f t="shared" si="2"/>
        <v>0</v>
      </c>
      <c r="Q60" s="115">
        <v>45809.0</v>
      </c>
      <c r="R60" s="15" t="str">
        <f t="shared" si="3"/>
        <v>06/2025</v>
      </c>
      <c r="S60" s="15" t="str">
        <f t="shared" si="4"/>
        <v>CXG-0625</v>
      </c>
    </row>
    <row r="61">
      <c r="A61" s="8" t="s">
        <v>13120</v>
      </c>
      <c r="B61" s="8" t="s">
        <v>1505</v>
      </c>
      <c r="C61" s="113">
        <f>SUMIFS(CarImplantacao!C:C,CarImplantacao!G:G,R:R,CarImplantacao!D:D,B:B,CarImplantacao!J:J,"Crédito")</f>
        <v>0</v>
      </c>
      <c r="D61" s="131">
        <f>SUMIFS(SaldoInicial!D:D,SaldoInicial!C:C,B:B,SaldoInicial!F:F,R:R)</f>
        <v>4726.58</v>
      </c>
      <c r="E61" s="113">
        <f>SUMIFS(RecebimentoVenda!E:E,RecebimentoVenda!I:I,R:R,RecebimentoVenda!D:D,B:B)</f>
        <v>196290</v>
      </c>
      <c r="F61" s="113">
        <f>SUMIFS(Transferencia!D:D,Transferencia!F:F,S:S,Transferencia!E:E,B:B)</f>
        <v>95000</v>
      </c>
      <c r="G61" s="113">
        <f>SUMIFS(PagComisao!F:F,PagComisao!I:I,R:R,PagComisao!E:E,B:B)</f>
        <v>0</v>
      </c>
      <c r="H61" s="113">
        <f>SUMIFS(Transferencia!D:D,Transferencia!F:F,S:S,Transferencia!C:C,B:B)</f>
        <v>10000</v>
      </c>
      <c r="I61" s="113">
        <f>SUMIFS(PagProdutor!F:F,PagProdutor!J:J,R:R,PagProdutor!E:E,B:B)</f>
        <v>248987</v>
      </c>
      <c r="J61" s="113">
        <f>SUMIFS(PagFretes!E:E,PagFretes!J:J,R:R,PagFretes!D:D,B:B)+(SUMIFS(PagFreteIndividal!E:E,PagFreteIndividal!J:J,S:S,PagFreteIndividal!F:F,B:B))</f>
        <v>0</v>
      </c>
      <c r="K61" s="113">
        <f>SUMIFS(DespesasMensais!F:F,DespesasMensais!H:H,R:R,DespesasMensais!E:E,B:B)</f>
        <v>15907.29</v>
      </c>
      <c r="L61" s="112">
        <f>SUMIFS(DesExtFrete!F:F,DesExtFrete!H:H,R:R,DesExtFrete!E:E,B:B)</f>
        <v>0</v>
      </c>
      <c r="M61" s="113">
        <f>SUMIFS(PagOutras!D:D,PagOutras!H:H,R:R,PagOutras!C:C,B:B)</f>
        <v>0</v>
      </c>
      <c r="N61" s="113">
        <f>SUMIFS(CarImplantacao!C:C,CarImplantacao!G:G,R:R,CarImplantacao!D:D,B:B,CarImplantacao!J:J,"Débito")</f>
        <v>0</v>
      </c>
      <c r="O61" s="113">
        <f t="shared" si="1"/>
        <v>274894.29</v>
      </c>
      <c r="P61" s="131">
        <f t="shared" si="2"/>
        <v>21122.29</v>
      </c>
      <c r="Q61" s="115">
        <v>45809.0</v>
      </c>
      <c r="R61" s="15" t="str">
        <f t="shared" si="3"/>
        <v>06/2025</v>
      </c>
      <c r="S61" s="15" t="str">
        <f t="shared" si="4"/>
        <v>CXG-0625</v>
      </c>
    </row>
    <row r="62">
      <c r="A62" s="8" t="s">
        <v>13121</v>
      </c>
      <c r="B62" s="8" t="s">
        <v>1465</v>
      </c>
      <c r="C62" s="113">
        <f>SUMIFS(CarImplantacao!C:C,CarImplantacao!G:G,R:R,CarImplantacao!D:D,B:B,CarImplantacao!J:J,"Crédito")</f>
        <v>60000</v>
      </c>
      <c r="D62" s="131">
        <f>SUMIFS(SaldoInicial!D:D,SaldoInicial!C:C,B:B,SaldoInicial!F:F,R:R)</f>
        <v>205873.38</v>
      </c>
      <c r="E62" s="113">
        <f>SUMIFS(RecebimentoVenda!E:E,RecebimentoVenda!I:I,R:R,RecebimentoVenda!D:D,B:B)</f>
        <v>1934121.05</v>
      </c>
      <c r="F62" s="113">
        <f>SUMIFS(Transferencia!D:D,Transferencia!F:F,S:S,Transferencia!E:E,B:B)</f>
        <v>0</v>
      </c>
      <c r="G62" s="113">
        <f>SUMIFS(PagComisao!F:F,PagComisao!I:I,R:R,PagComisao!E:E,B:B)</f>
        <v>0</v>
      </c>
      <c r="H62" s="113">
        <f>SUMIFS(Transferencia!D:D,Transferencia!F:F,S:S,Transferencia!C:C,B:B)</f>
        <v>689408</v>
      </c>
      <c r="I62" s="113">
        <f>SUMIFS(PagProdutor!F:F,PagProdutor!J:J,R:R,PagProdutor!E:E,B:B)</f>
        <v>814436.55</v>
      </c>
      <c r="J62" s="113">
        <f>SUMIFS(PagFretes!E:E,PagFretes!J:J,R:R,PagFretes!D:D,B:B)+(SUMIFS(PagFreteIndividal!E:E,PagFreteIndividal!J:J,S:S,PagFreteIndividal!F:F,B:B))</f>
        <v>359525.13</v>
      </c>
      <c r="K62" s="113">
        <f>SUMIFS(DespesasMensais!F:F,DespesasMensais!H:H,R:R,DespesasMensais!E:E,B:B)</f>
        <v>53614.81</v>
      </c>
      <c r="L62" s="112">
        <f>SUMIFS(DesExtFrete!F:F,DesExtFrete!H:H,R:R,DesExtFrete!E:E,B:B)</f>
        <v>4734</v>
      </c>
      <c r="M62" s="113">
        <f>SUMIFS(PagOutras!D:D,PagOutras!H:H,R:R,PagOutras!C:C,B:B)</f>
        <v>15000</v>
      </c>
      <c r="N62" s="113">
        <f>SUMIFS(CarImplantacao!C:C,CarImplantacao!G:G,R:R,CarImplantacao!D:D,B:B,CarImplantacao!J:J,"Débito")</f>
        <v>0</v>
      </c>
      <c r="O62" s="113">
        <f t="shared" si="1"/>
        <v>1936718.49</v>
      </c>
      <c r="P62" s="131">
        <f t="shared" si="2"/>
        <v>263275.94</v>
      </c>
      <c r="Q62" s="115">
        <v>45809.0</v>
      </c>
      <c r="R62" s="15" t="str">
        <f t="shared" si="3"/>
        <v>06/2025</v>
      </c>
      <c r="S62" s="15" t="str">
        <f t="shared" si="4"/>
        <v>CXG-0625</v>
      </c>
    </row>
    <row r="63">
      <c r="A63" s="8" t="s">
        <v>13122</v>
      </c>
      <c r="B63" s="8" t="s">
        <v>2212</v>
      </c>
      <c r="C63" s="113">
        <f>SUMIFS(CarImplantacao!C:C,CarImplantacao!G:G,R:R,CarImplantacao!D:D,B:B,CarImplantacao!J:J,"Crédito")</f>
        <v>0</v>
      </c>
      <c r="D63" s="131">
        <f>SUMIFS(SaldoInicial!D:D,SaldoInicial!C:C,B:B,SaldoInicial!F:F,R:R)</f>
        <v>0</v>
      </c>
      <c r="E63" s="113">
        <f>SUMIFS(RecebimentoVenda!E:E,RecebimentoVenda!I:I,R:R,RecebimentoVenda!D:D,B:B)</f>
        <v>0</v>
      </c>
      <c r="F63" s="113">
        <f>SUMIFS(Transferencia!D:D,Transferencia!F:F,S:S,Transferencia!E:E,B:B)</f>
        <v>0</v>
      </c>
      <c r="G63" s="113">
        <f>SUMIFS(PagComisao!F:F,PagComisao!I:I,R:R,PagComisao!E:E,B:B)</f>
        <v>0</v>
      </c>
      <c r="H63" s="113">
        <f>SUMIFS(Transferencia!D:D,Transferencia!F:F,S:S,Transferencia!C:C,B:B)</f>
        <v>0</v>
      </c>
      <c r="I63" s="113">
        <f>SUMIFS(PagProdutor!F:F,PagProdutor!J:J,R:R,PagProdutor!E:E,B:B)</f>
        <v>0</v>
      </c>
      <c r="J63" s="113">
        <f>SUMIFS(PagFretes!E:E,PagFretes!J:J,R:R,PagFretes!D:D,B:B)+(SUMIFS(PagFreteIndividal!E:E,PagFreteIndividal!J:J,S:S,PagFreteIndividal!F:F,B:B))</f>
        <v>0</v>
      </c>
      <c r="K63" s="113">
        <f>SUMIFS(DespesasMensais!F:F,DespesasMensais!H:H,R:R,DespesasMensais!E:E,B:B)</f>
        <v>0</v>
      </c>
      <c r="L63" s="112">
        <f>SUMIFS(DesExtFrete!F:F,DesExtFrete!H:H,R:R,DesExtFrete!E:E,B:B)</f>
        <v>0</v>
      </c>
      <c r="M63" s="113">
        <f>SUMIFS(PagOutras!D:D,PagOutras!H:H,R:R,PagOutras!C:C,B:B)</f>
        <v>0</v>
      </c>
      <c r="N63" s="113">
        <f>SUMIFS(CarImplantacao!C:C,CarImplantacao!G:G,R:R,CarImplantacao!D:D,B:B,CarImplantacao!J:J,"Débito")</f>
        <v>0</v>
      </c>
      <c r="O63" s="113">
        <f t="shared" si="1"/>
        <v>0</v>
      </c>
      <c r="P63" s="131">
        <f t="shared" si="2"/>
        <v>0</v>
      </c>
      <c r="Q63" s="115">
        <v>45809.0</v>
      </c>
      <c r="R63" s="15" t="str">
        <f t="shared" si="3"/>
        <v>06/2025</v>
      </c>
      <c r="S63" s="15" t="str">
        <f t="shared" si="4"/>
        <v>CXG-0625</v>
      </c>
    </row>
    <row r="64">
      <c r="A64" s="8" t="s">
        <v>13123</v>
      </c>
      <c r="B64" s="8" t="s">
        <v>1478</v>
      </c>
      <c r="C64" s="113">
        <f>SUMIFS(CarImplantacao!C:C,CarImplantacao!G:G,R:R,CarImplantacao!D:D,B:B,CarImplantacao!J:J,"Crédito")</f>
        <v>45700</v>
      </c>
      <c r="D64" s="131">
        <f>SUMIFS(SaldoInicial!D:D,SaldoInicial!C:C,B:B,SaldoInicial!F:F,R:R)</f>
        <v>164512.81</v>
      </c>
      <c r="E64" s="113">
        <f>SUMIFS(RecebimentoVenda!E:E,RecebimentoVenda!I:I,R:R,RecebimentoVenda!D:D,B:B)</f>
        <v>235870.8</v>
      </c>
      <c r="F64" s="113">
        <f>SUMIFS(Transferencia!D:D,Transferencia!F:F,S:S,Transferencia!E:E,B:B)</f>
        <v>10000</v>
      </c>
      <c r="G64" s="113">
        <f>SUMIFS(PagComisao!F:F,PagComisao!I:I,R:R,PagComisao!E:E,B:B)</f>
        <v>0</v>
      </c>
      <c r="H64" s="113">
        <f>SUMIFS(Transferencia!D:D,Transferencia!F:F,S:S,Transferencia!C:C,B:B)</f>
        <v>0</v>
      </c>
      <c r="I64" s="113">
        <f>SUMIFS(PagProdutor!F:F,PagProdutor!J:J,R:R,PagProdutor!E:E,B:B)</f>
        <v>187189.48</v>
      </c>
      <c r="J64" s="113">
        <f>SUMIFS(PagFretes!E:E,PagFretes!J:J,R:R,PagFretes!D:D,B:B)+(SUMIFS(PagFreteIndividal!E:E,PagFreteIndividal!J:J,S:S,PagFreteIndividal!F:F,B:B))</f>
        <v>90637.94</v>
      </c>
      <c r="K64" s="113">
        <f>SUMIFS(DespesasMensais!F:F,DespesasMensais!H:H,R:R,DespesasMensais!E:E,B:B)</f>
        <v>138183.37</v>
      </c>
      <c r="L64" s="112">
        <f>SUMIFS(DesExtFrete!F:F,DesExtFrete!H:H,R:R,DesExtFrete!E:E,B:B)</f>
        <v>0</v>
      </c>
      <c r="M64" s="113">
        <f>SUMIFS(PagOutras!D:D,PagOutras!H:H,R:R,PagOutras!C:C,B:B)</f>
        <v>0</v>
      </c>
      <c r="N64" s="113">
        <f>SUMIFS(CarImplantacao!C:C,CarImplantacao!G:G,R:R,CarImplantacao!D:D,B:B,CarImplantacao!J:J,"Débito")</f>
        <v>0</v>
      </c>
      <c r="O64" s="113">
        <f t="shared" si="1"/>
        <v>416010.79</v>
      </c>
      <c r="P64" s="131">
        <f t="shared" si="2"/>
        <v>40072.82</v>
      </c>
      <c r="Q64" s="115">
        <v>45809.0</v>
      </c>
      <c r="R64" s="15" t="str">
        <f t="shared" si="3"/>
        <v>06/2025</v>
      </c>
      <c r="S64" s="15" t="str">
        <f t="shared" si="4"/>
        <v>CXG-0625</v>
      </c>
    </row>
    <row r="65">
      <c r="A65" s="8" t="s">
        <v>13124</v>
      </c>
      <c r="B65" s="8" t="s">
        <v>1520</v>
      </c>
      <c r="C65" s="113">
        <f>SUMIFS(CarImplantacao!C:C,CarImplantacao!G:G,R:R,CarImplantacao!D:D,B:B,CarImplantacao!J:J,"Crédito")</f>
        <v>0</v>
      </c>
      <c r="D65" s="131">
        <f>SUMIFS(SaldoInicial!D:D,SaldoInicial!C:C,B:B,SaldoInicial!F:F,R:R)</f>
        <v>798.93</v>
      </c>
      <c r="E65" s="113">
        <f>SUMIFS(RecebimentoVenda!E:E,RecebimentoVenda!I:I,R:R,RecebimentoVenda!D:D,B:B)</f>
        <v>0</v>
      </c>
      <c r="F65" s="113">
        <f>SUMIFS(Transferencia!D:D,Transferencia!F:F,S:S,Transferencia!E:E,B:B)</f>
        <v>0</v>
      </c>
      <c r="G65" s="113">
        <f>SUMIFS(PagComisao!F:F,PagComisao!I:I,R:R,PagComisao!E:E,B:B)</f>
        <v>0</v>
      </c>
      <c r="H65" s="113">
        <f>SUMIFS(Transferencia!D:D,Transferencia!F:F,S:S,Transferencia!C:C,B:B)</f>
        <v>0</v>
      </c>
      <c r="I65" s="113">
        <f>SUMIFS(PagProdutor!F:F,PagProdutor!J:J,R:R,PagProdutor!E:E,B:B)</f>
        <v>0</v>
      </c>
      <c r="J65" s="113">
        <f>SUMIFS(PagFretes!E:E,PagFretes!J:J,R:R,PagFretes!D:D,B:B)+(SUMIFS(PagFreteIndividal!E:E,PagFreteIndividal!J:J,S:S,PagFreteIndividal!F:F,B:B))</f>
        <v>0</v>
      </c>
      <c r="K65" s="113">
        <f>SUMIFS(DespesasMensais!F:F,DespesasMensais!H:H,R:R,DespesasMensais!E:E,B:B)</f>
        <v>0</v>
      </c>
      <c r="L65" s="112">
        <f>SUMIFS(DesExtFrete!F:F,DesExtFrete!H:H,R:R,DesExtFrete!E:E,B:B)</f>
        <v>0</v>
      </c>
      <c r="M65" s="113">
        <f>SUMIFS(PagOutras!D:D,PagOutras!H:H,R:R,PagOutras!C:C,B:B)</f>
        <v>0</v>
      </c>
      <c r="N65" s="113">
        <f>SUMIFS(CarImplantacao!C:C,CarImplantacao!G:G,R:R,CarImplantacao!D:D,B:B,CarImplantacao!J:J,"Débito")</f>
        <v>0</v>
      </c>
      <c r="O65" s="113">
        <f t="shared" si="1"/>
        <v>0</v>
      </c>
      <c r="P65" s="131">
        <f t="shared" si="2"/>
        <v>798.93</v>
      </c>
      <c r="Q65" s="115">
        <v>45809.0</v>
      </c>
      <c r="R65" s="15" t="str">
        <f t="shared" si="3"/>
        <v>06/2025</v>
      </c>
      <c r="S65" s="15" t="str">
        <f t="shared" si="4"/>
        <v>CXG-0625</v>
      </c>
    </row>
    <row r="66">
      <c r="A66" s="8" t="s">
        <v>13125</v>
      </c>
      <c r="B66" s="8" t="s">
        <v>1509</v>
      </c>
      <c r="C66" s="113">
        <f>SUMIFS(CarImplantacao!C:C,CarImplantacao!G:G,R:R,CarImplantacao!D:D,B:B,CarImplantacao!J:J,"Crédito")</f>
        <v>0</v>
      </c>
      <c r="D66" s="131">
        <f>SUMIFS(SaldoInicial!D:D,SaldoInicial!C:C,B:B,SaldoInicial!F:F,R:R)</f>
        <v>0.29</v>
      </c>
      <c r="E66" s="113">
        <f>SUMIFS(RecebimentoVenda!E:E,RecebimentoVenda!I:I,R:R,RecebimentoVenda!D:D,B:B)</f>
        <v>2276235.22</v>
      </c>
      <c r="F66" s="113">
        <f>SUMIFS(Transferencia!D:D,Transferencia!F:F,S:S,Transferencia!E:E,B:B)</f>
        <v>689408</v>
      </c>
      <c r="G66" s="113">
        <f>SUMIFS(PagComisao!F:F,PagComisao!I:I,R:R,PagComisao!E:E,B:B)</f>
        <v>0</v>
      </c>
      <c r="H66" s="113">
        <f>SUMIFS(Transferencia!D:D,Transferencia!F:F,S:S,Transferencia!C:C,B:B)</f>
        <v>95000</v>
      </c>
      <c r="I66" s="113">
        <f>SUMIFS(PagProdutor!F:F,PagProdutor!J:J,R:R,PagProdutor!E:E,B:B)</f>
        <v>2448431.73</v>
      </c>
      <c r="J66" s="113">
        <f>SUMIFS(PagFretes!E:E,PagFretes!J:J,R:R,PagFretes!D:D,B:B)+(SUMIFS(PagFreteIndividal!E:E,PagFreteIndividal!J:J,S:S,PagFreteIndividal!F:F,B:B))</f>
        <v>284080</v>
      </c>
      <c r="K66" s="113">
        <f>SUMIFS(DespesasMensais!F:F,DespesasMensais!H:H,R:R,DespesasMensais!E:E,B:B)</f>
        <v>4378.45</v>
      </c>
      <c r="L66" s="112">
        <f>SUMIFS(DesExtFrete!F:F,DesExtFrete!H:H,R:R,DesExtFrete!E:E,B:B)</f>
        <v>0</v>
      </c>
      <c r="M66" s="113">
        <f>SUMIFS(PagOutras!D:D,PagOutras!H:H,R:R,PagOutras!C:C,B:B)</f>
        <v>0</v>
      </c>
      <c r="N66" s="113">
        <f>SUMIFS(CarImplantacao!C:C,CarImplantacao!G:G,R:R,CarImplantacao!D:D,B:B,CarImplantacao!J:J,"Débito")</f>
        <v>0</v>
      </c>
      <c r="O66" s="113">
        <f t="shared" si="1"/>
        <v>2831890.18</v>
      </c>
      <c r="P66" s="131">
        <f t="shared" si="2"/>
        <v>133753.33</v>
      </c>
      <c r="Q66" s="115">
        <v>45809.0</v>
      </c>
      <c r="R66" s="15" t="str">
        <f t="shared" si="3"/>
        <v>06/2025</v>
      </c>
      <c r="S66" s="15" t="str">
        <f t="shared" si="4"/>
        <v>CXG-0625</v>
      </c>
    </row>
    <row r="67">
      <c r="A67" s="8" t="s">
        <v>13126</v>
      </c>
      <c r="B67" s="8" t="s">
        <v>378</v>
      </c>
      <c r="C67" s="113">
        <f>SUMIFS(CarImplantacao!C:C,CarImplantacao!G:G,R:R,CarImplantacao!D:D,B:B,CarImplantacao!J:J,"Crédito")</f>
        <v>0</v>
      </c>
      <c r="D67" s="131">
        <f>SUMIFS(SaldoInicial!D:D,SaldoInicial!C:C,B:B,SaldoInicial!F:F,R:R)</f>
        <v>0</v>
      </c>
      <c r="E67" s="113">
        <f>SUMIFS(RecebimentoVenda!E:E,RecebimentoVenda!I:I,R:R,RecebimentoVenda!D:D,B:B)</f>
        <v>0</v>
      </c>
      <c r="F67" s="113">
        <f>SUMIFS(Transferencia!D:D,Transferencia!F:F,S:S,Transferencia!E:E,B:B)</f>
        <v>0</v>
      </c>
      <c r="G67" s="113">
        <f>SUMIFS(PagComisao!F:F,PagComisao!I:I,R:R,PagComisao!E:E,B:B)</f>
        <v>0</v>
      </c>
      <c r="H67" s="113">
        <f>SUMIFS(Transferencia!D:D,Transferencia!F:F,S:S,Transferencia!C:C,B:B)</f>
        <v>0</v>
      </c>
      <c r="I67" s="113">
        <f>SUMIFS(PagProdutor!F:F,PagProdutor!J:J,R:R,PagProdutor!E:E,B:B)</f>
        <v>0</v>
      </c>
      <c r="J67" s="113">
        <f>SUMIFS(PagFretes!E:E,PagFretes!J:J,R:R,PagFretes!D:D,B:B)+(SUMIFS(PagFreteIndividal!E:E,PagFreteIndividal!J:J,S:S,PagFreteIndividal!F:F,B:B))</f>
        <v>0</v>
      </c>
      <c r="K67" s="113">
        <f>SUMIFS(DespesasMensais!F:F,DespesasMensais!H:H,R:R,DespesasMensais!E:E,B:B)</f>
        <v>0</v>
      </c>
      <c r="L67" s="112">
        <f>SUMIFS(DesExtFrete!F:F,DesExtFrete!H:H,R:R,DesExtFrete!E:E,B:B)</f>
        <v>0</v>
      </c>
      <c r="M67" s="113">
        <f>SUMIFS(PagOutras!D:D,PagOutras!H:H,R:R,PagOutras!C:C,B:B)</f>
        <v>0</v>
      </c>
      <c r="N67" s="113">
        <f>SUMIFS(CarImplantacao!C:C,CarImplantacao!G:G,R:R,CarImplantacao!D:D,B:B,CarImplantacao!J:J,"Débito")</f>
        <v>0</v>
      </c>
      <c r="O67" s="113">
        <f t="shared" si="1"/>
        <v>0</v>
      </c>
      <c r="P67" s="131">
        <f t="shared" si="2"/>
        <v>0</v>
      </c>
      <c r="Q67" s="115">
        <v>45809.0</v>
      </c>
      <c r="R67" s="15" t="str">
        <f t="shared" si="3"/>
        <v>06/2025</v>
      </c>
      <c r="S67" s="15" t="str">
        <f t="shared" si="4"/>
        <v>CXG-0625</v>
      </c>
    </row>
    <row r="68">
      <c r="A68" s="8" t="s">
        <v>13127</v>
      </c>
      <c r="B68" s="8" t="s">
        <v>405</v>
      </c>
      <c r="C68" s="113">
        <f>SUMIFS(CarImplantacao!C:C,CarImplantacao!G:G,R:R,CarImplantacao!D:D,B:B,CarImplantacao!J:J,"Crédito")</f>
        <v>0</v>
      </c>
      <c r="D68" s="131">
        <f>SUMIFS(SaldoInicial!D:D,SaldoInicial!C:C,B:B,SaldoInicial!F:F,R:R)</f>
        <v>0</v>
      </c>
      <c r="E68" s="113">
        <f>SUMIFS(RecebimentoVenda!E:E,RecebimentoVenda!I:I,R:R,RecebimentoVenda!D:D,B:B)</f>
        <v>0</v>
      </c>
      <c r="F68" s="113">
        <f>SUMIFS(Transferencia!D:D,Transferencia!F:F,S:S,Transferencia!E:E,B:B)</f>
        <v>0</v>
      </c>
      <c r="G68" s="113">
        <f>SUMIFS(PagComisao!F:F,PagComisao!I:I,R:R,PagComisao!E:E,B:B)</f>
        <v>0</v>
      </c>
      <c r="H68" s="113">
        <f>SUMIFS(Transferencia!D:D,Transferencia!F:F,S:S,Transferencia!C:C,B:B)</f>
        <v>0</v>
      </c>
      <c r="I68" s="113">
        <f>SUMIFS(PagProdutor!F:F,PagProdutor!J:J,R:R,PagProdutor!E:E,B:B)</f>
        <v>0</v>
      </c>
      <c r="J68" s="113">
        <f>SUMIFS(PagFretes!E:E,PagFretes!J:J,R:R,PagFretes!D:D,B:B)+(SUMIFS(PagFreteIndividal!E:E,PagFreteIndividal!J:J,S:S,PagFreteIndividal!F:F,B:B))</f>
        <v>0</v>
      </c>
      <c r="K68" s="113">
        <f>SUMIFS(DespesasMensais!F:F,DespesasMensais!H:H,R:R,DespesasMensais!E:E,B:B)</f>
        <v>0</v>
      </c>
      <c r="L68" s="112">
        <f>SUMIFS(DesExtFrete!F:F,DesExtFrete!H:H,R:R,DesExtFrete!E:E,B:B)</f>
        <v>0</v>
      </c>
      <c r="M68" s="113">
        <f>SUMIFS(PagOutras!D:D,PagOutras!H:H,R:R,PagOutras!C:C,B:B)</f>
        <v>0</v>
      </c>
      <c r="N68" s="113">
        <f>SUMIFS(CarImplantacao!C:C,CarImplantacao!G:G,R:R,CarImplantacao!D:D,B:B,CarImplantacao!J:J,"Débito")</f>
        <v>0</v>
      </c>
      <c r="O68" s="113">
        <f t="shared" si="1"/>
        <v>0</v>
      </c>
      <c r="P68" s="131">
        <f t="shared" si="2"/>
        <v>0</v>
      </c>
      <c r="Q68" s="115">
        <v>45809.0</v>
      </c>
      <c r="R68" s="15" t="str">
        <f t="shared" si="3"/>
        <v>06/2025</v>
      </c>
      <c r="S68" s="15" t="str">
        <f t="shared" si="4"/>
        <v>CXG-0625</v>
      </c>
    </row>
    <row r="69">
      <c r="A69" s="8" t="s">
        <v>13128</v>
      </c>
      <c r="B69" s="8" t="s">
        <v>1575</v>
      </c>
      <c r="C69" s="113">
        <f>SUMIFS(CarImplantacao!C:C,CarImplantacao!G:G,R:R,CarImplantacao!D:D,B:B,CarImplantacao!J:J,"Crédito")</f>
        <v>0</v>
      </c>
      <c r="D69" s="131">
        <f>SUMIFS(SaldoInicial!D:D,SaldoInicial!C:C,B:B,SaldoInicial!F:F,R:R)</f>
        <v>0</v>
      </c>
      <c r="E69" s="113">
        <f>SUMIFS(RecebimentoVenda!E:E,RecebimentoVenda!I:I,R:R,RecebimentoVenda!D:D,B:B)</f>
        <v>798695.66</v>
      </c>
      <c r="F69" s="113">
        <f>SUMIFS(Transferencia!D:D,Transferencia!F:F,S:S,Transferencia!E:E,B:B)</f>
        <v>0</v>
      </c>
      <c r="G69" s="113">
        <f>SUMIFS(PagComisao!F:F,PagComisao!I:I,R:R,PagComisao!E:E,B:B)</f>
        <v>0</v>
      </c>
      <c r="H69" s="113">
        <f>SUMIFS(Transferencia!D:D,Transferencia!F:F,S:S,Transferencia!C:C,B:B)</f>
        <v>0</v>
      </c>
      <c r="I69" s="113">
        <f>SUMIFS(PagProdutor!F:F,PagProdutor!J:J,R:R,PagProdutor!E:E,B:B)</f>
        <v>197760</v>
      </c>
      <c r="J69" s="113">
        <f>SUMIFS(PagFretes!E:E,PagFretes!J:J,R:R,PagFretes!D:D,B:B)+(SUMIFS(PagFreteIndividal!E:E,PagFreteIndividal!J:J,S:S,PagFreteIndividal!F:F,B:B))</f>
        <v>599835.66</v>
      </c>
      <c r="K69" s="113">
        <f>SUMIFS(DespesasMensais!F:F,DespesasMensais!H:H,R:R,DespesasMensais!E:E,B:B)</f>
        <v>0</v>
      </c>
      <c r="L69" s="112">
        <f>SUMIFS(DesExtFrete!F:F,DesExtFrete!H:H,R:R,DesExtFrete!E:E,B:B)</f>
        <v>1100</v>
      </c>
      <c r="M69" s="113">
        <f>SUMIFS(PagOutras!D:D,PagOutras!H:H,R:R,PagOutras!C:C,B:B)</f>
        <v>0</v>
      </c>
      <c r="N69" s="113">
        <f>SUMIFS(CarImplantacao!C:C,CarImplantacao!G:G,R:R,CarImplantacao!D:D,B:B,CarImplantacao!J:J,"Débito")</f>
        <v>0</v>
      </c>
      <c r="O69" s="113">
        <f t="shared" si="1"/>
        <v>798695.66</v>
      </c>
      <c r="P69" s="131">
        <f t="shared" si="2"/>
        <v>0</v>
      </c>
      <c r="Q69" s="115">
        <v>45809.0</v>
      </c>
      <c r="R69" s="15" t="str">
        <f t="shared" si="3"/>
        <v>06/2025</v>
      </c>
      <c r="S69" s="15" t="str">
        <f t="shared" si="4"/>
        <v>CXG-0625</v>
      </c>
    </row>
    <row r="70">
      <c r="A70" s="8" t="s">
        <v>13129</v>
      </c>
      <c r="B70" s="8" t="s">
        <v>1632</v>
      </c>
      <c r="C70" s="113">
        <f>SUMIFS(CarImplantacao!C:C,CarImplantacao!G:G,R:R,CarImplantacao!D:D,B:B,CarImplantacao!J:J,"Crédito")</f>
        <v>0</v>
      </c>
      <c r="D70" s="131">
        <f>SUMIFS(SaldoInicial!D:D,SaldoInicial!C:C,B:B,SaldoInicial!F:F,R:R)</f>
        <v>0</v>
      </c>
      <c r="E70" s="113">
        <f>SUMIFS(RecebimentoVenda!E:E,RecebimentoVenda!I:I,R:R,RecebimentoVenda!D:D,B:B)</f>
        <v>0</v>
      </c>
      <c r="F70" s="113">
        <f>SUMIFS(Transferencia!D:D,Transferencia!F:F,S:S,Transferencia!E:E,B:B)</f>
        <v>0</v>
      </c>
      <c r="G70" s="113">
        <f>SUMIFS(PagComisao!F:F,PagComisao!I:I,R:R,PagComisao!E:E,B:B)</f>
        <v>0</v>
      </c>
      <c r="H70" s="113">
        <f>SUMIFS(Transferencia!D:D,Transferencia!F:F,S:S,Transferencia!C:C,B:B)</f>
        <v>0</v>
      </c>
      <c r="I70" s="113">
        <f>SUMIFS(PagProdutor!F:F,PagProdutor!J:J,R:R,PagProdutor!E:E,B:B)</f>
        <v>0</v>
      </c>
      <c r="J70" s="113">
        <f>SUMIFS(PagFretes!E:E,PagFretes!J:J,R:R,PagFretes!D:D,B:B)+(SUMIFS(PagFreteIndividal!E:E,PagFreteIndividal!J:J,S:S,PagFreteIndividal!F:F,B:B))</f>
        <v>0</v>
      </c>
      <c r="K70" s="113">
        <f>SUMIFS(DespesasMensais!F:F,DespesasMensais!H:H,R:R,DespesasMensais!E:E,B:B)</f>
        <v>0</v>
      </c>
      <c r="L70" s="112">
        <f>SUMIFS(DesExtFrete!F:F,DesExtFrete!H:H,R:R,DesExtFrete!E:E,B:B)</f>
        <v>0</v>
      </c>
      <c r="M70" s="113">
        <f>SUMIFS(PagOutras!D:D,PagOutras!H:H,R:R,PagOutras!C:C,B:B)</f>
        <v>0</v>
      </c>
      <c r="N70" s="113">
        <f>SUMIFS(CarImplantacao!C:C,CarImplantacao!G:G,R:R,CarImplantacao!D:D,B:B,CarImplantacao!J:J,"Débito")</f>
        <v>0</v>
      </c>
      <c r="O70" s="113">
        <f t="shared" si="1"/>
        <v>0</v>
      </c>
      <c r="P70" s="131">
        <f t="shared" si="2"/>
        <v>0</v>
      </c>
      <c r="Q70" s="115">
        <v>45809.0</v>
      </c>
      <c r="R70" s="15" t="str">
        <f t="shared" si="3"/>
        <v>06/2025</v>
      </c>
      <c r="S70" s="15" t="str">
        <f t="shared" si="4"/>
        <v>CXG-0625</v>
      </c>
    </row>
    <row r="71">
      <c r="A71" s="8" t="s">
        <v>13130</v>
      </c>
      <c r="B71" s="68" t="s">
        <v>3277</v>
      </c>
      <c r="C71" s="113">
        <f>SUMIFS(CarImplantacao!C:C,CarImplantacao!G:G,R:R,CarImplantacao!D:D,B:B,CarImplantacao!J:J,"Crédito")</f>
        <v>0</v>
      </c>
      <c r="D71" s="131">
        <f>SUMIFS(SaldoInicial!D:D,SaldoInicial!C:C,B:B,SaldoInicial!F:F,R:R)</f>
        <v>0</v>
      </c>
      <c r="E71" s="113">
        <f>SUMIFS(RecebimentoVenda!E:E,RecebimentoVenda!I:I,R:R,RecebimentoVenda!D:D,B:B)</f>
        <v>0</v>
      </c>
      <c r="F71" s="113">
        <f>SUMIFS(Transferencia!D:D,Transferencia!F:F,S:S,Transferencia!E:E,B:B)</f>
        <v>0</v>
      </c>
      <c r="G71" s="113">
        <f>SUMIFS(PagComisao!F:F,PagComisao!I:I,R:R,PagComisao!E:E,B:B)</f>
        <v>0</v>
      </c>
      <c r="H71" s="113">
        <f>SUMIFS(Transferencia!D:D,Transferencia!F:F,S:S,Transferencia!C:C,B:B)</f>
        <v>0</v>
      </c>
      <c r="I71" s="113">
        <f>SUMIFS(PagProdutor!F:F,PagProdutor!J:J,R:R,PagProdutor!E:E,B:B)</f>
        <v>0</v>
      </c>
      <c r="J71" s="113">
        <f>SUMIFS(PagFretes!E:E,PagFretes!J:J,R:R,PagFretes!D:D,B:B)+(SUMIFS(PagFreteIndividal!E:E,PagFreteIndividal!J:J,S:S,PagFreteIndividal!F:F,B:B))</f>
        <v>0</v>
      </c>
      <c r="K71" s="113">
        <f>SUMIFS(DespesasMensais!F:F,DespesasMensais!H:H,R:R,DespesasMensais!E:E,B:B)</f>
        <v>0</v>
      </c>
      <c r="L71" s="112">
        <f>SUMIFS(DesExtFrete!F:F,DesExtFrete!H:H,R:R,DesExtFrete!E:E,B:B)</f>
        <v>0</v>
      </c>
      <c r="M71" s="113">
        <f>SUMIFS(PagOutras!D:D,PagOutras!H:H,R:R,PagOutras!C:C,B:B)</f>
        <v>0</v>
      </c>
      <c r="N71" s="113">
        <f>SUMIFS(CarImplantacao!C:C,CarImplantacao!G:G,R:R,CarImplantacao!D:D,B:B,CarImplantacao!J:J,"Débito")</f>
        <v>0</v>
      </c>
      <c r="O71" s="113">
        <f t="shared" si="1"/>
        <v>0</v>
      </c>
      <c r="P71" s="131">
        <f t="shared" si="2"/>
        <v>0</v>
      </c>
      <c r="Q71" s="115">
        <v>45839.0</v>
      </c>
      <c r="R71" s="15" t="str">
        <f t="shared" si="3"/>
        <v>07/2025</v>
      </c>
      <c r="S71" s="15" t="str">
        <f t="shared" si="4"/>
        <v>CXG-0725</v>
      </c>
    </row>
    <row r="72">
      <c r="A72" s="8" t="s">
        <v>13131</v>
      </c>
      <c r="B72" s="68" t="s">
        <v>9816</v>
      </c>
      <c r="C72" s="113">
        <f>SUMIFS(CarImplantacao!C:C,CarImplantacao!G:G,R:R,CarImplantacao!D:D,B:B,CarImplantacao!J:J,"Crédito")</f>
        <v>0</v>
      </c>
      <c r="D72" s="131">
        <f>SUMIFS(SaldoInicial!D:D,SaldoInicial!C:C,B:B,SaldoInicial!F:F,R:R)</f>
        <v>0</v>
      </c>
      <c r="E72" s="113">
        <f>SUMIFS(RecebimentoVenda!E:E,RecebimentoVenda!I:I,R:R,RecebimentoVenda!D:D,B:B)</f>
        <v>0</v>
      </c>
      <c r="F72" s="113">
        <f>SUMIFS(Transferencia!D:D,Transferencia!F:F,S:S,Transferencia!E:E,B:B)</f>
        <v>0</v>
      </c>
      <c r="G72" s="113">
        <f>SUMIFS(PagComisao!F:F,PagComisao!I:I,R:R,PagComisao!E:E,B:B)</f>
        <v>0</v>
      </c>
      <c r="H72" s="113">
        <f>SUMIFS(Transferencia!D:D,Transferencia!F:F,S:S,Transferencia!C:C,B:B)</f>
        <v>0</v>
      </c>
      <c r="I72" s="113">
        <f>SUMIFS(PagProdutor!F:F,PagProdutor!J:J,R:R,PagProdutor!E:E,B:B)</f>
        <v>0</v>
      </c>
      <c r="J72" s="113">
        <f>SUMIFS(PagFretes!E:E,PagFretes!J:J,R:R,PagFretes!D:D,B:B)+(SUMIFS(PagFreteIndividal!E:E,PagFreteIndividal!J:J,S:S,PagFreteIndividal!F:F,B:B))</f>
        <v>0</v>
      </c>
      <c r="K72" s="113">
        <f>SUMIFS(DespesasMensais!F:F,DespesasMensais!H:H,R:R,DespesasMensais!E:E,B:B)</f>
        <v>0</v>
      </c>
      <c r="L72" s="112">
        <f>SUMIFS(DesExtFrete!F:F,DesExtFrete!H:H,R:R,DesExtFrete!E:E,B:B)</f>
        <v>0</v>
      </c>
      <c r="M72" s="113">
        <f>SUMIFS(PagOutras!D:D,PagOutras!H:H,R:R,PagOutras!C:C,B:B)</f>
        <v>0</v>
      </c>
      <c r="N72" s="113">
        <f>SUMIFS(CarImplantacao!C:C,CarImplantacao!G:G,R:R,CarImplantacao!D:D,B:B,CarImplantacao!J:J,"Débito")</f>
        <v>0</v>
      </c>
      <c r="O72" s="113">
        <f t="shared" si="1"/>
        <v>0</v>
      </c>
      <c r="P72" s="131">
        <f t="shared" si="2"/>
        <v>0</v>
      </c>
      <c r="Q72" s="115">
        <v>45839.0</v>
      </c>
      <c r="R72" s="15" t="str">
        <f t="shared" si="3"/>
        <v>07/2025</v>
      </c>
      <c r="S72" s="15" t="str">
        <f t="shared" si="4"/>
        <v>CXG-0725</v>
      </c>
    </row>
    <row r="73">
      <c r="A73" s="8" t="s">
        <v>13132</v>
      </c>
      <c r="B73" s="68" t="s">
        <v>1505</v>
      </c>
      <c r="C73" s="113">
        <f>SUMIFS(CarImplantacao!C:C,CarImplantacao!G:G,R:R,CarImplantacao!D:D,B:B,CarImplantacao!J:J,"Crédito")</f>
        <v>0</v>
      </c>
      <c r="D73" s="131">
        <f>SUMIFS(SaldoInicial!D:D,SaldoInicial!C:C,B:B,SaldoInicial!F:F,R:R)</f>
        <v>21122.29</v>
      </c>
      <c r="E73" s="113">
        <f>SUMIFS(RecebimentoVenda!E:E,RecebimentoVenda!I:I,R:R,RecebimentoVenda!D:D,B:B)</f>
        <v>29421.82</v>
      </c>
      <c r="F73" s="113">
        <f>SUMIFS(Transferencia!D:D,Transferencia!F:F,S:S,Transferencia!E:E,B:B)</f>
        <v>113624</v>
      </c>
      <c r="G73" s="113">
        <f>SUMIFS(PagComisao!F:F,PagComisao!I:I,R:R,PagComisao!E:E,B:B)</f>
        <v>0</v>
      </c>
      <c r="H73" s="113">
        <f>SUMIFS(Transferencia!D:D,Transferencia!F:F,S:S,Transferencia!C:C,B:B)</f>
        <v>130000</v>
      </c>
      <c r="I73" s="113">
        <f>SUMIFS(PagProdutor!F:F,PagProdutor!J:J,R:R,PagProdutor!E:E,B:B)</f>
        <v>0</v>
      </c>
      <c r="J73" s="113">
        <f>SUMIFS(PagFretes!E:E,PagFretes!J:J,R:R,PagFretes!D:D,B:B)+(SUMIFS(PagFreteIndividal!E:E,PagFreteIndividal!J:J,S:S,PagFreteIndividal!F:F,B:B))</f>
        <v>1146</v>
      </c>
      <c r="K73" s="113">
        <f>SUMIFS(DespesasMensais!F:F,DespesasMensais!H:H,R:R,DespesasMensais!E:E,B:B)</f>
        <v>24120.22</v>
      </c>
      <c r="L73" s="112">
        <f>SUMIFS(DesExtFrete!F:F,DesExtFrete!H:H,R:R,DesExtFrete!E:E,B:B)</f>
        <v>0</v>
      </c>
      <c r="M73" s="113">
        <f>SUMIFS(PagOutras!D:D,PagOutras!H:H,R:R,PagOutras!C:C,B:B)</f>
        <v>0</v>
      </c>
      <c r="N73" s="113">
        <f>SUMIFS(CarImplantacao!C:C,CarImplantacao!G:G,R:R,CarImplantacao!D:D,B:B,CarImplantacao!J:J,"Débito")</f>
        <v>0</v>
      </c>
      <c r="O73" s="113">
        <f t="shared" si="1"/>
        <v>155266.22</v>
      </c>
      <c r="P73" s="131">
        <f t="shared" si="2"/>
        <v>8901.89</v>
      </c>
      <c r="Q73" s="115">
        <v>45839.0</v>
      </c>
      <c r="R73" s="15" t="str">
        <f t="shared" si="3"/>
        <v>07/2025</v>
      </c>
      <c r="S73" s="15" t="str">
        <f t="shared" si="4"/>
        <v>CXG-0725</v>
      </c>
    </row>
    <row r="74">
      <c r="A74" s="8" t="s">
        <v>13133</v>
      </c>
      <c r="B74" s="68" t="s">
        <v>1465</v>
      </c>
      <c r="C74" s="113">
        <f>SUMIFS(CarImplantacao!C:C,CarImplantacao!G:G,R:R,CarImplantacao!D:D,B:B,CarImplantacao!J:J,"Crédito")</f>
        <v>0</v>
      </c>
      <c r="D74" s="131">
        <f>SUMIFS(SaldoInicial!D:D,SaldoInicial!C:C,B:B,SaldoInicial!F:F,R:R)</f>
        <v>263275.94</v>
      </c>
      <c r="E74" s="113">
        <f>SUMIFS(RecebimentoVenda!E:E,RecebimentoVenda!I:I,R:R,RecebimentoVenda!D:D,B:B)</f>
        <v>500644.17</v>
      </c>
      <c r="F74" s="113">
        <f>SUMIFS(Transferencia!D:D,Transferencia!F:F,S:S,Transferencia!E:E,B:B)</f>
        <v>39450</v>
      </c>
      <c r="G74" s="113">
        <f>SUMIFS(PagComisao!F:F,PagComisao!I:I,R:R,PagComisao!E:E,B:B)</f>
        <v>0</v>
      </c>
      <c r="H74" s="113">
        <f>SUMIFS(Transferencia!D:D,Transferencia!F:F,S:S,Transferencia!C:C,B:B)</f>
        <v>222677.38</v>
      </c>
      <c r="I74" s="113">
        <f>SUMIFS(PagProdutor!F:F,PagProdutor!J:J,R:R,PagProdutor!E:E,B:B)</f>
        <v>230496.09</v>
      </c>
      <c r="J74" s="113">
        <f>SUMIFS(PagFretes!E:E,PagFretes!J:J,R:R,PagFretes!D:D,B:B)+(SUMIFS(PagFreteIndividal!E:E,PagFreteIndividal!J:J,S:S,PagFreteIndividal!F:F,B:B))</f>
        <v>289557.98</v>
      </c>
      <c r="K74" s="113">
        <f>SUMIFS(DespesasMensais!F:F,DespesasMensais!H:H,R:R,DespesasMensais!E:E,B:B)</f>
        <v>30411.66</v>
      </c>
      <c r="L74" s="112">
        <f>SUMIFS(DesExtFrete!F:F,DesExtFrete!H:H,R:R,DesExtFrete!E:E,B:B)</f>
        <v>0</v>
      </c>
      <c r="M74" s="113">
        <f>SUMIFS(PagOutras!D:D,PagOutras!H:H,R:R,PagOutras!C:C,B:B)</f>
        <v>30227</v>
      </c>
      <c r="N74" s="113">
        <f>SUMIFS(CarImplantacao!C:C,CarImplantacao!G:G,R:R,CarImplantacao!D:D,B:B,CarImplantacao!J:J,"Débito")</f>
        <v>0</v>
      </c>
      <c r="O74" s="113">
        <f t="shared" si="1"/>
        <v>803370.11</v>
      </c>
      <c r="P74" s="131">
        <f t="shared" si="2"/>
        <v>0</v>
      </c>
      <c r="Q74" s="115">
        <v>45839.0</v>
      </c>
      <c r="R74" s="15" t="str">
        <f t="shared" si="3"/>
        <v>07/2025</v>
      </c>
      <c r="S74" s="15" t="str">
        <f t="shared" si="4"/>
        <v>CXG-0725</v>
      </c>
    </row>
    <row r="75">
      <c r="A75" s="8" t="s">
        <v>13134</v>
      </c>
      <c r="B75" s="68" t="s">
        <v>2212</v>
      </c>
      <c r="C75" s="113">
        <f>SUMIFS(CarImplantacao!C:C,CarImplantacao!G:G,R:R,CarImplantacao!D:D,B:B,CarImplantacao!J:J,"Crédito")</f>
        <v>0</v>
      </c>
      <c r="D75" s="131">
        <f>SUMIFS(SaldoInicial!D:D,SaldoInicial!C:C,B:B,SaldoInicial!F:F,R:R)</f>
        <v>0</v>
      </c>
      <c r="E75" s="113">
        <f>SUMIFS(RecebimentoVenda!E:E,RecebimentoVenda!I:I,R:R,RecebimentoVenda!D:D,B:B)</f>
        <v>0</v>
      </c>
      <c r="F75" s="113">
        <f>SUMIFS(Transferencia!D:D,Transferencia!F:F,S:S,Transferencia!E:E,B:B)</f>
        <v>0</v>
      </c>
      <c r="G75" s="113">
        <f>SUMIFS(PagComisao!F:F,PagComisao!I:I,R:R,PagComisao!E:E,B:B)</f>
        <v>0</v>
      </c>
      <c r="H75" s="113">
        <f>SUMIFS(Transferencia!D:D,Transferencia!F:F,S:S,Transferencia!C:C,B:B)</f>
        <v>0</v>
      </c>
      <c r="I75" s="113">
        <f>SUMIFS(PagProdutor!F:F,PagProdutor!J:J,R:R,PagProdutor!E:E,B:B)</f>
        <v>0</v>
      </c>
      <c r="J75" s="113">
        <f>SUMIFS(PagFretes!E:E,PagFretes!J:J,R:R,PagFretes!D:D,B:B)+(SUMIFS(PagFreteIndividal!E:E,PagFreteIndividal!J:J,S:S,PagFreteIndividal!F:F,B:B))</f>
        <v>0</v>
      </c>
      <c r="K75" s="113">
        <f>SUMIFS(DespesasMensais!F:F,DespesasMensais!H:H,R:R,DespesasMensais!E:E,B:B)</f>
        <v>0</v>
      </c>
      <c r="L75" s="112">
        <f>SUMIFS(DesExtFrete!F:F,DesExtFrete!H:H,R:R,DesExtFrete!E:E,B:B)</f>
        <v>0</v>
      </c>
      <c r="M75" s="113">
        <f>SUMIFS(PagOutras!D:D,PagOutras!H:H,R:R,PagOutras!C:C,B:B)</f>
        <v>0</v>
      </c>
      <c r="N75" s="113">
        <f>SUMIFS(CarImplantacao!C:C,CarImplantacao!G:G,R:R,CarImplantacao!D:D,B:B,CarImplantacao!J:J,"Débito")</f>
        <v>0</v>
      </c>
      <c r="O75" s="113">
        <f t="shared" si="1"/>
        <v>0</v>
      </c>
      <c r="P75" s="131">
        <f t="shared" si="2"/>
        <v>0</v>
      </c>
      <c r="Q75" s="115">
        <v>45839.0</v>
      </c>
      <c r="R75" s="15" t="str">
        <f t="shared" si="3"/>
        <v>07/2025</v>
      </c>
      <c r="S75" s="15" t="str">
        <f t="shared" si="4"/>
        <v>CXG-0725</v>
      </c>
    </row>
    <row r="76">
      <c r="A76" s="8" t="s">
        <v>13135</v>
      </c>
      <c r="B76" s="68" t="s">
        <v>1478</v>
      </c>
      <c r="C76" s="113">
        <f>SUMIFS(CarImplantacao!C:C,CarImplantacao!G:G,R:R,CarImplantacao!D:D,B:B,CarImplantacao!J:J,"Crédito")</f>
        <v>2224</v>
      </c>
      <c r="D76" s="131">
        <f>SUMIFS(SaldoInicial!D:D,SaldoInicial!C:C,B:B,SaldoInicial!F:F,R:R)</f>
        <v>40072.82</v>
      </c>
      <c r="E76" s="113">
        <f>SUMIFS(RecebimentoVenda!E:E,RecebimentoVenda!I:I,R:R,RecebimentoVenda!D:D,B:B)</f>
        <v>170757.16</v>
      </c>
      <c r="F76" s="113">
        <f>SUMIFS(Transferencia!D:D,Transferencia!F:F,S:S,Transferencia!E:E,B:B)</f>
        <v>830957.38</v>
      </c>
      <c r="G76" s="113">
        <f>SUMIFS(PagComisao!F:F,PagComisao!I:I,R:R,PagComisao!E:E,B:B)</f>
        <v>0</v>
      </c>
      <c r="H76" s="113">
        <f>SUMIFS(Transferencia!D:D,Transferencia!F:F,S:S,Transferencia!C:C,B:B)</f>
        <v>39450</v>
      </c>
      <c r="I76" s="113">
        <f>SUMIFS(PagProdutor!F:F,PagProdutor!J:J,R:R,PagProdutor!E:E,B:B)</f>
        <v>220000</v>
      </c>
      <c r="J76" s="113">
        <f>SUMIFS(PagFretes!E:E,PagFretes!J:J,R:R,PagFretes!D:D,B:B)+(SUMIFS(PagFreteIndividal!E:E,PagFreteIndividal!J:J,S:S,PagFreteIndividal!F:F,B:B))</f>
        <v>531868.85</v>
      </c>
      <c r="K76" s="113">
        <f>SUMIFS(DespesasMensais!F:F,DespesasMensais!H:H,R:R,DespesasMensais!E:E,B:B)</f>
        <v>74329.42</v>
      </c>
      <c r="L76" s="112">
        <f>SUMIFS(DesExtFrete!F:F,DesExtFrete!H:H,R:R,DesExtFrete!E:E,B:B)</f>
        <v>1000</v>
      </c>
      <c r="M76" s="113">
        <f>SUMIFS(PagOutras!D:D,PagOutras!H:H,R:R,PagOutras!C:C,B:B)</f>
        <v>39545.46</v>
      </c>
      <c r="N76" s="113">
        <f>SUMIFS(CarImplantacao!C:C,CarImplantacao!G:G,R:R,CarImplantacao!D:D,B:B,CarImplantacao!J:J,"Débito")</f>
        <v>0</v>
      </c>
      <c r="O76" s="113">
        <f t="shared" si="1"/>
        <v>906193.73</v>
      </c>
      <c r="P76" s="131">
        <f t="shared" si="2"/>
        <v>137817.63</v>
      </c>
      <c r="Q76" s="115">
        <v>45839.0</v>
      </c>
      <c r="R76" s="15" t="str">
        <f t="shared" si="3"/>
        <v>07/2025</v>
      </c>
      <c r="S76" s="15" t="str">
        <f t="shared" si="4"/>
        <v>CXG-0725</v>
      </c>
    </row>
    <row r="77">
      <c r="A77" s="8" t="s">
        <v>13136</v>
      </c>
      <c r="B77" s="68" t="s">
        <v>1520</v>
      </c>
      <c r="C77" s="113">
        <f>SUMIFS(CarImplantacao!C:C,CarImplantacao!G:G,R:R,CarImplantacao!D:D,B:B,CarImplantacao!J:J,"Crédito")</f>
        <v>9900</v>
      </c>
      <c r="D77" s="131">
        <f>SUMIFS(SaldoInicial!D:D,SaldoInicial!C:C,B:B,SaldoInicial!F:F,R:R)</f>
        <v>798.93</v>
      </c>
      <c r="E77" s="113">
        <f>SUMIFS(RecebimentoVenda!E:E,RecebimentoVenda!I:I,R:R,RecebimentoVenda!D:D,B:B)</f>
        <v>0</v>
      </c>
      <c r="F77" s="113">
        <f>SUMIFS(Transferencia!D:D,Transferencia!F:F,S:S,Transferencia!E:E,B:B)</f>
        <v>4201</v>
      </c>
      <c r="G77" s="113">
        <f>SUMIFS(PagComisao!F:F,PagComisao!I:I,R:R,PagComisao!E:E,B:B)</f>
        <v>0</v>
      </c>
      <c r="H77" s="113">
        <f>SUMIFS(Transferencia!D:D,Transferencia!F:F,S:S,Transferencia!C:C,B:B)</f>
        <v>0</v>
      </c>
      <c r="I77" s="113">
        <f>SUMIFS(PagProdutor!F:F,PagProdutor!J:J,R:R,PagProdutor!E:E,B:B)</f>
        <v>0</v>
      </c>
      <c r="J77" s="113">
        <f>SUMIFS(PagFretes!E:E,PagFretes!J:J,R:R,PagFretes!D:D,B:B)+(SUMIFS(PagFreteIndividal!E:E,PagFreteIndividal!J:J,S:S,PagFreteIndividal!F:F,B:B))</f>
        <v>498</v>
      </c>
      <c r="K77" s="113">
        <f>SUMIFS(DespesasMensais!F:F,DespesasMensais!H:H,R:R,DespesasMensais!E:E,B:B)</f>
        <v>7571.5</v>
      </c>
      <c r="L77" s="112">
        <f>SUMIFS(DesExtFrete!F:F,DesExtFrete!H:H,R:R,DesExtFrete!E:E,B:B)</f>
        <v>0</v>
      </c>
      <c r="M77" s="113">
        <f>SUMIFS(PagOutras!D:D,PagOutras!H:H,R:R,PagOutras!C:C,B:B)</f>
        <v>0</v>
      </c>
      <c r="N77" s="113">
        <f>SUMIFS(CarImplantacao!C:C,CarImplantacao!G:G,R:R,CarImplantacao!D:D,B:B,CarImplantacao!J:J,"Débito")</f>
        <v>0</v>
      </c>
      <c r="O77" s="113">
        <f t="shared" si="1"/>
        <v>8069.5</v>
      </c>
      <c r="P77" s="131">
        <f t="shared" si="2"/>
        <v>6830.43</v>
      </c>
      <c r="Q77" s="115">
        <v>45839.0</v>
      </c>
      <c r="R77" s="15" t="str">
        <f t="shared" si="3"/>
        <v>07/2025</v>
      </c>
      <c r="S77" s="15" t="str">
        <f t="shared" si="4"/>
        <v>CXG-0725</v>
      </c>
    </row>
    <row r="78">
      <c r="A78" s="8" t="s">
        <v>13137</v>
      </c>
      <c r="B78" s="68" t="s">
        <v>1509</v>
      </c>
      <c r="C78" s="113">
        <f>SUMIFS(CarImplantacao!C:C,CarImplantacao!G:G,R:R,CarImplantacao!D:D,B:B,CarImplantacao!J:J,"Crédito")</f>
        <v>0</v>
      </c>
      <c r="D78" s="131">
        <f>SUMIFS(SaldoInicial!D:D,SaldoInicial!C:C,B:B,SaldoInicial!F:F,R:R)</f>
        <v>133753.33</v>
      </c>
      <c r="E78" s="113">
        <f>SUMIFS(RecebimentoVenda!E:E,RecebimentoVenda!I:I,R:R,RecebimentoVenda!D:D,B:B)</f>
        <v>4943357.91</v>
      </c>
      <c r="F78" s="113">
        <f>SUMIFS(Transferencia!D:D,Transferencia!F:F,S:S,Transferencia!E:E,B:B)</f>
        <v>0</v>
      </c>
      <c r="G78" s="113">
        <f>SUMIFS(PagComisao!F:F,PagComisao!I:I,R:R,PagComisao!E:E,B:B)</f>
        <v>0</v>
      </c>
      <c r="H78" s="113">
        <f>SUMIFS(Transferencia!D:D,Transferencia!F:F,S:S,Transferencia!C:C,B:B)</f>
        <v>596105</v>
      </c>
      <c r="I78" s="113">
        <f>SUMIFS(PagProdutor!F:F,PagProdutor!J:J,R:R,PagProdutor!E:E,B:B)</f>
        <v>4009474.81</v>
      </c>
      <c r="J78" s="113">
        <f>SUMIFS(PagFretes!E:E,PagFretes!J:J,R:R,PagFretes!D:D,B:B)+(SUMIFS(PagFreteIndividal!E:E,PagFreteIndividal!J:J,S:S,PagFreteIndividal!F:F,B:B))</f>
        <v>264000</v>
      </c>
      <c r="K78" s="113">
        <f>SUMIFS(DespesasMensais!F:F,DespesasMensais!H:H,R:R,DespesasMensais!E:E,B:B)</f>
        <v>60003.59</v>
      </c>
      <c r="L78" s="112">
        <f>SUMIFS(DesExtFrete!F:F,DesExtFrete!H:H,R:R,DesExtFrete!E:E,B:B)</f>
        <v>0</v>
      </c>
      <c r="M78" s="113">
        <f>SUMIFS(PagOutras!D:D,PagOutras!H:H,R:R,PagOutras!C:C,B:B)</f>
        <v>1522.4</v>
      </c>
      <c r="N78" s="113">
        <f>SUMIFS(CarImplantacao!C:C,CarImplantacao!G:G,R:R,CarImplantacao!D:D,B:B,CarImplantacao!J:J,"Débito")</f>
        <v>0</v>
      </c>
      <c r="O78" s="113">
        <f t="shared" si="1"/>
        <v>4931105.8</v>
      </c>
      <c r="P78" s="131">
        <f t="shared" si="2"/>
        <v>146005.44</v>
      </c>
      <c r="Q78" s="115">
        <v>45839.0</v>
      </c>
      <c r="R78" s="15" t="str">
        <f t="shared" si="3"/>
        <v>07/2025</v>
      </c>
      <c r="S78" s="15" t="str">
        <f t="shared" si="4"/>
        <v>CXG-0725</v>
      </c>
    </row>
    <row r="79">
      <c r="A79" s="8" t="s">
        <v>13138</v>
      </c>
      <c r="B79" s="68" t="s">
        <v>378</v>
      </c>
      <c r="C79" s="113">
        <f>SUMIFS(CarImplantacao!C:C,CarImplantacao!G:G,R:R,CarImplantacao!D:D,B:B,CarImplantacao!J:J,"Crédito")</f>
        <v>0</v>
      </c>
      <c r="D79" s="131">
        <f>SUMIFS(SaldoInicial!D:D,SaldoInicial!C:C,B:B,SaldoInicial!F:F,R:R)</f>
        <v>0</v>
      </c>
      <c r="E79" s="113">
        <f>SUMIFS(RecebimentoVenda!E:E,RecebimentoVenda!I:I,R:R,RecebimentoVenda!D:D,B:B)</f>
        <v>0</v>
      </c>
      <c r="F79" s="113">
        <f>SUMIFS(Transferencia!D:D,Transferencia!F:F,S:S,Transferencia!E:E,B:B)</f>
        <v>0</v>
      </c>
      <c r="G79" s="113">
        <f>SUMIFS(PagComisao!F:F,PagComisao!I:I,R:R,PagComisao!E:E,B:B)</f>
        <v>0</v>
      </c>
      <c r="H79" s="113">
        <f>SUMIFS(Transferencia!D:D,Transferencia!F:F,S:S,Transferencia!C:C,B:B)</f>
        <v>0</v>
      </c>
      <c r="I79" s="113">
        <f>SUMIFS(PagProdutor!F:F,PagProdutor!J:J,R:R,PagProdutor!E:E,B:B)</f>
        <v>0</v>
      </c>
      <c r="J79" s="113">
        <f>SUMIFS(PagFretes!E:E,PagFretes!J:J,R:R,PagFretes!D:D,B:B)+(SUMIFS(PagFreteIndividal!E:E,PagFreteIndividal!J:J,S:S,PagFreteIndividal!F:F,B:B))</f>
        <v>0</v>
      </c>
      <c r="K79" s="113">
        <f>SUMIFS(DespesasMensais!F:F,DespesasMensais!H:H,R:R,DespesasMensais!E:E,B:B)</f>
        <v>0</v>
      </c>
      <c r="L79" s="112">
        <f>SUMIFS(DesExtFrete!F:F,DesExtFrete!H:H,R:R,DesExtFrete!E:E,B:B)</f>
        <v>0</v>
      </c>
      <c r="M79" s="113">
        <f>SUMIFS(PagOutras!D:D,PagOutras!H:H,R:R,PagOutras!C:C,B:B)</f>
        <v>0</v>
      </c>
      <c r="N79" s="113">
        <f>SUMIFS(CarImplantacao!C:C,CarImplantacao!G:G,R:R,CarImplantacao!D:D,B:B,CarImplantacao!J:J,"Débito")</f>
        <v>0</v>
      </c>
      <c r="O79" s="113">
        <f t="shared" si="1"/>
        <v>0</v>
      </c>
      <c r="P79" s="131">
        <f t="shared" si="2"/>
        <v>0</v>
      </c>
      <c r="Q79" s="115">
        <v>45839.0</v>
      </c>
      <c r="R79" s="15" t="str">
        <f t="shared" si="3"/>
        <v>07/2025</v>
      </c>
      <c r="S79" s="15" t="str">
        <f t="shared" si="4"/>
        <v>CXG-0725</v>
      </c>
    </row>
    <row r="80">
      <c r="A80" s="8" t="s">
        <v>13139</v>
      </c>
      <c r="B80" s="68" t="s">
        <v>405</v>
      </c>
      <c r="C80" s="113">
        <f>SUMIFS(CarImplantacao!C:C,CarImplantacao!G:G,R:R,CarImplantacao!D:D,B:B,CarImplantacao!J:J,"Crédito")</f>
        <v>0</v>
      </c>
      <c r="D80" s="131">
        <f>SUMIFS(SaldoInicial!D:D,SaldoInicial!C:C,B:B,SaldoInicial!F:F,R:R)</f>
        <v>0</v>
      </c>
      <c r="E80" s="113">
        <f>SUMIFS(RecebimentoVenda!E:E,RecebimentoVenda!I:I,R:R,RecebimentoVenda!D:D,B:B)</f>
        <v>600000</v>
      </c>
      <c r="F80" s="113">
        <f>SUMIFS(Transferencia!D:D,Transferencia!F:F,S:S,Transferencia!E:E,B:B)</f>
        <v>0</v>
      </c>
      <c r="G80" s="113">
        <f>SUMIFS(PagComisao!F:F,PagComisao!I:I,R:R,PagComisao!E:E,B:B)</f>
        <v>0</v>
      </c>
      <c r="H80" s="113">
        <f>SUMIFS(Transferencia!D:D,Transferencia!F:F,S:S,Transferencia!C:C,B:B)</f>
        <v>0</v>
      </c>
      <c r="I80" s="113">
        <f>SUMIFS(PagProdutor!F:F,PagProdutor!J:J,R:R,PagProdutor!E:E,B:B)</f>
        <v>500000</v>
      </c>
      <c r="J80" s="113">
        <f>SUMIFS(PagFretes!E:E,PagFretes!J:J,R:R,PagFretes!D:D,B:B)+(SUMIFS(PagFreteIndividal!E:E,PagFreteIndividal!J:J,S:S,PagFreteIndividal!F:F,B:B))</f>
        <v>0</v>
      </c>
      <c r="K80" s="113">
        <f>SUMIFS(DespesasMensais!F:F,DespesasMensais!H:H,R:R,DespesasMensais!E:E,B:B)</f>
        <v>0</v>
      </c>
      <c r="L80" s="112">
        <f>SUMIFS(DesExtFrete!F:F,DesExtFrete!H:H,R:R,DesExtFrete!E:E,B:B)</f>
        <v>0</v>
      </c>
      <c r="M80" s="113">
        <f>SUMIFS(PagOutras!D:D,PagOutras!H:H,R:R,PagOutras!C:C,B:B)</f>
        <v>0</v>
      </c>
      <c r="N80" s="113">
        <f>SUMIFS(CarImplantacao!C:C,CarImplantacao!G:G,R:R,CarImplantacao!D:D,B:B,CarImplantacao!J:J,"Débito")</f>
        <v>0</v>
      </c>
      <c r="O80" s="113">
        <f t="shared" si="1"/>
        <v>500000</v>
      </c>
      <c r="P80" s="131">
        <f t="shared" si="2"/>
        <v>100000</v>
      </c>
      <c r="Q80" s="115">
        <v>45839.0</v>
      </c>
      <c r="R80" s="15" t="str">
        <f t="shared" si="3"/>
        <v>07/2025</v>
      </c>
      <c r="S80" s="15" t="str">
        <f t="shared" si="4"/>
        <v>CXG-0725</v>
      </c>
    </row>
    <row r="81">
      <c r="A81" s="8" t="s">
        <v>13140</v>
      </c>
      <c r="B81" s="68" t="s">
        <v>1575</v>
      </c>
      <c r="C81" s="113">
        <f>SUMIFS(CarImplantacao!C:C,CarImplantacao!G:G,R:R,CarImplantacao!D:D,B:B,CarImplantacao!J:J,"Crédito")</f>
        <v>0</v>
      </c>
      <c r="D81" s="131">
        <f>SUMIFS(SaldoInicial!D:D,SaldoInicial!C:C,B:B,SaldoInicial!F:F,R:R)</f>
        <v>0</v>
      </c>
      <c r="E81" s="113">
        <f>SUMIFS(RecebimentoVenda!E:E,RecebimentoVenda!I:I,R:R,RecebimentoVenda!D:D,B:B)</f>
        <v>4069912.14</v>
      </c>
      <c r="F81" s="113">
        <f>SUMIFS(Transferencia!D:D,Transferencia!F:F,S:S,Transferencia!E:E,B:B)</f>
        <v>0</v>
      </c>
      <c r="G81" s="113">
        <f>SUMIFS(PagComisao!F:F,PagComisao!I:I,R:R,PagComisao!E:E,B:B)</f>
        <v>0</v>
      </c>
      <c r="H81" s="113">
        <f>SUMIFS(Transferencia!D:D,Transferencia!F:F,S:S,Transferencia!C:C,B:B)</f>
        <v>0</v>
      </c>
      <c r="I81" s="113">
        <f>SUMIFS(PagProdutor!F:F,PagProdutor!J:J,R:R,PagProdutor!E:E,B:B)</f>
        <v>2832260.93</v>
      </c>
      <c r="J81" s="113">
        <f>SUMIFS(PagFretes!E:E,PagFretes!J:J,R:R,PagFretes!D:D,B:B)+(SUMIFS(PagFreteIndividal!E:E,PagFreteIndividal!J:J,S:S,PagFreteIndividal!F:F,B:B))</f>
        <v>1237651.21</v>
      </c>
      <c r="K81" s="113">
        <f>SUMIFS(DespesasMensais!F:F,DespesasMensais!H:H,R:R,DespesasMensais!E:E,B:B)</f>
        <v>0</v>
      </c>
      <c r="L81" s="112">
        <f>SUMIFS(DesExtFrete!F:F,DesExtFrete!H:H,R:R,DesExtFrete!E:E,B:B)</f>
        <v>0</v>
      </c>
      <c r="M81" s="113">
        <f>SUMIFS(PagOutras!D:D,PagOutras!H:H,R:R,PagOutras!C:C,B:B)</f>
        <v>0</v>
      </c>
      <c r="N81" s="113">
        <f>SUMIFS(CarImplantacao!C:C,CarImplantacao!G:G,R:R,CarImplantacao!D:D,B:B,CarImplantacao!J:J,"Débito")</f>
        <v>0</v>
      </c>
      <c r="O81" s="113">
        <f t="shared" si="1"/>
        <v>4069912.14</v>
      </c>
      <c r="P81" s="131">
        <f t="shared" si="2"/>
        <v>0</v>
      </c>
      <c r="Q81" s="115">
        <v>45839.0</v>
      </c>
      <c r="R81" s="15" t="str">
        <f t="shared" si="3"/>
        <v>07/2025</v>
      </c>
      <c r="S81" s="15" t="str">
        <f t="shared" si="4"/>
        <v>CXG-0725</v>
      </c>
    </row>
    <row r="82">
      <c r="A82" s="8" t="s">
        <v>13141</v>
      </c>
      <c r="B82" s="68" t="s">
        <v>1632</v>
      </c>
      <c r="C82" s="113">
        <f>SUMIFS(CarImplantacao!C:C,CarImplantacao!G:G,R:R,CarImplantacao!D:D,B:B,CarImplantacao!J:J,"Crédito")</f>
        <v>0</v>
      </c>
      <c r="D82" s="131">
        <f>SUMIFS(SaldoInicial!D:D,SaldoInicial!C:C,B:B,SaldoInicial!F:F,R:R)</f>
        <v>0</v>
      </c>
      <c r="E82" s="113">
        <f>SUMIFS(RecebimentoVenda!E:E,RecebimentoVenda!I:I,R:R,RecebimentoVenda!D:D,B:B)</f>
        <v>0</v>
      </c>
      <c r="F82" s="113">
        <f>SUMIFS(Transferencia!D:D,Transferencia!F:F,S:S,Transferencia!E:E,B:B)</f>
        <v>0</v>
      </c>
      <c r="G82" s="113">
        <f>SUMIFS(PagComisao!F:F,PagComisao!I:I,R:R,PagComisao!E:E,B:B)</f>
        <v>0</v>
      </c>
      <c r="H82" s="113">
        <f>SUMIFS(Transferencia!D:D,Transferencia!F:F,S:S,Transferencia!C:C,B:B)</f>
        <v>0</v>
      </c>
      <c r="I82" s="113">
        <f>SUMIFS(PagProdutor!F:F,PagProdutor!J:J,R:R,PagProdutor!E:E,B:B)</f>
        <v>0</v>
      </c>
      <c r="J82" s="113">
        <f>SUMIFS(PagFretes!E:E,PagFretes!J:J,R:R,PagFretes!D:D,B:B)+(SUMIFS(PagFreteIndividal!E:E,PagFreteIndividal!J:J,S:S,PagFreteIndividal!F:F,B:B))</f>
        <v>0</v>
      </c>
      <c r="K82" s="113">
        <f>SUMIFS(DespesasMensais!F:F,DespesasMensais!H:H,R:R,DespesasMensais!E:E,B:B)</f>
        <v>0</v>
      </c>
      <c r="L82" s="112">
        <f>SUMIFS(DesExtFrete!F:F,DesExtFrete!H:H,R:R,DesExtFrete!E:E,B:B)</f>
        <v>0</v>
      </c>
      <c r="M82" s="113">
        <f>SUMIFS(PagOutras!D:D,PagOutras!H:H,R:R,PagOutras!C:C,B:B)</f>
        <v>0</v>
      </c>
      <c r="N82" s="113">
        <f>SUMIFS(CarImplantacao!C:C,CarImplantacao!G:G,R:R,CarImplantacao!D:D,B:B,CarImplantacao!J:J,"Débito")</f>
        <v>0</v>
      </c>
      <c r="O82" s="113">
        <f t="shared" si="1"/>
        <v>0</v>
      </c>
      <c r="P82" s="131">
        <f t="shared" si="2"/>
        <v>0</v>
      </c>
      <c r="Q82" s="115">
        <v>45839.0</v>
      </c>
      <c r="R82" s="15" t="str">
        <f t="shared" si="3"/>
        <v>07/2025</v>
      </c>
      <c r="S82" s="15" t="str">
        <f t="shared" si="4"/>
        <v>CXG-0725</v>
      </c>
    </row>
    <row r="83">
      <c r="A83" s="8" t="s">
        <v>13142</v>
      </c>
      <c r="B83" s="8" t="s">
        <v>3277</v>
      </c>
      <c r="C83" s="113">
        <f>SUMIFS(CarImplantacao!C:C,CarImplantacao!G:G,R:R,CarImplantacao!D:D,B:B,CarImplantacao!J:J,"Crédito")</f>
        <v>0</v>
      </c>
      <c r="D83" s="131">
        <f>SUMIFS(SaldoInicial!D:D,SaldoInicial!C:C,B:B,SaldoInicial!F:F,R:R)</f>
        <v>0</v>
      </c>
      <c r="E83" s="113">
        <f>SUMIFS(RecebimentoVenda!E:E,RecebimentoVenda!I:I,R:R,RecebimentoVenda!D:D,B:B)</f>
        <v>0</v>
      </c>
      <c r="F83" s="113">
        <f>SUMIFS(Transferencia!D:D,Transferencia!F:F,S:S,Transferencia!E:E,B:B)</f>
        <v>0</v>
      </c>
      <c r="G83" s="113">
        <f>SUMIFS(PagComisao!F:F,PagComisao!I:I,R:R,PagComisao!E:E,B:B)</f>
        <v>0</v>
      </c>
      <c r="H83" s="113">
        <f>SUMIFS(Transferencia!D:D,Transferencia!F:F,S:S,Transferencia!C:C,B:B)</f>
        <v>0</v>
      </c>
      <c r="I83" s="113">
        <f>SUMIFS(PagProdutor!F:F,PagProdutor!J:J,R:R,PagProdutor!E:E,B:B)</f>
        <v>0</v>
      </c>
      <c r="J83" s="113">
        <f>SUMIFS(PagFretes!E:E,PagFretes!J:J,R:R,PagFretes!D:D,B:B)+(SUMIFS(PagFreteIndividal!E:E,PagFreteIndividal!J:J,S:S,PagFreteIndividal!F:F,B:B))</f>
        <v>0</v>
      </c>
      <c r="K83" s="113">
        <f>SUMIFS(DespesasMensais!F:F,DespesasMensais!H:H,R:R,DespesasMensais!E:E,B:B)</f>
        <v>0</v>
      </c>
      <c r="L83" s="112">
        <f>SUMIFS(DesExtFrete!F:F,DesExtFrete!H:H,R:R,DesExtFrete!E:E,B:B)</f>
        <v>0</v>
      </c>
      <c r="M83" s="113">
        <f>SUMIFS(PagOutras!D:D,PagOutras!H:H,R:R,PagOutras!C:C,B:B)</f>
        <v>0</v>
      </c>
      <c r="N83" s="113">
        <f>SUMIFS(CarImplantacao!C:C,CarImplantacao!G:G,R:R,CarImplantacao!D:D,B:B,CarImplantacao!J:J,"Débito")</f>
        <v>0</v>
      </c>
      <c r="O83" s="113">
        <f t="shared" si="1"/>
        <v>0</v>
      </c>
      <c r="P83" s="131">
        <f t="shared" si="2"/>
        <v>0</v>
      </c>
      <c r="Q83" s="115">
        <v>45870.0</v>
      </c>
      <c r="R83" s="15" t="str">
        <f t="shared" si="3"/>
        <v>08/2025</v>
      </c>
      <c r="S83" s="15" t="str">
        <f t="shared" si="4"/>
        <v>CXG-0825</v>
      </c>
    </row>
    <row r="84">
      <c r="A84" s="8" t="s">
        <v>13143</v>
      </c>
      <c r="B84" s="8" t="s">
        <v>9816</v>
      </c>
      <c r="C84" s="113">
        <f>SUMIFS(CarImplantacao!C:C,CarImplantacao!G:G,R:R,CarImplantacao!D:D,B:B,CarImplantacao!J:J,"Crédito")</f>
        <v>0</v>
      </c>
      <c r="D84" s="131">
        <f>SUMIFS(SaldoInicial!D:D,SaldoInicial!C:C,B:B,SaldoInicial!F:F,R:R)</f>
        <v>0</v>
      </c>
      <c r="E84" s="113">
        <f>SUMIFS(RecebimentoVenda!E:E,RecebimentoVenda!I:I,R:R,RecebimentoVenda!D:D,B:B)</f>
        <v>0</v>
      </c>
      <c r="F84" s="113">
        <f>SUMIFS(Transferencia!D:D,Transferencia!F:F,S:S,Transferencia!E:E,B:B)</f>
        <v>0</v>
      </c>
      <c r="G84" s="113">
        <f>SUMIFS(PagComisao!F:F,PagComisao!I:I,R:R,PagComisao!E:E,B:B)</f>
        <v>0</v>
      </c>
      <c r="H84" s="113">
        <f>SUMIFS(Transferencia!D:D,Transferencia!F:F,S:S,Transferencia!C:C,B:B)</f>
        <v>0</v>
      </c>
      <c r="I84" s="113">
        <f>SUMIFS(PagProdutor!F:F,PagProdutor!J:J,R:R,PagProdutor!E:E,B:B)</f>
        <v>0</v>
      </c>
      <c r="J84" s="113">
        <f>SUMIFS(PagFretes!E:E,PagFretes!J:J,R:R,PagFretes!D:D,B:B)+(SUMIFS(PagFreteIndividal!E:E,PagFreteIndividal!J:J,S:S,PagFreteIndividal!F:F,B:B))</f>
        <v>0</v>
      </c>
      <c r="K84" s="113">
        <f>SUMIFS(DespesasMensais!F:F,DespesasMensais!H:H,R:R,DespesasMensais!E:E,B:B)</f>
        <v>0</v>
      </c>
      <c r="L84" s="112">
        <f>SUMIFS(DesExtFrete!F:F,DesExtFrete!H:H,R:R,DesExtFrete!E:E,B:B)</f>
        <v>0</v>
      </c>
      <c r="M84" s="113">
        <f>SUMIFS(PagOutras!D:D,PagOutras!H:H,R:R,PagOutras!C:C,B:B)</f>
        <v>0</v>
      </c>
      <c r="N84" s="113">
        <f>SUMIFS(CarImplantacao!C:C,CarImplantacao!G:G,R:R,CarImplantacao!D:D,B:B,CarImplantacao!J:J,"Débito")</f>
        <v>0</v>
      </c>
      <c r="O84" s="113">
        <f t="shared" si="1"/>
        <v>0</v>
      </c>
      <c r="P84" s="131">
        <f t="shared" si="2"/>
        <v>0</v>
      </c>
      <c r="Q84" s="115">
        <v>45870.0</v>
      </c>
      <c r="R84" s="15" t="str">
        <f t="shared" si="3"/>
        <v>08/2025</v>
      </c>
      <c r="S84" s="15" t="str">
        <f t="shared" si="4"/>
        <v>CXG-0825</v>
      </c>
    </row>
    <row r="85">
      <c r="A85" s="8" t="s">
        <v>13144</v>
      </c>
      <c r="B85" s="8" t="s">
        <v>1505</v>
      </c>
      <c r="C85" s="113">
        <f>SUMIFS(CarImplantacao!C:C,CarImplantacao!G:G,R:R,CarImplantacao!D:D,B:B,CarImplantacao!J:J,"Crédito")</f>
        <v>0</v>
      </c>
      <c r="D85" s="131">
        <f>SUMIFS(SaldoInicial!D:D,SaldoInicial!C:C,B:B,SaldoInicial!F:F,R:R)</f>
        <v>8901.89</v>
      </c>
      <c r="E85" s="113">
        <f>SUMIFS(RecebimentoVenda!E:E,RecebimentoVenda!I:I,R:R,RecebimentoVenda!D:D,B:B)</f>
        <v>0</v>
      </c>
      <c r="F85" s="113">
        <f>SUMIFS(Transferencia!D:D,Transferencia!F:F,S:S,Transferencia!E:E,B:B)</f>
        <v>19572</v>
      </c>
      <c r="G85" s="113">
        <f>SUMIFS(PagComisao!F:F,PagComisao!I:I,R:R,PagComisao!E:E,B:B)</f>
        <v>0</v>
      </c>
      <c r="H85" s="113">
        <f>SUMIFS(Transferencia!D:D,Transferencia!F:F,S:S,Transferencia!C:C,B:B)</f>
        <v>0</v>
      </c>
      <c r="I85" s="113">
        <f>SUMIFS(PagProdutor!F:F,PagProdutor!J:J,R:R,PagProdutor!E:E,B:B)</f>
        <v>0</v>
      </c>
      <c r="J85" s="113">
        <f>SUMIFS(PagFretes!E:E,PagFretes!J:J,R:R,PagFretes!D:D,B:B)+(SUMIFS(PagFreteIndividal!E:E,PagFreteIndividal!J:J,S:S,PagFreteIndividal!F:F,B:B))</f>
        <v>0</v>
      </c>
      <c r="K85" s="113">
        <f>SUMIFS(DespesasMensais!F:F,DespesasMensais!H:H,R:R,DespesasMensais!E:E,B:B)</f>
        <v>25617.87</v>
      </c>
      <c r="L85" s="112">
        <f>SUMIFS(DesExtFrete!F:F,DesExtFrete!H:H,R:R,DesExtFrete!E:E,B:B)</f>
        <v>0</v>
      </c>
      <c r="M85" s="113">
        <f>SUMIFS(PagOutras!D:D,PagOutras!H:H,R:R,PagOutras!C:C,B:B)</f>
        <v>0</v>
      </c>
      <c r="N85" s="113">
        <f>SUMIFS(CarImplantacao!C:C,CarImplantacao!G:G,R:R,CarImplantacao!D:D,B:B,CarImplantacao!J:J,"Débito")</f>
        <v>0</v>
      </c>
      <c r="O85" s="113">
        <f t="shared" si="1"/>
        <v>25617.87</v>
      </c>
      <c r="P85" s="131">
        <f t="shared" si="2"/>
        <v>2856.02</v>
      </c>
      <c r="Q85" s="115">
        <v>45870.0</v>
      </c>
      <c r="R85" s="15" t="str">
        <f t="shared" si="3"/>
        <v>08/2025</v>
      </c>
      <c r="S85" s="15" t="str">
        <f t="shared" si="4"/>
        <v>CXG-0825</v>
      </c>
    </row>
    <row r="86">
      <c r="A86" s="8" t="s">
        <v>13145</v>
      </c>
      <c r="B86" s="8" t="s">
        <v>1465</v>
      </c>
      <c r="C86" s="113">
        <f>SUMIFS(CarImplantacao!C:C,CarImplantacao!G:G,R:R,CarImplantacao!D:D,B:B,CarImplantacao!J:J,"Crédito")</f>
        <v>0</v>
      </c>
      <c r="D86" s="131">
        <f>SUMIFS(SaldoInicial!D:D,SaldoInicial!C:C,B:B,SaldoInicial!F:F,R:R)</f>
        <v>0</v>
      </c>
      <c r="E86" s="113">
        <f>SUMIFS(RecebimentoVenda!E:E,RecebimentoVenda!I:I,R:R,RecebimentoVenda!D:D,B:B)</f>
        <v>0</v>
      </c>
      <c r="F86" s="113">
        <f>SUMIFS(Transferencia!D:D,Transferencia!F:F,S:S,Transferencia!E:E,B:B)</f>
        <v>0</v>
      </c>
      <c r="G86" s="113">
        <f>SUMIFS(PagComisao!F:F,PagComisao!I:I,R:R,PagComisao!E:E,B:B)</f>
        <v>0</v>
      </c>
      <c r="H86" s="113">
        <f>SUMIFS(Transferencia!D:D,Transferencia!F:F,S:S,Transferencia!C:C,B:B)</f>
        <v>0</v>
      </c>
      <c r="I86" s="113">
        <f>SUMIFS(PagProdutor!F:F,PagProdutor!J:J,R:R,PagProdutor!E:E,B:B)</f>
        <v>0</v>
      </c>
      <c r="J86" s="113">
        <f>SUMIFS(PagFretes!E:E,PagFretes!J:J,R:R,PagFretes!D:D,B:B)+(SUMIFS(PagFreteIndividal!E:E,PagFreteIndividal!J:J,S:S,PagFreteIndividal!F:F,B:B))</f>
        <v>0</v>
      </c>
      <c r="K86" s="113">
        <f>SUMIFS(DespesasMensais!F:F,DespesasMensais!H:H,R:R,DespesasMensais!E:E,B:B)</f>
        <v>0</v>
      </c>
      <c r="L86" s="112">
        <f>SUMIFS(DesExtFrete!F:F,DesExtFrete!H:H,R:R,DesExtFrete!E:E,B:B)</f>
        <v>0</v>
      </c>
      <c r="M86" s="113">
        <f>SUMIFS(PagOutras!D:D,PagOutras!H:H,R:R,PagOutras!C:C,B:B)</f>
        <v>0</v>
      </c>
      <c r="N86" s="113">
        <f>SUMIFS(CarImplantacao!C:C,CarImplantacao!G:G,R:R,CarImplantacao!D:D,B:B,CarImplantacao!J:J,"Débito")</f>
        <v>0</v>
      </c>
      <c r="O86" s="113">
        <f t="shared" si="1"/>
        <v>0</v>
      </c>
      <c r="P86" s="131">
        <f t="shared" si="2"/>
        <v>0</v>
      </c>
      <c r="Q86" s="115">
        <v>45870.0</v>
      </c>
      <c r="R86" s="15" t="str">
        <f t="shared" si="3"/>
        <v>08/2025</v>
      </c>
      <c r="S86" s="15" t="str">
        <f t="shared" si="4"/>
        <v>CXG-0825</v>
      </c>
    </row>
    <row r="87">
      <c r="A87" s="8" t="s">
        <v>13146</v>
      </c>
      <c r="B87" s="8" t="s">
        <v>2212</v>
      </c>
      <c r="C87" s="113">
        <f>SUMIFS(CarImplantacao!C:C,CarImplantacao!G:G,R:R,CarImplantacao!D:D,B:B,CarImplantacao!J:J,"Crédito")</f>
        <v>0</v>
      </c>
      <c r="D87" s="131">
        <f>SUMIFS(SaldoInicial!D:D,SaldoInicial!C:C,B:B,SaldoInicial!F:F,R:R)</f>
        <v>0</v>
      </c>
      <c r="E87" s="113">
        <f>SUMIFS(RecebimentoVenda!E:E,RecebimentoVenda!I:I,R:R,RecebimentoVenda!D:D,B:B)</f>
        <v>0</v>
      </c>
      <c r="F87" s="113">
        <f>SUMIFS(Transferencia!D:D,Transferencia!F:F,S:S,Transferencia!E:E,B:B)</f>
        <v>0</v>
      </c>
      <c r="G87" s="113">
        <f>SUMIFS(PagComisao!F:F,PagComisao!I:I,R:R,PagComisao!E:E,B:B)</f>
        <v>0</v>
      </c>
      <c r="H87" s="113">
        <f>SUMIFS(Transferencia!D:D,Transferencia!F:F,S:S,Transferencia!C:C,B:B)</f>
        <v>0</v>
      </c>
      <c r="I87" s="113">
        <f>SUMIFS(PagProdutor!F:F,PagProdutor!J:J,R:R,PagProdutor!E:E,B:B)</f>
        <v>0</v>
      </c>
      <c r="J87" s="113">
        <f>SUMIFS(PagFretes!E:E,PagFretes!J:J,R:R,PagFretes!D:D,B:B)+(SUMIFS(PagFreteIndividal!E:E,PagFreteIndividal!J:J,S:S,PagFreteIndividal!F:F,B:B))</f>
        <v>0</v>
      </c>
      <c r="K87" s="113">
        <f>SUMIFS(DespesasMensais!F:F,DespesasMensais!H:H,R:R,DespesasMensais!E:E,B:B)</f>
        <v>0</v>
      </c>
      <c r="L87" s="112">
        <f>SUMIFS(DesExtFrete!F:F,DesExtFrete!H:H,R:R,DesExtFrete!E:E,B:B)</f>
        <v>0</v>
      </c>
      <c r="M87" s="113">
        <f>SUMIFS(PagOutras!D:D,PagOutras!H:H,R:R,PagOutras!C:C,B:B)</f>
        <v>0</v>
      </c>
      <c r="N87" s="113">
        <f>SUMIFS(CarImplantacao!C:C,CarImplantacao!G:G,R:R,CarImplantacao!D:D,B:B,CarImplantacao!J:J,"Débito")</f>
        <v>0</v>
      </c>
      <c r="O87" s="113">
        <f t="shared" si="1"/>
        <v>0</v>
      </c>
      <c r="P87" s="131">
        <f t="shared" si="2"/>
        <v>0</v>
      </c>
      <c r="Q87" s="115">
        <v>45870.0</v>
      </c>
      <c r="R87" s="15" t="str">
        <f t="shared" si="3"/>
        <v>08/2025</v>
      </c>
      <c r="S87" s="15" t="str">
        <f t="shared" si="4"/>
        <v>CXG-0825</v>
      </c>
    </row>
    <row r="88">
      <c r="A88" s="8" t="s">
        <v>13147</v>
      </c>
      <c r="B88" s="8" t="s">
        <v>1478</v>
      </c>
      <c r="C88" s="113">
        <f>SUMIFS(CarImplantacao!C:C,CarImplantacao!G:G,R:R,CarImplantacao!D:D,B:B,CarImplantacao!J:J,"Crédito")</f>
        <v>30700</v>
      </c>
      <c r="D88" s="131">
        <f>SUMIFS(SaldoInicial!D:D,SaldoInicial!C:C,B:B,SaldoInicial!F:F,R:R)</f>
        <v>137817.63</v>
      </c>
      <c r="E88" s="113">
        <f>SUMIFS(RecebimentoVenda!E:E,RecebimentoVenda!I:I,R:R,RecebimentoVenda!D:D,B:B)</f>
        <v>868514.89</v>
      </c>
      <c r="F88" s="113">
        <f>SUMIFS(Transferencia!D:D,Transferencia!F:F,S:S,Transferencia!E:E,B:B)</f>
        <v>149141</v>
      </c>
      <c r="G88" s="113">
        <f>SUMIFS(PagComisao!F:F,PagComisao!I:I,R:R,PagComisao!E:E,B:B)</f>
        <v>0</v>
      </c>
      <c r="H88" s="113">
        <f>SUMIFS(Transferencia!D:D,Transferencia!F:F,S:S,Transferencia!C:C,B:B)</f>
        <v>22450.3</v>
      </c>
      <c r="I88" s="113">
        <f>SUMIFS(PagProdutor!F:F,PagProdutor!J:J,R:R,PagProdutor!E:E,B:B)</f>
        <v>744037.12</v>
      </c>
      <c r="J88" s="113">
        <f>SUMIFS(PagFretes!E:E,PagFretes!J:J,R:R,PagFretes!D:D,B:B)+(SUMIFS(PagFreteIndividal!E:E,PagFreteIndividal!J:J,S:S,PagFreteIndividal!F:F,B:B))</f>
        <v>243024.43</v>
      </c>
      <c r="K88" s="113">
        <f>SUMIFS(DespesasMensais!F:F,DespesasMensais!H:H,R:R,DespesasMensais!E:E,B:B)</f>
        <v>41824.61</v>
      </c>
      <c r="L88" s="112">
        <f>SUMIFS(DesExtFrete!F:F,DesExtFrete!H:H,R:R,DesExtFrete!E:E,B:B)</f>
        <v>1882.7</v>
      </c>
      <c r="M88" s="113">
        <f>SUMIFS(PagOutras!D:D,PagOutras!H:H,R:R,PagOutras!C:C,B:B)</f>
        <v>30000</v>
      </c>
      <c r="N88" s="113">
        <f>SUMIFS(CarImplantacao!C:C,CarImplantacao!G:G,R:R,CarImplantacao!D:D,B:B,CarImplantacao!J:J,"Débito")</f>
        <v>0</v>
      </c>
      <c r="O88" s="113">
        <f t="shared" si="1"/>
        <v>1083219.16</v>
      </c>
      <c r="P88" s="131">
        <f t="shared" si="2"/>
        <v>102954.36</v>
      </c>
      <c r="Q88" s="115">
        <v>45870.0</v>
      </c>
      <c r="R88" s="15" t="str">
        <f t="shared" si="3"/>
        <v>08/2025</v>
      </c>
      <c r="S88" s="15" t="str">
        <f t="shared" si="4"/>
        <v>CXG-0825</v>
      </c>
    </row>
    <row r="89">
      <c r="A89" s="8" t="s">
        <v>13148</v>
      </c>
      <c r="B89" s="8" t="s">
        <v>1520</v>
      </c>
      <c r="C89" s="113">
        <f>SUMIFS(CarImplantacao!C:C,CarImplantacao!G:G,R:R,CarImplantacao!D:D,B:B,CarImplantacao!J:J,"Crédito")</f>
        <v>0</v>
      </c>
      <c r="D89" s="131">
        <f>SUMIFS(SaldoInicial!D:D,SaldoInicial!C:C,B:B,SaldoInicial!F:F,R:R)</f>
        <v>6830.43</v>
      </c>
      <c r="E89" s="113">
        <f>SUMIFS(RecebimentoVenda!E:E,RecebimentoVenda!I:I,R:R,RecebimentoVenda!D:D,B:B)</f>
        <v>0</v>
      </c>
      <c r="F89" s="113">
        <f>SUMIFS(Transferencia!D:D,Transferencia!F:F,S:S,Transferencia!E:E,B:B)</f>
        <v>0</v>
      </c>
      <c r="G89" s="113">
        <f>SUMIFS(PagComisao!F:F,PagComisao!I:I,R:R,PagComisao!E:E,B:B)</f>
        <v>0</v>
      </c>
      <c r="H89" s="113">
        <f>SUMIFS(Transferencia!D:D,Transferencia!F:F,S:S,Transferencia!C:C,B:B)</f>
        <v>0</v>
      </c>
      <c r="I89" s="113">
        <f>SUMIFS(PagProdutor!F:F,PagProdutor!J:J,R:R,PagProdutor!E:E,B:B)</f>
        <v>0</v>
      </c>
      <c r="J89" s="113">
        <f>SUMIFS(PagFretes!E:E,PagFretes!J:J,R:R,PagFretes!D:D,B:B)+(SUMIFS(PagFreteIndividal!E:E,PagFreteIndividal!J:J,S:S,PagFreteIndividal!F:F,B:B))</f>
        <v>0</v>
      </c>
      <c r="K89" s="113">
        <f>SUMIFS(DespesasMensais!F:F,DespesasMensais!H:H,R:R,DespesasMensais!E:E,B:B)</f>
        <v>0</v>
      </c>
      <c r="L89" s="112">
        <f>SUMIFS(DesExtFrete!F:F,DesExtFrete!H:H,R:R,DesExtFrete!E:E,B:B)</f>
        <v>0</v>
      </c>
      <c r="M89" s="113">
        <f>SUMIFS(PagOutras!D:D,PagOutras!H:H,R:R,PagOutras!C:C,B:B)</f>
        <v>0</v>
      </c>
      <c r="N89" s="113">
        <f>SUMIFS(CarImplantacao!C:C,CarImplantacao!G:G,R:R,CarImplantacao!D:D,B:B,CarImplantacao!J:J,"Débito")</f>
        <v>0</v>
      </c>
      <c r="O89" s="113">
        <f t="shared" si="1"/>
        <v>0</v>
      </c>
      <c r="P89" s="131">
        <f t="shared" si="2"/>
        <v>6830.43</v>
      </c>
      <c r="Q89" s="115">
        <v>45870.0</v>
      </c>
      <c r="R89" s="15" t="str">
        <f t="shared" si="3"/>
        <v>08/2025</v>
      </c>
      <c r="S89" s="15" t="str">
        <f t="shared" si="4"/>
        <v>CXG-0825</v>
      </c>
    </row>
    <row r="90">
      <c r="A90" s="8" t="s">
        <v>13149</v>
      </c>
      <c r="B90" s="8" t="s">
        <v>1509</v>
      </c>
      <c r="C90" s="113">
        <f>SUMIFS(CarImplantacao!C:C,CarImplantacao!G:G,R:R,CarImplantacao!D:D,B:B,CarImplantacao!J:J,"Crédito")</f>
        <v>0</v>
      </c>
      <c r="D90" s="131">
        <f>SUMIFS(SaldoInicial!D:D,SaldoInicial!C:C,B:B,SaldoInicial!F:F,R:R)</f>
        <v>146005.44</v>
      </c>
      <c r="E90" s="113">
        <f>SUMIFS(RecebimentoVenda!E:E,RecebimentoVenda!I:I,R:R,RecebimentoVenda!D:D,B:B)</f>
        <v>3340582.59</v>
      </c>
      <c r="F90" s="113">
        <f>SUMIFS(Transferencia!D:D,Transferencia!F:F,S:S,Transferencia!E:E,B:B)</f>
        <v>0</v>
      </c>
      <c r="G90" s="113">
        <f>SUMIFS(PagComisao!F:F,PagComisao!I:I,R:R,PagComisao!E:E,B:B)</f>
        <v>0</v>
      </c>
      <c r="H90" s="113">
        <f>SUMIFS(Transferencia!D:D,Transferencia!F:F,S:S,Transferencia!C:C,B:B)</f>
        <v>168713</v>
      </c>
      <c r="I90" s="113">
        <f>SUMIFS(PagProdutor!F:F,PagProdutor!J:J,R:R,PagProdutor!E:E,B:B)</f>
        <v>3138516.44</v>
      </c>
      <c r="J90" s="113">
        <f>SUMIFS(PagFretes!E:E,PagFretes!J:J,R:R,PagFretes!D:D,B:B)+(SUMIFS(PagFreteIndividal!E:E,PagFreteIndividal!J:J,S:S,PagFreteIndividal!F:F,B:B))</f>
        <v>12000</v>
      </c>
      <c r="K90" s="113">
        <f>SUMIFS(DespesasMensais!F:F,DespesasMensais!H:H,R:R,DespesasMensais!E:E,B:B)</f>
        <v>95358.59</v>
      </c>
      <c r="L90" s="112">
        <f>SUMIFS(DesExtFrete!F:F,DesExtFrete!H:H,R:R,DesExtFrete!E:E,B:B)</f>
        <v>0</v>
      </c>
      <c r="M90" s="113">
        <f>SUMIFS(PagOutras!D:D,PagOutras!H:H,R:R,PagOutras!C:C,B:B)</f>
        <v>72000</v>
      </c>
      <c r="N90" s="113">
        <f>SUMIFS(CarImplantacao!C:C,CarImplantacao!G:G,R:R,CarImplantacao!D:D,B:B,CarImplantacao!J:J,"Débito")</f>
        <v>0</v>
      </c>
      <c r="O90" s="113">
        <f t="shared" si="1"/>
        <v>3486588.03</v>
      </c>
      <c r="P90" s="131">
        <f t="shared" si="2"/>
        <v>0</v>
      </c>
      <c r="Q90" s="115">
        <v>45870.0</v>
      </c>
      <c r="R90" s="15" t="str">
        <f t="shared" si="3"/>
        <v>08/2025</v>
      </c>
      <c r="S90" s="15" t="str">
        <f t="shared" si="4"/>
        <v>CXG-0825</v>
      </c>
    </row>
    <row r="91">
      <c r="A91" s="8" t="s">
        <v>13150</v>
      </c>
      <c r="B91" s="8" t="s">
        <v>378</v>
      </c>
      <c r="C91" s="113">
        <f>SUMIFS(CarImplantacao!C:C,CarImplantacao!G:G,R:R,CarImplantacao!D:D,B:B,CarImplantacao!J:J,"Crédito")</f>
        <v>0</v>
      </c>
      <c r="D91" s="131">
        <f>SUMIFS(SaldoInicial!D:D,SaldoInicial!C:C,B:B,SaldoInicial!F:F,R:R)</f>
        <v>0</v>
      </c>
      <c r="E91" s="113">
        <f>SUMIFS(RecebimentoVenda!E:E,RecebimentoVenda!I:I,R:R,RecebimentoVenda!D:D,B:B)</f>
        <v>0</v>
      </c>
      <c r="F91" s="113">
        <f>SUMIFS(Transferencia!D:D,Transferencia!F:F,S:S,Transferencia!E:E,B:B)</f>
        <v>22450.3</v>
      </c>
      <c r="G91" s="113">
        <f>SUMIFS(PagComisao!F:F,PagComisao!I:I,R:R,PagComisao!E:E,B:B)</f>
        <v>0</v>
      </c>
      <c r="H91" s="113">
        <f>SUMIFS(Transferencia!D:D,Transferencia!F:F,S:S,Transferencia!C:C,B:B)</f>
        <v>0</v>
      </c>
      <c r="I91" s="113">
        <f>SUMIFS(PagProdutor!F:F,PagProdutor!J:J,R:R,PagProdutor!E:E,B:B)</f>
        <v>0</v>
      </c>
      <c r="J91" s="113">
        <f>SUMIFS(PagFretes!E:E,PagFretes!J:J,R:R,PagFretes!D:D,B:B)+(SUMIFS(PagFreteIndividal!E:E,PagFreteIndividal!J:J,S:S,PagFreteIndividal!F:F,B:B))</f>
        <v>0</v>
      </c>
      <c r="K91" s="113">
        <f>SUMIFS(DespesasMensais!F:F,DespesasMensais!H:H,R:R,DespesasMensais!E:E,B:B)</f>
        <v>1307</v>
      </c>
      <c r="L91" s="112">
        <f>SUMIFS(DesExtFrete!F:F,DesExtFrete!H:H,R:R,DesExtFrete!E:E,B:B)</f>
        <v>0</v>
      </c>
      <c r="M91" s="113">
        <f>SUMIFS(PagOutras!D:D,PagOutras!H:H,R:R,PagOutras!C:C,B:B)</f>
        <v>0</v>
      </c>
      <c r="N91" s="113">
        <f>SUMIFS(CarImplantacao!C:C,CarImplantacao!G:G,R:R,CarImplantacao!D:D,B:B,CarImplantacao!J:J,"Débito")</f>
        <v>0</v>
      </c>
      <c r="O91" s="113">
        <f t="shared" si="1"/>
        <v>1307</v>
      </c>
      <c r="P91" s="131">
        <f t="shared" si="2"/>
        <v>21143.3</v>
      </c>
      <c r="Q91" s="115">
        <v>45870.0</v>
      </c>
      <c r="R91" s="15" t="str">
        <f t="shared" si="3"/>
        <v>08/2025</v>
      </c>
      <c r="S91" s="15" t="str">
        <f t="shared" si="4"/>
        <v>CXG-0825</v>
      </c>
    </row>
    <row r="92">
      <c r="A92" s="8" t="s">
        <v>13151</v>
      </c>
      <c r="B92" s="8" t="s">
        <v>405</v>
      </c>
      <c r="C92" s="113">
        <f>SUMIFS(CarImplantacao!C:C,CarImplantacao!G:G,R:R,CarImplantacao!D:D,B:B,CarImplantacao!J:J,"Crédito")</f>
        <v>0</v>
      </c>
      <c r="D92" s="131">
        <f>SUMIFS(SaldoInicial!D:D,SaldoInicial!C:C,B:B,SaldoInicial!F:F,R:R)</f>
        <v>100000</v>
      </c>
      <c r="E92" s="113">
        <f>SUMIFS(RecebimentoVenda!E:E,RecebimentoVenda!I:I,R:R,RecebimentoVenda!D:D,B:B)</f>
        <v>1110550</v>
      </c>
      <c r="F92" s="113">
        <f>SUMIFS(Transferencia!D:D,Transferencia!F:F,S:S,Transferencia!E:E,B:B)</f>
        <v>0</v>
      </c>
      <c r="G92" s="113">
        <f>SUMIFS(PagComisao!F:F,PagComisao!I:I,R:R,PagComisao!E:E,B:B)</f>
        <v>0</v>
      </c>
      <c r="H92" s="113">
        <f>SUMIFS(Transferencia!D:D,Transferencia!F:F,S:S,Transferencia!C:C,B:B)</f>
        <v>0</v>
      </c>
      <c r="I92" s="113">
        <f>SUMIFS(PagProdutor!F:F,PagProdutor!J:J,R:R,PagProdutor!E:E,B:B)</f>
        <v>681073</v>
      </c>
      <c r="J92" s="113">
        <f>SUMIFS(PagFretes!E:E,PagFretes!J:J,R:R,PagFretes!D:D,B:B)+(SUMIFS(PagFreteIndividal!E:E,PagFreteIndividal!J:J,S:S,PagFreteIndividal!F:F,B:B))</f>
        <v>138219.73</v>
      </c>
      <c r="K92" s="113">
        <f>SUMIFS(DespesasMensais!F:F,DespesasMensais!H:H,R:R,DespesasMensais!E:E,B:B)</f>
        <v>0</v>
      </c>
      <c r="L92" s="112">
        <f>SUMIFS(DesExtFrete!F:F,DesExtFrete!H:H,R:R,DesExtFrete!E:E,B:B)</f>
        <v>0</v>
      </c>
      <c r="M92" s="113">
        <f>SUMIFS(PagOutras!D:D,PagOutras!H:H,R:R,PagOutras!C:C,B:B)</f>
        <v>391257.27</v>
      </c>
      <c r="N92" s="113">
        <f>SUMIFS(CarImplantacao!C:C,CarImplantacao!G:G,R:R,CarImplantacao!D:D,B:B,CarImplantacao!J:J,"Débito")</f>
        <v>0</v>
      </c>
      <c r="O92" s="113">
        <f t="shared" si="1"/>
        <v>1210550</v>
      </c>
      <c r="P92" s="131">
        <f t="shared" si="2"/>
        <v>0</v>
      </c>
      <c r="Q92" s="115">
        <v>45870.0</v>
      </c>
      <c r="R92" s="15" t="str">
        <f t="shared" si="3"/>
        <v>08/2025</v>
      </c>
      <c r="S92" s="15" t="str">
        <f t="shared" si="4"/>
        <v>CXG-0825</v>
      </c>
    </row>
    <row r="93">
      <c r="A93" s="8" t="s">
        <v>13152</v>
      </c>
      <c r="B93" s="8" t="s">
        <v>1575</v>
      </c>
      <c r="C93" s="113">
        <f>SUMIFS(CarImplantacao!C:C,CarImplantacao!G:G,R:R,CarImplantacao!D:D,B:B,CarImplantacao!J:J,"Crédito")</f>
        <v>0</v>
      </c>
      <c r="D93" s="131">
        <f>SUMIFS(SaldoInicial!D:D,SaldoInicial!C:C,B:B,SaldoInicial!F:F,R:R)</f>
        <v>0</v>
      </c>
      <c r="E93" s="113">
        <f>SUMIFS(RecebimentoVenda!E:E,RecebimentoVenda!I:I,R:R,RecebimentoVenda!D:D,B:B)</f>
        <v>860673</v>
      </c>
      <c r="F93" s="113">
        <f>SUMIFS(Transferencia!D:D,Transferencia!F:F,S:S,Transferencia!E:E,B:B)</f>
        <v>0</v>
      </c>
      <c r="G93" s="113">
        <f>SUMIFS(PagComisao!F:F,PagComisao!I:I,R:R,PagComisao!E:E,B:B)</f>
        <v>0</v>
      </c>
      <c r="H93" s="113">
        <f>SUMIFS(Transferencia!D:D,Transferencia!F:F,S:S,Transferencia!C:C,B:B)</f>
        <v>0</v>
      </c>
      <c r="I93" s="113">
        <f>SUMIFS(PagProdutor!F:F,PagProdutor!J:J,R:R,PagProdutor!E:E,B:B)</f>
        <v>0</v>
      </c>
      <c r="J93" s="113">
        <f>SUMIFS(PagFretes!E:E,PagFretes!J:J,R:R,PagFretes!D:D,B:B)+(SUMIFS(PagFreteIndividal!E:E,PagFreteIndividal!J:J,S:S,PagFreteIndividal!F:F,B:B))</f>
        <v>860673</v>
      </c>
      <c r="K93" s="113">
        <f>SUMIFS(DespesasMensais!F:F,DespesasMensais!H:H,R:R,DespesasMensais!E:E,B:B)</f>
        <v>0</v>
      </c>
      <c r="L93" s="112">
        <f>SUMIFS(DesExtFrete!F:F,DesExtFrete!H:H,R:R,DesExtFrete!E:E,B:B)</f>
        <v>0</v>
      </c>
      <c r="M93" s="113">
        <f>SUMIFS(PagOutras!D:D,PagOutras!H:H,R:R,PagOutras!C:C,B:B)</f>
        <v>0</v>
      </c>
      <c r="N93" s="113">
        <f>SUMIFS(CarImplantacao!C:C,CarImplantacao!G:G,R:R,CarImplantacao!D:D,B:B,CarImplantacao!J:J,"Débito")</f>
        <v>0</v>
      </c>
      <c r="O93" s="113">
        <f t="shared" si="1"/>
        <v>860673</v>
      </c>
      <c r="P93" s="131">
        <f t="shared" si="2"/>
        <v>0</v>
      </c>
      <c r="Q93" s="115">
        <v>45870.0</v>
      </c>
      <c r="R93" s="15" t="str">
        <f t="shared" si="3"/>
        <v>08/2025</v>
      </c>
      <c r="S93" s="15" t="str">
        <f t="shared" si="4"/>
        <v>CXG-0825</v>
      </c>
    </row>
    <row r="94">
      <c r="A94" s="8" t="s">
        <v>13153</v>
      </c>
      <c r="C94" s="113">
        <f>SUMIFS(CarImplantacao!C:C,CarImplantacao!G:G,R:R,CarImplantacao!D:D,B:B,CarImplantacao!J:J,"Crédito")</f>
        <v>0</v>
      </c>
      <c r="D94" s="131">
        <f>SUMIFS(SaldoInicial!D:D,SaldoInicial!C:C,B:B,SaldoInicial!F:F,R:R)</f>
        <v>0</v>
      </c>
      <c r="E94" s="113">
        <f>SUMIFS(RecebimentoVenda!E:E,RecebimentoVenda!I:I,R:R,RecebimentoVenda!D:D,B:B)</f>
        <v>0</v>
      </c>
      <c r="F94" s="113">
        <f>SUMIFS(Transferencia!D:D,Transferencia!F:F,S:S,Transferencia!E:E,B:B)</f>
        <v>0</v>
      </c>
      <c r="G94" s="113">
        <f>SUMIFS(PagComisao!F:F,PagComisao!I:I,R:R,PagComisao!E:E,B:B)</f>
        <v>0</v>
      </c>
      <c r="H94" s="113">
        <f>SUMIFS(Transferencia!D:D,Transferencia!F:F,S:S,Transferencia!C:C,B:B)</f>
        <v>0</v>
      </c>
      <c r="I94" s="113">
        <f>SUMIFS(PagProdutor!F:F,PagProdutor!J:J,R:R,PagProdutor!E:E,B:B)</f>
        <v>0</v>
      </c>
      <c r="J94" s="113">
        <f>SUMIFS(PagFretes!E:E,PagFretes!J:J,R:R,PagFretes!D:D,B:B)+(SUMIFS(PagFreteIndividal!E:E,PagFreteIndividal!J:J,S:S,PagFreteIndividal!F:F,B:B))</f>
        <v>0</v>
      </c>
      <c r="K94" s="113">
        <f>SUMIFS(DespesasMensais!F:F,DespesasMensais!H:H,R:R,DespesasMensais!E:E,B:B)</f>
        <v>0</v>
      </c>
      <c r="L94" s="112">
        <f>SUMIFS(DesExtFrete!F:F,DesExtFrete!H:H,R:R,DesExtFrete!E:E,B:B)</f>
        <v>0</v>
      </c>
      <c r="M94" s="113">
        <f>SUMIFS(PagOutras!D:D,PagOutras!H:H,R:R,PagOutras!C:C,B:B)</f>
        <v>0</v>
      </c>
      <c r="N94" s="113">
        <f>SUMIFS(CarImplantacao!C:C,CarImplantacao!G:G,R:R,CarImplantacao!D:D,B:B,CarImplantacao!J:J,"Débito")</f>
        <v>0</v>
      </c>
      <c r="O94" s="113">
        <f t="shared" si="1"/>
        <v>0</v>
      </c>
      <c r="P94" s="131">
        <f t="shared" si="2"/>
        <v>0</v>
      </c>
      <c r="Q94" s="115">
        <v>45870.0</v>
      </c>
      <c r="R94" s="15" t="str">
        <f t="shared" si="3"/>
        <v>08/2025</v>
      </c>
      <c r="S94" s="15" t="str">
        <f t="shared" si="4"/>
        <v/>
      </c>
    </row>
    <row r="95">
      <c r="A95" s="8" t="s">
        <v>13154</v>
      </c>
      <c r="B95" s="68" t="s">
        <v>3277</v>
      </c>
      <c r="C95" s="113">
        <f>SUMIFS(CarImplantacao!C:C,CarImplantacao!G:G,R:R,CarImplantacao!D:D,B:B,CarImplantacao!J:J,"Crédito")</f>
        <v>0</v>
      </c>
      <c r="D95" s="131">
        <f>SUMIFS(SaldoInicial!D:D,SaldoInicial!C:C,B:B,SaldoInicial!F:F,R:R)</f>
        <v>0</v>
      </c>
      <c r="E95" s="113">
        <f>SUMIFS(RecebimentoVenda!E:E,RecebimentoVenda!I:I,R:R,RecebimentoVenda!D:D,B:B)</f>
        <v>0</v>
      </c>
      <c r="F95" s="113">
        <f>SUMIFS(Transferencia!D:D,Transferencia!F:F,S:S,Transferencia!E:E,B:B)</f>
        <v>0</v>
      </c>
      <c r="G95" s="113">
        <f>SUMIFS(PagComisao!F:F,PagComisao!I:I,R:R,PagComisao!E:E,B:B)</f>
        <v>0</v>
      </c>
      <c r="H95" s="113">
        <f>SUMIFS(Transferencia!D:D,Transferencia!F:F,S:S,Transferencia!C:C,B:B)</f>
        <v>0</v>
      </c>
      <c r="I95" s="113">
        <f>SUMIFS(PagProdutor!F:F,PagProdutor!J:J,R:R,PagProdutor!E:E,B:B)</f>
        <v>0</v>
      </c>
      <c r="J95" s="113">
        <f>SUMIFS(PagFretes!E:E,PagFretes!J:J,R:R,PagFretes!D:D,B:B)+(SUMIFS(PagFreteIndividal!E:E,PagFreteIndividal!J:J,S:S,PagFreteIndividal!F:F,B:B))</f>
        <v>0</v>
      </c>
      <c r="K95" s="113">
        <f>SUMIFS(DespesasMensais!F:F,DespesasMensais!H:H,R:R,DespesasMensais!E:E,B:B)</f>
        <v>0</v>
      </c>
      <c r="L95" s="112">
        <f>SUMIFS(DesExtFrete!F:F,DesExtFrete!H:H,R:R,DesExtFrete!E:E,B:B)</f>
        <v>0</v>
      </c>
      <c r="M95" s="113">
        <f>SUMIFS(PagOutras!D:D,PagOutras!H:H,R:R,PagOutras!C:C,B:B)</f>
        <v>0</v>
      </c>
      <c r="N95" s="113">
        <f>SUMIFS(CarImplantacao!C:C,CarImplantacao!G:G,R:R,CarImplantacao!D:D,B:B,CarImplantacao!J:J,"Débito")</f>
        <v>0</v>
      </c>
      <c r="O95" s="113">
        <f t="shared" si="1"/>
        <v>0</v>
      </c>
      <c r="P95" s="131">
        <f t="shared" si="2"/>
        <v>0</v>
      </c>
      <c r="Q95" s="115">
        <v>45901.0</v>
      </c>
      <c r="R95" s="15" t="str">
        <f t="shared" si="3"/>
        <v>09/2025</v>
      </c>
      <c r="S95" s="15" t="str">
        <f t="shared" si="4"/>
        <v>CXG-0925</v>
      </c>
    </row>
    <row r="96">
      <c r="A96" s="8" t="s">
        <v>13155</v>
      </c>
      <c r="B96" s="68" t="s">
        <v>9816</v>
      </c>
      <c r="C96" s="113">
        <f>SUMIFS(CarImplantacao!C:C,CarImplantacao!G:G,R:R,CarImplantacao!D:D,B:B,CarImplantacao!J:J,"Crédito")</f>
        <v>0</v>
      </c>
      <c r="D96" s="131">
        <f>SUMIFS(SaldoInicial!D:D,SaldoInicial!C:C,B:B,SaldoInicial!F:F,R:R)</f>
        <v>0</v>
      </c>
      <c r="E96" s="113">
        <f>SUMIFS(RecebimentoVenda!E:E,RecebimentoVenda!I:I,R:R,RecebimentoVenda!D:D,B:B)</f>
        <v>0</v>
      </c>
      <c r="F96" s="113">
        <f>SUMIFS(Transferencia!D:D,Transferencia!F:F,S:S,Transferencia!E:E,B:B)</f>
        <v>0</v>
      </c>
      <c r="G96" s="113">
        <f>SUMIFS(PagComisao!F:F,PagComisao!I:I,R:R,PagComisao!E:E,B:B)</f>
        <v>0</v>
      </c>
      <c r="H96" s="113">
        <f>SUMIFS(Transferencia!D:D,Transferencia!F:F,S:S,Transferencia!C:C,B:B)</f>
        <v>0</v>
      </c>
      <c r="I96" s="113">
        <f>SUMIFS(PagProdutor!F:F,PagProdutor!J:J,R:R,PagProdutor!E:E,B:B)</f>
        <v>0</v>
      </c>
      <c r="J96" s="113">
        <f>SUMIFS(PagFretes!E:E,PagFretes!J:J,R:R,PagFretes!D:D,B:B)+(SUMIFS(PagFreteIndividal!E:E,PagFreteIndividal!J:J,S:S,PagFreteIndividal!F:F,B:B))</f>
        <v>0</v>
      </c>
      <c r="K96" s="113">
        <f>SUMIFS(DespesasMensais!F:F,DespesasMensais!H:H,R:R,DespesasMensais!E:E,B:B)</f>
        <v>0</v>
      </c>
      <c r="L96" s="112">
        <f>SUMIFS(DesExtFrete!F:F,DesExtFrete!H:H,R:R,DesExtFrete!E:E,B:B)</f>
        <v>0</v>
      </c>
      <c r="M96" s="113">
        <f>SUMIFS(PagOutras!D:D,PagOutras!H:H,R:R,PagOutras!C:C,B:B)</f>
        <v>0</v>
      </c>
      <c r="N96" s="113">
        <f>SUMIFS(CarImplantacao!C:C,CarImplantacao!G:G,R:R,CarImplantacao!D:D,B:B,CarImplantacao!J:J,"Débito")</f>
        <v>0</v>
      </c>
      <c r="O96" s="113">
        <f t="shared" si="1"/>
        <v>0</v>
      </c>
      <c r="P96" s="131">
        <f t="shared" si="2"/>
        <v>0</v>
      </c>
      <c r="Q96" s="115">
        <v>45901.0</v>
      </c>
      <c r="R96" s="15" t="str">
        <f t="shared" si="3"/>
        <v>09/2025</v>
      </c>
      <c r="S96" s="15" t="str">
        <f t="shared" si="4"/>
        <v>CXG-0925</v>
      </c>
    </row>
    <row r="97">
      <c r="A97" s="8" t="s">
        <v>13156</v>
      </c>
      <c r="B97" s="68" t="s">
        <v>1505</v>
      </c>
      <c r="C97" s="113">
        <f>SUMIFS(CarImplantacao!C:C,CarImplantacao!G:G,R:R,CarImplantacao!D:D,B:B,CarImplantacao!J:J,"Crédito")</f>
        <v>0</v>
      </c>
      <c r="D97" s="131">
        <f>SUMIFS(SaldoInicial!D:D,SaldoInicial!C:C,B:B,SaldoInicial!F:F,R:R)</f>
        <v>2856.02</v>
      </c>
      <c r="E97" s="113">
        <f>SUMIFS(RecebimentoVenda!E:E,RecebimentoVenda!I:I,R:R,RecebimentoVenda!D:D,B:B)</f>
        <v>109929.85</v>
      </c>
      <c r="F97" s="113">
        <f>SUMIFS(Transferencia!D:D,Transferencia!F:F,S:S,Transferencia!E:E,B:B)</f>
        <v>0</v>
      </c>
      <c r="G97" s="113">
        <f>SUMIFS(PagComisao!F:F,PagComisao!I:I,R:R,PagComisao!E:E,B:B)</f>
        <v>0</v>
      </c>
      <c r="H97" s="113">
        <f>SUMIFS(Transferencia!D:D,Transferencia!F:F,S:S,Transferencia!C:C,B:B)</f>
        <v>0</v>
      </c>
      <c r="I97" s="113">
        <f>SUMIFS(PagProdutor!F:F,PagProdutor!J:J,R:R,PagProdutor!E:E,B:B)</f>
        <v>62703.5</v>
      </c>
      <c r="J97" s="113">
        <f>SUMIFS(PagFretes!E:E,PagFretes!J:J,R:R,PagFretes!D:D,B:B)+(SUMIFS(PagFreteIndividal!E:E,PagFreteIndividal!J:J,S:S,PagFreteIndividal!F:F,B:B))</f>
        <v>20000</v>
      </c>
      <c r="K97" s="113">
        <f>SUMIFS(DespesasMensais!F:F,DespesasMensais!H:H,R:R,DespesasMensais!E:E,B:B)</f>
        <v>24837.67</v>
      </c>
      <c r="L97" s="112">
        <f>SUMIFS(DesExtFrete!F:F,DesExtFrete!H:H,R:R,DesExtFrete!E:E,B:B)</f>
        <v>0</v>
      </c>
      <c r="M97" s="113">
        <f>SUMIFS(PagOutras!D:D,PagOutras!H:H,R:R,PagOutras!C:C,B:B)</f>
        <v>0</v>
      </c>
      <c r="N97" s="113">
        <f>SUMIFS(CarImplantacao!C:C,CarImplantacao!G:G,R:R,CarImplantacao!D:D,B:B,CarImplantacao!J:J,"Débito")</f>
        <v>0</v>
      </c>
      <c r="O97" s="113">
        <f t="shared" si="1"/>
        <v>107541.17</v>
      </c>
      <c r="P97" s="131">
        <f t="shared" si="2"/>
        <v>5244.7</v>
      </c>
      <c r="Q97" s="115">
        <v>45901.0</v>
      </c>
      <c r="R97" s="15" t="str">
        <f t="shared" si="3"/>
        <v>09/2025</v>
      </c>
      <c r="S97" s="15" t="str">
        <f t="shared" si="4"/>
        <v>CXG-0925</v>
      </c>
    </row>
    <row r="98">
      <c r="A98" s="8" t="s">
        <v>13157</v>
      </c>
      <c r="B98" s="68" t="s">
        <v>1465</v>
      </c>
      <c r="C98" s="113">
        <f>SUMIFS(CarImplantacao!C:C,CarImplantacao!G:G,R:R,CarImplantacao!D:D,B:B,CarImplantacao!J:J,"Crédito")</f>
        <v>0</v>
      </c>
      <c r="D98" s="131">
        <f>SUMIFS(SaldoInicial!D:D,SaldoInicial!C:C,B:B,SaldoInicial!F:F,R:R)</f>
        <v>0</v>
      </c>
      <c r="E98" s="113">
        <f>SUMIFS(RecebimentoVenda!E:E,RecebimentoVenda!I:I,R:R,RecebimentoVenda!D:D,B:B)</f>
        <v>0</v>
      </c>
      <c r="F98" s="113">
        <f>SUMIFS(Transferencia!D:D,Transferencia!F:F,S:S,Transferencia!E:E,B:B)</f>
        <v>0</v>
      </c>
      <c r="G98" s="113">
        <f>SUMIFS(PagComisao!F:F,PagComisao!I:I,R:R,PagComisao!E:E,B:B)</f>
        <v>0</v>
      </c>
      <c r="H98" s="113">
        <f>SUMIFS(Transferencia!D:D,Transferencia!F:F,S:S,Transferencia!C:C,B:B)</f>
        <v>0</v>
      </c>
      <c r="I98" s="113">
        <f>SUMIFS(PagProdutor!F:F,PagProdutor!J:J,R:R,PagProdutor!E:E,B:B)</f>
        <v>0</v>
      </c>
      <c r="J98" s="113">
        <f>SUMIFS(PagFretes!E:E,PagFretes!J:J,R:R,PagFretes!D:D,B:B)+(SUMIFS(PagFreteIndividal!E:E,PagFreteIndividal!J:J,S:S,PagFreteIndividal!F:F,B:B))</f>
        <v>0</v>
      </c>
      <c r="K98" s="113">
        <f>SUMIFS(DespesasMensais!F:F,DespesasMensais!H:H,R:R,DespesasMensais!E:E,B:B)</f>
        <v>0</v>
      </c>
      <c r="L98" s="112">
        <f>SUMIFS(DesExtFrete!F:F,DesExtFrete!H:H,R:R,DesExtFrete!E:E,B:B)</f>
        <v>0</v>
      </c>
      <c r="M98" s="113">
        <f>SUMIFS(PagOutras!D:D,PagOutras!H:H,R:R,PagOutras!C:C,B:B)</f>
        <v>0</v>
      </c>
      <c r="N98" s="113">
        <f>SUMIFS(CarImplantacao!C:C,CarImplantacao!G:G,R:R,CarImplantacao!D:D,B:B,CarImplantacao!J:J,"Débito")</f>
        <v>0</v>
      </c>
      <c r="O98" s="113">
        <f t="shared" si="1"/>
        <v>0</v>
      </c>
      <c r="P98" s="131">
        <f t="shared" si="2"/>
        <v>0</v>
      </c>
      <c r="Q98" s="115">
        <v>45901.0</v>
      </c>
      <c r="R98" s="15" t="str">
        <f t="shared" si="3"/>
        <v>09/2025</v>
      </c>
      <c r="S98" s="15" t="str">
        <f t="shared" si="4"/>
        <v>CXG-0925</v>
      </c>
    </row>
    <row r="99">
      <c r="A99" s="8" t="s">
        <v>13158</v>
      </c>
      <c r="B99" s="68" t="s">
        <v>2212</v>
      </c>
      <c r="C99" s="113">
        <f>SUMIFS(CarImplantacao!C:C,CarImplantacao!G:G,R:R,CarImplantacao!D:D,B:B,CarImplantacao!J:J,"Crédito")</f>
        <v>0</v>
      </c>
      <c r="D99" s="131">
        <f>SUMIFS(SaldoInicial!D:D,SaldoInicial!C:C,B:B,SaldoInicial!F:F,R:R)</f>
        <v>0</v>
      </c>
      <c r="E99" s="113">
        <f>SUMIFS(RecebimentoVenda!E:E,RecebimentoVenda!I:I,R:R,RecebimentoVenda!D:D,B:B)</f>
        <v>0</v>
      </c>
      <c r="F99" s="113">
        <f>SUMIFS(Transferencia!D:D,Transferencia!F:F,S:S,Transferencia!E:E,B:B)</f>
        <v>0</v>
      </c>
      <c r="G99" s="113">
        <f>SUMIFS(PagComisao!F:F,PagComisao!I:I,R:R,PagComisao!E:E,B:B)</f>
        <v>0</v>
      </c>
      <c r="H99" s="113">
        <f>SUMIFS(Transferencia!D:D,Transferencia!F:F,S:S,Transferencia!C:C,B:B)</f>
        <v>0</v>
      </c>
      <c r="I99" s="113">
        <f>SUMIFS(PagProdutor!F:F,PagProdutor!J:J,R:R,PagProdutor!E:E,B:B)</f>
        <v>0</v>
      </c>
      <c r="J99" s="113">
        <f>SUMIFS(PagFretes!E:E,PagFretes!J:J,R:R,PagFretes!D:D,B:B)+(SUMIFS(PagFreteIndividal!E:E,PagFreteIndividal!J:J,S:S,PagFreteIndividal!F:F,B:B))</f>
        <v>0</v>
      </c>
      <c r="K99" s="113">
        <f>SUMIFS(DespesasMensais!F:F,DespesasMensais!H:H,R:R,DespesasMensais!E:E,B:B)</f>
        <v>0</v>
      </c>
      <c r="L99" s="112">
        <f>SUMIFS(DesExtFrete!F:F,DesExtFrete!H:H,R:R,DesExtFrete!E:E,B:B)</f>
        <v>0</v>
      </c>
      <c r="M99" s="113">
        <f>SUMIFS(PagOutras!D:D,PagOutras!H:H,R:R,PagOutras!C:C,B:B)</f>
        <v>0</v>
      </c>
      <c r="N99" s="113">
        <f>SUMIFS(CarImplantacao!C:C,CarImplantacao!G:G,R:R,CarImplantacao!D:D,B:B,CarImplantacao!J:J,"Débito")</f>
        <v>0</v>
      </c>
      <c r="O99" s="113">
        <f t="shared" si="1"/>
        <v>0</v>
      </c>
      <c r="P99" s="131">
        <f t="shared" si="2"/>
        <v>0</v>
      </c>
      <c r="Q99" s="115">
        <v>45901.0</v>
      </c>
      <c r="R99" s="15" t="str">
        <f t="shared" si="3"/>
        <v>09/2025</v>
      </c>
      <c r="S99" s="15" t="str">
        <f t="shared" si="4"/>
        <v>CXG-0925</v>
      </c>
    </row>
    <row r="100">
      <c r="A100" s="8" t="s">
        <v>13159</v>
      </c>
      <c r="B100" s="68" t="s">
        <v>1478</v>
      </c>
      <c r="C100" s="113">
        <f>SUMIFS(CarImplantacao!C:C,CarImplantacao!G:G,R:R,CarImplantacao!D:D,B:B,CarImplantacao!J:J,"Crédito")</f>
        <v>50000</v>
      </c>
      <c r="D100" s="131">
        <f>SUMIFS(SaldoInicial!D:D,SaldoInicial!C:C,B:B,SaldoInicial!F:F,R:R)</f>
        <v>102954.36</v>
      </c>
      <c r="E100" s="113">
        <f>SUMIFS(RecebimentoVenda!E:E,RecebimentoVenda!I:I,R:R,RecebimentoVenda!D:D,B:B)</f>
        <v>1183666.26</v>
      </c>
      <c r="F100" s="113">
        <f>SUMIFS(Transferencia!D:D,Transferencia!F:F,S:S,Transferencia!E:E,B:B)</f>
        <v>0</v>
      </c>
      <c r="G100" s="113">
        <f>SUMIFS(PagComisao!F:F,PagComisao!I:I,R:R,PagComisao!E:E,B:B)</f>
        <v>0</v>
      </c>
      <c r="H100" s="113">
        <f>SUMIFS(Transferencia!D:D,Transferencia!F:F,S:S,Transferencia!C:C,B:B)</f>
        <v>0</v>
      </c>
      <c r="I100" s="113">
        <f>SUMIFS(PagProdutor!F:F,PagProdutor!J:J,R:R,PagProdutor!E:E,B:B)</f>
        <v>699220.89</v>
      </c>
      <c r="J100" s="113">
        <f>SUMIFS(PagFretes!E:E,PagFretes!J:J,R:R,PagFretes!D:D,B:B)+(SUMIFS(PagFreteIndividal!E:E,PagFreteIndividal!J:J,S:S,PagFreteIndividal!F:F,B:B))</f>
        <v>523499.43</v>
      </c>
      <c r="K100" s="113">
        <f>SUMIFS(DespesasMensais!F:F,DespesasMensais!H:H,R:R,DespesasMensais!E:E,B:B)</f>
        <v>145314.49</v>
      </c>
      <c r="L100" s="112">
        <f>SUMIFS(DesExtFrete!F:F,DesExtFrete!H:H,R:R,DesExtFrete!E:E,B:B)</f>
        <v>11788</v>
      </c>
      <c r="M100" s="113">
        <f>SUMIFS(PagOutras!D:D,PagOutras!H:H,R:R,PagOutras!C:C,B:B)</f>
        <v>20000</v>
      </c>
      <c r="N100" s="113">
        <f>SUMIFS(CarImplantacao!C:C,CarImplantacao!G:G,R:R,CarImplantacao!D:D,B:B,CarImplantacao!J:J,"Débito")</f>
        <v>0</v>
      </c>
      <c r="O100" s="113">
        <f t="shared" si="1"/>
        <v>1399822.81</v>
      </c>
      <c r="P100" s="131">
        <f t="shared" si="2"/>
        <v>-63202.19</v>
      </c>
      <c r="Q100" s="115">
        <v>45901.0</v>
      </c>
      <c r="R100" s="15" t="str">
        <f t="shared" si="3"/>
        <v>09/2025</v>
      </c>
      <c r="S100" s="15" t="str">
        <f t="shared" si="4"/>
        <v>CXG-0925</v>
      </c>
    </row>
    <row r="101">
      <c r="A101" s="8" t="s">
        <v>13160</v>
      </c>
      <c r="B101" s="68" t="s">
        <v>1520</v>
      </c>
      <c r="C101" s="113">
        <f>SUMIFS(CarImplantacao!C:C,CarImplantacao!G:G,R:R,CarImplantacao!D:D,B:B,CarImplantacao!J:J,"Crédito")</f>
        <v>0</v>
      </c>
      <c r="D101" s="131">
        <f>SUMIFS(SaldoInicial!D:D,SaldoInicial!C:C,B:B,SaldoInicial!F:F,R:R)</f>
        <v>6830.43</v>
      </c>
      <c r="E101" s="113">
        <f>SUMIFS(RecebimentoVenda!E:E,RecebimentoVenda!I:I,R:R,RecebimentoVenda!D:D,B:B)</f>
        <v>0</v>
      </c>
      <c r="F101" s="113">
        <f>SUMIFS(Transferencia!D:D,Transferencia!F:F,S:S,Transferencia!E:E,B:B)</f>
        <v>0</v>
      </c>
      <c r="G101" s="113">
        <f>SUMIFS(PagComisao!F:F,PagComisao!I:I,R:R,PagComisao!E:E,B:B)</f>
        <v>0</v>
      </c>
      <c r="H101" s="113">
        <f>SUMIFS(Transferencia!D:D,Transferencia!F:F,S:S,Transferencia!C:C,B:B)</f>
        <v>0</v>
      </c>
      <c r="I101" s="113">
        <f>SUMIFS(PagProdutor!F:F,PagProdutor!J:J,R:R,PagProdutor!E:E,B:B)</f>
        <v>0</v>
      </c>
      <c r="J101" s="113">
        <f>SUMIFS(PagFretes!E:E,PagFretes!J:J,R:R,PagFretes!D:D,B:B)+(SUMIFS(PagFreteIndividal!E:E,PagFreteIndividal!J:J,S:S,PagFreteIndividal!F:F,B:B))</f>
        <v>0</v>
      </c>
      <c r="K101" s="113">
        <f>SUMIFS(DespesasMensais!F:F,DespesasMensais!H:H,R:R,DespesasMensais!E:E,B:B)</f>
        <v>0</v>
      </c>
      <c r="L101" s="112">
        <f>SUMIFS(DesExtFrete!F:F,DesExtFrete!H:H,R:R,DesExtFrete!E:E,B:B)</f>
        <v>0</v>
      </c>
      <c r="M101" s="113">
        <f>SUMIFS(PagOutras!D:D,PagOutras!H:H,R:R,PagOutras!C:C,B:B)</f>
        <v>0</v>
      </c>
      <c r="N101" s="113">
        <f>SUMIFS(CarImplantacao!C:C,CarImplantacao!G:G,R:R,CarImplantacao!D:D,B:B,CarImplantacao!J:J,"Débito")</f>
        <v>0</v>
      </c>
      <c r="O101" s="113">
        <f t="shared" si="1"/>
        <v>0</v>
      </c>
      <c r="P101" s="131">
        <f t="shared" si="2"/>
        <v>6830.43</v>
      </c>
      <c r="Q101" s="115">
        <v>45901.0</v>
      </c>
      <c r="R101" s="15" t="str">
        <f t="shared" si="3"/>
        <v>09/2025</v>
      </c>
      <c r="S101" s="15" t="str">
        <f t="shared" si="4"/>
        <v>CXG-0925</v>
      </c>
    </row>
    <row r="102">
      <c r="A102" s="8" t="s">
        <v>13161</v>
      </c>
      <c r="B102" s="68" t="s">
        <v>1509</v>
      </c>
      <c r="C102" s="113">
        <f>SUMIFS(CarImplantacao!C:C,CarImplantacao!G:G,R:R,CarImplantacao!D:D,B:B,CarImplantacao!J:J,"Crédito")</f>
        <v>0</v>
      </c>
      <c r="D102" s="131">
        <f>SUMIFS(SaldoInicial!D:D,SaldoInicial!C:C,B:B,SaldoInicial!F:F,R:R)</f>
        <v>0</v>
      </c>
      <c r="E102" s="113">
        <f>SUMIFS(RecebimentoVenda!E:E,RecebimentoVenda!I:I,R:R,RecebimentoVenda!D:D,B:B)</f>
        <v>5575368.23</v>
      </c>
      <c r="F102" s="113">
        <f>SUMIFS(Transferencia!D:D,Transferencia!F:F,S:S,Transferencia!E:E,B:B)</f>
        <v>0</v>
      </c>
      <c r="G102" s="113">
        <f>SUMIFS(PagComisao!F:F,PagComisao!I:I,R:R,PagComisao!E:E,B:B)</f>
        <v>0</v>
      </c>
      <c r="H102" s="113">
        <f>SUMIFS(Transferencia!D:D,Transferencia!F:F,S:S,Transferencia!C:C,B:B)</f>
        <v>0</v>
      </c>
      <c r="I102" s="113">
        <f>SUMIFS(PagProdutor!F:F,PagProdutor!J:J,R:R,PagProdutor!E:E,B:B)</f>
        <v>5019858.59</v>
      </c>
      <c r="J102" s="113">
        <f>SUMIFS(PagFretes!E:E,PagFretes!J:J,R:R,PagFretes!D:D,B:B)+(SUMIFS(PagFreteIndividal!E:E,PagFreteIndividal!J:J,S:S,PagFreteIndividal!F:F,B:B))</f>
        <v>480500</v>
      </c>
      <c r="K102" s="113">
        <f>SUMIFS(DespesasMensais!F:F,DespesasMensais!H:H,R:R,DespesasMensais!E:E,B:B)</f>
        <v>75002.43</v>
      </c>
      <c r="L102" s="112">
        <f>SUMIFS(DesExtFrete!F:F,DesExtFrete!H:H,R:R,DesExtFrete!E:E,B:B)</f>
        <v>0</v>
      </c>
      <c r="M102" s="113">
        <f>SUMIFS(PagOutras!D:D,PagOutras!H:H,R:R,PagOutras!C:C,B:B)</f>
        <v>7.21</v>
      </c>
      <c r="N102" s="113">
        <f>SUMIFS(CarImplantacao!C:C,CarImplantacao!G:G,R:R,CarImplantacao!D:D,B:B,CarImplantacao!J:J,"Débito")</f>
        <v>0</v>
      </c>
      <c r="O102" s="113">
        <f t="shared" si="1"/>
        <v>5575368.23</v>
      </c>
      <c r="P102" s="131">
        <f t="shared" si="2"/>
        <v>0</v>
      </c>
      <c r="Q102" s="115">
        <v>45901.0</v>
      </c>
      <c r="R102" s="15" t="str">
        <f t="shared" si="3"/>
        <v>09/2025</v>
      </c>
      <c r="S102" s="15" t="str">
        <f t="shared" si="4"/>
        <v>CXG-0925</v>
      </c>
    </row>
    <row r="103">
      <c r="A103" s="8" t="s">
        <v>13162</v>
      </c>
      <c r="B103" s="68" t="s">
        <v>378</v>
      </c>
      <c r="C103" s="113">
        <f>SUMIFS(CarImplantacao!C:C,CarImplantacao!G:G,R:R,CarImplantacao!D:D,B:B,CarImplantacao!J:J,"Crédito")</f>
        <v>0</v>
      </c>
      <c r="D103" s="131">
        <f>SUMIFS(SaldoInicial!D:D,SaldoInicial!C:C,B:B,SaldoInicial!F:F,R:R)</f>
        <v>21143.3</v>
      </c>
      <c r="E103" s="113">
        <f>SUMIFS(RecebimentoVenda!E:E,RecebimentoVenda!I:I,R:R,RecebimentoVenda!D:D,B:B)</f>
        <v>0</v>
      </c>
      <c r="F103" s="113">
        <f>SUMIFS(Transferencia!D:D,Transferencia!F:F,S:S,Transferencia!E:E,B:B)</f>
        <v>0</v>
      </c>
      <c r="G103" s="113">
        <f>SUMIFS(PagComisao!F:F,PagComisao!I:I,R:R,PagComisao!E:E,B:B)</f>
        <v>0</v>
      </c>
      <c r="H103" s="113">
        <f>SUMIFS(Transferencia!D:D,Transferencia!F:F,S:S,Transferencia!C:C,B:B)</f>
        <v>0</v>
      </c>
      <c r="I103" s="113">
        <f>SUMIFS(PagProdutor!F:F,PagProdutor!J:J,R:R,PagProdutor!E:E,B:B)</f>
        <v>0</v>
      </c>
      <c r="J103" s="113">
        <f>SUMIFS(PagFretes!E:E,PagFretes!J:J,R:R,PagFretes!D:D,B:B)+(SUMIFS(PagFreteIndividal!E:E,PagFreteIndividal!J:J,S:S,PagFreteIndividal!F:F,B:B))</f>
        <v>0</v>
      </c>
      <c r="K103" s="113">
        <f>SUMIFS(DespesasMensais!F:F,DespesasMensais!H:H,R:R,DespesasMensais!E:E,B:B)</f>
        <v>19986.83</v>
      </c>
      <c r="L103" s="112">
        <f>SUMIFS(DesExtFrete!F:F,DesExtFrete!H:H,R:R,DesExtFrete!E:E,B:B)</f>
        <v>0</v>
      </c>
      <c r="M103" s="113">
        <f>SUMIFS(PagOutras!D:D,PagOutras!H:H,R:R,PagOutras!C:C,B:B)</f>
        <v>0</v>
      </c>
      <c r="N103" s="113">
        <f>SUMIFS(CarImplantacao!C:C,CarImplantacao!G:G,R:R,CarImplantacao!D:D,B:B,CarImplantacao!J:J,"Débito")</f>
        <v>0</v>
      </c>
      <c r="O103" s="113">
        <f t="shared" si="1"/>
        <v>19986.83</v>
      </c>
      <c r="P103" s="131">
        <f t="shared" si="2"/>
        <v>1156.47</v>
      </c>
      <c r="Q103" s="115">
        <v>45901.0</v>
      </c>
      <c r="R103" s="15" t="str">
        <f t="shared" si="3"/>
        <v>09/2025</v>
      </c>
      <c r="S103" s="15" t="str">
        <f t="shared" si="4"/>
        <v>CXG-0925</v>
      </c>
    </row>
    <row r="104">
      <c r="A104" s="8" t="s">
        <v>13163</v>
      </c>
      <c r="B104" s="68" t="s">
        <v>405</v>
      </c>
      <c r="C104" s="113">
        <f>SUMIFS(CarImplantacao!C:C,CarImplantacao!G:G,R:R,CarImplantacao!D:D,B:B,CarImplantacao!J:J,"Crédito")</f>
        <v>0</v>
      </c>
      <c r="D104" s="131">
        <f>SUMIFS(SaldoInicial!D:D,SaldoInicial!C:C,B:B,SaldoInicial!F:F,R:R)</f>
        <v>0</v>
      </c>
      <c r="E104" s="113">
        <f>SUMIFS(RecebimentoVenda!E:E,RecebimentoVenda!I:I,R:R,RecebimentoVenda!D:D,B:B)</f>
        <v>0</v>
      </c>
      <c r="F104" s="113">
        <f>SUMIFS(Transferencia!D:D,Transferencia!F:F,S:S,Transferencia!E:E,B:B)</f>
        <v>0</v>
      </c>
      <c r="G104" s="113">
        <f>SUMIFS(PagComisao!F:F,PagComisao!I:I,R:R,PagComisao!E:E,B:B)</f>
        <v>0</v>
      </c>
      <c r="H104" s="113">
        <f>SUMIFS(Transferencia!D:D,Transferencia!F:F,S:S,Transferencia!C:C,B:B)</f>
        <v>0</v>
      </c>
      <c r="I104" s="113">
        <f>SUMIFS(PagProdutor!F:F,PagProdutor!J:J,R:R,PagProdutor!E:E,B:B)</f>
        <v>0</v>
      </c>
      <c r="J104" s="113">
        <f>SUMIFS(PagFretes!E:E,PagFretes!J:J,R:R,PagFretes!D:D,B:B)+(SUMIFS(PagFreteIndividal!E:E,PagFreteIndividal!J:J,S:S,PagFreteIndividal!F:F,B:B))</f>
        <v>0</v>
      </c>
      <c r="K104" s="113">
        <f>SUMIFS(DespesasMensais!F:F,DespesasMensais!H:H,R:R,DespesasMensais!E:E,B:B)</f>
        <v>0</v>
      </c>
      <c r="L104" s="112">
        <f>SUMIFS(DesExtFrete!F:F,DesExtFrete!H:H,R:R,DesExtFrete!E:E,B:B)</f>
        <v>0</v>
      </c>
      <c r="M104" s="113">
        <f>SUMIFS(PagOutras!D:D,PagOutras!H:H,R:R,PagOutras!C:C,B:B)</f>
        <v>0</v>
      </c>
      <c r="N104" s="113">
        <f>SUMIFS(CarImplantacao!C:C,CarImplantacao!G:G,R:R,CarImplantacao!D:D,B:B,CarImplantacao!J:J,"Débito")</f>
        <v>0</v>
      </c>
      <c r="O104" s="113">
        <f t="shared" si="1"/>
        <v>0</v>
      </c>
      <c r="P104" s="131">
        <f t="shared" si="2"/>
        <v>0</v>
      </c>
      <c r="Q104" s="115">
        <v>45901.0</v>
      </c>
      <c r="R104" s="15" t="str">
        <f t="shared" si="3"/>
        <v>09/2025</v>
      </c>
      <c r="S104" s="15" t="str">
        <f t="shared" si="4"/>
        <v>CXG-0925</v>
      </c>
    </row>
    <row r="105">
      <c r="A105" s="8" t="s">
        <v>13164</v>
      </c>
      <c r="B105" s="68" t="s">
        <v>1575</v>
      </c>
      <c r="C105" s="113">
        <f>SUMIFS(CarImplantacao!C:C,CarImplantacao!G:G,R:R,CarImplantacao!D:D,B:B,CarImplantacao!J:J,"Crédito")</f>
        <v>0</v>
      </c>
      <c r="D105" s="131">
        <f>SUMIFS(SaldoInicial!D:D,SaldoInicial!C:C,B:B,SaldoInicial!F:F,R:R)</f>
        <v>0</v>
      </c>
      <c r="E105" s="113">
        <f>SUMIFS(RecebimentoVenda!E:E,RecebimentoVenda!I:I,R:R,RecebimentoVenda!D:D,B:B)</f>
        <v>732039</v>
      </c>
      <c r="F105" s="113">
        <f>SUMIFS(Transferencia!D:D,Transferencia!F:F,S:S,Transferencia!E:E,B:B)</f>
        <v>0</v>
      </c>
      <c r="G105" s="113">
        <f>SUMIFS(PagComisao!F:F,PagComisao!I:I,R:R,PagComisao!E:E,B:B)</f>
        <v>0</v>
      </c>
      <c r="H105" s="113">
        <f>SUMIFS(Transferencia!D:D,Transferencia!F:F,S:S,Transferencia!C:C,B:B)</f>
        <v>0</v>
      </c>
      <c r="I105" s="113">
        <f>SUMIFS(PagProdutor!F:F,PagProdutor!J:J,R:R,PagProdutor!E:E,B:B)</f>
        <v>0</v>
      </c>
      <c r="J105" s="113">
        <f>SUMIFS(PagFretes!E:E,PagFretes!J:J,R:R,PagFretes!D:D,B:B)+(SUMIFS(PagFreteIndividal!E:E,PagFreteIndividal!J:J,S:S,PagFreteIndividal!F:F,B:B))</f>
        <v>732039</v>
      </c>
      <c r="K105" s="113">
        <f>SUMIFS(DespesasMensais!F:F,DespesasMensais!H:H,R:R,DespesasMensais!E:E,B:B)</f>
        <v>0</v>
      </c>
      <c r="L105" s="112">
        <f>SUMIFS(DesExtFrete!F:F,DesExtFrete!H:H,R:R,DesExtFrete!E:E,B:B)</f>
        <v>0</v>
      </c>
      <c r="M105" s="113">
        <f>SUMIFS(PagOutras!D:D,PagOutras!H:H,R:R,PagOutras!C:C,B:B)</f>
        <v>0</v>
      </c>
      <c r="N105" s="113">
        <f>SUMIFS(CarImplantacao!C:C,CarImplantacao!G:G,R:R,CarImplantacao!D:D,B:B,CarImplantacao!J:J,"Débito")</f>
        <v>0</v>
      </c>
      <c r="O105" s="113">
        <f t="shared" si="1"/>
        <v>732039</v>
      </c>
      <c r="P105" s="131">
        <f t="shared" si="2"/>
        <v>0</v>
      </c>
      <c r="Q105" s="115">
        <v>45901.0</v>
      </c>
      <c r="R105" s="15" t="str">
        <f t="shared" si="3"/>
        <v>09/2025</v>
      </c>
      <c r="S105" s="15" t="str">
        <f t="shared" si="4"/>
        <v>CXG-0925</v>
      </c>
    </row>
    <row r="106">
      <c r="A106" s="8" t="s">
        <v>13165</v>
      </c>
      <c r="B106" s="68"/>
      <c r="C106" s="113">
        <f>SUMIFS(CarImplantacao!C:C,CarImplantacao!G:G,R:R,CarImplantacao!D:D,B:B,CarImplantacao!J:J,"Crédito")</f>
        <v>0</v>
      </c>
      <c r="D106" s="131">
        <f>SUMIFS(SaldoInicial!D:D,SaldoInicial!C:C,B:B,SaldoInicial!F:F,R:R)</f>
        <v>0</v>
      </c>
      <c r="E106" s="113">
        <f>SUMIFS(RecebimentoVenda!E:E,RecebimentoVenda!I:I,R:R,RecebimentoVenda!D:D,B:B)</f>
        <v>0</v>
      </c>
      <c r="F106" s="113">
        <f>SUMIFS(Transferencia!D:D,Transferencia!F:F,S:S,Transferencia!E:E,B:B)</f>
        <v>0</v>
      </c>
      <c r="G106" s="113">
        <f>SUMIFS(PagComisao!F:F,PagComisao!I:I,R:R,PagComisao!E:E,B:B)</f>
        <v>0</v>
      </c>
      <c r="H106" s="113">
        <f>SUMIFS(Transferencia!D:D,Transferencia!F:F,S:S,Transferencia!C:C,B:B)</f>
        <v>0</v>
      </c>
      <c r="I106" s="113">
        <f>SUMIFS(PagProdutor!F:F,PagProdutor!J:J,R:R,PagProdutor!E:E,B:B)</f>
        <v>0</v>
      </c>
      <c r="J106" s="113">
        <f>SUMIFS(PagFretes!E:E,PagFretes!J:J,R:R,PagFretes!D:D,B:B)+(SUMIFS(PagFreteIndividal!E:E,PagFreteIndividal!J:J,S:S,PagFreteIndividal!F:F,B:B))</f>
        <v>0</v>
      </c>
      <c r="K106" s="113">
        <f>SUMIFS(DespesasMensais!F:F,DespesasMensais!H:H,R:R,DespesasMensais!E:E,B:B)</f>
        <v>0</v>
      </c>
      <c r="L106" s="112">
        <f>SUMIFS(DesExtFrete!F:F,DesExtFrete!H:H,R:R,DesExtFrete!E:E,B:B)</f>
        <v>0</v>
      </c>
      <c r="M106" s="113">
        <f>SUMIFS(PagOutras!D:D,PagOutras!H:H,R:R,PagOutras!C:C,B:B)</f>
        <v>0</v>
      </c>
      <c r="N106" s="113">
        <f>SUMIFS(CarImplantacao!C:C,CarImplantacao!G:G,R:R,CarImplantacao!D:D,B:B,CarImplantacao!J:J,"Débito")</f>
        <v>0</v>
      </c>
      <c r="O106" s="113">
        <f t="shared" si="1"/>
        <v>0</v>
      </c>
      <c r="P106" s="131">
        <f t="shared" si="2"/>
        <v>0</v>
      </c>
      <c r="Q106" s="115">
        <v>45901.0</v>
      </c>
      <c r="R106" s="15" t="str">
        <f t="shared" si="3"/>
        <v>09/2025</v>
      </c>
      <c r="S106" s="15" t="str">
        <f t="shared" si="4"/>
        <v/>
      </c>
    </row>
    <row r="107">
      <c r="A107" s="8" t="s">
        <v>13166</v>
      </c>
      <c r="C107" s="113"/>
      <c r="D107" s="131"/>
      <c r="E107" s="113"/>
      <c r="F107" s="113"/>
      <c r="G107" s="113"/>
      <c r="H107" s="113"/>
      <c r="I107" s="113"/>
      <c r="J107" s="113"/>
      <c r="K107" s="113"/>
      <c r="L107" s="112"/>
      <c r="M107" s="113"/>
      <c r="N107" s="113"/>
      <c r="O107" s="113"/>
      <c r="P107" s="131"/>
      <c r="Q107" s="115"/>
      <c r="R107" s="15"/>
      <c r="S107" s="15"/>
    </row>
    <row r="108">
      <c r="A108" s="8" t="s">
        <v>13167</v>
      </c>
      <c r="C108" s="113"/>
      <c r="D108" s="131"/>
      <c r="E108" s="113"/>
      <c r="F108" s="113"/>
      <c r="G108" s="113"/>
      <c r="H108" s="113"/>
      <c r="I108" s="113"/>
      <c r="J108" s="113"/>
      <c r="K108" s="113"/>
      <c r="L108" s="112"/>
      <c r="M108" s="113"/>
      <c r="N108" s="113"/>
      <c r="O108" s="113"/>
      <c r="P108" s="131"/>
      <c r="Q108" s="115"/>
      <c r="R108" s="15"/>
      <c r="S108" s="15"/>
    </row>
    <row r="109">
      <c r="A109" s="8" t="s">
        <v>13168</v>
      </c>
      <c r="B109" s="8" t="s">
        <v>1505</v>
      </c>
      <c r="C109" s="113">
        <f>SUMIFS(CarImplantacao!C:C,CarImplantacao!G:G,R:R,CarImplantacao!D:D,B:B,CarImplantacao!J:J,"Crédito")</f>
        <v>0</v>
      </c>
      <c r="D109" s="131">
        <f>SUMIFS(SaldoInicial!D:D,SaldoInicial!C:C,B:B,SaldoInicial!F:F,R:R)</f>
        <v>5244.7</v>
      </c>
      <c r="E109" s="113">
        <f>SUMIFS(RecebimentoVenda!E:E,RecebimentoVenda!I:I,R:R,RecebimentoVenda!D:D,B:B)</f>
        <v>249570.04</v>
      </c>
      <c r="F109" s="113">
        <f>SUMIFS(Transferencia!D:D,Transferencia!F:F,S:S,Transferencia!E:E,B:B)</f>
        <v>0</v>
      </c>
      <c r="G109" s="113">
        <f>SUMIFS(PagComisao!F:F,PagComisao!I:I,R:R,PagComisao!E:E,B:B)</f>
        <v>0</v>
      </c>
      <c r="H109" s="113">
        <f>SUMIFS(Transferencia!D:D,Transferencia!F:F,S:S,Transferencia!C:C,B:B)</f>
        <v>0</v>
      </c>
      <c r="I109" s="113">
        <f>SUMIFS(PagProdutor!F:F,PagProdutor!J:J,R:R,PagProdutor!E:E,B:B)</f>
        <v>164108</v>
      </c>
      <c r="J109" s="113">
        <f>SUMIFS(PagFretes!E:E,PagFretes!J:J,R:R,PagFretes!D:D,B:B)+(SUMIFS(PagFreteIndividal!E:E,PagFreteIndividal!J:J,S:S,PagFreteIndividal!F:F,B:B))</f>
        <v>0</v>
      </c>
      <c r="K109" s="113">
        <f>SUMIFS(DespesasMensais!F:F,DespesasMensais!H:H,R:R,DespesasMensais!E:E,B:B)</f>
        <v>20895.36</v>
      </c>
      <c r="L109" s="112">
        <f>SUMIFS(DesExtFrete!F:F,DesExtFrete!H:H,R:R,DesExtFrete!E:E,B:B)</f>
        <v>0</v>
      </c>
      <c r="M109" s="113">
        <f>SUMIFS(PagOutras!D:D,PagOutras!H:H,R:R,PagOutras!C:C,B:B)</f>
        <v>0</v>
      </c>
      <c r="N109" s="113">
        <f>SUMIFS(CarImplantacao!C:C,CarImplantacao!G:G,R:R,CarImplantacao!D:D,B:B,CarImplantacao!J:J,"Débito")</f>
        <v>0</v>
      </c>
      <c r="O109" s="113">
        <f t="shared" ref="O109:O117" si="5">SUM(G109:N109)</f>
        <v>185003.36</v>
      </c>
      <c r="P109" s="131">
        <f t="shared" ref="P109:P117" si="6">SUM(C109+E109+D109+F109)-O109</f>
        <v>69811.38</v>
      </c>
      <c r="Q109" s="115">
        <v>45931.0</v>
      </c>
      <c r="R109" s="15" t="str">
        <f t="shared" ref="R109:R117" si="7">TEXT(Q109,"MM/YYYY")</f>
        <v>10/2025</v>
      </c>
      <c r="S109" s="15" t="str">
        <f t="shared" ref="S109:S117" si="8">IF(B109="","",CONCATENATE("CXG-",TEXT(Q109,"MMYY")))</f>
        <v>CXG-1025</v>
      </c>
    </row>
    <row r="110">
      <c r="A110" s="8" t="s">
        <v>13169</v>
      </c>
      <c r="B110" s="8" t="s">
        <v>1478</v>
      </c>
      <c r="C110" s="113">
        <f>SUMIFS(CarImplantacao!C:C,CarImplantacao!G:G,R:R,CarImplantacao!D:D,B:B,CarImplantacao!J:J,"Crédito")</f>
        <v>50700</v>
      </c>
      <c r="D110" s="131">
        <f>SUMIFS(SaldoInicial!D:D,SaldoInicial!C:C,B:B,SaldoInicial!F:F,R:R)</f>
        <v>-63202.19</v>
      </c>
      <c r="E110" s="113">
        <f>SUMIFS(RecebimentoVenda!E:E,RecebimentoVenda!I:I,R:R,RecebimentoVenda!D:D,B:B)</f>
        <v>4021546.38</v>
      </c>
      <c r="F110" s="113">
        <f>SUMIFS(Transferencia!D:D,Transferencia!F:F,S:S,Transferencia!E:E,B:B)</f>
        <v>400000</v>
      </c>
      <c r="G110" s="113">
        <f>SUMIFS(PagComisao!F:F,PagComisao!I:I,R:R,PagComisao!E:E,B:B)</f>
        <v>0</v>
      </c>
      <c r="H110" s="113">
        <f>SUMIFS(Transferencia!D:D,Transferencia!F:F,S:S,Transferencia!C:C,B:B)</f>
        <v>40000</v>
      </c>
      <c r="I110" s="113">
        <f>SUMIFS(PagProdutor!F:F,PagProdutor!J:J,R:R,PagProdutor!E:E,B:B)</f>
        <v>2965886.89</v>
      </c>
      <c r="J110" s="113">
        <f>SUMIFS(PagFretes!E:E,PagFretes!J:J,R:R,PagFretes!D:D,B:B)+(SUMIFS(PagFreteIndividal!E:E,PagFreteIndividal!J:J,S:S,PagFreteIndividal!F:F,B:B))</f>
        <v>625317.84</v>
      </c>
      <c r="K110" s="113">
        <f>SUMIFS(DespesasMensais!F:F,DespesasMensais!H:H,R:R,DespesasMensais!E:E,B:B)</f>
        <v>151375.07</v>
      </c>
      <c r="L110" s="112">
        <f>SUMIFS(DesExtFrete!F:F,DesExtFrete!H:H,R:R,DesExtFrete!E:E,B:B)</f>
        <v>13169.9</v>
      </c>
      <c r="M110" s="113">
        <f>SUMIFS(PagOutras!D:D,PagOutras!H:H,R:R,PagOutras!C:C,B:B)</f>
        <v>0</v>
      </c>
      <c r="N110" s="113">
        <f>SUMIFS(CarImplantacao!C:C,CarImplantacao!G:G,R:R,CarImplantacao!D:D,B:B,CarImplantacao!J:J,"Débito")</f>
        <v>0</v>
      </c>
      <c r="O110" s="113">
        <f t="shared" si="5"/>
        <v>3795749.7</v>
      </c>
      <c r="P110" s="131">
        <f t="shared" si="6"/>
        <v>613294.49</v>
      </c>
      <c r="Q110" s="115">
        <v>45931.0</v>
      </c>
      <c r="R110" s="15" t="str">
        <f t="shared" si="7"/>
        <v>10/2025</v>
      </c>
      <c r="S110" s="15" t="str">
        <f t="shared" si="8"/>
        <v>CXG-1025</v>
      </c>
    </row>
    <row r="111">
      <c r="A111" s="8" t="s">
        <v>13170</v>
      </c>
      <c r="B111" s="8" t="s">
        <v>1520</v>
      </c>
      <c r="C111" s="113">
        <f>SUMIFS(CarImplantacao!C:C,CarImplantacao!G:G,R:R,CarImplantacao!D:D,B:B,CarImplantacao!J:J,"Crédito")</f>
        <v>0</v>
      </c>
      <c r="D111" s="131">
        <f>SUMIFS(SaldoInicial!D:D,SaldoInicial!C:C,B:B,SaldoInicial!F:F,R:R)</f>
        <v>6830.43</v>
      </c>
      <c r="E111" s="113">
        <f>SUMIFS(RecebimentoVenda!E:E,RecebimentoVenda!I:I,R:R,RecebimentoVenda!D:D,B:B)</f>
        <v>0</v>
      </c>
      <c r="F111" s="113">
        <f>SUMIFS(Transferencia!D:D,Transferencia!F:F,S:S,Transferencia!E:E,B:B)</f>
        <v>0</v>
      </c>
      <c r="G111" s="113">
        <f>SUMIFS(PagComisao!F:F,PagComisao!I:I,R:R,PagComisao!E:E,B:B)</f>
        <v>0</v>
      </c>
      <c r="H111" s="113">
        <f>SUMIFS(Transferencia!D:D,Transferencia!F:F,S:S,Transferencia!C:C,B:B)</f>
        <v>0</v>
      </c>
      <c r="I111" s="113">
        <f>SUMIFS(PagProdutor!F:F,PagProdutor!J:J,R:R,PagProdutor!E:E,B:B)</f>
        <v>0</v>
      </c>
      <c r="J111" s="113">
        <f>SUMIFS(PagFretes!E:E,PagFretes!J:J,R:R,PagFretes!D:D,B:B)+(SUMIFS(PagFreteIndividal!E:E,PagFreteIndividal!J:J,S:S,PagFreteIndividal!F:F,B:B))</f>
        <v>0</v>
      </c>
      <c r="K111" s="113">
        <f>SUMIFS(DespesasMensais!F:F,DespesasMensais!H:H,R:R,DespesasMensais!E:E,B:B)</f>
        <v>0</v>
      </c>
      <c r="L111" s="112">
        <f>SUMIFS(DesExtFrete!F:F,DesExtFrete!H:H,R:R,DesExtFrete!E:E,B:B)</f>
        <v>0</v>
      </c>
      <c r="M111" s="113">
        <f>SUMIFS(PagOutras!D:D,PagOutras!H:H,R:R,PagOutras!C:C,B:B)</f>
        <v>0</v>
      </c>
      <c r="N111" s="113">
        <f>SUMIFS(CarImplantacao!C:C,CarImplantacao!G:G,R:R,CarImplantacao!D:D,B:B,CarImplantacao!J:J,"Débito")</f>
        <v>0</v>
      </c>
      <c r="O111" s="113">
        <f t="shared" si="5"/>
        <v>0</v>
      </c>
      <c r="P111" s="131">
        <f t="shared" si="6"/>
        <v>6830.43</v>
      </c>
      <c r="Q111" s="115">
        <v>45931.0</v>
      </c>
      <c r="R111" s="15" t="str">
        <f t="shared" si="7"/>
        <v>10/2025</v>
      </c>
      <c r="S111" s="15" t="str">
        <f t="shared" si="8"/>
        <v>CXG-1025</v>
      </c>
    </row>
    <row r="112">
      <c r="A112" s="8" t="s">
        <v>13171</v>
      </c>
      <c r="B112" s="8" t="s">
        <v>1509</v>
      </c>
      <c r="C112" s="113">
        <f>SUMIFS(CarImplantacao!C:C,CarImplantacao!G:G,R:R,CarImplantacao!D:D,B:B,CarImplantacao!J:J,"Crédito")</f>
        <v>0</v>
      </c>
      <c r="D112" s="131">
        <f>SUMIFS(SaldoInicial!D:D,SaldoInicial!C:C,B:B,SaldoInicial!F:F,R:R)</f>
        <v>0</v>
      </c>
      <c r="E112" s="113">
        <f>SUMIFS(RecebimentoVenda!E:E,RecebimentoVenda!I:I,R:R,RecebimentoVenda!D:D,B:B)</f>
        <v>3137732.13</v>
      </c>
      <c r="F112" s="113">
        <f>SUMIFS(Transferencia!D:D,Transferencia!F:F,S:S,Transferencia!E:E,B:B)</f>
        <v>0</v>
      </c>
      <c r="G112" s="113">
        <f>SUMIFS(PagComisao!F:F,PagComisao!I:I,R:R,PagComisao!E:E,B:B)</f>
        <v>0</v>
      </c>
      <c r="H112" s="113">
        <f>SUMIFS(Transferencia!D:D,Transferencia!F:F,S:S,Transferencia!C:C,B:B)</f>
        <v>420486</v>
      </c>
      <c r="I112" s="113">
        <f>SUMIFS(PagProdutor!F:F,PagProdutor!J:J,R:R,PagProdutor!E:E,B:B)</f>
        <v>1910715</v>
      </c>
      <c r="J112" s="113">
        <f>SUMIFS(PagFretes!E:E,PagFretes!J:J,R:R,PagFretes!D:D,B:B)+(SUMIFS(PagFreteIndividal!E:E,PagFreteIndividal!J:J,S:S,PagFreteIndividal!F:F,B:B))</f>
        <v>599300</v>
      </c>
      <c r="K112" s="113">
        <f>SUMIFS(DespesasMensais!F:F,DespesasMensais!H:H,R:R,DespesasMensais!E:E,B:B)</f>
        <v>75500.13</v>
      </c>
      <c r="L112" s="112">
        <f>SUMIFS(DesExtFrete!F:F,DesExtFrete!H:H,R:R,DesExtFrete!E:E,B:B)</f>
        <v>0</v>
      </c>
      <c r="M112" s="113">
        <f>SUMIFS(PagOutras!D:D,PagOutras!H:H,R:R,PagOutras!C:C,B:B)</f>
        <v>131731</v>
      </c>
      <c r="N112" s="113">
        <f>SUMIFS(CarImplantacao!C:C,CarImplantacao!G:G,R:R,CarImplantacao!D:D,B:B,CarImplantacao!J:J,"Débito")</f>
        <v>0</v>
      </c>
      <c r="O112" s="113">
        <f t="shared" si="5"/>
        <v>3137732.13</v>
      </c>
      <c r="P112" s="131">
        <f t="shared" si="6"/>
        <v>0</v>
      </c>
      <c r="Q112" s="115">
        <v>45931.0</v>
      </c>
      <c r="R112" s="15" t="str">
        <f t="shared" si="7"/>
        <v>10/2025</v>
      </c>
      <c r="S112" s="15" t="str">
        <f t="shared" si="8"/>
        <v>CXG-1025</v>
      </c>
    </row>
    <row r="113">
      <c r="A113" s="8" t="s">
        <v>13172</v>
      </c>
      <c r="B113" s="8" t="s">
        <v>378</v>
      </c>
      <c r="C113" s="113">
        <f>SUMIFS(CarImplantacao!C:C,CarImplantacao!G:G,R:R,CarImplantacao!D:D,B:B,CarImplantacao!J:J,"Crédito")</f>
        <v>0</v>
      </c>
      <c r="D113" s="131">
        <f>SUMIFS(SaldoInicial!D:D,SaldoInicial!C:C,B:B,SaldoInicial!F:F,R:R)</f>
        <v>1156.47</v>
      </c>
      <c r="E113" s="113">
        <f>SUMIFS(RecebimentoVenda!E:E,RecebimentoVenda!I:I,R:R,RecebimentoVenda!D:D,B:B)</f>
        <v>0</v>
      </c>
      <c r="F113" s="113">
        <f>SUMIFS(Transferencia!D:D,Transferencia!F:F,S:S,Transferencia!E:E,B:B)</f>
        <v>0</v>
      </c>
      <c r="G113" s="113">
        <f>SUMIFS(PagComisao!F:F,PagComisao!I:I,R:R,PagComisao!E:E,B:B)</f>
        <v>0</v>
      </c>
      <c r="H113" s="113">
        <f>SUMIFS(Transferencia!D:D,Transferencia!F:F,S:S,Transferencia!C:C,B:B)</f>
        <v>0</v>
      </c>
      <c r="I113" s="113">
        <f>SUMIFS(PagProdutor!F:F,PagProdutor!J:J,R:R,PagProdutor!E:E,B:B)</f>
        <v>0</v>
      </c>
      <c r="J113" s="113">
        <f>SUMIFS(PagFretes!E:E,PagFretes!J:J,R:R,PagFretes!D:D,B:B)+(SUMIFS(PagFreteIndividal!E:E,PagFreteIndividal!J:J,S:S,PagFreteIndividal!F:F,B:B))</f>
        <v>0</v>
      </c>
      <c r="K113" s="113">
        <f>SUMIFS(DespesasMensais!F:F,DespesasMensais!H:H,R:R,DespesasMensais!E:E,B:B)</f>
        <v>1156.47</v>
      </c>
      <c r="L113" s="112">
        <f>SUMIFS(DesExtFrete!F:F,DesExtFrete!H:H,R:R,DesExtFrete!E:E,B:B)</f>
        <v>0</v>
      </c>
      <c r="M113" s="113">
        <f>SUMIFS(PagOutras!D:D,PagOutras!H:H,R:R,PagOutras!C:C,B:B)</f>
        <v>0</v>
      </c>
      <c r="N113" s="113">
        <f>SUMIFS(CarImplantacao!C:C,CarImplantacao!G:G,R:R,CarImplantacao!D:D,B:B,CarImplantacao!J:J,"Débito")</f>
        <v>0</v>
      </c>
      <c r="O113" s="113">
        <f t="shared" si="5"/>
        <v>1156.47</v>
      </c>
      <c r="P113" s="131">
        <f t="shared" si="6"/>
        <v>0</v>
      </c>
      <c r="Q113" s="115">
        <v>45931.0</v>
      </c>
      <c r="R113" s="15" t="str">
        <f t="shared" si="7"/>
        <v>10/2025</v>
      </c>
      <c r="S113" s="15" t="str">
        <f t="shared" si="8"/>
        <v>CXG-1025</v>
      </c>
    </row>
    <row r="114">
      <c r="A114" s="8" t="s">
        <v>13173</v>
      </c>
      <c r="B114" s="8" t="s">
        <v>405</v>
      </c>
      <c r="C114" s="113">
        <f>SUMIFS(CarImplantacao!C:C,CarImplantacao!G:G,R:R,CarImplantacao!D:D,B:B,CarImplantacao!J:J,"Crédito")</f>
        <v>0</v>
      </c>
      <c r="D114" s="131">
        <f>SUMIFS(SaldoInicial!D:D,SaldoInicial!C:C,B:B,SaldoInicial!F:F,R:R)</f>
        <v>0</v>
      </c>
      <c r="E114" s="113">
        <f>SUMIFS(RecebimentoVenda!E:E,RecebimentoVenda!I:I,R:R,RecebimentoVenda!D:D,B:B)</f>
        <v>0</v>
      </c>
      <c r="F114" s="113">
        <f>SUMIFS(Transferencia!D:D,Transferencia!F:F,S:S,Transferencia!E:E,B:B)</f>
        <v>0</v>
      </c>
      <c r="G114" s="113">
        <f>SUMIFS(PagComisao!F:F,PagComisao!I:I,R:R,PagComisao!E:E,B:B)</f>
        <v>0</v>
      </c>
      <c r="H114" s="113">
        <f>SUMIFS(Transferencia!D:D,Transferencia!F:F,S:S,Transferencia!C:C,B:B)</f>
        <v>0</v>
      </c>
      <c r="I114" s="113">
        <f>SUMIFS(PagProdutor!F:F,PagProdutor!J:J,R:R,PagProdutor!E:E,B:B)</f>
        <v>0</v>
      </c>
      <c r="J114" s="113">
        <f>SUMIFS(PagFretes!E:E,PagFretes!J:J,R:R,PagFretes!D:D,B:B)+(SUMIFS(PagFreteIndividal!E:E,PagFreteIndividal!J:J,S:S,PagFreteIndividal!F:F,B:B))</f>
        <v>0</v>
      </c>
      <c r="K114" s="113">
        <f>SUMIFS(DespesasMensais!F:F,DespesasMensais!H:H,R:R,DespesasMensais!E:E,B:B)</f>
        <v>0</v>
      </c>
      <c r="L114" s="112">
        <f>SUMIFS(DesExtFrete!F:F,DesExtFrete!H:H,R:R,DesExtFrete!E:E,B:B)</f>
        <v>0</v>
      </c>
      <c r="M114" s="113">
        <f>SUMIFS(PagOutras!D:D,PagOutras!H:H,R:R,PagOutras!C:C,B:B)</f>
        <v>0</v>
      </c>
      <c r="N114" s="113">
        <f>SUMIFS(CarImplantacao!C:C,CarImplantacao!G:G,R:R,CarImplantacao!D:D,B:B,CarImplantacao!J:J,"Débito")</f>
        <v>0</v>
      </c>
      <c r="O114" s="113">
        <f t="shared" si="5"/>
        <v>0</v>
      </c>
      <c r="P114" s="131">
        <f t="shared" si="6"/>
        <v>0</v>
      </c>
      <c r="Q114" s="115">
        <v>45931.0</v>
      </c>
      <c r="R114" s="15" t="str">
        <f t="shared" si="7"/>
        <v>10/2025</v>
      </c>
      <c r="S114" s="15" t="str">
        <f t="shared" si="8"/>
        <v>CXG-1025</v>
      </c>
    </row>
    <row r="115">
      <c r="A115" s="8" t="s">
        <v>13174</v>
      </c>
      <c r="B115" s="8" t="s">
        <v>1575</v>
      </c>
      <c r="C115" s="113">
        <f>SUMIFS(CarImplantacao!C:C,CarImplantacao!G:G,R:R,CarImplantacao!D:D,B:B,CarImplantacao!J:J,"Crédito")</f>
        <v>50000</v>
      </c>
      <c r="D115" s="131">
        <f>SUMIFS(SaldoInicial!D:D,SaldoInicial!C:C,B:B,SaldoInicial!F:F,R:R)</f>
        <v>0</v>
      </c>
      <c r="E115" s="113">
        <f>SUMIFS(RecebimentoVenda!E:E,RecebimentoVenda!I:I,R:R,RecebimentoVenda!D:D,B:B)</f>
        <v>258146</v>
      </c>
      <c r="F115" s="113">
        <f>SUMIFS(Transferencia!D:D,Transferencia!F:F,S:S,Transferencia!E:E,B:B)</f>
        <v>0</v>
      </c>
      <c r="G115" s="113">
        <f>SUMIFS(PagComisao!F:F,PagComisao!I:I,R:R,PagComisao!E:E,B:B)</f>
        <v>0</v>
      </c>
      <c r="H115" s="113">
        <f>SUMIFS(Transferencia!D:D,Transferencia!F:F,S:S,Transferencia!C:C,B:B)</f>
        <v>0</v>
      </c>
      <c r="I115" s="113">
        <f>SUMIFS(PagProdutor!F:F,PagProdutor!J:J,R:R,PagProdutor!E:E,B:B)</f>
        <v>50000</v>
      </c>
      <c r="J115" s="113">
        <f>SUMIFS(PagFretes!E:E,PagFretes!J:J,R:R,PagFretes!D:D,B:B)+(SUMIFS(PagFreteIndividal!E:E,PagFreteIndividal!J:J,S:S,PagFreteIndividal!F:F,B:B))</f>
        <v>258146</v>
      </c>
      <c r="K115" s="113">
        <f>SUMIFS(DespesasMensais!F:F,DespesasMensais!H:H,R:R,DespesasMensais!E:E,B:B)</f>
        <v>0</v>
      </c>
      <c r="L115" s="112">
        <f>SUMIFS(DesExtFrete!F:F,DesExtFrete!H:H,R:R,DesExtFrete!E:E,B:B)</f>
        <v>0</v>
      </c>
      <c r="M115" s="113">
        <f>SUMIFS(PagOutras!D:D,PagOutras!H:H,R:R,PagOutras!C:C,B:B)</f>
        <v>0</v>
      </c>
      <c r="N115" s="113">
        <f>SUMIFS(CarImplantacao!C:C,CarImplantacao!G:G,R:R,CarImplantacao!D:D,B:B,CarImplantacao!J:J,"Débito")</f>
        <v>0</v>
      </c>
      <c r="O115" s="113">
        <f t="shared" si="5"/>
        <v>308146</v>
      </c>
      <c r="P115" s="131">
        <f t="shared" si="6"/>
        <v>0</v>
      </c>
      <c r="Q115" s="115">
        <v>45931.0</v>
      </c>
      <c r="R115" s="15" t="str">
        <f t="shared" si="7"/>
        <v>10/2025</v>
      </c>
      <c r="S115" s="15" t="str">
        <f t="shared" si="8"/>
        <v>CXG-1025</v>
      </c>
    </row>
    <row r="116">
      <c r="A116" s="8" t="s">
        <v>13175</v>
      </c>
      <c r="B116" s="8" t="s">
        <v>2193</v>
      </c>
      <c r="C116" s="113">
        <f>SUMIFS(CarImplantacao!C:C,CarImplantacao!G:G,R:R,CarImplantacao!D:D,B:B,CarImplantacao!J:J,"Crédito")</f>
        <v>0</v>
      </c>
      <c r="D116" s="131">
        <f>SUMIFS(SaldoInicial!D:D,SaldoInicial!C:C,B:B,SaldoInicial!F:F,R:R)</f>
        <v>0</v>
      </c>
      <c r="E116" s="113">
        <f>SUMIFS(RecebimentoVenda!E:E,RecebimentoVenda!I:I,R:R,RecebimentoVenda!D:D,B:B)</f>
        <v>1018960.23</v>
      </c>
      <c r="F116" s="113">
        <f>SUMIFS(Transferencia!D:D,Transferencia!F:F,S:S,Transferencia!E:E,B:B)</f>
        <v>0</v>
      </c>
      <c r="G116" s="113">
        <f>SUMIFS(PagComisao!F:F,PagComisao!I:I,R:R,PagComisao!E:E,B:B)</f>
        <v>0</v>
      </c>
      <c r="H116" s="113">
        <f>SUMIFS(Transferencia!D:D,Transferencia!F:F,S:S,Transferencia!C:C,B:B)</f>
        <v>0</v>
      </c>
      <c r="I116" s="113">
        <f>SUMIFS(PagProdutor!F:F,PagProdutor!J:J,R:R,PagProdutor!E:E,B:B)</f>
        <v>1018819.53</v>
      </c>
      <c r="J116" s="113">
        <f>SUMIFS(PagFretes!E:E,PagFretes!J:J,R:R,PagFretes!D:D,B:B)+(SUMIFS(PagFreteIndividal!E:E,PagFreteIndividal!J:J,S:S,PagFreteIndividal!F:F,B:B))</f>
        <v>0</v>
      </c>
      <c r="K116" s="113">
        <f>SUMIFS(DespesasMensais!F:F,DespesasMensais!H:H,R:R,DespesasMensais!E:E,B:B)</f>
        <v>140.7</v>
      </c>
      <c r="L116" s="112">
        <f>SUMIFS(DesExtFrete!F:F,DesExtFrete!H:H,R:R,DesExtFrete!E:E,B:B)</f>
        <v>0</v>
      </c>
      <c r="M116" s="113">
        <f>SUMIFS(PagOutras!D:D,PagOutras!H:H,R:R,PagOutras!C:C,B:B)</f>
        <v>0</v>
      </c>
      <c r="N116" s="113">
        <f>SUMIFS(CarImplantacao!C:C,CarImplantacao!G:G,R:R,CarImplantacao!D:D,B:B,CarImplantacao!J:J,"Débito")</f>
        <v>0</v>
      </c>
      <c r="O116" s="113">
        <f t="shared" si="5"/>
        <v>1018960.23</v>
      </c>
      <c r="P116" s="131">
        <f t="shared" si="6"/>
        <v>0.0000000001164153218</v>
      </c>
      <c r="Q116" s="115">
        <v>45931.0</v>
      </c>
      <c r="R116" s="15" t="str">
        <f t="shared" si="7"/>
        <v>10/2025</v>
      </c>
      <c r="S116" s="15" t="str">
        <f t="shared" si="8"/>
        <v>CXG-1025</v>
      </c>
    </row>
    <row r="117">
      <c r="A117" s="8" t="s">
        <v>13176</v>
      </c>
      <c r="B117" s="20" t="s">
        <v>2212</v>
      </c>
      <c r="C117" s="113">
        <f>SUMIFS(CarImplantacao!C:C,CarImplantacao!G:G,R:R,CarImplantacao!D:D,B:B,CarImplantacao!J:J,"Crédito")</f>
        <v>0</v>
      </c>
      <c r="D117" s="131">
        <f>SUMIFS(SaldoInicial!D:D,SaldoInicial!C:C,B:B,SaldoInicial!F:F,R:R)</f>
        <v>0</v>
      </c>
      <c r="E117" s="113">
        <f>SUMIFS(RecebimentoVenda!E:E,RecebimentoVenda!I:I,R:R,RecebimentoVenda!D:D,B:B)</f>
        <v>3</v>
      </c>
      <c r="F117" s="113">
        <f>SUMIFS(Transferencia!D:D,Transferencia!F:F,S:S,Transferencia!E:E,B:B)</f>
        <v>60486</v>
      </c>
      <c r="G117" s="113">
        <f>SUMIFS(PagComisao!F:F,PagComisao!I:I,R:R,PagComisao!E:E,B:B)</f>
        <v>0</v>
      </c>
      <c r="H117" s="113">
        <f>SUMIFS(Transferencia!D:D,Transferencia!F:F,S:S,Transferencia!C:C,B:B)</f>
        <v>0</v>
      </c>
      <c r="I117" s="113">
        <f>SUMIFS(PagProdutor!F:F,PagProdutor!J:J,R:R,PagProdutor!E:E,B:B)</f>
        <v>100</v>
      </c>
      <c r="J117" s="113">
        <f>SUMIFS(PagFretes!E:E,PagFretes!J:J,R:R,PagFretes!D:D,B:B)+(SUMIFS(PagFreteIndividal!E:E,PagFreteIndividal!J:J,S:S,PagFreteIndividal!F:F,B:B))</f>
        <v>5412.4</v>
      </c>
      <c r="K117" s="113">
        <f>SUMIFS(DespesasMensais!F:F,DespesasMensais!H:H,R:R,DespesasMensais!E:E,B:B)</f>
        <v>45510.77</v>
      </c>
      <c r="L117" s="112">
        <f>SUMIFS(DesExtFrete!F:F,DesExtFrete!H:H,R:R,DesExtFrete!E:E,B:B)</f>
        <v>0</v>
      </c>
      <c r="M117" s="113">
        <f>SUMIFS(PagOutras!D:D,PagOutras!H:H,R:R,PagOutras!C:C,B:B)</f>
        <v>0</v>
      </c>
      <c r="N117" s="113">
        <f>SUMIFS(CarImplantacao!C:C,CarImplantacao!G:G,R:R,CarImplantacao!D:D,B:B,CarImplantacao!J:J,"Débito")</f>
        <v>0</v>
      </c>
      <c r="O117" s="113">
        <f t="shared" si="5"/>
        <v>51023.17</v>
      </c>
      <c r="P117" s="131">
        <f t="shared" si="6"/>
        <v>9465.83</v>
      </c>
      <c r="Q117" s="115">
        <v>45931.0</v>
      </c>
      <c r="R117" s="15" t="str">
        <f t="shared" si="7"/>
        <v>10/2025</v>
      </c>
      <c r="S117" s="15" t="str">
        <f t="shared" si="8"/>
        <v>CXG-1025</v>
      </c>
    </row>
    <row r="118">
      <c r="A118" s="8" t="s">
        <v>13177</v>
      </c>
      <c r="B118" s="68"/>
      <c r="C118" s="113"/>
      <c r="D118" s="131"/>
      <c r="E118" s="113"/>
      <c r="F118" s="113"/>
      <c r="G118" s="113"/>
      <c r="H118" s="113"/>
      <c r="I118" s="113"/>
      <c r="J118" s="113"/>
      <c r="K118" s="113"/>
      <c r="L118" s="112"/>
      <c r="M118" s="113"/>
      <c r="N118" s="113"/>
      <c r="O118" s="113"/>
      <c r="P118" s="131"/>
      <c r="Q118" s="115"/>
      <c r="R118" s="15"/>
      <c r="S118" s="15"/>
    </row>
    <row r="119">
      <c r="A119" s="8" t="s">
        <v>13178</v>
      </c>
      <c r="B119" s="8" t="s">
        <v>1505</v>
      </c>
      <c r="C119" s="113">
        <f>SUMIFS(CarImplantacao!C:C,CarImplantacao!G:G,R:R,CarImplantacao!D:D,B:B,CarImplantacao!J:J,"Crédito")</f>
        <v>0</v>
      </c>
      <c r="D119" s="131">
        <f>SUMIFS(SaldoInicial!D:D,SaldoInicial!C:C,B:B,SaldoInicial!F:F,R:R)</f>
        <v>69811.38</v>
      </c>
      <c r="E119" s="113">
        <f>SUMIFS(RecebimentoVenda!E:E,RecebimentoVenda!I:I,R:R,RecebimentoVenda!D:D,B:B)</f>
        <v>474344.06</v>
      </c>
      <c r="F119" s="113">
        <f>SUMIFS(Transferencia!D:D,Transferencia!F:F,S:S,Transferencia!E:E,B:B)</f>
        <v>0</v>
      </c>
      <c r="G119" s="113">
        <f>SUMIFS(PagComisao!F:F,PagComisao!I:I,R:R,PagComisao!E:E,B:B)</f>
        <v>0</v>
      </c>
      <c r="H119" s="113">
        <f>SUMIFS(Transferencia!D:D,Transferencia!F:F,S:S,Transferencia!C:C,B:B)</f>
        <v>0</v>
      </c>
      <c r="I119" s="113">
        <f>SUMIFS(PagProdutor!F:F,PagProdutor!J:J,R:R,PagProdutor!E:E,B:B)</f>
        <v>373704.67</v>
      </c>
      <c r="J119" s="113">
        <f>SUMIFS(PagFretes!E:E,PagFretes!J:J,R:R,PagFretes!D:D,B:B)+(SUMIFS(PagFreteIndividal!E:E,PagFreteIndividal!J:J,S:S,PagFreteIndividal!F:F,B:B))</f>
        <v>38440</v>
      </c>
      <c r="K119" s="113">
        <f>SUMIFS(DespesasMensais!F:F,DespesasMensais!H:H,R:R,DespesasMensais!E:E,B:B)</f>
        <v>18023.07</v>
      </c>
      <c r="L119" s="112">
        <f>SUMIFS(DesExtFrete!F:F,DesExtFrete!H:H,R:R,DesExtFrete!E:E,B:B)</f>
        <v>500</v>
      </c>
      <c r="M119" s="113">
        <f>SUMIFS(PagOutras!D:D,PagOutras!H:H,R:R,PagOutras!C:C,B:B)</f>
        <v>0</v>
      </c>
      <c r="N119" s="113">
        <f>SUMIFS(CarImplantacao!C:C,CarImplantacao!G:G,R:R,CarImplantacao!D:D,B:B,CarImplantacao!J:J,"Débito")</f>
        <v>0</v>
      </c>
      <c r="O119" s="113">
        <f t="shared" ref="O119:O136" si="9">SUM(G119:N119)</f>
        <v>430667.74</v>
      </c>
      <c r="P119" s="131">
        <f t="shared" ref="P119:P136" si="10">SUM(C119+E119+D119+F119)-O119</f>
        <v>113487.7</v>
      </c>
      <c r="Q119" s="115">
        <v>45962.0</v>
      </c>
      <c r="R119" s="15" t="str">
        <f t="shared" ref="R119:R136" si="11">TEXT(Q119,"MM/YYYY")</f>
        <v>11/2025</v>
      </c>
      <c r="S119" s="15" t="str">
        <f t="shared" ref="S119:S136" si="12">IF(B119="","",CONCATENATE("CXG-",TEXT(Q119,"MMYY")))</f>
        <v>CXG-1125</v>
      </c>
    </row>
    <row r="120">
      <c r="A120" s="8" t="s">
        <v>13179</v>
      </c>
      <c r="B120" s="8" t="s">
        <v>1478</v>
      </c>
      <c r="C120" s="113">
        <f>SUMIFS(CarImplantacao!C:C,CarImplantacao!G:G,R:R,CarImplantacao!D:D,B:B,CarImplantacao!J:J,"Crédito")</f>
        <v>70700</v>
      </c>
      <c r="D120" s="131">
        <f>SUMIFS(SaldoInicial!D:D,SaldoInicial!C:C,B:B,SaldoInicial!F:F,R:R)</f>
        <v>613294.49</v>
      </c>
      <c r="E120" s="113">
        <f>SUMIFS(RecebimentoVenda!E:E,RecebimentoVenda!I:I,R:R,RecebimentoVenda!D:D,B:B)</f>
        <v>3319055.81</v>
      </c>
      <c r="F120" s="113">
        <f>SUMIFS(Transferencia!D:D,Transferencia!F:F,S:S,Transferencia!E:E,B:B)</f>
        <v>0</v>
      </c>
      <c r="G120" s="113">
        <f>SUMIFS(PagComisao!F:F,PagComisao!I:I,R:R,PagComisao!E:E,B:B)</f>
        <v>0</v>
      </c>
      <c r="H120" s="113">
        <f>SUMIFS(Transferencia!D:D,Transferencia!F:F,S:S,Transferencia!C:C,B:B)</f>
        <v>20300</v>
      </c>
      <c r="I120" s="113">
        <f>SUMIFS(PagProdutor!F:F,PagProdutor!J:J,R:R,PagProdutor!E:E,B:B)</f>
        <v>2818751.54</v>
      </c>
      <c r="J120" s="113">
        <f>SUMIFS(PagFretes!E:E,PagFretes!J:J,R:R,PagFretes!D:D,B:B)+(SUMIFS(PagFreteIndividal!E:E,PagFreteIndividal!J:J,S:S,PagFreteIndividal!F:F,B:B))</f>
        <v>681511.28</v>
      </c>
      <c r="K120" s="113">
        <f>SUMIFS(DespesasMensais!F:F,DespesasMensais!H:H,R:R,DespesasMensais!E:E,B:B)</f>
        <v>70449.99</v>
      </c>
      <c r="L120" s="112">
        <f>SUMIFS(DesExtFrete!F:F,DesExtFrete!H:H,R:R,DesExtFrete!E:E,B:B)</f>
        <v>6288.9</v>
      </c>
      <c r="M120" s="113">
        <f>SUMIFS(PagOutras!D:D,PagOutras!H:H,R:R,PagOutras!C:C,B:B)</f>
        <v>55000</v>
      </c>
      <c r="N120" s="113">
        <f>SUMIFS(CarImplantacao!C:C,CarImplantacao!G:G,R:R,CarImplantacao!D:D,B:B,CarImplantacao!J:J,"Débito")</f>
        <v>0</v>
      </c>
      <c r="O120" s="113">
        <f t="shared" si="9"/>
        <v>3652301.71</v>
      </c>
      <c r="P120" s="131">
        <f t="shared" si="10"/>
        <v>350748.59</v>
      </c>
      <c r="Q120" s="115">
        <v>45962.0</v>
      </c>
      <c r="R120" s="15" t="str">
        <f t="shared" si="11"/>
        <v>11/2025</v>
      </c>
      <c r="S120" s="15" t="str">
        <f t="shared" si="12"/>
        <v>CXG-1125</v>
      </c>
    </row>
    <row r="121">
      <c r="A121" s="8" t="s">
        <v>13180</v>
      </c>
      <c r="B121" s="8" t="s">
        <v>1520</v>
      </c>
      <c r="C121" s="113">
        <f>SUMIFS(CarImplantacao!C:C,CarImplantacao!G:G,R:R,CarImplantacao!D:D,B:B,CarImplantacao!J:J,"Crédito")</f>
        <v>0</v>
      </c>
      <c r="D121" s="131">
        <f>SUMIFS(SaldoInicial!D:D,SaldoInicial!C:C,B:B,SaldoInicial!F:F,R:R)</f>
        <v>6830.43</v>
      </c>
      <c r="E121" s="113">
        <f>SUMIFS(RecebimentoVenda!E:E,RecebimentoVenda!I:I,R:R,RecebimentoVenda!D:D,B:B)</f>
        <v>0</v>
      </c>
      <c r="F121" s="113">
        <f>SUMIFS(Transferencia!D:D,Transferencia!F:F,S:S,Transferencia!E:E,B:B)</f>
        <v>0</v>
      </c>
      <c r="G121" s="113">
        <f>SUMIFS(PagComisao!F:F,PagComisao!I:I,R:R,PagComisao!E:E,B:B)</f>
        <v>0</v>
      </c>
      <c r="H121" s="113">
        <f>SUMIFS(Transferencia!D:D,Transferencia!F:F,S:S,Transferencia!C:C,B:B)</f>
        <v>0</v>
      </c>
      <c r="I121" s="113">
        <f>SUMIFS(PagProdutor!F:F,PagProdutor!J:J,R:R,PagProdutor!E:E,B:B)</f>
        <v>0</v>
      </c>
      <c r="J121" s="113">
        <f>SUMIFS(PagFretes!E:E,PagFretes!J:J,R:R,PagFretes!D:D,B:B)+(SUMIFS(PagFreteIndividal!E:E,PagFreteIndividal!J:J,S:S,PagFreteIndividal!F:F,B:B))</f>
        <v>0</v>
      </c>
      <c r="K121" s="113">
        <f>SUMIFS(DespesasMensais!F:F,DespesasMensais!H:H,R:R,DespesasMensais!E:E,B:B)</f>
        <v>0</v>
      </c>
      <c r="L121" s="112">
        <f>SUMIFS(DesExtFrete!F:F,DesExtFrete!H:H,R:R,DesExtFrete!E:E,B:B)</f>
        <v>0</v>
      </c>
      <c r="M121" s="113">
        <f>SUMIFS(PagOutras!D:D,PagOutras!H:H,R:R,PagOutras!C:C,B:B)</f>
        <v>0</v>
      </c>
      <c r="N121" s="113">
        <f>SUMIFS(CarImplantacao!C:C,CarImplantacao!G:G,R:R,CarImplantacao!D:D,B:B,CarImplantacao!J:J,"Débito")</f>
        <v>0</v>
      </c>
      <c r="O121" s="113">
        <f t="shared" si="9"/>
        <v>0</v>
      </c>
      <c r="P121" s="131">
        <f t="shared" si="10"/>
        <v>6830.43</v>
      </c>
      <c r="Q121" s="115">
        <v>45962.0</v>
      </c>
      <c r="R121" s="15" t="str">
        <f t="shared" si="11"/>
        <v>11/2025</v>
      </c>
      <c r="S121" s="15" t="str">
        <f t="shared" si="12"/>
        <v>CXG-1125</v>
      </c>
    </row>
    <row r="122">
      <c r="A122" s="8" t="s">
        <v>13181</v>
      </c>
      <c r="B122" s="8" t="s">
        <v>1509</v>
      </c>
      <c r="C122" s="113">
        <f>SUMIFS(CarImplantacao!C:C,CarImplantacao!G:G,R:R,CarImplantacao!D:D,B:B,CarImplantacao!J:J,"Crédito")</f>
        <v>0</v>
      </c>
      <c r="D122" s="131">
        <f>SUMIFS(SaldoInicial!D:D,SaldoInicial!C:C,B:B,SaldoInicial!F:F,R:R)</f>
        <v>0</v>
      </c>
      <c r="E122" s="113">
        <f>SUMIFS(RecebimentoVenda!E:E,RecebimentoVenda!I:I,R:R,RecebimentoVenda!D:D,B:B)</f>
        <v>782137.28</v>
      </c>
      <c r="F122" s="113">
        <f>SUMIFS(Transferencia!D:D,Transferencia!F:F,S:S,Transferencia!E:E,B:B)</f>
        <v>0</v>
      </c>
      <c r="G122" s="113">
        <f>SUMIFS(PagComisao!F:F,PagComisao!I:I,R:R,PagComisao!E:E,B:B)</f>
        <v>0</v>
      </c>
      <c r="H122" s="113">
        <f>SUMIFS(Transferencia!D:D,Transferencia!F:F,S:S,Transferencia!C:C,B:B)</f>
        <v>0</v>
      </c>
      <c r="I122" s="113">
        <f>SUMIFS(PagProdutor!F:F,PagProdutor!J:J,R:R,PagProdutor!E:E,B:B)</f>
        <v>547822.37</v>
      </c>
      <c r="J122" s="113">
        <f>SUMIFS(PagFretes!E:E,PagFretes!J:J,R:R,PagFretes!D:D,B:B)+(SUMIFS(PagFreteIndividal!E:E,PagFreteIndividal!J:J,S:S,PagFreteIndividal!F:F,B:B))</f>
        <v>0</v>
      </c>
      <c r="K122" s="113">
        <f>SUMIFS(DespesasMensais!F:F,DespesasMensais!H:H,R:R,DespesasMensais!E:E,B:B)</f>
        <v>26063.28</v>
      </c>
      <c r="L122" s="112">
        <f>SUMIFS(DesExtFrete!F:F,DesExtFrete!H:H,R:R,DesExtFrete!E:E,B:B)</f>
        <v>0</v>
      </c>
      <c r="M122" s="113">
        <f>SUMIFS(PagOutras!D:D,PagOutras!H:H,R:R,PagOutras!C:C,B:B)</f>
        <v>0</v>
      </c>
      <c r="N122" s="113">
        <f>SUMIFS(CarImplantacao!C:C,CarImplantacao!G:G,R:R,CarImplantacao!D:D,B:B,CarImplantacao!J:J,"Débito")</f>
        <v>0</v>
      </c>
      <c r="O122" s="113">
        <f t="shared" si="9"/>
        <v>573885.65</v>
      </c>
      <c r="P122" s="131">
        <f t="shared" si="10"/>
        <v>208251.63</v>
      </c>
      <c r="Q122" s="115">
        <v>45962.0</v>
      </c>
      <c r="R122" s="15" t="str">
        <f t="shared" si="11"/>
        <v>11/2025</v>
      </c>
      <c r="S122" s="15" t="str">
        <f t="shared" si="12"/>
        <v>CXG-1125</v>
      </c>
    </row>
    <row r="123">
      <c r="A123" s="8" t="s">
        <v>13182</v>
      </c>
      <c r="B123" s="8" t="s">
        <v>378</v>
      </c>
      <c r="C123" s="113">
        <f>SUMIFS(CarImplantacao!C:C,CarImplantacao!G:G,R:R,CarImplantacao!D:D,B:B,CarImplantacao!J:J,"Crédito")</f>
        <v>0</v>
      </c>
      <c r="D123" s="131">
        <f>SUMIFS(SaldoInicial!D:D,SaldoInicial!C:C,B:B,SaldoInicial!F:F,R:R)</f>
        <v>0</v>
      </c>
      <c r="E123" s="113">
        <f>SUMIFS(RecebimentoVenda!E:E,RecebimentoVenda!I:I,R:R,RecebimentoVenda!D:D,B:B)</f>
        <v>0</v>
      </c>
      <c r="F123" s="113">
        <f>SUMIFS(Transferencia!D:D,Transferencia!F:F,S:S,Transferencia!E:E,B:B)</f>
        <v>0</v>
      </c>
      <c r="G123" s="113">
        <f>SUMIFS(PagComisao!F:F,PagComisao!I:I,R:R,PagComisao!E:E,B:B)</f>
        <v>0</v>
      </c>
      <c r="H123" s="113">
        <f>SUMIFS(Transferencia!D:D,Transferencia!F:F,S:S,Transferencia!C:C,B:B)</f>
        <v>0</v>
      </c>
      <c r="I123" s="113">
        <f>SUMIFS(PagProdutor!F:F,PagProdutor!J:J,R:R,PagProdutor!E:E,B:B)</f>
        <v>0</v>
      </c>
      <c r="J123" s="113">
        <f>SUMIFS(PagFretes!E:E,PagFretes!J:J,R:R,PagFretes!D:D,B:B)+(SUMIFS(PagFreteIndividal!E:E,PagFreteIndividal!J:J,S:S,PagFreteIndividal!F:F,B:B))</f>
        <v>0</v>
      </c>
      <c r="K123" s="113">
        <f>SUMIFS(DespesasMensais!F:F,DespesasMensais!H:H,R:R,DespesasMensais!E:E,B:B)</f>
        <v>0</v>
      </c>
      <c r="L123" s="112">
        <f>SUMIFS(DesExtFrete!F:F,DesExtFrete!H:H,R:R,DesExtFrete!E:E,B:B)</f>
        <v>0</v>
      </c>
      <c r="M123" s="113">
        <f>SUMIFS(PagOutras!D:D,PagOutras!H:H,R:R,PagOutras!C:C,B:B)</f>
        <v>0</v>
      </c>
      <c r="N123" s="113">
        <f>SUMIFS(CarImplantacao!C:C,CarImplantacao!G:G,R:R,CarImplantacao!D:D,B:B,CarImplantacao!J:J,"Débito")</f>
        <v>0</v>
      </c>
      <c r="O123" s="113">
        <f t="shared" si="9"/>
        <v>0</v>
      </c>
      <c r="P123" s="131">
        <f t="shared" si="10"/>
        <v>0</v>
      </c>
      <c r="Q123" s="115">
        <v>45962.0</v>
      </c>
      <c r="R123" s="15" t="str">
        <f t="shared" si="11"/>
        <v>11/2025</v>
      </c>
      <c r="S123" s="15" t="str">
        <f t="shared" si="12"/>
        <v>CXG-1125</v>
      </c>
    </row>
    <row r="124">
      <c r="A124" s="8" t="s">
        <v>13183</v>
      </c>
      <c r="B124" s="8" t="s">
        <v>405</v>
      </c>
      <c r="C124" s="113">
        <f>SUMIFS(CarImplantacao!C:C,CarImplantacao!G:G,R:R,CarImplantacao!D:D,B:B,CarImplantacao!J:J,"Crédito")</f>
        <v>0</v>
      </c>
      <c r="D124" s="131">
        <f>SUMIFS(SaldoInicial!D:D,SaldoInicial!C:C,B:B,SaldoInicial!F:F,R:R)</f>
        <v>0</v>
      </c>
      <c r="E124" s="113">
        <f>SUMIFS(RecebimentoVenda!E:E,RecebimentoVenda!I:I,R:R,RecebimentoVenda!D:D,B:B)</f>
        <v>0</v>
      </c>
      <c r="F124" s="113">
        <f>SUMIFS(Transferencia!D:D,Transferencia!F:F,S:S,Transferencia!E:E,B:B)</f>
        <v>0</v>
      </c>
      <c r="G124" s="113">
        <f>SUMIFS(PagComisao!F:F,PagComisao!I:I,R:R,PagComisao!E:E,B:B)</f>
        <v>0</v>
      </c>
      <c r="H124" s="113">
        <f>SUMIFS(Transferencia!D:D,Transferencia!F:F,S:S,Transferencia!C:C,B:B)</f>
        <v>0</v>
      </c>
      <c r="I124" s="113">
        <f>SUMIFS(PagProdutor!F:F,PagProdutor!J:J,R:R,PagProdutor!E:E,B:B)</f>
        <v>0</v>
      </c>
      <c r="J124" s="113">
        <f>SUMIFS(PagFretes!E:E,PagFretes!J:J,R:R,PagFretes!D:D,B:B)+(SUMIFS(PagFreteIndividal!E:E,PagFreteIndividal!J:J,S:S,PagFreteIndividal!F:F,B:B))</f>
        <v>0</v>
      </c>
      <c r="K124" s="113">
        <f>SUMIFS(DespesasMensais!F:F,DespesasMensais!H:H,R:R,DespesasMensais!E:E,B:B)</f>
        <v>0</v>
      </c>
      <c r="L124" s="112">
        <f>SUMIFS(DesExtFrete!F:F,DesExtFrete!H:H,R:R,DesExtFrete!E:E,B:B)</f>
        <v>0</v>
      </c>
      <c r="M124" s="113">
        <f>SUMIFS(PagOutras!D:D,PagOutras!H:H,R:R,PagOutras!C:C,B:B)</f>
        <v>0</v>
      </c>
      <c r="N124" s="113">
        <f>SUMIFS(CarImplantacao!C:C,CarImplantacao!G:G,R:R,CarImplantacao!D:D,B:B,CarImplantacao!J:J,"Débito")</f>
        <v>0</v>
      </c>
      <c r="O124" s="113">
        <f t="shared" si="9"/>
        <v>0</v>
      </c>
      <c r="P124" s="131">
        <f t="shared" si="10"/>
        <v>0</v>
      </c>
      <c r="Q124" s="115">
        <v>45962.0</v>
      </c>
      <c r="R124" s="15" t="str">
        <f t="shared" si="11"/>
        <v>11/2025</v>
      </c>
      <c r="S124" s="15" t="str">
        <f t="shared" si="12"/>
        <v>CXG-1125</v>
      </c>
    </row>
    <row r="125">
      <c r="A125" s="8" t="s">
        <v>13184</v>
      </c>
      <c r="B125" s="8" t="s">
        <v>1575</v>
      </c>
      <c r="C125" s="113">
        <f>SUMIFS(CarImplantacao!C:C,CarImplantacao!G:G,R:R,CarImplantacao!D:D,B:B,CarImplantacao!J:J,"Crédito")</f>
        <v>60000</v>
      </c>
      <c r="D125" s="131">
        <f>SUMIFS(SaldoInicial!D:D,SaldoInicial!C:C,B:B,SaldoInicial!F:F,R:R)</f>
        <v>0</v>
      </c>
      <c r="E125" s="113">
        <f>SUMIFS(RecebimentoVenda!E:E,RecebimentoVenda!I:I,R:R,RecebimentoVenda!D:D,B:B)</f>
        <v>696276.5</v>
      </c>
      <c r="F125" s="113">
        <f>SUMIFS(Transferencia!D:D,Transferencia!F:F,S:S,Transferencia!E:E,B:B)</f>
        <v>0</v>
      </c>
      <c r="G125" s="113">
        <f>SUMIFS(PagComisao!F:F,PagComisao!I:I,R:R,PagComisao!E:E,B:B)</f>
        <v>0</v>
      </c>
      <c r="H125" s="113">
        <f>SUMIFS(Transferencia!D:D,Transferencia!F:F,S:S,Transferencia!C:C,B:B)</f>
        <v>0</v>
      </c>
      <c r="I125" s="113">
        <f>SUMIFS(PagProdutor!F:F,PagProdutor!J:J,R:R,PagProdutor!E:E,B:B)</f>
        <v>433292.5</v>
      </c>
      <c r="J125" s="113">
        <f>SUMIFS(PagFretes!E:E,PagFretes!J:J,R:R,PagFretes!D:D,B:B)+(SUMIFS(PagFreteIndividal!E:E,PagFreteIndividal!J:J,S:S,PagFreteIndividal!F:F,B:B))</f>
        <v>322984</v>
      </c>
      <c r="K125" s="113">
        <f>SUMIFS(DespesasMensais!F:F,DespesasMensais!H:H,R:R,DespesasMensais!E:E,B:B)</f>
        <v>0</v>
      </c>
      <c r="L125" s="112">
        <f>SUMIFS(DesExtFrete!F:F,DesExtFrete!H:H,R:R,DesExtFrete!E:E,B:B)</f>
        <v>0</v>
      </c>
      <c r="M125" s="113">
        <f>SUMIFS(PagOutras!D:D,PagOutras!H:H,R:R,PagOutras!C:C,B:B)</f>
        <v>0</v>
      </c>
      <c r="N125" s="113">
        <f>SUMIFS(CarImplantacao!C:C,CarImplantacao!G:G,R:R,CarImplantacao!D:D,B:B,CarImplantacao!J:J,"Débito")</f>
        <v>0</v>
      </c>
      <c r="O125" s="113">
        <f t="shared" si="9"/>
        <v>756276.5</v>
      </c>
      <c r="P125" s="131">
        <f t="shared" si="10"/>
        <v>0</v>
      </c>
      <c r="Q125" s="115">
        <v>45962.0</v>
      </c>
      <c r="R125" s="15" t="str">
        <f t="shared" si="11"/>
        <v>11/2025</v>
      </c>
      <c r="S125" s="15" t="str">
        <f t="shared" si="12"/>
        <v>CXG-1125</v>
      </c>
    </row>
    <row r="126">
      <c r="A126" s="8" t="s">
        <v>13185</v>
      </c>
      <c r="B126" s="8" t="s">
        <v>2193</v>
      </c>
      <c r="C126" s="113">
        <f>SUMIFS(CarImplantacao!C:C,CarImplantacao!G:G,R:R,CarImplantacao!D:D,B:B,CarImplantacao!J:J,"Crédito")</f>
        <v>0</v>
      </c>
      <c r="D126" s="131">
        <f>SUMIFS(SaldoInicial!D:D,SaldoInicial!C:C,B:B,SaldoInicial!F:F,R:R)</f>
        <v>0</v>
      </c>
      <c r="E126" s="113">
        <f>SUMIFS(RecebimentoVenda!E:E,RecebimentoVenda!I:I,R:R,RecebimentoVenda!D:D,B:B)</f>
        <v>2889652.34</v>
      </c>
      <c r="F126" s="113">
        <f>SUMIFS(Transferencia!D:D,Transferencia!F:F,S:S,Transferencia!E:E,B:B)</f>
        <v>0</v>
      </c>
      <c r="G126" s="113">
        <f>SUMIFS(PagComisao!F:F,PagComisao!I:I,R:R,PagComisao!E:E,B:B)</f>
        <v>0</v>
      </c>
      <c r="H126" s="113">
        <f>SUMIFS(Transferencia!D:D,Transferencia!F:F,S:S,Transferencia!C:C,B:B)</f>
        <v>19990.58</v>
      </c>
      <c r="I126" s="113">
        <f>SUMIFS(PagProdutor!F:F,PagProdutor!J:J,R:R,PagProdutor!E:E,B:B)</f>
        <v>2492736</v>
      </c>
      <c r="J126" s="113">
        <f>SUMIFS(PagFretes!E:E,PagFretes!J:J,R:R,PagFretes!D:D,B:B)+(SUMIFS(PagFreteIndividal!E:E,PagFreteIndividal!J:J,S:S,PagFreteIndividal!F:F,B:B))</f>
        <v>87080</v>
      </c>
      <c r="K126" s="113">
        <f>SUMIFS(DespesasMensais!F:F,DespesasMensais!H:H,R:R,DespesasMensais!E:E,B:B)</f>
        <v>27582.7</v>
      </c>
      <c r="L126" s="112">
        <f>SUMIFS(DesExtFrete!F:F,DesExtFrete!H:H,R:R,DesExtFrete!E:E,B:B)</f>
        <v>0</v>
      </c>
      <c r="M126" s="113">
        <f>SUMIFS(PagOutras!D:D,PagOutras!H:H,R:R,PagOutras!C:C,B:B)</f>
        <v>25000</v>
      </c>
      <c r="N126" s="113">
        <f>SUMIFS(CarImplantacao!C:C,CarImplantacao!G:G,R:R,CarImplantacao!D:D,B:B,CarImplantacao!J:J,"Débito")</f>
        <v>0</v>
      </c>
      <c r="O126" s="113">
        <f t="shared" si="9"/>
        <v>2652389.28</v>
      </c>
      <c r="P126" s="131">
        <f t="shared" si="10"/>
        <v>237263.06</v>
      </c>
      <c r="Q126" s="115">
        <v>45962.0</v>
      </c>
      <c r="R126" s="15" t="str">
        <f t="shared" si="11"/>
        <v>11/2025</v>
      </c>
      <c r="S126" s="15" t="str">
        <f t="shared" si="12"/>
        <v>CXG-1125</v>
      </c>
    </row>
    <row r="127">
      <c r="A127" s="8" t="s">
        <v>13186</v>
      </c>
      <c r="B127" s="8" t="s">
        <v>2212</v>
      </c>
      <c r="C127" s="113">
        <f>SUMIFS(CarImplantacao!C:C,CarImplantacao!G:G,R:R,CarImplantacao!D:D,B:B,CarImplantacao!J:J,"Crédito")</f>
        <v>0</v>
      </c>
      <c r="D127" s="131">
        <f>SUMIFS(SaldoInicial!D:D,SaldoInicial!C:C,B:B,SaldoInicial!F:F,R:R)</f>
        <v>9465.83</v>
      </c>
      <c r="E127" s="113">
        <f>SUMIFS(RecebimentoVenda!E:E,RecebimentoVenda!I:I,R:R,RecebimentoVenda!D:D,B:B)</f>
        <v>30000</v>
      </c>
      <c r="F127" s="113">
        <f>SUMIFS(Transferencia!D:D,Transferencia!F:F,S:S,Transferencia!E:E,B:B)</f>
        <v>40290.58</v>
      </c>
      <c r="G127" s="113">
        <f>SUMIFS(PagComisao!F:F,PagComisao!I:I,R:R,PagComisao!E:E,B:B)</f>
        <v>0</v>
      </c>
      <c r="H127" s="113">
        <f>SUMIFS(Transferencia!D:D,Transferencia!F:F,S:S,Transferencia!C:C,B:B)</f>
        <v>0</v>
      </c>
      <c r="I127" s="113">
        <f>SUMIFS(PagProdutor!F:F,PagProdutor!J:J,R:R,PagProdutor!E:E,B:B)</f>
        <v>45.73</v>
      </c>
      <c r="J127" s="113">
        <f>SUMIFS(PagFretes!E:E,PagFretes!J:J,R:R,PagFretes!D:D,B:B)+(SUMIFS(PagFreteIndividal!E:E,PagFreteIndividal!J:J,S:S,PagFreteIndividal!F:F,B:B))</f>
        <v>25428.83</v>
      </c>
      <c r="K127" s="113">
        <f>SUMIFS(DespesasMensais!F:F,DespesasMensais!H:H,R:R,DespesasMensais!E:E,B:B)</f>
        <v>50960.66</v>
      </c>
      <c r="L127" s="112">
        <f>SUMIFS(DesExtFrete!F:F,DesExtFrete!H:H,R:R,DesExtFrete!E:E,B:B)</f>
        <v>0</v>
      </c>
      <c r="M127" s="113">
        <f>SUMIFS(PagOutras!D:D,PagOutras!H:H,R:R,PagOutras!C:C,B:B)</f>
        <v>0</v>
      </c>
      <c r="N127" s="113">
        <f>SUMIFS(CarImplantacao!C:C,CarImplantacao!G:G,R:R,CarImplantacao!D:D,B:B,CarImplantacao!J:J,"Débito")</f>
        <v>0</v>
      </c>
      <c r="O127" s="113">
        <f t="shared" si="9"/>
        <v>76435.22</v>
      </c>
      <c r="P127" s="131">
        <f t="shared" si="10"/>
        <v>3321.19</v>
      </c>
      <c r="Q127" s="115">
        <v>45962.0</v>
      </c>
      <c r="R127" s="15" t="str">
        <f t="shared" si="11"/>
        <v>11/2025</v>
      </c>
      <c r="S127" s="15" t="str">
        <f t="shared" si="12"/>
        <v>CXG-1125</v>
      </c>
    </row>
    <row r="128">
      <c r="A128" s="8" t="s">
        <v>13187</v>
      </c>
      <c r="B128" s="8" t="s">
        <v>1505</v>
      </c>
      <c r="C128" s="113">
        <f>SUMIFS(CarImplantacao!C:C,CarImplantacao!G:G,R:R,CarImplantacao!D:D,B:B,CarImplantacao!J:J,"Crédito")</f>
        <v>0</v>
      </c>
      <c r="D128" s="131">
        <f>SUMIFS(SaldoInicial!D:D,SaldoInicial!C:C,B:B,SaldoInicial!F:F,R:R)</f>
        <v>113487.7</v>
      </c>
      <c r="E128" s="113">
        <f>SUMIFS(RecebimentoVenda!E:E,RecebimentoVenda!I:I,R:R,RecebimentoVenda!D:D,B:B)</f>
        <v>81039.22</v>
      </c>
      <c r="F128" s="113">
        <f>SUMIFS(Transferencia!D:D,Transferencia!F:F,S:S,Transferencia!E:E,B:B)</f>
        <v>0</v>
      </c>
      <c r="G128" s="113">
        <f>SUMIFS(PagComisao!F:F,PagComisao!I:I,R:R,PagComisao!E:E,B:B)</f>
        <v>0</v>
      </c>
      <c r="H128" s="113">
        <f>SUMIFS(Transferencia!D:D,Transferencia!F:F,S:S,Transferencia!C:C,B:B)</f>
        <v>0</v>
      </c>
      <c r="I128" s="113">
        <f>SUMIFS(PagProdutor!F:F,PagProdutor!J:J,R:R,PagProdutor!E:E,B:B)</f>
        <v>0</v>
      </c>
      <c r="J128" s="113">
        <f>SUMIFS(PagFretes!E:E,PagFretes!J:J,R:R,PagFretes!D:D,B:B)+(SUMIFS(PagFreteIndividal!E:E,PagFreteIndividal!J:J,S:S,PagFreteIndividal!F:F,B:B))</f>
        <v>0</v>
      </c>
      <c r="K128" s="113">
        <f>SUMIFS(DespesasMensais!F:F,DespesasMensais!H:H,R:R,DespesasMensais!E:E,B:B)</f>
        <v>15054.01</v>
      </c>
      <c r="L128" s="112">
        <f>SUMIFS(DesExtFrete!F:F,DesExtFrete!H:H,R:R,DesExtFrete!E:E,B:B)</f>
        <v>0</v>
      </c>
      <c r="M128" s="113">
        <f>SUMIFS(PagOutras!D:D,PagOutras!H:H,R:R,PagOutras!C:C,B:B)</f>
        <v>0</v>
      </c>
      <c r="N128" s="113">
        <f>SUMIFS(CarImplantacao!C:C,CarImplantacao!G:G,R:R,CarImplantacao!D:D,B:B,CarImplantacao!J:J,"Débito")</f>
        <v>0</v>
      </c>
      <c r="O128" s="113">
        <f t="shared" si="9"/>
        <v>15054.01</v>
      </c>
      <c r="P128" s="131">
        <f t="shared" si="10"/>
        <v>179472.91</v>
      </c>
      <c r="Q128" s="115">
        <v>45992.0</v>
      </c>
      <c r="R128" s="15" t="str">
        <f t="shared" si="11"/>
        <v>12/2025</v>
      </c>
      <c r="S128" s="15" t="str">
        <f t="shared" si="12"/>
        <v>CXG-1225</v>
      </c>
    </row>
    <row r="129">
      <c r="A129" s="8" t="s">
        <v>13188</v>
      </c>
      <c r="B129" s="8" t="s">
        <v>1478</v>
      </c>
      <c r="C129" s="113">
        <f>SUMIFS(CarImplantacao!C:C,CarImplantacao!G:G,R:R,CarImplantacao!D:D,B:B,CarImplantacao!J:J,"Crédito")</f>
        <v>23000</v>
      </c>
      <c r="D129" s="131">
        <f>SUMIFS(SaldoInicial!D:D,SaldoInicial!C:C,B:B,SaldoInicial!F:F,R:R)</f>
        <v>350748.59</v>
      </c>
      <c r="E129" s="113">
        <f>SUMIFS(RecebimentoVenda!E:E,RecebimentoVenda!I:I,R:R,RecebimentoVenda!D:D,B:B)</f>
        <v>4777712.24</v>
      </c>
      <c r="F129" s="113">
        <f>SUMIFS(Transferencia!D:D,Transferencia!F:F,S:S,Transferencia!E:E,B:B)</f>
        <v>0</v>
      </c>
      <c r="G129" s="113">
        <f>SUMIFS(PagComisao!F:F,PagComisao!I:I,R:R,PagComisao!E:E,B:B)</f>
        <v>0</v>
      </c>
      <c r="H129" s="113">
        <f>SUMIFS(Transferencia!D:D,Transferencia!F:F,S:S,Transferencia!C:C,B:B)</f>
        <v>40000</v>
      </c>
      <c r="I129" s="113">
        <f>SUMIFS(PagProdutor!F:F,PagProdutor!J:J,R:R,PagProdutor!E:E,B:B)</f>
        <v>2220741.87</v>
      </c>
      <c r="J129" s="113">
        <f>SUMIFS(PagFretes!E:E,PagFretes!J:J,R:R,PagFretes!D:D,B:B)+(SUMIFS(PagFreteIndividal!E:E,PagFreteIndividal!J:J,S:S,PagFreteIndividal!F:F,B:B))</f>
        <v>694751.46</v>
      </c>
      <c r="K129" s="113">
        <f>SUMIFS(DespesasMensais!F:F,DespesasMensais!H:H,R:R,DespesasMensais!E:E,B:B)</f>
        <v>291249.18</v>
      </c>
      <c r="L129" s="112">
        <f>SUMIFS(DesExtFrete!F:F,DesExtFrete!H:H,R:R,DesExtFrete!E:E,B:B)</f>
        <v>7512.15</v>
      </c>
      <c r="M129" s="113">
        <f>SUMIFS(PagOutras!D:D,PagOutras!H:H,R:R,PagOutras!C:C,B:B)</f>
        <v>35965.57</v>
      </c>
      <c r="N129" s="113">
        <f>SUMIFS(CarImplantacao!C:C,CarImplantacao!G:G,R:R,CarImplantacao!D:D,B:B,CarImplantacao!J:J,"Débito")</f>
        <v>0</v>
      </c>
      <c r="O129" s="113">
        <f t="shared" si="9"/>
        <v>3290220.23</v>
      </c>
      <c r="P129" s="131">
        <f t="shared" si="10"/>
        <v>1861240.6</v>
      </c>
      <c r="Q129" s="115">
        <v>45992.0</v>
      </c>
      <c r="R129" s="15" t="str">
        <f t="shared" si="11"/>
        <v>12/2025</v>
      </c>
      <c r="S129" s="15" t="str">
        <f t="shared" si="12"/>
        <v>CXG-1225</v>
      </c>
    </row>
    <row r="130">
      <c r="A130" s="8" t="s">
        <v>13189</v>
      </c>
      <c r="B130" s="8" t="s">
        <v>1520</v>
      </c>
      <c r="C130" s="113">
        <f>SUMIFS(CarImplantacao!C:C,CarImplantacao!G:G,R:R,CarImplantacao!D:D,B:B,CarImplantacao!J:J,"Crédito")</f>
        <v>0</v>
      </c>
      <c r="D130" s="131">
        <f>SUMIFS(SaldoInicial!D:D,SaldoInicial!C:C,B:B,SaldoInicial!F:F,R:R)</f>
        <v>6830.43</v>
      </c>
      <c r="E130" s="113">
        <f>SUMIFS(RecebimentoVenda!E:E,RecebimentoVenda!I:I,R:R,RecebimentoVenda!D:D,B:B)</f>
        <v>0</v>
      </c>
      <c r="F130" s="113">
        <f>SUMIFS(Transferencia!D:D,Transferencia!F:F,S:S,Transferencia!E:E,B:B)</f>
        <v>0</v>
      </c>
      <c r="G130" s="113">
        <f>SUMIFS(PagComisao!F:F,PagComisao!I:I,R:R,PagComisao!E:E,B:B)</f>
        <v>0</v>
      </c>
      <c r="H130" s="113">
        <f>SUMIFS(Transferencia!D:D,Transferencia!F:F,S:S,Transferencia!C:C,B:B)</f>
        <v>0</v>
      </c>
      <c r="I130" s="113">
        <f>SUMIFS(PagProdutor!F:F,PagProdutor!J:J,R:R,PagProdutor!E:E,B:B)</f>
        <v>0</v>
      </c>
      <c r="J130" s="113">
        <f>SUMIFS(PagFretes!E:E,PagFretes!J:J,R:R,PagFretes!D:D,B:B)+(SUMIFS(PagFreteIndividal!E:E,PagFreteIndividal!J:J,S:S,PagFreteIndividal!F:F,B:B))</f>
        <v>0</v>
      </c>
      <c r="K130" s="113">
        <f>SUMIFS(DespesasMensais!F:F,DespesasMensais!H:H,R:R,DespesasMensais!E:E,B:B)</f>
        <v>6830.43</v>
      </c>
      <c r="L130" s="112">
        <f>SUMIFS(DesExtFrete!F:F,DesExtFrete!H:H,R:R,DesExtFrete!E:E,B:B)</f>
        <v>0</v>
      </c>
      <c r="M130" s="113">
        <f>SUMIFS(PagOutras!D:D,PagOutras!H:H,R:R,PagOutras!C:C,B:B)</f>
        <v>0</v>
      </c>
      <c r="N130" s="113">
        <f>SUMIFS(CarImplantacao!C:C,CarImplantacao!G:G,R:R,CarImplantacao!D:D,B:B,CarImplantacao!J:J,"Débito")</f>
        <v>0</v>
      </c>
      <c r="O130" s="113">
        <f t="shared" si="9"/>
        <v>6830.43</v>
      </c>
      <c r="P130" s="131">
        <f t="shared" si="10"/>
        <v>0</v>
      </c>
      <c r="Q130" s="115">
        <v>45992.0</v>
      </c>
      <c r="R130" s="15" t="str">
        <f t="shared" si="11"/>
        <v>12/2025</v>
      </c>
      <c r="S130" s="15" t="str">
        <f t="shared" si="12"/>
        <v>CXG-1225</v>
      </c>
    </row>
    <row r="131">
      <c r="A131" s="8" t="s">
        <v>13190</v>
      </c>
      <c r="B131" s="8" t="s">
        <v>1509</v>
      </c>
      <c r="C131" s="113">
        <f>SUMIFS(CarImplantacao!C:C,CarImplantacao!G:G,R:R,CarImplantacao!D:D,B:B,CarImplantacao!J:J,"Crédito")</f>
        <v>0</v>
      </c>
      <c r="D131" s="131">
        <f>SUMIFS(SaldoInicial!D:D,SaldoInicial!C:C,B:B,SaldoInicial!F:F,R:R)</f>
        <v>208251.63</v>
      </c>
      <c r="E131" s="113">
        <f>SUMIFS(RecebimentoVenda!E:E,RecebimentoVenda!I:I,R:R,RecebimentoVenda!D:D,B:B)</f>
        <v>1747542.16</v>
      </c>
      <c r="F131" s="113">
        <f>SUMIFS(Transferencia!D:D,Transferencia!F:F,S:S,Transferencia!E:E,B:B)</f>
        <v>0</v>
      </c>
      <c r="G131" s="113">
        <f>SUMIFS(PagComisao!F:F,PagComisao!I:I,R:R,PagComisao!E:E,B:B)</f>
        <v>0</v>
      </c>
      <c r="H131" s="113">
        <f>SUMIFS(Transferencia!D:D,Transferencia!F:F,S:S,Transferencia!C:C,B:B)</f>
        <v>0</v>
      </c>
      <c r="I131" s="113">
        <f>SUMIFS(PagProdutor!F:F,PagProdutor!J:J,R:R,PagProdutor!E:E,B:B)</f>
        <v>1910709.32</v>
      </c>
      <c r="J131" s="113">
        <f>SUMIFS(PagFretes!E:E,PagFretes!J:J,R:R,PagFretes!D:D,B:B)+(SUMIFS(PagFreteIndividal!E:E,PagFreteIndividal!J:J,S:S,PagFreteIndividal!F:F,B:B))</f>
        <v>8355.6</v>
      </c>
      <c r="K131" s="113">
        <f>SUMIFS(DespesasMensais!F:F,DespesasMensais!H:H,R:R,DespesasMensais!E:E,B:B)</f>
        <v>27631.27</v>
      </c>
      <c r="L131" s="112">
        <f>SUMIFS(DesExtFrete!F:F,DesExtFrete!H:H,R:R,DesExtFrete!E:E,B:B)</f>
        <v>39.6</v>
      </c>
      <c r="M131" s="113">
        <f>SUMIFS(PagOutras!D:D,PagOutras!H:H,R:R,PagOutras!C:C,B:B)</f>
        <v>9058</v>
      </c>
      <c r="N131" s="113">
        <f>SUMIFS(CarImplantacao!C:C,CarImplantacao!G:G,R:R,CarImplantacao!D:D,B:B,CarImplantacao!J:J,"Débito")</f>
        <v>0</v>
      </c>
      <c r="O131" s="113">
        <f t="shared" si="9"/>
        <v>1955793.79</v>
      </c>
      <c r="P131" s="131">
        <f t="shared" si="10"/>
        <v>-0.0000000002328306437</v>
      </c>
      <c r="Q131" s="115">
        <v>45992.0</v>
      </c>
      <c r="R131" s="15" t="str">
        <f t="shared" si="11"/>
        <v>12/2025</v>
      </c>
      <c r="S131" s="15" t="str">
        <f t="shared" si="12"/>
        <v>CXG-1225</v>
      </c>
    </row>
    <row r="132">
      <c r="A132" s="8" t="s">
        <v>13191</v>
      </c>
      <c r="B132" s="8" t="s">
        <v>378</v>
      </c>
      <c r="C132" s="113">
        <f>SUMIFS(CarImplantacao!C:C,CarImplantacao!G:G,R:R,CarImplantacao!D:D,B:B,CarImplantacao!J:J,"Crédito")</f>
        <v>0</v>
      </c>
      <c r="D132" s="131">
        <f>SUMIFS(SaldoInicial!D:D,SaldoInicial!C:C,B:B,SaldoInicial!F:F,R:R)</f>
        <v>0</v>
      </c>
      <c r="E132" s="113">
        <f>SUMIFS(RecebimentoVenda!E:E,RecebimentoVenda!I:I,R:R,RecebimentoVenda!D:D,B:B)</f>
        <v>0</v>
      </c>
      <c r="F132" s="113">
        <f>SUMIFS(Transferencia!D:D,Transferencia!F:F,S:S,Transferencia!E:E,B:B)</f>
        <v>0</v>
      </c>
      <c r="G132" s="113">
        <f>SUMIFS(PagComisao!F:F,PagComisao!I:I,R:R,PagComisao!E:E,B:B)</f>
        <v>0</v>
      </c>
      <c r="H132" s="113">
        <f>SUMIFS(Transferencia!D:D,Transferencia!F:F,S:S,Transferencia!C:C,B:B)</f>
        <v>0</v>
      </c>
      <c r="I132" s="113">
        <f>SUMIFS(PagProdutor!F:F,PagProdutor!J:J,R:R,PagProdutor!E:E,B:B)</f>
        <v>0</v>
      </c>
      <c r="J132" s="113">
        <f>SUMIFS(PagFretes!E:E,PagFretes!J:J,R:R,PagFretes!D:D,B:B)+(SUMIFS(PagFreteIndividal!E:E,PagFreteIndividal!J:J,S:S,PagFreteIndividal!F:F,B:B))</f>
        <v>0</v>
      </c>
      <c r="K132" s="113">
        <f>SUMIFS(DespesasMensais!F:F,DespesasMensais!H:H,R:R,DespesasMensais!E:E,B:B)</f>
        <v>0</v>
      </c>
      <c r="L132" s="112">
        <f>SUMIFS(DesExtFrete!F:F,DesExtFrete!H:H,R:R,DesExtFrete!E:E,B:B)</f>
        <v>0</v>
      </c>
      <c r="M132" s="113">
        <f>SUMIFS(PagOutras!D:D,PagOutras!H:H,R:R,PagOutras!C:C,B:B)</f>
        <v>0</v>
      </c>
      <c r="N132" s="113">
        <f>SUMIFS(CarImplantacao!C:C,CarImplantacao!G:G,R:R,CarImplantacao!D:D,B:B,CarImplantacao!J:J,"Débito")</f>
        <v>0</v>
      </c>
      <c r="O132" s="113">
        <f t="shared" si="9"/>
        <v>0</v>
      </c>
      <c r="P132" s="131">
        <f t="shared" si="10"/>
        <v>0</v>
      </c>
      <c r="Q132" s="115">
        <v>45992.0</v>
      </c>
      <c r="R132" s="15" t="str">
        <f t="shared" si="11"/>
        <v>12/2025</v>
      </c>
      <c r="S132" s="15" t="str">
        <f t="shared" si="12"/>
        <v>CXG-1225</v>
      </c>
    </row>
    <row r="133">
      <c r="A133" s="8" t="s">
        <v>13192</v>
      </c>
      <c r="B133" s="8" t="s">
        <v>405</v>
      </c>
      <c r="C133" s="113">
        <f>SUMIFS(CarImplantacao!C:C,CarImplantacao!G:G,R:R,CarImplantacao!D:D,B:B,CarImplantacao!J:J,"Crédito")</f>
        <v>0</v>
      </c>
      <c r="D133" s="131">
        <f>SUMIFS(SaldoInicial!D:D,SaldoInicial!C:C,B:B,SaldoInicial!F:F,R:R)</f>
        <v>0</v>
      </c>
      <c r="E133" s="113">
        <f>SUMIFS(RecebimentoVenda!E:E,RecebimentoVenda!I:I,R:R,RecebimentoVenda!D:D,B:B)</f>
        <v>0</v>
      </c>
      <c r="F133" s="113">
        <f>SUMIFS(Transferencia!D:D,Transferencia!F:F,S:S,Transferencia!E:E,B:B)</f>
        <v>0</v>
      </c>
      <c r="G133" s="113">
        <f>SUMIFS(PagComisao!F:F,PagComisao!I:I,R:R,PagComisao!E:E,B:B)</f>
        <v>0</v>
      </c>
      <c r="H133" s="113">
        <f>SUMIFS(Transferencia!D:D,Transferencia!F:F,S:S,Transferencia!C:C,B:B)</f>
        <v>0</v>
      </c>
      <c r="I133" s="113">
        <f>SUMIFS(PagProdutor!F:F,PagProdutor!J:J,R:R,PagProdutor!E:E,B:B)</f>
        <v>0</v>
      </c>
      <c r="J133" s="113">
        <f>SUMIFS(PagFretes!E:E,PagFretes!J:J,R:R,PagFretes!D:D,B:B)+(SUMIFS(PagFreteIndividal!E:E,PagFreteIndividal!J:J,S:S,PagFreteIndividal!F:F,B:B))</f>
        <v>0</v>
      </c>
      <c r="K133" s="113">
        <f>SUMIFS(DespesasMensais!F:F,DespesasMensais!H:H,R:R,DespesasMensais!E:E,B:B)</f>
        <v>0</v>
      </c>
      <c r="L133" s="112">
        <f>SUMIFS(DesExtFrete!F:F,DesExtFrete!H:H,R:R,DesExtFrete!E:E,B:B)</f>
        <v>0</v>
      </c>
      <c r="M133" s="113">
        <f>SUMIFS(PagOutras!D:D,PagOutras!H:H,R:R,PagOutras!C:C,B:B)</f>
        <v>0</v>
      </c>
      <c r="N133" s="113">
        <f>SUMIFS(CarImplantacao!C:C,CarImplantacao!G:G,R:R,CarImplantacao!D:D,B:B,CarImplantacao!J:J,"Débito")</f>
        <v>0</v>
      </c>
      <c r="O133" s="113">
        <f t="shared" si="9"/>
        <v>0</v>
      </c>
      <c r="P133" s="131">
        <f t="shared" si="10"/>
        <v>0</v>
      </c>
      <c r="Q133" s="115">
        <v>45992.0</v>
      </c>
      <c r="R133" s="15" t="str">
        <f t="shared" si="11"/>
        <v>12/2025</v>
      </c>
      <c r="S133" s="15" t="str">
        <f t="shared" si="12"/>
        <v>CXG-1225</v>
      </c>
    </row>
    <row r="134">
      <c r="A134" s="8" t="s">
        <v>13193</v>
      </c>
      <c r="B134" s="8" t="s">
        <v>1575</v>
      </c>
      <c r="C134" s="113">
        <f>SUMIFS(CarImplantacao!C:C,CarImplantacao!G:G,R:R,CarImplantacao!D:D,B:B,CarImplantacao!J:J,"Crédito")</f>
        <v>34500</v>
      </c>
      <c r="D134" s="131">
        <f>SUMIFS(SaldoInicial!D:D,SaldoInicial!C:C,B:B,SaldoInicial!F:F,R:R)</f>
        <v>0</v>
      </c>
      <c r="E134" s="113">
        <f>SUMIFS(RecebimentoVenda!E:E,RecebimentoVenda!I:I,R:R,RecebimentoVenda!D:D,B:B)</f>
        <v>1033541.33</v>
      </c>
      <c r="F134" s="113">
        <f>SUMIFS(Transferencia!D:D,Transferencia!F:F,S:S,Transferencia!E:E,B:B)</f>
        <v>0</v>
      </c>
      <c r="G134" s="113">
        <f>SUMIFS(PagComisao!F:F,PagComisao!I:I,R:R,PagComisao!E:E,B:B)</f>
        <v>0</v>
      </c>
      <c r="H134" s="113">
        <f>SUMIFS(Transferencia!D:D,Transferencia!F:F,S:S,Transferencia!C:C,B:B)</f>
        <v>0</v>
      </c>
      <c r="I134" s="113">
        <f>SUMIFS(PagProdutor!F:F,PagProdutor!J:J,R:R,PagProdutor!E:E,B:B)</f>
        <v>414125</v>
      </c>
      <c r="J134" s="113">
        <f>SUMIFS(PagFretes!E:E,PagFretes!J:J,R:R,PagFretes!D:D,B:B)+(SUMIFS(PagFreteIndividal!E:E,PagFreteIndividal!J:J,S:S,PagFreteIndividal!F:F,B:B))</f>
        <v>653906.33</v>
      </c>
      <c r="K134" s="113">
        <f>SUMIFS(DespesasMensais!F:F,DespesasMensais!H:H,R:R,DespesasMensais!E:E,B:B)</f>
        <v>10</v>
      </c>
      <c r="L134" s="112">
        <f>SUMIFS(DesExtFrete!F:F,DesExtFrete!H:H,R:R,DesExtFrete!E:E,B:B)</f>
        <v>0</v>
      </c>
      <c r="M134" s="113">
        <f>SUMIFS(PagOutras!D:D,PagOutras!H:H,R:R,PagOutras!C:C,B:B)</f>
        <v>0</v>
      </c>
      <c r="N134" s="113">
        <f>SUMIFS(CarImplantacao!C:C,CarImplantacao!G:G,R:R,CarImplantacao!D:D,B:B,CarImplantacao!J:J,"Débito")</f>
        <v>0</v>
      </c>
      <c r="O134" s="113">
        <f t="shared" si="9"/>
        <v>1068041.33</v>
      </c>
      <c r="P134" s="131">
        <f t="shared" si="10"/>
        <v>0</v>
      </c>
      <c r="Q134" s="115">
        <v>45992.0</v>
      </c>
      <c r="R134" s="15" t="str">
        <f t="shared" si="11"/>
        <v>12/2025</v>
      </c>
      <c r="S134" s="15" t="str">
        <f t="shared" si="12"/>
        <v>CXG-1225</v>
      </c>
    </row>
    <row r="135">
      <c r="A135" s="8" t="s">
        <v>13194</v>
      </c>
      <c r="B135" s="8" t="s">
        <v>2193</v>
      </c>
      <c r="C135" s="113">
        <f>SUMIFS(CarImplantacao!C:C,CarImplantacao!G:G,R:R,CarImplantacao!D:D,B:B,CarImplantacao!J:J,"Crédito")</f>
        <v>0</v>
      </c>
      <c r="D135" s="131">
        <f>SUMIFS(SaldoInicial!D:D,SaldoInicial!C:C,B:B,SaldoInicial!F:F,R:R)</f>
        <v>237263.06</v>
      </c>
      <c r="E135" s="113">
        <f>SUMIFS(RecebimentoVenda!E:E,RecebimentoVenda!I:I,R:R,RecebimentoVenda!D:D,B:B)</f>
        <v>2078570.29</v>
      </c>
      <c r="F135" s="113">
        <f>SUMIFS(Transferencia!D:D,Transferencia!F:F,S:S,Transferencia!E:E,B:B)</f>
        <v>0</v>
      </c>
      <c r="G135" s="113">
        <f>SUMIFS(PagComisao!F:F,PagComisao!I:I,R:R,PagComisao!E:E,B:B)</f>
        <v>0</v>
      </c>
      <c r="H135" s="113">
        <f>SUMIFS(Transferencia!D:D,Transferencia!F:F,S:S,Transferencia!C:C,B:B)</f>
        <v>0</v>
      </c>
      <c r="I135" s="113">
        <f>SUMIFS(PagProdutor!F:F,PagProdutor!J:J,R:R,PagProdutor!E:E,B:B)</f>
        <v>2045994.55</v>
      </c>
      <c r="J135" s="113">
        <f>SUMIFS(PagFretes!E:E,PagFretes!J:J,R:R,PagFretes!D:D,B:B)+(SUMIFS(PagFreteIndividal!E:E,PagFreteIndividal!J:J,S:S,PagFreteIndividal!F:F,B:B))</f>
        <v>120000</v>
      </c>
      <c r="K135" s="113">
        <f>SUMIFS(DespesasMensais!F:F,DespesasMensais!H:H,R:R,DespesasMensais!E:E,B:B)</f>
        <v>34816.83</v>
      </c>
      <c r="L135" s="112">
        <f>SUMIFS(DesExtFrete!F:F,DesExtFrete!H:H,R:R,DesExtFrete!E:E,B:B)</f>
        <v>0</v>
      </c>
      <c r="M135" s="113">
        <f>SUMIFS(PagOutras!D:D,PagOutras!H:H,R:R,PagOutras!C:C,B:B)</f>
        <v>0</v>
      </c>
      <c r="N135" s="113">
        <f>SUMIFS(CarImplantacao!C:C,CarImplantacao!G:G,R:R,CarImplantacao!D:D,B:B,CarImplantacao!J:J,"Débito")</f>
        <v>0</v>
      </c>
      <c r="O135" s="113">
        <f t="shared" si="9"/>
        <v>2200811.38</v>
      </c>
      <c r="P135" s="131">
        <f t="shared" si="10"/>
        <v>115021.97</v>
      </c>
      <c r="Q135" s="115">
        <v>45992.0</v>
      </c>
      <c r="R135" s="15" t="str">
        <f t="shared" si="11"/>
        <v>12/2025</v>
      </c>
      <c r="S135" s="15" t="str">
        <f t="shared" si="12"/>
        <v>CXG-1225</v>
      </c>
    </row>
    <row r="136">
      <c r="A136" s="8" t="s">
        <v>13195</v>
      </c>
      <c r="B136" s="20" t="s">
        <v>2212</v>
      </c>
      <c r="C136" s="113">
        <f>SUMIFS(CarImplantacao!C:C,CarImplantacao!G:G,R:R,CarImplantacao!D:D,B:B,CarImplantacao!J:J,"Crédito")</f>
        <v>20000</v>
      </c>
      <c r="D136" s="131">
        <f>SUMIFS(SaldoInicial!D:D,SaldoInicial!C:C,B:B,SaldoInicial!F:F,R:R)</f>
        <v>3321.19</v>
      </c>
      <c r="E136" s="113">
        <f>SUMIFS(RecebimentoVenda!E:E,RecebimentoVenda!I:I,R:R,RecebimentoVenda!D:D,B:B)</f>
        <v>0</v>
      </c>
      <c r="F136" s="113">
        <f>SUMIFS(Transferencia!D:D,Transferencia!F:F,S:S,Transferencia!E:E,B:B)</f>
        <v>40000</v>
      </c>
      <c r="G136" s="113">
        <f>SUMIFS(PagComisao!F:F,PagComisao!I:I,R:R,PagComisao!E:E,B:B)</f>
        <v>0</v>
      </c>
      <c r="H136" s="113">
        <f>SUMIFS(Transferencia!D:D,Transferencia!F:F,S:S,Transferencia!C:C,B:B)</f>
        <v>0</v>
      </c>
      <c r="I136" s="113">
        <f>SUMIFS(PagProdutor!F:F,PagProdutor!J:J,R:R,PagProdutor!E:E,B:B)</f>
        <v>0</v>
      </c>
      <c r="J136" s="113">
        <f>SUMIFS(PagFretes!E:E,PagFretes!J:J,R:R,PagFretes!D:D,B:B)+(SUMIFS(PagFreteIndividal!E:E,PagFreteIndividal!J:J,S:S,PagFreteIndividal!F:F,B:B))</f>
        <v>3669.6</v>
      </c>
      <c r="K136" s="113">
        <f>SUMIFS(DespesasMensais!F:F,DespesasMensais!H:H,R:R,DespesasMensais!E:E,B:B)</f>
        <v>52771.84</v>
      </c>
      <c r="L136" s="112">
        <f>SUMIFS(DesExtFrete!F:F,DesExtFrete!H:H,R:R,DesExtFrete!E:E,B:B)</f>
        <v>0</v>
      </c>
      <c r="M136" s="113">
        <f>SUMIFS(PagOutras!D:D,PagOutras!H:H,R:R,PagOutras!C:C,B:B)</f>
        <v>0</v>
      </c>
      <c r="N136" s="113">
        <f>SUMIFS(CarImplantacao!C:C,CarImplantacao!G:G,R:R,CarImplantacao!D:D,B:B,CarImplantacao!J:J,"Débito")</f>
        <v>0</v>
      </c>
      <c r="O136" s="113">
        <f t="shared" si="9"/>
        <v>56441.44</v>
      </c>
      <c r="P136" s="131">
        <f t="shared" si="10"/>
        <v>6879.75</v>
      </c>
      <c r="Q136" s="115">
        <v>45992.0</v>
      </c>
      <c r="R136" s="15" t="str">
        <f t="shared" si="11"/>
        <v>12/2025</v>
      </c>
      <c r="S136" s="15" t="str">
        <f t="shared" si="12"/>
        <v>CXG-1225</v>
      </c>
    </row>
    <row r="137">
      <c r="A137" s="8" t="s">
        <v>13196</v>
      </c>
      <c r="C137" s="113"/>
      <c r="D137" s="131"/>
      <c r="E137" s="113"/>
      <c r="F137" s="113"/>
      <c r="G137" s="113"/>
      <c r="H137" s="113"/>
      <c r="I137" s="113"/>
      <c r="J137" s="113"/>
      <c r="K137" s="113"/>
      <c r="L137" s="112"/>
      <c r="M137" s="113"/>
      <c r="N137" s="113"/>
      <c r="O137" s="113"/>
      <c r="P137" s="131"/>
      <c r="Q137" s="115"/>
      <c r="R137" s="15"/>
      <c r="S137" s="15"/>
    </row>
    <row r="138">
      <c r="A138" s="8" t="s">
        <v>13197</v>
      </c>
      <c r="B138" s="8" t="s">
        <v>1505</v>
      </c>
      <c r="C138" s="113">
        <f>SUMIFS(CarImplantacao!C:C,CarImplantacao!G:G,R:R,CarImplantacao!D:D,B:B,CarImplantacao!J:J,"Crédito")</f>
        <v>0</v>
      </c>
      <c r="D138" s="131">
        <f>SUMIFS(SaldoInicial!D:D,SaldoInicial!C:C,B:B,SaldoInicial!F:F,R:R)</f>
        <v>179472.91</v>
      </c>
      <c r="E138" s="113">
        <f>SUMIFS(RecebimentoVenda!E:E,RecebimentoVenda!I:I,R:R,RecebimentoVenda!D:D,B:B)</f>
        <v>30000</v>
      </c>
      <c r="F138" s="113">
        <f>SUMIFS(Transferencia!D:D,Transferencia!F:F,S:S,Transferencia!E:E,B:B)</f>
        <v>0</v>
      </c>
      <c r="G138" s="113">
        <f>SUMIFS(PagComisao!F:F,PagComisao!I:I,R:R,PagComisao!E:E,B:B)</f>
        <v>0</v>
      </c>
      <c r="H138" s="113">
        <f>SUMIFS(Transferencia!D:D,Transferencia!F:F,S:S,Transferencia!C:C,B:B)</f>
        <v>0</v>
      </c>
      <c r="I138" s="113">
        <f>SUMIFS(PagProdutor!F:F,PagProdutor!J:J,R:R,PagProdutor!E:E,B:B)</f>
        <v>0</v>
      </c>
      <c r="J138" s="113">
        <f>SUMIFS(PagFretes!E:E,PagFretes!J:J,R:R,PagFretes!D:D,B:B)+(SUMIFS(PagFreteIndividal!E:E,PagFreteIndividal!J:J,S:S,PagFreteIndividal!F:F,B:B))</f>
        <v>21008</v>
      </c>
      <c r="K138" s="113">
        <f>SUMIFS(DespesasMensais!F:F,DespesasMensais!H:H,R:R,DespesasMensais!E:E,B:B)</f>
        <v>14115.61</v>
      </c>
      <c r="L138" s="112">
        <f>SUMIFS(DesExtFrete!F:F,DesExtFrete!H:H,R:R,DesExtFrete!E:E,B:B)</f>
        <v>0</v>
      </c>
      <c r="M138" s="113">
        <f>SUMIFS(PagOutras!D:D,PagOutras!H:H,R:R,PagOutras!C:C,B:B)</f>
        <v>0</v>
      </c>
      <c r="N138" s="113">
        <f>SUMIFS(CarImplantacao!C:C,CarImplantacao!G:G,R:R,CarImplantacao!D:D,B:B,CarImplantacao!J:J,"Débito")</f>
        <v>0</v>
      </c>
      <c r="O138" s="113">
        <f t="shared" ref="O138:O146" si="13">SUM(G138:N138)</f>
        <v>35123.61</v>
      </c>
      <c r="P138" s="131">
        <f t="shared" ref="P138:P146" si="14">SUM(C138+E138+D138+F138)-O138</f>
        <v>174349.3</v>
      </c>
      <c r="Q138" s="115">
        <v>46023.0</v>
      </c>
      <c r="R138" s="15" t="str">
        <f t="shared" ref="R138:R146" si="15">TEXT(Q138,"MM/YYYY")</f>
        <v>01/2026</v>
      </c>
      <c r="S138" s="15" t="str">
        <f t="shared" ref="S138:S146" si="16">IF(B138="","",CONCATENATE("CXG-",TEXT(Q138,"MMYY")))</f>
        <v>CXG-0126</v>
      </c>
    </row>
    <row r="139">
      <c r="A139" s="8" t="s">
        <v>13198</v>
      </c>
      <c r="B139" s="8" t="s">
        <v>1478</v>
      </c>
      <c r="C139" s="113">
        <f>SUMIFS(CarImplantacao!C:C,CarImplantacao!G:G,R:R,CarImplantacao!D:D,B:B,CarImplantacao!J:J,"Crédito")</f>
        <v>1400</v>
      </c>
      <c r="D139" s="131">
        <f>SUMIFS(SaldoInicial!D:D,SaldoInicial!C:C,B:B,SaldoInicial!F:F,R:R)</f>
        <v>1861240.6</v>
      </c>
      <c r="E139" s="113">
        <f>SUMIFS(RecebimentoVenda!E:E,RecebimentoVenda!I:I,R:R,RecebimentoVenda!D:D,B:B)</f>
        <v>1567734.16</v>
      </c>
      <c r="F139" s="113">
        <f>SUMIFS(Transferencia!D:D,Transferencia!F:F,S:S,Transferencia!E:E,B:B)</f>
        <v>500000</v>
      </c>
      <c r="G139" s="113">
        <f>SUMIFS(PagComisao!F:F,PagComisao!I:I,R:R,PagComisao!E:E,B:B)</f>
        <v>0</v>
      </c>
      <c r="H139" s="113">
        <f>SUMIFS(Transferencia!D:D,Transferencia!F:F,S:S,Transferencia!C:C,B:B)</f>
        <v>520000</v>
      </c>
      <c r="I139" s="113">
        <f>SUMIFS(PagProdutor!F:F,PagProdutor!J:J,R:R,PagProdutor!E:E,B:B)</f>
        <v>2481589.54</v>
      </c>
      <c r="J139" s="113">
        <f>SUMIFS(PagFretes!E:E,PagFretes!J:J,R:R,PagFretes!D:D,B:B)+(SUMIFS(PagFreteIndividal!E:E,PagFreteIndividal!J:J,S:S,PagFreteIndividal!F:F,B:B))</f>
        <v>133269.8</v>
      </c>
      <c r="K139" s="113">
        <f>SUMIFS(DespesasMensais!F:F,DespesasMensais!H:H,R:R,DespesasMensais!E:E,B:B)</f>
        <v>36287.64</v>
      </c>
      <c r="L139" s="112">
        <f>SUMIFS(DesExtFrete!F:F,DesExtFrete!H:H,R:R,DesExtFrete!E:E,B:B)</f>
        <v>0</v>
      </c>
      <c r="M139" s="113">
        <f>SUMIFS(PagOutras!D:D,PagOutras!H:H,R:R,PagOutras!C:C,B:B)</f>
        <v>0</v>
      </c>
      <c r="N139" s="113">
        <f>SUMIFS(CarImplantacao!C:C,CarImplantacao!G:G,R:R,CarImplantacao!D:D,B:B,CarImplantacao!J:J,"Débito")</f>
        <v>0</v>
      </c>
      <c r="O139" s="113">
        <f t="shared" si="13"/>
        <v>3171146.98</v>
      </c>
      <c r="P139" s="131">
        <f t="shared" si="14"/>
        <v>759227.78</v>
      </c>
      <c r="Q139" s="115">
        <v>46023.0</v>
      </c>
      <c r="R139" s="15" t="str">
        <f t="shared" si="15"/>
        <v>01/2026</v>
      </c>
      <c r="S139" s="15" t="str">
        <f t="shared" si="16"/>
        <v>CXG-0126</v>
      </c>
    </row>
    <row r="140">
      <c r="A140" s="8" t="s">
        <v>13199</v>
      </c>
      <c r="B140" s="8" t="s">
        <v>1520</v>
      </c>
      <c r="C140" s="113">
        <f>SUMIFS(CarImplantacao!C:C,CarImplantacao!G:G,R:R,CarImplantacao!D:D,B:B,CarImplantacao!J:J,"Crédito")</f>
        <v>0</v>
      </c>
      <c r="D140" s="131">
        <f>SUMIFS(SaldoInicial!D:D,SaldoInicial!C:C,B:B,SaldoInicial!F:F,R:R)</f>
        <v>0</v>
      </c>
      <c r="E140" s="113">
        <f>SUMIFS(RecebimentoVenda!E:E,RecebimentoVenda!I:I,R:R,RecebimentoVenda!D:D,B:B)</f>
        <v>0</v>
      </c>
      <c r="F140" s="113">
        <f>SUMIFS(Transferencia!D:D,Transferencia!F:F,S:S,Transferencia!E:E,B:B)</f>
        <v>0</v>
      </c>
      <c r="G140" s="113">
        <f>SUMIFS(PagComisao!F:F,PagComisao!I:I,R:R,PagComisao!E:E,B:B)</f>
        <v>0</v>
      </c>
      <c r="H140" s="113">
        <f>SUMIFS(Transferencia!D:D,Transferencia!F:F,S:S,Transferencia!C:C,B:B)</f>
        <v>0</v>
      </c>
      <c r="I140" s="113">
        <f>SUMIFS(PagProdutor!F:F,PagProdutor!J:J,R:R,PagProdutor!E:E,B:B)</f>
        <v>0</v>
      </c>
      <c r="J140" s="113">
        <f>SUMIFS(PagFretes!E:E,PagFretes!J:J,R:R,PagFretes!D:D,B:B)+(SUMIFS(PagFreteIndividal!E:E,PagFreteIndividal!J:J,S:S,PagFreteIndividal!F:F,B:B))</f>
        <v>0</v>
      </c>
      <c r="K140" s="113">
        <f>SUMIFS(DespesasMensais!F:F,DespesasMensais!H:H,R:R,DespesasMensais!E:E,B:B)</f>
        <v>0</v>
      </c>
      <c r="L140" s="112">
        <f>SUMIFS(DesExtFrete!F:F,DesExtFrete!H:H,R:R,DesExtFrete!E:E,B:B)</f>
        <v>0</v>
      </c>
      <c r="M140" s="113">
        <f>SUMIFS(PagOutras!D:D,PagOutras!H:H,R:R,PagOutras!C:C,B:B)</f>
        <v>0</v>
      </c>
      <c r="N140" s="113">
        <f>SUMIFS(CarImplantacao!C:C,CarImplantacao!G:G,R:R,CarImplantacao!D:D,B:B,CarImplantacao!J:J,"Débito")</f>
        <v>0</v>
      </c>
      <c r="O140" s="113">
        <f t="shared" si="13"/>
        <v>0</v>
      </c>
      <c r="P140" s="131">
        <f t="shared" si="14"/>
        <v>0</v>
      </c>
      <c r="Q140" s="115">
        <v>46023.0</v>
      </c>
      <c r="R140" s="15" t="str">
        <f t="shared" si="15"/>
        <v>01/2026</v>
      </c>
      <c r="S140" s="15" t="str">
        <f t="shared" si="16"/>
        <v>CXG-0126</v>
      </c>
    </row>
    <row r="141">
      <c r="A141" s="8" t="s">
        <v>13200</v>
      </c>
      <c r="B141" s="8" t="s">
        <v>1509</v>
      </c>
      <c r="C141" s="113">
        <f>SUMIFS(CarImplantacao!C:C,CarImplantacao!G:G,R:R,CarImplantacao!D:D,B:B,CarImplantacao!J:J,"Crédito")</f>
        <v>0</v>
      </c>
      <c r="D141" s="131">
        <f>SUMIFS(SaldoInicial!D:D,SaldoInicial!C:C,B:B,SaldoInicial!F:F,R:R)</f>
        <v>0</v>
      </c>
      <c r="E141" s="113">
        <f>SUMIFS(RecebimentoVenda!E:E,RecebimentoVenda!I:I,R:R,RecebimentoVenda!D:D,B:B)</f>
        <v>380969.73</v>
      </c>
      <c r="F141" s="113">
        <f>SUMIFS(Transferencia!D:D,Transferencia!F:F,S:S,Transferencia!E:E,B:B)</f>
        <v>0</v>
      </c>
      <c r="G141" s="113">
        <f>SUMIFS(PagComisao!F:F,PagComisao!I:I,R:R,PagComisao!E:E,B:B)</f>
        <v>0</v>
      </c>
      <c r="H141" s="113">
        <f>SUMIFS(Transferencia!D:D,Transferencia!F:F,S:S,Transferencia!C:C,B:B)</f>
        <v>0</v>
      </c>
      <c r="I141" s="113">
        <f>SUMIFS(PagProdutor!F:F,PagProdutor!J:J,R:R,PagProdutor!E:E,B:B)</f>
        <v>380966.26</v>
      </c>
      <c r="J141" s="113">
        <f>SUMIFS(PagFretes!E:E,PagFretes!J:J,R:R,PagFretes!D:D,B:B)+(SUMIFS(PagFreteIndividal!E:E,PagFreteIndividal!J:J,S:S,PagFreteIndividal!F:F,B:B))</f>
        <v>0</v>
      </c>
      <c r="K141" s="113">
        <f>SUMIFS(DespesasMensais!F:F,DespesasMensais!H:H,R:R,DespesasMensais!E:E,B:B)</f>
        <v>3.47</v>
      </c>
      <c r="L141" s="112">
        <f>SUMIFS(DesExtFrete!F:F,DesExtFrete!H:H,R:R,DesExtFrete!E:E,B:B)</f>
        <v>0</v>
      </c>
      <c r="M141" s="113">
        <f>SUMIFS(PagOutras!D:D,PagOutras!H:H,R:R,PagOutras!C:C,B:B)</f>
        <v>0</v>
      </c>
      <c r="N141" s="113">
        <f>SUMIFS(CarImplantacao!C:C,CarImplantacao!G:G,R:R,CarImplantacao!D:D,B:B,CarImplantacao!J:J,"Débito")</f>
        <v>0</v>
      </c>
      <c r="O141" s="113">
        <f t="shared" si="13"/>
        <v>380969.73</v>
      </c>
      <c r="P141" s="131">
        <f t="shared" si="14"/>
        <v>0</v>
      </c>
      <c r="Q141" s="115">
        <v>46023.0</v>
      </c>
      <c r="R141" s="15" t="str">
        <f t="shared" si="15"/>
        <v>01/2026</v>
      </c>
      <c r="S141" s="15" t="str">
        <f t="shared" si="16"/>
        <v>CXG-0126</v>
      </c>
    </row>
    <row r="142">
      <c r="A142" s="8" t="s">
        <v>13201</v>
      </c>
      <c r="B142" s="8" t="s">
        <v>378</v>
      </c>
      <c r="C142" s="113">
        <f>SUMIFS(CarImplantacao!C:C,CarImplantacao!G:G,R:R,CarImplantacao!D:D,B:B,CarImplantacao!J:J,"Crédito")</f>
        <v>0</v>
      </c>
      <c r="D142" s="131">
        <f>SUMIFS(SaldoInicial!D:D,SaldoInicial!C:C,B:B,SaldoInicial!F:F,R:R)</f>
        <v>0</v>
      </c>
      <c r="E142" s="113">
        <f>SUMIFS(RecebimentoVenda!E:E,RecebimentoVenda!I:I,R:R,RecebimentoVenda!D:D,B:B)</f>
        <v>0</v>
      </c>
      <c r="F142" s="113">
        <f>SUMIFS(Transferencia!D:D,Transferencia!F:F,S:S,Transferencia!E:E,B:B)</f>
        <v>500000</v>
      </c>
      <c r="G142" s="113">
        <f>SUMIFS(PagComisao!F:F,PagComisao!I:I,R:R,PagComisao!E:E,B:B)</f>
        <v>0</v>
      </c>
      <c r="H142" s="113">
        <f>SUMIFS(Transferencia!D:D,Transferencia!F:F,S:S,Transferencia!C:C,B:B)</f>
        <v>500000</v>
      </c>
      <c r="I142" s="113">
        <f>SUMIFS(PagProdutor!F:F,PagProdutor!J:J,R:R,PagProdutor!E:E,B:B)</f>
        <v>0</v>
      </c>
      <c r="J142" s="113">
        <f>SUMIFS(PagFretes!E:E,PagFretes!J:J,R:R,PagFretes!D:D,B:B)+(SUMIFS(PagFreteIndividal!E:E,PagFreteIndividal!J:J,S:S,PagFreteIndividal!F:F,B:B))</f>
        <v>0</v>
      </c>
      <c r="K142" s="113">
        <f>SUMIFS(DespesasMensais!F:F,DespesasMensais!H:H,R:R,DespesasMensais!E:E,B:B)</f>
        <v>0</v>
      </c>
      <c r="L142" s="112">
        <f>SUMIFS(DesExtFrete!F:F,DesExtFrete!H:H,R:R,DesExtFrete!E:E,B:B)</f>
        <v>0</v>
      </c>
      <c r="M142" s="113">
        <f>SUMIFS(PagOutras!D:D,PagOutras!H:H,R:R,PagOutras!C:C,B:B)</f>
        <v>0</v>
      </c>
      <c r="N142" s="113">
        <f>SUMIFS(CarImplantacao!C:C,CarImplantacao!G:G,R:R,CarImplantacao!D:D,B:B,CarImplantacao!J:J,"Débito")</f>
        <v>0</v>
      </c>
      <c r="O142" s="113">
        <f t="shared" si="13"/>
        <v>500000</v>
      </c>
      <c r="P142" s="131">
        <f t="shared" si="14"/>
        <v>0</v>
      </c>
      <c r="Q142" s="115">
        <v>46023.0</v>
      </c>
      <c r="R142" s="15" t="str">
        <f t="shared" si="15"/>
        <v>01/2026</v>
      </c>
      <c r="S142" s="15" t="str">
        <f t="shared" si="16"/>
        <v>CXG-0126</v>
      </c>
    </row>
    <row r="143">
      <c r="A143" s="8" t="s">
        <v>13202</v>
      </c>
      <c r="B143" s="8" t="s">
        <v>405</v>
      </c>
      <c r="C143" s="113">
        <f>SUMIFS(CarImplantacao!C:C,CarImplantacao!G:G,R:R,CarImplantacao!D:D,B:B,CarImplantacao!J:J,"Crédito")</f>
        <v>0</v>
      </c>
      <c r="D143" s="131">
        <f>SUMIFS(SaldoInicial!D:D,SaldoInicial!C:C,B:B,SaldoInicial!F:F,R:R)</f>
        <v>0</v>
      </c>
      <c r="E143" s="113">
        <f>SUMIFS(RecebimentoVenda!E:E,RecebimentoVenda!I:I,R:R,RecebimentoVenda!D:D,B:B)</f>
        <v>0</v>
      </c>
      <c r="F143" s="113">
        <f>SUMIFS(Transferencia!D:D,Transferencia!F:F,S:S,Transferencia!E:E,B:B)</f>
        <v>0</v>
      </c>
      <c r="G143" s="113">
        <f>SUMIFS(PagComisao!F:F,PagComisao!I:I,R:R,PagComisao!E:E,B:B)</f>
        <v>0</v>
      </c>
      <c r="H143" s="113">
        <f>SUMIFS(Transferencia!D:D,Transferencia!F:F,S:S,Transferencia!C:C,B:B)</f>
        <v>0</v>
      </c>
      <c r="I143" s="113">
        <f>SUMIFS(PagProdutor!F:F,PagProdutor!J:J,R:R,PagProdutor!E:E,B:B)</f>
        <v>0</v>
      </c>
      <c r="J143" s="113">
        <f>SUMIFS(PagFretes!E:E,PagFretes!J:J,R:R,PagFretes!D:D,B:B)+(SUMIFS(PagFreteIndividal!E:E,PagFreteIndividal!J:J,S:S,PagFreteIndividal!F:F,B:B))</f>
        <v>0</v>
      </c>
      <c r="K143" s="113">
        <f>SUMIFS(DespesasMensais!F:F,DespesasMensais!H:H,R:R,DespesasMensais!E:E,B:B)</f>
        <v>0</v>
      </c>
      <c r="L143" s="112">
        <f>SUMIFS(DesExtFrete!F:F,DesExtFrete!H:H,R:R,DesExtFrete!E:E,B:B)</f>
        <v>0</v>
      </c>
      <c r="M143" s="113">
        <f>SUMIFS(PagOutras!D:D,PagOutras!H:H,R:R,PagOutras!C:C,B:B)</f>
        <v>0</v>
      </c>
      <c r="N143" s="113">
        <f>SUMIFS(CarImplantacao!C:C,CarImplantacao!G:G,R:R,CarImplantacao!D:D,B:B,CarImplantacao!J:J,"Débito")</f>
        <v>0</v>
      </c>
      <c r="O143" s="113">
        <f t="shared" si="13"/>
        <v>0</v>
      </c>
      <c r="P143" s="131">
        <f t="shared" si="14"/>
        <v>0</v>
      </c>
      <c r="Q143" s="115">
        <v>46023.0</v>
      </c>
      <c r="R143" s="15" t="str">
        <f t="shared" si="15"/>
        <v>01/2026</v>
      </c>
      <c r="S143" s="15" t="str">
        <f t="shared" si="16"/>
        <v>CXG-0126</v>
      </c>
    </row>
    <row r="144">
      <c r="A144" s="8" t="s">
        <v>13203</v>
      </c>
      <c r="B144" s="8" t="s">
        <v>1575</v>
      </c>
      <c r="C144" s="113">
        <f>SUMIFS(CarImplantacao!C:C,CarImplantacao!G:G,R:R,CarImplantacao!D:D,B:B,CarImplantacao!J:J,"Crédito")</f>
        <v>0</v>
      </c>
      <c r="D144" s="131">
        <f>SUMIFS(SaldoInicial!D:D,SaldoInicial!C:C,B:B,SaldoInicial!F:F,R:R)</f>
        <v>0</v>
      </c>
      <c r="E144" s="113">
        <f>SUMIFS(RecebimentoVenda!E:E,RecebimentoVenda!I:I,R:R,RecebimentoVenda!D:D,B:B)</f>
        <v>1072334.11</v>
      </c>
      <c r="F144" s="113">
        <f>SUMIFS(Transferencia!D:D,Transferencia!F:F,S:S,Transferencia!E:E,B:B)</f>
        <v>0</v>
      </c>
      <c r="G144" s="113">
        <f>SUMIFS(PagComisao!F:F,PagComisao!I:I,R:R,PagComisao!E:E,B:B)</f>
        <v>0</v>
      </c>
      <c r="H144" s="113">
        <f>SUMIFS(Transferencia!D:D,Transferencia!F:F,S:S,Transferencia!C:C,B:B)</f>
        <v>0</v>
      </c>
      <c r="I144" s="113">
        <f>SUMIFS(PagProdutor!F:F,PagProdutor!J:J,R:R,PagProdutor!E:E,B:B)</f>
        <v>608782.11</v>
      </c>
      <c r="J144" s="113">
        <f>SUMIFS(PagFretes!E:E,PagFretes!J:J,R:R,PagFretes!D:D,B:B)+(SUMIFS(PagFreteIndividal!E:E,PagFreteIndividal!J:J,S:S,PagFreteIndividal!F:F,B:B))</f>
        <v>405552</v>
      </c>
      <c r="K144" s="113">
        <f>SUMIFS(DespesasMensais!F:F,DespesasMensais!H:H,R:R,DespesasMensais!E:E,B:B)</f>
        <v>58000</v>
      </c>
      <c r="L144" s="112">
        <f>SUMIFS(DesExtFrete!F:F,DesExtFrete!H:H,R:R,DesExtFrete!E:E,B:B)</f>
        <v>0</v>
      </c>
      <c r="M144" s="113">
        <f>SUMIFS(PagOutras!D:D,PagOutras!H:H,R:R,PagOutras!C:C,B:B)</f>
        <v>0</v>
      </c>
      <c r="N144" s="113">
        <f>SUMIFS(CarImplantacao!C:C,CarImplantacao!G:G,R:R,CarImplantacao!D:D,B:B,CarImplantacao!J:J,"Débito")</f>
        <v>0</v>
      </c>
      <c r="O144" s="113">
        <f t="shared" si="13"/>
        <v>1072334.11</v>
      </c>
      <c r="P144" s="131">
        <f t="shared" si="14"/>
        <v>0</v>
      </c>
      <c r="Q144" s="115">
        <v>46023.0</v>
      </c>
      <c r="R144" s="15" t="str">
        <f t="shared" si="15"/>
        <v>01/2026</v>
      </c>
      <c r="S144" s="15" t="str">
        <f t="shared" si="16"/>
        <v>CXG-0126</v>
      </c>
    </row>
    <row r="145">
      <c r="A145" s="8" t="s">
        <v>13204</v>
      </c>
      <c r="B145" s="8" t="s">
        <v>2193</v>
      </c>
      <c r="C145" s="113">
        <f>SUMIFS(CarImplantacao!C:C,CarImplantacao!G:G,R:R,CarImplantacao!D:D,B:B,CarImplantacao!J:J,"Crédito")</f>
        <v>0</v>
      </c>
      <c r="D145" s="131">
        <f>SUMIFS(SaldoInicial!D:D,SaldoInicial!C:C,B:B,SaldoInicial!F:F,R:R)</f>
        <v>115021.97</v>
      </c>
      <c r="E145" s="113">
        <f>SUMIFS(RecebimentoVenda!E:E,RecebimentoVenda!I:I,R:R,RecebimentoVenda!D:D,B:B)</f>
        <v>4102089.06</v>
      </c>
      <c r="F145" s="113">
        <f>SUMIFS(Transferencia!D:D,Transferencia!F:F,S:S,Transferencia!E:E,B:B)</f>
        <v>0</v>
      </c>
      <c r="G145" s="113">
        <f>SUMIFS(PagComisao!F:F,PagComisao!I:I,R:R,PagComisao!E:E,B:B)</f>
        <v>0</v>
      </c>
      <c r="H145" s="113">
        <f>SUMIFS(Transferencia!D:D,Transferencia!F:F,S:S,Transferencia!C:C,B:B)</f>
        <v>0</v>
      </c>
      <c r="I145" s="113">
        <f>SUMIFS(PagProdutor!F:F,PagProdutor!J:J,R:R,PagProdutor!E:E,B:B)</f>
        <v>3749069.61</v>
      </c>
      <c r="J145" s="113">
        <f>SUMIFS(PagFretes!E:E,PagFretes!J:J,R:R,PagFretes!D:D,B:B)+(SUMIFS(PagFreteIndividal!E:E,PagFreteIndividal!J:J,S:S,PagFreteIndividal!F:F,B:B))</f>
        <v>32000</v>
      </c>
      <c r="K145" s="113">
        <f>SUMIFS(DespesasMensais!F:F,DespesasMensais!H:H,R:R,DespesasMensais!E:E,B:B)</f>
        <v>41477.38</v>
      </c>
      <c r="L145" s="112">
        <f>SUMIFS(DesExtFrete!F:F,DesExtFrete!H:H,R:R,DesExtFrete!E:E,B:B)</f>
        <v>0</v>
      </c>
      <c r="M145" s="113">
        <f>SUMIFS(PagOutras!D:D,PagOutras!H:H,R:R,PagOutras!C:C,B:B)</f>
        <v>0</v>
      </c>
      <c r="N145" s="113">
        <f>SUMIFS(CarImplantacao!C:C,CarImplantacao!G:G,R:R,CarImplantacao!D:D,B:B,CarImplantacao!J:J,"Débito")</f>
        <v>0</v>
      </c>
      <c r="O145" s="113">
        <f t="shared" si="13"/>
        <v>3822546.99</v>
      </c>
      <c r="P145" s="131">
        <f t="shared" si="14"/>
        <v>394564.04</v>
      </c>
      <c r="Q145" s="115">
        <v>46023.0</v>
      </c>
      <c r="R145" s="15" t="str">
        <f t="shared" si="15"/>
        <v>01/2026</v>
      </c>
      <c r="S145" s="15" t="str">
        <f t="shared" si="16"/>
        <v>CXG-0126</v>
      </c>
    </row>
    <row r="146">
      <c r="A146" s="8" t="s">
        <v>13205</v>
      </c>
      <c r="B146" s="20" t="s">
        <v>2212</v>
      </c>
      <c r="C146" s="113">
        <f>SUMIFS(CarImplantacao!C:C,CarImplantacao!G:G,R:R,CarImplantacao!D:D,B:B,CarImplantacao!J:J,"Crédito")</f>
        <v>0</v>
      </c>
      <c r="D146" s="131">
        <f>SUMIFS(SaldoInicial!D:D,SaldoInicial!C:C,B:B,SaldoInicial!F:F,R:R)</f>
        <v>6879.75</v>
      </c>
      <c r="E146" s="113">
        <f>SUMIFS(RecebimentoVenda!E:E,RecebimentoVenda!I:I,R:R,RecebimentoVenda!D:D,B:B)</f>
        <v>120000</v>
      </c>
      <c r="F146" s="113">
        <f>SUMIFS(Transferencia!D:D,Transferencia!F:F,S:S,Transferencia!E:E,B:B)</f>
        <v>20000</v>
      </c>
      <c r="G146" s="113">
        <f>SUMIFS(PagComisao!F:F,PagComisao!I:I,R:R,PagComisao!E:E,B:B)</f>
        <v>0</v>
      </c>
      <c r="H146" s="113">
        <f>SUMIFS(Transferencia!D:D,Transferencia!F:F,S:S,Transferencia!C:C,B:B)</f>
        <v>0</v>
      </c>
      <c r="I146" s="113">
        <f>SUMIFS(PagProdutor!F:F,PagProdutor!J:J,R:R,PagProdutor!E:E,B:B)</f>
        <v>7648.16</v>
      </c>
      <c r="J146" s="113">
        <f>SUMIFS(PagFretes!E:E,PagFretes!J:J,R:R,PagFretes!D:D,B:B)+(SUMIFS(PagFreteIndividal!E:E,PagFreteIndividal!J:J,S:S,PagFreteIndividal!F:F,B:B))</f>
        <v>85924.91</v>
      </c>
      <c r="K146" s="113">
        <f>SUMIFS(DespesasMensais!F:F,DespesasMensais!H:H,R:R,DespesasMensais!E:E,B:B)</f>
        <v>54625.76</v>
      </c>
      <c r="L146" s="112">
        <f>SUMIFS(DesExtFrete!F:F,DesExtFrete!H:H,R:R,DesExtFrete!E:E,B:B)</f>
        <v>0</v>
      </c>
      <c r="M146" s="113">
        <f>SUMIFS(PagOutras!D:D,PagOutras!H:H,R:R,PagOutras!C:C,B:B)</f>
        <v>0</v>
      </c>
      <c r="N146" s="113">
        <f>SUMIFS(CarImplantacao!C:C,CarImplantacao!G:G,R:R,CarImplantacao!D:D,B:B,CarImplantacao!J:J,"Débito")</f>
        <v>0</v>
      </c>
      <c r="O146" s="113">
        <f t="shared" si="13"/>
        <v>148198.83</v>
      </c>
      <c r="P146" s="131">
        <f t="shared" si="14"/>
        <v>-1319.08</v>
      </c>
      <c r="Q146" s="115">
        <v>46023.0</v>
      </c>
      <c r="R146" s="15" t="str">
        <f t="shared" si="15"/>
        <v>01/2026</v>
      </c>
      <c r="S146" s="15" t="str">
        <f t="shared" si="16"/>
        <v>CXG-0126</v>
      </c>
    </row>
    <row r="147">
      <c r="A147" s="8" t="s">
        <v>13206</v>
      </c>
      <c r="C147" s="113"/>
      <c r="D147" s="131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31"/>
      <c r="Q147" s="15"/>
      <c r="R147" s="15"/>
      <c r="S147" s="15"/>
    </row>
    <row r="148">
      <c r="A148" s="8" t="s">
        <v>13207</v>
      </c>
      <c r="B148" s="8" t="s">
        <v>1505</v>
      </c>
      <c r="C148" s="113">
        <f>SUMIFS(CarImplantacao!C:C,CarImplantacao!G:G,R:R,CarImplantacao!D:D,B:B,CarImplantacao!J:J,"Crédito")</f>
        <v>0</v>
      </c>
      <c r="D148" s="131">
        <f>SUMIFS(SaldoInicial!D:D,SaldoInicial!C:C,B:B,SaldoInicial!F:F,R:R)</f>
        <v>174349.3</v>
      </c>
      <c r="E148" s="113">
        <f>SUMIFS(RecebimentoVenda!E:E,RecebimentoVenda!I:I,R:R,RecebimentoVenda!D:D,B:B)</f>
        <v>34994</v>
      </c>
      <c r="F148" s="113">
        <f>SUMIFS(Transferencia!D:D,Transferencia!F:F,S:S,Transferencia!E:E,B:B)</f>
        <v>0</v>
      </c>
      <c r="G148" s="113">
        <f>SUMIFS(PagComisao!F:F,PagComisao!I:I,R:R,PagComisao!E:E,B:B)</f>
        <v>0</v>
      </c>
      <c r="H148" s="113">
        <f>SUMIFS(Transferencia!D:D,Transferencia!F:F,S:S,Transferencia!C:C,B:B)</f>
        <v>0</v>
      </c>
      <c r="I148" s="113">
        <f>SUMIFS(PagProdutor!F:F,PagProdutor!J:J,R:R,PagProdutor!E:E,B:B)</f>
        <v>63600</v>
      </c>
      <c r="J148" s="113">
        <f>SUMIFS(PagFretes!E:E,PagFretes!J:J,R:R,PagFretes!D:D,B:B)+(SUMIFS(PagFreteIndividal!E:E,PagFreteIndividal!J:J,S:S,PagFreteIndividal!F:F,B:B))</f>
        <v>14330</v>
      </c>
      <c r="K148" s="113">
        <f>SUMIFS(DespesasMensais!F:F,DespesasMensais!H:H,R:R,DespesasMensais!E:E,B:B)</f>
        <v>57211.67</v>
      </c>
      <c r="L148" s="112">
        <f>SUMIFS(DesExtFrete!F:F,DesExtFrete!H:H,R:R,DesExtFrete!E:E,B:B)</f>
        <v>0</v>
      </c>
      <c r="M148" s="113">
        <f>SUMIFS(PagOutras!D:D,PagOutras!H:H,R:R,PagOutras!C:C,B:B)</f>
        <v>60000</v>
      </c>
      <c r="N148" s="113">
        <f>SUMIFS(CarImplantacao!C:C,CarImplantacao!G:G,R:R,CarImplantacao!D:D,B:B,CarImplantacao!J:J,"Débito")</f>
        <v>0</v>
      </c>
      <c r="O148" s="113">
        <f t="shared" ref="O148:O156" si="17">SUM(G148:N148)</f>
        <v>195141.67</v>
      </c>
      <c r="P148" s="131">
        <f t="shared" ref="P148:P156" si="18">SUM(C148+E148+D148+F148)-O148</f>
        <v>14201.63</v>
      </c>
      <c r="Q148" s="115">
        <v>46054.0</v>
      </c>
      <c r="R148" s="15" t="str">
        <f t="shared" ref="R148:R156" si="19">TEXT(Q148,"MM/YYYY")</f>
        <v>02/2026</v>
      </c>
      <c r="S148" s="15" t="str">
        <f t="shared" ref="S148:S156" si="20">IF(B148="","",CONCATENATE("CXG-",TEXT(Q148,"MMYY")))</f>
        <v>CXG-0226</v>
      </c>
    </row>
    <row r="149">
      <c r="A149" s="8" t="s">
        <v>13208</v>
      </c>
      <c r="B149" s="8" t="s">
        <v>1478</v>
      </c>
      <c r="C149" s="113">
        <f>SUMIFS(CarImplantacao!C:C,CarImplantacao!G:G,R:R,CarImplantacao!D:D,B:B,CarImplantacao!J:J,"Crédito")</f>
        <v>0</v>
      </c>
      <c r="D149" s="131">
        <f>SUMIFS(SaldoInicial!D:D,SaldoInicial!C:C,B:B,SaldoInicial!F:F,R:R)</f>
        <v>759227.78</v>
      </c>
      <c r="E149" s="113">
        <f>SUMIFS(RecebimentoVenda!E:E,RecebimentoVenda!I:I,R:R,RecebimentoVenda!D:D,B:B)</f>
        <v>1025434.71</v>
      </c>
      <c r="F149" s="113">
        <f>SUMIFS(Transferencia!D:D,Transferencia!F:F,S:S,Transferencia!E:E,B:B)</f>
        <v>0</v>
      </c>
      <c r="G149" s="113">
        <f>SUMIFS(PagComisao!F:F,PagComisao!I:I,R:R,PagComisao!E:E,B:B)</f>
        <v>0</v>
      </c>
      <c r="H149" s="113">
        <f>SUMIFS(Transferencia!D:D,Transferencia!F:F,S:S,Transferencia!C:C,B:B)</f>
        <v>70000</v>
      </c>
      <c r="I149" s="113">
        <f>SUMIFS(PagProdutor!F:F,PagProdutor!J:J,R:R,PagProdutor!E:E,B:B)</f>
        <v>1342136.85</v>
      </c>
      <c r="J149" s="113">
        <f>SUMIFS(PagFretes!E:E,PagFretes!J:J,R:R,PagFretes!D:D,B:B)+(SUMIFS(PagFreteIndividal!E:E,PagFreteIndividal!J:J,S:S,PagFreteIndividal!F:F,B:B))</f>
        <v>241315.04</v>
      </c>
      <c r="K149" s="113">
        <f>SUMIFS(DespesasMensais!F:F,DespesasMensais!H:H,R:R,DespesasMensais!E:E,B:B)</f>
        <v>127129.42</v>
      </c>
      <c r="L149" s="112">
        <f>SUMIFS(DesExtFrete!F:F,DesExtFrete!H:H,R:R,DesExtFrete!E:E,B:B)</f>
        <v>0</v>
      </c>
      <c r="M149" s="113">
        <f>SUMIFS(PagOutras!D:D,PagOutras!H:H,R:R,PagOutras!C:C,B:B)</f>
        <v>0</v>
      </c>
      <c r="N149" s="113">
        <f>SUMIFS(CarImplantacao!C:C,CarImplantacao!G:G,R:R,CarImplantacao!D:D,B:B,CarImplantacao!J:J,"Débito")</f>
        <v>0</v>
      </c>
      <c r="O149" s="113">
        <f t="shared" si="17"/>
        <v>1780581.31</v>
      </c>
      <c r="P149" s="131">
        <f t="shared" si="18"/>
        <v>4081.18</v>
      </c>
      <c r="Q149" s="115">
        <v>46054.0</v>
      </c>
      <c r="R149" s="15" t="str">
        <f t="shared" si="19"/>
        <v>02/2026</v>
      </c>
      <c r="S149" s="15" t="str">
        <f t="shared" si="20"/>
        <v>CXG-0226</v>
      </c>
    </row>
    <row r="150">
      <c r="A150" s="8" t="s">
        <v>13209</v>
      </c>
      <c r="B150" s="8" t="s">
        <v>1520</v>
      </c>
      <c r="C150" s="113">
        <f>SUMIFS(CarImplantacao!C:C,CarImplantacao!G:G,R:R,CarImplantacao!D:D,B:B,CarImplantacao!J:J,"Crédito")</f>
        <v>0</v>
      </c>
      <c r="D150" s="131">
        <f>SUMIFS(SaldoInicial!D:D,SaldoInicial!C:C,B:B,SaldoInicial!F:F,R:R)</f>
        <v>0</v>
      </c>
      <c r="E150" s="113">
        <f>SUMIFS(RecebimentoVenda!E:E,RecebimentoVenda!I:I,R:R,RecebimentoVenda!D:D,B:B)</f>
        <v>0</v>
      </c>
      <c r="F150" s="113">
        <f>SUMIFS(Transferencia!D:D,Transferencia!F:F,S:S,Transferencia!E:E,B:B)</f>
        <v>0</v>
      </c>
      <c r="G150" s="113">
        <f>SUMIFS(PagComisao!F:F,PagComisao!I:I,R:R,PagComisao!E:E,B:B)</f>
        <v>0</v>
      </c>
      <c r="H150" s="113">
        <f>SUMIFS(Transferencia!D:D,Transferencia!F:F,S:S,Transferencia!C:C,B:B)</f>
        <v>0</v>
      </c>
      <c r="I150" s="113">
        <f>SUMIFS(PagProdutor!F:F,PagProdutor!J:J,R:R,PagProdutor!E:E,B:B)</f>
        <v>0</v>
      </c>
      <c r="J150" s="113">
        <f>SUMIFS(PagFretes!E:E,PagFretes!J:J,R:R,PagFretes!D:D,B:B)+(SUMIFS(PagFreteIndividal!E:E,PagFreteIndividal!J:J,S:S,PagFreteIndividal!F:F,B:B))</f>
        <v>0</v>
      </c>
      <c r="K150" s="113">
        <f>SUMIFS(DespesasMensais!F:F,DespesasMensais!H:H,R:R,DespesasMensais!E:E,B:B)</f>
        <v>0</v>
      </c>
      <c r="L150" s="112">
        <f>SUMIFS(DesExtFrete!F:F,DesExtFrete!H:H,R:R,DesExtFrete!E:E,B:B)</f>
        <v>0</v>
      </c>
      <c r="M150" s="113">
        <f>SUMIFS(PagOutras!D:D,PagOutras!H:H,R:R,PagOutras!C:C,B:B)</f>
        <v>0</v>
      </c>
      <c r="N150" s="113">
        <f>SUMIFS(CarImplantacao!C:C,CarImplantacao!G:G,R:R,CarImplantacao!D:D,B:B,CarImplantacao!J:J,"Débito")</f>
        <v>0</v>
      </c>
      <c r="O150" s="113">
        <f t="shared" si="17"/>
        <v>0</v>
      </c>
      <c r="P150" s="131">
        <f t="shared" si="18"/>
        <v>0</v>
      </c>
      <c r="Q150" s="115">
        <v>46054.0</v>
      </c>
      <c r="R150" s="15" t="str">
        <f t="shared" si="19"/>
        <v>02/2026</v>
      </c>
      <c r="S150" s="15" t="str">
        <f t="shared" si="20"/>
        <v>CXG-0226</v>
      </c>
    </row>
    <row r="151">
      <c r="A151" s="8" t="s">
        <v>13210</v>
      </c>
      <c r="B151" s="8" t="s">
        <v>1509</v>
      </c>
      <c r="C151" s="113">
        <f>SUMIFS(CarImplantacao!C:C,CarImplantacao!G:G,R:R,CarImplantacao!D:D,B:B,CarImplantacao!J:J,"Crédito")</f>
        <v>0</v>
      </c>
      <c r="D151" s="131">
        <f>SUMIFS(SaldoInicial!D:D,SaldoInicial!C:C,B:B,SaldoInicial!F:F,R:R)</f>
        <v>0</v>
      </c>
      <c r="E151" s="113">
        <f>SUMIFS(RecebimentoVenda!E:E,RecebimentoVenda!I:I,R:R,RecebimentoVenda!D:D,B:B)</f>
        <v>93067.08</v>
      </c>
      <c r="F151" s="113">
        <f>SUMIFS(Transferencia!D:D,Transferencia!F:F,S:S,Transferencia!E:E,B:B)</f>
        <v>0</v>
      </c>
      <c r="G151" s="113">
        <f>SUMIFS(PagComisao!F:F,PagComisao!I:I,R:R,PagComisao!E:E,B:B)</f>
        <v>0</v>
      </c>
      <c r="H151" s="113">
        <f>SUMIFS(Transferencia!D:D,Transferencia!F:F,S:S,Transferencia!C:C,B:B)</f>
        <v>0</v>
      </c>
      <c r="I151" s="113">
        <f>SUMIFS(PagProdutor!F:F,PagProdutor!J:J,R:R,PagProdutor!E:E,B:B)</f>
        <v>93067</v>
      </c>
      <c r="J151" s="113">
        <f>SUMIFS(PagFretes!E:E,PagFretes!J:J,R:R,PagFretes!D:D,B:B)+(SUMIFS(PagFreteIndividal!E:E,PagFreteIndividal!J:J,S:S,PagFreteIndividal!F:F,B:B))</f>
        <v>0</v>
      </c>
      <c r="K151" s="113">
        <f>SUMIFS(DespesasMensais!F:F,DespesasMensais!H:H,R:R,DespesasMensais!E:E,B:B)</f>
        <v>0.08</v>
      </c>
      <c r="L151" s="112">
        <f>SUMIFS(DesExtFrete!F:F,DesExtFrete!H:H,R:R,DesExtFrete!E:E,B:B)</f>
        <v>0</v>
      </c>
      <c r="M151" s="113">
        <f>SUMIFS(PagOutras!D:D,PagOutras!H:H,R:R,PagOutras!C:C,B:B)</f>
        <v>0</v>
      </c>
      <c r="N151" s="113">
        <f>SUMIFS(CarImplantacao!C:C,CarImplantacao!G:G,R:R,CarImplantacao!D:D,B:B,CarImplantacao!J:J,"Débito")</f>
        <v>0</v>
      </c>
      <c r="O151" s="113">
        <f t="shared" si="17"/>
        <v>93067.08</v>
      </c>
      <c r="P151" s="131">
        <f t="shared" si="18"/>
        <v>0</v>
      </c>
      <c r="Q151" s="115">
        <v>46054.0</v>
      </c>
      <c r="R151" s="15" t="str">
        <f t="shared" si="19"/>
        <v>02/2026</v>
      </c>
      <c r="S151" s="15" t="str">
        <f t="shared" si="20"/>
        <v>CXG-0226</v>
      </c>
    </row>
    <row r="152">
      <c r="A152" s="8" t="s">
        <v>13211</v>
      </c>
      <c r="B152" s="8" t="s">
        <v>378</v>
      </c>
      <c r="C152" s="113">
        <f>SUMIFS(CarImplantacao!C:C,CarImplantacao!G:G,R:R,CarImplantacao!D:D,B:B,CarImplantacao!J:J,"Crédito")</f>
        <v>0</v>
      </c>
      <c r="D152" s="131">
        <f>SUMIFS(SaldoInicial!D:D,SaldoInicial!C:C,B:B,SaldoInicial!F:F,R:R)</f>
        <v>0</v>
      </c>
      <c r="E152" s="113">
        <f>SUMIFS(RecebimentoVenda!E:E,RecebimentoVenda!I:I,R:R,RecebimentoVenda!D:D,B:B)</f>
        <v>0</v>
      </c>
      <c r="F152" s="113">
        <f>SUMIFS(Transferencia!D:D,Transferencia!F:F,S:S,Transferencia!E:E,B:B)</f>
        <v>0</v>
      </c>
      <c r="G152" s="113">
        <f>SUMIFS(PagComisao!F:F,PagComisao!I:I,R:R,PagComisao!E:E,B:B)</f>
        <v>0</v>
      </c>
      <c r="H152" s="113">
        <f>SUMIFS(Transferencia!D:D,Transferencia!F:F,S:S,Transferencia!C:C,B:B)</f>
        <v>0</v>
      </c>
      <c r="I152" s="113">
        <f>SUMIFS(PagProdutor!F:F,PagProdutor!J:J,R:R,PagProdutor!E:E,B:B)</f>
        <v>0</v>
      </c>
      <c r="J152" s="113">
        <f>SUMIFS(PagFretes!E:E,PagFretes!J:J,R:R,PagFretes!D:D,B:B)+(SUMIFS(PagFreteIndividal!E:E,PagFreteIndividal!J:J,S:S,PagFreteIndividal!F:F,B:B))</f>
        <v>0</v>
      </c>
      <c r="K152" s="113">
        <f>SUMIFS(DespesasMensais!F:F,DespesasMensais!H:H,R:R,DespesasMensais!E:E,B:B)</f>
        <v>0</v>
      </c>
      <c r="L152" s="112">
        <f>SUMIFS(DesExtFrete!F:F,DesExtFrete!H:H,R:R,DesExtFrete!E:E,B:B)</f>
        <v>0</v>
      </c>
      <c r="M152" s="113">
        <f>SUMIFS(PagOutras!D:D,PagOutras!H:H,R:R,PagOutras!C:C,B:B)</f>
        <v>0</v>
      </c>
      <c r="N152" s="113">
        <f>SUMIFS(CarImplantacao!C:C,CarImplantacao!G:G,R:R,CarImplantacao!D:D,B:B,CarImplantacao!J:J,"Débito")</f>
        <v>0</v>
      </c>
      <c r="O152" s="113">
        <f t="shared" si="17"/>
        <v>0</v>
      </c>
      <c r="P152" s="131">
        <f t="shared" si="18"/>
        <v>0</v>
      </c>
      <c r="Q152" s="115">
        <v>46054.0</v>
      </c>
      <c r="R152" s="15" t="str">
        <f t="shared" si="19"/>
        <v>02/2026</v>
      </c>
      <c r="S152" s="15" t="str">
        <f t="shared" si="20"/>
        <v>CXG-0226</v>
      </c>
    </row>
    <row r="153">
      <c r="A153" s="8" t="s">
        <v>13212</v>
      </c>
      <c r="B153" s="8" t="s">
        <v>405</v>
      </c>
      <c r="C153" s="113">
        <f>SUMIFS(CarImplantacao!C:C,CarImplantacao!G:G,R:R,CarImplantacao!D:D,B:B,CarImplantacao!J:J,"Crédito")</f>
        <v>0</v>
      </c>
      <c r="D153" s="131">
        <f>SUMIFS(SaldoInicial!D:D,SaldoInicial!C:C,B:B,SaldoInicial!F:F,R:R)</f>
        <v>0</v>
      </c>
      <c r="E153" s="113">
        <f>SUMIFS(RecebimentoVenda!E:E,RecebimentoVenda!I:I,R:R,RecebimentoVenda!D:D,B:B)</f>
        <v>0</v>
      </c>
      <c r="F153" s="113">
        <f>SUMIFS(Transferencia!D:D,Transferencia!F:F,S:S,Transferencia!E:E,B:B)</f>
        <v>60000</v>
      </c>
      <c r="G153" s="113">
        <f>SUMIFS(PagComisao!F:F,PagComisao!I:I,R:R,PagComisao!E:E,B:B)</f>
        <v>0</v>
      </c>
      <c r="H153" s="113">
        <f>SUMIFS(Transferencia!D:D,Transferencia!F:F,S:S,Transferencia!C:C,B:B)</f>
        <v>0</v>
      </c>
      <c r="I153" s="113">
        <f>SUMIFS(PagProdutor!F:F,PagProdutor!J:J,R:R,PagProdutor!E:E,B:B)</f>
        <v>60000</v>
      </c>
      <c r="J153" s="113">
        <f>SUMIFS(PagFretes!E:E,PagFretes!J:J,R:R,PagFretes!D:D,B:B)+(SUMIFS(PagFreteIndividal!E:E,PagFreteIndividal!J:J,S:S,PagFreteIndividal!F:F,B:B))</f>
        <v>0</v>
      </c>
      <c r="K153" s="113">
        <f>SUMIFS(DespesasMensais!F:F,DespesasMensais!H:H,R:R,DespesasMensais!E:E,B:B)</f>
        <v>0</v>
      </c>
      <c r="L153" s="112">
        <f>SUMIFS(DesExtFrete!F:F,DesExtFrete!H:H,R:R,DesExtFrete!E:E,B:B)</f>
        <v>0</v>
      </c>
      <c r="M153" s="113">
        <f>SUMIFS(PagOutras!D:D,PagOutras!H:H,R:R,PagOutras!C:C,B:B)</f>
        <v>0</v>
      </c>
      <c r="N153" s="113">
        <f>SUMIFS(CarImplantacao!C:C,CarImplantacao!G:G,R:R,CarImplantacao!D:D,B:B,CarImplantacao!J:J,"Débito")</f>
        <v>0</v>
      </c>
      <c r="O153" s="113">
        <f t="shared" si="17"/>
        <v>60000</v>
      </c>
      <c r="P153" s="131">
        <f t="shared" si="18"/>
        <v>0</v>
      </c>
      <c r="Q153" s="115">
        <v>46054.0</v>
      </c>
      <c r="R153" s="15" t="str">
        <f t="shared" si="19"/>
        <v>02/2026</v>
      </c>
      <c r="S153" s="15" t="str">
        <f t="shared" si="20"/>
        <v>CXG-0226</v>
      </c>
    </row>
    <row r="154">
      <c r="A154" s="8" t="s">
        <v>13213</v>
      </c>
      <c r="B154" s="8" t="s">
        <v>1575</v>
      </c>
      <c r="C154" s="113">
        <f>SUMIFS(CarImplantacao!C:C,CarImplantacao!G:G,R:R,CarImplantacao!D:D,B:B,CarImplantacao!J:J,"Crédito")</f>
        <v>0</v>
      </c>
      <c r="D154" s="131">
        <f>SUMIFS(SaldoInicial!D:D,SaldoInicial!C:C,B:B,SaldoInicial!F:F,R:R)</f>
        <v>0</v>
      </c>
      <c r="E154" s="113">
        <f>SUMIFS(RecebimentoVenda!E:E,RecebimentoVenda!I:I,R:R,RecebimentoVenda!D:D,B:B)</f>
        <v>1972483.6</v>
      </c>
      <c r="F154" s="113">
        <f>SUMIFS(Transferencia!D:D,Transferencia!F:F,S:S,Transferencia!E:E,B:B)</f>
        <v>0</v>
      </c>
      <c r="G154" s="113">
        <f>SUMIFS(PagComisao!F:F,PagComisao!I:I,R:R,PagComisao!E:E,B:B)</f>
        <v>0</v>
      </c>
      <c r="H154" s="113">
        <f>SUMIFS(Transferencia!D:D,Transferencia!F:F,S:S,Transferencia!C:C,B:B)</f>
        <v>0</v>
      </c>
      <c r="I154" s="113">
        <f>SUMIFS(PagProdutor!F:F,PagProdutor!J:J,R:R,PagProdutor!E:E,B:B)</f>
        <v>1309964.6</v>
      </c>
      <c r="J154" s="113">
        <f>SUMIFS(PagFretes!E:E,PagFretes!J:J,R:R,PagFretes!D:D,B:B)+(SUMIFS(PagFreteIndividal!E:E,PagFreteIndividal!J:J,S:S,PagFreteIndividal!F:F,B:B))</f>
        <v>662519</v>
      </c>
      <c r="K154" s="113">
        <f>SUMIFS(DespesasMensais!F:F,DespesasMensais!H:H,R:R,DespesasMensais!E:E,B:B)</f>
        <v>0</v>
      </c>
      <c r="L154" s="112">
        <f>SUMIFS(DesExtFrete!F:F,DesExtFrete!H:H,R:R,DesExtFrete!E:E,B:B)</f>
        <v>0</v>
      </c>
      <c r="M154" s="113">
        <f>SUMIFS(PagOutras!D:D,PagOutras!H:H,R:R,PagOutras!C:C,B:B)</f>
        <v>0</v>
      </c>
      <c r="N154" s="113">
        <f>SUMIFS(CarImplantacao!C:C,CarImplantacao!G:G,R:R,CarImplantacao!D:D,B:B,CarImplantacao!J:J,"Débito")</f>
        <v>0</v>
      </c>
      <c r="O154" s="113">
        <f t="shared" si="17"/>
        <v>1972483.6</v>
      </c>
      <c r="P154" s="131">
        <f t="shared" si="18"/>
        <v>0</v>
      </c>
      <c r="Q154" s="115">
        <v>46054.0</v>
      </c>
      <c r="R154" s="15" t="str">
        <f t="shared" si="19"/>
        <v>02/2026</v>
      </c>
      <c r="S154" s="15" t="str">
        <f t="shared" si="20"/>
        <v>CXG-0226</v>
      </c>
    </row>
    <row r="155">
      <c r="A155" s="8" t="s">
        <v>13214</v>
      </c>
      <c r="B155" s="8" t="s">
        <v>2193</v>
      </c>
      <c r="C155" s="113">
        <f>SUMIFS(CarImplantacao!C:C,CarImplantacao!G:G,R:R,CarImplantacao!D:D,B:B,CarImplantacao!J:J,"Crédito")</f>
        <v>0</v>
      </c>
      <c r="D155" s="131">
        <f>SUMIFS(SaldoInicial!D:D,SaldoInicial!C:C,B:B,SaldoInicial!F:F,R:R)</f>
        <v>394564.04</v>
      </c>
      <c r="E155" s="113">
        <f>SUMIFS(RecebimentoVenda!E:E,RecebimentoVenda!I:I,R:R,RecebimentoVenda!D:D,B:B)</f>
        <v>3932425.2</v>
      </c>
      <c r="F155" s="113">
        <f>SUMIFS(Transferencia!D:D,Transferencia!F:F,S:S,Transferencia!E:E,B:B)</f>
        <v>0</v>
      </c>
      <c r="G155" s="113">
        <f>SUMIFS(PagComisao!F:F,PagComisao!I:I,R:R,PagComisao!E:E,B:B)</f>
        <v>0</v>
      </c>
      <c r="H155" s="113">
        <f>SUMIFS(Transferencia!D:D,Transferencia!F:F,S:S,Transferencia!C:C,B:B)</f>
        <v>0</v>
      </c>
      <c r="I155" s="113">
        <f>SUMIFS(PagProdutor!F:F,PagProdutor!J:J,R:R,PagProdutor!E:E,B:B)</f>
        <v>4224557.63</v>
      </c>
      <c r="J155" s="113">
        <f>SUMIFS(PagFretes!E:E,PagFretes!J:J,R:R,PagFretes!D:D,B:B)+(SUMIFS(PagFreteIndividal!E:E,PagFreteIndividal!J:J,S:S,PagFreteIndividal!F:F,B:B))</f>
        <v>32878</v>
      </c>
      <c r="K155" s="113">
        <f>SUMIFS(DespesasMensais!F:F,DespesasMensais!H:H,R:R,DespesasMensais!E:E,B:B)</f>
        <v>68053.61</v>
      </c>
      <c r="L155" s="112">
        <f>SUMIFS(DesExtFrete!F:F,DesExtFrete!H:H,R:R,DesExtFrete!E:E,B:B)</f>
        <v>1500</v>
      </c>
      <c r="M155" s="113">
        <f>SUMIFS(PagOutras!D:D,PagOutras!H:H,R:R,PagOutras!C:C,B:B)</f>
        <v>0</v>
      </c>
      <c r="N155" s="113">
        <f>SUMIFS(CarImplantacao!C:C,CarImplantacao!G:G,R:R,CarImplantacao!D:D,B:B,CarImplantacao!J:J,"Débito")</f>
        <v>0</v>
      </c>
      <c r="O155" s="113">
        <f t="shared" si="17"/>
        <v>4326989.24</v>
      </c>
      <c r="P155" s="131">
        <f t="shared" si="18"/>
        <v>-0.000000001862645149</v>
      </c>
      <c r="Q155" s="115">
        <v>46054.0</v>
      </c>
      <c r="R155" s="15" t="str">
        <f t="shared" si="19"/>
        <v>02/2026</v>
      </c>
      <c r="S155" s="15" t="str">
        <f t="shared" si="20"/>
        <v>CXG-0226</v>
      </c>
    </row>
    <row r="156">
      <c r="A156" s="8" t="s">
        <v>13215</v>
      </c>
      <c r="B156" s="20" t="s">
        <v>2212</v>
      </c>
      <c r="C156" s="113">
        <f>SUMIFS(CarImplantacao!C:C,CarImplantacao!G:G,R:R,CarImplantacao!D:D,B:B,CarImplantacao!J:J,"Crédito")</f>
        <v>0</v>
      </c>
      <c r="D156" s="131">
        <f>SUMIFS(SaldoInicial!D:D,SaldoInicial!C:C,B:B,SaldoInicial!F:F,R:R)</f>
        <v>-1319.08</v>
      </c>
      <c r="E156" s="113">
        <f>SUMIFS(RecebimentoVenda!E:E,RecebimentoVenda!I:I,R:R,RecebimentoVenda!D:D,B:B)</f>
        <v>147409</v>
      </c>
      <c r="F156" s="113">
        <f>SUMIFS(Transferencia!D:D,Transferencia!F:F,S:S,Transferencia!E:E,B:B)</f>
        <v>10000</v>
      </c>
      <c r="G156" s="113">
        <f>SUMIFS(PagComisao!F:F,PagComisao!I:I,R:R,PagComisao!E:E,B:B)</f>
        <v>0</v>
      </c>
      <c r="H156" s="113">
        <f>SUMIFS(Transferencia!D:D,Transferencia!F:F,S:S,Transferencia!C:C,B:B)</f>
        <v>0</v>
      </c>
      <c r="I156" s="113">
        <f>SUMIFS(PagProdutor!F:F,PagProdutor!J:J,R:R,PagProdutor!E:E,B:B)</f>
        <v>13785.78</v>
      </c>
      <c r="J156" s="113">
        <f>SUMIFS(PagFretes!E:E,PagFretes!J:J,R:R,PagFretes!D:D,B:B)+(SUMIFS(PagFreteIndividal!E:E,PagFreteIndividal!J:J,S:S,PagFreteIndividal!F:F,B:B))</f>
        <v>114147.89</v>
      </c>
      <c r="K156" s="113">
        <f>SUMIFS(DespesasMensais!F:F,DespesasMensais!H:H,R:R,DespesasMensais!E:E,B:B)</f>
        <v>27856.25</v>
      </c>
      <c r="L156" s="112">
        <f>SUMIFS(DesExtFrete!F:F,DesExtFrete!H:H,R:R,DesExtFrete!E:E,B:B)</f>
        <v>300</v>
      </c>
      <c r="M156" s="113">
        <f>SUMIFS(PagOutras!D:D,PagOutras!H:H,R:R,PagOutras!C:C,B:B)</f>
        <v>0</v>
      </c>
      <c r="N156" s="113">
        <f>SUMIFS(CarImplantacao!C:C,CarImplantacao!G:G,R:R,CarImplantacao!D:D,B:B,CarImplantacao!J:J,"Débito")</f>
        <v>0</v>
      </c>
      <c r="O156" s="113">
        <f t="shared" si="17"/>
        <v>156089.92</v>
      </c>
      <c r="P156" s="131">
        <f t="shared" si="18"/>
        <v>0</v>
      </c>
      <c r="Q156" s="115">
        <v>46054.0</v>
      </c>
      <c r="R156" s="15" t="str">
        <f t="shared" si="19"/>
        <v>02/2026</v>
      </c>
      <c r="S156" s="15" t="str">
        <f t="shared" si="20"/>
        <v>CXG-0226</v>
      </c>
    </row>
    <row r="157">
      <c r="A157" s="8" t="s">
        <v>13216</v>
      </c>
      <c r="C157" s="113"/>
      <c r="D157" s="131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31"/>
      <c r="Q157" s="15"/>
      <c r="R157" s="15"/>
      <c r="S157" s="15"/>
    </row>
    <row r="158">
      <c r="A158" s="8" t="s">
        <v>13217</v>
      </c>
      <c r="B158" s="8" t="s">
        <v>1505</v>
      </c>
      <c r="C158" s="113">
        <f>SUMIFS(CarImplantacao!C:C,CarImplantacao!G:G,R:R,CarImplantacao!D:D,B:B,CarImplantacao!J:J,"Crédito")</f>
        <v>0</v>
      </c>
      <c r="D158" s="131">
        <f>SUMIFS(SaldoInicial!D:D,SaldoInicial!C:C,B:B,SaldoInicial!F:F,R:R)</f>
        <v>14201.63</v>
      </c>
      <c r="E158" s="113">
        <f>SUMIFS(RecebimentoVenda!E:E,RecebimentoVenda!I:I,R:R,RecebimentoVenda!D:D,B:B)</f>
        <v>2000</v>
      </c>
      <c r="F158" s="113">
        <f>SUMIFS(Transferencia!D:D,Transferencia!F:F,S:S,Transferencia!E:E,B:B)</f>
        <v>0</v>
      </c>
      <c r="G158" s="113">
        <f>SUMIFS(PagComisao!F:F,PagComisao!I:I,R:R,PagComisao!E:E,B:B)</f>
        <v>0</v>
      </c>
      <c r="H158" s="113">
        <f>SUMIFS(Transferencia!D:D,Transferencia!F:F,S:S,Transferencia!C:C,B:B)</f>
        <v>0</v>
      </c>
      <c r="I158" s="113">
        <f>SUMIFS(PagProdutor!F:F,PagProdutor!J:J,R:R,PagProdutor!E:E,B:B)</f>
        <v>0</v>
      </c>
      <c r="J158" s="113">
        <f>SUMIFS(PagFretes!E:E,PagFretes!J:J,R:R,PagFretes!D:D,B:B)+(SUMIFS(PagFreteIndividal!E:E,PagFreteIndividal!J:J,S:S,PagFreteIndividal!F:F,B:B))</f>
        <v>0</v>
      </c>
      <c r="K158" s="113">
        <f>SUMIFS(DespesasMensais!F:F,DespesasMensais!H:H,R:R,DespesasMensais!E:E,B:B)</f>
        <v>15271.25</v>
      </c>
      <c r="L158" s="112">
        <f>SUMIFS(DesExtFrete!F:F,DesExtFrete!H:H,R:R,DesExtFrete!E:E,B:B)</f>
        <v>0</v>
      </c>
      <c r="M158" s="113">
        <f>SUMIFS(PagOutras!D:D,PagOutras!H:H,R:R,PagOutras!C:C,B:B)</f>
        <v>0</v>
      </c>
      <c r="N158" s="113">
        <f>SUMIFS(CarImplantacao!C:C,CarImplantacao!G:G,R:R,CarImplantacao!D:D,B:B,CarImplantacao!J:J,"Débito")</f>
        <v>0</v>
      </c>
      <c r="O158" s="113">
        <f t="shared" ref="O158:O166" si="21">SUM(G158:N158)</f>
        <v>15271.25</v>
      </c>
      <c r="P158" s="131">
        <f t="shared" ref="P158:P166" si="22">SUM(C158+E158+D158+F158)-O158</f>
        <v>930.38</v>
      </c>
      <c r="Q158" s="115">
        <v>46082.0</v>
      </c>
      <c r="R158" s="15" t="str">
        <f t="shared" ref="R158:R166" si="23">TEXT(Q158,"MM/YYYY")</f>
        <v>03/2026</v>
      </c>
      <c r="S158" s="15" t="str">
        <f t="shared" ref="S158:S166" si="24">IF(B158="","",CONCATENATE("CXG-",TEXT(Q158,"MMYY")))</f>
        <v>CXG-0326</v>
      </c>
    </row>
    <row r="159">
      <c r="A159" s="8" t="s">
        <v>13218</v>
      </c>
      <c r="B159" s="8" t="s">
        <v>1478</v>
      </c>
      <c r="C159" s="113">
        <f>SUMIFS(CarImplantacao!C:C,CarImplantacao!G:G,R:R,CarImplantacao!D:D,B:B,CarImplantacao!J:J,"Crédito")</f>
        <v>1000</v>
      </c>
      <c r="D159" s="131">
        <f>SUMIFS(SaldoInicial!D:D,SaldoInicial!C:C,B:B,SaldoInicial!F:F,R:R)</f>
        <v>4081.18</v>
      </c>
      <c r="E159" s="113">
        <f>SUMIFS(RecebimentoVenda!E:E,RecebimentoVenda!I:I,R:R,RecebimentoVenda!D:D,B:B)</f>
        <v>1380454.97</v>
      </c>
      <c r="F159" s="113">
        <f>SUMIFS(Transferencia!D:D,Transferencia!F:F,S:S,Transferencia!E:E,B:B)</f>
        <v>0</v>
      </c>
      <c r="G159" s="113">
        <f>SUMIFS(PagComisao!F:F,PagComisao!I:I,R:R,PagComisao!E:E,B:B)</f>
        <v>0</v>
      </c>
      <c r="H159" s="113">
        <f>SUMIFS(Transferencia!D:D,Transferencia!F:F,S:S,Transferencia!C:C,B:B)</f>
        <v>0</v>
      </c>
      <c r="I159" s="113">
        <f>SUMIFS(PagProdutor!F:F,PagProdutor!J:J,R:R,PagProdutor!E:E,B:B)</f>
        <v>834994.58</v>
      </c>
      <c r="J159" s="113">
        <f>SUMIFS(PagFretes!E:E,PagFretes!J:J,R:R,PagFretes!D:D,B:B)+(SUMIFS(PagFreteIndividal!E:E,PagFreteIndividal!J:J,S:S,PagFreteIndividal!F:F,B:B))</f>
        <v>211169.33</v>
      </c>
      <c r="K159" s="113">
        <f>SUMIFS(DespesasMensais!F:F,DespesasMensais!H:H,R:R,DespesasMensais!E:E,B:B)</f>
        <v>118605.01</v>
      </c>
      <c r="L159" s="112">
        <f>SUMIFS(DesExtFrete!F:F,DesExtFrete!H:H,R:R,DesExtFrete!E:E,B:B)</f>
        <v>2203.76</v>
      </c>
      <c r="M159" s="113">
        <f>SUMIFS(PagOutras!D:D,PagOutras!H:H,R:R,PagOutras!C:C,B:B)</f>
        <v>0</v>
      </c>
      <c r="N159" s="113">
        <f>SUMIFS(CarImplantacao!C:C,CarImplantacao!G:G,R:R,CarImplantacao!D:D,B:B,CarImplantacao!J:J,"Débito")</f>
        <v>0</v>
      </c>
      <c r="O159" s="113">
        <f t="shared" si="21"/>
        <v>1166972.68</v>
      </c>
      <c r="P159" s="131">
        <f t="shared" si="22"/>
        <v>218563.47</v>
      </c>
      <c r="Q159" s="115">
        <v>46082.0</v>
      </c>
      <c r="R159" s="15" t="str">
        <f t="shared" si="23"/>
        <v>03/2026</v>
      </c>
      <c r="S159" s="15" t="str">
        <f t="shared" si="24"/>
        <v>CXG-0326</v>
      </c>
    </row>
    <row r="160">
      <c r="A160" s="8" t="s">
        <v>13219</v>
      </c>
      <c r="B160" s="8" t="s">
        <v>1520</v>
      </c>
      <c r="C160" s="113">
        <f>SUMIFS(CarImplantacao!C:C,CarImplantacao!G:G,R:R,CarImplantacao!D:D,B:B,CarImplantacao!J:J,"Crédito")</f>
        <v>0</v>
      </c>
      <c r="D160" s="131">
        <f>SUMIFS(SaldoInicial!D:D,SaldoInicial!C:C,B:B,SaldoInicial!F:F,R:R)</f>
        <v>0</v>
      </c>
      <c r="E160" s="113">
        <f>SUMIFS(RecebimentoVenda!E:E,RecebimentoVenda!I:I,R:R,RecebimentoVenda!D:D,B:B)</f>
        <v>0</v>
      </c>
      <c r="F160" s="113">
        <f>SUMIFS(Transferencia!D:D,Transferencia!F:F,S:S,Transferencia!E:E,B:B)</f>
        <v>0</v>
      </c>
      <c r="G160" s="113">
        <f>SUMIFS(PagComisao!F:F,PagComisao!I:I,R:R,PagComisao!E:E,B:B)</f>
        <v>0</v>
      </c>
      <c r="H160" s="113">
        <f>SUMIFS(Transferencia!D:D,Transferencia!F:F,S:S,Transferencia!C:C,B:B)</f>
        <v>0</v>
      </c>
      <c r="I160" s="113">
        <f>SUMIFS(PagProdutor!F:F,PagProdutor!J:J,R:R,PagProdutor!E:E,B:B)</f>
        <v>0</v>
      </c>
      <c r="J160" s="113">
        <f>SUMIFS(PagFretes!E:E,PagFretes!J:J,R:R,PagFretes!D:D,B:B)+(SUMIFS(PagFreteIndividal!E:E,PagFreteIndividal!J:J,S:S,PagFreteIndividal!F:F,B:B))</f>
        <v>0</v>
      </c>
      <c r="K160" s="113">
        <f>SUMIFS(DespesasMensais!F:F,DespesasMensais!H:H,R:R,DespesasMensais!E:E,B:B)</f>
        <v>0</v>
      </c>
      <c r="L160" s="112">
        <f>SUMIFS(DesExtFrete!F:F,DesExtFrete!H:H,R:R,DesExtFrete!E:E,B:B)</f>
        <v>0</v>
      </c>
      <c r="M160" s="113">
        <f>SUMIFS(PagOutras!D:D,PagOutras!H:H,R:R,PagOutras!C:C,B:B)</f>
        <v>0</v>
      </c>
      <c r="N160" s="113">
        <f>SUMIFS(CarImplantacao!C:C,CarImplantacao!G:G,R:R,CarImplantacao!D:D,B:B,CarImplantacao!J:J,"Débito")</f>
        <v>0</v>
      </c>
      <c r="O160" s="113">
        <f t="shared" si="21"/>
        <v>0</v>
      </c>
      <c r="P160" s="131">
        <f t="shared" si="22"/>
        <v>0</v>
      </c>
      <c r="Q160" s="115">
        <v>46082.0</v>
      </c>
      <c r="R160" s="15" t="str">
        <f t="shared" si="23"/>
        <v>03/2026</v>
      </c>
      <c r="S160" s="15" t="str">
        <f t="shared" si="24"/>
        <v>CXG-0326</v>
      </c>
    </row>
    <row r="161">
      <c r="A161" s="8" t="s">
        <v>13220</v>
      </c>
      <c r="B161" s="8" t="s">
        <v>1509</v>
      </c>
      <c r="C161" s="113">
        <f>SUMIFS(CarImplantacao!C:C,CarImplantacao!G:G,R:R,CarImplantacao!D:D,B:B,CarImplantacao!J:J,"Crédito")</f>
        <v>0</v>
      </c>
      <c r="D161" s="131">
        <f>SUMIFS(SaldoInicial!D:D,SaldoInicial!C:C,B:B,SaldoInicial!F:F,R:R)</f>
        <v>0</v>
      </c>
      <c r="E161" s="113">
        <f>SUMIFS(RecebimentoVenda!E:E,RecebimentoVenda!I:I,R:R,RecebimentoVenda!D:D,B:B)</f>
        <v>478724.39</v>
      </c>
      <c r="F161" s="113">
        <f>SUMIFS(Transferencia!D:D,Transferencia!F:F,S:S,Transferencia!E:E,B:B)</f>
        <v>0</v>
      </c>
      <c r="G161" s="113">
        <f>SUMIFS(PagComisao!F:F,PagComisao!I:I,R:R,PagComisao!E:E,B:B)</f>
        <v>0</v>
      </c>
      <c r="H161" s="113">
        <f>SUMIFS(Transferencia!D:D,Transferencia!F:F,S:S,Transferencia!C:C,B:B)</f>
        <v>0</v>
      </c>
      <c r="I161" s="113">
        <f>SUMIFS(PagProdutor!F:F,PagProdutor!J:J,R:R,PagProdutor!E:E,B:B)</f>
        <v>382547</v>
      </c>
      <c r="J161" s="113">
        <f>SUMIFS(PagFretes!E:E,PagFretes!J:J,R:R,PagFretes!D:D,B:B)+(SUMIFS(PagFreteIndividal!E:E,PagFreteIndividal!J:J,S:S,PagFreteIndividal!F:F,B:B))</f>
        <v>0</v>
      </c>
      <c r="K161" s="113">
        <f>SUMIFS(DespesasMensais!F:F,DespesasMensais!H:H,R:R,DespesasMensais!E:E,B:B)</f>
        <v>0</v>
      </c>
      <c r="L161" s="112">
        <f>SUMIFS(DesExtFrete!F:F,DesExtFrete!H:H,R:R,DesExtFrete!E:E,B:B)</f>
        <v>0</v>
      </c>
      <c r="M161" s="113">
        <f>SUMIFS(PagOutras!D:D,PagOutras!H:H,R:R,PagOutras!C:C,B:B)</f>
        <v>93891</v>
      </c>
      <c r="N161" s="113">
        <f>SUMIFS(CarImplantacao!C:C,CarImplantacao!G:G,R:R,CarImplantacao!D:D,B:B,CarImplantacao!J:J,"Débito")</f>
        <v>0</v>
      </c>
      <c r="O161" s="113">
        <f t="shared" si="21"/>
        <v>476438</v>
      </c>
      <c r="P161" s="131">
        <f t="shared" si="22"/>
        <v>2286.39</v>
      </c>
      <c r="Q161" s="115">
        <v>46082.0</v>
      </c>
      <c r="R161" s="15" t="str">
        <f t="shared" si="23"/>
        <v>03/2026</v>
      </c>
      <c r="S161" s="15" t="str">
        <f t="shared" si="24"/>
        <v>CXG-0326</v>
      </c>
    </row>
    <row r="162">
      <c r="A162" s="8" t="s">
        <v>13221</v>
      </c>
      <c r="B162" s="8" t="s">
        <v>378</v>
      </c>
      <c r="C162" s="113">
        <f>SUMIFS(CarImplantacao!C:C,CarImplantacao!G:G,R:R,CarImplantacao!D:D,B:B,CarImplantacao!J:J,"Crédito")</f>
        <v>0</v>
      </c>
      <c r="D162" s="131">
        <f>SUMIFS(SaldoInicial!D:D,SaldoInicial!C:C,B:B,SaldoInicial!F:F,R:R)</f>
        <v>0</v>
      </c>
      <c r="E162" s="113">
        <f>SUMIFS(RecebimentoVenda!E:E,RecebimentoVenda!I:I,R:R,RecebimentoVenda!D:D,B:B)</f>
        <v>0</v>
      </c>
      <c r="F162" s="113">
        <f>SUMIFS(Transferencia!D:D,Transferencia!F:F,S:S,Transferencia!E:E,B:B)</f>
        <v>0</v>
      </c>
      <c r="G162" s="113">
        <f>SUMIFS(PagComisao!F:F,PagComisao!I:I,R:R,PagComisao!E:E,B:B)</f>
        <v>0</v>
      </c>
      <c r="H162" s="113">
        <f>SUMIFS(Transferencia!D:D,Transferencia!F:F,S:S,Transferencia!C:C,B:B)</f>
        <v>0</v>
      </c>
      <c r="I162" s="113">
        <f>SUMIFS(PagProdutor!F:F,PagProdutor!J:J,R:R,PagProdutor!E:E,B:B)</f>
        <v>0</v>
      </c>
      <c r="J162" s="113">
        <f>SUMIFS(PagFretes!E:E,PagFretes!J:J,R:R,PagFretes!D:D,B:B)+(SUMIFS(PagFreteIndividal!E:E,PagFreteIndividal!J:J,S:S,PagFreteIndividal!F:F,B:B))</f>
        <v>0</v>
      </c>
      <c r="K162" s="113">
        <f>SUMIFS(DespesasMensais!F:F,DespesasMensais!H:H,R:R,DespesasMensais!E:E,B:B)</f>
        <v>0</v>
      </c>
      <c r="L162" s="112">
        <f>SUMIFS(DesExtFrete!F:F,DesExtFrete!H:H,R:R,DesExtFrete!E:E,B:B)</f>
        <v>0</v>
      </c>
      <c r="M162" s="113">
        <f>SUMIFS(PagOutras!D:D,PagOutras!H:H,R:R,PagOutras!C:C,B:B)</f>
        <v>0</v>
      </c>
      <c r="N162" s="113">
        <f>SUMIFS(CarImplantacao!C:C,CarImplantacao!G:G,R:R,CarImplantacao!D:D,B:B,CarImplantacao!J:J,"Débito")</f>
        <v>0</v>
      </c>
      <c r="O162" s="113">
        <f t="shared" si="21"/>
        <v>0</v>
      </c>
      <c r="P162" s="131">
        <f t="shared" si="22"/>
        <v>0</v>
      </c>
      <c r="Q162" s="115">
        <v>46082.0</v>
      </c>
      <c r="R162" s="15" t="str">
        <f t="shared" si="23"/>
        <v>03/2026</v>
      </c>
      <c r="S162" s="15" t="str">
        <f t="shared" si="24"/>
        <v>CXG-0326</v>
      </c>
    </row>
    <row r="163">
      <c r="A163" s="8" t="s">
        <v>13222</v>
      </c>
      <c r="B163" s="8" t="s">
        <v>405</v>
      </c>
      <c r="C163" s="113">
        <f>SUMIFS(CarImplantacao!C:C,CarImplantacao!G:G,R:R,CarImplantacao!D:D,B:B,CarImplantacao!J:J,"Crédito")</f>
        <v>0</v>
      </c>
      <c r="D163" s="131">
        <f>SUMIFS(SaldoInicial!D:D,SaldoInicial!C:C,B:B,SaldoInicial!F:F,R:R)</f>
        <v>0</v>
      </c>
      <c r="E163" s="113">
        <f>SUMIFS(RecebimentoVenda!E:E,RecebimentoVenda!I:I,R:R,RecebimentoVenda!D:D,B:B)</f>
        <v>0</v>
      </c>
      <c r="F163" s="113">
        <f>SUMIFS(Transferencia!D:D,Transferencia!F:F,S:S,Transferencia!E:E,B:B)</f>
        <v>0</v>
      </c>
      <c r="G163" s="113">
        <f>SUMIFS(PagComisao!F:F,PagComisao!I:I,R:R,PagComisao!E:E,B:B)</f>
        <v>0</v>
      </c>
      <c r="H163" s="113">
        <f>SUMIFS(Transferencia!D:D,Transferencia!F:F,S:S,Transferencia!C:C,B:B)</f>
        <v>0</v>
      </c>
      <c r="I163" s="113">
        <f>SUMIFS(PagProdutor!F:F,PagProdutor!J:J,R:R,PagProdutor!E:E,B:B)</f>
        <v>0</v>
      </c>
      <c r="J163" s="113">
        <f>SUMIFS(PagFretes!E:E,PagFretes!J:J,R:R,PagFretes!D:D,B:B)+(SUMIFS(PagFreteIndividal!E:E,PagFreteIndividal!J:J,S:S,PagFreteIndividal!F:F,B:B))</f>
        <v>0</v>
      </c>
      <c r="K163" s="113">
        <f>SUMIFS(DespesasMensais!F:F,DespesasMensais!H:H,R:R,DespesasMensais!E:E,B:B)</f>
        <v>0</v>
      </c>
      <c r="L163" s="112">
        <f>SUMIFS(DesExtFrete!F:F,DesExtFrete!H:H,R:R,DesExtFrete!E:E,B:B)</f>
        <v>0</v>
      </c>
      <c r="M163" s="113">
        <f>SUMIFS(PagOutras!D:D,PagOutras!H:H,R:R,PagOutras!C:C,B:B)</f>
        <v>0</v>
      </c>
      <c r="N163" s="113">
        <f>SUMIFS(CarImplantacao!C:C,CarImplantacao!G:G,R:R,CarImplantacao!D:D,B:B,CarImplantacao!J:J,"Débito")</f>
        <v>0</v>
      </c>
      <c r="O163" s="113">
        <f t="shared" si="21"/>
        <v>0</v>
      </c>
      <c r="P163" s="131">
        <f t="shared" si="22"/>
        <v>0</v>
      </c>
      <c r="Q163" s="115">
        <v>46082.0</v>
      </c>
      <c r="R163" s="15" t="str">
        <f t="shared" si="23"/>
        <v>03/2026</v>
      </c>
      <c r="S163" s="15" t="str">
        <f t="shared" si="24"/>
        <v>CXG-0326</v>
      </c>
    </row>
    <row r="164">
      <c r="A164" s="8" t="s">
        <v>13223</v>
      </c>
      <c r="B164" s="8" t="s">
        <v>1575</v>
      </c>
      <c r="C164" s="113">
        <f>SUMIFS(CarImplantacao!C:C,CarImplantacao!G:G,R:R,CarImplantacao!D:D,B:B,CarImplantacao!J:J,"Crédito")</f>
        <v>0</v>
      </c>
      <c r="D164" s="131">
        <f>SUMIFS(SaldoInicial!D:D,SaldoInicial!C:C,B:B,SaldoInicial!F:F,R:R)</f>
        <v>0</v>
      </c>
      <c r="E164" s="113">
        <f>SUMIFS(RecebimentoVenda!E:E,RecebimentoVenda!I:I,R:R,RecebimentoVenda!D:D,B:B)</f>
        <v>2323713.16</v>
      </c>
      <c r="F164" s="113">
        <f>SUMIFS(Transferencia!D:D,Transferencia!F:F,S:S,Transferencia!E:E,B:B)</f>
        <v>0</v>
      </c>
      <c r="G164" s="113">
        <f>SUMIFS(PagComisao!F:F,PagComisao!I:I,R:R,PagComisao!E:E,B:B)</f>
        <v>0</v>
      </c>
      <c r="H164" s="113">
        <f>SUMIFS(Transferencia!D:D,Transferencia!F:F,S:S,Transferencia!C:C,B:B)</f>
        <v>0</v>
      </c>
      <c r="I164" s="113">
        <f>SUMIFS(PagProdutor!F:F,PagProdutor!J:J,R:R,PagProdutor!E:E,B:B)</f>
        <v>2016598.16</v>
      </c>
      <c r="J164" s="113">
        <f>SUMIFS(PagFretes!E:E,PagFretes!J:J,R:R,PagFretes!D:D,B:B)+(SUMIFS(PagFreteIndividal!E:E,PagFreteIndividal!J:J,S:S,PagFreteIndividal!F:F,B:B))</f>
        <v>272115</v>
      </c>
      <c r="K164" s="113">
        <f>SUMIFS(DespesasMensais!F:F,DespesasMensais!H:H,R:R,DespesasMensais!E:E,B:B)</f>
        <v>35000</v>
      </c>
      <c r="L164" s="112">
        <f>SUMIFS(DesExtFrete!F:F,DesExtFrete!H:H,R:R,DesExtFrete!E:E,B:B)</f>
        <v>0</v>
      </c>
      <c r="M164" s="113">
        <f>SUMIFS(PagOutras!D:D,PagOutras!H:H,R:R,PagOutras!C:C,B:B)</f>
        <v>0</v>
      </c>
      <c r="N164" s="113">
        <f>SUMIFS(CarImplantacao!C:C,CarImplantacao!G:G,R:R,CarImplantacao!D:D,B:B,CarImplantacao!J:J,"Débito")</f>
        <v>0</v>
      </c>
      <c r="O164" s="113">
        <f t="shared" si="21"/>
        <v>2323713.16</v>
      </c>
      <c r="P164" s="131">
        <f t="shared" si="22"/>
        <v>0</v>
      </c>
      <c r="Q164" s="115">
        <v>46082.0</v>
      </c>
      <c r="R164" s="15" t="str">
        <f t="shared" si="23"/>
        <v>03/2026</v>
      </c>
      <c r="S164" s="15" t="str">
        <f t="shared" si="24"/>
        <v>CXG-0326</v>
      </c>
    </row>
    <row r="165">
      <c r="A165" s="8" t="s">
        <v>13224</v>
      </c>
      <c r="B165" s="8" t="s">
        <v>2193</v>
      </c>
      <c r="C165" s="113">
        <f>SUMIFS(CarImplantacao!C:C,CarImplantacao!G:G,R:R,CarImplantacao!D:D,B:B,CarImplantacao!J:J,"Crédito")</f>
        <v>0</v>
      </c>
      <c r="D165" s="131">
        <f>SUMIFS(SaldoInicial!D:D,SaldoInicial!C:C,B:B,SaldoInicial!F:F,R:R)</f>
        <v>0</v>
      </c>
      <c r="E165" s="113">
        <f>SUMIFS(RecebimentoVenda!E:E,RecebimentoVenda!I:I,R:R,RecebimentoVenda!D:D,B:B)</f>
        <v>4426615.45</v>
      </c>
      <c r="F165" s="113">
        <f>SUMIFS(Transferencia!D:D,Transferencia!F:F,S:S,Transferencia!E:E,B:B)</f>
        <v>0</v>
      </c>
      <c r="G165" s="113">
        <f>SUMIFS(PagComisao!F:F,PagComisao!I:I,R:R,PagComisao!E:E,B:B)</f>
        <v>0</v>
      </c>
      <c r="H165" s="113">
        <f>SUMIFS(Transferencia!D:D,Transferencia!F:F,S:S,Transferencia!C:C,B:B)</f>
        <v>0</v>
      </c>
      <c r="I165" s="113">
        <f>SUMIFS(PagProdutor!F:F,PagProdutor!J:J,R:R,PagProdutor!E:E,B:B)</f>
        <v>3795580.62</v>
      </c>
      <c r="J165" s="113">
        <f>SUMIFS(PagFretes!E:E,PagFretes!J:J,R:R,PagFretes!D:D,B:B)+(SUMIFS(PagFreteIndividal!E:E,PagFreteIndividal!J:J,S:S,PagFreteIndividal!F:F,B:B))</f>
        <v>360310.62</v>
      </c>
      <c r="K165" s="113">
        <f>SUMIFS(DespesasMensais!F:F,DespesasMensais!H:H,R:R,DespesasMensais!E:E,B:B)</f>
        <v>108780.31</v>
      </c>
      <c r="L165" s="112">
        <f>SUMIFS(DesExtFrete!F:F,DesExtFrete!H:H,R:R,DesExtFrete!E:E,B:B)</f>
        <v>2506.9</v>
      </c>
      <c r="M165" s="113">
        <f>SUMIFS(PagOutras!D:D,PagOutras!H:H,R:R,PagOutras!C:C,B:B)</f>
        <v>79437</v>
      </c>
      <c r="N165" s="113">
        <f>SUMIFS(CarImplantacao!C:C,CarImplantacao!G:G,R:R,CarImplantacao!D:D,B:B,CarImplantacao!J:J,"Débito")</f>
        <v>0</v>
      </c>
      <c r="O165" s="113">
        <f t="shared" si="21"/>
        <v>4346615.45</v>
      </c>
      <c r="P165" s="131">
        <f t="shared" si="22"/>
        <v>80000</v>
      </c>
      <c r="Q165" s="115">
        <v>46082.0</v>
      </c>
      <c r="R165" s="15" t="str">
        <f t="shared" si="23"/>
        <v>03/2026</v>
      </c>
      <c r="S165" s="15" t="str">
        <f t="shared" si="24"/>
        <v>CXG-0326</v>
      </c>
    </row>
    <row r="166">
      <c r="A166" s="8" t="s">
        <v>13225</v>
      </c>
      <c r="B166" s="20" t="s">
        <v>2212</v>
      </c>
      <c r="C166" s="113">
        <f>SUMIFS(CarImplantacao!C:C,CarImplantacao!G:G,R:R,CarImplantacao!D:D,B:B,CarImplantacao!J:J,"Crédito")</f>
        <v>0</v>
      </c>
      <c r="D166" s="131">
        <f>SUMIFS(SaldoInicial!D:D,SaldoInicial!C:C,B:B,SaldoInicial!F:F,R:R)</f>
        <v>0</v>
      </c>
      <c r="E166" s="113">
        <f>SUMIFS(RecebimentoVenda!E:E,RecebimentoVenda!I:I,R:R,RecebimentoVenda!D:D,B:B)</f>
        <v>0</v>
      </c>
      <c r="F166" s="113">
        <f>SUMIFS(Transferencia!D:D,Transferencia!F:F,S:S,Transferencia!E:E,B:B)</f>
        <v>0</v>
      </c>
      <c r="G166" s="113">
        <f>SUMIFS(PagComisao!F:F,PagComisao!I:I,R:R,PagComisao!E:E,B:B)</f>
        <v>0</v>
      </c>
      <c r="H166" s="113">
        <f>SUMIFS(Transferencia!D:D,Transferencia!F:F,S:S,Transferencia!C:C,B:B)</f>
        <v>0</v>
      </c>
      <c r="I166" s="113">
        <f>SUMIFS(PagProdutor!F:F,PagProdutor!J:J,R:R,PagProdutor!E:E,B:B)</f>
        <v>0</v>
      </c>
      <c r="J166" s="113">
        <f>SUMIFS(PagFretes!E:E,PagFretes!J:J,R:R,PagFretes!D:D,B:B)+(SUMIFS(PagFreteIndividal!E:E,PagFreteIndividal!J:J,S:S,PagFreteIndividal!F:F,B:B))</f>
        <v>0</v>
      </c>
      <c r="K166" s="113">
        <f>SUMIFS(DespesasMensais!F:F,DespesasMensais!H:H,R:R,DespesasMensais!E:E,B:B)</f>
        <v>0</v>
      </c>
      <c r="L166" s="112">
        <f>SUMIFS(DesExtFrete!F:F,DesExtFrete!H:H,R:R,DesExtFrete!E:E,B:B)</f>
        <v>0</v>
      </c>
      <c r="M166" s="113">
        <f>SUMIFS(PagOutras!D:D,PagOutras!H:H,R:R,PagOutras!C:C,B:B)</f>
        <v>0</v>
      </c>
      <c r="N166" s="113">
        <f>SUMIFS(CarImplantacao!C:C,CarImplantacao!G:G,R:R,CarImplantacao!D:D,B:B,CarImplantacao!J:J,"Débito")</f>
        <v>0</v>
      </c>
      <c r="O166" s="113">
        <f t="shared" si="21"/>
        <v>0</v>
      </c>
      <c r="P166" s="131">
        <f t="shared" si="22"/>
        <v>0</v>
      </c>
      <c r="Q166" s="115">
        <v>46082.0</v>
      </c>
      <c r="R166" s="15" t="str">
        <f t="shared" si="23"/>
        <v>03/2026</v>
      </c>
      <c r="S166" s="15" t="str">
        <f t="shared" si="24"/>
        <v>CXG-0326</v>
      </c>
    </row>
    <row r="167">
      <c r="A167" s="8" t="s">
        <v>13226</v>
      </c>
      <c r="C167" s="113"/>
      <c r="D167" s="131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31"/>
      <c r="Q167" s="15"/>
      <c r="R167" s="15"/>
      <c r="S167" s="15"/>
    </row>
    <row r="168">
      <c r="A168" s="8" t="s">
        <v>13227</v>
      </c>
      <c r="B168" s="8" t="s">
        <v>1505</v>
      </c>
      <c r="C168" s="113">
        <f>SUMIFS(CarImplantacao!C:C,CarImplantacao!G:G,R:R,CarImplantacao!D:D,B:B,CarImplantacao!J:J,"Crédito")</f>
        <v>0</v>
      </c>
      <c r="D168" s="131">
        <f>SUMIFS(SaldoInicial!D:D,SaldoInicial!C:C,B:B,SaldoInicial!F:F,R:R)</f>
        <v>930.38</v>
      </c>
      <c r="E168" s="113">
        <f>SUMIFS(RecebimentoVenda!E:E,RecebimentoVenda!I:I,R:R,RecebimentoVenda!D:D,B:B)</f>
        <v>56100.89</v>
      </c>
      <c r="F168" s="113">
        <f>SUMIFS(Transferencia!D:D,Transferencia!F:F,S:S,Transferencia!E:E,B:B)</f>
        <v>90580</v>
      </c>
      <c r="G168" s="113">
        <f>SUMIFS(PagComisao!F:F,PagComisao!I:I,R:R,PagComisao!E:E,B:B)</f>
        <v>0</v>
      </c>
      <c r="H168" s="113">
        <f>SUMIFS(Transferencia!D:D,Transferencia!F:F,S:S,Transferencia!C:C,B:B)</f>
        <v>65000</v>
      </c>
      <c r="I168" s="113">
        <f>SUMIFS(PagProdutor!F:F,PagProdutor!J:J,R:R,PagProdutor!E:E,B:B)</f>
        <v>0</v>
      </c>
      <c r="J168" s="113">
        <f>SUMIFS(PagFretes!E:E,PagFretes!J:J,R:R,PagFretes!D:D,B:B)+(SUMIFS(PagFreteIndividal!E:E,PagFreteIndividal!J:J,S:S,PagFreteIndividal!F:F,B:B))</f>
        <v>19790</v>
      </c>
      <c r="K168" s="113">
        <f>SUMIFS(DespesasMensais!F:F,DespesasMensais!H:H,R:R,DespesasMensais!E:E,B:B)</f>
        <v>10729.59</v>
      </c>
      <c r="L168" s="112">
        <f>SUMIFS(DesExtFrete!F:F,DesExtFrete!H:H,R:R,DesExtFrete!E:E,B:B)</f>
        <v>0</v>
      </c>
      <c r="M168" s="113">
        <f>SUMIFS(PagOutras!D:D,PagOutras!H:H,R:R,PagOutras!C:C,B:B)</f>
        <v>0</v>
      </c>
      <c r="N168" s="113">
        <f>SUMIFS(CarImplantacao!C:C,CarImplantacao!G:G,R:R,CarImplantacao!D:D,B:B,CarImplantacao!J:J,"Débito")</f>
        <v>0</v>
      </c>
      <c r="O168" s="113">
        <f t="shared" ref="O168:O176" si="25">SUM(G168:N168)</f>
        <v>95519.59</v>
      </c>
      <c r="P168" s="131">
        <f t="shared" ref="P168:P176" si="26">SUM(C168+E168+D168+F168)-O168</f>
        <v>52091.68</v>
      </c>
      <c r="Q168" s="115">
        <v>46113.0</v>
      </c>
      <c r="R168" s="15" t="str">
        <f t="shared" ref="R168:R176" si="27">TEXT(Q168,"MM/YYYY")</f>
        <v>04/2026</v>
      </c>
      <c r="S168" s="15" t="str">
        <f t="shared" ref="S168:S176" si="28">IF(B168="","",CONCATENATE("CXG-",TEXT(Q168,"MMYY")))</f>
        <v>CXG-0426</v>
      </c>
    </row>
    <row r="169">
      <c r="A169" s="8" t="s">
        <v>13228</v>
      </c>
      <c r="B169" s="8" t="s">
        <v>1478</v>
      </c>
      <c r="C169" s="113">
        <f>SUMIFS(CarImplantacao!C:C,CarImplantacao!G:G,R:R,CarImplantacao!D:D,B:B,CarImplantacao!J:J,"Crédito")</f>
        <v>1000</v>
      </c>
      <c r="D169" s="131">
        <f>SUMIFS(SaldoInicial!D:D,SaldoInicial!C:C,B:B,SaldoInicial!F:F,R:R)</f>
        <v>218563.47</v>
      </c>
      <c r="E169" s="113">
        <f>SUMIFS(RecebimentoVenda!E:E,RecebimentoVenda!I:I,R:R,RecebimentoVenda!D:D,B:B)</f>
        <v>968691.01</v>
      </c>
      <c r="F169" s="113">
        <f>SUMIFS(Transferencia!D:D,Transferencia!F:F,S:S,Transferencia!E:E,B:B)</f>
        <v>311980.23</v>
      </c>
      <c r="G169" s="113">
        <f>SUMIFS(PagComisao!F:F,PagComisao!I:I,R:R,PagComisao!E:E,B:B)</f>
        <v>0</v>
      </c>
      <c r="H169" s="113">
        <f>SUMIFS(Transferencia!D:D,Transferencia!F:F,S:S,Transferencia!C:C,B:B)</f>
        <v>0</v>
      </c>
      <c r="I169" s="113">
        <f>SUMIFS(PagProdutor!F:F,PagProdutor!J:J,R:R,PagProdutor!E:E,B:B)</f>
        <v>1073624.34</v>
      </c>
      <c r="J169" s="113">
        <f>SUMIFS(PagFretes!E:E,PagFretes!J:J,R:R,PagFretes!D:D,B:B)+(SUMIFS(PagFreteIndividal!E:E,PagFreteIndividal!J:J,S:S,PagFreteIndividal!F:F,B:B))</f>
        <v>334447.01</v>
      </c>
      <c r="K169" s="113">
        <f>SUMIFS(DespesasMensais!F:F,DespesasMensais!H:H,R:R,DespesasMensais!E:E,B:B)</f>
        <v>168588.83</v>
      </c>
      <c r="L169" s="112">
        <f>SUMIFS(DesExtFrete!F:F,DesExtFrete!H:H,R:R,DesExtFrete!E:E,B:B)</f>
        <v>1027.3</v>
      </c>
      <c r="M169" s="113">
        <f>SUMIFS(PagOutras!D:D,PagOutras!H:H,R:R,PagOutras!C:C,B:B)</f>
        <v>0</v>
      </c>
      <c r="N169" s="113">
        <f>SUMIFS(CarImplantacao!C:C,CarImplantacao!G:G,R:R,CarImplantacao!D:D,B:B,CarImplantacao!J:J,"Débito")</f>
        <v>0</v>
      </c>
      <c r="O169" s="113">
        <f t="shared" si="25"/>
        <v>1577687.48</v>
      </c>
      <c r="P169" s="131">
        <f t="shared" si="26"/>
        <v>-77452.77</v>
      </c>
      <c r="Q169" s="115">
        <v>46113.0</v>
      </c>
      <c r="R169" s="15" t="str">
        <f t="shared" si="27"/>
        <v>04/2026</v>
      </c>
      <c r="S169" s="15" t="str">
        <f t="shared" si="28"/>
        <v>CXG-0426</v>
      </c>
    </row>
    <row r="170">
      <c r="A170" s="8" t="s">
        <v>13229</v>
      </c>
      <c r="B170" s="8" t="s">
        <v>1520</v>
      </c>
      <c r="C170" s="113">
        <f>SUMIFS(CarImplantacao!C:C,CarImplantacao!G:G,R:R,CarImplantacao!D:D,B:B,CarImplantacao!J:J,"Crédito")</f>
        <v>0</v>
      </c>
      <c r="D170" s="131">
        <f>SUMIFS(SaldoInicial!D:D,SaldoInicial!C:C,B:B,SaldoInicial!F:F,R:R)</f>
        <v>0</v>
      </c>
      <c r="E170" s="113">
        <f>SUMIFS(RecebimentoVenda!E:E,RecebimentoVenda!I:I,R:R,RecebimentoVenda!D:D,B:B)</f>
        <v>0</v>
      </c>
      <c r="F170" s="113">
        <f>SUMIFS(Transferencia!D:D,Transferencia!F:F,S:S,Transferencia!E:E,B:B)</f>
        <v>0</v>
      </c>
      <c r="G170" s="113">
        <f>SUMIFS(PagComisao!F:F,PagComisao!I:I,R:R,PagComisao!E:E,B:B)</f>
        <v>0</v>
      </c>
      <c r="H170" s="113">
        <f>SUMIFS(Transferencia!D:D,Transferencia!F:F,S:S,Transferencia!C:C,B:B)</f>
        <v>0</v>
      </c>
      <c r="I170" s="113">
        <f>SUMIFS(PagProdutor!F:F,PagProdutor!J:J,R:R,PagProdutor!E:E,B:B)</f>
        <v>0</v>
      </c>
      <c r="J170" s="113">
        <f>SUMIFS(PagFretes!E:E,PagFretes!J:J,R:R,PagFretes!D:D,B:B)+(SUMIFS(PagFreteIndividal!E:E,PagFreteIndividal!J:J,S:S,PagFreteIndividal!F:F,B:B))</f>
        <v>0</v>
      </c>
      <c r="K170" s="113">
        <f>SUMIFS(DespesasMensais!F:F,DespesasMensais!H:H,R:R,DespesasMensais!E:E,B:B)</f>
        <v>0</v>
      </c>
      <c r="L170" s="112">
        <f>SUMIFS(DesExtFrete!F:F,DesExtFrete!H:H,R:R,DesExtFrete!E:E,B:B)</f>
        <v>0</v>
      </c>
      <c r="M170" s="113">
        <f>SUMIFS(PagOutras!D:D,PagOutras!H:H,R:R,PagOutras!C:C,B:B)</f>
        <v>0</v>
      </c>
      <c r="N170" s="113">
        <f>SUMIFS(CarImplantacao!C:C,CarImplantacao!G:G,R:R,CarImplantacao!D:D,B:B,CarImplantacao!J:J,"Débito")</f>
        <v>0</v>
      </c>
      <c r="O170" s="113">
        <f t="shared" si="25"/>
        <v>0</v>
      </c>
      <c r="P170" s="131">
        <f t="shared" si="26"/>
        <v>0</v>
      </c>
      <c r="Q170" s="115">
        <v>46113.0</v>
      </c>
      <c r="R170" s="15" t="str">
        <f t="shared" si="27"/>
        <v>04/2026</v>
      </c>
      <c r="S170" s="15" t="str">
        <f t="shared" si="28"/>
        <v>CXG-0426</v>
      </c>
    </row>
    <row r="171">
      <c r="A171" s="8" t="s">
        <v>13230</v>
      </c>
      <c r="B171" s="8" t="s">
        <v>1509</v>
      </c>
      <c r="C171" s="113">
        <f>SUMIFS(CarImplantacao!C:C,CarImplantacao!G:G,R:R,CarImplantacao!D:D,B:B,CarImplantacao!J:J,"Crédito")</f>
        <v>0</v>
      </c>
      <c r="D171" s="131">
        <f>SUMIFS(SaldoInicial!D:D,SaldoInicial!C:C,B:B,SaldoInicial!F:F,R:R)</f>
        <v>2286.39</v>
      </c>
      <c r="E171" s="113">
        <f>SUMIFS(RecebimentoVenda!E:E,RecebimentoVenda!I:I,R:R,RecebimentoVenda!D:D,B:B)</f>
        <v>406443.1</v>
      </c>
      <c r="F171" s="113">
        <f>SUMIFS(Transferencia!D:D,Transferencia!F:F,S:S,Transferencia!E:E,B:B)</f>
        <v>0</v>
      </c>
      <c r="G171" s="113">
        <f>SUMIFS(PagComisao!F:F,PagComisao!I:I,R:R,PagComisao!E:E,B:B)</f>
        <v>0</v>
      </c>
      <c r="H171" s="113">
        <f>SUMIFS(Transferencia!D:D,Transferencia!F:F,S:S,Transferencia!C:C,B:B)</f>
        <v>90580</v>
      </c>
      <c r="I171" s="113">
        <f>SUMIFS(PagProdutor!F:F,PagProdutor!J:J,R:R,PagProdutor!E:E,B:B)</f>
        <v>234489</v>
      </c>
      <c r="J171" s="113">
        <f>SUMIFS(PagFretes!E:E,PagFretes!J:J,R:R,PagFretes!D:D,B:B)+(SUMIFS(PagFreteIndividal!E:E,PagFreteIndividal!J:J,S:S,PagFreteIndividal!F:F,B:B))</f>
        <v>81372</v>
      </c>
      <c r="K171" s="113">
        <f>SUMIFS(DespesasMensais!F:F,DespesasMensais!H:H,R:R,DespesasMensais!E:E,B:B)</f>
        <v>2288.49</v>
      </c>
      <c r="L171" s="112">
        <f>SUMIFS(DesExtFrete!F:F,DesExtFrete!H:H,R:R,DesExtFrete!E:E,B:B)</f>
        <v>0</v>
      </c>
      <c r="M171" s="113">
        <f>SUMIFS(PagOutras!D:D,PagOutras!H:H,R:R,PagOutras!C:C,B:B)</f>
        <v>0</v>
      </c>
      <c r="N171" s="113">
        <f>SUMIFS(CarImplantacao!C:C,CarImplantacao!G:G,R:R,CarImplantacao!D:D,B:B,CarImplantacao!J:J,"Débito")</f>
        <v>0</v>
      </c>
      <c r="O171" s="113">
        <f t="shared" si="25"/>
        <v>408729.49</v>
      </c>
      <c r="P171" s="131">
        <f t="shared" si="26"/>
        <v>0</v>
      </c>
      <c r="Q171" s="115">
        <v>46113.0</v>
      </c>
      <c r="R171" s="15" t="str">
        <f t="shared" si="27"/>
        <v>04/2026</v>
      </c>
      <c r="S171" s="15" t="str">
        <f t="shared" si="28"/>
        <v>CXG-0426</v>
      </c>
    </row>
    <row r="172">
      <c r="A172" s="8" t="s">
        <v>13231</v>
      </c>
      <c r="B172" s="8" t="s">
        <v>378</v>
      </c>
      <c r="C172" s="113">
        <f>SUMIFS(CarImplantacao!C:C,CarImplantacao!G:G,R:R,CarImplantacao!D:D,B:B,CarImplantacao!J:J,"Crédito")</f>
        <v>0</v>
      </c>
      <c r="D172" s="131">
        <f>SUMIFS(SaldoInicial!D:D,SaldoInicial!C:C,B:B,SaldoInicial!F:F,R:R)</f>
        <v>0</v>
      </c>
      <c r="E172" s="113">
        <f>SUMIFS(RecebimentoVenda!E:E,RecebimentoVenda!I:I,R:R,RecebimentoVenda!D:D,B:B)</f>
        <v>0</v>
      </c>
      <c r="F172" s="113">
        <f>SUMIFS(Transferencia!D:D,Transferencia!F:F,S:S,Transferencia!E:E,B:B)</f>
        <v>0</v>
      </c>
      <c r="G172" s="113">
        <f>SUMIFS(PagComisao!F:F,PagComisao!I:I,R:R,PagComisao!E:E,B:B)</f>
        <v>0</v>
      </c>
      <c r="H172" s="113">
        <f>SUMIFS(Transferencia!D:D,Transferencia!F:F,S:S,Transferencia!C:C,B:B)</f>
        <v>0</v>
      </c>
      <c r="I172" s="113">
        <f>SUMIFS(PagProdutor!F:F,PagProdutor!J:J,R:R,PagProdutor!E:E,B:B)</f>
        <v>0</v>
      </c>
      <c r="J172" s="113">
        <f>SUMIFS(PagFretes!E:E,PagFretes!J:J,R:R,PagFretes!D:D,B:B)+(SUMIFS(PagFreteIndividal!E:E,PagFreteIndividal!J:J,S:S,PagFreteIndividal!F:F,B:B))</f>
        <v>0</v>
      </c>
      <c r="K172" s="113">
        <f>SUMIFS(DespesasMensais!F:F,DespesasMensais!H:H,R:R,DespesasMensais!E:E,B:B)</f>
        <v>0</v>
      </c>
      <c r="L172" s="112">
        <f>SUMIFS(DesExtFrete!F:F,DesExtFrete!H:H,R:R,DesExtFrete!E:E,B:B)</f>
        <v>0</v>
      </c>
      <c r="M172" s="113">
        <f>SUMIFS(PagOutras!D:D,PagOutras!H:H,R:R,PagOutras!C:C,B:B)</f>
        <v>0</v>
      </c>
      <c r="N172" s="113">
        <f>SUMIFS(CarImplantacao!C:C,CarImplantacao!G:G,R:R,CarImplantacao!D:D,B:B,CarImplantacao!J:J,"Débito")</f>
        <v>0</v>
      </c>
      <c r="O172" s="113">
        <f t="shared" si="25"/>
        <v>0</v>
      </c>
      <c r="P172" s="131">
        <f t="shared" si="26"/>
        <v>0</v>
      </c>
      <c r="Q172" s="115">
        <v>46113.0</v>
      </c>
      <c r="R172" s="15" t="str">
        <f t="shared" si="27"/>
        <v>04/2026</v>
      </c>
      <c r="S172" s="15" t="str">
        <f t="shared" si="28"/>
        <v>CXG-0426</v>
      </c>
    </row>
    <row r="173">
      <c r="A173" s="8" t="s">
        <v>13232</v>
      </c>
      <c r="B173" s="8" t="s">
        <v>405</v>
      </c>
      <c r="C173" s="113">
        <f>SUMIFS(CarImplantacao!C:C,CarImplantacao!G:G,R:R,CarImplantacao!D:D,B:B,CarImplantacao!J:J,"Crédito")</f>
        <v>0</v>
      </c>
      <c r="D173" s="131">
        <f>SUMIFS(SaldoInicial!D:D,SaldoInicial!C:C,B:B,SaldoInicial!F:F,R:R)</f>
        <v>0</v>
      </c>
      <c r="E173" s="113">
        <f>SUMIFS(RecebimentoVenda!E:E,RecebimentoVenda!I:I,R:R,RecebimentoVenda!D:D,B:B)</f>
        <v>0</v>
      </c>
      <c r="F173" s="113">
        <f>SUMIFS(Transferencia!D:D,Transferencia!F:F,S:S,Transferencia!E:E,B:B)</f>
        <v>0</v>
      </c>
      <c r="G173" s="113">
        <f>SUMIFS(PagComisao!F:F,PagComisao!I:I,R:R,PagComisao!E:E,B:B)</f>
        <v>0</v>
      </c>
      <c r="H173" s="113">
        <f>SUMIFS(Transferencia!D:D,Transferencia!F:F,S:S,Transferencia!C:C,B:B)</f>
        <v>0</v>
      </c>
      <c r="I173" s="113">
        <f>SUMIFS(PagProdutor!F:F,PagProdutor!J:J,R:R,PagProdutor!E:E,B:B)</f>
        <v>0</v>
      </c>
      <c r="J173" s="113">
        <f>SUMIFS(PagFretes!E:E,PagFretes!J:J,R:R,PagFretes!D:D,B:B)+(SUMIFS(PagFreteIndividal!E:E,PagFreteIndividal!J:J,S:S,PagFreteIndividal!F:F,B:B))</f>
        <v>0</v>
      </c>
      <c r="K173" s="113">
        <f>SUMIFS(DespesasMensais!F:F,DespesasMensais!H:H,R:R,DespesasMensais!E:E,B:B)</f>
        <v>0</v>
      </c>
      <c r="L173" s="112">
        <f>SUMIFS(DesExtFrete!F:F,DesExtFrete!H:H,R:R,DesExtFrete!E:E,B:B)</f>
        <v>0</v>
      </c>
      <c r="M173" s="113">
        <f>SUMIFS(PagOutras!D:D,PagOutras!H:H,R:R,PagOutras!C:C,B:B)</f>
        <v>0</v>
      </c>
      <c r="N173" s="113">
        <f>SUMIFS(CarImplantacao!C:C,CarImplantacao!G:G,R:R,CarImplantacao!D:D,B:B,CarImplantacao!J:J,"Débito")</f>
        <v>0</v>
      </c>
      <c r="O173" s="113">
        <f t="shared" si="25"/>
        <v>0</v>
      </c>
      <c r="P173" s="131">
        <f t="shared" si="26"/>
        <v>0</v>
      </c>
      <c r="Q173" s="115">
        <v>46113.0</v>
      </c>
      <c r="R173" s="15" t="str">
        <f t="shared" si="27"/>
        <v>04/2026</v>
      </c>
      <c r="S173" s="15" t="str">
        <f t="shared" si="28"/>
        <v>CXG-0426</v>
      </c>
    </row>
    <row r="174">
      <c r="A174" s="8" t="s">
        <v>13233</v>
      </c>
      <c r="B174" s="8" t="s">
        <v>1575</v>
      </c>
      <c r="C174" s="113">
        <f>SUMIFS(CarImplantacao!C:C,CarImplantacao!G:G,R:R,CarImplantacao!D:D,B:B,CarImplantacao!J:J,"Crédito")</f>
        <v>0</v>
      </c>
      <c r="D174" s="131">
        <f>SUMIFS(SaldoInicial!D:D,SaldoInicial!C:C,B:B,SaldoInicial!F:F,R:R)</f>
        <v>0</v>
      </c>
      <c r="E174" s="113">
        <f>SUMIFS(RecebimentoVenda!E:E,RecebimentoVenda!I:I,R:R,RecebimentoVenda!D:D,B:B)</f>
        <v>1340815</v>
      </c>
      <c r="F174" s="113">
        <f>SUMIFS(Transferencia!D:D,Transferencia!F:F,S:S,Transferencia!E:E,B:B)</f>
        <v>0</v>
      </c>
      <c r="G174" s="113">
        <f>SUMIFS(PagComisao!F:F,PagComisao!I:I,R:R,PagComisao!E:E,B:B)</f>
        <v>0</v>
      </c>
      <c r="H174" s="113">
        <f>SUMIFS(Transferencia!D:D,Transferencia!F:F,S:S,Transferencia!C:C,B:B)</f>
        <v>0</v>
      </c>
      <c r="I174" s="113">
        <f>SUMIFS(PagProdutor!F:F,PagProdutor!J:J,R:R,PagProdutor!E:E,B:B)</f>
        <v>1008540</v>
      </c>
      <c r="J174" s="113">
        <f>SUMIFS(PagFretes!E:E,PagFretes!J:J,R:R,PagFretes!D:D,B:B)+(SUMIFS(PagFreteIndividal!E:E,PagFreteIndividal!J:J,S:S,PagFreteIndividal!F:F,B:B))</f>
        <v>332275</v>
      </c>
      <c r="K174" s="113">
        <f>SUMIFS(DespesasMensais!F:F,DespesasMensais!H:H,R:R,DespesasMensais!E:E,B:B)</f>
        <v>0</v>
      </c>
      <c r="L174" s="112">
        <f>SUMIFS(DesExtFrete!F:F,DesExtFrete!H:H,R:R,DesExtFrete!E:E,B:B)</f>
        <v>0</v>
      </c>
      <c r="M174" s="113">
        <f>SUMIFS(PagOutras!D:D,PagOutras!H:H,R:R,PagOutras!C:C,B:B)</f>
        <v>0</v>
      </c>
      <c r="N174" s="113">
        <f>SUMIFS(CarImplantacao!C:C,CarImplantacao!G:G,R:R,CarImplantacao!D:D,B:B,CarImplantacao!J:J,"Débito")</f>
        <v>0</v>
      </c>
      <c r="O174" s="113">
        <f t="shared" si="25"/>
        <v>1340815</v>
      </c>
      <c r="P174" s="131">
        <f t="shared" si="26"/>
        <v>0</v>
      </c>
      <c r="Q174" s="115">
        <v>46113.0</v>
      </c>
      <c r="R174" s="15" t="str">
        <f t="shared" si="27"/>
        <v>04/2026</v>
      </c>
      <c r="S174" s="15" t="str">
        <f t="shared" si="28"/>
        <v>CXG-0426</v>
      </c>
    </row>
    <row r="175">
      <c r="A175" s="8" t="s">
        <v>13234</v>
      </c>
      <c r="B175" s="8" t="s">
        <v>2193</v>
      </c>
      <c r="C175" s="113">
        <f>SUMIFS(CarImplantacao!C:C,CarImplantacao!G:G,R:R,CarImplantacao!D:D,B:B,CarImplantacao!J:J,"Crédito")</f>
        <v>0</v>
      </c>
      <c r="D175" s="131">
        <f>SUMIFS(SaldoInicial!D:D,SaldoInicial!C:C,B:B,SaldoInicial!F:F,R:R)</f>
        <v>80000</v>
      </c>
      <c r="E175" s="113">
        <f>SUMIFS(RecebimentoVenda!E:E,RecebimentoVenda!I:I,R:R,RecebimentoVenda!D:D,B:B)</f>
        <v>5275883.73</v>
      </c>
      <c r="F175" s="113">
        <f>SUMIFS(Transferencia!D:D,Transferencia!F:F,S:S,Transferencia!E:E,B:B)</f>
        <v>0</v>
      </c>
      <c r="G175" s="113">
        <f>SUMIFS(PagComisao!F:F,PagComisao!I:I,R:R,PagComisao!E:E,B:B)</f>
        <v>0</v>
      </c>
      <c r="H175" s="113">
        <f>SUMIFS(Transferencia!D:D,Transferencia!F:F,S:S,Transferencia!C:C,B:B)</f>
        <v>246980.23</v>
      </c>
      <c r="I175" s="113">
        <f>SUMIFS(PagProdutor!F:F,PagProdutor!J:J,R:R,PagProdutor!E:E,B:B)</f>
        <v>3416354.05</v>
      </c>
      <c r="J175" s="113">
        <f>SUMIFS(PagFretes!E:E,PagFretes!J:J,R:R,PagFretes!D:D,B:B)+(SUMIFS(PagFreteIndividal!E:E,PagFreteIndividal!J:J,S:S,PagFreteIndividal!F:F,B:B))</f>
        <v>880354.79</v>
      </c>
      <c r="K175" s="113">
        <f>SUMIFS(DespesasMensais!F:F,DespesasMensais!H:H,R:R,DespesasMensais!E:E,B:B)</f>
        <v>77975.96</v>
      </c>
      <c r="L175" s="112">
        <f>SUMIFS(DesExtFrete!F:F,DesExtFrete!H:H,R:R,DesExtFrete!E:E,B:B)</f>
        <v>212.4</v>
      </c>
      <c r="M175" s="113">
        <f>SUMIFS(PagOutras!D:D,PagOutras!H:H,R:R,PagOutras!C:C,B:B)</f>
        <v>0</v>
      </c>
      <c r="N175" s="113">
        <f>SUMIFS(CarImplantacao!C:C,CarImplantacao!G:G,R:R,CarImplantacao!D:D,B:B,CarImplantacao!J:J,"Débito")</f>
        <v>0</v>
      </c>
      <c r="O175" s="113">
        <f t="shared" si="25"/>
        <v>4621877.43</v>
      </c>
      <c r="P175" s="131">
        <f t="shared" si="26"/>
        <v>734006.3</v>
      </c>
      <c r="Q175" s="115">
        <v>46113.0</v>
      </c>
      <c r="R175" s="15" t="str">
        <f t="shared" si="27"/>
        <v>04/2026</v>
      </c>
      <c r="S175" s="15" t="str">
        <f t="shared" si="28"/>
        <v>CXG-0426</v>
      </c>
    </row>
    <row r="176">
      <c r="A176" s="8" t="s">
        <v>13235</v>
      </c>
      <c r="B176" s="20" t="s">
        <v>2212</v>
      </c>
      <c r="C176" s="113">
        <f>SUMIFS(CarImplantacao!C:C,CarImplantacao!G:G,R:R,CarImplantacao!D:D,B:B,CarImplantacao!J:J,"Crédito")</f>
        <v>0</v>
      </c>
      <c r="D176" s="131">
        <f>SUMIFS(SaldoInicial!D:D,SaldoInicial!C:C,B:B,SaldoInicial!F:F,R:R)</f>
        <v>0</v>
      </c>
      <c r="E176" s="113">
        <f>SUMIFS(RecebimentoVenda!E:E,RecebimentoVenda!I:I,R:R,RecebimentoVenda!D:D,B:B)</f>
        <v>0</v>
      </c>
      <c r="F176" s="113">
        <f>SUMIFS(Transferencia!D:D,Transferencia!F:F,S:S,Transferencia!E:E,B:B)</f>
        <v>0</v>
      </c>
      <c r="G176" s="113">
        <f>SUMIFS(PagComisao!F:F,PagComisao!I:I,R:R,PagComisao!E:E,B:B)</f>
        <v>0</v>
      </c>
      <c r="H176" s="113">
        <f>SUMIFS(Transferencia!D:D,Transferencia!F:F,S:S,Transferencia!C:C,B:B)</f>
        <v>0</v>
      </c>
      <c r="I176" s="113">
        <f>SUMIFS(PagProdutor!F:F,PagProdutor!J:J,R:R,PagProdutor!E:E,B:B)</f>
        <v>0</v>
      </c>
      <c r="J176" s="113">
        <f>SUMIFS(PagFretes!E:E,PagFretes!J:J,R:R,PagFretes!D:D,B:B)+(SUMIFS(PagFreteIndividal!E:E,PagFreteIndividal!J:J,S:S,PagFreteIndividal!F:F,B:B))</f>
        <v>0</v>
      </c>
      <c r="K176" s="113">
        <f>SUMIFS(DespesasMensais!F:F,DespesasMensais!H:H,R:R,DespesasMensais!E:E,B:B)</f>
        <v>0</v>
      </c>
      <c r="L176" s="112">
        <f>SUMIFS(DesExtFrete!F:F,DesExtFrete!H:H,R:R,DesExtFrete!E:E,B:B)</f>
        <v>0</v>
      </c>
      <c r="M176" s="113">
        <f>SUMIFS(PagOutras!D:D,PagOutras!H:H,R:R,PagOutras!C:C,B:B)</f>
        <v>0</v>
      </c>
      <c r="N176" s="113">
        <f>SUMIFS(CarImplantacao!C:C,CarImplantacao!G:G,R:R,CarImplantacao!D:D,B:B,CarImplantacao!J:J,"Débito")</f>
        <v>0</v>
      </c>
      <c r="O176" s="113">
        <f t="shared" si="25"/>
        <v>0</v>
      </c>
      <c r="P176" s="131">
        <f t="shared" si="26"/>
        <v>0</v>
      </c>
      <c r="Q176" s="115">
        <v>46113.0</v>
      </c>
      <c r="R176" s="15" t="str">
        <f t="shared" si="27"/>
        <v>04/2026</v>
      </c>
      <c r="S176" s="15" t="str">
        <f t="shared" si="28"/>
        <v>CXG-0426</v>
      </c>
    </row>
    <row r="177">
      <c r="A177" s="8" t="s">
        <v>13236</v>
      </c>
      <c r="C177" s="113"/>
      <c r="D177" s="131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31"/>
      <c r="Q177" s="15"/>
      <c r="R177" s="15"/>
      <c r="S177" s="15"/>
    </row>
    <row r="178">
      <c r="A178" s="8" t="s">
        <v>13237</v>
      </c>
      <c r="B178" s="8" t="s">
        <v>1505</v>
      </c>
      <c r="C178" s="113">
        <f>SUMIFS(CarImplantacao!C:C,CarImplantacao!G:G,R:R,CarImplantacao!D:D,B:B,CarImplantacao!J:J,"Crédito")</f>
        <v>0</v>
      </c>
      <c r="D178" s="131">
        <f>SUMIFS(SaldoInicial!D:D,SaldoInicial!C:C,B:B,SaldoInicial!F:F,R:R)</f>
        <v>52091.68</v>
      </c>
      <c r="E178" s="113">
        <f>SUMIFS(RecebimentoVenda!E:E,RecebimentoVenda!I:I,R:R,RecebimentoVenda!D:D,B:B)</f>
        <v>80799</v>
      </c>
      <c r="F178" s="113">
        <f>SUMIFS(Transferencia!D:D,Transferencia!F:F,S:S,Transferencia!E:E,B:B)</f>
        <v>0</v>
      </c>
      <c r="G178" s="113">
        <f>SUMIFS(PagComisao!F:F,PagComisao!I:I,R:R,PagComisao!E:E,B:B)</f>
        <v>0</v>
      </c>
      <c r="H178" s="113">
        <f>SUMIFS(Transferencia!D:D,Transferencia!F:F,S:S,Transferencia!C:C,B:B)</f>
        <v>30000</v>
      </c>
      <c r="I178" s="113">
        <f>SUMIFS(PagProdutor!F:F,PagProdutor!J:J,R:R,PagProdutor!E:E,B:B)</f>
        <v>0</v>
      </c>
      <c r="J178" s="113">
        <f>SUMIFS(PagFretes!E:E,PagFretes!J:J,R:R,PagFretes!D:D,B:B)+(SUMIFS(PagFreteIndividal!E:E,PagFreteIndividal!J:J,S:S,PagFreteIndividal!F:F,B:B))</f>
        <v>0</v>
      </c>
      <c r="K178" s="113">
        <f>SUMIFS(DespesasMensais!F:F,DespesasMensais!H:H,R:R,DespesasMensais!E:E,B:B)</f>
        <v>20749.79</v>
      </c>
      <c r="L178" s="112">
        <f>SUMIFS(DesExtFrete!F:F,DesExtFrete!H:H,R:R,DesExtFrete!E:E,B:B)</f>
        <v>0</v>
      </c>
      <c r="M178" s="113">
        <f>SUMIFS(PagOutras!D:D,PagOutras!H:H,R:R,PagOutras!C:C,B:B)</f>
        <v>0</v>
      </c>
      <c r="N178" s="113">
        <f>SUMIFS(CarImplantacao!C:C,CarImplantacao!G:G,R:R,CarImplantacao!D:D,B:B,CarImplantacao!J:J,"Débito")</f>
        <v>0</v>
      </c>
      <c r="O178" s="113">
        <f t="shared" ref="O178:O242" si="29">SUM(G178:N178)</f>
        <v>50749.79</v>
      </c>
      <c r="P178" s="131">
        <f t="shared" ref="P178:P242" si="30">SUM(C178+E178+D178+F178)-O178</f>
        <v>82140.89</v>
      </c>
      <c r="Q178" s="115">
        <v>46143.0</v>
      </c>
      <c r="R178" s="15" t="str">
        <f t="shared" ref="R178:R242" si="31">TEXT(Q178,"MM/YYYY")</f>
        <v>05/2026</v>
      </c>
      <c r="S178" s="15" t="str">
        <f t="shared" ref="S178:S242" si="32">IF(B178="","",CONCATENATE("CXG-",TEXT(Q178,"MMYY")))</f>
        <v>CXG-0526</v>
      </c>
    </row>
    <row r="179">
      <c r="A179" s="8" t="s">
        <v>13238</v>
      </c>
      <c r="B179" s="8" t="s">
        <v>1478</v>
      </c>
      <c r="C179" s="113">
        <f>SUMIFS(CarImplantacao!C:C,CarImplantacao!G:G,R:R,CarImplantacao!D:D,B:B,CarImplantacao!J:J,"Crédito")</f>
        <v>0</v>
      </c>
      <c r="D179" s="131">
        <f>SUMIFS(SaldoInicial!D:D,SaldoInicial!C:C,B:B,SaldoInicial!F:F,R:R)</f>
        <v>-77452.77</v>
      </c>
      <c r="E179" s="113">
        <f>SUMIFS(RecebimentoVenda!E:E,RecebimentoVenda!I:I,R:R,RecebimentoVenda!D:D,B:B)</f>
        <v>1147246.28</v>
      </c>
      <c r="F179" s="113">
        <f>SUMIFS(Transferencia!D:D,Transferencia!F:F,S:S,Transferencia!E:E,B:B)</f>
        <v>180000</v>
      </c>
      <c r="G179" s="113">
        <f>SUMIFS(PagComisao!F:F,PagComisao!I:I,R:R,PagComisao!E:E,B:B)</f>
        <v>0</v>
      </c>
      <c r="H179" s="113">
        <f>SUMIFS(Transferencia!D:D,Transferencia!F:F,S:S,Transferencia!C:C,B:B)</f>
        <v>0</v>
      </c>
      <c r="I179" s="113">
        <f>SUMIFS(PagProdutor!F:F,PagProdutor!J:J,R:R,PagProdutor!E:E,B:B)</f>
        <v>186360</v>
      </c>
      <c r="J179" s="113">
        <f>SUMIFS(PagFretes!E:E,PagFretes!J:J,R:R,PagFretes!D:D,B:B)+(SUMIFS(PagFreteIndividal!E:E,PagFreteIndividal!J:J,S:S,PagFreteIndividal!F:F,B:B))</f>
        <v>895590.92</v>
      </c>
      <c r="K179" s="113">
        <f>SUMIFS(DespesasMensais!F:F,DespesasMensais!H:H,R:R,DespesasMensais!E:E,B:B)</f>
        <v>105507.81</v>
      </c>
      <c r="L179" s="112">
        <f>SUMIFS(DesExtFrete!F:F,DesExtFrete!H:H,R:R,DesExtFrete!E:E,B:B)</f>
        <v>989.5</v>
      </c>
      <c r="M179" s="113">
        <f>SUMIFS(PagOutras!D:D,PagOutras!H:H,R:R,PagOutras!C:C,B:B)</f>
        <v>0</v>
      </c>
      <c r="N179" s="113">
        <f>SUMIFS(CarImplantacao!C:C,CarImplantacao!G:G,R:R,CarImplantacao!D:D,B:B,CarImplantacao!J:J,"Débito")</f>
        <v>0</v>
      </c>
      <c r="O179" s="113">
        <f t="shared" si="29"/>
        <v>1188448.23</v>
      </c>
      <c r="P179" s="131">
        <f t="shared" si="30"/>
        <v>61345.28</v>
      </c>
      <c r="Q179" s="115">
        <v>46143.0</v>
      </c>
      <c r="R179" s="15" t="str">
        <f t="shared" si="31"/>
        <v>05/2026</v>
      </c>
      <c r="S179" s="15" t="str">
        <f t="shared" si="32"/>
        <v>CXG-0526</v>
      </c>
    </row>
    <row r="180">
      <c r="A180" s="8" t="s">
        <v>13239</v>
      </c>
      <c r="B180" s="8" t="s">
        <v>1520</v>
      </c>
      <c r="C180" s="113">
        <f>SUMIFS(CarImplantacao!C:C,CarImplantacao!G:G,R:R,CarImplantacao!D:D,B:B,CarImplantacao!J:J,"Crédito")</f>
        <v>0</v>
      </c>
      <c r="D180" s="131">
        <f>SUMIFS(SaldoInicial!D:D,SaldoInicial!C:C,B:B,SaldoInicial!F:F,R:R)</f>
        <v>0</v>
      </c>
      <c r="E180" s="113">
        <f>SUMIFS(RecebimentoVenda!E:E,RecebimentoVenda!I:I,R:R,RecebimentoVenda!D:D,B:B)</f>
        <v>0</v>
      </c>
      <c r="F180" s="113">
        <f>SUMIFS(Transferencia!D:D,Transferencia!F:F,S:S,Transferencia!E:E,B:B)</f>
        <v>0</v>
      </c>
      <c r="G180" s="113">
        <f>SUMIFS(PagComisao!F:F,PagComisao!I:I,R:R,PagComisao!E:E,B:B)</f>
        <v>0</v>
      </c>
      <c r="H180" s="113">
        <f>SUMIFS(Transferencia!D:D,Transferencia!F:F,S:S,Transferencia!C:C,B:B)</f>
        <v>0</v>
      </c>
      <c r="I180" s="113">
        <f>SUMIFS(PagProdutor!F:F,PagProdutor!J:J,R:R,PagProdutor!E:E,B:B)</f>
        <v>0</v>
      </c>
      <c r="J180" s="113">
        <f>SUMIFS(PagFretes!E:E,PagFretes!J:J,R:R,PagFretes!D:D,B:B)+(SUMIFS(PagFreteIndividal!E:E,PagFreteIndividal!J:J,S:S,PagFreteIndividal!F:F,B:B))</f>
        <v>0</v>
      </c>
      <c r="K180" s="113">
        <f>SUMIFS(DespesasMensais!F:F,DespesasMensais!H:H,R:R,DespesasMensais!E:E,B:B)</f>
        <v>0</v>
      </c>
      <c r="L180" s="112">
        <f>SUMIFS(DesExtFrete!F:F,DesExtFrete!H:H,R:R,DesExtFrete!E:E,B:B)</f>
        <v>0</v>
      </c>
      <c r="M180" s="113">
        <f>SUMIFS(PagOutras!D:D,PagOutras!H:H,R:R,PagOutras!C:C,B:B)</f>
        <v>0</v>
      </c>
      <c r="N180" s="113">
        <f>SUMIFS(CarImplantacao!C:C,CarImplantacao!G:G,R:R,CarImplantacao!D:D,B:B,CarImplantacao!J:J,"Débito")</f>
        <v>0</v>
      </c>
      <c r="O180" s="113">
        <f t="shared" si="29"/>
        <v>0</v>
      </c>
      <c r="P180" s="131">
        <f t="shared" si="30"/>
        <v>0</v>
      </c>
      <c r="Q180" s="115">
        <v>46143.0</v>
      </c>
      <c r="R180" s="15" t="str">
        <f t="shared" si="31"/>
        <v>05/2026</v>
      </c>
      <c r="S180" s="15" t="str">
        <f t="shared" si="32"/>
        <v>CXG-0526</v>
      </c>
    </row>
    <row r="181">
      <c r="A181" s="8" t="s">
        <v>13240</v>
      </c>
      <c r="B181" s="8" t="s">
        <v>1509</v>
      </c>
      <c r="C181" s="113">
        <f>SUMIFS(CarImplantacao!C:C,CarImplantacao!G:G,R:R,CarImplantacao!D:D,B:B,CarImplantacao!J:J,"Crédito")</f>
        <v>0</v>
      </c>
      <c r="D181" s="131">
        <f>SUMIFS(SaldoInicial!D:D,SaldoInicial!C:C,B:B,SaldoInicial!F:F,R:R)</f>
        <v>0</v>
      </c>
      <c r="E181" s="113">
        <f>SUMIFS(RecebimentoVenda!E:E,RecebimentoVenda!I:I,R:R,RecebimentoVenda!D:D,B:B)</f>
        <v>622738.5</v>
      </c>
      <c r="F181" s="113">
        <f>SUMIFS(Transferencia!D:D,Transferencia!F:F,S:S,Transferencia!E:E,B:B)</f>
        <v>0</v>
      </c>
      <c r="G181" s="113">
        <f>SUMIFS(PagComisao!F:F,PagComisao!I:I,R:R,PagComisao!E:E,B:B)</f>
        <v>0</v>
      </c>
      <c r="H181" s="113">
        <f>SUMIFS(Transferencia!D:D,Transferencia!F:F,S:S,Transferencia!C:C,B:B)</f>
        <v>0</v>
      </c>
      <c r="I181" s="113">
        <f>SUMIFS(PagProdutor!F:F,PagProdutor!J:J,R:R,PagProdutor!E:E,B:B)</f>
        <v>524542</v>
      </c>
      <c r="J181" s="113">
        <f>SUMIFS(PagFretes!E:E,PagFretes!J:J,R:R,PagFretes!D:D,B:B)+(SUMIFS(PagFreteIndividal!E:E,PagFreteIndividal!J:J,S:S,PagFreteIndividal!F:F,B:B))</f>
        <v>0</v>
      </c>
      <c r="K181" s="113">
        <f>SUMIFS(DespesasMensais!F:F,DespesasMensais!H:H,R:R,DespesasMensais!E:E,B:B)</f>
        <v>0.5</v>
      </c>
      <c r="L181" s="112">
        <f>SUMIFS(DesExtFrete!F:F,DesExtFrete!H:H,R:R,DesExtFrete!E:E,B:B)</f>
        <v>0</v>
      </c>
      <c r="M181" s="113">
        <f>SUMIFS(PagOutras!D:D,PagOutras!H:H,R:R,PagOutras!C:C,B:B)</f>
        <v>98196</v>
      </c>
      <c r="N181" s="113">
        <f>SUMIFS(CarImplantacao!C:C,CarImplantacao!G:G,R:R,CarImplantacao!D:D,B:B,CarImplantacao!J:J,"Débito")</f>
        <v>0</v>
      </c>
      <c r="O181" s="113">
        <f t="shared" si="29"/>
        <v>622738.5</v>
      </c>
      <c r="P181" s="131">
        <f t="shared" si="30"/>
        <v>0</v>
      </c>
      <c r="Q181" s="115">
        <v>46143.0</v>
      </c>
      <c r="R181" s="15" t="str">
        <f t="shared" si="31"/>
        <v>05/2026</v>
      </c>
      <c r="S181" s="15" t="str">
        <f t="shared" si="32"/>
        <v>CXG-0526</v>
      </c>
    </row>
    <row r="182">
      <c r="A182" s="8" t="s">
        <v>13241</v>
      </c>
      <c r="B182" s="8" t="s">
        <v>378</v>
      </c>
      <c r="C182" s="113">
        <f>SUMIFS(CarImplantacao!C:C,CarImplantacao!G:G,R:R,CarImplantacao!D:D,B:B,CarImplantacao!J:J,"Crédito")</f>
        <v>0</v>
      </c>
      <c r="D182" s="131">
        <f>SUMIFS(SaldoInicial!D:D,SaldoInicial!C:C,B:B,SaldoInicial!F:F,R:R)</f>
        <v>0</v>
      </c>
      <c r="E182" s="113">
        <f>SUMIFS(RecebimentoVenda!E:E,RecebimentoVenda!I:I,R:R,RecebimentoVenda!D:D,B:B)</f>
        <v>0</v>
      </c>
      <c r="F182" s="113">
        <f>SUMIFS(Transferencia!D:D,Transferencia!F:F,S:S,Transferencia!E:E,B:B)</f>
        <v>0</v>
      </c>
      <c r="G182" s="113">
        <f>SUMIFS(PagComisao!F:F,PagComisao!I:I,R:R,PagComisao!E:E,B:B)</f>
        <v>0</v>
      </c>
      <c r="H182" s="113">
        <f>SUMIFS(Transferencia!D:D,Transferencia!F:F,S:S,Transferencia!C:C,B:B)</f>
        <v>0</v>
      </c>
      <c r="I182" s="113">
        <f>SUMIFS(PagProdutor!F:F,PagProdutor!J:J,R:R,PagProdutor!E:E,B:B)</f>
        <v>0</v>
      </c>
      <c r="J182" s="113">
        <f>SUMIFS(PagFretes!E:E,PagFretes!J:J,R:R,PagFretes!D:D,B:B)+(SUMIFS(PagFreteIndividal!E:E,PagFreteIndividal!J:J,S:S,PagFreteIndividal!F:F,B:B))</f>
        <v>0</v>
      </c>
      <c r="K182" s="113">
        <f>SUMIFS(DespesasMensais!F:F,DespesasMensais!H:H,R:R,DespesasMensais!E:E,B:B)</f>
        <v>0</v>
      </c>
      <c r="L182" s="112">
        <f>SUMIFS(DesExtFrete!F:F,DesExtFrete!H:H,R:R,DesExtFrete!E:E,B:B)</f>
        <v>0</v>
      </c>
      <c r="M182" s="113">
        <f>SUMIFS(PagOutras!D:D,PagOutras!H:H,R:R,PagOutras!C:C,B:B)</f>
        <v>0</v>
      </c>
      <c r="N182" s="113">
        <f>SUMIFS(CarImplantacao!C:C,CarImplantacao!G:G,R:R,CarImplantacao!D:D,B:B,CarImplantacao!J:J,"Débito")</f>
        <v>0</v>
      </c>
      <c r="O182" s="113">
        <f t="shared" si="29"/>
        <v>0</v>
      </c>
      <c r="P182" s="131">
        <f t="shared" si="30"/>
        <v>0</v>
      </c>
      <c r="Q182" s="115">
        <v>46143.0</v>
      </c>
      <c r="R182" s="15" t="str">
        <f t="shared" si="31"/>
        <v>05/2026</v>
      </c>
      <c r="S182" s="15" t="str">
        <f t="shared" si="32"/>
        <v>CXG-0526</v>
      </c>
    </row>
    <row r="183">
      <c r="A183" s="8" t="s">
        <v>13242</v>
      </c>
      <c r="B183" s="8" t="s">
        <v>405</v>
      </c>
      <c r="C183" s="113">
        <f>SUMIFS(CarImplantacao!C:C,CarImplantacao!G:G,R:R,CarImplantacao!D:D,B:B,CarImplantacao!J:J,"Crédito")</f>
        <v>0</v>
      </c>
      <c r="D183" s="131">
        <f>SUMIFS(SaldoInicial!D:D,SaldoInicial!C:C,B:B,SaldoInicial!F:F,R:R)</f>
        <v>0</v>
      </c>
      <c r="E183" s="113">
        <f>SUMIFS(RecebimentoVenda!E:E,RecebimentoVenda!I:I,R:R,RecebimentoVenda!D:D,B:B)</f>
        <v>0</v>
      </c>
      <c r="F183" s="113">
        <f>SUMIFS(Transferencia!D:D,Transferencia!F:F,S:S,Transferencia!E:E,B:B)</f>
        <v>0</v>
      </c>
      <c r="G183" s="113">
        <f>SUMIFS(PagComisao!F:F,PagComisao!I:I,R:R,PagComisao!E:E,B:B)</f>
        <v>0</v>
      </c>
      <c r="H183" s="113">
        <f>SUMIFS(Transferencia!D:D,Transferencia!F:F,S:S,Transferencia!C:C,B:B)</f>
        <v>0</v>
      </c>
      <c r="I183" s="113">
        <f>SUMIFS(PagProdutor!F:F,PagProdutor!J:J,R:R,PagProdutor!E:E,B:B)</f>
        <v>0</v>
      </c>
      <c r="J183" s="113">
        <f>SUMIFS(PagFretes!E:E,PagFretes!J:J,R:R,PagFretes!D:D,B:B)+(SUMIFS(PagFreteIndividal!E:E,PagFreteIndividal!J:J,S:S,PagFreteIndividal!F:F,B:B))</f>
        <v>0</v>
      </c>
      <c r="K183" s="113">
        <f>SUMIFS(DespesasMensais!F:F,DespesasMensais!H:H,R:R,DespesasMensais!E:E,B:B)</f>
        <v>0</v>
      </c>
      <c r="L183" s="112">
        <f>SUMIFS(DesExtFrete!F:F,DesExtFrete!H:H,R:R,DesExtFrete!E:E,B:B)</f>
        <v>0</v>
      </c>
      <c r="M183" s="113">
        <f>SUMIFS(PagOutras!D:D,PagOutras!H:H,R:R,PagOutras!C:C,B:B)</f>
        <v>0</v>
      </c>
      <c r="N183" s="113">
        <f>SUMIFS(CarImplantacao!C:C,CarImplantacao!G:G,R:R,CarImplantacao!D:D,B:B,CarImplantacao!J:J,"Débito")</f>
        <v>0</v>
      </c>
      <c r="O183" s="113">
        <f t="shared" si="29"/>
        <v>0</v>
      </c>
      <c r="P183" s="131">
        <f t="shared" si="30"/>
        <v>0</v>
      </c>
      <c r="Q183" s="115">
        <v>46143.0</v>
      </c>
      <c r="R183" s="15" t="str">
        <f t="shared" si="31"/>
        <v>05/2026</v>
      </c>
      <c r="S183" s="15" t="str">
        <f t="shared" si="32"/>
        <v>CXG-0526</v>
      </c>
    </row>
    <row r="184">
      <c r="A184" s="8" t="s">
        <v>13243</v>
      </c>
      <c r="B184" s="8" t="s">
        <v>1575</v>
      </c>
      <c r="C184" s="113">
        <f>SUMIFS(CarImplantacao!C:C,CarImplantacao!G:G,R:R,CarImplantacao!D:D,B:B,CarImplantacao!J:J,"Crédito")</f>
        <v>0</v>
      </c>
      <c r="D184" s="131">
        <f>SUMIFS(SaldoInicial!D:D,SaldoInicial!C:C,B:B,SaldoInicial!F:F,R:R)</f>
        <v>0</v>
      </c>
      <c r="E184" s="113">
        <f>SUMIFS(RecebimentoVenda!E:E,RecebimentoVenda!I:I,R:R,RecebimentoVenda!D:D,B:B)</f>
        <v>1337339.98</v>
      </c>
      <c r="F184" s="113">
        <f>SUMIFS(Transferencia!D:D,Transferencia!F:F,S:S,Transferencia!E:E,B:B)</f>
        <v>0</v>
      </c>
      <c r="G184" s="113">
        <f>SUMIFS(PagComisao!F:F,PagComisao!I:I,R:R,PagComisao!E:E,B:B)</f>
        <v>0</v>
      </c>
      <c r="H184" s="113">
        <f>SUMIFS(Transferencia!D:D,Transferencia!F:F,S:S,Transferencia!C:C,B:B)</f>
        <v>0</v>
      </c>
      <c r="I184" s="113">
        <f>SUMIFS(PagProdutor!F:F,PagProdutor!J:J,R:R,PagProdutor!E:E,B:B)</f>
        <v>896653.98</v>
      </c>
      <c r="J184" s="113">
        <f>SUMIFS(PagFretes!E:E,PagFretes!J:J,R:R,PagFretes!D:D,B:B)+(SUMIFS(PagFreteIndividal!E:E,PagFreteIndividal!J:J,S:S,PagFreteIndividal!F:F,B:B))</f>
        <v>390836</v>
      </c>
      <c r="K184" s="113">
        <f>SUMIFS(DespesasMensais!F:F,DespesasMensais!H:H,R:R,DespesasMensais!E:E,B:B)</f>
        <v>0</v>
      </c>
      <c r="L184" s="112">
        <f>SUMIFS(DesExtFrete!F:F,DesExtFrete!H:H,R:R,DesExtFrete!E:E,B:B)</f>
        <v>0</v>
      </c>
      <c r="M184" s="113">
        <f>SUMIFS(PagOutras!D:D,PagOutras!H:H,R:R,PagOutras!C:C,B:B)</f>
        <v>49850</v>
      </c>
      <c r="N184" s="113">
        <f>SUMIFS(CarImplantacao!C:C,CarImplantacao!G:G,R:R,CarImplantacao!D:D,B:B,CarImplantacao!J:J,"Débito")</f>
        <v>0</v>
      </c>
      <c r="O184" s="113">
        <f t="shared" si="29"/>
        <v>1337339.98</v>
      </c>
      <c r="P184" s="131">
        <f t="shared" si="30"/>
        <v>0</v>
      </c>
      <c r="Q184" s="115">
        <v>46143.0</v>
      </c>
      <c r="R184" s="15" t="str">
        <f t="shared" si="31"/>
        <v>05/2026</v>
      </c>
      <c r="S184" s="15" t="str">
        <f t="shared" si="32"/>
        <v>CXG-0526</v>
      </c>
    </row>
    <row r="185">
      <c r="A185" s="8" t="s">
        <v>13244</v>
      </c>
      <c r="B185" s="8" t="s">
        <v>2193</v>
      </c>
      <c r="C185" s="113">
        <f>SUMIFS(CarImplantacao!C:C,CarImplantacao!G:G,R:R,CarImplantacao!D:D,B:B,CarImplantacao!J:J,"Crédito")</f>
        <v>0</v>
      </c>
      <c r="D185" s="131">
        <f>SUMIFS(SaldoInicial!D:D,SaldoInicial!C:C,B:B,SaldoInicial!F:F,R:R)</f>
        <v>734006.3</v>
      </c>
      <c r="E185" s="113">
        <f>SUMIFS(RecebimentoVenda!E:E,RecebimentoVenda!I:I,R:R,RecebimentoVenda!D:D,B:B)</f>
        <v>4598577.67</v>
      </c>
      <c r="F185" s="113">
        <f>SUMIFS(Transferencia!D:D,Transferencia!F:F,S:S,Transferencia!E:E,B:B)</f>
        <v>0</v>
      </c>
      <c r="G185" s="113">
        <f>SUMIFS(PagComisao!F:F,PagComisao!I:I,R:R,PagComisao!E:E,B:B)</f>
        <v>0</v>
      </c>
      <c r="H185" s="113">
        <f>SUMIFS(Transferencia!D:D,Transferencia!F:F,S:S,Transferencia!C:C,B:B)</f>
        <v>150000</v>
      </c>
      <c r="I185" s="113">
        <f>SUMIFS(PagProdutor!F:F,PagProdutor!J:J,R:R,PagProdutor!E:E,B:B)</f>
        <v>3937166.36</v>
      </c>
      <c r="J185" s="113">
        <f>SUMIFS(PagFretes!E:E,PagFretes!J:J,R:R,PagFretes!D:D,B:B)+(SUMIFS(PagFreteIndividal!E:E,PagFreteIndividal!J:J,S:S,PagFreteIndividal!F:F,B:B))</f>
        <v>682235.02</v>
      </c>
      <c r="K185" s="113">
        <f>SUMIFS(DespesasMensais!F:F,DespesasMensais!H:H,R:R,DespesasMensais!E:E,B:B)</f>
        <v>106347.59</v>
      </c>
      <c r="L185" s="112">
        <f>SUMIFS(DesExtFrete!F:F,DesExtFrete!H:H,R:R,DesExtFrete!E:E,B:B)</f>
        <v>2401</v>
      </c>
      <c r="M185" s="113">
        <f>SUMIFS(PagOutras!D:D,PagOutras!H:H,R:R,PagOutras!C:C,B:B)</f>
        <v>150000</v>
      </c>
      <c r="N185" s="113">
        <f>SUMIFS(CarImplantacao!C:C,CarImplantacao!G:G,R:R,CarImplantacao!D:D,B:B,CarImplantacao!J:J,"Débito")</f>
        <v>0</v>
      </c>
      <c r="O185" s="113">
        <f t="shared" si="29"/>
        <v>5028149.97</v>
      </c>
      <c r="P185" s="131">
        <f t="shared" si="30"/>
        <v>304434</v>
      </c>
      <c r="Q185" s="115">
        <v>46143.0</v>
      </c>
      <c r="R185" s="15" t="str">
        <f t="shared" si="31"/>
        <v>05/2026</v>
      </c>
      <c r="S185" s="15" t="str">
        <f t="shared" si="32"/>
        <v>CXG-0526</v>
      </c>
    </row>
    <row r="186">
      <c r="A186" s="8" t="s">
        <v>13245</v>
      </c>
      <c r="B186" s="20" t="s">
        <v>2212</v>
      </c>
      <c r="C186" s="113">
        <f>SUMIFS(CarImplantacao!C:C,CarImplantacao!G:G,R:R,CarImplantacao!D:D,B:B,CarImplantacao!J:J,"Crédito")</f>
        <v>0</v>
      </c>
      <c r="D186" s="131">
        <f>SUMIFS(SaldoInicial!D:D,SaldoInicial!C:C,B:B,SaldoInicial!F:F,R:R)</f>
        <v>0</v>
      </c>
      <c r="E186" s="113">
        <f>SUMIFS(RecebimentoVenda!E:E,RecebimentoVenda!I:I,R:R,RecebimentoVenda!D:D,B:B)</f>
        <v>0</v>
      </c>
      <c r="F186" s="113">
        <f>SUMIFS(Transferencia!D:D,Transferencia!F:F,S:S,Transferencia!E:E,B:B)</f>
        <v>0</v>
      </c>
      <c r="G186" s="113">
        <f>SUMIFS(PagComisao!F:F,PagComisao!I:I,R:R,PagComisao!E:E,B:B)</f>
        <v>0</v>
      </c>
      <c r="H186" s="113">
        <f>SUMIFS(Transferencia!D:D,Transferencia!F:F,S:S,Transferencia!C:C,B:B)</f>
        <v>0</v>
      </c>
      <c r="I186" s="113">
        <f>SUMIFS(PagProdutor!F:F,PagProdutor!J:J,R:R,PagProdutor!E:E,B:B)</f>
        <v>0</v>
      </c>
      <c r="J186" s="113">
        <f>SUMIFS(PagFretes!E:E,PagFretes!J:J,R:R,PagFretes!D:D,B:B)+(SUMIFS(PagFreteIndividal!E:E,PagFreteIndividal!J:J,S:S,PagFreteIndividal!F:F,B:B))</f>
        <v>0</v>
      </c>
      <c r="K186" s="113">
        <f>SUMIFS(DespesasMensais!F:F,DespesasMensais!H:H,R:R,DespesasMensais!E:E,B:B)</f>
        <v>0</v>
      </c>
      <c r="L186" s="112">
        <f>SUMIFS(DesExtFrete!F:F,DesExtFrete!H:H,R:R,DesExtFrete!E:E,B:B)</f>
        <v>0</v>
      </c>
      <c r="M186" s="113">
        <f>SUMIFS(PagOutras!D:D,PagOutras!H:H,R:R,PagOutras!C:C,B:B)</f>
        <v>0</v>
      </c>
      <c r="N186" s="113">
        <f>SUMIFS(CarImplantacao!C:C,CarImplantacao!G:G,R:R,CarImplantacao!D:D,B:B,CarImplantacao!J:J,"Débito")</f>
        <v>0</v>
      </c>
      <c r="O186" s="113">
        <f t="shared" si="29"/>
        <v>0</v>
      </c>
      <c r="P186" s="131">
        <f t="shared" si="30"/>
        <v>0</v>
      </c>
      <c r="Q186" s="115">
        <v>46143.0</v>
      </c>
      <c r="R186" s="15" t="str">
        <f t="shared" si="31"/>
        <v>05/2026</v>
      </c>
      <c r="S186" s="15" t="str">
        <f t="shared" si="32"/>
        <v>CXG-0526</v>
      </c>
    </row>
    <row r="187">
      <c r="A187" s="8" t="s">
        <v>13246</v>
      </c>
      <c r="C187" s="113">
        <f>SUMIFS(CarImplantacao!C:C,CarImplantacao!G:G,R:R,CarImplantacao!D:D,B:B,CarImplantacao!J:J,"Crédito")</f>
        <v>0</v>
      </c>
      <c r="D187" s="131">
        <f>SUMIFS(SaldoInicial!D:D,SaldoInicial!C:C,B:B,SaldoInicial!F:F,R:R)</f>
        <v>0</v>
      </c>
      <c r="E187" s="113">
        <f>SUMIFS(RecebimentoVenda!E:E,RecebimentoVenda!I:I,R:R,RecebimentoVenda!D:D,B:B)</f>
        <v>0</v>
      </c>
      <c r="F187" s="113">
        <f>SUMIFS(Transferencia!D:D,Transferencia!F:F,S:S,Transferencia!E:E,B:B)</f>
        <v>0</v>
      </c>
      <c r="G187" s="113">
        <f>SUMIFS(PagComisao!F:F,PagComisao!I:I,R:R,PagComisao!E:E,B:B)</f>
        <v>0</v>
      </c>
      <c r="H187" s="113">
        <f>SUMIFS(Transferencia!D:D,Transferencia!F:F,S:S,Transferencia!C:C,B:B)</f>
        <v>0</v>
      </c>
      <c r="I187" s="113">
        <f>SUMIFS(PagProdutor!F:F,PagProdutor!J:J,R:R,PagProdutor!E:E,B:B)</f>
        <v>0</v>
      </c>
      <c r="J187" s="113">
        <f>SUMIFS(PagFretes!E:E,PagFretes!J:J,R:R,PagFretes!D:D,B:B)+(SUMIFS(PagFreteIndividal!E:E,PagFreteIndividal!J:J,S:S,PagFreteIndividal!F:F,B:B))</f>
        <v>0</v>
      </c>
      <c r="K187" s="113">
        <f>SUMIFS(DespesasMensais!F:F,DespesasMensais!H:H,R:R,DespesasMensais!E:E,B:B)</f>
        <v>0</v>
      </c>
      <c r="L187" s="112">
        <f>SUMIFS(DesExtFrete!F:F,DesExtFrete!H:H,R:R,DesExtFrete!E:E,B:B)</f>
        <v>0</v>
      </c>
      <c r="M187" s="113">
        <f>SUMIFS(PagOutras!D:D,PagOutras!H:H,R:R,PagOutras!C:C,B:B)</f>
        <v>0</v>
      </c>
      <c r="N187" s="113">
        <f>SUMIFS(CarImplantacao!C:C,CarImplantacao!G:G,R:R,CarImplantacao!D:D,B:B,CarImplantacao!J:J,"Débito")</f>
        <v>0</v>
      </c>
      <c r="O187" s="113">
        <f t="shared" si="29"/>
        <v>0</v>
      </c>
      <c r="P187" s="131">
        <f t="shared" si="30"/>
        <v>0</v>
      </c>
      <c r="Q187" s="15"/>
      <c r="R187" s="15" t="str">
        <f t="shared" si="31"/>
        <v>12/1899</v>
      </c>
      <c r="S187" s="15" t="str">
        <f t="shared" si="32"/>
        <v/>
      </c>
    </row>
    <row r="188">
      <c r="A188" s="8" t="s">
        <v>13247</v>
      </c>
      <c r="B188" s="8" t="s">
        <v>1505</v>
      </c>
      <c r="C188" s="113">
        <f>SUMIFS(CarImplantacao!C:C,CarImplantacao!G:G,R:R,CarImplantacao!D:D,B:B,CarImplantacao!J:J,"Crédito")</f>
        <v>0</v>
      </c>
      <c r="D188" s="131">
        <f>SUMIFS(SaldoInicial!D:D,SaldoInicial!C:C,B:B,SaldoInicial!F:F,R:R)</f>
        <v>82140.89</v>
      </c>
      <c r="E188" s="113">
        <f>SUMIFS(RecebimentoVenda!E:E,RecebimentoVenda!I:I,R:R,RecebimentoVenda!D:D,B:B)</f>
        <v>0</v>
      </c>
      <c r="F188" s="113">
        <f>SUMIFS(Transferencia!D:D,Transferencia!F:F,S:S,Transferencia!E:E,B:B)</f>
        <v>0</v>
      </c>
      <c r="G188" s="113">
        <f>SUMIFS(PagComisao!F:F,PagComisao!I:I,R:R,PagComisao!E:E,B:B)</f>
        <v>0</v>
      </c>
      <c r="H188" s="113">
        <f>SUMIFS(Transferencia!D:D,Transferencia!F:F,S:S,Transferencia!C:C,B:B)</f>
        <v>0</v>
      </c>
      <c r="I188" s="113">
        <f>SUMIFS(PagProdutor!F:F,PagProdutor!J:J,R:R,PagProdutor!E:E,B:B)</f>
        <v>0</v>
      </c>
      <c r="J188" s="113">
        <f>SUMIFS(PagFretes!E:E,PagFretes!J:J,R:R,PagFretes!D:D,B:B)+(SUMIFS(PagFreteIndividal!E:E,PagFreteIndividal!J:J,S:S,PagFreteIndividal!F:F,B:B))</f>
        <v>0</v>
      </c>
      <c r="K188" s="113">
        <f>SUMIFS(DespesasMensais!F:F,DespesasMensais!H:H,R:R,DespesasMensais!E:E,B:B)</f>
        <v>0</v>
      </c>
      <c r="L188" s="112">
        <f>SUMIFS(DesExtFrete!F:F,DesExtFrete!H:H,R:R,DesExtFrete!E:E,B:B)</f>
        <v>0</v>
      </c>
      <c r="M188" s="113">
        <f>SUMIFS(PagOutras!D:D,PagOutras!H:H,R:R,PagOutras!C:C,B:B)</f>
        <v>0</v>
      </c>
      <c r="N188" s="113">
        <f>SUMIFS(CarImplantacao!C:C,CarImplantacao!G:G,R:R,CarImplantacao!D:D,B:B,CarImplantacao!J:J,"Débito")</f>
        <v>0</v>
      </c>
      <c r="O188" s="113">
        <f t="shared" si="29"/>
        <v>0</v>
      </c>
      <c r="P188" s="131">
        <f t="shared" si="30"/>
        <v>82140.89</v>
      </c>
      <c r="Q188" s="115">
        <v>46174.0</v>
      </c>
      <c r="R188" s="15" t="str">
        <f t="shared" si="31"/>
        <v>06/2026</v>
      </c>
      <c r="S188" s="15" t="str">
        <f t="shared" si="32"/>
        <v>CXG-0626</v>
      </c>
    </row>
    <row r="189">
      <c r="A189" s="8" t="s">
        <v>13248</v>
      </c>
      <c r="B189" s="8" t="s">
        <v>1478</v>
      </c>
      <c r="C189" s="113">
        <f>SUMIFS(CarImplantacao!C:C,CarImplantacao!G:G,R:R,CarImplantacao!D:D,B:B,CarImplantacao!J:J,"Crédito")</f>
        <v>0</v>
      </c>
      <c r="D189" s="131">
        <f>SUMIFS(SaldoInicial!D:D,SaldoInicial!C:C,B:B,SaldoInicial!F:F,R:R)</f>
        <v>61345.28</v>
      </c>
      <c r="E189" s="113">
        <f>SUMIFS(RecebimentoVenda!E:E,RecebimentoVenda!I:I,R:R,RecebimentoVenda!D:D,B:B)</f>
        <v>0</v>
      </c>
      <c r="F189" s="113">
        <f>SUMIFS(Transferencia!D:D,Transferencia!F:F,S:S,Transferencia!E:E,B:B)</f>
        <v>0</v>
      </c>
      <c r="G189" s="113">
        <f>SUMIFS(PagComisao!F:F,PagComisao!I:I,R:R,PagComisao!E:E,B:B)</f>
        <v>0</v>
      </c>
      <c r="H189" s="113">
        <f>SUMIFS(Transferencia!D:D,Transferencia!F:F,S:S,Transferencia!C:C,B:B)</f>
        <v>0</v>
      </c>
      <c r="I189" s="113">
        <f>SUMIFS(PagProdutor!F:F,PagProdutor!J:J,R:R,PagProdutor!E:E,B:B)</f>
        <v>0</v>
      </c>
      <c r="J189" s="113">
        <f>SUMIFS(PagFretes!E:E,PagFretes!J:J,R:R,PagFretes!D:D,B:B)+(SUMIFS(PagFreteIndividal!E:E,PagFreteIndividal!J:J,S:S,PagFreteIndividal!F:F,B:B))</f>
        <v>30501.2</v>
      </c>
      <c r="K189" s="113">
        <f>SUMIFS(DespesasMensais!F:F,DespesasMensais!H:H,R:R,DespesasMensais!E:E,B:B)</f>
        <v>14148.81</v>
      </c>
      <c r="L189" s="112">
        <f>SUMIFS(DesExtFrete!F:F,DesExtFrete!H:H,R:R,DesExtFrete!E:E,B:B)</f>
        <v>0</v>
      </c>
      <c r="M189" s="113">
        <f>SUMIFS(PagOutras!D:D,PagOutras!H:H,R:R,PagOutras!C:C,B:B)</f>
        <v>0</v>
      </c>
      <c r="N189" s="113">
        <f>SUMIFS(CarImplantacao!C:C,CarImplantacao!G:G,R:R,CarImplantacao!D:D,B:B,CarImplantacao!J:J,"Débito")</f>
        <v>0</v>
      </c>
      <c r="O189" s="113">
        <f t="shared" si="29"/>
        <v>44650.01</v>
      </c>
      <c r="P189" s="131">
        <f t="shared" si="30"/>
        <v>16695.27</v>
      </c>
      <c r="Q189" s="115">
        <v>46174.0</v>
      </c>
      <c r="R189" s="15" t="str">
        <f t="shared" si="31"/>
        <v>06/2026</v>
      </c>
      <c r="S189" s="15" t="str">
        <f t="shared" si="32"/>
        <v>CXG-0626</v>
      </c>
    </row>
    <row r="190">
      <c r="A190" s="8" t="s">
        <v>13249</v>
      </c>
      <c r="B190" s="8" t="s">
        <v>1520</v>
      </c>
      <c r="C190" s="113">
        <f>SUMIFS(CarImplantacao!C:C,CarImplantacao!G:G,R:R,CarImplantacao!D:D,B:B,CarImplantacao!J:J,"Crédito")</f>
        <v>0</v>
      </c>
      <c r="D190" s="131">
        <f>SUMIFS(SaldoInicial!D:D,SaldoInicial!C:C,B:B,SaldoInicial!F:F,R:R)</f>
        <v>0</v>
      </c>
      <c r="E190" s="113">
        <f>SUMIFS(RecebimentoVenda!E:E,RecebimentoVenda!I:I,R:R,RecebimentoVenda!D:D,B:B)</f>
        <v>0</v>
      </c>
      <c r="F190" s="113">
        <f>SUMIFS(Transferencia!D:D,Transferencia!F:F,S:S,Transferencia!E:E,B:B)</f>
        <v>0</v>
      </c>
      <c r="G190" s="113">
        <f>SUMIFS(PagComisao!F:F,PagComisao!I:I,R:R,PagComisao!E:E,B:B)</f>
        <v>0</v>
      </c>
      <c r="H190" s="113">
        <f>SUMIFS(Transferencia!D:D,Transferencia!F:F,S:S,Transferencia!C:C,B:B)</f>
        <v>0</v>
      </c>
      <c r="I190" s="113">
        <f>SUMIFS(PagProdutor!F:F,PagProdutor!J:J,R:R,PagProdutor!E:E,B:B)</f>
        <v>0</v>
      </c>
      <c r="J190" s="113">
        <f>SUMIFS(PagFretes!E:E,PagFretes!J:J,R:R,PagFretes!D:D,B:B)+(SUMIFS(PagFreteIndividal!E:E,PagFreteIndividal!J:J,S:S,PagFreteIndividal!F:F,B:B))</f>
        <v>0</v>
      </c>
      <c r="K190" s="113">
        <f>SUMIFS(DespesasMensais!F:F,DespesasMensais!H:H,R:R,DespesasMensais!E:E,B:B)</f>
        <v>0</v>
      </c>
      <c r="L190" s="112">
        <f>SUMIFS(DesExtFrete!F:F,DesExtFrete!H:H,R:R,DesExtFrete!E:E,B:B)</f>
        <v>0</v>
      </c>
      <c r="M190" s="113">
        <f>SUMIFS(PagOutras!D:D,PagOutras!H:H,R:R,PagOutras!C:C,B:B)</f>
        <v>0</v>
      </c>
      <c r="N190" s="113">
        <f>SUMIFS(CarImplantacao!C:C,CarImplantacao!G:G,R:R,CarImplantacao!D:D,B:B,CarImplantacao!J:J,"Débito")</f>
        <v>0</v>
      </c>
      <c r="O190" s="113">
        <f t="shared" si="29"/>
        <v>0</v>
      </c>
      <c r="P190" s="131">
        <f t="shared" si="30"/>
        <v>0</v>
      </c>
      <c r="Q190" s="115">
        <v>46174.0</v>
      </c>
      <c r="R190" s="15" t="str">
        <f t="shared" si="31"/>
        <v>06/2026</v>
      </c>
      <c r="S190" s="15" t="str">
        <f t="shared" si="32"/>
        <v>CXG-0626</v>
      </c>
    </row>
    <row r="191">
      <c r="A191" s="8" t="s">
        <v>13250</v>
      </c>
      <c r="B191" s="8" t="s">
        <v>1509</v>
      </c>
      <c r="C191" s="113">
        <f>SUMIFS(CarImplantacao!C:C,CarImplantacao!G:G,R:R,CarImplantacao!D:D,B:B,CarImplantacao!J:J,"Crédito")</f>
        <v>0</v>
      </c>
      <c r="D191" s="131">
        <f>SUMIFS(SaldoInicial!D:D,SaldoInicial!C:C,B:B,SaldoInicial!F:F,R:R)</f>
        <v>0</v>
      </c>
      <c r="E191" s="113">
        <f>SUMIFS(RecebimentoVenda!E:E,RecebimentoVenda!I:I,R:R,RecebimentoVenda!D:D,B:B)</f>
        <v>0</v>
      </c>
      <c r="F191" s="113">
        <f>SUMIFS(Transferencia!D:D,Transferencia!F:F,S:S,Transferencia!E:E,B:B)</f>
        <v>0</v>
      </c>
      <c r="G191" s="113">
        <f>SUMIFS(PagComisao!F:F,PagComisao!I:I,R:R,PagComisao!E:E,B:B)</f>
        <v>0</v>
      </c>
      <c r="H191" s="113">
        <f>SUMIFS(Transferencia!D:D,Transferencia!F:F,S:S,Transferencia!C:C,B:B)</f>
        <v>0</v>
      </c>
      <c r="I191" s="113">
        <f>SUMIFS(PagProdutor!F:F,PagProdutor!J:J,R:R,PagProdutor!E:E,B:B)</f>
        <v>0</v>
      </c>
      <c r="J191" s="113">
        <f>SUMIFS(PagFretes!E:E,PagFretes!J:J,R:R,PagFretes!D:D,B:B)+(SUMIFS(PagFreteIndividal!E:E,PagFreteIndividal!J:J,S:S,PagFreteIndividal!F:F,B:B))</f>
        <v>0</v>
      </c>
      <c r="K191" s="113">
        <f>SUMIFS(DespesasMensais!F:F,DespesasMensais!H:H,R:R,DespesasMensais!E:E,B:B)</f>
        <v>0</v>
      </c>
      <c r="L191" s="112">
        <f>SUMIFS(DesExtFrete!F:F,DesExtFrete!H:H,R:R,DesExtFrete!E:E,B:B)</f>
        <v>0</v>
      </c>
      <c r="M191" s="113">
        <f>SUMIFS(PagOutras!D:D,PagOutras!H:H,R:R,PagOutras!C:C,B:B)</f>
        <v>0</v>
      </c>
      <c r="N191" s="113">
        <f>SUMIFS(CarImplantacao!C:C,CarImplantacao!G:G,R:R,CarImplantacao!D:D,B:B,CarImplantacao!J:J,"Débito")</f>
        <v>0</v>
      </c>
      <c r="O191" s="113">
        <f t="shared" si="29"/>
        <v>0</v>
      </c>
      <c r="P191" s="131">
        <f t="shared" si="30"/>
        <v>0</v>
      </c>
      <c r="Q191" s="115">
        <v>46174.0</v>
      </c>
      <c r="R191" s="15" t="str">
        <f t="shared" si="31"/>
        <v>06/2026</v>
      </c>
      <c r="S191" s="15" t="str">
        <f t="shared" si="32"/>
        <v>CXG-0626</v>
      </c>
    </row>
    <row r="192">
      <c r="A192" s="8" t="s">
        <v>13251</v>
      </c>
      <c r="B192" s="8" t="s">
        <v>378</v>
      </c>
      <c r="C192" s="113">
        <f>SUMIFS(CarImplantacao!C:C,CarImplantacao!G:G,R:R,CarImplantacao!D:D,B:B,CarImplantacao!J:J,"Crédito")</f>
        <v>0</v>
      </c>
      <c r="D192" s="131">
        <f>SUMIFS(SaldoInicial!D:D,SaldoInicial!C:C,B:B,SaldoInicial!F:F,R:R)</f>
        <v>0</v>
      </c>
      <c r="E192" s="113">
        <f>SUMIFS(RecebimentoVenda!E:E,RecebimentoVenda!I:I,R:R,RecebimentoVenda!D:D,B:B)</f>
        <v>0</v>
      </c>
      <c r="F192" s="113">
        <f>SUMIFS(Transferencia!D:D,Transferencia!F:F,S:S,Transferencia!E:E,B:B)</f>
        <v>0</v>
      </c>
      <c r="G192" s="113">
        <f>SUMIFS(PagComisao!F:F,PagComisao!I:I,R:R,PagComisao!E:E,B:B)</f>
        <v>0</v>
      </c>
      <c r="H192" s="113">
        <f>SUMIFS(Transferencia!D:D,Transferencia!F:F,S:S,Transferencia!C:C,B:B)</f>
        <v>0</v>
      </c>
      <c r="I192" s="113">
        <f>SUMIFS(PagProdutor!F:F,PagProdutor!J:J,R:R,PagProdutor!E:E,B:B)</f>
        <v>0</v>
      </c>
      <c r="J192" s="113">
        <f>SUMIFS(PagFretes!E:E,PagFretes!J:J,R:R,PagFretes!D:D,B:B)+(SUMIFS(PagFreteIndividal!E:E,PagFreteIndividal!J:J,S:S,PagFreteIndividal!F:F,B:B))</f>
        <v>0</v>
      </c>
      <c r="K192" s="113">
        <f>SUMIFS(DespesasMensais!F:F,DespesasMensais!H:H,R:R,DespesasMensais!E:E,B:B)</f>
        <v>0</v>
      </c>
      <c r="L192" s="112">
        <f>SUMIFS(DesExtFrete!F:F,DesExtFrete!H:H,R:R,DesExtFrete!E:E,B:B)</f>
        <v>0</v>
      </c>
      <c r="M192" s="113">
        <f>SUMIFS(PagOutras!D:D,PagOutras!H:H,R:R,PagOutras!C:C,B:B)</f>
        <v>0</v>
      </c>
      <c r="N192" s="113">
        <f>SUMIFS(CarImplantacao!C:C,CarImplantacao!G:G,R:R,CarImplantacao!D:D,B:B,CarImplantacao!J:J,"Débito")</f>
        <v>0</v>
      </c>
      <c r="O192" s="113">
        <f t="shared" si="29"/>
        <v>0</v>
      </c>
      <c r="P192" s="131">
        <f t="shared" si="30"/>
        <v>0</v>
      </c>
      <c r="Q192" s="115">
        <v>46174.0</v>
      </c>
      <c r="R192" s="15" t="str">
        <f t="shared" si="31"/>
        <v>06/2026</v>
      </c>
      <c r="S192" s="15" t="str">
        <f t="shared" si="32"/>
        <v>CXG-0626</v>
      </c>
    </row>
    <row r="193">
      <c r="A193" s="8" t="s">
        <v>13252</v>
      </c>
      <c r="B193" s="8" t="s">
        <v>405</v>
      </c>
      <c r="C193" s="113">
        <f>SUMIFS(CarImplantacao!C:C,CarImplantacao!G:G,R:R,CarImplantacao!D:D,B:B,CarImplantacao!J:J,"Crédito")</f>
        <v>0</v>
      </c>
      <c r="D193" s="131">
        <f>SUMIFS(SaldoInicial!D:D,SaldoInicial!C:C,B:B,SaldoInicial!F:F,R:R)</f>
        <v>0</v>
      </c>
      <c r="E193" s="113">
        <f>SUMIFS(RecebimentoVenda!E:E,RecebimentoVenda!I:I,R:R,RecebimentoVenda!D:D,B:B)</f>
        <v>0</v>
      </c>
      <c r="F193" s="113">
        <f>SUMIFS(Transferencia!D:D,Transferencia!F:F,S:S,Transferencia!E:E,B:B)</f>
        <v>0</v>
      </c>
      <c r="G193" s="113">
        <f>SUMIFS(PagComisao!F:F,PagComisao!I:I,R:R,PagComisao!E:E,B:B)</f>
        <v>0</v>
      </c>
      <c r="H193" s="113">
        <f>SUMIFS(Transferencia!D:D,Transferencia!F:F,S:S,Transferencia!C:C,B:B)</f>
        <v>0</v>
      </c>
      <c r="I193" s="113">
        <f>SUMIFS(PagProdutor!F:F,PagProdutor!J:J,R:R,PagProdutor!E:E,B:B)</f>
        <v>0</v>
      </c>
      <c r="J193" s="113">
        <f>SUMIFS(PagFretes!E:E,PagFretes!J:J,R:R,PagFretes!D:D,B:B)+(SUMIFS(PagFreteIndividal!E:E,PagFreteIndividal!J:J,S:S,PagFreteIndividal!F:F,B:B))</f>
        <v>0</v>
      </c>
      <c r="K193" s="113">
        <f>SUMIFS(DespesasMensais!F:F,DespesasMensais!H:H,R:R,DespesasMensais!E:E,B:B)</f>
        <v>0</v>
      </c>
      <c r="L193" s="112">
        <f>SUMIFS(DesExtFrete!F:F,DesExtFrete!H:H,R:R,DesExtFrete!E:E,B:B)</f>
        <v>0</v>
      </c>
      <c r="M193" s="113">
        <f>SUMIFS(PagOutras!D:D,PagOutras!H:H,R:R,PagOutras!C:C,B:B)</f>
        <v>0</v>
      </c>
      <c r="N193" s="113">
        <f>SUMIFS(CarImplantacao!C:C,CarImplantacao!G:G,R:R,CarImplantacao!D:D,B:B,CarImplantacao!J:J,"Débito")</f>
        <v>0</v>
      </c>
      <c r="O193" s="113">
        <f t="shared" si="29"/>
        <v>0</v>
      </c>
      <c r="P193" s="131">
        <f t="shared" si="30"/>
        <v>0</v>
      </c>
      <c r="Q193" s="115">
        <v>46174.0</v>
      </c>
      <c r="R193" s="15" t="str">
        <f t="shared" si="31"/>
        <v>06/2026</v>
      </c>
      <c r="S193" s="15" t="str">
        <f t="shared" si="32"/>
        <v>CXG-0626</v>
      </c>
    </row>
    <row r="194">
      <c r="A194" s="8" t="s">
        <v>13253</v>
      </c>
      <c r="B194" s="8" t="s">
        <v>1575</v>
      </c>
      <c r="C194" s="113">
        <f>SUMIFS(CarImplantacao!C:C,CarImplantacao!G:G,R:R,CarImplantacao!D:D,B:B,CarImplantacao!J:J,"Crédito")</f>
        <v>0</v>
      </c>
      <c r="D194" s="131">
        <f>SUMIFS(SaldoInicial!D:D,SaldoInicial!C:C,B:B,SaldoInicial!F:F,R:R)</f>
        <v>0</v>
      </c>
      <c r="E194" s="113">
        <f>SUMIFS(RecebimentoVenda!E:E,RecebimentoVenda!I:I,R:R,RecebimentoVenda!D:D,B:B)</f>
        <v>190312</v>
      </c>
      <c r="F194" s="113">
        <f>SUMIFS(Transferencia!D:D,Transferencia!F:F,S:S,Transferencia!E:E,B:B)</f>
        <v>0</v>
      </c>
      <c r="G194" s="113">
        <f>SUMIFS(PagComisao!F:F,PagComisao!I:I,R:R,PagComisao!E:E,B:B)</f>
        <v>0</v>
      </c>
      <c r="H194" s="113">
        <f>SUMIFS(Transferencia!D:D,Transferencia!F:F,S:S,Transferencia!C:C,B:B)</f>
        <v>0</v>
      </c>
      <c r="I194" s="113">
        <f>SUMIFS(PagProdutor!F:F,PagProdutor!J:J,R:R,PagProdutor!E:E,B:B)</f>
        <v>45000</v>
      </c>
      <c r="J194" s="113">
        <f>SUMIFS(PagFretes!E:E,PagFretes!J:J,R:R,PagFretes!D:D,B:B)+(SUMIFS(PagFreteIndividal!E:E,PagFreteIndividal!J:J,S:S,PagFreteIndividal!F:F,B:B))</f>
        <v>145312</v>
      </c>
      <c r="K194" s="113">
        <f>SUMIFS(DespesasMensais!F:F,DespesasMensais!H:H,R:R,DespesasMensais!E:E,B:B)</f>
        <v>0</v>
      </c>
      <c r="L194" s="112">
        <f>SUMIFS(DesExtFrete!F:F,DesExtFrete!H:H,R:R,DesExtFrete!E:E,B:B)</f>
        <v>0</v>
      </c>
      <c r="M194" s="113">
        <f>SUMIFS(PagOutras!D:D,PagOutras!H:H,R:R,PagOutras!C:C,B:B)</f>
        <v>0</v>
      </c>
      <c r="N194" s="113">
        <f>SUMIFS(CarImplantacao!C:C,CarImplantacao!G:G,R:R,CarImplantacao!D:D,B:B,CarImplantacao!J:J,"Débito")</f>
        <v>0</v>
      </c>
      <c r="O194" s="113">
        <f t="shared" si="29"/>
        <v>190312</v>
      </c>
      <c r="P194" s="131">
        <f t="shared" si="30"/>
        <v>0</v>
      </c>
      <c r="Q194" s="115">
        <v>46174.0</v>
      </c>
      <c r="R194" s="15" t="str">
        <f t="shared" si="31"/>
        <v>06/2026</v>
      </c>
      <c r="S194" s="15" t="str">
        <f t="shared" si="32"/>
        <v>CXG-0626</v>
      </c>
    </row>
    <row r="195">
      <c r="A195" s="8" t="s">
        <v>13254</v>
      </c>
      <c r="B195" s="8" t="s">
        <v>2193</v>
      </c>
      <c r="C195" s="113">
        <f>SUMIFS(CarImplantacao!C:C,CarImplantacao!G:G,R:R,CarImplantacao!D:D,B:B,CarImplantacao!J:J,"Crédito")</f>
        <v>0</v>
      </c>
      <c r="D195" s="131">
        <f>SUMIFS(SaldoInicial!D:D,SaldoInicial!C:C,B:B,SaldoInicial!F:F,R:R)</f>
        <v>304434</v>
      </c>
      <c r="E195" s="113">
        <f>SUMIFS(RecebimentoVenda!E:E,RecebimentoVenda!I:I,R:R,RecebimentoVenda!D:D,B:B)</f>
        <v>354014.93</v>
      </c>
      <c r="F195" s="113">
        <f>SUMIFS(Transferencia!D:D,Transferencia!F:F,S:S,Transferencia!E:E,B:B)</f>
        <v>0</v>
      </c>
      <c r="G195" s="113">
        <f>SUMIFS(PagComisao!F:F,PagComisao!I:I,R:R,PagComisao!E:E,B:B)</f>
        <v>0</v>
      </c>
      <c r="H195" s="113">
        <f>SUMIFS(Transferencia!D:D,Transferencia!F:F,S:S,Transferencia!C:C,B:B)</f>
        <v>0</v>
      </c>
      <c r="I195" s="113">
        <f>SUMIFS(PagProdutor!F:F,PagProdutor!J:J,R:R,PagProdutor!E:E,B:B)</f>
        <v>435650.6</v>
      </c>
      <c r="J195" s="113">
        <f>SUMIFS(PagFretes!E:E,PagFretes!J:J,R:R,PagFretes!D:D,B:B)+(SUMIFS(PagFreteIndividal!E:E,PagFreteIndividal!J:J,S:S,PagFreteIndividal!F:F,B:B))</f>
        <v>73836.8</v>
      </c>
      <c r="K195" s="113">
        <f>SUMIFS(DespesasMensais!F:F,DespesasMensais!H:H,R:R,DespesasMensais!E:E,B:B)</f>
        <v>25039.6</v>
      </c>
      <c r="L195" s="112">
        <f>SUMIFS(DesExtFrete!F:F,DesExtFrete!H:H,R:R,DesExtFrete!E:E,B:B)</f>
        <v>0</v>
      </c>
      <c r="M195" s="113">
        <f>SUMIFS(PagOutras!D:D,PagOutras!H:H,R:R,PagOutras!C:C,B:B)</f>
        <v>0</v>
      </c>
      <c r="N195" s="113">
        <f>SUMIFS(CarImplantacao!C:C,CarImplantacao!G:G,R:R,CarImplantacao!D:D,B:B,CarImplantacao!J:J,"Débito")</f>
        <v>0</v>
      </c>
      <c r="O195" s="113">
        <f t="shared" si="29"/>
        <v>534527</v>
      </c>
      <c r="P195" s="131">
        <f t="shared" si="30"/>
        <v>123921.93</v>
      </c>
      <c r="Q195" s="115">
        <v>46174.0</v>
      </c>
      <c r="R195" s="15" t="str">
        <f t="shared" si="31"/>
        <v>06/2026</v>
      </c>
      <c r="S195" s="15" t="str">
        <f t="shared" si="32"/>
        <v>CXG-0626</v>
      </c>
    </row>
    <row r="196">
      <c r="A196" s="8" t="s">
        <v>13255</v>
      </c>
      <c r="B196" s="20" t="s">
        <v>2212</v>
      </c>
      <c r="C196" s="113">
        <f>SUMIFS(CarImplantacao!C:C,CarImplantacao!G:G,R:R,CarImplantacao!D:D,B:B,CarImplantacao!J:J,"Crédito")</f>
        <v>0</v>
      </c>
      <c r="D196" s="131">
        <f>SUMIFS(SaldoInicial!D:D,SaldoInicial!C:C,B:B,SaldoInicial!F:F,R:R)</f>
        <v>0</v>
      </c>
      <c r="E196" s="113">
        <f>SUMIFS(RecebimentoVenda!E:E,RecebimentoVenda!I:I,R:R,RecebimentoVenda!D:D,B:B)</f>
        <v>0</v>
      </c>
      <c r="F196" s="113">
        <f>SUMIFS(Transferencia!D:D,Transferencia!F:F,S:S,Transferencia!E:E,B:B)</f>
        <v>0</v>
      </c>
      <c r="G196" s="113">
        <f>SUMIFS(PagComisao!F:F,PagComisao!I:I,R:R,PagComisao!E:E,B:B)</f>
        <v>0</v>
      </c>
      <c r="H196" s="113">
        <f>SUMIFS(Transferencia!D:D,Transferencia!F:F,S:S,Transferencia!C:C,B:B)</f>
        <v>0</v>
      </c>
      <c r="I196" s="113">
        <f>SUMIFS(PagProdutor!F:F,PagProdutor!J:J,R:R,PagProdutor!E:E,B:B)</f>
        <v>0</v>
      </c>
      <c r="J196" s="113">
        <f>SUMIFS(PagFretes!E:E,PagFretes!J:J,R:R,PagFretes!D:D,B:B)+(SUMIFS(PagFreteIndividal!E:E,PagFreteIndividal!J:J,S:S,PagFreteIndividal!F:F,B:B))</f>
        <v>0</v>
      </c>
      <c r="K196" s="113">
        <f>SUMIFS(DespesasMensais!F:F,DespesasMensais!H:H,R:R,DespesasMensais!E:E,B:B)</f>
        <v>0</v>
      </c>
      <c r="L196" s="112">
        <f>SUMIFS(DesExtFrete!F:F,DesExtFrete!H:H,R:R,DesExtFrete!E:E,B:B)</f>
        <v>0</v>
      </c>
      <c r="M196" s="113">
        <f>SUMIFS(PagOutras!D:D,PagOutras!H:H,R:R,PagOutras!C:C,B:B)</f>
        <v>0</v>
      </c>
      <c r="N196" s="113">
        <f>SUMIFS(CarImplantacao!C:C,CarImplantacao!G:G,R:R,CarImplantacao!D:D,B:B,CarImplantacao!J:J,"Débito")</f>
        <v>0</v>
      </c>
      <c r="O196" s="113">
        <f t="shared" si="29"/>
        <v>0</v>
      </c>
      <c r="P196" s="131">
        <f t="shared" si="30"/>
        <v>0</v>
      </c>
      <c r="Q196" s="115">
        <v>46174.0</v>
      </c>
      <c r="R196" s="15" t="str">
        <f t="shared" si="31"/>
        <v>06/2026</v>
      </c>
      <c r="S196" s="15" t="str">
        <f t="shared" si="32"/>
        <v>CXG-0626</v>
      </c>
    </row>
    <row r="197">
      <c r="A197" s="8" t="s">
        <v>13256</v>
      </c>
      <c r="C197" s="113">
        <f>SUMIFS(CarImplantacao!C:C,CarImplantacao!G:G,R:R,CarImplantacao!D:D,B:B,CarImplantacao!J:J,"Crédito")</f>
        <v>0</v>
      </c>
      <c r="D197" s="131">
        <f>SUMIFS(SaldoInicial!D:D,SaldoInicial!C:C,B:B,SaldoInicial!F:F,R:R)</f>
        <v>0</v>
      </c>
      <c r="E197" s="113">
        <f>SUMIFS(RecebimentoVenda!E:E,RecebimentoVenda!I:I,R:R,RecebimentoVenda!D:D,B:B)</f>
        <v>0</v>
      </c>
      <c r="F197" s="113">
        <f>SUMIFS(Transferencia!D:D,Transferencia!F:F,S:S,Transferencia!E:E,B:B)</f>
        <v>0</v>
      </c>
      <c r="G197" s="113">
        <f>SUMIFS(PagComisao!F:F,PagComisao!I:I,R:R,PagComisao!E:E,B:B)</f>
        <v>0</v>
      </c>
      <c r="H197" s="113">
        <f>SUMIFS(Transferencia!D:D,Transferencia!F:F,S:S,Transferencia!C:C,B:B)</f>
        <v>0</v>
      </c>
      <c r="I197" s="113">
        <f>SUMIFS(PagProdutor!F:F,PagProdutor!J:J,R:R,PagProdutor!E:E,B:B)</f>
        <v>0</v>
      </c>
      <c r="J197" s="113">
        <f>SUMIFS(PagFretes!E:E,PagFretes!J:J,R:R,PagFretes!D:D,B:B)+(SUMIFS(PagFreteIndividal!E:E,PagFreteIndividal!J:J,S:S,PagFreteIndividal!F:F,B:B))</f>
        <v>0</v>
      </c>
      <c r="K197" s="113">
        <f>SUMIFS(DespesasMensais!F:F,DespesasMensais!H:H,R:R,DespesasMensais!E:E,B:B)</f>
        <v>0</v>
      </c>
      <c r="L197" s="112">
        <f>SUMIFS(DesExtFrete!F:F,DesExtFrete!H:H,R:R,DesExtFrete!E:E,B:B)</f>
        <v>0</v>
      </c>
      <c r="M197" s="113">
        <f>SUMIFS(PagOutras!D:D,PagOutras!H:H,R:R,PagOutras!C:C,B:B)</f>
        <v>0</v>
      </c>
      <c r="N197" s="113">
        <f>SUMIFS(CarImplantacao!C:C,CarImplantacao!G:G,R:R,CarImplantacao!D:D,B:B,CarImplantacao!J:J,"Débito")</f>
        <v>0</v>
      </c>
      <c r="O197" s="113">
        <f t="shared" si="29"/>
        <v>0</v>
      </c>
      <c r="P197" s="131">
        <f t="shared" si="30"/>
        <v>0</v>
      </c>
      <c r="Q197" s="115">
        <v>46174.0</v>
      </c>
      <c r="R197" s="15" t="str">
        <f t="shared" si="31"/>
        <v>06/2026</v>
      </c>
      <c r="S197" s="69" t="str">
        <f t="shared" si="32"/>
        <v/>
      </c>
    </row>
    <row r="198">
      <c r="A198" s="8" t="s">
        <v>13257</v>
      </c>
      <c r="B198" s="8" t="s">
        <v>1505</v>
      </c>
      <c r="C198" s="113">
        <f>SUMIFS(CarImplantacao!C:C,CarImplantacao!G:G,R:R,CarImplantacao!D:D,B:B,CarImplantacao!J:J,"Crédito")</f>
        <v>0</v>
      </c>
      <c r="D198" s="131">
        <f>SUMIFS(SaldoInicial!D:D,SaldoInicial!C:C,B:B,SaldoInicial!F:F,R:R)</f>
        <v>0</v>
      </c>
      <c r="E198" s="113">
        <f>SUMIFS(RecebimentoVenda!E:E,RecebimentoVenda!I:I,R:R,RecebimentoVenda!D:D,B:B)</f>
        <v>0</v>
      </c>
      <c r="F198" s="113">
        <f>SUMIFS(Transferencia!D:D,Transferencia!F:F,S:S,Transferencia!E:E,B:B)</f>
        <v>0</v>
      </c>
      <c r="G198" s="113">
        <f>SUMIFS(PagComisao!F:F,PagComisao!I:I,R:R,PagComisao!E:E,B:B)</f>
        <v>0</v>
      </c>
      <c r="H198" s="113">
        <f>SUMIFS(Transferencia!D:D,Transferencia!F:F,S:S,Transferencia!C:C,B:B)</f>
        <v>0</v>
      </c>
      <c r="I198" s="113">
        <f>SUMIFS(PagProdutor!F:F,PagProdutor!J:J,R:R,PagProdutor!E:E,B:B)</f>
        <v>0</v>
      </c>
      <c r="J198" s="113">
        <f>SUMIFS(PagFretes!E:E,PagFretes!J:J,R:R,PagFretes!D:D,B:B)+(SUMIFS(PagFreteIndividal!E:E,PagFreteIndividal!J:J,S:S,PagFreteIndividal!F:F,B:B))</f>
        <v>0</v>
      </c>
      <c r="K198" s="113">
        <f>SUMIFS(DespesasMensais!F:F,DespesasMensais!H:H,R:R,DespesasMensais!E:E,B:B)</f>
        <v>0</v>
      </c>
      <c r="L198" s="112">
        <f>SUMIFS(DesExtFrete!F:F,DesExtFrete!H:H,R:R,DesExtFrete!E:E,B:B)</f>
        <v>0</v>
      </c>
      <c r="M198" s="113">
        <f>SUMIFS(PagOutras!D:D,PagOutras!H:H,R:R,PagOutras!C:C,B:B)</f>
        <v>0</v>
      </c>
      <c r="N198" s="113">
        <f>SUMIFS(CarImplantacao!C:C,CarImplantacao!G:G,R:R,CarImplantacao!D:D,B:B,CarImplantacao!J:J,"Débito")</f>
        <v>0</v>
      </c>
      <c r="O198" s="113">
        <f t="shared" si="29"/>
        <v>0</v>
      </c>
      <c r="P198" s="131">
        <f t="shared" si="30"/>
        <v>0</v>
      </c>
      <c r="Q198" s="115">
        <v>46204.0</v>
      </c>
      <c r="R198" s="15" t="str">
        <f t="shared" si="31"/>
        <v>07/2026</v>
      </c>
      <c r="S198" s="15" t="str">
        <f t="shared" si="32"/>
        <v>CXG-0726</v>
      </c>
    </row>
    <row r="199">
      <c r="A199" s="8" t="s">
        <v>13258</v>
      </c>
      <c r="B199" s="8" t="s">
        <v>1478</v>
      </c>
      <c r="C199" s="113">
        <f>SUMIFS(CarImplantacao!C:C,CarImplantacao!G:G,R:R,CarImplantacao!D:D,B:B,CarImplantacao!J:J,"Crédito")</f>
        <v>0</v>
      </c>
      <c r="D199" s="131">
        <f>SUMIFS(SaldoInicial!D:D,SaldoInicial!C:C,B:B,SaldoInicial!F:F,R:R)</f>
        <v>0</v>
      </c>
      <c r="E199" s="113">
        <f>SUMIFS(RecebimentoVenda!E:E,RecebimentoVenda!I:I,R:R,RecebimentoVenda!D:D,B:B)</f>
        <v>0</v>
      </c>
      <c r="F199" s="113">
        <f>SUMIFS(Transferencia!D:D,Transferencia!F:F,S:S,Transferencia!E:E,B:B)</f>
        <v>0</v>
      </c>
      <c r="G199" s="113">
        <f>SUMIFS(PagComisao!F:F,PagComisao!I:I,R:R,PagComisao!E:E,B:B)</f>
        <v>0</v>
      </c>
      <c r="H199" s="113">
        <f>SUMIFS(Transferencia!D:D,Transferencia!F:F,S:S,Transferencia!C:C,B:B)</f>
        <v>0</v>
      </c>
      <c r="I199" s="113">
        <f>SUMIFS(PagProdutor!F:F,PagProdutor!J:J,R:R,PagProdutor!E:E,B:B)</f>
        <v>0</v>
      </c>
      <c r="J199" s="113">
        <f>SUMIFS(PagFretes!E:E,PagFretes!J:J,R:R,PagFretes!D:D,B:B)+(SUMIFS(PagFreteIndividal!E:E,PagFreteIndividal!J:J,S:S,PagFreteIndividal!F:F,B:B))</f>
        <v>0</v>
      </c>
      <c r="K199" s="113">
        <f>SUMIFS(DespesasMensais!F:F,DespesasMensais!H:H,R:R,DespesasMensais!E:E,B:B)</f>
        <v>0</v>
      </c>
      <c r="L199" s="112">
        <f>SUMIFS(DesExtFrete!F:F,DesExtFrete!H:H,R:R,DesExtFrete!E:E,B:B)</f>
        <v>0</v>
      </c>
      <c r="M199" s="113">
        <f>SUMIFS(PagOutras!D:D,PagOutras!H:H,R:R,PagOutras!C:C,B:B)</f>
        <v>0</v>
      </c>
      <c r="N199" s="113">
        <f>SUMIFS(CarImplantacao!C:C,CarImplantacao!G:G,R:R,CarImplantacao!D:D,B:B,CarImplantacao!J:J,"Débito")</f>
        <v>0</v>
      </c>
      <c r="O199" s="113">
        <f t="shared" si="29"/>
        <v>0</v>
      </c>
      <c r="P199" s="131">
        <f t="shared" si="30"/>
        <v>0</v>
      </c>
      <c r="Q199" s="15"/>
      <c r="R199" s="15" t="str">
        <f t="shared" si="31"/>
        <v>12/1899</v>
      </c>
      <c r="S199" s="15" t="str">
        <f t="shared" si="32"/>
        <v>CXG-1299</v>
      </c>
    </row>
    <row r="200">
      <c r="A200" s="8" t="s">
        <v>13259</v>
      </c>
      <c r="B200" s="8" t="s">
        <v>1520</v>
      </c>
      <c r="C200" s="113">
        <f>SUMIFS(CarImplantacao!C:C,CarImplantacao!G:G,R:R,CarImplantacao!D:D,B:B,CarImplantacao!J:J,"Crédito")</f>
        <v>0</v>
      </c>
      <c r="D200" s="131">
        <f>SUMIFS(SaldoInicial!D:D,SaldoInicial!C:C,B:B,SaldoInicial!F:F,R:R)</f>
        <v>0</v>
      </c>
      <c r="E200" s="113">
        <f>SUMIFS(RecebimentoVenda!E:E,RecebimentoVenda!I:I,R:R,RecebimentoVenda!D:D,B:B)</f>
        <v>0</v>
      </c>
      <c r="F200" s="113">
        <f>SUMIFS(Transferencia!D:D,Transferencia!F:F,S:S,Transferencia!E:E,B:B)</f>
        <v>0</v>
      </c>
      <c r="G200" s="113">
        <f>SUMIFS(PagComisao!F:F,PagComisao!I:I,R:R,PagComisao!E:E,B:B)</f>
        <v>0</v>
      </c>
      <c r="H200" s="113">
        <f>SUMIFS(Transferencia!D:D,Transferencia!F:F,S:S,Transferencia!C:C,B:B)</f>
        <v>0</v>
      </c>
      <c r="I200" s="113">
        <f>SUMIFS(PagProdutor!F:F,PagProdutor!J:J,R:R,PagProdutor!E:E,B:B)</f>
        <v>0</v>
      </c>
      <c r="J200" s="113">
        <f>SUMIFS(PagFretes!E:E,PagFretes!J:J,R:R,PagFretes!D:D,B:B)+(SUMIFS(PagFreteIndividal!E:E,PagFreteIndividal!J:J,S:S,PagFreteIndividal!F:F,B:B))</f>
        <v>0</v>
      </c>
      <c r="K200" s="113">
        <f>SUMIFS(DespesasMensais!F:F,DespesasMensais!H:H,R:R,DespesasMensais!E:E,B:B)</f>
        <v>0</v>
      </c>
      <c r="L200" s="112">
        <f>SUMIFS(DesExtFrete!F:F,DesExtFrete!H:H,R:R,DesExtFrete!E:E,B:B)</f>
        <v>0</v>
      </c>
      <c r="M200" s="113">
        <f>SUMIFS(PagOutras!D:D,PagOutras!H:H,R:R,PagOutras!C:C,B:B)</f>
        <v>0</v>
      </c>
      <c r="N200" s="113">
        <f>SUMIFS(CarImplantacao!C:C,CarImplantacao!G:G,R:R,CarImplantacao!D:D,B:B,CarImplantacao!J:J,"Débito")</f>
        <v>0</v>
      </c>
      <c r="O200" s="113">
        <f t="shared" si="29"/>
        <v>0</v>
      </c>
      <c r="P200" s="131">
        <f t="shared" si="30"/>
        <v>0</v>
      </c>
      <c r="Q200" s="15"/>
      <c r="R200" s="15" t="str">
        <f t="shared" si="31"/>
        <v>12/1899</v>
      </c>
      <c r="S200" s="15" t="str">
        <f t="shared" si="32"/>
        <v>CXG-1299</v>
      </c>
    </row>
    <row r="201">
      <c r="A201" s="8" t="s">
        <v>13260</v>
      </c>
      <c r="B201" s="8" t="s">
        <v>1509</v>
      </c>
      <c r="C201" s="113">
        <f>SUMIFS(CarImplantacao!C:C,CarImplantacao!G:G,R:R,CarImplantacao!D:D,B:B,CarImplantacao!J:J,"Crédito")</f>
        <v>0</v>
      </c>
      <c r="D201" s="131">
        <f>SUMIFS(SaldoInicial!D:D,SaldoInicial!C:C,B:B,SaldoInicial!F:F,R:R)</f>
        <v>0</v>
      </c>
      <c r="E201" s="113">
        <f>SUMIFS(RecebimentoVenda!E:E,RecebimentoVenda!I:I,R:R,RecebimentoVenda!D:D,B:B)</f>
        <v>0</v>
      </c>
      <c r="F201" s="113">
        <f>SUMIFS(Transferencia!D:D,Transferencia!F:F,S:S,Transferencia!E:E,B:B)</f>
        <v>0</v>
      </c>
      <c r="G201" s="113">
        <f>SUMIFS(PagComisao!F:F,PagComisao!I:I,R:R,PagComisao!E:E,B:B)</f>
        <v>0</v>
      </c>
      <c r="H201" s="113">
        <f>SUMIFS(Transferencia!D:D,Transferencia!F:F,S:S,Transferencia!C:C,B:B)</f>
        <v>0</v>
      </c>
      <c r="I201" s="113">
        <f>SUMIFS(PagProdutor!F:F,PagProdutor!J:J,R:R,PagProdutor!E:E,B:B)</f>
        <v>0</v>
      </c>
      <c r="J201" s="113">
        <f>SUMIFS(PagFretes!E:E,PagFretes!J:J,R:R,PagFretes!D:D,B:B)+(SUMIFS(PagFreteIndividal!E:E,PagFreteIndividal!J:J,S:S,PagFreteIndividal!F:F,B:B))</f>
        <v>0</v>
      </c>
      <c r="K201" s="113">
        <f>SUMIFS(DespesasMensais!F:F,DespesasMensais!H:H,R:R,DespesasMensais!E:E,B:B)</f>
        <v>0</v>
      </c>
      <c r="L201" s="112">
        <f>SUMIFS(DesExtFrete!F:F,DesExtFrete!H:H,R:R,DesExtFrete!E:E,B:B)</f>
        <v>0</v>
      </c>
      <c r="M201" s="113">
        <f>SUMIFS(PagOutras!D:D,PagOutras!H:H,R:R,PagOutras!C:C,B:B)</f>
        <v>0</v>
      </c>
      <c r="N201" s="113">
        <f>SUMIFS(CarImplantacao!C:C,CarImplantacao!G:G,R:R,CarImplantacao!D:D,B:B,CarImplantacao!J:J,"Débito")</f>
        <v>0</v>
      </c>
      <c r="O201" s="113">
        <f t="shared" si="29"/>
        <v>0</v>
      </c>
      <c r="P201" s="131">
        <f t="shared" si="30"/>
        <v>0</v>
      </c>
      <c r="Q201" s="15"/>
      <c r="R201" s="15" t="str">
        <f t="shared" si="31"/>
        <v>12/1899</v>
      </c>
      <c r="S201" s="15" t="str">
        <f t="shared" si="32"/>
        <v>CXG-1299</v>
      </c>
    </row>
    <row r="202">
      <c r="A202" s="8" t="s">
        <v>13261</v>
      </c>
      <c r="B202" s="8" t="s">
        <v>378</v>
      </c>
      <c r="C202" s="113">
        <f>SUMIFS(CarImplantacao!C:C,CarImplantacao!G:G,R:R,CarImplantacao!D:D,B:B,CarImplantacao!J:J,"Crédito")</f>
        <v>0</v>
      </c>
      <c r="D202" s="131">
        <f>SUMIFS(SaldoInicial!D:D,SaldoInicial!C:C,B:B,SaldoInicial!F:F,R:R)</f>
        <v>0</v>
      </c>
      <c r="E202" s="113">
        <f>SUMIFS(RecebimentoVenda!E:E,RecebimentoVenda!I:I,R:R,RecebimentoVenda!D:D,B:B)</f>
        <v>0</v>
      </c>
      <c r="F202" s="113">
        <f>SUMIFS(Transferencia!D:D,Transferencia!F:F,S:S,Transferencia!E:E,B:B)</f>
        <v>0</v>
      </c>
      <c r="G202" s="113">
        <f>SUMIFS(PagComisao!F:F,PagComisao!I:I,R:R,PagComisao!E:E,B:B)</f>
        <v>0</v>
      </c>
      <c r="H202" s="113">
        <f>SUMIFS(Transferencia!D:D,Transferencia!F:F,S:S,Transferencia!C:C,B:B)</f>
        <v>0</v>
      </c>
      <c r="I202" s="113">
        <f>SUMIFS(PagProdutor!F:F,PagProdutor!J:J,R:R,PagProdutor!E:E,B:B)</f>
        <v>0</v>
      </c>
      <c r="J202" s="113">
        <f>SUMIFS(PagFretes!E:E,PagFretes!J:J,R:R,PagFretes!D:D,B:B)+(SUMIFS(PagFreteIndividal!E:E,PagFreteIndividal!J:J,S:S,PagFreteIndividal!F:F,B:B))</f>
        <v>0</v>
      </c>
      <c r="K202" s="113">
        <f>SUMIFS(DespesasMensais!F:F,DespesasMensais!H:H,R:R,DespesasMensais!E:E,B:B)</f>
        <v>0</v>
      </c>
      <c r="L202" s="112">
        <f>SUMIFS(DesExtFrete!F:F,DesExtFrete!H:H,R:R,DesExtFrete!E:E,B:B)</f>
        <v>0</v>
      </c>
      <c r="M202" s="113">
        <f>SUMIFS(PagOutras!D:D,PagOutras!H:H,R:R,PagOutras!C:C,B:B)</f>
        <v>0</v>
      </c>
      <c r="N202" s="113">
        <f>SUMIFS(CarImplantacao!C:C,CarImplantacao!G:G,R:R,CarImplantacao!D:D,B:B,CarImplantacao!J:J,"Débito")</f>
        <v>0</v>
      </c>
      <c r="O202" s="113">
        <f t="shared" si="29"/>
        <v>0</v>
      </c>
      <c r="P202" s="131">
        <f t="shared" si="30"/>
        <v>0</v>
      </c>
      <c r="Q202" s="15"/>
      <c r="R202" s="15" t="str">
        <f t="shared" si="31"/>
        <v>12/1899</v>
      </c>
      <c r="S202" s="15" t="str">
        <f t="shared" si="32"/>
        <v>CXG-1299</v>
      </c>
    </row>
    <row r="203">
      <c r="A203" s="8" t="s">
        <v>13262</v>
      </c>
      <c r="B203" s="8" t="s">
        <v>405</v>
      </c>
      <c r="C203" s="113">
        <f>SUMIFS(CarImplantacao!C:C,CarImplantacao!G:G,R:R,CarImplantacao!D:D,B:B,CarImplantacao!J:J,"Crédito")</f>
        <v>0</v>
      </c>
      <c r="D203" s="131">
        <f>SUMIFS(SaldoInicial!D:D,SaldoInicial!C:C,B:B,SaldoInicial!F:F,R:R)</f>
        <v>0</v>
      </c>
      <c r="E203" s="113">
        <f>SUMIFS(RecebimentoVenda!E:E,RecebimentoVenda!I:I,R:R,RecebimentoVenda!D:D,B:B)</f>
        <v>0</v>
      </c>
      <c r="F203" s="113">
        <f>SUMIFS(Transferencia!D:D,Transferencia!F:F,S:S,Transferencia!E:E,B:B)</f>
        <v>0</v>
      </c>
      <c r="G203" s="113">
        <f>SUMIFS(PagComisao!F:F,PagComisao!I:I,R:R,PagComisao!E:E,B:B)</f>
        <v>0</v>
      </c>
      <c r="H203" s="113">
        <f>SUMIFS(Transferencia!D:D,Transferencia!F:F,S:S,Transferencia!C:C,B:B)</f>
        <v>0</v>
      </c>
      <c r="I203" s="113">
        <f>SUMIFS(PagProdutor!F:F,PagProdutor!J:J,R:R,PagProdutor!E:E,B:B)</f>
        <v>0</v>
      </c>
      <c r="J203" s="113">
        <f>SUMIFS(PagFretes!E:E,PagFretes!J:J,R:R,PagFretes!D:D,B:B)+(SUMIFS(PagFreteIndividal!E:E,PagFreteIndividal!J:J,S:S,PagFreteIndividal!F:F,B:B))</f>
        <v>0</v>
      </c>
      <c r="K203" s="113">
        <f>SUMIFS(DespesasMensais!F:F,DespesasMensais!H:H,R:R,DespesasMensais!E:E,B:B)</f>
        <v>0</v>
      </c>
      <c r="L203" s="112">
        <f>SUMIFS(DesExtFrete!F:F,DesExtFrete!H:H,R:R,DesExtFrete!E:E,B:B)</f>
        <v>0</v>
      </c>
      <c r="M203" s="113">
        <f>SUMIFS(PagOutras!D:D,PagOutras!H:H,R:R,PagOutras!C:C,B:B)</f>
        <v>0</v>
      </c>
      <c r="N203" s="113">
        <f>SUMIFS(CarImplantacao!C:C,CarImplantacao!G:G,R:R,CarImplantacao!D:D,B:B,CarImplantacao!J:J,"Débito")</f>
        <v>0</v>
      </c>
      <c r="O203" s="113">
        <f t="shared" si="29"/>
        <v>0</v>
      </c>
      <c r="P203" s="131">
        <f t="shared" si="30"/>
        <v>0</v>
      </c>
      <c r="Q203" s="15"/>
      <c r="R203" s="15" t="str">
        <f t="shared" si="31"/>
        <v>12/1899</v>
      </c>
      <c r="S203" s="15" t="str">
        <f t="shared" si="32"/>
        <v>CXG-1299</v>
      </c>
    </row>
    <row r="204">
      <c r="A204" s="8" t="s">
        <v>13263</v>
      </c>
      <c r="B204" s="8" t="s">
        <v>1575</v>
      </c>
      <c r="C204" s="113">
        <f>SUMIFS(CarImplantacao!C:C,CarImplantacao!G:G,R:R,CarImplantacao!D:D,B:B,CarImplantacao!J:J,"Crédito")</f>
        <v>0</v>
      </c>
      <c r="D204" s="131">
        <f>SUMIFS(SaldoInicial!D:D,SaldoInicial!C:C,B:B,SaldoInicial!F:F,R:R)</f>
        <v>0</v>
      </c>
      <c r="E204" s="113">
        <f>SUMIFS(RecebimentoVenda!E:E,RecebimentoVenda!I:I,R:R,RecebimentoVenda!D:D,B:B)</f>
        <v>0</v>
      </c>
      <c r="F204" s="113">
        <f>SUMIFS(Transferencia!D:D,Transferencia!F:F,S:S,Transferencia!E:E,B:B)</f>
        <v>0</v>
      </c>
      <c r="G204" s="113">
        <f>SUMIFS(PagComisao!F:F,PagComisao!I:I,R:R,PagComisao!E:E,B:B)</f>
        <v>0</v>
      </c>
      <c r="H204" s="113">
        <f>SUMIFS(Transferencia!D:D,Transferencia!F:F,S:S,Transferencia!C:C,B:B)</f>
        <v>0</v>
      </c>
      <c r="I204" s="113">
        <f>SUMIFS(PagProdutor!F:F,PagProdutor!J:J,R:R,PagProdutor!E:E,B:B)</f>
        <v>0</v>
      </c>
      <c r="J204" s="113">
        <f>SUMIFS(PagFretes!E:E,PagFretes!J:J,R:R,PagFretes!D:D,B:B)+(SUMIFS(PagFreteIndividal!E:E,PagFreteIndividal!J:J,S:S,PagFreteIndividal!F:F,B:B))</f>
        <v>0</v>
      </c>
      <c r="K204" s="113">
        <f>SUMIFS(DespesasMensais!F:F,DespesasMensais!H:H,R:R,DespesasMensais!E:E,B:B)</f>
        <v>0</v>
      </c>
      <c r="L204" s="112">
        <f>SUMIFS(DesExtFrete!F:F,DesExtFrete!H:H,R:R,DesExtFrete!E:E,B:B)</f>
        <v>0</v>
      </c>
      <c r="M204" s="113">
        <f>SUMIFS(PagOutras!D:D,PagOutras!H:H,R:R,PagOutras!C:C,B:B)</f>
        <v>0</v>
      </c>
      <c r="N204" s="113">
        <f>SUMIFS(CarImplantacao!C:C,CarImplantacao!G:G,R:R,CarImplantacao!D:D,B:B,CarImplantacao!J:J,"Débito")</f>
        <v>0</v>
      </c>
      <c r="O204" s="113">
        <f t="shared" si="29"/>
        <v>0</v>
      </c>
      <c r="P204" s="131">
        <f t="shared" si="30"/>
        <v>0</v>
      </c>
      <c r="Q204" s="15"/>
      <c r="R204" s="15" t="str">
        <f t="shared" si="31"/>
        <v>12/1899</v>
      </c>
      <c r="S204" s="15" t="str">
        <f t="shared" si="32"/>
        <v>CXG-1299</v>
      </c>
    </row>
    <row r="205">
      <c r="A205" s="8" t="s">
        <v>13264</v>
      </c>
      <c r="B205" s="8" t="s">
        <v>2193</v>
      </c>
      <c r="C205" s="113">
        <f>SUMIFS(CarImplantacao!C:C,CarImplantacao!G:G,R:R,CarImplantacao!D:D,B:B,CarImplantacao!J:J,"Crédito")</f>
        <v>0</v>
      </c>
      <c r="D205" s="131">
        <f>SUMIFS(SaldoInicial!D:D,SaldoInicial!C:C,B:B,SaldoInicial!F:F,R:R)</f>
        <v>0</v>
      </c>
      <c r="E205" s="113">
        <f>SUMIFS(RecebimentoVenda!E:E,RecebimentoVenda!I:I,R:R,RecebimentoVenda!D:D,B:B)</f>
        <v>0</v>
      </c>
      <c r="F205" s="113">
        <f>SUMIFS(Transferencia!D:D,Transferencia!F:F,S:S,Transferencia!E:E,B:B)</f>
        <v>0</v>
      </c>
      <c r="G205" s="113">
        <f>SUMIFS(PagComisao!F:F,PagComisao!I:I,R:R,PagComisao!E:E,B:B)</f>
        <v>0</v>
      </c>
      <c r="H205" s="113">
        <f>SUMIFS(Transferencia!D:D,Transferencia!F:F,S:S,Transferencia!C:C,B:B)</f>
        <v>0</v>
      </c>
      <c r="I205" s="113">
        <f>SUMIFS(PagProdutor!F:F,PagProdutor!J:J,R:R,PagProdutor!E:E,B:B)</f>
        <v>0</v>
      </c>
      <c r="J205" s="113">
        <f>SUMIFS(PagFretes!E:E,PagFretes!J:J,R:R,PagFretes!D:D,B:B)+(SUMIFS(PagFreteIndividal!E:E,PagFreteIndividal!J:J,S:S,PagFreteIndividal!F:F,B:B))</f>
        <v>0</v>
      </c>
      <c r="K205" s="113">
        <f>SUMIFS(DespesasMensais!F:F,DespesasMensais!H:H,R:R,DespesasMensais!E:E,B:B)</f>
        <v>0</v>
      </c>
      <c r="L205" s="112">
        <f>SUMIFS(DesExtFrete!F:F,DesExtFrete!H:H,R:R,DesExtFrete!E:E,B:B)</f>
        <v>0</v>
      </c>
      <c r="M205" s="113">
        <f>SUMIFS(PagOutras!D:D,PagOutras!H:H,R:R,PagOutras!C:C,B:B)</f>
        <v>0</v>
      </c>
      <c r="N205" s="113">
        <f>SUMIFS(CarImplantacao!C:C,CarImplantacao!G:G,R:R,CarImplantacao!D:D,B:B,CarImplantacao!J:J,"Débito")</f>
        <v>0</v>
      </c>
      <c r="O205" s="113">
        <f t="shared" si="29"/>
        <v>0</v>
      </c>
      <c r="P205" s="131">
        <f t="shared" si="30"/>
        <v>0</v>
      </c>
      <c r="Q205" s="15"/>
      <c r="R205" s="15" t="str">
        <f t="shared" si="31"/>
        <v>12/1899</v>
      </c>
      <c r="S205" s="15" t="str">
        <f t="shared" si="32"/>
        <v>CXG-1299</v>
      </c>
    </row>
    <row r="206">
      <c r="A206" s="8" t="s">
        <v>13265</v>
      </c>
      <c r="B206" s="20" t="s">
        <v>2212</v>
      </c>
      <c r="C206" s="113">
        <f>SUMIFS(CarImplantacao!C:C,CarImplantacao!G:G,R:R,CarImplantacao!D:D,B:B,CarImplantacao!J:J,"Crédito")</f>
        <v>0</v>
      </c>
      <c r="D206" s="131">
        <f>SUMIFS(SaldoInicial!D:D,SaldoInicial!C:C,B:B,SaldoInicial!F:F,R:R)</f>
        <v>0</v>
      </c>
      <c r="E206" s="113">
        <f>SUMIFS(RecebimentoVenda!E:E,RecebimentoVenda!I:I,R:R,RecebimentoVenda!D:D,B:B)</f>
        <v>0</v>
      </c>
      <c r="F206" s="113">
        <f>SUMIFS(Transferencia!D:D,Transferencia!F:F,S:S,Transferencia!E:E,B:B)</f>
        <v>0</v>
      </c>
      <c r="G206" s="113">
        <f>SUMIFS(PagComisao!F:F,PagComisao!I:I,R:R,PagComisao!E:E,B:B)</f>
        <v>0</v>
      </c>
      <c r="H206" s="113">
        <f>SUMIFS(Transferencia!D:D,Transferencia!F:F,S:S,Transferencia!C:C,B:B)</f>
        <v>0</v>
      </c>
      <c r="I206" s="113">
        <f>SUMIFS(PagProdutor!F:F,PagProdutor!J:J,R:R,PagProdutor!E:E,B:B)</f>
        <v>0</v>
      </c>
      <c r="J206" s="113">
        <f>SUMIFS(PagFretes!E:E,PagFretes!J:J,R:R,PagFretes!D:D,B:B)+(SUMIFS(PagFreteIndividal!E:E,PagFreteIndividal!J:J,S:S,PagFreteIndividal!F:F,B:B))</f>
        <v>0</v>
      </c>
      <c r="K206" s="113">
        <f>SUMIFS(DespesasMensais!F:F,DespesasMensais!H:H,R:R,DespesasMensais!E:E,B:B)</f>
        <v>0</v>
      </c>
      <c r="L206" s="112">
        <f>SUMIFS(DesExtFrete!F:F,DesExtFrete!H:H,R:R,DesExtFrete!E:E,B:B)</f>
        <v>0</v>
      </c>
      <c r="M206" s="113">
        <f>SUMIFS(PagOutras!D:D,PagOutras!H:H,R:R,PagOutras!C:C,B:B)</f>
        <v>0</v>
      </c>
      <c r="N206" s="113">
        <f>SUMIFS(CarImplantacao!C:C,CarImplantacao!G:G,R:R,CarImplantacao!D:D,B:B,CarImplantacao!J:J,"Débito")</f>
        <v>0</v>
      </c>
      <c r="O206" s="113">
        <f t="shared" si="29"/>
        <v>0</v>
      </c>
      <c r="P206" s="131">
        <f t="shared" si="30"/>
        <v>0</v>
      </c>
      <c r="Q206" s="15"/>
      <c r="R206" s="15" t="str">
        <f t="shared" si="31"/>
        <v>12/1899</v>
      </c>
      <c r="S206" s="15" t="str">
        <f t="shared" si="32"/>
        <v>CXG-1299</v>
      </c>
    </row>
    <row r="207">
      <c r="A207" s="8" t="s">
        <v>13266</v>
      </c>
      <c r="C207" s="113">
        <f>SUMIFS(CarImplantacao!C:C,CarImplantacao!G:G,R:R,CarImplantacao!D:D,B:B,CarImplantacao!J:J,"Crédito")</f>
        <v>0</v>
      </c>
      <c r="D207" s="131">
        <f>SUMIFS(SaldoInicial!D:D,SaldoInicial!C:C,B:B,SaldoInicial!F:F,R:R)</f>
        <v>0</v>
      </c>
      <c r="E207" s="113">
        <f>SUMIFS(RecebimentoVenda!E:E,RecebimentoVenda!I:I,R:R,RecebimentoVenda!D:D,B:B)</f>
        <v>0</v>
      </c>
      <c r="F207" s="113">
        <f>SUMIFS(Transferencia!D:D,Transferencia!F:F,S:S,Transferencia!E:E,B:B)</f>
        <v>0</v>
      </c>
      <c r="G207" s="113">
        <f>SUMIFS(PagComisao!F:F,PagComisao!I:I,R:R,PagComisao!E:E,B:B)</f>
        <v>0</v>
      </c>
      <c r="H207" s="113">
        <f>SUMIFS(Transferencia!D:D,Transferencia!F:F,S:S,Transferencia!C:C,B:B)</f>
        <v>0</v>
      </c>
      <c r="I207" s="113">
        <f>SUMIFS(PagProdutor!F:F,PagProdutor!J:J,R:R,PagProdutor!E:E,B:B)</f>
        <v>0</v>
      </c>
      <c r="J207" s="113">
        <f>SUMIFS(PagFretes!E:E,PagFretes!J:J,R:R,PagFretes!D:D,B:B)+(SUMIFS(PagFreteIndividal!E:E,PagFreteIndividal!J:J,S:S,PagFreteIndividal!F:F,B:B))</f>
        <v>0</v>
      </c>
      <c r="K207" s="113">
        <f>SUMIFS(DespesasMensais!F:F,DespesasMensais!H:H,R:R,DespesasMensais!E:E,B:B)</f>
        <v>0</v>
      </c>
      <c r="L207" s="112">
        <f>SUMIFS(DesExtFrete!F:F,DesExtFrete!H:H,R:R,DesExtFrete!E:E,B:B)</f>
        <v>0</v>
      </c>
      <c r="M207" s="113">
        <f>SUMIFS(PagOutras!D:D,PagOutras!H:H,R:R,PagOutras!C:C,B:B)</f>
        <v>0</v>
      </c>
      <c r="N207" s="113">
        <f>SUMIFS(CarImplantacao!C:C,CarImplantacao!G:G,R:R,CarImplantacao!D:D,B:B,CarImplantacao!J:J,"Débito")</f>
        <v>0</v>
      </c>
      <c r="O207" s="113">
        <f t="shared" si="29"/>
        <v>0</v>
      </c>
      <c r="P207" s="131">
        <f t="shared" si="30"/>
        <v>0</v>
      </c>
      <c r="Q207" s="15"/>
      <c r="R207" s="15" t="str">
        <f t="shared" si="31"/>
        <v>12/1899</v>
      </c>
      <c r="S207" s="15" t="str">
        <f t="shared" si="32"/>
        <v/>
      </c>
    </row>
    <row r="208">
      <c r="A208" s="8" t="s">
        <v>13267</v>
      </c>
      <c r="C208" s="113">
        <f>SUMIFS(CarImplantacao!C:C,CarImplantacao!G:G,R:R,CarImplantacao!D:D,B:B,CarImplantacao!J:J,"Crédito")</f>
        <v>0</v>
      </c>
      <c r="D208" s="131">
        <f>SUMIFS(SaldoInicial!D:D,SaldoInicial!C:C,B:B,SaldoInicial!F:F,R:R)</f>
        <v>0</v>
      </c>
      <c r="E208" s="113">
        <f>SUMIFS(RecebimentoVenda!E:E,RecebimentoVenda!I:I,R:R,RecebimentoVenda!D:D,B:B)</f>
        <v>0</v>
      </c>
      <c r="F208" s="113">
        <f>SUMIFS(Transferencia!D:D,Transferencia!F:F,S:S,Transferencia!E:E,B:B)</f>
        <v>0</v>
      </c>
      <c r="G208" s="113">
        <f>SUMIFS(PagComisao!F:F,PagComisao!I:I,R:R,PagComisao!E:E,B:B)</f>
        <v>0</v>
      </c>
      <c r="H208" s="113">
        <f>SUMIFS(Transferencia!D:D,Transferencia!F:F,S:S,Transferencia!C:C,B:B)</f>
        <v>0</v>
      </c>
      <c r="I208" s="113">
        <f>SUMIFS(PagProdutor!F:F,PagProdutor!J:J,R:R,PagProdutor!E:E,B:B)</f>
        <v>0</v>
      </c>
      <c r="J208" s="113">
        <f>SUMIFS(PagFretes!E:E,PagFretes!J:J,R:R,PagFretes!D:D,B:B)+(SUMIFS(PagFreteIndividal!E:E,PagFreteIndividal!J:J,S:S,PagFreteIndividal!F:F,B:B))</f>
        <v>0</v>
      </c>
      <c r="K208" s="113">
        <f>SUMIFS(DespesasMensais!F:F,DespesasMensais!H:H,R:R,DespesasMensais!E:E,B:B)</f>
        <v>0</v>
      </c>
      <c r="L208" s="112">
        <f>SUMIFS(DesExtFrete!F:F,DesExtFrete!H:H,R:R,DesExtFrete!E:E,B:B)</f>
        <v>0</v>
      </c>
      <c r="M208" s="113">
        <f>SUMIFS(PagOutras!D:D,PagOutras!H:H,R:R,PagOutras!C:C,B:B)</f>
        <v>0</v>
      </c>
      <c r="N208" s="113">
        <f>SUMIFS(CarImplantacao!C:C,CarImplantacao!G:G,R:R,CarImplantacao!D:D,B:B,CarImplantacao!J:J,"Débito")</f>
        <v>0</v>
      </c>
      <c r="O208" s="113">
        <f t="shared" si="29"/>
        <v>0</v>
      </c>
      <c r="P208" s="131">
        <f t="shared" si="30"/>
        <v>0</v>
      </c>
      <c r="Q208" s="15"/>
      <c r="R208" s="15" t="str">
        <f t="shared" si="31"/>
        <v>12/1899</v>
      </c>
      <c r="S208" s="15" t="str">
        <f t="shared" si="32"/>
        <v/>
      </c>
    </row>
    <row r="209">
      <c r="A209" s="8" t="s">
        <v>13268</v>
      </c>
      <c r="C209" s="113">
        <f>SUMIFS(CarImplantacao!C:C,CarImplantacao!G:G,R:R,CarImplantacao!D:D,B:B,CarImplantacao!J:J,"Crédito")</f>
        <v>0</v>
      </c>
      <c r="D209" s="131">
        <f>SUMIFS(SaldoInicial!D:D,SaldoInicial!C:C,B:B,SaldoInicial!F:F,R:R)</f>
        <v>0</v>
      </c>
      <c r="E209" s="113">
        <f>SUMIFS(RecebimentoVenda!E:E,RecebimentoVenda!I:I,R:R,RecebimentoVenda!D:D,B:B)</f>
        <v>0</v>
      </c>
      <c r="F209" s="113">
        <f>SUMIFS(Transferencia!D:D,Transferencia!F:F,S:S,Transferencia!E:E,B:B)</f>
        <v>0</v>
      </c>
      <c r="G209" s="113">
        <f>SUMIFS(PagComisao!F:F,PagComisao!I:I,R:R,PagComisao!E:E,B:B)</f>
        <v>0</v>
      </c>
      <c r="H209" s="113">
        <f>SUMIFS(Transferencia!D:D,Transferencia!F:F,S:S,Transferencia!C:C,B:B)</f>
        <v>0</v>
      </c>
      <c r="I209" s="113">
        <f>SUMIFS(PagProdutor!F:F,PagProdutor!J:J,R:R,PagProdutor!E:E,B:B)</f>
        <v>0</v>
      </c>
      <c r="J209" s="113">
        <f>SUMIFS(PagFretes!E:E,PagFretes!J:J,R:R,PagFretes!D:D,B:B)+(SUMIFS(PagFreteIndividal!E:E,PagFreteIndividal!J:J,S:S,PagFreteIndividal!F:F,B:B))</f>
        <v>0</v>
      </c>
      <c r="K209" s="113">
        <f>SUMIFS(DespesasMensais!F:F,DespesasMensais!H:H,R:R,DespesasMensais!E:E,B:B)</f>
        <v>0</v>
      </c>
      <c r="L209" s="112">
        <f>SUMIFS(DesExtFrete!F:F,DesExtFrete!H:H,R:R,DesExtFrete!E:E,B:B)</f>
        <v>0</v>
      </c>
      <c r="M209" s="113">
        <f>SUMIFS(PagOutras!D:D,PagOutras!H:H,R:R,PagOutras!C:C,B:B)</f>
        <v>0</v>
      </c>
      <c r="N209" s="113">
        <f>SUMIFS(CarImplantacao!C:C,CarImplantacao!G:G,R:R,CarImplantacao!D:D,B:B,CarImplantacao!J:J,"Débito")</f>
        <v>0</v>
      </c>
      <c r="O209" s="113">
        <f t="shared" si="29"/>
        <v>0</v>
      </c>
      <c r="P209" s="131">
        <f t="shared" si="30"/>
        <v>0</v>
      </c>
      <c r="Q209" s="15"/>
      <c r="R209" s="15" t="str">
        <f t="shared" si="31"/>
        <v>12/1899</v>
      </c>
      <c r="S209" s="15" t="str">
        <f t="shared" si="32"/>
        <v/>
      </c>
    </row>
    <row r="210">
      <c r="A210" s="8" t="s">
        <v>13269</v>
      </c>
      <c r="C210" s="113">
        <f>SUMIFS(CarImplantacao!C:C,CarImplantacao!G:G,R:R,CarImplantacao!D:D,B:B,CarImplantacao!J:J,"Crédito")</f>
        <v>0</v>
      </c>
      <c r="D210" s="131">
        <f>SUMIFS(SaldoInicial!D:D,SaldoInicial!C:C,B:B,SaldoInicial!F:F,R:R)</f>
        <v>0</v>
      </c>
      <c r="E210" s="113">
        <f>SUMIFS(RecebimentoVenda!E:E,RecebimentoVenda!I:I,R:R,RecebimentoVenda!D:D,B:B)</f>
        <v>0</v>
      </c>
      <c r="F210" s="113">
        <f>SUMIFS(Transferencia!D:D,Transferencia!F:F,S:S,Transferencia!E:E,B:B)</f>
        <v>0</v>
      </c>
      <c r="G210" s="113">
        <f>SUMIFS(PagComisao!F:F,PagComisao!I:I,R:R,PagComisao!E:E,B:B)</f>
        <v>0</v>
      </c>
      <c r="H210" s="113">
        <f>SUMIFS(Transferencia!D:D,Transferencia!F:F,S:S,Transferencia!C:C,B:B)</f>
        <v>0</v>
      </c>
      <c r="I210" s="113">
        <f>SUMIFS(PagProdutor!F:F,PagProdutor!J:J,R:R,PagProdutor!E:E,B:B)</f>
        <v>0</v>
      </c>
      <c r="J210" s="113">
        <f>SUMIFS(PagFretes!E:E,PagFretes!J:J,R:R,PagFretes!D:D,B:B)+(SUMIFS(PagFreteIndividal!E:E,PagFreteIndividal!J:J,S:S,PagFreteIndividal!F:F,B:B))</f>
        <v>0</v>
      </c>
      <c r="K210" s="113">
        <f>SUMIFS(DespesasMensais!F:F,DespesasMensais!H:H,R:R,DespesasMensais!E:E,B:B)</f>
        <v>0</v>
      </c>
      <c r="L210" s="112">
        <f>SUMIFS(DesExtFrete!F:F,DesExtFrete!H:H,R:R,DesExtFrete!E:E,B:B)</f>
        <v>0</v>
      </c>
      <c r="M210" s="113">
        <f>SUMIFS(PagOutras!D:D,PagOutras!H:H,R:R,PagOutras!C:C,B:B)</f>
        <v>0</v>
      </c>
      <c r="N210" s="113">
        <f>SUMIFS(CarImplantacao!C:C,CarImplantacao!G:G,R:R,CarImplantacao!D:D,B:B,CarImplantacao!J:J,"Débito")</f>
        <v>0</v>
      </c>
      <c r="O210" s="113">
        <f t="shared" si="29"/>
        <v>0</v>
      </c>
      <c r="P210" s="131">
        <f t="shared" si="30"/>
        <v>0</v>
      </c>
      <c r="Q210" s="15"/>
      <c r="R210" s="15" t="str">
        <f t="shared" si="31"/>
        <v>12/1899</v>
      </c>
      <c r="S210" s="15" t="str">
        <f t="shared" si="32"/>
        <v/>
      </c>
    </row>
    <row r="211">
      <c r="A211" s="8" t="s">
        <v>13270</v>
      </c>
      <c r="C211" s="113">
        <f>SUMIFS(CarImplantacao!C:C,CarImplantacao!G:G,R:R,CarImplantacao!D:D,B:B,CarImplantacao!J:J,"Crédito")</f>
        <v>0</v>
      </c>
      <c r="D211" s="131">
        <f>SUMIFS(SaldoInicial!D:D,SaldoInicial!C:C,B:B,SaldoInicial!F:F,R:R)</f>
        <v>0</v>
      </c>
      <c r="E211" s="113">
        <f>SUMIFS(RecebimentoVenda!E:E,RecebimentoVenda!I:I,R:R,RecebimentoVenda!D:D,B:B)</f>
        <v>0</v>
      </c>
      <c r="F211" s="113">
        <f>SUMIFS(Transferencia!D:D,Transferencia!F:F,S:S,Transferencia!E:E,B:B)</f>
        <v>0</v>
      </c>
      <c r="G211" s="113">
        <f>SUMIFS(PagComisao!F:F,PagComisao!I:I,R:R,PagComisao!E:E,B:B)</f>
        <v>0</v>
      </c>
      <c r="H211" s="113">
        <f>SUMIFS(Transferencia!D:D,Transferencia!F:F,S:S,Transferencia!C:C,B:B)</f>
        <v>0</v>
      </c>
      <c r="I211" s="113">
        <f>SUMIFS(PagProdutor!F:F,PagProdutor!J:J,R:R,PagProdutor!E:E,B:B)</f>
        <v>0</v>
      </c>
      <c r="J211" s="113">
        <f>SUMIFS(PagFretes!E:E,PagFretes!J:J,R:R,PagFretes!D:D,B:B)+(SUMIFS(PagFreteIndividal!E:E,PagFreteIndividal!J:J,S:S,PagFreteIndividal!F:F,B:B))</f>
        <v>0</v>
      </c>
      <c r="K211" s="113">
        <f>SUMIFS(DespesasMensais!F:F,DespesasMensais!H:H,R:R,DespesasMensais!E:E,B:B)</f>
        <v>0</v>
      </c>
      <c r="L211" s="112">
        <f>SUMIFS(DesExtFrete!F:F,DesExtFrete!H:H,R:R,DesExtFrete!E:E,B:B)</f>
        <v>0</v>
      </c>
      <c r="M211" s="113">
        <f>SUMIFS(PagOutras!D:D,PagOutras!H:H,R:R,PagOutras!C:C,B:B)</f>
        <v>0</v>
      </c>
      <c r="N211" s="113">
        <f>SUMIFS(CarImplantacao!C:C,CarImplantacao!G:G,R:R,CarImplantacao!D:D,B:B,CarImplantacao!J:J,"Débito")</f>
        <v>0</v>
      </c>
      <c r="O211" s="113">
        <f t="shared" si="29"/>
        <v>0</v>
      </c>
      <c r="P211" s="131">
        <f t="shared" si="30"/>
        <v>0</v>
      </c>
      <c r="Q211" s="15"/>
      <c r="R211" s="15" t="str">
        <f t="shared" si="31"/>
        <v>12/1899</v>
      </c>
      <c r="S211" s="15" t="str">
        <f t="shared" si="32"/>
        <v/>
      </c>
    </row>
    <row r="212">
      <c r="A212" s="8" t="s">
        <v>13271</v>
      </c>
      <c r="C212" s="113">
        <f>SUMIFS(CarImplantacao!C:C,CarImplantacao!G:G,R:R,CarImplantacao!D:D,B:B,CarImplantacao!J:J,"Crédito")</f>
        <v>0</v>
      </c>
      <c r="D212" s="131">
        <f>SUMIFS(SaldoInicial!D:D,SaldoInicial!C:C,B:B,SaldoInicial!F:F,R:R)</f>
        <v>0</v>
      </c>
      <c r="E212" s="113">
        <f>SUMIFS(RecebimentoVenda!E:E,RecebimentoVenda!I:I,R:R,RecebimentoVenda!D:D,B:B)</f>
        <v>0</v>
      </c>
      <c r="F212" s="113">
        <f>SUMIFS(Transferencia!D:D,Transferencia!F:F,S:S,Transferencia!E:E,B:B)</f>
        <v>0</v>
      </c>
      <c r="G212" s="113">
        <f>SUMIFS(PagComisao!F:F,PagComisao!I:I,R:R,PagComisao!E:E,B:B)</f>
        <v>0</v>
      </c>
      <c r="H212" s="113">
        <f>SUMIFS(Transferencia!D:D,Transferencia!F:F,S:S,Transferencia!C:C,B:B)</f>
        <v>0</v>
      </c>
      <c r="I212" s="113">
        <f>SUMIFS(PagProdutor!F:F,PagProdutor!J:J,R:R,PagProdutor!E:E,B:B)</f>
        <v>0</v>
      </c>
      <c r="J212" s="113">
        <f>SUMIFS(PagFretes!E:E,PagFretes!J:J,R:R,PagFretes!D:D,B:B)+(SUMIFS(PagFreteIndividal!E:E,PagFreteIndividal!J:J,S:S,PagFreteIndividal!F:F,B:B))</f>
        <v>0</v>
      </c>
      <c r="K212" s="113">
        <f>SUMIFS(DespesasMensais!F:F,DespesasMensais!H:H,R:R,DespesasMensais!E:E,B:B)</f>
        <v>0</v>
      </c>
      <c r="L212" s="112">
        <f>SUMIFS(DesExtFrete!F:F,DesExtFrete!H:H,R:R,DesExtFrete!E:E,B:B)</f>
        <v>0</v>
      </c>
      <c r="M212" s="113">
        <f>SUMIFS(PagOutras!D:D,PagOutras!H:H,R:R,PagOutras!C:C,B:B)</f>
        <v>0</v>
      </c>
      <c r="N212" s="113">
        <f>SUMIFS(CarImplantacao!C:C,CarImplantacao!G:G,R:R,CarImplantacao!D:D,B:B,CarImplantacao!J:J,"Débito")</f>
        <v>0</v>
      </c>
      <c r="O212" s="113">
        <f t="shared" si="29"/>
        <v>0</v>
      </c>
      <c r="P212" s="131">
        <f t="shared" si="30"/>
        <v>0</v>
      </c>
      <c r="Q212" s="15"/>
      <c r="R212" s="15" t="str">
        <f t="shared" si="31"/>
        <v>12/1899</v>
      </c>
      <c r="S212" s="15" t="str">
        <f t="shared" si="32"/>
        <v/>
      </c>
    </row>
    <row r="213">
      <c r="A213" s="8" t="s">
        <v>13272</v>
      </c>
      <c r="C213" s="113">
        <f>SUMIFS(CarImplantacao!C:C,CarImplantacao!G:G,R:R,CarImplantacao!D:D,B:B,CarImplantacao!J:J,"Crédito")</f>
        <v>0</v>
      </c>
      <c r="D213" s="131">
        <f>SUMIFS(SaldoInicial!D:D,SaldoInicial!C:C,B:B,SaldoInicial!F:F,R:R)</f>
        <v>0</v>
      </c>
      <c r="E213" s="113">
        <f>SUMIFS(RecebimentoVenda!E:E,RecebimentoVenda!I:I,R:R,RecebimentoVenda!D:D,B:B)</f>
        <v>0</v>
      </c>
      <c r="F213" s="113">
        <f>SUMIFS(Transferencia!D:D,Transferencia!F:F,S:S,Transferencia!E:E,B:B)</f>
        <v>0</v>
      </c>
      <c r="G213" s="113">
        <f>SUMIFS(PagComisao!F:F,PagComisao!I:I,R:R,PagComisao!E:E,B:B)</f>
        <v>0</v>
      </c>
      <c r="H213" s="113">
        <f>SUMIFS(Transferencia!D:D,Transferencia!F:F,S:S,Transferencia!C:C,B:B)</f>
        <v>0</v>
      </c>
      <c r="I213" s="113">
        <f>SUMIFS(PagProdutor!F:F,PagProdutor!J:J,R:R,PagProdutor!E:E,B:B)</f>
        <v>0</v>
      </c>
      <c r="J213" s="113">
        <f>SUMIFS(PagFretes!E:E,PagFretes!J:J,R:R,PagFretes!D:D,B:B)+(SUMIFS(PagFreteIndividal!E:E,PagFreteIndividal!J:J,S:S,PagFreteIndividal!F:F,B:B))</f>
        <v>0</v>
      </c>
      <c r="K213" s="113">
        <f>SUMIFS(DespesasMensais!F:F,DespesasMensais!H:H,R:R,DespesasMensais!E:E,B:B)</f>
        <v>0</v>
      </c>
      <c r="L213" s="112">
        <f>SUMIFS(DesExtFrete!F:F,DesExtFrete!H:H,R:R,DesExtFrete!E:E,B:B)</f>
        <v>0</v>
      </c>
      <c r="M213" s="113">
        <f>SUMIFS(PagOutras!D:D,PagOutras!H:H,R:R,PagOutras!C:C,B:B)</f>
        <v>0</v>
      </c>
      <c r="N213" s="113">
        <f>SUMIFS(CarImplantacao!C:C,CarImplantacao!G:G,R:R,CarImplantacao!D:D,B:B,CarImplantacao!J:J,"Débito")</f>
        <v>0</v>
      </c>
      <c r="O213" s="113">
        <f t="shared" si="29"/>
        <v>0</v>
      </c>
      <c r="P213" s="131">
        <f t="shared" si="30"/>
        <v>0</v>
      </c>
      <c r="Q213" s="15"/>
      <c r="R213" s="15" t="str">
        <f t="shared" si="31"/>
        <v>12/1899</v>
      </c>
      <c r="S213" s="15" t="str">
        <f t="shared" si="32"/>
        <v/>
      </c>
    </row>
    <row r="214">
      <c r="A214" s="8" t="s">
        <v>13273</v>
      </c>
      <c r="C214" s="113">
        <f>SUMIFS(CarImplantacao!C:C,CarImplantacao!G:G,R:R,CarImplantacao!D:D,B:B,CarImplantacao!J:J,"Crédito")</f>
        <v>0</v>
      </c>
      <c r="D214" s="131">
        <f>SUMIFS(SaldoInicial!D:D,SaldoInicial!C:C,B:B,SaldoInicial!F:F,R:R)</f>
        <v>0</v>
      </c>
      <c r="E214" s="113">
        <f>SUMIFS(RecebimentoVenda!E:E,RecebimentoVenda!I:I,R:R,RecebimentoVenda!D:D,B:B)</f>
        <v>0</v>
      </c>
      <c r="F214" s="113">
        <f>SUMIFS(Transferencia!D:D,Transferencia!F:F,S:S,Transferencia!E:E,B:B)</f>
        <v>0</v>
      </c>
      <c r="G214" s="113">
        <f>SUMIFS(PagComisao!F:F,PagComisao!I:I,R:R,PagComisao!E:E,B:B)</f>
        <v>0</v>
      </c>
      <c r="H214" s="113">
        <f>SUMIFS(Transferencia!D:D,Transferencia!F:F,S:S,Transferencia!C:C,B:B)</f>
        <v>0</v>
      </c>
      <c r="I214" s="113">
        <f>SUMIFS(PagProdutor!F:F,PagProdutor!J:J,R:R,PagProdutor!E:E,B:B)</f>
        <v>0</v>
      </c>
      <c r="J214" s="113">
        <f>SUMIFS(PagFretes!E:E,PagFretes!J:J,R:R,PagFretes!D:D,B:B)+(SUMIFS(PagFreteIndividal!E:E,PagFreteIndividal!J:J,S:S,PagFreteIndividal!F:F,B:B))</f>
        <v>0</v>
      </c>
      <c r="K214" s="113">
        <f>SUMIFS(DespesasMensais!F:F,DespesasMensais!H:H,R:R,DespesasMensais!E:E,B:B)</f>
        <v>0</v>
      </c>
      <c r="L214" s="112">
        <f>SUMIFS(DesExtFrete!F:F,DesExtFrete!H:H,R:R,DesExtFrete!E:E,B:B)</f>
        <v>0</v>
      </c>
      <c r="M214" s="113">
        <f>SUMIFS(PagOutras!D:D,PagOutras!H:H,R:R,PagOutras!C:C,B:B)</f>
        <v>0</v>
      </c>
      <c r="N214" s="113">
        <f>SUMIFS(CarImplantacao!C:C,CarImplantacao!G:G,R:R,CarImplantacao!D:D,B:B,CarImplantacao!J:J,"Débito")</f>
        <v>0</v>
      </c>
      <c r="O214" s="113">
        <f t="shared" si="29"/>
        <v>0</v>
      </c>
      <c r="P214" s="131">
        <f t="shared" si="30"/>
        <v>0</v>
      </c>
      <c r="Q214" s="15"/>
      <c r="R214" s="15" t="str">
        <f t="shared" si="31"/>
        <v>12/1899</v>
      </c>
      <c r="S214" s="15" t="str">
        <f t="shared" si="32"/>
        <v/>
      </c>
    </row>
    <row r="215">
      <c r="A215" s="8" t="s">
        <v>13274</v>
      </c>
      <c r="C215" s="113">
        <f>SUMIFS(CarImplantacao!C:C,CarImplantacao!G:G,R:R,CarImplantacao!D:D,B:B,CarImplantacao!J:J,"Crédito")</f>
        <v>0</v>
      </c>
      <c r="D215" s="131">
        <f>SUMIFS(SaldoInicial!D:D,SaldoInicial!C:C,B:B,SaldoInicial!F:F,R:R)</f>
        <v>0</v>
      </c>
      <c r="E215" s="113">
        <f>SUMIFS(RecebimentoVenda!E:E,RecebimentoVenda!I:I,R:R,RecebimentoVenda!D:D,B:B)</f>
        <v>0</v>
      </c>
      <c r="F215" s="113">
        <f>SUMIFS(Transferencia!D:D,Transferencia!F:F,S:S,Transferencia!E:E,B:B)</f>
        <v>0</v>
      </c>
      <c r="G215" s="113">
        <f>SUMIFS(PagComisao!F:F,PagComisao!I:I,R:R,PagComisao!E:E,B:B)</f>
        <v>0</v>
      </c>
      <c r="H215" s="113">
        <f>SUMIFS(Transferencia!D:D,Transferencia!F:F,S:S,Transferencia!C:C,B:B)</f>
        <v>0</v>
      </c>
      <c r="I215" s="113">
        <f>SUMIFS(PagProdutor!F:F,PagProdutor!J:J,R:R,PagProdutor!E:E,B:B)</f>
        <v>0</v>
      </c>
      <c r="J215" s="113">
        <f>SUMIFS(PagFretes!E:E,PagFretes!J:J,R:R,PagFretes!D:D,B:B)+(SUMIFS(PagFreteIndividal!E:E,PagFreteIndividal!J:J,S:S,PagFreteIndividal!F:F,B:B))</f>
        <v>0</v>
      </c>
      <c r="K215" s="113">
        <f>SUMIFS(DespesasMensais!F:F,DespesasMensais!H:H,R:R,DespesasMensais!E:E,B:B)</f>
        <v>0</v>
      </c>
      <c r="L215" s="112">
        <f>SUMIFS(DesExtFrete!F:F,DesExtFrete!H:H,R:R,DesExtFrete!E:E,B:B)</f>
        <v>0</v>
      </c>
      <c r="M215" s="113">
        <f>SUMIFS(PagOutras!D:D,PagOutras!H:H,R:R,PagOutras!C:C,B:B)</f>
        <v>0</v>
      </c>
      <c r="N215" s="113">
        <f>SUMIFS(CarImplantacao!C:C,CarImplantacao!G:G,R:R,CarImplantacao!D:D,B:B,CarImplantacao!J:J,"Débito")</f>
        <v>0</v>
      </c>
      <c r="O215" s="113">
        <f t="shared" si="29"/>
        <v>0</v>
      </c>
      <c r="P215" s="131">
        <f t="shared" si="30"/>
        <v>0</v>
      </c>
      <c r="Q215" s="15"/>
      <c r="R215" s="15" t="str">
        <f t="shared" si="31"/>
        <v>12/1899</v>
      </c>
      <c r="S215" s="15" t="str">
        <f t="shared" si="32"/>
        <v/>
      </c>
    </row>
    <row r="216">
      <c r="A216" s="8" t="s">
        <v>13275</v>
      </c>
      <c r="C216" s="113">
        <f>SUMIFS(CarImplantacao!C:C,CarImplantacao!G:G,R:R,CarImplantacao!D:D,B:B,CarImplantacao!J:J,"Crédito")</f>
        <v>0</v>
      </c>
      <c r="D216" s="131">
        <f>SUMIFS(SaldoInicial!D:D,SaldoInicial!C:C,B:B,SaldoInicial!F:F,R:R)</f>
        <v>0</v>
      </c>
      <c r="E216" s="113">
        <f>SUMIFS(RecebimentoVenda!E:E,RecebimentoVenda!I:I,R:R,RecebimentoVenda!D:D,B:B)</f>
        <v>0</v>
      </c>
      <c r="F216" s="113">
        <f>SUMIFS(Transferencia!D:D,Transferencia!F:F,S:S,Transferencia!E:E,B:B)</f>
        <v>0</v>
      </c>
      <c r="G216" s="113">
        <f>SUMIFS(PagComisao!F:F,PagComisao!I:I,R:R,PagComisao!E:E,B:B)</f>
        <v>0</v>
      </c>
      <c r="H216" s="113">
        <f>SUMIFS(Transferencia!D:D,Transferencia!F:F,S:S,Transferencia!C:C,B:B)</f>
        <v>0</v>
      </c>
      <c r="I216" s="113">
        <f>SUMIFS(PagProdutor!F:F,PagProdutor!J:J,R:R,PagProdutor!E:E,B:B)</f>
        <v>0</v>
      </c>
      <c r="J216" s="113">
        <f>SUMIFS(PagFretes!E:E,PagFretes!J:J,R:R,PagFretes!D:D,B:B)+(SUMIFS(PagFreteIndividal!E:E,PagFreteIndividal!J:J,S:S,PagFreteIndividal!F:F,B:B))</f>
        <v>0</v>
      </c>
      <c r="K216" s="113">
        <f>SUMIFS(DespesasMensais!F:F,DespesasMensais!H:H,R:R,DespesasMensais!E:E,B:B)</f>
        <v>0</v>
      </c>
      <c r="L216" s="112">
        <f>SUMIFS(DesExtFrete!F:F,DesExtFrete!H:H,R:R,DesExtFrete!E:E,B:B)</f>
        <v>0</v>
      </c>
      <c r="M216" s="113">
        <f>SUMIFS(PagOutras!D:D,PagOutras!H:H,R:R,PagOutras!C:C,B:B)</f>
        <v>0</v>
      </c>
      <c r="N216" s="113">
        <f>SUMIFS(CarImplantacao!C:C,CarImplantacao!G:G,R:R,CarImplantacao!D:D,B:B,CarImplantacao!J:J,"Débito")</f>
        <v>0</v>
      </c>
      <c r="O216" s="113">
        <f t="shared" si="29"/>
        <v>0</v>
      </c>
      <c r="P216" s="131">
        <f t="shared" si="30"/>
        <v>0</v>
      </c>
      <c r="Q216" s="15"/>
      <c r="R216" s="15" t="str">
        <f t="shared" si="31"/>
        <v>12/1899</v>
      </c>
      <c r="S216" s="15" t="str">
        <f t="shared" si="32"/>
        <v/>
      </c>
    </row>
    <row r="217">
      <c r="A217" s="8" t="s">
        <v>13276</v>
      </c>
      <c r="C217" s="113">
        <f>SUMIFS(CarImplantacao!C:C,CarImplantacao!G:G,R:R,CarImplantacao!D:D,B:B,CarImplantacao!J:J,"Crédito")</f>
        <v>0</v>
      </c>
      <c r="D217" s="131">
        <f>SUMIFS(SaldoInicial!D:D,SaldoInicial!C:C,B:B,SaldoInicial!F:F,R:R)</f>
        <v>0</v>
      </c>
      <c r="E217" s="113">
        <f>SUMIFS(RecebimentoVenda!E:E,RecebimentoVenda!I:I,R:R,RecebimentoVenda!D:D,B:B)</f>
        <v>0</v>
      </c>
      <c r="F217" s="113">
        <f>SUMIFS(Transferencia!D:D,Transferencia!F:F,S:S,Transferencia!E:E,B:B)</f>
        <v>0</v>
      </c>
      <c r="G217" s="113">
        <f>SUMIFS(PagComisao!F:F,PagComisao!I:I,R:R,PagComisao!E:E,B:B)</f>
        <v>0</v>
      </c>
      <c r="H217" s="113">
        <f>SUMIFS(Transferencia!D:D,Transferencia!F:F,S:S,Transferencia!C:C,B:B)</f>
        <v>0</v>
      </c>
      <c r="I217" s="113">
        <f>SUMIFS(PagProdutor!F:F,PagProdutor!J:J,R:R,PagProdutor!E:E,B:B)</f>
        <v>0</v>
      </c>
      <c r="J217" s="113">
        <f>SUMIFS(PagFretes!E:E,PagFretes!J:J,R:R,PagFretes!D:D,B:B)+(SUMIFS(PagFreteIndividal!E:E,PagFreteIndividal!J:J,S:S,PagFreteIndividal!F:F,B:B))</f>
        <v>0</v>
      </c>
      <c r="K217" s="113">
        <f>SUMIFS(DespesasMensais!F:F,DespesasMensais!H:H,R:R,DespesasMensais!E:E,B:B)</f>
        <v>0</v>
      </c>
      <c r="L217" s="112">
        <f>SUMIFS(DesExtFrete!F:F,DesExtFrete!H:H,R:R,DesExtFrete!E:E,B:B)</f>
        <v>0</v>
      </c>
      <c r="M217" s="113">
        <f>SUMIFS(PagOutras!D:D,PagOutras!H:H,R:R,PagOutras!C:C,B:B)</f>
        <v>0</v>
      </c>
      <c r="N217" s="113">
        <f>SUMIFS(CarImplantacao!C:C,CarImplantacao!G:G,R:R,CarImplantacao!D:D,B:B,CarImplantacao!J:J,"Débito")</f>
        <v>0</v>
      </c>
      <c r="O217" s="113">
        <f t="shared" si="29"/>
        <v>0</v>
      </c>
      <c r="P217" s="131">
        <f t="shared" si="30"/>
        <v>0</v>
      </c>
      <c r="Q217" s="15"/>
      <c r="R217" s="15" t="str">
        <f t="shared" si="31"/>
        <v>12/1899</v>
      </c>
      <c r="S217" s="15" t="str">
        <f t="shared" si="32"/>
        <v/>
      </c>
    </row>
    <row r="218">
      <c r="A218" s="8" t="s">
        <v>13277</v>
      </c>
      <c r="C218" s="113">
        <f>SUMIFS(CarImplantacao!C:C,CarImplantacao!G:G,R:R,CarImplantacao!D:D,B:B,CarImplantacao!J:J,"Crédito")</f>
        <v>0</v>
      </c>
      <c r="D218" s="131">
        <f>SUMIFS(SaldoInicial!D:D,SaldoInicial!C:C,B:B,SaldoInicial!F:F,R:R)</f>
        <v>0</v>
      </c>
      <c r="E218" s="113">
        <f>SUMIFS(RecebimentoVenda!E:E,RecebimentoVenda!I:I,R:R,RecebimentoVenda!D:D,B:B)</f>
        <v>0</v>
      </c>
      <c r="F218" s="113">
        <f>SUMIFS(Transferencia!D:D,Transferencia!F:F,S:S,Transferencia!E:E,B:B)</f>
        <v>0</v>
      </c>
      <c r="G218" s="113">
        <f>SUMIFS(PagComisao!F:F,PagComisao!I:I,R:R,PagComisao!E:E,B:B)</f>
        <v>0</v>
      </c>
      <c r="H218" s="113">
        <f>SUMIFS(Transferencia!D:D,Transferencia!F:F,S:S,Transferencia!C:C,B:B)</f>
        <v>0</v>
      </c>
      <c r="I218" s="113">
        <f>SUMIFS(PagProdutor!F:F,PagProdutor!J:J,R:R,PagProdutor!E:E,B:B)</f>
        <v>0</v>
      </c>
      <c r="J218" s="113">
        <f>SUMIFS(PagFretes!E:E,PagFretes!J:J,R:R,PagFretes!D:D,B:B)+(SUMIFS(PagFreteIndividal!E:E,PagFreteIndividal!J:J,S:S,PagFreteIndividal!F:F,B:B))</f>
        <v>0</v>
      </c>
      <c r="K218" s="113">
        <f>SUMIFS(DespesasMensais!F:F,DespesasMensais!H:H,R:R,DespesasMensais!E:E,B:B)</f>
        <v>0</v>
      </c>
      <c r="L218" s="112">
        <f>SUMIFS(DesExtFrete!F:F,DesExtFrete!H:H,R:R,DesExtFrete!E:E,B:B)</f>
        <v>0</v>
      </c>
      <c r="M218" s="113">
        <f>SUMIFS(PagOutras!D:D,PagOutras!H:H,R:R,PagOutras!C:C,B:B)</f>
        <v>0</v>
      </c>
      <c r="N218" s="113">
        <f>SUMIFS(CarImplantacao!C:C,CarImplantacao!G:G,R:R,CarImplantacao!D:D,B:B,CarImplantacao!J:J,"Débito")</f>
        <v>0</v>
      </c>
      <c r="O218" s="113">
        <f t="shared" si="29"/>
        <v>0</v>
      </c>
      <c r="P218" s="131">
        <f t="shared" si="30"/>
        <v>0</v>
      </c>
      <c r="Q218" s="15"/>
      <c r="R218" s="15" t="str">
        <f t="shared" si="31"/>
        <v>12/1899</v>
      </c>
      <c r="S218" s="15" t="str">
        <f t="shared" si="32"/>
        <v/>
      </c>
    </row>
    <row r="219">
      <c r="A219" s="8" t="s">
        <v>13278</v>
      </c>
      <c r="C219" s="113">
        <f>SUMIFS(CarImplantacao!C:C,CarImplantacao!G:G,R:R,CarImplantacao!D:D,B:B,CarImplantacao!J:J,"Crédito")</f>
        <v>0</v>
      </c>
      <c r="D219" s="131">
        <f>SUMIFS(SaldoInicial!D:D,SaldoInicial!C:C,B:B,SaldoInicial!F:F,R:R)</f>
        <v>0</v>
      </c>
      <c r="E219" s="113">
        <f>SUMIFS(RecebimentoVenda!E:E,RecebimentoVenda!I:I,R:R,RecebimentoVenda!D:D,B:B)</f>
        <v>0</v>
      </c>
      <c r="F219" s="113">
        <f>SUMIFS(Transferencia!D:D,Transferencia!F:F,S:S,Transferencia!E:E,B:B)</f>
        <v>0</v>
      </c>
      <c r="G219" s="113">
        <f>SUMIFS(PagComisao!F:F,PagComisao!I:I,R:R,PagComisao!E:E,B:B)</f>
        <v>0</v>
      </c>
      <c r="H219" s="113">
        <f>SUMIFS(Transferencia!D:D,Transferencia!F:F,S:S,Transferencia!C:C,B:B)</f>
        <v>0</v>
      </c>
      <c r="I219" s="113">
        <f>SUMIFS(PagProdutor!F:F,PagProdutor!J:J,R:R,PagProdutor!E:E,B:B)</f>
        <v>0</v>
      </c>
      <c r="J219" s="113">
        <f>SUMIFS(PagFretes!E:E,PagFretes!J:J,R:R,PagFretes!D:D,B:B)+(SUMIFS(PagFreteIndividal!E:E,PagFreteIndividal!J:J,S:S,PagFreteIndividal!F:F,B:B))</f>
        <v>0</v>
      </c>
      <c r="K219" s="113">
        <f>SUMIFS(DespesasMensais!F:F,DespesasMensais!H:H,R:R,DespesasMensais!E:E,B:B)</f>
        <v>0</v>
      </c>
      <c r="L219" s="112">
        <f>SUMIFS(DesExtFrete!F:F,DesExtFrete!H:H,R:R,DesExtFrete!E:E,B:B)</f>
        <v>0</v>
      </c>
      <c r="M219" s="113">
        <f>SUMIFS(PagOutras!D:D,PagOutras!H:H,R:R,PagOutras!C:C,B:B)</f>
        <v>0</v>
      </c>
      <c r="N219" s="113">
        <f>SUMIFS(CarImplantacao!C:C,CarImplantacao!G:G,R:R,CarImplantacao!D:D,B:B,CarImplantacao!J:J,"Débito")</f>
        <v>0</v>
      </c>
      <c r="O219" s="113">
        <f t="shared" si="29"/>
        <v>0</v>
      </c>
      <c r="P219" s="131">
        <f t="shared" si="30"/>
        <v>0</v>
      </c>
      <c r="Q219" s="15"/>
      <c r="R219" s="15" t="str">
        <f t="shared" si="31"/>
        <v>12/1899</v>
      </c>
      <c r="S219" s="15" t="str">
        <f t="shared" si="32"/>
        <v/>
      </c>
    </row>
    <row r="220">
      <c r="A220" s="8" t="s">
        <v>13279</v>
      </c>
      <c r="C220" s="113">
        <f>SUMIFS(CarImplantacao!C:C,CarImplantacao!G:G,R:R,CarImplantacao!D:D,B:B,CarImplantacao!J:J,"Crédito")</f>
        <v>0</v>
      </c>
      <c r="D220" s="131">
        <f>SUMIFS(SaldoInicial!D:D,SaldoInicial!C:C,B:B,SaldoInicial!F:F,R:R)</f>
        <v>0</v>
      </c>
      <c r="E220" s="113">
        <f>SUMIFS(RecebimentoVenda!E:E,RecebimentoVenda!I:I,R:R,RecebimentoVenda!D:D,B:B)</f>
        <v>0</v>
      </c>
      <c r="F220" s="113">
        <f>SUMIFS(Transferencia!D:D,Transferencia!F:F,S:S,Transferencia!E:E,B:B)</f>
        <v>0</v>
      </c>
      <c r="G220" s="113">
        <f>SUMIFS(PagComisao!F:F,PagComisao!I:I,R:R,PagComisao!E:E,B:B)</f>
        <v>0</v>
      </c>
      <c r="H220" s="113">
        <f>SUMIFS(Transferencia!D:D,Transferencia!F:F,S:S,Transferencia!C:C,B:B)</f>
        <v>0</v>
      </c>
      <c r="I220" s="113">
        <f>SUMIFS(PagProdutor!F:F,PagProdutor!J:J,R:R,PagProdutor!E:E,B:B)</f>
        <v>0</v>
      </c>
      <c r="J220" s="113">
        <f>SUMIFS(PagFretes!E:E,PagFretes!J:J,R:R,PagFretes!D:D,B:B)+(SUMIFS(PagFreteIndividal!E:E,PagFreteIndividal!J:J,S:S,PagFreteIndividal!F:F,B:B))</f>
        <v>0</v>
      </c>
      <c r="K220" s="113">
        <f>SUMIFS(DespesasMensais!F:F,DespesasMensais!H:H,R:R,DespesasMensais!E:E,B:B)</f>
        <v>0</v>
      </c>
      <c r="L220" s="112">
        <f>SUMIFS(DesExtFrete!F:F,DesExtFrete!H:H,R:R,DesExtFrete!E:E,B:B)</f>
        <v>0</v>
      </c>
      <c r="M220" s="113">
        <f>SUMIFS(PagOutras!D:D,PagOutras!H:H,R:R,PagOutras!C:C,B:B)</f>
        <v>0</v>
      </c>
      <c r="N220" s="113">
        <f>SUMIFS(CarImplantacao!C:C,CarImplantacao!G:G,R:R,CarImplantacao!D:D,B:B,CarImplantacao!J:J,"Débito")</f>
        <v>0</v>
      </c>
      <c r="O220" s="113">
        <f t="shared" si="29"/>
        <v>0</v>
      </c>
      <c r="P220" s="131">
        <f t="shared" si="30"/>
        <v>0</v>
      </c>
      <c r="Q220" s="15"/>
      <c r="R220" s="15" t="str">
        <f t="shared" si="31"/>
        <v>12/1899</v>
      </c>
      <c r="S220" s="15" t="str">
        <f t="shared" si="32"/>
        <v/>
      </c>
    </row>
    <row r="221">
      <c r="A221" s="8" t="s">
        <v>13280</v>
      </c>
      <c r="C221" s="113">
        <f>SUMIFS(CarImplantacao!C:C,CarImplantacao!G:G,R:R,CarImplantacao!D:D,B:B,CarImplantacao!J:J,"Crédito")</f>
        <v>0</v>
      </c>
      <c r="D221" s="131">
        <f>SUMIFS(SaldoInicial!D:D,SaldoInicial!C:C,B:B,SaldoInicial!F:F,R:R)</f>
        <v>0</v>
      </c>
      <c r="E221" s="113">
        <f>SUMIFS(RecebimentoVenda!E:E,RecebimentoVenda!I:I,R:R,RecebimentoVenda!D:D,B:B)</f>
        <v>0</v>
      </c>
      <c r="F221" s="113">
        <f>SUMIFS(Transferencia!D:D,Transferencia!F:F,S:S,Transferencia!E:E,B:B)</f>
        <v>0</v>
      </c>
      <c r="G221" s="113">
        <f>SUMIFS(PagComisao!F:F,PagComisao!I:I,R:R,PagComisao!E:E,B:B)</f>
        <v>0</v>
      </c>
      <c r="H221" s="113">
        <f>SUMIFS(Transferencia!D:D,Transferencia!F:F,S:S,Transferencia!C:C,B:B)</f>
        <v>0</v>
      </c>
      <c r="I221" s="113">
        <f>SUMIFS(PagProdutor!F:F,PagProdutor!J:J,R:R,PagProdutor!E:E,B:B)</f>
        <v>0</v>
      </c>
      <c r="J221" s="113">
        <f>SUMIFS(PagFretes!E:E,PagFretes!J:J,R:R,PagFretes!D:D,B:B)+(SUMIFS(PagFreteIndividal!E:E,PagFreteIndividal!J:J,S:S,PagFreteIndividal!F:F,B:B))</f>
        <v>0</v>
      </c>
      <c r="K221" s="113">
        <f>SUMIFS(DespesasMensais!F:F,DespesasMensais!H:H,R:R,DespesasMensais!E:E,B:B)</f>
        <v>0</v>
      </c>
      <c r="L221" s="112">
        <f>SUMIFS(DesExtFrete!F:F,DesExtFrete!H:H,R:R,DesExtFrete!E:E,B:B)</f>
        <v>0</v>
      </c>
      <c r="M221" s="113">
        <f>SUMIFS(PagOutras!D:D,PagOutras!H:H,R:R,PagOutras!C:C,B:B)</f>
        <v>0</v>
      </c>
      <c r="N221" s="113">
        <f>SUMIFS(CarImplantacao!C:C,CarImplantacao!G:G,R:R,CarImplantacao!D:D,B:B,CarImplantacao!J:J,"Débito")</f>
        <v>0</v>
      </c>
      <c r="O221" s="113">
        <f t="shared" si="29"/>
        <v>0</v>
      </c>
      <c r="P221" s="131">
        <f t="shared" si="30"/>
        <v>0</v>
      </c>
      <c r="Q221" s="15"/>
      <c r="R221" s="15" t="str">
        <f t="shared" si="31"/>
        <v>12/1899</v>
      </c>
      <c r="S221" s="15" t="str">
        <f t="shared" si="32"/>
        <v/>
      </c>
    </row>
    <row r="222">
      <c r="A222" s="8" t="s">
        <v>13281</v>
      </c>
      <c r="C222" s="113">
        <f>SUMIFS(CarImplantacao!C:C,CarImplantacao!G:G,R:R,CarImplantacao!D:D,B:B,CarImplantacao!J:J,"Crédito")</f>
        <v>0</v>
      </c>
      <c r="D222" s="131">
        <f>SUMIFS(SaldoInicial!D:D,SaldoInicial!C:C,B:B,SaldoInicial!F:F,R:R)</f>
        <v>0</v>
      </c>
      <c r="E222" s="113">
        <f>SUMIFS(RecebimentoVenda!E:E,RecebimentoVenda!I:I,R:R,RecebimentoVenda!D:D,B:B)</f>
        <v>0</v>
      </c>
      <c r="F222" s="113">
        <f>SUMIFS(Transferencia!D:D,Transferencia!F:F,S:S,Transferencia!E:E,B:B)</f>
        <v>0</v>
      </c>
      <c r="G222" s="113">
        <f>SUMIFS(PagComisao!F:F,PagComisao!I:I,R:R,PagComisao!E:E,B:B)</f>
        <v>0</v>
      </c>
      <c r="H222" s="113">
        <f>SUMIFS(Transferencia!D:D,Transferencia!F:F,S:S,Transferencia!C:C,B:B)</f>
        <v>0</v>
      </c>
      <c r="I222" s="113">
        <f>SUMIFS(PagProdutor!F:F,PagProdutor!J:J,R:R,PagProdutor!E:E,B:B)</f>
        <v>0</v>
      </c>
      <c r="J222" s="113">
        <f>SUMIFS(PagFretes!E:E,PagFretes!J:J,R:R,PagFretes!D:D,B:B)+(SUMIFS(PagFreteIndividal!E:E,PagFreteIndividal!J:J,S:S,PagFreteIndividal!F:F,B:B))</f>
        <v>0</v>
      </c>
      <c r="K222" s="113">
        <f>SUMIFS(DespesasMensais!F:F,DespesasMensais!H:H,R:R,DespesasMensais!E:E,B:B)</f>
        <v>0</v>
      </c>
      <c r="L222" s="112">
        <f>SUMIFS(DesExtFrete!F:F,DesExtFrete!H:H,R:R,DesExtFrete!E:E,B:B)</f>
        <v>0</v>
      </c>
      <c r="M222" s="113">
        <f>SUMIFS(PagOutras!D:D,PagOutras!H:H,R:R,PagOutras!C:C,B:B)</f>
        <v>0</v>
      </c>
      <c r="N222" s="113">
        <f>SUMIFS(CarImplantacao!C:C,CarImplantacao!G:G,R:R,CarImplantacao!D:D,B:B,CarImplantacao!J:J,"Débito")</f>
        <v>0</v>
      </c>
      <c r="O222" s="113">
        <f t="shared" si="29"/>
        <v>0</v>
      </c>
      <c r="P222" s="131">
        <f t="shared" si="30"/>
        <v>0</v>
      </c>
      <c r="Q222" s="15"/>
      <c r="R222" s="15" t="str">
        <f t="shared" si="31"/>
        <v>12/1899</v>
      </c>
      <c r="S222" s="15" t="str">
        <f t="shared" si="32"/>
        <v/>
      </c>
    </row>
    <row r="223">
      <c r="A223" s="8" t="s">
        <v>13282</v>
      </c>
      <c r="C223" s="113">
        <f>SUMIFS(CarImplantacao!C:C,CarImplantacao!G:G,R:R,CarImplantacao!D:D,B:B,CarImplantacao!J:J,"Crédito")</f>
        <v>0</v>
      </c>
      <c r="D223" s="131">
        <f>SUMIFS(SaldoInicial!D:D,SaldoInicial!C:C,B:B,SaldoInicial!F:F,R:R)</f>
        <v>0</v>
      </c>
      <c r="E223" s="113">
        <f>SUMIFS(RecebimentoVenda!E:E,RecebimentoVenda!I:I,R:R,RecebimentoVenda!D:D,B:B)</f>
        <v>0</v>
      </c>
      <c r="F223" s="113">
        <f>SUMIFS(Transferencia!D:D,Transferencia!F:F,S:S,Transferencia!E:E,B:B)</f>
        <v>0</v>
      </c>
      <c r="G223" s="113">
        <f>SUMIFS(PagComisao!F:F,PagComisao!I:I,R:R,PagComisao!E:E,B:B)</f>
        <v>0</v>
      </c>
      <c r="H223" s="113">
        <f>SUMIFS(Transferencia!D:D,Transferencia!F:F,S:S,Transferencia!C:C,B:B)</f>
        <v>0</v>
      </c>
      <c r="I223" s="113">
        <f>SUMIFS(PagProdutor!F:F,PagProdutor!J:J,R:R,PagProdutor!E:E,B:B)</f>
        <v>0</v>
      </c>
      <c r="J223" s="113">
        <f>SUMIFS(PagFretes!E:E,PagFretes!J:J,R:R,PagFretes!D:D,B:B)+(SUMIFS(PagFreteIndividal!E:E,PagFreteIndividal!J:J,S:S,PagFreteIndividal!F:F,B:B))</f>
        <v>0</v>
      </c>
      <c r="K223" s="113">
        <f>SUMIFS(DespesasMensais!F:F,DespesasMensais!H:H,R:R,DespesasMensais!E:E,B:B)</f>
        <v>0</v>
      </c>
      <c r="L223" s="112">
        <f>SUMIFS(DesExtFrete!F:F,DesExtFrete!H:H,R:R,DesExtFrete!E:E,B:B)</f>
        <v>0</v>
      </c>
      <c r="M223" s="113">
        <f>SUMIFS(PagOutras!D:D,PagOutras!H:H,R:R,PagOutras!C:C,B:B)</f>
        <v>0</v>
      </c>
      <c r="N223" s="113">
        <f>SUMIFS(CarImplantacao!C:C,CarImplantacao!G:G,R:R,CarImplantacao!D:D,B:B,CarImplantacao!J:J,"Débito")</f>
        <v>0</v>
      </c>
      <c r="O223" s="113">
        <f t="shared" si="29"/>
        <v>0</v>
      </c>
      <c r="P223" s="131">
        <f t="shared" si="30"/>
        <v>0</v>
      </c>
      <c r="Q223" s="15"/>
      <c r="R223" s="15" t="str">
        <f t="shared" si="31"/>
        <v>12/1899</v>
      </c>
      <c r="S223" s="15" t="str">
        <f t="shared" si="32"/>
        <v/>
      </c>
    </row>
    <row r="224">
      <c r="A224" s="8" t="s">
        <v>13283</v>
      </c>
      <c r="C224" s="113">
        <f>SUMIFS(CarImplantacao!C:C,CarImplantacao!G:G,R:R,CarImplantacao!D:D,B:B,CarImplantacao!J:J,"Crédito")</f>
        <v>0</v>
      </c>
      <c r="D224" s="131">
        <f>SUMIFS(SaldoInicial!D:D,SaldoInicial!C:C,B:B,SaldoInicial!F:F,R:R)</f>
        <v>0</v>
      </c>
      <c r="E224" s="113">
        <f>SUMIFS(RecebimentoVenda!E:E,RecebimentoVenda!I:I,R:R,RecebimentoVenda!D:D,B:B)</f>
        <v>0</v>
      </c>
      <c r="F224" s="113">
        <f>SUMIFS(Transferencia!D:D,Transferencia!F:F,S:S,Transferencia!E:E,B:B)</f>
        <v>0</v>
      </c>
      <c r="G224" s="113">
        <f>SUMIFS(PagComisao!F:F,PagComisao!I:I,R:R,PagComisao!E:E,B:B)</f>
        <v>0</v>
      </c>
      <c r="H224" s="113">
        <f>SUMIFS(Transferencia!D:D,Transferencia!F:F,S:S,Transferencia!C:C,B:B)</f>
        <v>0</v>
      </c>
      <c r="I224" s="113">
        <f>SUMIFS(PagProdutor!F:F,PagProdutor!J:J,R:R,PagProdutor!E:E,B:B)</f>
        <v>0</v>
      </c>
      <c r="J224" s="113">
        <f>SUMIFS(PagFretes!E:E,PagFretes!J:J,R:R,PagFretes!D:D,B:B)+(SUMIFS(PagFreteIndividal!E:E,PagFreteIndividal!J:J,S:S,PagFreteIndividal!F:F,B:B))</f>
        <v>0</v>
      </c>
      <c r="K224" s="113">
        <f>SUMIFS(DespesasMensais!F:F,DespesasMensais!H:H,R:R,DespesasMensais!E:E,B:B)</f>
        <v>0</v>
      </c>
      <c r="L224" s="112">
        <f>SUMIFS(DesExtFrete!F:F,DesExtFrete!H:H,R:R,DesExtFrete!E:E,B:B)</f>
        <v>0</v>
      </c>
      <c r="M224" s="113">
        <f>SUMIFS(PagOutras!D:D,PagOutras!H:H,R:R,PagOutras!C:C,B:B)</f>
        <v>0</v>
      </c>
      <c r="N224" s="113">
        <f>SUMIFS(CarImplantacao!C:C,CarImplantacao!G:G,R:R,CarImplantacao!D:D,B:B,CarImplantacao!J:J,"Débito")</f>
        <v>0</v>
      </c>
      <c r="O224" s="113">
        <f t="shared" si="29"/>
        <v>0</v>
      </c>
      <c r="P224" s="131">
        <f t="shared" si="30"/>
        <v>0</v>
      </c>
      <c r="Q224" s="15"/>
      <c r="R224" s="15" t="str">
        <f t="shared" si="31"/>
        <v>12/1899</v>
      </c>
      <c r="S224" s="15" t="str">
        <f t="shared" si="32"/>
        <v/>
      </c>
    </row>
    <row r="225">
      <c r="A225" s="8" t="s">
        <v>13284</v>
      </c>
      <c r="C225" s="113">
        <f>SUMIFS(CarImplantacao!C:C,CarImplantacao!G:G,R:R,CarImplantacao!D:D,B:B,CarImplantacao!J:J,"Crédito")</f>
        <v>0</v>
      </c>
      <c r="D225" s="131">
        <f>SUMIFS(SaldoInicial!D:D,SaldoInicial!C:C,B:B,SaldoInicial!F:F,R:R)</f>
        <v>0</v>
      </c>
      <c r="E225" s="113">
        <f>SUMIFS(RecebimentoVenda!E:E,RecebimentoVenda!I:I,R:R,RecebimentoVenda!D:D,B:B)</f>
        <v>0</v>
      </c>
      <c r="F225" s="113">
        <f>SUMIFS(Transferencia!D:D,Transferencia!F:F,S:S,Transferencia!E:E,B:B)</f>
        <v>0</v>
      </c>
      <c r="G225" s="113">
        <f>SUMIFS(PagComisao!F:F,PagComisao!I:I,R:R,PagComisao!E:E,B:B)</f>
        <v>0</v>
      </c>
      <c r="H225" s="113">
        <f>SUMIFS(Transferencia!D:D,Transferencia!F:F,S:S,Transferencia!C:C,B:B)</f>
        <v>0</v>
      </c>
      <c r="I225" s="113">
        <f>SUMIFS(PagProdutor!F:F,PagProdutor!J:J,R:R,PagProdutor!E:E,B:B)</f>
        <v>0</v>
      </c>
      <c r="J225" s="113">
        <f>SUMIFS(PagFretes!E:E,PagFretes!J:J,R:R,PagFretes!D:D,B:B)+(SUMIFS(PagFreteIndividal!E:E,PagFreteIndividal!J:J,S:S,PagFreteIndividal!F:F,B:B))</f>
        <v>0</v>
      </c>
      <c r="K225" s="113">
        <f>SUMIFS(DespesasMensais!F:F,DespesasMensais!H:H,R:R,DespesasMensais!E:E,B:B)</f>
        <v>0</v>
      </c>
      <c r="L225" s="112">
        <f>SUMIFS(DesExtFrete!F:F,DesExtFrete!H:H,R:R,DesExtFrete!E:E,B:B)</f>
        <v>0</v>
      </c>
      <c r="M225" s="113">
        <f>SUMIFS(PagOutras!D:D,PagOutras!H:H,R:R,PagOutras!C:C,B:B)</f>
        <v>0</v>
      </c>
      <c r="N225" s="113">
        <f>SUMIFS(CarImplantacao!C:C,CarImplantacao!G:G,R:R,CarImplantacao!D:D,B:B,CarImplantacao!J:J,"Débito")</f>
        <v>0</v>
      </c>
      <c r="O225" s="113">
        <f t="shared" si="29"/>
        <v>0</v>
      </c>
      <c r="P225" s="131">
        <f t="shared" si="30"/>
        <v>0</v>
      </c>
      <c r="Q225" s="15"/>
      <c r="R225" s="15" t="str">
        <f t="shared" si="31"/>
        <v>12/1899</v>
      </c>
      <c r="S225" s="15" t="str">
        <f t="shared" si="32"/>
        <v/>
      </c>
    </row>
    <row r="226">
      <c r="C226" s="113">
        <f>SUMIFS(CarImplantacao!C:C,CarImplantacao!G:G,R:R,CarImplantacao!D:D,B:B,CarImplantacao!J:J,"Crédito")</f>
        <v>0</v>
      </c>
      <c r="D226" s="131">
        <f>SUMIFS(SaldoInicial!D:D,SaldoInicial!C:C,B:B,SaldoInicial!F:F,R:R)</f>
        <v>0</v>
      </c>
      <c r="E226" s="113">
        <f>SUMIFS(RecebimentoVenda!E:E,RecebimentoVenda!I:I,R:R,RecebimentoVenda!D:D,B:B)</f>
        <v>0</v>
      </c>
      <c r="F226" s="113">
        <f>SUMIFS(Transferencia!D:D,Transferencia!F:F,S:S,Transferencia!E:E,B:B)</f>
        <v>0</v>
      </c>
      <c r="G226" s="113">
        <f>SUMIFS(PagComisao!F:F,PagComisao!I:I,R:R,PagComisao!E:E,B:B)</f>
        <v>0</v>
      </c>
      <c r="H226" s="113">
        <f>SUMIFS(Transferencia!D:D,Transferencia!F:F,S:S,Transferencia!C:C,B:B)</f>
        <v>0</v>
      </c>
      <c r="I226" s="113">
        <f>SUMIFS(PagProdutor!F:F,PagProdutor!J:J,R:R,PagProdutor!E:E,B:B)</f>
        <v>0</v>
      </c>
      <c r="J226" s="113">
        <f>SUMIFS(PagFretes!E:E,PagFretes!J:J,R:R,PagFretes!D:D,B:B)+(SUMIFS(PagFreteIndividal!E:E,PagFreteIndividal!J:J,S:S,PagFreteIndividal!F:F,B:B))</f>
        <v>0</v>
      </c>
      <c r="K226" s="113">
        <f>SUMIFS(DespesasMensais!F:F,DespesasMensais!H:H,R:R,DespesasMensais!E:E,B:B)</f>
        <v>0</v>
      </c>
      <c r="L226" s="112">
        <f>SUMIFS(DesExtFrete!F:F,DesExtFrete!H:H,R:R,DesExtFrete!E:E,B:B)</f>
        <v>0</v>
      </c>
      <c r="M226" s="113">
        <f>SUMIFS(PagOutras!D:D,PagOutras!H:H,R:R,PagOutras!C:C,B:B)</f>
        <v>0</v>
      </c>
      <c r="N226" s="113">
        <f>SUMIFS(CarImplantacao!C:C,CarImplantacao!G:G,R:R,CarImplantacao!D:D,B:B,CarImplantacao!J:J,"Débito")</f>
        <v>0</v>
      </c>
      <c r="O226" s="113">
        <f t="shared" si="29"/>
        <v>0</v>
      </c>
      <c r="P226" s="131">
        <f t="shared" si="30"/>
        <v>0</v>
      </c>
      <c r="Q226" s="15"/>
      <c r="R226" s="15" t="str">
        <f t="shared" si="31"/>
        <v>12/1899</v>
      </c>
      <c r="S226" s="15" t="str">
        <f t="shared" si="32"/>
        <v/>
      </c>
    </row>
    <row r="227">
      <c r="C227" s="113">
        <f>SUMIFS(CarImplantacao!C:C,CarImplantacao!G:G,R:R,CarImplantacao!D:D,B:B,CarImplantacao!J:J,"Crédito")</f>
        <v>0</v>
      </c>
      <c r="D227" s="131">
        <f>SUMIFS(SaldoInicial!D:D,SaldoInicial!C:C,B:B,SaldoInicial!F:F,R:R)</f>
        <v>0</v>
      </c>
      <c r="E227" s="113">
        <f>SUMIFS(RecebimentoVenda!E:E,RecebimentoVenda!I:I,R:R,RecebimentoVenda!D:D,B:B)</f>
        <v>0</v>
      </c>
      <c r="F227" s="113">
        <f>SUMIFS(Transferencia!D:D,Transferencia!F:F,S:S,Transferencia!E:E,B:B)</f>
        <v>0</v>
      </c>
      <c r="G227" s="113">
        <f>SUMIFS(PagComisao!F:F,PagComisao!I:I,R:R,PagComisao!E:E,B:B)</f>
        <v>0</v>
      </c>
      <c r="H227" s="113">
        <f>SUMIFS(Transferencia!D:D,Transferencia!F:F,S:S,Transferencia!C:C,B:B)</f>
        <v>0</v>
      </c>
      <c r="I227" s="113">
        <f>SUMIFS(PagProdutor!F:F,PagProdutor!J:J,R:R,PagProdutor!E:E,B:B)</f>
        <v>0</v>
      </c>
      <c r="J227" s="113">
        <f>SUMIFS(PagFretes!E:E,PagFretes!J:J,R:R,PagFretes!D:D,B:B)+(SUMIFS(PagFreteIndividal!E:E,PagFreteIndividal!J:J,S:S,PagFreteIndividal!F:F,B:B))</f>
        <v>0</v>
      </c>
      <c r="K227" s="113">
        <f>SUMIFS(DespesasMensais!F:F,DespesasMensais!H:H,R:R,DespesasMensais!E:E,B:B)</f>
        <v>0</v>
      </c>
      <c r="L227" s="112">
        <f>SUMIFS(DesExtFrete!F:F,DesExtFrete!H:H,R:R,DesExtFrete!E:E,B:B)</f>
        <v>0</v>
      </c>
      <c r="M227" s="113">
        <f>SUMIFS(PagOutras!D:D,PagOutras!H:H,R:R,PagOutras!C:C,B:B)</f>
        <v>0</v>
      </c>
      <c r="N227" s="113">
        <f>SUMIFS(CarImplantacao!C:C,CarImplantacao!G:G,R:R,CarImplantacao!D:D,B:B,CarImplantacao!J:J,"Débito")</f>
        <v>0</v>
      </c>
      <c r="O227" s="113">
        <f t="shared" si="29"/>
        <v>0</v>
      </c>
      <c r="P227" s="131">
        <f t="shared" si="30"/>
        <v>0</v>
      </c>
      <c r="Q227" s="15"/>
      <c r="R227" s="15" t="str">
        <f t="shared" si="31"/>
        <v>12/1899</v>
      </c>
      <c r="S227" s="15" t="str">
        <f t="shared" si="32"/>
        <v/>
      </c>
    </row>
    <row r="228">
      <c r="C228" s="113">
        <f>SUMIFS(CarImplantacao!C:C,CarImplantacao!G:G,R:R,CarImplantacao!D:D,B:B,CarImplantacao!J:J,"Crédito")</f>
        <v>0</v>
      </c>
      <c r="D228" s="131">
        <f>SUMIFS(SaldoInicial!D:D,SaldoInicial!C:C,B:B,SaldoInicial!F:F,R:R)</f>
        <v>0</v>
      </c>
      <c r="E228" s="113">
        <f>SUMIFS(RecebimentoVenda!E:E,RecebimentoVenda!I:I,R:R,RecebimentoVenda!D:D,B:B)</f>
        <v>0</v>
      </c>
      <c r="F228" s="113">
        <f>SUMIFS(Transferencia!D:D,Transferencia!F:F,S:S,Transferencia!E:E,B:B)</f>
        <v>0</v>
      </c>
      <c r="G228" s="113">
        <f>SUMIFS(PagComisao!F:F,PagComisao!I:I,R:R,PagComisao!E:E,B:B)</f>
        <v>0</v>
      </c>
      <c r="H228" s="113">
        <f>SUMIFS(Transferencia!D:D,Transferencia!F:F,S:S,Transferencia!C:C,B:B)</f>
        <v>0</v>
      </c>
      <c r="I228" s="113">
        <f>SUMIFS(PagProdutor!F:F,PagProdutor!J:J,R:R,PagProdutor!E:E,B:B)</f>
        <v>0</v>
      </c>
      <c r="J228" s="113">
        <f>SUMIFS(PagFretes!E:E,PagFretes!J:J,R:R,PagFretes!D:D,B:B)+(SUMIFS(PagFreteIndividal!E:E,PagFreteIndividal!J:J,S:S,PagFreteIndividal!F:F,B:B))</f>
        <v>0</v>
      </c>
      <c r="K228" s="113">
        <f>SUMIFS(DespesasMensais!F:F,DespesasMensais!H:H,R:R,DespesasMensais!E:E,B:B)</f>
        <v>0</v>
      </c>
      <c r="L228" s="112">
        <f>SUMIFS(DesExtFrete!F:F,DesExtFrete!H:H,R:R,DesExtFrete!E:E,B:B)</f>
        <v>0</v>
      </c>
      <c r="M228" s="113">
        <f>SUMIFS(PagOutras!D:D,PagOutras!H:H,R:R,PagOutras!C:C,B:B)</f>
        <v>0</v>
      </c>
      <c r="N228" s="113">
        <f>SUMIFS(CarImplantacao!C:C,CarImplantacao!G:G,R:R,CarImplantacao!D:D,B:B,CarImplantacao!J:J,"Débito")</f>
        <v>0</v>
      </c>
      <c r="O228" s="113">
        <f t="shared" si="29"/>
        <v>0</v>
      </c>
      <c r="P228" s="131">
        <f t="shared" si="30"/>
        <v>0</v>
      </c>
      <c r="Q228" s="15"/>
      <c r="R228" s="15" t="str">
        <f t="shared" si="31"/>
        <v>12/1899</v>
      </c>
      <c r="S228" s="15" t="str">
        <f t="shared" si="32"/>
        <v/>
      </c>
    </row>
    <row r="229">
      <c r="C229" s="113">
        <f>SUMIFS(CarImplantacao!C:C,CarImplantacao!G:G,R:R,CarImplantacao!D:D,B:B,CarImplantacao!J:J,"Crédito")</f>
        <v>0</v>
      </c>
      <c r="D229" s="131">
        <f>SUMIFS(SaldoInicial!D:D,SaldoInicial!C:C,B:B,SaldoInicial!F:F,R:R)</f>
        <v>0</v>
      </c>
      <c r="E229" s="113">
        <f>SUMIFS(RecebimentoVenda!E:E,RecebimentoVenda!I:I,R:R,RecebimentoVenda!D:D,B:B)</f>
        <v>0</v>
      </c>
      <c r="F229" s="113">
        <f>SUMIFS(Transferencia!D:D,Transferencia!F:F,S:S,Transferencia!E:E,B:B)</f>
        <v>0</v>
      </c>
      <c r="G229" s="113">
        <f>SUMIFS(PagComisao!F:F,PagComisao!I:I,R:R,PagComisao!E:E,B:B)</f>
        <v>0</v>
      </c>
      <c r="H229" s="113">
        <f>SUMIFS(Transferencia!D:D,Transferencia!F:F,S:S,Transferencia!C:C,B:B)</f>
        <v>0</v>
      </c>
      <c r="I229" s="113">
        <f>SUMIFS(PagProdutor!F:F,PagProdutor!J:J,R:R,PagProdutor!E:E,B:B)</f>
        <v>0</v>
      </c>
      <c r="J229" s="113">
        <f>SUMIFS(PagFretes!E:E,PagFretes!J:J,R:R,PagFretes!D:D,B:B)+(SUMIFS(PagFreteIndividal!E:E,PagFreteIndividal!J:J,S:S,PagFreteIndividal!F:F,B:B))</f>
        <v>0</v>
      </c>
      <c r="K229" s="113">
        <f>SUMIFS(DespesasMensais!F:F,DespesasMensais!H:H,R:R,DespesasMensais!E:E,B:B)</f>
        <v>0</v>
      </c>
      <c r="L229" s="112">
        <f>SUMIFS(DesExtFrete!F:F,DesExtFrete!H:H,R:R,DesExtFrete!E:E,B:B)</f>
        <v>0</v>
      </c>
      <c r="M229" s="113">
        <f>SUMIFS(PagOutras!D:D,PagOutras!H:H,R:R,PagOutras!C:C,B:B)</f>
        <v>0</v>
      </c>
      <c r="N229" s="113">
        <f>SUMIFS(CarImplantacao!C:C,CarImplantacao!G:G,R:R,CarImplantacao!D:D,B:B,CarImplantacao!J:J,"Débito")</f>
        <v>0</v>
      </c>
      <c r="O229" s="113">
        <f t="shared" si="29"/>
        <v>0</v>
      </c>
      <c r="P229" s="131">
        <f t="shared" si="30"/>
        <v>0</v>
      </c>
      <c r="Q229" s="15"/>
      <c r="R229" s="15" t="str">
        <f t="shared" si="31"/>
        <v>12/1899</v>
      </c>
      <c r="S229" s="15" t="str">
        <f t="shared" si="32"/>
        <v/>
      </c>
    </row>
    <row r="230">
      <c r="C230" s="113">
        <f>SUMIFS(CarImplantacao!C:C,CarImplantacao!G:G,R:R,CarImplantacao!D:D,B:B,CarImplantacao!J:J,"Crédito")</f>
        <v>0</v>
      </c>
      <c r="D230" s="131">
        <f>SUMIFS(SaldoInicial!D:D,SaldoInicial!C:C,B:B,SaldoInicial!F:F,R:R)</f>
        <v>0</v>
      </c>
      <c r="E230" s="113">
        <f>SUMIFS(RecebimentoVenda!E:E,RecebimentoVenda!I:I,R:R,RecebimentoVenda!D:D,B:B)</f>
        <v>0</v>
      </c>
      <c r="F230" s="113">
        <f>SUMIFS(Transferencia!D:D,Transferencia!F:F,S:S,Transferencia!E:E,B:B)</f>
        <v>0</v>
      </c>
      <c r="G230" s="113">
        <f>SUMIFS(PagComisao!F:F,PagComisao!I:I,R:R,PagComisao!E:E,B:B)</f>
        <v>0</v>
      </c>
      <c r="H230" s="113">
        <f>SUMIFS(Transferencia!D:D,Transferencia!F:F,S:S,Transferencia!C:C,B:B)</f>
        <v>0</v>
      </c>
      <c r="I230" s="113">
        <f>SUMIFS(PagProdutor!F:F,PagProdutor!J:J,R:R,PagProdutor!E:E,B:B)</f>
        <v>0</v>
      </c>
      <c r="J230" s="113">
        <f>SUMIFS(PagFretes!E:E,PagFretes!J:J,R:R,PagFretes!D:D,B:B)+(SUMIFS(PagFreteIndividal!E:E,PagFreteIndividal!J:J,S:S,PagFreteIndividal!F:F,B:B))</f>
        <v>0</v>
      </c>
      <c r="K230" s="113">
        <f>SUMIFS(DespesasMensais!F:F,DespesasMensais!H:H,R:R,DespesasMensais!E:E,B:B)</f>
        <v>0</v>
      </c>
      <c r="L230" s="112">
        <f>SUMIFS(DesExtFrete!F:F,DesExtFrete!H:H,R:R,DesExtFrete!E:E,B:B)</f>
        <v>0</v>
      </c>
      <c r="M230" s="113">
        <f>SUMIFS(PagOutras!D:D,PagOutras!H:H,R:R,PagOutras!C:C,B:B)</f>
        <v>0</v>
      </c>
      <c r="N230" s="113">
        <f>SUMIFS(CarImplantacao!C:C,CarImplantacao!G:G,R:R,CarImplantacao!D:D,B:B,CarImplantacao!J:J,"Débito")</f>
        <v>0</v>
      </c>
      <c r="O230" s="113">
        <f t="shared" si="29"/>
        <v>0</v>
      </c>
      <c r="P230" s="131">
        <f t="shared" si="30"/>
        <v>0</v>
      </c>
      <c r="Q230" s="15"/>
      <c r="R230" s="15" t="str">
        <f t="shared" si="31"/>
        <v>12/1899</v>
      </c>
      <c r="S230" s="15" t="str">
        <f t="shared" si="32"/>
        <v/>
      </c>
    </row>
    <row r="231">
      <c r="C231" s="113">
        <f>SUMIFS(CarImplantacao!C:C,CarImplantacao!G:G,R:R,CarImplantacao!D:D,B:B,CarImplantacao!J:J,"Crédito")</f>
        <v>0</v>
      </c>
      <c r="D231" s="131">
        <f>SUMIFS(SaldoInicial!D:D,SaldoInicial!C:C,B:B,SaldoInicial!F:F,R:R)</f>
        <v>0</v>
      </c>
      <c r="E231" s="113">
        <f>SUMIFS(RecebimentoVenda!E:E,RecebimentoVenda!I:I,R:R,RecebimentoVenda!D:D,B:B)</f>
        <v>0</v>
      </c>
      <c r="F231" s="113">
        <f>SUMIFS(Transferencia!D:D,Transferencia!F:F,S:S,Transferencia!E:E,B:B)</f>
        <v>0</v>
      </c>
      <c r="G231" s="113">
        <f>SUMIFS(PagComisao!F:F,PagComisao!I:I,R:R,PagComisao!E:E,B:B)</f>
        <v>0</v>
      </c>
      <c r="H231" s="113">
        <f>SUMIFS(Transferencia!D:D,Transferencia!F:F,S:S,Transferencia!C:C,B:B)</f>
        <v>0</v>
      </c>
      <c r="I231" s="113">
        <f>SUMIFS(PagProdutor!F:F,PagProdutor!J:J,R:R,PagProdutor!E:E,B:B)</f>
        <v>0</v>
      </c>
      <c r="J231" s="113">
        <f>SUMIFS(PagFretes!E:E,PagFretes!J:J,R:R,PagFretes!D:D,B:B)+(SUMIFS(PagFreteIndividal!E:E,PagFreteIndividal!J:J,S:S,PagFreteIndividal!F:F,B:B))</f>
        <v>0</v>
      </c>
      <c r="K231" s="113">
        <f>SUMIFS(DespesasMensais!F:F,DespesasMensais!H:H,R:R,DespesasMensais!E:E,B:B)</f>
        <v>0</v>
      </c>
      <c r="L231" s="112">
        <f>SUMIFS(DesExtFrete!F:F,DesExtFrete!H:H,R:R,DesExtFrete!E:E,B:B)</f>
        <v>0</v>
      </c>
      <c r="M231" s="113">
        <f>SUMIFS(PagOutras!D:D,PagOutras!H:H,R:R,PagOutras!C:C,B:B)</f>
        <v>0</v>
      </c>
      <c r="N231" s="113">
        <f>SUMIFS(CarImplantacao!C:C,CarImplantacao!G:G,R:R,CarImplantacao!D:D,B:B,CarImplantacao!J:J,"Débito")</f>
        <v>0</v>
      </c>
      <c r="O231" s="113">
        <f t="shared" si="29"/>
        <v>0</v>
      </c>
      <c r="P231" s="131">
        <f t="shared" si="30"/>
        <v>0</v>
      </c>
      <c r="Q231" s="15"/>
      <c r="R231" s="15" t="str">
        <f t="shared" si="31"/>
        <v>12/1899</v>
      </c>
      <c r="S231" s="15" t="str">
        <f t="shared" si="32"/>
        <v/>
      </c>
    </row>
    <row r="232">
      <c r="C232" s="113">
        <f>SUMIFS(CarImplantacao!C:C,CarImplantacao!G:G,R:R,CarImplantacao!D:D,B:B,CarImplantacao!J:J,"Crédito")</f>
        <v>0</v>
      </c>
      <c r="D232" s="131">
        <f>SUMIFS(SaldoInicial!D:D,SaldoInicial!C:C,B:B,SaldoInicial!F:F,R:R)</f>
        <v>0</v>
      </c>
      <c r="E232" s="113">
        <f>SUMIFS(RecebimentoVenda!E:E,RecebimentoVenda!I:I,R:R,RecebimentoVenda!D:D,B:B)</f>
        <v>0</v>
      </c>
      <c r="F232" s="113">
        <f>SUMIFS(Transferencia!D:D,Transferencia!F:F,S:S,Transferencia!E:E,B:B)</f>
        <v>0</v>
      </c>
      <c r="G232" s="113">
        <f>SUMIFS(PagComisao!F:F,PagComisao!I:I,R:R,PagComisao!E:E,B:B)</f>
        <v>0</v>
      </c>
      <c r="H232" s="113">
        <f>SUMIFS(Transferencia!D:D,Transferencia!F:F,S:S,Transferencia!C:C,B:B)</f>
        <v>0</v>
      </c>
      <c r="I232" s="113">
        <f>SUMIFS(PagProdutor!F:F,PagProdutor!J:J,R:R,PagProdutor!E:E,B:B)</f>
        <v>0</v>
      </c>
      <c r="J232" s="113">
        <f>SUMIFS(PagFretes!E:E,PagFretes!J:J,R:R,PagFretes!D:D,B:B)+(SUMIFS(PagFreteIndividal!E:E,PagFreteIndividal!J:J,S:S,PagFreteIndividal!F:F,B:B))</f>
        <v>0</v>
      </c>
      <c r="K232" s="113">
        <f>SUMIFS(DespesasMensais!F:F,DespesasMensais!H:H,R:R,DespesasMensais!E:E,B:B)</f>
        <v>0</v>
      </c>
      <c r="L232" s="112">
        <f>SUMIFS(DesExtFrete!F:F,DesExtFrete!H:H,R:R,DesExtFrete!E:E,B:B)</f>
        <v>0</v>
      </c>
      <c r="M232" s="113">
        <f>SUMIFS(PagOutras!D:D,PagOutras!H:H,R:R,PagOutras!C:C,B:B)</f>
        <v>0</v>
      </c>
      <c r="N232" s="113">
        <f>SUMIFS(CarImplantacao!C:C,CarImplantacao!G:G,R:R,CarImplantacao!D:D,B:B,CarImplantacao!J:J,"Débito")</f>
        <v>0</v>
      </c>
      <c r="O232" s="113">
        <f t="shared" si="29"/>
        <v>0</v>
      </c>
      <c r="P232" s="131">
        <f t="shared" si="30"/>
        <v>0</v>
      </c>
      <c r="Q232" s="15"/>
      <c r="R232" s="15" t="str">
        <f t="shared" si="31"/>
        <v>12/1899</v>
      </c>
      <c r="S232" s="15" t="str">
        <f t="shared" si="32"/>
        <v/>
      </c>
    </row>
    <row r="233">
      <c r="C233" s="113">
        <f>SUMIFS(CarImplantacao!C:C,CarImplantacao!G:G,R:R,CarImplantacao!D:D,B:B,CarImplantacao!J:J,"Crédito")</f>
        <v>0</v>
      </c>
      <c r="D233" s="131">
        <f>SUMIFS(SaldoInicial!D:D,SaldoInicial!C:C,B:B,SaldoInicial!F:F,R:R)</f>
        <v>0</v>
      </c>
      <c r="E233" s="113">
        <f>SUMIFS(RecebimentoVenda!E:E,RecebimentoVenda!I:I,R:R,RecebimentoVenda!D:D,B:B)</f>
        <v>0</v>
      </c>
      <c r="F233" s="113">
        <f>SUMIFS(Transferencia!D:D,Transferencia!F:F,S:S,Transferencia!E:E,B:B)</f>
        <v>0</v>
      </c>
      <c r="G233" s="113">
        <f>SUMIFS(PagComisao!F:F,PagComisao!I:I,R:R,PagComisao!E:E,B:B)</f>
        <v>0</v>
      </c>
      <c r="H233" s="113">
        <f>SUMIFS(Transferencia!D:D,Transferencia!F:F,S:S,Transferencia!C:C,B:B)</f>
        <v>0</v>
      </c>
      <c r="I233" s="113">
        <f>SUMIFS(PagProdutor!F:F,PagProdutor!J:J,R:R,PagProdutor!E:E,B:B)</f>
        <v>0</v>
      </c>
      <c r="J233" s="113">
        <f>SUMIFS(PagFretes!E:E,PagFretes!J:J,R:R,PagFretes!D:D,B:B)+(SUMIFS(PagFreteIndividal!E:E,PagFreteIndividal!J:J,S:S,PagFreteIndividal!F:F,B:B))</f>
        <v>0</v>
      </c>
      <c r="K233" s="113">
        <f>SUMIFS(DespesasMensais!F:F,DespesasMensais!H:H,R:R,DespesasMensais!E:E,B:B)</f>
        <v>0</v>
      </c>
      <c r="L233" s="112">
        <f>SUMIFS(DesExtFrete!F:F,DesExtFrete!H:H,R:R,DesExtFrete!E:E,B:B)</f>
        <v>0</v>
      </c>
      <c r="M233" s="113">
        <f>SUMIFS(PagOutras!D:D,PagOutras!H:H,R:R,PagOutras!C:C,B:B)</f>
        <v>0</v>
      </c>
      <c r="N233" s="113">
        <f>SUMIFS(CarImplantacao!C:C,CarImplantacao!G:G,R:R,CarImplantacao!D:D,B:B,CarImplantacao!J:J,"Débito")</f>
        <v>0</v>
      </c>
      <c r="O233" s="113">
        <f t="shared" si="29"/>
        <v>0</v>
      </c>
      <c r="P233" s="131">
        <f t="shared" si="30"/>
        <v>0</v>
      </c>
      <c r="Q233" s="15"/>
      <c r="R233" s="15" t="str">
        <f t="shared" si="31"/>
        <v>12/1899</v>
      </c>
      <c r="S233" s="15" t="str">
        <f t="shared" si="32"/>
        <v/>
      </c>
    </row>
    <row r="234">
      <c r="C234" s="113">
        <f>SUMIFS(CarImplantacao!C:C,CarImplantacao!G:G,R:R,CarImplantacao!D:D,B:B,CarImplantacao!J:J,"Crédito")</f>
        <v>0</v>
      </c>
      <c r="D234" s="131">
        <f>SUMIFS(SaldoInicial!D:D,SaldoInicial!C:C,B:B,SaldoInicial!F:F,R:R)</f>
        <v>0</v>
      </c>
      <c r="E234" s="113">
        <f>SUMIFS(RecebimentoVenda!E:E,RecebimentoVenda!I:I,R:R,RecebimentoVenda!D:D,B:B)</f>
        <v>0</v>
      </c>
      <c r="F234" s="113">
        <f>SUMIFS(Transferencia!D:D,Transferencia!F:F,S:S,Transferencia!E:E,B:B)</f>
        <v>0</v>
      </c>
      <c r="G234" s="113">
        <f>SUMIFS(PagComisao!F:F,PagComisao!I:I,R:R,PagComisao!E:E,B:B)</f>
        <v>0</v>
      </c>
      <c r="H234" s="113">
        <f>SUMIFS(Transferencia!D:D,Transferencia!F:F,S:S,Transferencia!C:C,B:B)</f>
        <v>0</v>
      </c>
      <c r="I234" s="113">
        <f>SUMIFS(PagProdutor!F:F,PagProdutor!J:J,R:R,PagProdutor!E:E,B:B)</f>
        <v>0</v>
      </c>
      <c r="J234" s="113">
        <f>SUMIFS(PagFretes!E:E,PagFretes!J:J,R:R,PagFretes!D:D,B:B)+(SUMIFS(PagFreteIndividal!E:E,PagFreteIndividal!J:J,S:S,PagFreteIndividal!F:F,B:B))</f>
        <v>0</v>
      </c>
      <c r="K234" s="113">
        <f>SUMIFS(DespesasMensais!F:F,DespesasMensais!H:H,R:R,DespesasMensais!E:E,B:B)</f>
        <v>0</v>
      </c>
      <c r="L234" s="112">
        <f>SUMIFS(DesExtFrete!F:F,DesExtFrete!H:H,R:R,DesExtFrete!E:E,B:B)</f>
        <v>0</v>
      </c>
      <c r="M234" s="113">
        <f>SUMIFS(PagOutras!D:D,PagOutras!H:H,R:R,PagOutras!C:C,B:B)</f>
        <v>0</v>
      </c>
      <c r="N234" s="113">
        <f>SUMIFS(CarImplantacao!C:C,CarImplantacao!G:G,R:R,CarImplantacao!D:D,B:B,CarImplantacao!J:J,"Débito")</f>
        <v>0</v>
      </c>
      <c r="O234" s="113">
        <f t="shared" si="29"/>
        <v>0</v>
      </c>
      <c r="P234" s="131">
        <f t="shared" si="30"/>
        <v>0</v>
      </c>
      <c r="Q234" s="15"/>
      <c r="R234" s="15" t="str">
        <f t="shared" si="31"/>
        <v>12/1899</v>
      </c>
      <c r="S234" s="15" t="str">
        <f t="shared" si="32"/>
        <v/>
      </c>
    </row>
    <row r="235">
      <c r="C235" s="113">
        <f>SUMIFS(CarImplantacao!C:C,CarImplantacao!G:G,R:R,CarImplantacao!D:D,B:B,CarImplantacao!J:J,"Crédito")</f>
        <v>0</v>
      </c>
      <c r="D235" s="131">
        <f>SUMIFS(SaldoInicial!D:D,SaldoInicial!C:C,B:B,SaldoInicial!F:F,R:R)</f>
        <v>0</v>
      </c>
      <c r="E235" s="113">
        <f>SUMIFS(RecebimentoVenda!E:E,RecebimentoVenda!I:I,R:R,RecebimentoVenda!D:D,B:B)</f>
        <v>0</v>
      </c>
      <c r="F235" s="113">
        <f>SUMIFS(Transferencia!D:D,Transferencia!F:F,S:S,Transferencia!E:E,B:B)</f>
        <v>0</v>
      </c>
      <c r="G235" s="113">
        <f>SUMIFS(PagComisao!F:F,PagComisao!I:I,R:R,PagComisao!E:E,B:B)</f>
        <v>0</v>
      </c>
      <c r="H235" s="113">
        <f>SUMIFS(Transferencia!D:D,Transferencia!F:F,S:S,Transferencia!C:C,B:B)</f>
        <v>0</v>
      </c>
      <c r="I235" s="113">
        <f>SUMIFS(PagProdutor!F:F,PagProdutor!J:J,R:R,PagProdutor!E:E,B:B)</f>
        <v>0</v>
      </c>
      <c r="J235" s="113">
        <f>SUMIFS(PagFretes!E:E,PagFretes!J:J,R:R,PagFretes!D:D,B:B)+(SUMIFS(PagFreteIndividal!E:E,PagFreteIndividal!J:J,S:S,PagFreteIndividal!F:F,B:B))</f>
        <v>0</v>
      </c>
      <c r="K235" s="113">
        <f>SUMIFS(DespesasMensais!F:F,DespesasMensais!H:H,R:R,DespesasMensais!E:E,B:B)</f>
        <v>0</v>
      </c>
      <c r="L235" s="112">
        <f>SUMIFS(DesExtFrete!F:F,DesExtFrete!H:H,R:R,DesExtFrete!E:E,B:B)</f>
        <v>0</v>
      </c>
      <c r="M235" s="113">
        <f>SUMIFS(PagOutras!D:D,PagOutras!H:H,R:R,PagOutras!C:C,B:B)</f>
        <v>0</v>
      </c>
      <c r="N235" s="113">
        <f>SUMIFS(CarImplantacao!C:C,CarImplantacao!G:G,R:R,CarImplantacao!D:D,B:B,CarImplantacao!J:J,"Débito")</f>
        <v>0</v>
      </c>
      <c r="O235" s="113">
        <f t="shared" si="29"/>
        <v>0</v>
      </c>
      <c r="P235" s="131">
        <f t="shared" si="30"/>
        <v>0</v>
      </c>
      <c r="Q235" s="15"/>
      <c r="R235" s="15" t="str">
        <f t="shared" si="31"/>
        <v>12/1899</v>
      </c>
      <c r="S235" s="15" t="str">
        <f t="shared" si="32"/>
        <v/>
      </c>
    </row>
    <row r="236">
      <c r="C236" s="113">
        <f>SUMIFS(CarImplantacao!C:C,CarImplantacao!G:G,R:R,CarImplantacao!D:D,B:B,CarImplantacao!J:J,"Crédito")</f>
        <v>0</v>
      </c>
      <c r="D236" s="131">
        <f>SUMIFS(SaldoInicial!D:D,SaldoInicial!C:C,B:B,SaldoInicial!F:F,R:R)</f>
        <v>0</v>
      </c>
      <c r="E236" s="113">
        <f>SUMIFS(RecebimentoVenda!E:E,RecebimentoVenda!I:I,R:R,RecebimentoVenda!D:D,B:B)</f>
        <v>0</v>
      </c>
      <c r="F236" s="113">
        <f>SUMIFS(Transferencia!D:D,Transferencia!F:F,S:S,Transferencia!E:E,B:B)</f>
        <v>0</v>
      </c>
      <c r="G236" s="113">
        <f>SUMIFS(PagComisao!F:F,PagComisao!I:I,R:R,PagComisao!E:E,B:B)</f>
        <v>0</v>
      </c>
      <c r="H236" s="113">
        <f>SUMIFS(Transferencia!D:D,Transferencia!F:F,S:S,Transferencia!C:C,B:B)</f>
        <v>0</v>
      </c>
      <c r="I236" s="113">
        <f>SUMIFS(PagProdutor!F:F,PagProdutor!J:J,R:R,PagProdutor!E:E,B:B)</f>
        <v>0</v>
      </c>
      <c r="J236" s="113">
        <f>SUMIFS(PagFretes!E:E,PagFretes!J:J,R:R,PagFretes!D:D,B:B)+(SUMIFS(PagFreteIndividal!E:E,PagFreteIndividal!J:J,S:S,PagFreteIndividal!F:F,B:B))</f>
        <v>0</v>
      </c>
      <c r="K236" s="113">
        <f>SUMIFS(DespesasMensais!F:F,DespesasMensais!H:H,R:R,DespesasMensais!E:E,B:B)</f>
        <v>0</v>
      </c>
      <c r="L236" s="112">
        <f>SUMIFS(DesExtFrete!F:F,DesExtFrete!H:H,R:R,DesExtFrete!E:E,B:B)</f>
        <v>0</v>
      </c>
      <c r="M236" s="113">
        <f>SUMIFS(PagOutras!D:D,PagOutras!H:H,R:R,PagOutras!C:C,B:B)</f>
        <v>0</v>
      </c>
      <c r="N236" s="113">
        <f>SUMIFS(CarImplantacao!C:C,CarImplantacao!G:G,R:R,CarImplantacao!D:D,B:B,CarImplantacao!J:J,"Débito")</f>
        <v>0</v>
      </c>
      <c r="O236" s="113">
        <f t="shared" si="29"/>
        <v>0</v>
      </c>
      <c r="P236" s="131">
        <f t="shared" si="30"/>
        <v>0</v>
      </c>
      <c r="Q236" s="15"/>
      <c r="R236" s="15" t="str">
        <f t="shared" si="31"/>
        <v>12/1899</v>
      </c>
      <c r="S236" s="15" t="str">
        <f t="shared" si="32"/>
        <v/>
      </c>
    </row>
    <row r="237">
      <c r="C237" s="113">
        <f>SUMIFS(CarImplantacao!C:C,CarImplantacao!G:G,R:R,CarImplantacao!D:D,B:B,CarImplantacao!J:J,"Crédito")</f>
        <v>0</v>
      </c>
      <c r="D237" s="131">
        <f>SUMIFS(SaldoInicial!D:D,SaldoInicial!C:C,B:B,SaldoInicial!F:F,R:R)</f>
        <v>0</v>
      </c>
      <c r="E237" s="113">
        <f>SUMIFS(RecebimentoVenda!E:E,RecebimentoVenda!I:I,R:R,RecebimentoVenda!D:D,B:B)</f>
        <v>0</v>
      </c>
      <c r="F237" s="113">
        <f>SUMIFS(Transferencia!D:D,Transferencia!F:F,S:S,Transferencia!E:E,B:B)</f>
        <v>0</v>
      </c>
      <c r="G237" s="113">
        <f>SUMIFS(PagComisao!F:F,PagComisao!I:I,R:R,PagComisao!E:E,B:B)</f>
        <v>0</v>
      </c>
      <c r="H237" s="113">
        <f>SUMIFS(Transferencia!D:D,Transferencia!F:F,S:S,Transferencia!C:C,B:B)</f>
        <v>0</v>
      </c>
      <c r="I237" s="113">
        <f>SUMIFS(PagProdutor!F:F,PagProdutor!J:J,R:R,PagProdutor!E:E,B:B)</f>
        <v>0</v>
      </c>
      <c r="J237" s="113">
        <f>SUMIFS(PagFretes!E:E,PagFretes!J:J,R:R,PagFretes!D:D,B:B)+(SUMIFS(PagFreteIndividal!E:E,PagFreteIndividal!J:J,S:S,PagFreteIndividal!F:F,B:B))</f>
        <v>0</v>
      </c>
      <c r="K237" s="113">
        <f>SUMIFS(DespesasMensais!F:F,DespesasMensais!H:H,R:R,DespesasMensais!E:E,B:B)</f>
        <v>0</v>
      </c>
      <c r="L237" s="112">
        <f>SUMIFS(DesExtFrete!F:F,DesExtFrete!H:H,R:R,DesExtFrete!E:E,B:B)</f>
        <v>0</v>
      </c>
      <c r="M237" s="113">
        <f>SUMIFS(PagOutras!D:D,PagOutras!H:H,R:R,PagOutras!C:C,B:B)</f>
        <v>0</v>
      </c>
      <c r="N237" s="113">
        <f>SUMIFS(CarImplantacao!C:C,CarImplantacao!G:G,R:R,CarImplantacao!D:D,B:B,CarImplantacao!J:J,"Débito")</f>
        <v>0</v>
      </c>
      <c r="O237" s="113">
        <f t="shared" si="29"/>
        <v>0</v>
      </c>
      <c r="P237" s="131">
        <f t="shared" si="30"/>
        <v>0</v>
      </c>
      <c r="Q237" s="15"/>
      <c r="R237" s="15" t="str">
        <f t="shared" si="31"/>
        <v>12/1899</v>
      </c>
      <c r="S237" s="15" t="str">
        <f t="shared" si="32"/>
        <v/>
      </c>
    </row>
    <row r="238">
      <c r="C238" s="113">
        <f>SUMIFS(CarImplantacao!C:C,CarImplantacao!G:G,R:R,CarImplantacao!D:D,B:B,CarImplantacao!J:J,"Crédito")</f>
        <v>0</v>
      </c>
      <c r="D238" s="131">
        <f>SUMIFS(SaldoInicial!D:D,SaldoInicial!C:C,B:B,SaldoInicial!F:F,R:R)</f>
        <v>0</v>
      </c>
      <c r="E238" s="113">
        <f>SUMIFS(RecebimentoVenda!E:E,RecebimentoVenda!I:I,R:R,RecebimentoVenda!D:D,B:B)</f>
        <v>0</v>
      </c>
      <c r="F238" s="113">
        <f>SUMIFS(Transferencia!D:D,Transferencia!F:F,S:S,Transferencia!E:E,B:B)</f>
        <v>0</v>
      </c>
      <c r="G238" s="113">
        <f>SUMIFS(PagComisao!F:F,PagComisao!I:I,R:R,PagComisao!E:E,B:B)</f>
        <v>0</v>
      </c>
      <c r="H238" s="113">
        <f>SUMIFS(Transferencia!D:D,Transferencia!F:F,S:S,Transferencia!C:C,B:B)</f>
        <v>0</v>
      </c>
      <c r="I238" s="113">
        <f>SUMIFS(PagProdutor!F:F,PagProdutor!J:J,R:R,PagProdutor!E:E,B:B)</f>
        <v>0</v>
      </c>
      <c r="J238" s="113">
        <f>SUMIFS(PagFretes!E:E,PagFretes!J:J,R:R,PagFretes!D:D,B:B)+(SUMIFS(PagFreteIndividal!E:E,PagFreteIndividal!J:J,S:S,PagFreteIndividal!F:F,B:B))</f>
        <v>0</v>
      </c>
      <c r="K238" s="113">
        <f>SUMIFS(DespesasMensais!F:F,DespesasMensais!H:H,R:R,DespesasMensais!E:E,B:B)</f>
        <v>0</v>
      </c>
      <c r="L238" s="112">
        <f>SUMIFS(DesExtFrete!F:F,DesExtFrete!H:H,R:R,DesExtFrete!E:E,B:B)</f>
        <v>0</v>
      </c>
      <c r="M238" s="113">
        <f>SUMIFS(PagOutras!D:D,PagOutras!H:H,R:R,PagOutras!C:C,B:B)</f>
        <v>0</v>
      </c>
      <c r="N238" s="113">
        <f>SUMIFS(CarImplantacao!C:C,CarImplantacao!G:G,R:R,CarImplantacao!D:D,B:B,CarImplantacao!J:J,"Débito")</f>
        <v>0</v>
      </c>
      <c r="O238" s="113">
        <f t="shared" si="29"/>
        <v>0</v>
      </c>
      <c r="P238" s="131">
        <f t="shared" si="30"/>
        <v>0</v>
      </c>
      <c r="Q238" s="15"/>
      <c r="R238" s="15" t="str">
        <f t="shared" si="31"/>
        <v>12/1899</v>
      </c>
      <c r="S238" s="15" t="str">
        <f t="shared" si="32"/>
        <v/>
      </c>
    </row>
    <row r="239">
      <c r="C239" s="113">
        <f>SUMIFS(CarImplantacao!C:C,CarImplantacao!G:G,R:R,CarImplantacao!D:D,B:B,CarImplantacao!J:J,"Crédito")</f>
        <v>0</v>
      </c>
      <c r="D239" s="131">
        <f>SUMIFS(SaldoInicial!D:D,SaldoInicial!C:C,B:B,SaldoInicial!F:F,R:R)</f>
        <v>0</v>
      </c>
      <c r="E239" s="113">
        <f>SUMIFS(RecebimentoVenda!E:E,RecebimentoVenda!I:I,R:R,RecebimentoVenda!D:D,B:B)</f>
        <v>0</v>
      </c>
      <c r="F239" s="113">
        <f>SUMIFS(Transferencia!D:D,Transferencia!F:F,S:S,Transferencia!E:E,B:B)</f>
        <v>0</v>
      </c>
      <c r="G239" s="113">
        <f>SUMIFS(PagComisao!F:F,PagComisao!I:I,R:R,PagComisao!E:E,B:B)</f>
        <v>0</v>
      </c>
      <c r="H239" s="113">
        <f>SUMIFS(Transferencia!D:D,Transferencia!F:F,S:S,Transferencia!C:C,B:B)</f>
        <v>0</v>
      </c>
      <c r="I239" s="113">
        <f>SUMIFS(PagProdutor!F:F,PagProdutor!J:J,R:R,PagProdutor!E:E,B:B)</f>
        <v>0</v>
      </c>
      <c r="J239" s="113">
        <f>SUMIFS(PagFretes!E:E,PagFretes!J:J,R:R,PagFretes!D:D,B:B)+(SUMIFS(PagFreteIndividal!E:E,PagFreteIndividal!J:J,S:S,PagFreteIndividal!F:F,B:B))</f>
        <v>0</v>
      </c>
      <c r="K239" s="113">
        <f>SUMIFS(DespesasMensais!F:F,DespesasMensais!H:H,R:R,DespesasMensais!E:E,B:B)</f>
        <v>0</v>
      </c>
      <c r="L239" s="112">
        <f>SUMIFS(DesExtFrete!F:F,DesExtFrete!H:H,R:R,DesExtFrete!E:E,B:B)</f>
        <v>0</v>
      </c>
      <c r="M239" s="113">
        <f>SUMIFS(PagOutras!D:D,PagOutras!H:H,R:R,PagOutras!C:C,B:B)</f>
        <v>0</v>
      </c>
      <c r="N239" s="113">
        <f>SUMIFS(CarImplantacao!C:C,CarImplantacao!G:G,R:R,CarImplantacao!D:D,B:B,CarImplantacao!J:J,"Débito")</f>
        <v>0</v>
      </c>
      <c r="O239" s="113">
        <f t="shared" si="29"/>
        <v>0</v>
      </c>
      <c r="P239" s="131">
        <f t="shared" si="30"/>
        <v>0</v>
      </c>
      <c r="Q239" s="15"/>
      <c r="R239" s="15" t="str">
        <f t="shared" si="31"/>
        <v>12/1899</v>
      </c>
      <c r="S239" s="15" t="str">
        <f t="shared" si="32"/>
        <v/>
      </c>
    </row>
    <row r="240">
      <c r="C240" s="113">
        <f>SUMIFS(CarImplantacao!C:C,CarImplantacao!G:G,R:R,CarImplantacao!D:D,B:B,CarImplantacao!J:J,"Crédito")</f>
        <v>0</v>
      </c>
      <c r="D240" s="131">
        <f>SUMIFS(SaldoInicial!D:D,SaldoInicial!C:C,B:B,SaldoInicial!F:F,R:R)</f>
        <v>0</v>
      </c>
      <c r="E240" s="113">
        <f>SUMIFS(RecebimentoVenda!E:E,RecebimentoVenda!I:I,R:R,RecebimentoVenda!D:D,B:B)</f>
        <v>0</v>
      </c>
      <c r="F240" s="113">
        <f>SUMIFS(Transferencia!D:D,Transferencia!F:F,S:S,Transferencia!E:E,B:B)</f>
        <v>0</v>
      </c>
      <c r="G240" s="113">
        <f>SUMIFS(PagComisao!F:F,PagComisao!I:I,R:R,PagComisao!E:E,B:B)</f>
        <v>0</v>
      </c>
      <c r="H240" s="113">
        <f>SUMIFS(Transferencia!D:D,Transferencia!F:F,S:S,Transferencia!C:C,B:B)</f>
        <v>0</v>
      </c>
      <c r="I240" s="113">
        <f>SUMIFS(PagProdutor!F:F,PagProdutor!J:J,R:R,PagProdutor!E:E,B:B)</f>
        <v>0</v>
      </c>
      <c r="J240" s="113">
        <f>SUMIFS(PagFretes!E:E,PagFretes!J:J,R:R,PagFretes!D:D,B:B)+(SUMIFS(PagFreteIndividal!E:E,PagFreteIndividal!J:J,S:S,PagFreteIndividal!F:F,B:B))</f>
        <v>0</v>
      </c>
      <c r="K240" s="113">
        <f>SUMIFS(DespesasMensais!F:F,DespesasMensais!H:H,R:R,DespesasMensais!E:E,B:B)</f>
        <v>0</v>
      </c>
      <c r="L240" s="112">
        <f>SUMIFS(DesExtFrete!F:F,DesExtFrete!H:H,R:R,DesExtFrete!E:E,B:B)</f>
        <v>0</v>
      </c>
      <c r="M240" s="113">
        <f>SUMIFS(PagOutras!D:D,PagOutras!H:H,R:R,PagOutras!C:C,B:B)</f>
        <v>0</v>
      </c>
      <c r="N240" s="113">
        <f>SUMIFS(CarImplantacao!C:C,CarImplantacao!G:G,R:R,CarImplantacao!D:D,B:B,CarImplantacao!J:J,"Débito")</f>
        <v>0</v>
      </c>
      <c r="O240" s="113">
        <f t="shared" si="29"/>
        <v>0</v>
      </c>
      <c r="P240" s="131">
        <f t="shared" si="30"/>
        <v>0</v>
      </c>
      <c r="Q240" s="15"/>
      <c r="R240" s="15" t="str">
        <f t="shared" si="31"/>
        <v>12/1899</v>
      </c>
      <c r="S240" s="15" t="str">
        <f t="shared" si="32"/>
        <v/>
      </c>
    </row>
    <row r="241">
      <c r="C241" s="113">
        <f>SUMIFS(CarImplantacao!C:C,CarImplantacao!G:G,R:R,CarImplantacao!D:D,B:B,CarImplantacao!J:J,"Crédito")</f>
        <v>0</v>
      </c>
      <c r="D241" s="131">
        <f>SUMIFS(SaldoInicial!D:D,SaldoInicial!C:C,B:B,SaldoInicial!F:F,R:R)</f>
        <v>0</v>
      </c>
      <c r="E241" s="113">
        <f>SUMIFS(RecebimentoVenda!E:E,RecebimentoVenda!I:I,R:R,RecebimentoVenda!D:D,B:B)</f>
        <v>0</v>
      </c>
      <c r="F241" s="113">
        <f>SUMIFS(Transferencia!D:D,Transferencia!F:F,S:S,Transferencia!E:E,B:B)</f>
        <v>0</v>
      </c>
      <c r="G241" s="113">
        <f>SUMIFS(PagComisao!F:F,PagComisao!I:I,R:R,PagComisao!E:E,B:B)</f>
        <v>0</v>
      </c>
      <c r="H241" s="113">
        <f>SUMIFS(Transferencia!D:D,Transferencia!F:F,S:S,Transferencia!C:C,B:B)</f>
        <v>0</v>
      </c>
      <c r="I241" s="113">
        <f>SUMIFS(PagProdutor!F:F,PagProdutor!J:J,R:R,PagProdutor!E:E,B:B)</f>
        <v>0</v>
      </c>
      <c r="J241" s="113">
        <f>SUMIFS(PagFretes!E:E,PagFretes!J:J,R:R,PagFretes!D:D,B:B)+(SUMIFS(PagFreteIndividal!E:E,PagFreteIndividal!J:J,S:S,PagFreteIndividal!F:F,B:B))</f>
        <v>0</v>
      </c>
      <c r="K241" s="113">
        <f>SUMIFS(DespesasMensais!F:F,DespesasMensais!H:H,R:R,DespesasMensais!E:E,B:B)</f>
        <v>0</v>
      </c>
      <c r="L241" s="112">
        <f>SUMIFS(DesExtFrete!F:F,DesExtFrete!H:H,R:R,DesExtFrete!E:E,B:B)</f>
        <v>0</v>
      </c>
      <c r="M241" s="113">
        <f>SUMIFS(PagOutras!D:D,PagOutras!H:H,R:R,PagOutras!C:C,B:B)</f>
        <v>0</v>
      </c>
      <c r="N241" s="113">
        <f>SUMIFS(CarImplantacao!C:C,CarImplantacao!G:G,R:R,CarImplantacao!D:D,B:B,CarImplantacao!J:J,"Débito")</f>
        <v>0</v>
      </c>
      <c r="O241" s="113">
        <f t="shared" si="29"/>
        <v>0</v>
      </c>
      <c r="P241" s="131">
        <f t="shared" si="30"/>
        <v>0</v>
      </c>
      <c r="Q241" s="15"/>
      <c r="R241" s="15" t="str">
        <f t="shared" si="31"/>
        <v>12/1899</v>
      </c>
      <c r="S241" s="15" t="str">
        <f t="shared" si="32"/>
        <v/>
      </c>
    </row>
    <row r="242">
      <c r="C242" s="113">
        <f>SUMIFS(CarImplantacao!C:C,CarImplantacao!G:G,R:R,CarImplantacao!D:D,B:B,CarImplantacao!J:J,"Crédito")</f>
        <v>0</v>
      </c>
      <c r="D242" s="131">
        <f>SUMIFS(SaldoInicial!D:D,SaldoInicial!C:C,B:B,SaldoInicial!F:F,R:R)</f>
        <v>0</v>
      </c>
      <c r="E242" s="113">
        <f>SUMIFS(RecebimentoVenda!E:E,RecebimentoVenda!I:I,R:R,RecebimentoVenda!D:D,B:B)</f>
        <v>0</v>
      </c>
      <c r="F242" s="113">
        <f>SUMIFS(Transferencia!D:D,Transferencia!F:F,S:S,Transferencia!E:E,B:B)</f>
        <v>0</v>
      </c>
      <c r="G242" s="113">
        <f>SUMIFS(PagComisao!F:F,PagComisao!I:I,R:R,PagComisao!E:E,B:B)</f>
        <v>0</v>
      </c>
      <c r="H242" s="113">
        <f>SUMIFS(Transferencia!D:D,Transferencia!F:F,S:S,Transferencia!C:C,B:B)</f>
        <v>0</v>
      </c>
      <c r="I242" s="113">
        <f>SUMIFS(PagProdutor!F:F,PagProdutor!J:J,R:R,PagProdutor!E:E,B:B)</f>
        <v>0</v>
      </c>
      <c r="J242" s="113">
        <f>SUMIFS(PagFretes!E:E,PagFretes!J:J,R:R,PagFretes!D:D,B:B)+(SUMIFS(PagFreteIndividal!E:E,PagFreteIndividal!J:J,S:S,PagFreteIndividal!F:F,B:B))</f>
        <v>0</v>
      </c>
      <c r="K242" s="113">
        <f>SUMIFS(DespesasMensais!F:F,DespesasMensais!H:H,R:R,DespesasMensais!E:E,B:B)</f>
        <v>0</v>
      </c>
      <c r="L242" s="112">
        <f>SUMIFS(DesExtFrete!F:F,DesExtFrete!H:H,R:R,DesExtFrete!E:E,B:B)</f>
        <v>0</v>
      </c>
      <c r="M242" s="113">
        <f>SUMIFS(PagOutras!D:D,PagOutras!H:H,R:R,PagOutras!C:C,B:B)</f>
        <v>0</v>
      </c>
      <c r="N242" s="113">
        <f>SUMIFS(CarImplantacao!C:C,CarImplantacao!G:G,R:R,CarImplantacao!D:D,B:B,CarImplantacao!J:J,"Débito")</f>
        <v>0</v>
      </c>
      <c r="O242" s="113">
        <f t="shared" si="29"/>
        <v>0</v>
      </c>
      <c r="P242" s="131">
        <f t="shared" si="30"/>
        <v>0</v>
      </c>
      <c r="Q242" s="15"/>
      <c r="R242" s="15" t="str">
        <f t="shared" si="31"/>
        <v>12/1899</v>
      </c>
      <c r="S242" s="15" t="str">
        <f t="shared" si="32"/>
        <v/>
      </c>
    </row>
    <row r="243">
      <c r="C243" s="113"/>
      <c r="D243" s="131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31"/>
      <c r="Q243" s="15"/>
      <c r="R243" s="15"/>
      <c r="S243" s="15"/>
    </row>
    <row r="244">
      <c r="C244" s="113"/>
      <c r="D244" s="131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31"/>
      <c r="Q244" s="15"/>
      <c r="R244" s="15"/>
      <c r="S244" s="15"/>
    </row>
    <row r="245">
      <c r="C245" s="113"/>
      <c r="D245" s="131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31"/>
      <c r="Q245" s="15"/>
      <c r="R245" s="15"/>
      <c r="S245" s="15"/>
    </row>
    <row r="246">
      <c r="C246" s="113"/>
      <c r="D246" s="131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31"/>
      <c r="Q246" s="15"/>
      <c r="R246" s="15"/>
      <c r="S246" s="15"/>
    </row>
    <row r="247">
      <c r="C247" s="113"/>
      <c r="D247" s="131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31"/>
      <c r="Q247" s="15"/>
      <c r="R247" s="15"/>
      <c r="S247" s="15"/>
    </row>
    <row r="248">
      <c r="C248" s="113"/>
      <c r="D248" s="131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31"/>
      <c r="Q248" s="15"/>
      <c r="R248" s="15"/>
      <c r="S248" s="15"/>
    </row>
    <row r="249">
      <c r="C249" s="113"/>
      <c r="D249" s="131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31"/>
      <c r="Q249" s="15"/>
      <c r="R249" s="15"/>
      <c r="S249" s="15"/>
    </row>
    <row r="250">
      <c r="C250" s="113"/>
      <c r="D250" s="131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31"/>
      <c r="Q250" s="15"/>
      <c r="R250" s="15"/>
      <c r="S250" s="15"/>
    </row>
    <row r="251">
      <c r="C251" s="113"/>
      <c r="D251" s="131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31"/>
      <c r="Q251" s="15"/>
      <c r="R251" s="15"/>
      <c r="S251" s="15"/>
    </row>
    <row r="252">
      <c r="C252" s="113"/>
      <c r="D252" s="131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31"/>
      <c r="Q252" s="15"/>
      <c r="R252" s="15"/>
      <c r="S252" s="15"/>
    </row>
    <row r="253">
      <c r="C253" s="113"/>
      <c r="D253" s="131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31"/>
      <c r="Q253" s="15"/>
      <c r="R253" s="15"/>
      <c r="S253" s="15"/>
    </row>
    <row r="254">
      <c r="C254" s="113"/>
      <c r="D254" s="131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31"/>
      <c r="Q254" s="15"/>
      <c r="R254" s="15"/>
      <c r="S254" s="15"/>
    </row>
    <row r="255">
      <c r="C255" s="113"/>
      <c r="D255" s="131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31"/>
      <c r="Q255" s="15"/>
      <c r="R255" s="15"/>
      <c r="S255" s="15"/>
    </row>
    <row r="256">
      <c r="C256" s="113"/>
      <c r="D256" s="131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31"/>
      <c r="Q256" s="15"/>
      <c r="R256" s="15"/>
      <c r="S256" s="15"/>
    </row>
    <row r="257">
      <c r="C257" s="113"/>
      <c r="D257" s="131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31"/>
      <c r="Q257" s="15"/>
      <c r="R257" s="15"/>
      <c r="S257" s="15"/>
    </row>
    <row r="258">
      <c r="C258" s="113"/>
      <c r="D258" s="131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31"/>
      <c r="Q258" s="15"/>
      <c r="R258" s="15"/>
      <c r="S258" s="15"/>
    </row>
    <row r="259">
      <c r="C259" s="113"/>
      <c r="D259" s="131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31"/>
      <c r="Q259" s="15"/>
      <c r="R259" s="15"/>
      <c r="S259" s="15"/>
    </row>
    <row r="260">
      <c r="C260" s="113"/>
      <c r="D260" s="131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31"/>
      <c r="Q260" s="15"/>
      <c r="R260" s="15"/>
      <c r="S260" s="15"/>
    </row>
    <row r="261">
      <c r="C261" s="113"/>
      <c r="D261" s="131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31"/>
      <c r="Q261" s="15"/>
      <c r="R261" s="15"/>
      <c r="S261" s="15"/>
    </row>
    <row r="262">
      <c r="C262" s="113"/>
      <c r="D262" s="131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31"/>
      <c r="Q262" s="15"/>
      <c r="R262" s="15"/>
      <c r="S262" s="15"/>
    </row>
    <row r="263">
      <c r="C263" s="113"/>
      <c r="D263" s="131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31"/>
      <c r="Q263" s="15"/>
      <c r="R263" s="15"/>
      <c r="S263" s="15"/>
    </row>
    <row r="264">
      <c r="C264" s="113"/>
      <c r="D264" s="131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31"/>
      <c r="Q264" s="15"/>
      <c r="R264" s="15"/>
      <c r="S264" s="15"/>
    </row>
    <row r="265">
      <c r="C265" s="113"/>
      <c r="D265" s="131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31"/>
      <c r="Q265" s="15"/>
      <c r="R265" s="15"/>
      <c r="S265" s="15"/>
    </row>
    <row r="266">
      <c r="C266" s="113"/>
      <c r="D266" s="131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31"/>
      <c r="Q266" s="15"/>
      <c r="R266" s="15"/>
      <c r="S266" s="15"/>
    </row>
    <row r="267">
      <c r="C267" s="113"/>
      <c r="D267" s="131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31"/>
      <c r="Q267" s="15"/>
      <c r="R267" s="15"/>
      <c r="S267" s="15"/>
    </row>
    <row r="268">
      <c r="C268" s="113"/>
      <c r="D268" s="131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31"/>
      <c r="Q268" s="15"/>
      <c r="R268" s="15"/>
      <c r="S268" s="15"/>
    </row>
    <row r="269">
      <c r="C269" s="113"/>
      <c r="D269" s="131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31"/>
      <c r="Q269" s="15"/>
      <c r="R269" s="15"/>
      <c r="S269" s="15"/>
    </row>
    <row r="270">
      <c r="C270" s="113"/>
      <c r="D270" s="131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31"/>
      <c r="Q270" s="15"/>
      <c r="R270" s="15"/>
      <c r="S270" s="15"/>
    </row>
    <row r="271">
      <c r="C271" s="113"/>
      <c r="D271" s="131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31"/>
      <c r="Q271" s="15"/>
      <c r="R271" s="15"/>
      <c r="S271" s="15"/>
    </row>
    <row r="272">
      <c r="C272" s="113"/>
      <c r="D272" s="131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31"/>
      <c r="Q272" s="15"/>
      <c r="R272" s="15"/>
      <c r="S272" s="15"/>
    </row>
    <row r="273">
      <c r="C273" s="113"/>
      <c r="D273" s="131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31"/>
      <c r="Q273" s="15"/>
      <c r="R273" s="15"/>
      <c r="S273" s="15"/>
    </row>
    <row r="274">
      <c r="C274" s="113"/>
      <c r="D274" s="131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31"/>
      <c r="Q274" s="15"/>
      <c r="R274" s="15"/>
      <c r="S274" s="15"/>
    </row>
    <row r="275">
      <c r="C275" s="113"/>
      <c r="D275" s="131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31"/>
      <c r="Q275" s="15"/>
      <c r="R275" s="15"/>
      <c r="S275" s="15"/>
    </row>
    <row r="276">
      <c r="C276" s="113"/>
      <c r="D276" s="131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31"/>
      <c r="Q276" s="15"/>
      <c r="R276" s="15"/>
      <c r="S276" s="15"/>
    </row>
    <row r="277">
      <c r="C277" s="113"/>
      <c r="D277" s="131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31"/>
      <c r="Q277" s="15"/>
      <c r="R277" s="15"/>
      <c r="S277" s="15"/>
    </row>
    <row r="278">
      <c r="C278" s="113"/>
      <c r="D278" s="131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31"/>
      <c r="Q278" s="15"/>
      <c r="R278" s="15"/>
      <c r="S278" s="15"/>
    </row>
    <row r="279">
      <c r="C279" s="113"/>
      <c r="D279" s="131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31"/>
      <c r="Q279" s="15"/>
      <c r="R279" s="15"/>
      <c r="S279" s="15"/>
    </row>
    <row r="280">
      <c r="C280" s="113"/>
      <c r="D280" s="131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31"/>
      <c r="Q280" s="15"/>
      <c r="R280" s="15"/>
      <c r="S280" s="15"/>
    </row>
    <row r="281">
      <c r="C281" s="113"/>
      <c r="D281" s="131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31"/>
      <c r="Q281" s="15"/>
      <c r="R281" s="15"/>
      <c r="S281" s="15"/>
    </row>
    <row r="282">
      <c r="C282" s="113"/>
      <c r="D282" s="131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31"/>
      <c r="Q282" s="15"/>
      <c r="R282" s="15"/>
      <c r="S282" s="15"/>
    </row>
    <row r="283">
      <c r="C283" s="113"/>
      <c r="D283" s="131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31"/>
      <c r="Q283" s="15"/>
      <c r="R283" s="15"/>
      <c r="S283" s="15"/>
    </row>
    <row r="284">
      <c r="C284" s="113"/>
      <c r="D284" s="131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31"/>
      <c r="Q284" s="15"/>
      <c r="R284" s="15"/>
      <c r="S284" s="15"/>
    </row>
    <row r="285">
      <c r="C285" s="113"/>
      <c r="D285" s="131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31"/>
      <c r="Q285" s="15"/>
      <c r="R285" s="15"/>
      <c r="S285" s="15"/>
    </row>
    <row r="286">
      <c r="C286" s="113"/>
      <c r="D286" s="131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31"/>
      <c r="Q286" s="15"/>
      <c r="R286" s="15"/>
      <c r="S286" s="15"/>
    </row>
    <row r="287">
      <c r="C287" s="113"/>
      <c r="D287" s="131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31"/>
      <c r="Q287" s="15"/>
      <c r="R287" s="15"/>
      <c r="S287" s="15"/>
    </row>
    <row r="288">
      <c r="C288" s="113"/>
      <c r="D288" s="131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31"/>
      <c r="Q288" s="15"/>
      <c r="R288" s="15"/>
      <c r="S288" s="15"/>
    </row>
    <row r="289">
      <c r="C289" s="113"/>
      <c r="D289" s="131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31"/>
      <c r="Q289" s="15"/>
      <c r="R289" s="15"/>
      <c r="S289" s="15"/>
    </row>
    <row r="290">
      <c r="C290" s="113"/>
      <c r="D290" s="131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31"/>
      <c r="Q290" s="15"/>
      <c r="R290" s="15"/>
      <c r="S290" s="15"/>
    </row>
    <row r="291">
      <c r="C291" s="113"/>
      <c r="D291" s="131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31"/>
      <c r="Q291" s="15"/>
      <c r="R291" s="15"/>
      <c r="S291" s="15"/>
    </row>
    <row r="292">
      <c r="C292" s="113"/>
      <c r="D292" s="131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31"/>
      <c r="Q292" s="15"/>
      <c r="R292" s="15"/>
      <c r="S292" s="15"/>
    </row>
    <row r="293">
      <c r="C293" s="113"/>
      <c r="D293" s="131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31"/>
      <c r="Q293" s="15"/>
      <c r="R293" s="15"/>
      <c r="S293" s="15"/>
    </row>
    <row r="294">
      <c r="C294" s="113"/>
      <c r="D294" s="131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31"/>
      <c r="Q294" s="15"/>
      <c r="R294" s="15"/>
      <c r="S294" s="15"/>
    </row>
    <row r="295">
      <c r="C295" s="113"/>
      <c r="D295" s="131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31"/>
      <c r="Q295" s="15"/>
      <c r="R295" s="15"/>
      <c r="S295" s="15"/>
    </row>
    <row r="296">
      <c r="C296" s="113"/>
      <c r="D296" s="131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31"/>
      <c r="Q296" s="15"/>
      <c r="R296" s="15"/>
      <c r="S296" s="15"/>
    </row>
    <row r="297">
      <c r="C297" s="113"/>
      <c r="D297" s="131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31"/>
      <c r="Q297" s="15"/>
      <c r="R297" s="15"/>
      <c r="S297" s="15"/>
    </row>
    <row r="298">
      <c r="C298" s="113"/>
      <c r="D298" s="131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31"/>
      <c r="Q298" s="15"/>
      <c r="R298" s="15"/>
      <c r="S298" s="15"/>
    </row>
    <row r="299">
      <c r="C299" s="113"/>
      <c r="D299" s="131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31"/>
      <c r="Q299" s="15"/>
      <c r="R299" s="15"/>
      <c r="S299" s="15"/>
    </row>
    <row r="300">
      <c r="C300" s="113"/>
      <c r="D300" s="131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31"/>
      <c r="Q300" s="15"/>
      <c r="R300" s="15"/>
      <c r="S300" s="15"/>
    </row>
    <row r="301">
      <c r="C301" s="113"/>
      <c r="D301" s="131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31"/>
      <c r="Q301" s="15"/>
      <c r="R301" s="15"/>
      <c r="S301" s="15"/>
    </row>
    <row r="302">
      <c r="C302" s="113"/>
      <c r="D302" s="131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31"/>
      <c r="Q302" s="15"/>
      <c r="R302" s="15"/>
      <c r="S302" s="15"/>
    </row>
    <row r="303">
      <c r="C303" s="113"/>
      <c r="D303" s="131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31"/>
      <c r="Q303" s="15"/>
      <c r="R303" s="15"/>
      <c r="S303" s="15"/>
    </row>
    <row r="304">
      <c r="C304" s="113"/>
      <c r="D304" s="131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31"/>
      <c r="Q304" s="15"/>
      <c r="R304" s="15"/>
      <c r="S304" s="15"/>
    </row>
    <row r="305">
      <c r="C305" s="113"/>
      <c r="D305" s="131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31"/>
      <c r="Q305" s="15"/>
      <c r="R305" s="15"/>
      <c r="S305" s="15"/>
    </row>
    <row r="306">
      <c r="C306" s="113"/>
      <c r="D306" s="131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31"/>
      <c r="Q306" s="15"/>
      <c r="R306" s="15"/>
      <c r="S306" s="15"/>
    </row>
    <row r="307">
      <c r="C307" s="113"/>
      <c r="D307" s="131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31"/>
      <c r="Q307" s="15"/>
      <c r="R307" s="15"/>
      <c r="S307" s="15"/>
    </row>
    <row r="308">
      <c r="C308" s="113"/>
      <c r="D308" s="131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31"/>
      <c r="Q308" s="15"/>
      <c r="R308" s="15"/>
      <c r="S308" s="15"/>
    </row>
    <row r="309">
      <c r="C309" s="113"/>
      <c r="D309" s="131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31"/>
      <c r="Q309" s="15"/>
      <c r="R309" s="15"/>
      <c r="S309" s="15"/>
    </row>
    <row r="310">
      <c r="C310" s="113"/>
      <c r="D310" s="131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31"/>
      <c r="Q310" s="15"/>
      <c r="R310" s="15"/>
      <c r="S310" s="15"/>
    </row>
    <row r="311">
      <c r="C311" s="113"/>
      <c r="D311" s="131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31"/>
      <c r="Q311" s="15"/>
      <c r="R311" s="15"/>
      <c r="S311" s="15"/>
    </row>
    <row r="312">
      <c r="C312" s="113"/>
      <c r="D312" s="131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31"/>
      <c r="Q312" s="15"/>
      <c r="R312" s="15"/>
      <c r="S312" s="15"/>
    </row>
    <row r="313">
      <c r="C313" s="113"/>
      <c r="D313" s="131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31"/>
      <c r="Q313" s="15"/>
      <c r="R313" s="15"/>
      <c r="S313" s="15"/>
    </row>
    <row r="314">
      <c r="C314" s="113"/>
      <c r="D314" s="131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31"/>
      <c r="Q314" s="15"/>
      <c r="R314" s="15"/>
      <c r="S314" s="15"/>
    </row>
    <row r="315">
      <c r="C315" s="113"/>
      <c r="D315" s="131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31"/>
      <c r="Q315" s="15"/>
      <c r="R315" s="15"/>
      <c r="S315" s="15"/>
    </row>
    <row r="316">
      <c r="C316" s="113"/>
      <c r="D316" s="131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31"/>
      <c r="Q316" s="15"/>
      <c r="R316" s="15"/>
      <c r="S316" s="15"/>
    </row>
    <row r="317">
      <c r="C317" s="113"/>
      <c r="D317" s="131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31"/>
      <c r="Q317" s="15"/>
      <c r="R317" s="15"/>
      <c r="S317" s="15"/>
    </row>
    <row r="318">
      <c r="C318" s="113"/>
      <c r="D318" s="131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31"/>
      <c r="Q318" s="15"/>
      <c r="R318" s="15"/>
      <c r="S318" s="15"/>
    </row>
    <row r="319">
      <c r="C319" s="113"/>
      <c r="D319" s="131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31"/>
      <c r="Q319" s="15"/>
      <c r="R319" s="15"/>
      <c r="S319" s="15"/>
    </row>
    <row r="320">
      <c r="C320" s="113"/>
      <c r="D320" s="131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31"/>
      <c r="Q320" s="15"/>
      <c r="R320" s="15"/>
      <c r="S320" s="15"/>
    </row>
    <row r="321">
      <c r="C321" s="113"/>
      <c r="D321" s="131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31"/>
      <c r="Q321" s="15"/>
      <c r="R321" s="15"/>
      <c r="S321" s="15"/>
    </row>
    <row r="322">
      <c r="C322" s="113"/>
      <c r="D322" s="131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31"/>
      <c r="Q322" s="15"/>
      <c r="R322" s="15"/>
      <c r="S322" s="15"/>
    </row>
    <row r="323">
      <c r="C323" s="113"/>
      <c r="D323" s="131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31"/>
      <c r="Q323" s="15"/>
      <c r="R323" s="15"/>
      <c r="S323" s="15"/>
    </row>
    <row r="324">
      <c r="C324" s="113"/>
      <c r="D324" s="131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31"/>
      <c r="Q324" s="15"/>
      <c r="R324" s="15"/>
      <c r="S324" s="15"/>
    </row>
    <row r="325">
      <c r="C325" s="113"/>
      <c r="D325" s="131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31"/>
      <c r="Q325" s="15"/>
      <c r="R325" s="15"/>
      <c r="S325" s="15"/>
    </row>
    <row r="326">
      <c r="C326" s="113"/>
      <c r="D326" s="131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31"/>
      <c r="Q326" s="15"/>
      <c r="R326" s="15"/>
      <c r="S326" s="15"/>
    </row>
    <row r="327">
      <c r="C327" s="113"/>
      <c r="D327" s="131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31"/>
      <c r="Q327" s="15"/>
      <c r="R327" s="15"/>
      <c r="S327" s="15"/>
    </row>
    <row r="328">
      <c r="C328" s="113"/>
      <c r="D328" s="131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31"/>
      <c r="Q328" s="15"/>
      <c r="R328" s="15"/>
      <c r="S328" s="15"/>
    </row>
    <row r="329">
      <c r="C329" s="113"/>
      <c r="D329" s="131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31"/>
      <c r="Q329" s="15"/>
      <c r="R329" s="15"/>
      <c r="S329" s="15"/>
    </row>
    <row r="330">
      <c r="C330" s="113"/>
      <c r="D330" s="131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31"/>
      <c r="Q330" s="15"/>
      <c r="R330" s="15"/>
      <c r="S330" s="15"/>
    </row>
    <row r="331">
      <c r="C331" s="113"/>
      <c r="D331" s="131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31"/>
      <c r="Q331" s="15"/>
      <c r="R331" s="15"/>
      <c r="S331" s="15"/>
    </row>
    <row r="332">
      <c r="C332" s="113"/>
      <c r="D332" s="131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31"/>
      <c r="Q332" s="15"/>
      <c r="R332" s="15"/>
      <c r="S332" s="15"/>
    </row>
    <row r="333">
      <c r="C333" s="113"/>
      <c r="D333" s="131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31"/>
      <c r="Q333" s="15"/>
      <c r="R333" s="15"/>
      <c r="S333" s="15"/>
    </row>
    <row r="334">
      <c r="C334" s="113"/>
      <c r="D334" s="131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31"/>
      <c r="Q334" s="15"/>
      <c r="R334" s="15"/>
      <c r="S334" s="15"/>
    </row>
    <row r="335">
      <c r="C335" s="113"/>
      <c r="D335" s="131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31"/>
      <c r="Q335" s="15"/>
      <c r="R335" s="15"/>
      <c r="S335" s="15"/>
    </row>
    <row r="336">
      <c r="C336" s="113"/>
      <c r="D336" s="131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31"/>
      <c r="Q336" s="15"/>
      <c r="R336" s="15"/>
      <c r="S336" s="15"/>
    </row>
    <row r="337">
      <c r="C337" s="113"/>
      <c r="D337" s="131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31"/>
      <c r="Q337" s="15"/>
      <c r="R337" s="15"/>
      <c r="S337" s="15"/>
    </row>
    <row r="338">
      <c r="C338" s="113"/>
      <c r="D338" s="131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31"/>
      <c r="Q338" s="15"/>
      <c r="R338" s="15"/>
      <c r="S338" s="15"/>
    </row>
    <row r="339">
      <c r="C339" s="113"/>
      <c r="D339" s="131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31"/>
      <c r="Q339" s="15"/>
      <c r="R339" s="15"/>
      <c r="S339" s="15"/>
    </row>
    <row r="340">
      <c r="C340" s="113"/>
      <c r="D340" s="131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31"/>
      <c r="Q340" s="15"/>
      <c r="R340" s="15"/>
      <c r="S340" s="15"/>
    </row>
    <row r="341">
      <c r="C341" s="113"/>
      <c r="D341" s="131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31"/>
      <c r="Q341" s="15"/>
      <c r="R341" s="15"/>
      <c r="S341" s="15"/>
    </row>
    <row r="342">
      <c r="C342" s="113"/>
      <c r="D342" s="131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31"/>
      <c r="Q342" s="15"/>
      <c r="R342" s="15"/>
      <c r="S342" s="15"/>
    </row>
    <row r="343">
      <c r="C343" s="113"/>
      <c r="D343" s="131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31"/>
      <c r="Q343" s="15"/>
      <c r="R343" s="15"/>
      <c r="S343" s="15"/>
    </row>
    <row r="344">
      <c r="C344" s="113"/>
      <c r="D344" s="131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31"/>
      <c r="Q344" s="15"/>
      <c r="R344" s="15"/>
      <c r="S344" s="15"/>
    </row>
    <row r="345">
      <c r="C345" s="113"/>
      <c r="D345" s="131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31"/>
      <c r="Q345" s="15"/>
      <c r="R345" s="15"/>
      <c r="S345" s="15"/>
    </row>
    <row r="346">
      <c r="C346" s="113"/>
      <c r="D346" s="131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31"/>
      <c r="Q346" s="15"/>
      <c r="R346" s="15"/>
      <c r="S346" s="15"/>
    </row>
    <row r="347">
      <c r="C347" s="113"/>
      <c r="D347" s="131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31"/>
      <c r="Q347" s="15"/>
      <c r="R347" s="15"/>
      <c r="S347" s="15"/>
    </row>
    <row r="348">
      <c r="C348" s="113"/>
      <c r="D348" s="131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31"/>
      <c r="Q348" s="15"/>
      <c r="R348" s="15"/>
      <c r="S348" s="15"/>
    </row>
    <row r="349">
      <c r="C349" s="113"/>
      <c r="D349" s="131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31"/>
      <c r="Q349" s="15"/>
      <c r="R349" s="15"/>
      <c r="S349" s="15"/>
    </row>
    <row r="350">
      <c r="C350" s="113"/>
      <c r="D350" s="131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31"/>
      <c r="Q350" s="15"/>
      <c r="R350" s="15"/>
      <c r="S350" s="15"/>
    </row>
    <row r="351">
      <c r="C351" s="113"/>
      <c r="D351" s="131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31"/>
      <c r="Q351" s="15"/>
      <c r="R351" s="15"/>
      <c r="S351" s="15"/>
    </row>
    <row r="352">
      <c r="C352" s="113"/>
      <c r="D352" s="131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31"/>
      <c r="Q352" s="15"/>
      <c r="R352" s="15"/>
      <c r="S352" s="15"/>
    </row>
    <row r="353">
      <c r="C353" s="113"/>
      <c r="D353" s="131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31"/>
      <c r="Q353" s="15"/>
      <c r="R353" s="15"/>
      <c r="S353" s="15"/>
    </row>
    <row r="354">
      <c r="C354" s="113"/>
      <c r="D354" s="131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31"/>
      <c r="Q354" s="15"/>
      <c r="R354" s="15"/>
      <c r="S354" s="15"/>
    </row>
    <row r="355">
      <c r="C355" s="113"/>
      <c r="D355" s="131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31"/>
      <c r="Q355" s="15"/>
      <c r="R355" s="15"/>
      <c r="S355" s="15"/>
    </row>
    <row r="356">
      <c r="C356" s="113"/>
      <c r="D356" s="131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31"/>
      <c r="Q356" s="15"/>
      <c r="R356" s="15"/>
      <c r="S356" s="15"/>
    </row>
    <row r="357">
      <c r="C357" s="113"/>
      <c r="D357" s="131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31"/>
      <c r="Q357" s="15"/>
      <c r="R357" s="15"/>
      <c r="S357" s="15"/>
    </row>
    <row r="358">
      <c r="C358" s="113"/>
      <c r="D358" s="131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31"/>
      <c r="Q358" s="15"/>
      <c r="R358" s="15"/>
      <c r="S358" s="15"/>
    </row>
    <row r="359">
      <c r="C359" s="113"/>
      <c r="D359" s="131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31"/>
      <c r="Q359" s="15"/>
      <c r="R359" s="15"/>
      <c r="S359" s="15"/>
    </row>
    <row r="360">
      <c r="C360" s="113"/>
      <c r="D360" s="131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31"/>
      <c r="Q360" s="15"/>
      <c r="R360" s="15"/>
      <c r="S360" s="15"/>
    </row>
    <row r="361">
      <c r="C361" s="113"/>
      <c r="D361" s="131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31"/>
      <c r="Q361" s="15"/>
      <c r="R361" s="15"/>
      <c r="S361" s="15"/>
    </row>
    <row r="362">
      <c r="C362" s="113"/>
      <c r="D362" s="131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31"/>
      <c r="Q362" s="15"/>
      <c r="R362" s="15"/>
      <c r="S362" s="15"/>
    </row>
    <row r="363">
      <c r="C363" s="113"/>
      <c r="D363" s="131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31"/>
      <c r="Q363" s="15"/>
      <c r="R363" s="15"/>
      <c r="S363" s="15"/>
    </row>
    <row r="364">
      <c r="C364" s="113"/>
      <c r="D364" s="131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31"/>
      <c r="Q364" s="15"/>
      <c r="R364" s="15"/>
      <c r="S364" s="15"/>
    </row>
    <row r="365">
      <c r="C365" s="113"/>
      <c r="D365" s="131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31"/>
      <c r="Q365" s="15"/>
      <c r="R365" s="15"/>
      <c r="S365" s="15"/>
    </row>
    <row r="366">
      <c r="C366" s="113"/>
      <c r="D366" s="131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31"/>
      <c r="Q366" s="15"/>
      <c r="R366" s="15"/>
      <c r="S366" s="15"/>
    </row>
    <row r="367">
      <c r="C367" s="113"/>
      <c r="D367" s="131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31"/>
      <c r="Q367" s="15"/>
      <c r="R367" s="15"/>
      <c r="S367" s="15"/>
    </row>
    <row r="368">
      <c r="C368" s="113"/>
      <c r="D368" s="131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31"/>
      <c r="Q368" s="15"/>
      <c r="R368" s="15"/>
      <c r="S368" s="15"/>
    </row>
    <row r="369">
      <c r="C369" s="113"/>
      <c r="D369" s="131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31"/>
      <c r="Q369" s="15"/>
      <c r="R369" s="15"/>
      <c r="S369" s="15"/>
    </row>
    <row r="370">
      <c r="C370" s="113"/>
      <c r="D370" s="131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31"/>
      <c r="Q370" s="15"/>
      <c r="R370" s="15"/>
      <c r="S370" s="15"/>
    </row>
    <row r="371">
      <c r="C371" s="113"/>
      <c r="D371" s="131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31"/>
      <c r="Q371" s="15"/>
      <c r="R371" s="15"/>
      <c r="S371" s="15"/>
    </row>
    <row r="372">
      <c r="C372" s="113"/>
      <c r="D372" s="131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31"/>
      <c r="Q372" s="15"/>
      <c r="R372" s="15"/>
      <c r="S372" s="15"/>
    </row>
    <row r="373">
      <c r="C373" s="113"/>
      <c r="D373" s="131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31"/>
      <c r="Q373" s="15"/>
      <c r="R373" s="15"/>
      <c r="S373" s="15"/>
    </row>
    <row r="374">
      <c r="C374" s="113"/>
      <c r="D374" s="131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31"/>
      <c r="Q374" s="15"/>
      <c r="R374" s="15"/>
      <c r="S374" s="15"/>
    </row>
    <row r="375">
      <c r="C375" s="113"/>
      <c r="D375" s="131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31"/>
      <c r="Q375" s="15"/>
      <c r="R375" s="15"/>
      <c r="S375" s="15"/>
    </row>
    <row r="376">
      <c r="C376" s="113"/>
      <c r="D376" s="131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31"/>
      <c r="Q376" s="15"/>
      <c r="R376" s="15"/>
      <c r="S376" s="15"/>
    </row>
    <row r="377">
      <c r="C377" s="113"/>
      <c r="D377" s="131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31"/>
      <c r="Q377" s="15"/>
      <c r="R377" s="15"/>
      <c r="S377" s="15"/>
    </row>
    <row r="378">
      <c r="C378" s="113"/>
      <c r="D378" s="131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31"/>
      <c r="Q378" s="15"/>
      <c r="R378" s="15"/>
      <c r="S378" s="15"/>
    </row>
    <row r="379">
      <c r="C379" s="113"/>
      <c r="D379" s="131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31"/>
      <c r="Q379" s="15"/>
      <c r="R379" s="15"/>
      <c r="S379" s="15"/>
    </row>
    <row r="380">
      <c r="C380" s="113"/>
      <c r="D380" s="131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31"/>
      <c r="Q380" s="15"/>
      <c r="R380" s="15"/>
      <c r="S380" s="15"/>
    </row>
    <row r="381">
      <c r="C381" s="113"/>
      <c r="D381" s="131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31"/>
      <c r="Q381" s="15"/>
      <c r="R381" s="15"/>
      <c r="S381" s="15"/>
    </row>
    <row r="382">
      <c r="C382" s="113"/>
      <c r="D382" s="131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31"/>
      <c r="Q382" s="15"/>
      <c r="R382" s="15"/>
      <c r="S382" s="15"/>
    </row>
    <row r="383">
      <c r="C383" s="113"/>
      <c r="D383" s="131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31"/>
      <c r="Q383" s="15"/>
      <c r="R383" s="15"/>
      <c r="S383" s="15"/>
    </row>
    <row r="384">
      <c r="C384" s="113"/>
      <c r="D384" s="131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31"/>
      <c r="Q384" s="15"/>
      <c r="R384" s="15"/>
      <c r="S384" s="15"/>
    </row>
    <row r="385">
      <c r="C385" s="113"/>
      <c r="D385" s="131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31"/>
      <c r="Q385" s="15"/>
      <c r="R385" s="15"/>
      <c r="S385" s="15"/>
    </row>
    <row r="386">
      <c r="C386" s="113"/>
      <c r="D386" s="131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31"/>
      <c r="Q386" s="15"/>
      <c r="R386" s="15"/>
      <c r="S386" s="15"/>
    </row>
    <row r="387">
      <c r="C387" s="113"/>
      <c r="D387" s="131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31"/>
      <c r="Q387" s="15"/>
      <c r="R387" s="15"/>
      <c r="S387" s="15"/>
    </row>
    <row r="388">
      <c r="C388" s="113"/>
      <c r="D388" s="131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31"/>
      <c r="Q388" s="15"/>
      <c r="R388" s="15"/>
      <c r="S388" s="15"/>
    </row>
    <row r="389">
      <c r="C389" s="113"/>
      <c r="D389" s="131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31"/>
      <c r="Q389" s="15"/>
      <c r="R389" s="15"/>
      <c r="S389" s="15"/>
    </row>
    <row r="390">
      <c r="C390" s="113"/>
      <c r="D390" s="131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31"/>
      <c r="Q390" s="15"/>
      <c r="R390" s="15"/>
      <c r="S390" s="15"/>
    </row>
    <row r="391">
      <c r="C391" s="113"/>
      <c r="D391" s="131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31"/>
      <c r="Q391" s="15"/>
      <c r="R391" s="15"/>
      <c r="S391" s="15"/>
    </row>
    <row r="392">
      <c r="C392" s="113"/>
      <c r="D392" s="131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31"/>
      <c r="Q392" s="15"/>
      <c r="R392" s="15"/>
      <c r="S392" s="15"/>
    </row>
    <row r="393">
      <c r="C393" s="113"/>
      <c r="D393" s="131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31"/>
      <c r="Q393" s="15"/>
      <c r="R393" s="15"/>
      <c r="S393" s="15"/>
    </row>
    <row r="394">
      <c r="C394" s="113"/>
      <c r="D394" s="131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31"/>
      <c r="Q394" s="15"/>
      <c r="R394" s="15"/>
      <c r="S394" s="15"/>
    </row>
    <row r="395">
      <c r="C395" s="113"/>
      <c r="D395" s="131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31"/>
      <c r="Q395" s="15"/>
      <c r="R395" s="15"/>
      <c r="S395" s="15"/>
    </row>
    <row r="396">
      <c r="C396" s="113"/>
      <c r="D396" s="131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31"/>
      <c r="Q396" s="15"/>
      <c r="R396" s="15"/>
      <c r="S396" s="15"/>
    </row>
    <row r="397">
      <c r="C397" s="113"/>
      <c r="D397" s="131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31"/>
      <c r="Q397" s="15"/>
      <c r="R397" s="15"/>
      <c r="S397" s="15"/>
    </row>
    <row r="398">
      <c r="C398" s="113"/>
      <c r="D398" s="131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31"/>
      <c r="Q398" s="15"/>
      <c r="R398" s="15"/>
      <c r="S398" s="15"/>
    </row>
    <row r="399">
      <c r="C399" s="113"/>
      <c r="D399" s="131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31"/>
      <c r="Q399" s="15"/>
      <c r="R399" s="15"/>
      <c r="S399" s="15"/>
    </row>
    <row r="400">
      <c r="C400" s="113"/>
      <c r="D400" s="131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31"/>
      <c r="Q400" s="15"/>
      <c r="R400" s="15"/>
      <c r="S400" s="15"/>
    </row>
    <row r="401">
      <c r="C401" s="113"/>
      <c r="D401" s="131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31"/>
      <c r="Q401" s="15"/>
      <c r="R401" s="15"/>
      <c r="S401" s="15"/>
    </row>
    <row r="402">
      <c r="C402" s="113"/>
      <c r="D402" s="131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31"/>
      <c r="Q402" s="15"/>
      <c r="R402" s="15"/>
      <c r="S402" s="15"/>
    </row>
    <row r="403">
      <c r="C403" s="113"/>
      <c r="D403" s="131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31"/>
      <c r="Q403" s="15"/>
      <c r="R403" s="15"/>
      <c r="S403" s="15"/>
    </row>
    <row r="404">
      <c r="C404" s="113"/>
      <c r="D404" s="131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31"/>
      <c r="Q404" s="15"/>
      <c r="R404" s="15"/>
      <c r="S404" s="15"/>
    </row>
    <row r="405">
      <c r="C405" s="113"/>
      <c r="D405" s="131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31"/>
      <c r="Q405" s="15"/>
      <c r="R405" s="15"/>
      <c r="S405" s="15"/>
    </row>
    <row r="406">
      <c r="C406" s="113"/>
      <c r="D406" s="131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31"/>
      <c r="Q406" s="15"/>
      <c r="R406" s="15"/>
      <c r="S406" s="15"/>
    </row>
    <row r="407">
      <c r="C407" s="113"/>
      <c r="D407" s="131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31"/>
      <c r="Q407" s="15"/>
      <c r="R407" s="15"/>
      <c r="S407" s="15"/>
    </row>
    <row r="408">
      <c r="C408" s="113"/>
      <c r="D408" s="131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31"/>
      <c r="Q408" s="15"/>
      <c r="R408" s="15"/>
      <c r="S408" s="15"/>
    </row>
    <row r="409">
      <c r="C409" s="113"/>
      <c r="D409" s="131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31"/>
      <c r="Q409" s="15"/>
      <c r="R409" s="15"/>
      <c r="S409" s="15"/>
    </row>
    <row r="410">
      <c r="C410" s="113"/>
      <c r="D410" s="131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31"/>
      <c r="Q410" s="15"/>
      <c r="R410" s="15"/>
      <c r="S410" s="15"/>
    </row>
    <row r="411">
      <c r="C411" s="113"/>
      <c r="D411" s="131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31"/>
      <c r="Q411" s="15"/>
      <c r="R411" s="15"/>
      <c r="S411" s="15"/>
    </row>
    <row r="412">
      <c r="C412" s="113"/>
      <c r="D412" s="131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31"/>
      <c r="Q412" s="15"/>
      <c r="R412" s="15"/>
      <c r="S412" s="15"/>
    </row>
    <row r="413">
      <c r="C413" s="113"/>
      <c r="D413" s="131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31"/>
      <c r="Q413" s="15"/>
      <c r="R413" s="15"/>
      <c r="S413" s="15"/>
    </row>
    <row r="414">
      <c r="C414" s="113"/>
      <c r="D414" s="131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31"/>
      <c r="Q414" s="15"/>
      <c r="R414" s="15"/>
      <c r="S414" s="15"/>
    </row>
    <row r="415">
      <c r="C415" s="113"/>
      <c r="D415" s="131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31"/>
      <c r="Q415" s="15"/>
      <c r="R415" s="15"/>
      <c r="S415" s="15"/>
    </row>
    <row r="416">
      <c r="C416" s="113"/>
      <c r="D416" s="131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31"/>
      <c r="Q416" s="15"/>
      <c r="R416" s="15"/>
      <c r="S416" s="15"/>
    </row>
    <row r="417">
      <c r="C417" s="113"/>
      <c r="D417" s="131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31"/>
      <c r="Q417" s="15"/>
      <c r="R417" s="15"/>
      <c r="S417" s="15"/>
    </row>
    <row r="418">
      <c r="C418" s="113"/>
      <c r="D418" s="131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31"/>
      <c r="Q418" s="15"/>
      <c r="R418" s="15"/>
      <c r="S418" s="15"/>
    </row>
    <row r="419">
      <c r="C419" s="113"/>
      <c r="D419" s="131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31"/>
      <c r="Q419" s="15"/>
      <c r="R419" s="15"/>
      <c r="S419" s="15"/>
    </row>
    <row r="420">
      <c r="C420" s="113"/>
      <c r="D420" s="131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31"/>
      <c r="Q420" s="15"/>
      <c r="R420" s="15"/>
      <c r="S420" s="15"/>
    </row>
    <row r="421">
      <c r="C421" s="113"/>
      <c r="D421" s="131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31"/>
      <c r="Q421" s="15"/>
      <c r="R421" s="15"/>
      <c r="S421" s="15"/>
    </row>
    <row r="422">
      <c r="C422" s="113"/>
      <c r="D422" s="131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31"/>
      <c r="Q422" s="15"/>
      <c r="R422" s="15"/>
      <c r="S422" s="15"/>
    </row>
    <row r="423">
      <c r="C423" s="113"/>
      <c r="D423" s="131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31"/>
      <c r="Q423" s="15"/>
      <c r="R423" s="15"/>
      <c r="S423" s="15"/>
    </row>
    <row r="424">
      <c r="C424" s="113"/>
      <c r="D424" s="131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31"/>
      <c r="Q424" s="15"/>
      <c r="R424" s="15"/>
      <c r="S424" s="15"/>
    </row>
    <row r="425">
      <c r="C425" s="113"/>
      <c r="D425" s="131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31"/>
      <c r="Q425" s="15"/>
      <c r="R425" s="15"/>
      <c r="S425" s="15"/>
    </row>
    <row r="426">
      <c r="C426" s="113"/>
      <c r="D426" s="131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31"/>
      <c r="Q426" s="15"/>
      <c r="R426" s="15"/>
      <c r="S426" s="15"/>
    </row>
    <row r="427">
      <c r="C427" s="113"/>
      <c r="D427" s="131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31"/>
      <c r="Q427" s="15"/>
      <c r="R427" s="15"/>
      <c r="S427" s="15"/>
    </row>
    <row r="428">
      <c r="C428" s="113"/>
      <c r="D428" s="131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31"/>
      <c r="Q428" s="15"/>
      <c r="R428" s="15"/>
      <c r="S428" s="15"/>
    </row>
    <row r="429">
      <c r="C429" s="113"/>
      <c r="D429" s="131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31"/>
      <c r="Q429" s="15"/>
      <c r="R429" s="15"/>
      <c r="S429" s="15"/>
    </row>
    <row r="430">
      <c r="C430" s="113"/>
      <c r="D430" s="131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31"/>
      <c r="Q430" s="15"/>
      <c r="R430" s="15"/>
      <c r="S430" s="15"/>
    </row>
    <row r="431">
      <c r="C431" s="113"/>
      <c r="D431" s="131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31"/>
      <c r="Q431" s="15"/>
      <c r="R431" s="15"/>
      <c r="S431" s="15"/>
    </row>
    <row r="432">
      <c r="C432" s="113"/>
      <c r="D432" s="131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31"/>
      <c r="Q432" s="15"/>
      <c r="R432" s="15"/>
      <c r="S432" s="15"/>
    </row>
    <row r="433">
      <c r="C433" s="113"/>
      <c r="D433" s="131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31"/>
      <c r="Q433" s="15"/>
      <c r="R433" s="15"/>
      <c r="S433" s="15"/>
    </row>
    <row r="434">
      <c r="C434" s="113"/>
      <c r="D434" s="131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31"/>
      <c r="Q434" s="15"/>
      <c r="R434" s="15"/>
      <c r="S434" s="15"/>
    </row>
    <row r="435">
      <c r="C435" s="113"/>
      <c r="D435" s="131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31"/>
      <c r="Q435" s="15"/>
      <c r="R435" s="15"/>
      <c r="S435" s="15"/>
    </row>
    <row r="436">
      <c r="C436" s="113"/>
      <c r="D436" s="131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31"/>
      <c r="Q436" s="15"/>
      <c r="R436" s="15"/>
      <c r="S436" s="15"/>
    </row>
    <row r="437">
      <c r="C437" s="113"/>
      <c r="D437" s="131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31"/>
      <c r="Q437" s="15"/>
      <c r="R437" s="15"/>
      <c r="S437" s="15"/>
    </row>
    <row r="438">
      <c r="C438" s="113"/>
      <c r="D438" s="131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31"/>
      <c r="Q438" s="15"/>
      <c r="R438" s="15"/>
      <c r="S438" s="15"/>
    </row>
    <row r="439">
      <c r="C439" s="113"/>
      <c r="D439" s="131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31"/>
      <c r="Q439" s="15"/>
      <c r="R439" s="15"/>
      <c r="S439" s="15"/>
    </row>
    <row r="440">
      <c r="C440" s="113"/>
      <c r="D440" s="131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31"/>
      <c r="Q440" s="15"/>
      <c r="R440" s="15"/>
      <c r="S440" s="15"/>
    </row>
    <row r="441">
      <c r="C441" s="113"/>
      <c r="D441" s="131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31"/>
      <c r="Q441" s="15"/>
      <c r="R441" s="15"/>
      <c r="S441" s="15"/>
    </row>
    <row r="442">
      <c r="C442" s="113"/>
      <c r="D442" s="131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31"/>
      <c r="Q442" s="15"/>
      <c r="R442" s="15"/>
      <c r="S442" s="15"/>
    </row>
    <row r="443">
      <c r="C443" s="113"/>
      <c r="D443" s="131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31"/>
      <c r="Q443" s="15"/>
      <c r="R443" s="15"/>
      <c r="S443" s="15"/>
    </row>
    <row r="444">
      <c r="C444" s="113"/>
      <c r="D444" s="131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31"/>
      <c r="Q444" s="15"/>
      <c r="R444" s="15"/>
      <c r="S444" s="15"/>
    </row>
    <row r="445">
      <c r="C445" s="113"/>
      <c r="D445" s="131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31"/>
      <c r="Q445" s="15"/>
      <c r="R445" s="15"/>
      <c r="S445" s="15"/>
    </row>
    <row r="446">
      <c r="C446" s="113"/>
      <c r="D446" s="131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31"/>
      <c r="Q446" s="15"/>
      <c r="R446" s="15"/>
      <c r="S446" s="15"/>
    </row>
    <row r="447">
      <c r="C447" s="113"/>
      <c r="D447" s="131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31"/>
      <c r="Q447" s="15"/>
      <c r="R447" s="15"/>
      <c r="S447" s="15"/>
    </row>
    <row r="448">
      <c r="C448" s="113"/>
      <c r="D448" s="131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31"/>
      <c r="Q448" s="15"/>
      <c r="R448" s="15"/>
      <c r="S448" s="15"/>
    </row>
    <row r="449">
      <c r="C449" s="113"/>
      <c r="D449" s="131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31"/>
      <c r="Q449" s="15"/>
      <c r="R449" s="15"/>
      <c r="S449" s="15"/>
    </row>
    <row r="450">
      <c r="C450" s="113"/>
      <c r="D450" s="131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31"/>
      <c r="Q450" s="15"/>
      <c r="R450" s="15"/>
      <c r="S450" s="15"/>
    </row>
    <row r="451">
      <c r="C451" s="113"/>
      <c r="D451" s="131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31"/>
      <c r="Q451" s="15"/>
      <c r="R451" s="15"/>
      <c r="S451" s="15"/>
    </row>
    <row r="452">
      <c r="C452" s="113"/>
      <c r="D452" s="131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31"/>
      <c r="Q452" s="15"/>
      <c r="R452" s="15"/>
      <c r="S452" s="15"/>
    </row>
    <row r="453">
      <c r="C453" s="113"/>
      <c r="D453" s="131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31"/>
      <c r="Q453" s="15"/>
      <c r="R453" s="15"/>
      <c r="S453" s="15"/>
    </row>
    <row r="454">
      <c r="C454" s="113"/>
      <c r="D454" s="131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31"/>
      <c r="Q454" s="15"/>
      <c r="R454" s="15"/>
      <c r="S454" s="15"/>
    </row>
    <row r="455">
      <c r="C455" s="113"/>
      <c r="D455" s="131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31"/>
      <c r="Q455" s="15"/>
      <c r="R455" s="15"/>
      <c r="S455" s="15"/>
    </row>
    <row r="456">
      <c r="C456" s="113"/>
      <c r="D456" s="131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31"/>
      <c r="Q456" s="15"/>
      <c r="R456" s="15"/>
      <c r="S456" s="15"/>
    </row>
    <row r="457">
      <c r="C457" s="113"/>
      <c r="D457" s="131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31"/>
      <c r="Q457" s="15"/>
      <c r="R457" s="15"/>
      <c r="S457" s="15"/>
    </row>
    <row r="458">
      <c r="C458" s="113"/>
      <c r="D458" s="131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31"/>
      <c r="Q458" s="15"/>
      <c r="R458" s="15"/>
      <c r="S458" s="15"/>
    </row>
    <row r="459">
      <c r="C459" s="113"/>
      <c r="D459" s="131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31"/>
      <c r="Q459" s="15"/>
      <c r="R459" s="15"/>
      <c r="S459" s="15"/>
    </row>
    <row r="460">
      <c r="C460" s="113"/>
      <c r="D460" s="131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31"/>
      <c r="Q460" s="15"/>
      <c r="R460" s="15"/>
      <c r="S460" s="15"/>
    </row>
    <row r="461">
      <c r="C461" s="113"/>
      <c r="D461" s="131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31"/>
      <c r="Q461" s="15"/>
      <c r="R461" s="15"/>
      <c r="S461" s="15"/>
    </row>
    <row r="462">
      <c r="C462" s="113"/>
      <c r="D462" s="131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31"/>
      <c r="Q462" s="15"/>
      <c r="R462" s="15"/>
      <c r="S462" s="15"/>
    </row>
    <row r="463">
      <c r="C463" s="113"/>
      <c r="D463" s="131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31"/>
      <c r="Q463" s="15"/>
      <c r="R463" s="15"/>
      <c r="S463" s="15"/>
    </row>
    <row r="464">
      <c r="C464" s="113"/>
      <c r="D464" s="131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31"/>
      <c r="Q464" s="15"/>
      <c r="R464" s="15"/>
      <c r="S464" s="15"/>
    </row>
    <row r="465">
      <c r="C465" s="113"/>
      <c r="D465" s="131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31"/>
      <c r="Q465" s="15"/>
      <c r="R465" s="15"/>
      <c r="S465" s="15"/>
    </row>
    <row r="466">
      <c r="C466" s="113"/>
      <c r="D466" s="131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31"/>
      <c r="Q466" s="15"/>
      <c r="R466" s="15"/>
      <c r="S466" s="15"/>
    </row>
    <row r="467">
      <c r="C467" s="113"/>
      <c r="D467" s="131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31"/>
      <c r="Q467" s="15"/>
      <c r="R467" s="15"/>
      <c r="S467" s="15"/>
    </row>
    <row r="468">
      <c r="C468" s="113"/>
      <c r="D468" s="131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31"/>
      <c r="Q468" s="15"/>
      <c r="R468" s="15"/>
      <c r="S468" s="15"/>
    </row>
    <row r="469">
      <c r="C469" s="113"/>
      <c r="D469" s="131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31"/>
      <c r="Q469" s="15"/>
      <c r="R469" s="15"/>
      <c r="S469" s="15"/>
    </row>
    <row r="470">
      <c r="C470" s="113"/>
      <c r="D470" s="131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31"/>
      <c r="Q470" s="15"/>
      <c r="R470" s="15"/>
      <c r="S470" s="15"/>
    </row>
    <row r="471">
      <c r="C471" s="113"/>
      <c r="D471" s="131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31"/>
      <c r="Q471" s="15"/>
      <c r="R471" s="15"/>
      <c r="S471" s="15"/>
    </row>
    <row r="472">
      <c r="C472" s="113"/>
      <c r="D472" s="131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31"/>
      <c r="Q472" s="15"/>
      <c r="R472" s="15"/>
      <c r="S472" s="15"/>
    </row>
    <row r="473">
      <c r="C473" s="113"/>
      <c r="D473" s="131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31"/>
      <c r="Q473" s="15"/>
      <c r="R473" s="15"/>
      <c r="S473" s="15"/>
    </row>
    <row r="474">
      <c r="C474" s="113"/>
      <c r="D474" s="131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31"/>
      <c r="Q474" s="15"/>
      <c r="R474" s="15"/>
      <c r="S474" s="15"/>
    </row>
    <row r="475">
      <c r="C475" s="113"/>
      <c r="D475" s="131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31"/>
      <c r="Q475" s="15"/>
      <c r="R475" s="15"/>
      <c r="S475" s="15"/>
    </row>
    <row r="476">
      <c r="C476" s="113"/>
      <c r="D476" s="131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31"/>
      <c r="Q476" s="15"/>
      <c r="R476" s="15"/>
      <c r="S476" s="15"/>
    </row>
    <row r="477">
      <c r="C477" s="113"/>
      <c r="D477" s="131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31"/>
      <c r="Q477" s="15"/>
      <c r="R477" s="15"/>
      <c r="S477" s="15"/>
    </row>
    <row r="478">
      <c r="C478" s="113"/>
      <c r="D478" s="131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31"/>
      <c r="Q478" s="15"/>
      <c r="R478" s="15"/>
      <c r="S478" s="15"/>
    </row>
    <row r="479">
      <c r="C479" s="113"/>
      <c r="D479" s="131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31"/>
      <c r="Q479" s="15"/>
      <c r="R479" s="15"/>
      <c r="S479" s="15"/>
    </row>
    <row r="480">
      <c r="C480" s="113"/>
      <c r="D480" s="131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31"/>
      <c r="Q480" s="15"/>
      <c r="R480" s="15"/>
      <c r="S480" s="15"/>
    </row>
    <row r="481">
      <c r="C481" s="113"/>
      <c r="D481" s="131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31"/>
      <c r="Q481" s="15"/>
      <c r="R481" s="15"/>
      <c r="S481" s="15"/>
    </row>
    <row r="482">
      <c r="C482" s="113"/>
      <c r="D482" s="131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31"/>
      <c r="Q482" s="15"/>
      <c r="R482" s="15"/>
      <c r="S482" s="15"/>
    </row>
    <row r="483">
      <c r="C483" s="113"/>
      <c r="D483" s="131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31"/>
      <c r="Q483" s="15"/>
      <c r="R483" s="15"/>
      <c r="S483" s="15"/>
    </row>
    <row r="484">
      <c r="C484" s="113"/>
      <c r="D484" s="131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31"/>
      <c r="Q484" s="15"/>
      <c r="R484" s="15"/>
      <c r="S484" s="15"/>
    </row>
    <row r="485">
      <c r="C485" s="113"/>
      <c r="D485" s="131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31"/>
      <c r="Q485" s="15"/>
      <c r="R485" s="15"/>
      <c r="S485" s="15"/>
    </row>
    <row r="486">
      <c r="C486" s="113"/>
      <c r="D486" s="131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31"/>
      <c r="Q486" s="15"/>
      <c r="R486" s="15"/>
      <c r="S486" s="15"/>
    </row>
    <row r="487">
      <c r="C487" s="113"/>
      <c r="D487" s="131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31"/>
      <c r="Q487" s="15"/>
      <c r="R487" s="15"/>
      <c r="S487" s="15"/>
    </row>
    <row r="488">
      <c r="C488" s="113"/>
      <c r="D488" s="131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31"/>
      <c r="Q488" s="15"/>
      <c r="R488" s="15"/>
      <c r="S488" s="15"/>
    </row>
    <row r="489">
      <c r="C489" s="113"/>
      <c r="D489" s="131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31"/>
      <c r="Q489" s="15"/>
      <c r="R489" s="15"/>
      <c r="S489" s="15"/>
    </row>
    <row r="490">
      <c r="C490" s="113"/>
      <c r="D490" s="131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31"/>
      <c r="Q490" s="15"/>
      <c r="R490" s="15"/>
      <c r="S490" s="15"/>
    </row>
    <row r="491">
      <c r="C491" s="113"/>
      <c r="D491" s="131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31"/>
      <c r="Q491" s="15"/>
      <c r="R491" s="15"/>
      <c r="S491" s="15"/>
    </row>
    <row r="492">
      <c r="C492" s="113"/>
      <c r="D492" s="131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31"/>
      <c r="Q492" s="15"/>
      <c r="R492" s="15"/>
      <c r="S492" s="15"/>
    </row>
    <row r="493">
      <c r="C493" s="113"/>
      <c r="D493" s="131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31"/>
      <c r="Q493" s="15"/>
      <c r="R493" s="15"/>
      <c r="S493" s="15"/>
    </row>
    <row r="494">
      <c r="C494" s="113"/>
      <c r="D494" s="131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31"/>
      <c r="Q494" s="15"/>
      <c r="R494" s="15"/>
      <c r="S494" s="15"/>
    </row>
    <row r="495">
      <c r="C495" s="113"/>
      <c r="D495" s="131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31"/>
      <c r="Q495" s="15"/>
      <c r="R495" s="15"/>
      <c r="S495" s="15"/>
    </row>
    <row r="496">
      <c r="C496" s="113"/>
      <c r="D496" s="131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31"/>
      <c r="Q496" s="15"/>
      <c r="R496" s="15"/>
      <c r="S496" s="15"/>
    </row>
    <row r="497">
      <c r="C497" s="113"/>
      <c r="D497" s="131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31"/>
      <c r="Q497" s="15"/>
      <c r="R497" s="15"/>
      <c r="S497" s="15"/>
    </row>
    <row r="498">
      <c r="C498" s="113"/>
      <c r="D498" s="131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31"/>
      <c r="Q498" s="15"/>
      <c r="R498" s="15"/>
      <c r="S498" s="15"/>
    </row>
    <row r="499">
      <c r="C499" s="113"/>
      <c r="D499" s="131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31"/>
      <c r="Q499" s="15"/>
      <c r="R499" s="15"/>
      <c r="S499" s="15"/>
    </row>
    <row r="500">
      <c r="C500" s="113"/>
      <c r="D500" s="131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31"/>
      <c r="Q500" s="15"/>
      <c r="R500" s="15"/>
      <c r="S500" s="15"/>
    </row>
    <row r="501">
      <c r="C501" s="113"/>
      <c r="D501" s="131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31"/>
      <c r="Q501" s="15"/>
      <c r="R501" s="15"/>
      <c r="S501" s="15"/>
    </row>
    <row r="502">
      <c r="C502" s="113"/>
      <c r="D502" s="131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31"/>
      <c r="Q502" s="15"/>
      <c r="R502" s="15"/>
      <c r="S502" s="15"/>
    </row>
    <row r="503">
      <c r="C503" s="113"/>
      <c r="D503" s="131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31"/>
      <c r="Q503" s="15"/>
      <c r="R503" s="15"/>
      <c r="S503" s="15"/>
    </row>
    <row r="504">
      <c r="C504" s="113"/>
      <c r="D504" s="131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31"/>
      <c r="Q504" s="15"/>
      <c r="R504" s="15"/>
      <c r="S504" s="15"/>
    </row>
    <row r="505">
      <c r="C505" s="113"/>
      <c r="D505" s="131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31"/>
      <c r="Q505" s="15"/>
      <c r="R505" s="15"/>
      <c r="S505" s="15"/>
    </row>
    <row r="506">
      <c r="C506" s="113"/>
      <c r="D506" s="131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31"/>
      <c r="Q506" s="15"/>
      <c r="R506" s="15"/>
      <c r="S506" s="15"/>
    </row>
    <row r="507">
      <c r="C507" s="113"/>
      <c r="D507" s="131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31"/>
      <c r="Q507" s="15"/>
      <c r="R507" s="15"/>
      <c r="S507" s="15"/>
    </row>
    <row r="508">
      <c r="C508" s="113"/>
      <c r="D508" s="131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31"/>
      <c r="Q508" s="15"/>
      <c r="R508" s="15"/>
      <c r="S508" s="15"/>
    </row>
    <row r="509">
      <c r="C509" s="113"/>
      <c r="D509" s="131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31"/>
      <c r="Q509" s="15"/>
      <c r="R509" s="15"/>
      <c r="S509" s="15"/>
    </row>
    <row r="510">
      <c r="C510" s="113"/>
      <c r="D510" s="131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31"/>
      <c r="Q510" s="15"/>
      <c r="R510" s="15"/>
      <c r="S510" s="15"/>
    </row>
    <row r="511">
      <c r="C511" s="113"/>
      <c r="D511" s="131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31"/>
      <c r="Q511" s="15"/>
      <c r="R511" s="15"/>
      <c r="S511" s="15"/>
    </row>
    <row r="512">
      <c r="C512" s="113"/>
      <c r="D512" s="131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31"/>
      <c r="Q512" s="15"/>
      <c r="R512" s="15"/>
      <c r="S512" s="15"/>
    </row>
    <row r="513">
      <c r="C513" s="113"/>
      <c r="D513" s="131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31"/>
      <c r="Q513" s="15"/>
      <c r="R513" s="15"/>
      <c r="S513" s="15"/>
    </row>
    <row r="514">
      <c r="C514" s="113"/>
      <c r="D514" s="131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31"/>
      <c r="Q514" s="15"/>
      <c r="R514" s="15"/>
      <c r="S514" s="15"/>
    </row>
    <row r="515">
      <c r="C515" s="113"/>
      <c r="D515" s="131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31"/>
      <c r="Q515" s="15"/>
      <c r="R515" s="15"/>
      <c r="S515" s="15"/>
    </row>
    <row r="516">
      <c r="C516" s="113"/>
      <c r="D516" s="131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31"/>
      <c r="Q516" s="15"/>
      <c r="R516" s="15"/>
      <c r="S516" s="15"/>
    </row>
    <row r="517">
      <c r="C517" s="113"/>
      <c r="D517" s="131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31"/>
      <c r="Q517" s="15"/>
      <c r="R517" s="15"/>
      <c r="S517" s="15"/>
    </row>
    <row r="518">
      <c r="C518" s="113"/>
      <c r="D518" s="131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31"/>
      <c r="Q518" s="15"/>
      <c r="R518" s="15"/>
      <c r="S518" s="15"/>
    </row>
    <row r="519">
      <c r="C519" s="113"/>
      <c r="D519" s="131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31"/>
      <c r="Q519" s="15"/>
      <c r="R519" s="15"/>
      <c r="S519" s="15"/>
    </row>
    <row r="520">
      <c r="C520" s="113"/>
      <c r="D520" s="131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31"/>
      <c r="Q520" s="15"/>
      <c r="R520" s="15"/>
      <c r="S520" s="15"/>
    </row>
    <row r="521">
      <c r="C521" s="113"/>
      <c r="D521" s="131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31"/>
      <c r="Q521" s="15"/>
      <c r="R521" s="15"/>
      <c r="S521" s="15"/>
    </row>
    <row r="522">
      <c r="C522" s="113"/>
      <c r="D522" s="131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31"/>
      <c r="Q522" s="15"/>
      <c r="R522" s="15"/>
      <c r="S522" s="15"/>
    </row>
    <row r="523">
      <c r="C523" s="113"/>
      <c r="D523" s="131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31"/>
      <c r="Q523" s="15"/>
      <c r="R523" s="15"/>
      <c r="S523" s="15"/>
    </row>
    <row r="524">
      <c r="C524" s="113"/>
      <c r="D524" s="131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31"/>
      <c r="Q524" s="15"/>
      <c r="R524" s="15"/>
      <c r="S524" s="15"/>
    </row>
    <row r="525">
      <c r="C525" s="113"/>
      <c r="D525" s="131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31"/>
      <c r="Q525" s="15"/>
      <c r="R525" s="15"/>
      <c r="S525" s="15"/>
    </row>
    <row r="526">
      <c r="C526" s="113"/>
      <c r="D526" s="131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31"/>
      <c r="Q526" s="15"/>
      <c r="R526" s="15"/>
      <c r="S526" s="15"/>
    </row>
    <row r="527">
      <c r="C527" s="113"/>
      <c r="D527" s="131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31"/>
      <c r="Q527" s="15"/>
      <c r="R527" s="15"/>
      <c r="S527" s="15"/>
    </row>
    <row r="528">
      <c r="C528" s="113"/>
      <c r="D528" s="131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31"/>
      <c r="Q528" s="15"/>
      <c r="R528" s="15"/>
      <c r="S528" s="15"/>
    </row>
    <row r="529">
      <c r="C529" s="113"/>
      <c r="D529" s="131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31"/>
      <c r="Q529" s="15"/>
      <c r="R529" s="15"/>
      <c r="S529" s="15"/>
    </row>
    <row r="530">
      <c r="C530" s="113"/>
      <c r="D530" s="131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31"/>
      <c r="Q530" s="15"/>
      <c r="R530" s="15"/>
      <c r="S530" s="15"/>
    </row>
    <row r="531">
      <c r="C531" s="113"/>
      <c r="D531" s="131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31"/>
      <c r="Q531" s="15"/>
      <c r="R531" s="15"/>
      <c r="S531" s="15"/>
    </row>
    <row r="532">
      <c r="C532" s="113"/>
      <c r="D532" s="131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31"/>
      <c r="Q532" s="15"/>
      <c r="R532" s="15"/>
      <c r="S532" s="15"/>
    </row>
    <row r="533">
      <c r="C533" s="113"/>
      <c r="D533" s="131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31"/>
      <c r="Q533" s="15"/>
      <c r="R533" s="15"/>
      <c r="S533" s="15"/>
    </row>
    <row r="534">
      <c r="C534" s="113"/>
      <c r="D534" s="131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31"/>
      <c r="Q534" s="15"/>
      <c r="R534" s="15"/>
      <c r="S534" s="15"/>
    </row>
    <row r="535">
      <c r="C535" s="113"/>
      <c r="D535" s="131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31"/>
      <c r="Q535" s="15"/>
      <c r="R535" s="15"/>
      <c r="S535" s="15"/>
    </row>
    <row r="536">
      <c r="C536" s="113"/>
      <c r="D536" s="131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31"/>
      <c r="Q536" s="15"/>
      <c r="R536" s="15"/>
      <c r="S536" s="15"/>
    </row>
    <row r="537">
      <c r="C537" s="113"/>
      <c r="D537" s="131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31"/>
      <c r="Q537" s="15"/>
      <c r="R537" s="15"/>
      <c r="S537" s="15"/>
    </row>
    <row r="538">
      <c r="C538" s="113"/>
      <c r="D538" s="131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31"/>
      <c r="Q538" s="15"/>
      <c r="R538" s="15"/>
      <c r="S538" s="15"/>
    </row>
    <row r="539">
      <c r="C539" s="113"/>
      <c r="D539" s="131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31"/>
      <c r="Q539" s="15"/>
      <c r="R539" s="15"/>
      <c r="S539" s="15"/>
    </row>
    <row r="540">
      <c r="C540" s="113"/>
      <c r="D540" s="131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31"/>
      <c r="Q540" s="15"/>
      <c r="R540" s="15"/>
      <c r="S540" s="15"/>
    </row>
    <row r="541">
      <c r="C541" s="113"/>
      <c r="D541" s="131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31"/>
      <c r="Q541" s="15"/>
      <c r="R541" s="15"/>
      <c r="S541" s="15"/>
    </row>
    <row r="542">
      <c r="C542" s="113"/>
      <c r="D542" s="131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31"/>
      <c r="Q542" s="15"/>
      <c r="R542" s="15"/>
      <c r="S542" s="15"/>
    </row>
    <row r="543">
      <c r="C543" s="113"/>
      <c r="D543" s="131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31"/>
      <c r="Q543" s="15"/>
      <c r="R543" s="15"/>
      <c r="S543" s="15"/>
    </row>
    <row r="544">
      <c r="C544" s="113"/>
      <c r="D544" s="131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31"/>
      <c r="Q544" s="15"/>
      <c r="R544" s="15"/>
      <c r="S544" s="15"/>
    </row>
    <row r="545">
      <c r="C545" s="113"/>
      <c r="D545" s="131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31"/>
      <c r="Q545" s="15"/>
      <c r="R545" s="15"/>
      <c r="S545" s="15"/>
    </row>
    <row r="546">
      <c r="C546" s="113"/>
      <c r="D546" s="131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31"/>
      <c r="Q546" s="15"/>
      <c r="R546" s="15"/>
      <c r="S546" s="15"/>
    </row>
    <row r="547">
      <c r="C547" s="113"/>
      <c r="D547" s="131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31"/>
      <c r="Q547" s="15"/>
      <c r="R547" s="15"/>
      <c r="S547" s="15"/>
    </row>
    <row r="548">
      <c r="C548" s="113"/>
      <c r="D548" s="131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31"/>
      <c r="Q548" s="15"/>
      <c r="R548" s="15"/>
      <c r="S548" s="15"/>
    </row>
    <row r="549">
      <c r="C549" s="113"/>
      <c r="D549" s="131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31"/>
      <c r="Q549" s="15"/>
      <c r="R549" s="15"/>
      <c r="S549" s="15"/>
    </row>
    <row r="550">
      <c r="C550" s="113"/>
      <c r="D550" s="131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31"/>
      <c r="Q550" s="15"/>
      <c r="R550" s="15"/>
      <c r="S550" s="15"/>
    </row>
    <row r="551">
      <c r="C551" s="113"/>
      <c r="D551" s="131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31"/>
      <c r="Q551" s="15"/>
      <c r="R551" s="15"/>
      <c r="S551" s="15"/>
    </row>
    <row r="552">
      <c r="C552" s="113"/>
      <c r="D552" s="131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31"/>
      <c r="Q552" s="15"/>
      <c r="R552" s="15"/>
      <c r="S552" s="15"/>
    </row>
    <row r="553">
      <c r="C553" s="113"/>
      <c r="D553" s="131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31"/>
      <c r="Q553" s="15"/>
      <c r="R553" s="15"/>
      <c r="S553" s="15"/>
    </row>
    <row r="554">
      <c r="C554" s="113"/>
      <c r="D554" s="131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31"/>
      <c r="Q554" s="15"/>
      <c r="R554" s="15"/>
      <c r="S554" s="15"/>
    </row>
    <row r="555">
      <c r="C555" s="113"/>
      <c r="D555" s="131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31"/>
      <c r="Q555" s="15"/>
      <c r="R555" s="15"/>
      <c r="S555" s="15"/>
    </row>
    <row r="556">
      <c r="C556" s="113"/>
      <c r="D556" s="131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31"/>
      <c r="Q556" s="15"/>
      <c r="R556" s="15"/>
      <c r="S556" s="15"/>
    </row>
    <row r="557">
      <c r="C557" s="113"/>
      <c r="D557" s="131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31"/>
      <c r="Q557" s="15"/>
      <c r="R557" s="15"/>
      <c r="S557" s="15"/>
    </row>
    <row r="558">
      <c r="C558" s="113"/>
      <c r="D558" s="131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31"/>
      <c r="Q558" s="15"/>
      <c r="R558" s="15"/>
      <c r="S558" s="15"/>
    </row>
    <row r="559">
      <c r="C559" s="113"/>
      <c r="D559" s="131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31"/>
      <c r="Q559" s="15"/>
      <c r="R559" s="15"/>
      <c r="S559" s="15"/>
    </row>
    <row r="560">
      <c r="C560" s="113"/>
      <c r="D560" s="131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31"/>
      <c r="Q560" s="15"/>
      <c r="R560" s="15"/>
      <c r="S560" s="15"/>
    </row>
    <row r="561">
      <c r="C561" s="113"/>
      <c r="D561" s="131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31"/>
      <c r="Q561" s="15"/>
      <c r="R561" s="15"/>
      <c r="S561" s="15"/>
    </row>
    <row r="562">
      <c r="C562" s="113"/>
      <c r="D562" s="131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31"/>
      <c r="Q562" s="15"/>
      <c r="R562" s="15"/>
      <c r="S562" s="15"/>
    </row>
    <row r="563">
      <c r="C563" s="113"/>
      <c r="D563" s="131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31"/>
      <c r="Q563" s="15"/>
      <c r="R563" s="15"/>
      <c r="S563" s="15"/>
    </row>
    <row r="564">
      <c r="C564" s="113"/>
      <c r="D564" s="131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31"/>
      <c r="Q564" s="15"/>
      <c r="R564" s="15"/>
      <c r="S564" s="15"/>
    </row>
    <row r="565">
      <c r="C565" s="113"/>
      <c r="D565" s="131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31"/>
      <c r="Q565" s="15"/>
      <c r="R565" s="15"/>
      <c r="S565" s="15"/>
    </row>
    <row r="566">
      <c r="C566" s="113"/>
      <c r="D566" s="131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31"/>
      <c r="Q566" s="15"/>
      <c r="R566" s="15"/>
      <c r="S566" s="15"/>
    </row>
    <row r="567">
      <c r="C567" s="113"/>
      <c r="D567" s="131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31"/>
      <c r="Q567" s="15"/>
      <c r="R567" s="15"/>
      <c r="S567" s="15"/>
    </row>
    <row r="568">
      <c r="C568" s="113"/>
      <c r="D568" s="131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31"/>
      <c r="Q568" s="15"/>
      <c r="R568" s="15"/>
      <c r="S568" s="15"/>
    </row>
    <row r="569">
      <c r="C569" s="113"/>
      <c r="D569" s="131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31"/>
      <c r="Q569" s="15"/>
      <c r="R569" s="15"/>
      <c r="S569" s="15"/>
    </row>
    <row r="570">
      <c r="C570" s="113"/>
      <c r="D570" s="131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31"/>
      <c r="Q570" s="15"/>
      <c r="R570" s="15"/>
      <c r="S570" s="15"/>
    </row>
    <row r="571">
      <c r="C571" s="113"/>
      <c r="D571" s="131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31"/>
      <c r="Q571" s="15"/>
      <c r="R571" s="15"/>
      <c r="S571" s="15"/>
    </row>
    <row r="572">
      <c r="C572" s="113"/>
      <c r="D572" s="131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31"/>
      <c r="Q572" s="15"/>
      <c r="R572" s="15"/>
      <c r="S572" s="15"/>
    </row>
    <row r="573">
      <c r="C573" s="113"/>
      <c r="D573" s="131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31"/>
      <c r="Q573" s="15"/>
      <c r="R573" s="15"/>
      <c r="S573" s="15"/>
    </row>
    <row r="574">
      <c r="C574" s="113"/>
      <c r="D574" s="131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31"/>
      <c r="Q574" s="15"/>
      <c r="R574" s="15"/>
      <c r="S574" s="15"/>
    </row>
    <row r="575">
      <c r="C575" s="113"/>
      <c r="D575" s="131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31"/>
      <c r="Q575" s="15"/>
      <c r="R575" s="15"/>
      <c r="S575" s="15"/>
    </row>
    <row r="576">
      <c r="C576" s="113"/>
      <c r="D576" s="131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31"/>
      <c r="Q576" s="15"/>
      <c r="R576" s="15"/>
      <c r="S576" s="15"/>
    </row>
    <row r="577">
      <c r="C577" s="113"/>
      <c r="D577" s="131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31"/>
      <c r="Q577" s="15"/>
      <c r="R577" s="15"/>
      <c r="S577" s="15"/>
    </row>
    <row r="578">
      <c r="C578" s="113"/>
      <c r="D578" s="131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31"/>
      <c r="Q578" s="15"/>
      <c r="R578" s="15"/>
      <c r="S578" s="15"/>
    </row>
    <row r="579">
      <c r="C579" s="113"/>
      <c r="D579" s="131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31"/>
      <c r="Q579" s="15"/>
      <c r="R579" s="15"/>
      <c r="S579" s="15"/>
    </row>
    <row r="580">
      <c r="C580" s="113"/>
      <c r="D580" s="131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31"/>
      <c r="Q580" s="15"/>
      <c r="R580" s="15"/>
      <c r="S580" s="15"/>
    </row>
    <row r="581">
      <c r="C581" s="113"/>
      <c r="D581" s="131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31"/>
      <c r="Q581" s="15"/>
      <c r="R581" s="15"/>
      <c r="S581" s="15"/>
    </row>
    <row r="582">
      <c r="C582" s="113"/>
      <c r="D582" s="131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31"/>
      <c r="Q582" s="15"/>
      <c r="R582" s="15"/>
      <c r="S582" s="15"/>
    </row>
    <row r="583">
      <c r="C583" s="113"/>
      <c r="D583" s="131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31"/>
      <c r="Q583" s="15"/>
      <c r="R583" s="15"/>
      <c r="S583" s="15"/>
    </row>
    <row r="584">
      <c r="C584" s="113"/>
      <c r="D584" s="131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31"/>
      <c r="Q584" s="15"/>
      <c r="R584" s="15"/>
      <c r="S584" s="15"/>
    </row>
    <row r="585">
      <c r="C585" s="113"/>
      <c r="D585" s="131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31"/>
      <c r="Q585" s="15"/>
      <c r="R585" s="15"/>
      <c r="S585" s="15"/>
    </row>
    <row r="586">
      <c r="C586" s="113"/>
      <c r="D586" s="131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31"/>
      <c r="Q586" s="15"/>
      <c r="R586" s="15"/>
      <c r="S586" s="15"/>
    </row>
    <row r="587">
      <c r="C587" s="113"/>
      <c r="D587" s="131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31"/>
      <c r="Q587" s="15"/>
      <c r="R587" s="15"/>
      <c r="S587" s="15"/>
    </row>
    <row r="588">
      <c r="C588" s="113"/>
      <c r="D588" s="131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31"/>
      <c r="Q588" s="15"/>
      <c r="R588" s="15"/>
      <c r="S588" s="15"/>
    </row>
    <row r="589">
      <c r="C589" s="113"/>
      <c r="D589" s="131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31"/>
      <c r="Q589" s="15"/>
      <c r="R589" s="15"/>
      <c r="S589" s="15"/>
    </row>
    <row r="590">
      <c r="C590" s="113"/>
      <c r="D590" s="131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31"/>
      <c r="Q590" s="15"/>
      <c r="R590" s="15"/>
      <c r="S590" s="15"/>
    </row>
    <row r="591">
      <c r="C591" s="113"/>
      <c r="D591" s="131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31"/>
      <c r="Q591" s="15"/>
      <c r="R591" s="15"/>
      <c r="S591" s="15"/>
    </row>
    <row r="592">
      <c r="C592" s="113"/>
      <c r="D592" s="131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31"/>
      <c r="Q592" s="15"/>
      <c r="R592" s="15"/>
      <c r="S592" s="15"/>
    </row>
    <row r="593">
      <c r="C593" s="113"/>
      <c r="D593" s="131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31"/>
      <c r="Q593" s="15"/>
      <c r="R593" s="15"/>
      <c r="S593" s="15"/>
    </row>
    <row r="594">
      <c r="C594" s="113"/>
      <c r="D594" s="131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31"/>
      <c r="Q594" s="15"/>
      <c r="R594" s="15"/>
      <c r="S594" s="15"/>
    </row>
    <row r="595">
      <c r="C595" s="113"/>
      <c r="D595" s="131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31"/>
      <c r="Q595" s="15"/>
      <c r="R595" s="15"/>
      <c r="S595" s="15"/>
    </row>
    <row r="596">
      <c r="C596" s="113"/>
      <c r="D596" s="131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31"/>
      <c r="Q596" s="15"/>
      <c r="R596" s="15"/>
      <c r="S596" s="15"/>
    </row>
    <row r="597">
      <c r="C597" s="113"/>
      <c r="D597" s="131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31"/>
      <c r="Q597" s="15"/>
      <c r="R597" s="15"/>
      <c r="S597" s="15"/>
    </row>
    <row r="598">
      <c r="C598" s="113"/>
      <c r="D598" s="131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31"/>
      <c r="Q598" s="15"/>
      <c r="R598" s="15"/>
      <c r="S598" s="15"/>
    </row>
    <row r="599">
      <c r="C599" s="113"/>
      <c r="D599" s="131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31"/>
      <c r="Q599" s="15"/>
      <c r="R599" s="15"/>
      <c r="S599" s="15"/>
    </row>
    <row r="600">
      <c r="C600" s="113"/>
      <c r="D600" s="131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31"/>
      <c r="Q600" s="15"/>
      <c r="R600" s="15"/>
      <c r="S600" s="15"/>
    </row>
    <row r="601">
      <c r="C601" s="113"/>
      <c r="D601" s="131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31"/>
      <c r="Q601" s="15"/>
      <c r="R601" s="15"/>
      <c r="S601" s="15"/>
    </row>
    <row r="602">
      <c r="C602" s="113"/>
      <c r="D602" s="131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31"/>
      <c r="Q602" s="15"/>
      <c r="R602" s="15"/>
      <c r="S602" s="15"/>
    </row>
    <row r="603">
      <c r="C603" s="113"/>
      <c r="D603" s="131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31"/>
      <c r="Q603" s="15"/>
      <c r="R603" s="15"/>
      <c r="S603" s="15"/>
    </row>
    <row r="604">
      <c r="C604" s="113"/>
      <c r="D604" s="131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31"/>
      <c r="Q604" s="15"/>
      <c r="R604" s="15"/>
      <c r="S604" s="15"/>
    </row>
    <row r="605">
      <c r="C605" s="113"/>
      <c r="D605" s="131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31"/>
      <c r="Q605" s="15"/>
      <c r="R605" s="15"/>
      <c r="S605" s="15"/>
    </row>
    <row r="606">
      <c r="C606" s="113"/>
      <c r="D606" s="131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31"/>
      <c r="Q606" s="15"/>
      <c r="R606" s="15"/>
      <c r="S606" s="15"/>
    </row>
    <row r="607">
      <c r="C607" s="113"/>
      <c r="D607" s="131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31"/>
      <c r="Q607" s="15"/>
      <c r="R607" s="15"/>
      <c r="S607" s="15"/>
    </row>
    <row r="608">
      <c r="C608" s="113"/>
      <c r="D608" s="131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31"/>
      <c r="Q608" s="15"/>
      <c r="R608" s="15"/>
      <c r="S608" s="15"/>
    </row>
    <row r="609">
      <c r="C609" s="113"/>
      <c r="D609" s="131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31"/>
      <c r="Q609" s="15"/>
      <c r="R609" s="15"/>
      <c r="S609" s="15"/>
    </row>
    <row r="610">
      <c r="C610" s="113"/>
      <c r="D610" s="131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31"/>
      <c r="Q610" s="15"/>
      <c r="R610" s="15"/>
      <c r="S610" s="15"/>
    </row>
    <row r="611">
      <c r="C611" s="113"/>
      <c r="D611" s="131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31"/>
      <c r="Q611" s="15"/>
      <c r="R611" s="15"/>
      <c r="S611" s="15"/>
    </row>
    <row r="612">
      <c r="C612" s="113"/>
      <c r="D612" s="131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31"/>
      <c r="Q612" s="15"/>
      <c r="R612" s="15"/>
      <c r="S612" s="15"/>
    </row>
    <row r="613">
      <c r="C613" s="113"/>
      <c r="D613" s="131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31"/>
      <c r="Q613" s="15"/>
      <c r="R613" s="15"/>
      <c r="S613" s="15"/>
    </row>
    <row r="614">
      <c r="C614" s="113"/>
      <c r="D614" s="131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31"/>
      <c r="Q614" s="15"/>
      <c r="R614" s="15"/>
      <c r="S614" s="15"/>
    </row>
    <row r="615">
      <c r="C615" s="113"/>
      <c r="D615" s="131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31"/>
      <c r="Q615" s="15"/>
      <c r="R615" s="15"/>
      <c r="S615" s="15"/>
    </row>
    <row r="616">
      <c r="C616" s="113"/>
      <c r="D616" s="131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31"/>
      <c r="Q616" s="15"/>
      <c r="R616" s="15"/>
      <c r="S616" s="15"/>
    </row>
    <row r="617">
      <c r="C617" s="113"/>
      <c r="D617" s="131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31"/>
      <c r="Q617" s="15"/>
      <c r="R617" s="15"/>
      <c r="S617" s="15"/>
    </row>
    <row r="618">
      <c r="C618" s="113"/>
      <c r="D618" s="131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31"/>
      <c r="Q618" s="15"/>
      <c r="R618" s="15"/>
      <c r="S618" s="15"/>
    </row>
    <row r="619">
      <c r="C619" s="113"/>
      <c r="D619" s="131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31"/>
      <c r="Q619" s="15"/>
      <c r="R619" s="15"/>
      <c r="S619" s="15"/>
    </row>
    <row r="620">
      <c r="C620" s="113"/>
      <c r="D620" s="131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31"/>
      <c r="Q620" s="15"/>
      <c r="R620" s="15"/>
      <c r="S620" s="15"/>
    </row>
    <row r="621">
      <c r="C621" s="113"/>
      <c r="D621" s="131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31"/>
      <c r="Q621" s="15"/>
      <c r="R621" s="15"/>
      <c r="S621" s="15"/>
    </row>
    <row r="622">
      <c r="C622" s="113"/>
      <c r="D622" s="131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31"/>
      <c r="Q622" s="15"/>
      <c r="R622" s="15"/>
      <c r="S622" s="15"/>
    </row>
    <row r="623">
      <c r="C623" s="113"/>
      <c r="D623" s="131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31"/>
      <c r="Q623" s="15"/>
      <c r="R623" s="15"/>
      <c r="S623" s="15"/>
    </row>
    <row r="624">
      <c r="C624" s="113"/>
      <c r="D624" s="131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31"/>
      <c r="Q624" s="15"/>
      <c r="R624" s="15"/>
      <c r="S624" s="15"/>
    </row>
    <row r="625">
      <c r="C625" s="113"/>
      <c r="D625" s="131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31"/>
      <c r="Q625" s="15"/>
      <c r="R625" s="15"/>
      <c r="S625" s="15"/>
    </row>
    <row r="626">
      <c r="C626" s="113"/>
      <c r="D626" s="131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31"/>
      <c r="Q626" s="15"/>
      <c r="R626" s="15"/>
      <c r="S626" s="15"/>
    </row>
    <row r="627">
      <c r="C627" s="113"/>
      <c r="D627" s="131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31"/>
      <c r="Q627" s="15"/>
      <c r="R627" s="15"/>
      <c r="S627" s="15"/>
    </row>
    <row r="628">
      <c r="C628" s="113"/>
      <c r="D628" s="131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31"/>
      <c r="Q628" s="15"/>
      <c r="R628" s="15"/>
      <c r="S628" s="15"/>
    </row>
    <row r="629">
      <c r="C629" s="113"/>
      <c r="D629" s="131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31"/>
      <c r="Q629" s="15"/>
      <c r="R629" s="15"/>
      <c r="S629" s="15"/>
    </row>
    <row r="630">
      <c r="C630" s="113"/>
      <c r="D630" s="131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31"/>
      <c r="Q630" s="15"/>
      <c r="R630" s="15"/>
      <c r="S630" s="15"/>
    </row>
    <row r="631">
      <c r="C631" s="113"/>
      <c r="D631" s="131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31"/>
      <c r="Q631" s="15"/>
      <c r="R631" s="15"/>
      <c r="S631" s="15"/>
    </row>
    <row r="632">
      <c r="C632" s="113"/>
      <c r="D632" s="131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31"/>
      <c r="Q632" s="15"/>
      <c r="R632" s="15"/>
      <c r="S632" s="15"/>
    </row>
    <row r="633">
      <c r="C633" s="113"/>
      <c r="D633" s="131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31"/>
      <c r="Q633" s="15"/>
      <c r="R633" s="15"/>
      <c r="S633" s="15"/>
    </row>
    <row r="634">
      <c r="C634" s="113"/>
      <c r="D634" s="131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31"/>
      <c r="Q634" s="15"/>
      <c r="R634" s="15"/>
      <c r="S634" s="15"/>
    </row>
    <row r="635">
      <c r="C635" s="113"/>
      <c r="D635" s="131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31"/>
      <c r="Q635" s="15"/>
      <c r="R635" s="15"/>
      <c r="S635" s="15"/>
    </row>
    <row r="636">
      <c r="C636" s="113"/>
      <c r="D636" s="131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31"/>
      <c r="Q636" s="15"/>
      <c r="R636" s="15"/>
      <c r="S636" s="15"/>
    </row>
    <row r="637">
      <c r="C637" s="113"/>
      <c r="D637" s="131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31"/>
      <c r="Q637" s="15"/>
      <c r="R637" s="15"/>
      <c r="S637" s="15"/>
    </row>
    <row r="638">
      <c r="C638" s="113"/>
      <c r="D638" s="131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31"/>
      <c r="Q638" s="15"/>
      <c r="R638" s="15"/>
      <c r="S638" s="15"/>
    </row>
    <row r="639">
      <c r="C639" s="113"/>
      <c r="D639" s="131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31"/>
      <c r="Q639" s="15"/>
      <c r="R639" s="15"/>
      <c r="S639" s="15"/>
    </row>
    <row r="640">
      <c r="C640" s="113"/>
      <c r="D640" s="131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31"/>
      <c r="Q640" s="15"/>
      <c r="R640" s="15"/>
      <c r="S640" s="15"/>
    </row>
    <row r="641">
      <c r="C641" s="113"/>
      <c r="D641" s="131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31"/>
      <c r="Q641" s="15"/>
      <c r="R641" s="15"/>
      <c r="S641" s="15"/>
    </row>
    <row r="642">
      <c r="C642" s="113"/>
      <c r="D642" s="131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31"/>
      <c r="Q642" s="15"/>
      <c r="R642" s="15"/>
      <c r="S642" s="15"/>
    </row>
    <row r="643">
      <c r="C643" s="113"/>
      <c r="D643" s="131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31"/>
      <c r="Q643" s="15"/>
      <c r="R643" s="15"/>
      <c r="S643" s="15"/>
    </row>
    <row r="644">
      <c r="C644" s="113"/>
      <c r="D644" s="131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31"/>
      <c r="Q644" s="15"/>
      <c r="R644" s="15"/>
      <c r="S644" s="15"/>
    </row>
    <row r="645">
      <c r="C645" s="113"/>
      <c r="D645" s="131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31"/>
      <c r="Q645" s="15"/>
      <c r="R645" s="15"/>
      <c r="S645" s="15"/>
    </row>
    <row r="646">
      <c r="C646" s="113"/>
      <c r="D646" s="131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31"/>
      <c r="Q646" s="15"/>
      <c r="R646" s="15"/>
      <c r="S646" s="15"/>
    </row>
    <row r="647">
      <c r="C647" s="113"/>
      <c r="D647" s="131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31"/>
      <c r="Q647" s="15"/>
      <c r="R647" s="15"/>
      <c r="S647" s="15"/>
    </row>
    <row r="648">
      <c r="C648" s="113"/>
      <c r="D648" s="131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31"/>
      <c r="Q648" s="15"/>
      <c r="R648" s="15"/>
      <c r="S648" s="15"/>
    </row>
    <row r="649">
      <c r="C649" s="113"/>
      <c r="D649" s="131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31"/>
      <c r="Q649" s="15"/>
      <c r="R649" s="15"/>
      <c r="S649" s="15"/>
    </row>
    <row r="650">
      <c r="C650" s="113"/>
      <c r="D650" s="131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31"/>
      <c r="Q650" s="15"/>
      <c r="R650" s="15"/>
      <c r="S650" s="15"/>
    </row>
    <row r="651">
      <c r="C651" s="113"/>
      <c r="D651" s="131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31"/>
      <c r="Q651" s="15"/>
      <c r="R651" s="15"/>
      <c r="S651" s="15"/>
    </row>
    <row r="652">
      <c r="C652" s="113"/>
      <c r="D652" s="131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31"/>
      <c r="Q652" s="15"/>
      <c r="R652" s="15"/>
      <c r="S652" s="15"/>
    </row>
    <row r="653">
      <c r="C653" s="113"/>
      <c r="D653" s="131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31"/>
      <c r="Q653" s="15"/>
      <c r="R653" s="15"/>
      <c r="S653" s="15"/>
    </row>
    <row r="654">
      <c r="C654" s="113"/>
      <c r="D654" s="131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31"/>
      <c r="Q654" s="15"/>
      <c r="R654" s="15"/>
      <c r="S654" s="15"/>
    </row>
    <row r="655">
      <c r="C655" s="113"/>
      <c r="D655" s="131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31"/>
      <c r="Q655" s="15"/>
      <c r="R655" s="15"/>
      <c r="S655" s="15"/>
    </row>
    <row r="656">
      <c r="C656" s="113"/>
      <c r="D656" s="131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31"/>
      <c r="Q656" s="15"/>
      <c r="R656" s="15"/>
      <c r="S656" s="15"/>
    </row>
    <row r="657">
      <c r="C657" s="113"/>
      <c r="D657" s="131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31"/>
      <c r="Q657" s="15"/>
      <c r="R657" s="15"/>
      <c r="S657" s="15"/>
    </row>
    <row r="658">
      <c r="C658" s="113"/>
      <c r="D658" s="131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31"/>
      <c r="Q658" s="15"/>
      <c r="R658" s="15"/>
      <c r="S658" s="15"/>
    </row>
    <row r="659">
      <c r="C659" s="113"/>
      <c r="D659" s="131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31"/>
      <c r="Q659" s="15"/>
      <c r="R659" s="15"/>
      <c r="S659" s="15"/>
    </row>
    <row r="660">
      <c r="C660" s="113"/>
      <c r="D660" s="131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31"/>
      <c r="Q660" s="15"/>
      <c r="R660" s="15"/>
      <c r="S660" s="15"/>
    </row>
    <row r="661">
      <c r="C661" s="113"/>
      <c r="D661" s="131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31"/>
      <c r="Q661" s="15"/>
      <c r="R661" s="15"/>
      <c r="S661" s="15"/>
    </row>
    <row r="662">
      <c r="C662" s="113"/>
      <c r="D662" s="131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31"/>
      <c r="Q662" s="15"/>
      <c r="R662" s="15"/>
      <c r="S662" s="15"/>
    </row>
    <row r="663">
      <c r="C663" s="113"/>
      <c r="D663" s="131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31"/>
      <c r="Q663" s="15"/>
      <c r="R663" s="15"/>
      <c r="S663" s="15"/>
    </row>
    <row r="664">
      <c r="C664" s="113"/>
      <c r="D664" s="131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31"/>
      <c r="Q664" s="15"/>
      <c r="R664" s="15"/>
      <c r="S664" s="15"/>
    </row>
    <row r="665">
      <c r="C665" s="113"/>
      <c r="D665" s="131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31"/>
      <c r="Q665" s="15"/>
      <c r="R665" s="15"/>
      <c r="S665" s="15"/>
    </row>
    <row r="666">
      <c r="C666" s="113"/>
      <c r="D666" s="131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31"/>
      <c r="Q666" s="15"/>
      <c r="R666" s="15"/>
      <c r="S666" s="15"/>
    </row>
    <row r="667">
      <c r="C667" s="113"/>
      <c r="D667" s="131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31"/>
      <c r="Q667" s="15"/>
      <c r="R667" s="15"/>
      <c r="S667" s="15"/>
    </row>
    <row r="668">
      <c r="C668" s="113"/>
      <c r="D668" s="131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31"/>
      <c r="Q668" s="15"/>
      <c r="R668" s="15"/>
      <c r="S668" s="15"/>
    </row>
    <row r="669">
      <c r="C669" s="113"/>
      <c r="D669" s="131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31"/>
      <c r="Q669" s="15"/>
      <c r="R669" s="15"/>
      <c r="S669" s="15"/>
    </row>
    <row r="670">
      <c r="C670" s="113"/>
      <c r="D670" s="131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31"/>
      <c r="Q670" s="15"/>
      <c r="R670" s="15"/>
      <c r="S670" s="15"/>
    </row>
    <row r="671">
      <c r="C671" s="113"/>
      <c r="D671" s="131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31"/>
      <c r="Q671" s="15"/>
      <c r="R671" s="15"/>
      <c r="S671" s="15"/>
    </row>
    <row r="672">
      <c r="C672" s="113"/>
      <c r="D672" s="131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31"/>
      <c r="Q672" s="15"/>
      <c r="R672" s="15"/>
      <c r="S672" s="15"/>
    </row>
    <row r="673">
      <c r="C673" s="113"/>
      <c r="D673" s="131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31"/>
      <c r="Q673" s="15"/>
      <c r="R673" s="15"/>
      <c r="S673" s="15"/>
    </row>
    <row r="674">
      <c r="C674" s="113"/>
      <c r="D674" s="131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31"/>
      <c r="Q674" s="15"/>
      <c r="R674" s="15"/>
      <c r="S674" s="15"/>
    </row>
    <row r="675">
      <c r="C675" s="113"/>
      <c r="D675" s="131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31"/>
      <c r="Q675" s="15"/>
      <c r="R675" s="15"/>
      <c r="S675" s="15"/>
    </row>
    <row r="676">
      <c r="C676" s="113"/>
      <c r="D676" s="131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31"/>
      <c r="Q676" s="15"/>
      <c r="R676" s="15"/>
      <c r="S676" s="15"/>
    </row>
    <row r="677">
      <c r="C677" s="113"/>
      <c r="D677" s="131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31"/>
      <c r="Q677" s="15"/>
      <c r="R677" s="15"/>
      <c r="S677" s="15"/>
    </row>
    <row r="678">
      <c r="C678" s="113"/>
      <c r="D678" s="131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31"/>
      <c r="Q678" s="15"/>
      <c r="R678" s="15"/>
      <c r="S678" s="15"/>
    </row>
    <row r="679">
      <c r="C679" s="113"/>
      <c r="D679" s="131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31"/>
      <c r="Q679" s="15"/>
      <c r="R679" s="15"/>
      <c r="S679" s="15"/>
    </row>
    <row r="680">
      <c r="C680" s="113"/>
      <c r="D680" s="131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31"/>
      <c r="Q680" s="15"/>
      <c r="R680" s="15"/>
      <c r="S680" s="15"/>
    </row>
    <row r="681">
      <c r="C681" s="113"/>
      <c r="D681" s="131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31"/>
      <c r="Q681" s="15"/>
      <c r="R681" s="15"/>
      <c r="S681" s="15"/>
    </row>
    <row r="682">
      <c r="C682" s="113"/>
      <c r="D682" s="131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31"/>
      <c r="Q682" s="15"/>
      <c r="R682" s="15"/>
      <c r="S682" s="15"/>
    </row>
    <row r="683">
      <c r="C683" s="113"/>
      <c r="D683" s="131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31"/>
      <c r="Q683" s="15"/>
      <c r="R683" s="15"/>
      <c r="S683" s="15"/>
    </row>
    <row r="684">
      <c r="C684" s="113"/>
      <c r="D684" s="131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31"/>
      <c r="Q684" s="15"/>
      <c r="R684" s="15"/>
      <c r="S684" s="15"/>
    </row>
    <row r="685">
      <c r="C685" s="113"/>
      <c r="D685" s="131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31"/>
      <c r="Q685" s="15"/>
      <c r="R685" s="15"/>
      <c r="S685" s="15"/>
    </row>
    <row r="686">
      <c r="C686" s="113"/>
      <c r="D686" s="131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31"/>
      <c r="Q686" s="15"/>
      <c r="R686" s="15"/>
      <c r="S686" s="15"/>
    </row>
    <row r="687">
      <c r="C687" s="113"/>
      <c r="D687" s="131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31"/>
      <c r="Q687" s="15"/>
      <c r="R687" s="15"/>
      <c r="S687" s="15"/>
    </row>
    <row r="688">
      <c r="C688" s="113"/>
      <c r="D688" s="131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31"/>
      <c r="Q688" s="15"/>
      <c r="R688" s="15"/>
      <c r="S688" s="15"/>
    </row>
    <row r="689">
      <c r="C689" s="113"/>
      <c r="D689" s="131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31"/>
      <c r="Q689" s="15"/>
      <c r="R689" s="15"/>
      <c r="S689" s="15"/>
    </row>
    <row r="690">
      <c r="C690" s="113"/>
      <c r="D690" s="131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31"/>
      <c r="Q690" s="15"/>
      <c r="R690" s="15"/>
      <c r="S690" s="15"/>
    </row>
    <row r="691">
      <c r="C691" s="113"/>
      <c r="D691" s="131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31"/>
      <c r="Q691" s="15"/>
      <c r="R691" s="15"/>
      <c r="S691" s="15"/>
    </row>
    <row r="692">
      <c r="C692" s="113"/>
      <c r="D692" s="131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31"/>
      <c r="Q692" s="15"/>
      <c r="R692" s="15"/>
      <c r="S692" s="15"/>
    </row>
    <row r="693">
      <c r="C693" s="113"/>
      <c r="D693" s="131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31"/>
      <c r="Q693" s="15"/>
      <c r="R693" s="15"/>
      <c r="S693" s="15"/>
    </row>
    <row r="694">
      <c r="C694" s="113"/>
      <c r="D694" s="131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31"/>
      <c r="Q694" s="15"/>
      <c r="R694" s="15"/>
      <c r="S694" s="15"/>
    </row>
    <row r="695">
      <c r="C695" s="113"/>
      <c r="D695" s="131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31"/>
      <c r="Q695" s="15"/>
      <c r="R695" s="15"/>
      <c r="S695" s="15"/>
    </row>
    <row r="696">
      <c r="C696" s="113"/>
      <c r="D696" s="131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31"/>
      <c r="Q696" s="15"/>
      <c r="R696" s="15"/>
      <c r="S696" s="15"/>
    </row>
    <row r="697">
      <c r="C697" s="113"/>
      <c r="D697" s="131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31"/>
      <c r="Q697" s="15"/>
      <c r="R697" s="15"/>
      <c r="S697" s="15"/>
    </row>
    <row r="698">
      <c r="C698" s="113"/>
      <c r="D698" s="131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31"/>
      <c r="Q698" s="15"/>
      <c r="R698" s="15"/>
      <c r="S698" s="15"/>
    </row>
    <row r="699">
      <c r="C699" s="113"/>
      <c r="D699" s="131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31"/>
      <c r="Q699" s="15"/>
      <c r="R699" s="15"/>
      <c r="S699" s="15"/>
    </row>
    <row r="700">
      <c r="C700" s="113"/>
      <c r="D700" s="131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31"/>
      <c r="Q700" s="15"/>
      <c r="R700" s="15"/>
      <c r="S700" s="15"/>
    </row>
    <row r="701">
      <c r="C701" s="113"/>
      <c r="D701" s="131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31"/>
      <c r="Q701" s="15"/>
      <c r="R701" s="15"/>
      <c r="S701" s="15"/>
    </row>
    <row r="702">
      <c r="C702" s="113"/>
      <c r="D702" s="131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31"/>
      <c r="Q702" s="15"/>
      <c r="R702" s="15"/>
      <c r="S702" s="15"/>
    </row>
    <row r="703">
      <c r="C703" s="113"/>
      <c r="D703" s="131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31"/>
      <c r="Q703" s="15"/>
      <c r="R703" s="15"/>
      <c r="S703" s="15"/>
    </row>
    <row r="704">
      <c r="C704" s="113"/>
      <c r="D704" s="131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31"/>
      <c r="Q704" s="15"/>
      <c r="R704" s="15"/>
      <c r="S704" s="15"/>
    </row>
    <row r="705">
      <c r="C705" s="113"/>
      <c r="D705" s="131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31"/>
      <c r="Q705" s="15"/>
      <c r="R705" s="15"/>
      <c r="S705" s="15"/>
    </row>
    <row r="706">
      <c r="C706" s="113"/>
      <c r="D706" s="131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31"/>
      <c r="Q706" s="15"/>
      <c r="R706" s="15"/>
      <c r="S706" s="15"/>
    </row>
    <row r="707">
      <c r="C707" s="113"/>
      <c r="D707" s="131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31"/>
      <c r="Q707" s="15"/>
      <c r="R707" s="15"/>
      <c r="S707" s="15"/>
    </row>
    <row r="708">
      <c r="C708" s="113"/>
      <c r="D708" s="131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31"/>
      <c r="Q708" s="15"/>
      <c r="R708" s="15"/>
      <c r="S708" s="15"/>
    </row>
    <row r="709">
      <c r="C709" s="113"/>
      <c r="D709" s="131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31"/>
      <c r="Q709" s="15"/>
      <c r="R709" s="15"/>
      <c r="S709" s="15"/>
    </row>
    <row r="710">
      <c r="C710" s="113"/>
      <c r="D710" s="131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31"/>
      <c r="Q710" s="15"/>
      <c r="R710" s="15"/>
      <c r="S710" s="15"/>
    </row>
    <row r="711">
      <c r="C711" s="113"/>
      <c r="D711" s="131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31"/>
      <c r="Q711" s="15"/>
      <c r="R711" s="15"/>
      <c r="S711" s="15"/>
    </row>
    <row r="712">
      <c r="C712" s="113"/>
      <c r="D712" s="131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31"/>
      <c r="Q712" s="15"/>
      <c r="R712" s="15"/>
      <c r="S712" s="15"/>
    </row>
    <row r="713">
      <c r="C713" s="113"/>
      <c r="D713" s="131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31"/>
      <c r="Q713" s="15"/>
      <c r="R713" s="15"/>
      <c r="S713" s="15"/>
    </row>
    <row r="714">
      <c r="C714" s="113"/>
      <c r="D714" s="131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31"/>
      <c r="Q714" s="15"/>
      <c r="R714" s="15"/>
      <c r="S714" s="15"/>
    </row>
    <row r="715">
      <c r="C715" s="113"/>
      <c r="D715" s="131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31"/>
      <c r="Q715" s="15"/>
      <c r="R715" s="15"/>
      <c r="S715" s="15"/>
    </row>
    <row r="716">
      <c r="C716" s="113"/>
      <c r="D716" s="131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31"/>
      <c r="Q716" s="15"/>
      <c r="R716" s="15"/>
      <c r="S716" s="15"/>
    </row>
    <row r="717">
      <c r="C717" s="113"/>
      <c r="D717" s="131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31"/>
      <c r="Q717" s="15"/>
      <c r="R717" s="15"/>
      <c r="S717" s="15"/>
    </row>
    <row r="718">
      <c r="C718" s="113"/>
      <c r="D718" s="131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31"/>
      <c r="Q718" s="15"/>
      <c r="R718" s="15"/>
      <c r="S718" s="15"/>
    </row>
    <row r="719">
      <c r="C719" s="113"/>
      <c r="D719" s="131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31"/>
      <c r="Q719" s="15"/>
      <c r="R719" s="15"/>
      <c r="S719" s="15"/>
    </row>
    <row r="720">
      <c r="C720" s="113"/>
      <c r="D720" s="131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31"/>
      <c r="Q720" s="15"/>
      <c r="R720" s="15"/>
      <c r="S720" s="15"/>
    </row>
    <row r="721">
      <c r="C721" s="113"/>
      <c r="D721" s="131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31"/>
      <c r="Q721" s="15"/>
      <c r="R721" s="15"/>
      <c r="S721" s="15"/>
    </row>
    <row r="722">
      <c r="C722" s="113"/>
      <c r="D722" s="131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31"/>
      <c r="Q722" s="15"/>
      <c r="R722" s="15"/>
      <c r="S722" s="15"/>
    </row>
    <row r="723">
      <c r="C723" s="113"/>
      <c r="D723" s="131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31"/>
      <c r="Q723" s="15"/>
      <c r="R723" s="15"/>
      <c r="S723" s="15"/>
    </row>
    <row r="724">
      <c r="C724" s="113"/>
      <c r="D724" s="131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31"/>
      <c r="Q724" s="15"/>
      <c r="R724" s="15"/>
      <c r="S724" s="15"/>
    </row>
    <row r="725">
      <c r="C725" s="113"/>
      <c r="D725" s="131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31"/>
      <c r="Q725" s="15"/>
      <c r="R725" s="15"/>
      <c r="S725" s="15"/>
    </row>
    <row r="726">
      <c r="C726" s="113"/>
      <c r="D726" s="131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31"/>
      <c r="Q726" s="15"/>
      <c r="R726" s="15"/>
      <c r="S726" s="15"/>
    </row>
    <row r="727">
      <c r="C727" s="113"/>
      <c r="D727" s="131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31"/>
      <c r="Q727" s="15"/>
      <c r="R727" s="15"/>
      <c r="S727" s="15"/>
    </row>
    <row r="728">
      <c r="C728" s="113"/>
      <c r="D728" s="131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31"/>
      <c r="Q728" s="15"/>
      <c r="R728" s="15"/>
      <c r="S728" s="15"/>
    </row>
    <row r="729">
      <c r="C729" s="113"/>
      <c r="D729" s="131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31"/>
      <c r="Q729" s="15"/>
      <c r="R729" s="15"/>
      <c r="S729" s="15"/>
    </row>
    <row r="730">
      <c r="C730" s="113"/>
      <c r="D730" s="131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31"/>
      <c r="Q730" s="15"/>
      <c r="R730" s="15"/>
      <c r="S730" s="15"/>
    </row>
    <row r="731">
      <c r="C731" s="113"/>
      <c r="D731" s="131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31"/>
      <c r="Q731" s="15"/>
      <c r="R731" s="15"/>
      <c r="S731" s="15"/>
    </row>
    <row r="732">
      <c r="C732" s="113"/>
      <c r="D732" s="131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31"/>
      <c r="Q732" s="15"/>
      <c r="R732" s="15"/>
      <c r="S732" s="15"/>
    </row>
    <row r="733">
      <c r="C733" s="113"/>
      <c r="D733" s="131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31"/>
      <c r="Q733" s="15"/>
      <c r="R733" s="15"/>
      <c r="S733" s="15"/>
    </row>
    <row r="734">
      <c r="C734" s="113"/>
      <c r="D734" s="131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31"/>
      <c r="Q734" s="15"/>
      <c r="R734" s="15"/>
      <c r="S734" s="15"/>
    </row>
    <row r="735">
      <c r="C735" s="113"/>
      <c r="D735" s="131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31"/>
      <c r="Q735" s="15"/>
      <c r="R735" s="15"/>
      <c r="S735" s="15"/>
    </row>
    <row r="736">
      <c r="C736" s="113"/>
      <c r="D736" s="131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31"/>
      <c r="Q736" s="15"/>
      <c r="R736" s="15"/>
      <c r="S736" s="15"/>
    </row>
    <row r="737">
      <c r="C737" s="113"/>
      <c r="D737" s="131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31"/>
      <c r="Q737" s="15"/>
      <c r="R737" s="15"/>
      <c r="S737" s="15"/>
    </row>
    <row r="738">
      <c r="C738" s="113"/>
      <c r="D738" s="131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31"/>
      <c r="Q738" s="15"/>
      <c r="R738" s="15"/>
      <c r="S738" s="15"/>
    </row>
    <row r="739">
      <c r="C739" s="113"/>
      <c r="D739" s="131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31"/>
      <c r="Q739" s="15"/>
      <c r="R739" s="15"/>
      <c r="S739" s="15"/>
    </row>
    <row r="740">
      <c r="C740" s="113"/>
      <c r="D740" s="131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31"/>
      <c r="Q740" s="15"/>
      <c r="R740" s="15"/>
      <c r="S740" s="15"/>
    </row>
    <row r="741">
      <c r="C741" s="113"/>
      <c r="D741" s="131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31"/>
      <c r="Q741" s="15"/>
      <c r="R741" s="15"/>
      <c r="S741" s="15"/>
    </row>
    <row r="742">
      <c r="C742" s="113"/>
      <c r="D742" s="131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31"/>
      <c r="Q742" s="15"/>
      <c r="R742" s="15"/>
      <c r="S742" s="15"/>
    </row>
    <row r="743">
      <c r="C743" s="113"/>
      <c r="D743" s="131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31"/>
      <c r="Q743" s="15"/>
      <c r="R743" s="15"/>
      <c r="S743" s="15"/>
    </row>
    <row r="744">
      <c r="C744" s="113"/>
      <c r="D744" s="131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31"/>
      <c r="Q744" s="15"/>
      <c r="R744" s="15"/>
      <c r="S744" s="15"/>
    </row>
    <row r="745">
      <c r="C745" s="113"/>
      <c r="D745" s="131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31"/>
      <c r="Q745" s="15"/>
      <c r="R745" s="15"/>
      <c r="S745" s="15"/>
    </row>
    <row r="746">
      <c r="C746" s="113"/>
      <c r="D746" s="131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31"/>
      <c r="Q746" s="15"/>
      <c r="R746" s="15"/>
      <c r="S746" s="15"/>
    </row>
    <row r="747">
      <c r="C747" s="113"/>
      <c r="D747" s="131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31"/>
      <c r="Q747" s="15"/>
      <c r="R747" s="15"/>
      <c r="S747" s="15"/>
    </row>
    <row r="748">
      <c r="C748" s="113"/>
      <c r="D748" s="131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31"/>
      <c r="Q748" s="15"/>
      <c r="R748" s="15"/>
      <c r="S748" s="15"/>
    </row>
    <row r="749">
      <c r="C749" s="113"/>
      <c r="D749" s="131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31"/>
      <c r="Q749" s="15"/>
      <c r="R749" s="15"/>
      <c r="S749" s="15"/>
    </row>
    <row r="750">
      <c r="C750" s="113"/>
      <c r="D750" s="131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31"/>
      <c r="Q750" s="15"/>
      <c r="R750" s="15"/>
      <c r="S750" s="15"/>
    </row>
    <row r="751">
      <c r="C751" s="113"/>
      <c r="D751" s="131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31"/>
      <c r="Q751" s="15"/>
      <c r="R751" s="15"/>
      <c r="S751" s="15"/>
    </row>
    <row r="752">
      <c r="C752" s="113"/>
      <c r="D752" s="131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31"/>
      <c r="Q752" s="15"/>
      <c r="R752" s="15"/>
      <c r="S752" s="15"/>
    </row>
    <row r="753">
      <c r="C753" s="113"/>
      <c r="D753" s="131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31"/>
      <c r="Q753" s="15"/>
      <c r="R753" s="15"/>
      <c r="S753" s="15"/>
    </row>
    <row r="754">
      <c r="C754" s="113"/>
      <c r="D754" s="131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31"/>
      <c r="Q754" s="15"/>
      <c r="R754" s="15"/>
      <c r="S754" s="15"/>
    </row>
    <row r="755">
      <c r="C755" s="113"/>
      <c r="D755" s="131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31"/>
      <c r="Q755" s="15"/>
      <c r="R755" s="15"/>
      <c r="S755" s="15"/>
    </row>
    <row r="756">
      <c r="C756" s="113"/>
      <c r="D756" s="131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31"/>
      <c r="Q756" s="15"/>
      <c r="R756" s="15"/>
      <c r="S756" s="15"/>
    </row>
    <row r="757">
      <c r="C757" s="113"/>
      <c r="D757" s="131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31"/>
      <c r="Q757" s="15"/>
      <c r="R757" s="15"/>
      <c r="S757" s="15"/>
    </row>
    <row r="758">
      <c r="C758" s="113"/>
      <c r="D758" s="131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31"/>
      <c r="Q758" s="15"/>
      <c r="R758" s="15"/>
      <c r="S758" s="15"/>
    </row>
    <row r="759">
      <c r="C759" s="113"/>
      <c r="D759" s="131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31"/>
      <c r="Q759" s="15"/>
      <c r="R759" s="15"/>
      <c r="S759" s="15"/>
    </row>
    <row r="760">
      <c r="C760" s="113"/>
      <c r="D760" s="131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31"/>
      <c r="Q760" s="15"/>
      <c r="R760" s="15"/>
      <c r="S760" s="15"/>
    </row>
    <row r="761">
      <c r="C761" s="113"/>
      <c r="D761" s="131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31"/>
      <c r="Q761" s="15"/>
      <c r="R761" s="15"/>
      <c r="S761" s="15"/>
    </row>
    <row r="762">
      <c r="C762" s="113"/>
      <c r="D762" s="131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31"/>
      <c r="Q762" s="15"/>
      <c r="R762" s="15"/>
      <c r="S762" s="15"/>
    </row>
    <row r="763">
      <c r="C763" s="113"/>
      <c r="D763" s="131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31"/>
      <c r="Q763" s="15"/>
      <c r="R763" s="15"/>
      <c r="S763" s="15"/>
    </row>
    <row r="764">
      <c r="C764" s="113"/>
      <c r="D764" s="131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31"/>
      <c r="Q764" s="15"/>
      <c r="R764" s="15"/>
      <c r="S764" s="15"/>
    </row>
    <row r="765">
      <c r="C765" s="113"/>
      <c r="D765" s="131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31"/>
      <c r="Q765" s="15"/>
      <c r="R765" s="15"/>
      <c r="S765" s="15"/>
    </row>
    <row r="766">
      <c r="C766" s="113"/>
      <c r="D766" s="131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31"/>
      <c r="Q766" s="15"/>
      <c r="R766" s="15"/>
      <c r="S766" s="15"/>
    </row>
    <row r="767">
      <c r="C767" s="113"/>
      <c r="D767" s="131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31"/>
      <c r="Q767" s="15"/>
      <c r="R767" s="15"/>
      <c r="S767" s="15"/>
    </row>
    <row r="768">
      <c r="C768" s="113"/>
      <c r="D768" s="131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31"/>
      <c r="Q768" s="15"/>
      <c r="R768" s="15"/>
      <c r="S768" s="15"/>
    </row>
    <row r="769">
      <c r="C769" s="113"/>
      <c r="D769" s="131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31"/>
      <c r="Q769" s="15"/>
      <c r="R769" s="15"/>
      <c r="S769" s="15"/>
    </row>
    <row r="770">
      <c r="C770" s="113"/>
      <c r="D770" s="131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31"/>
      <c r="Q770" s="15"/>
      <c r="R770" s="15"/>
      <c r="S770" s="15"/>
    </row>
    <row r="771">
      <c r="C771" s="113"/>
      <c r="D771" s="131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31"/>
      <c r="Q771" s="15"/>
      <c r="R771" s="15"/>
      <c r="S771" s="15"/>
    </row>
    <row r="772">
      <c r="C772" s="113"/>
      <c r="D772" s="131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31"/>
      <c r="Q772" s="15"/>
      <c r="R772" s="15"/>
      <c r="S772" s="15"/>
    </row>
    <row r="773">
      <c r="C773" s="113"/>
      <c r="D773" s="131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31"/>
      <c r="Q773" s="15"/>
      <c r="R773" s="15"/>
      <c r="S773" s="15"/>
    </row>
    <row r="774">
      <c r="C774" s="113"/>
      <c r="D774" s="131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31"/>
      <c r="Q774" s="15"/>
      <c r="R774" s="15"/>
      <c r="S774" s="15"/>
    </row>
    <row r="775">
      <c r="C775" s="113"/>
      <c r="D775" s="131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31"/>
      <c r="Q775" s="15"/>
      <c r="R775" s="15"/>
      <c r="S775" s="15"/>
    </row>
    <row r="776">
      <c r="C776" s="113"/>
      <c r="D776" s="131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31"/>
      <c r="Q776" s="15"/>
      <c r="R776" s="15"/>
      <c r="S776" s="15"/>
    </row>
    <row r="777">
      <c r="C777" s="113"/>
      <c r="D777" s="131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31"/>
      <c r="Q777" s="15"/>
      <c r="R777" s="15"/>
      <c r="S777" s="15"/>
    </row>
    <row r="778">
      <c r="C778" s="113"/>
      <c r="D778" s="131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31"/>
      <c r="Q778" s="15"/>
      <c r="R778" s="15"/>
      <c r="S778" s="15"/>
    </row>
    <row r="779">
      <c r="C779" s="113"/>
      <c r="D779" s="131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31"/>
      <c r="Q779" s="15"/>
      <c r="R779" s="15"/>
      <c r="S779" s="15"/>
    </row>
    <row r="780">
      <c r="C780" s="113"/>
      <c r="D780" s="131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31"/>
      <c r="Q780" s="15"/>
      <c r="R780" s="15"/>
      <c r="S780" s="15"/>
    </row>
    <row r="781">
      <c r="C781" s="113"/>
      <c r="D781" s="131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31"/>
      <c r="Q781" s="15"/>
      <c r="R781" s="15"/>
      <c r="S781" s="15"/>
    </row>
    <row r="782">
      <c r="C782" s="113"/>
      <c r="D782" s="131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31"/>
      <c r="Q782" s="15"/>
      <c r="R782" s="15"/>
      <c r="S782" s="15"/>
    </row>
    <row r="783">
      <c r="C783" s="113"/>
      <c r="D783" s="131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31"/>
      <c r="Q783" s="15"/>
      <c r="R783" s="15"/>
      <c r="S783" s="15"/>
    </row>
    <row r="784">
      <c r="C784" s="113"/>
      <c r="D784" s="131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31"/>
      <c r="Q784" s="15"/>
      <c r="R784" s="15"/>
      <c r="S784" s="15"/>
    </row>
    <row r="785">
      <c r="C785" s="113"/>
      <c r="D785" s="131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31"/>
      <c r="Q785" s="15"/>
      <c r="R785" s="15"/>
      <c r="S785" s="15"/>
    </row>
    <row r="786">
      <c r="C786" s="113"/>
      <c r="D786" s="131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31"/>
      <c r="Q786" s="15"/>
      <c r="R786" s="15"/>
      <c r="S786" s="15"/>
    </row>
    <row r="787">
      <c r="C787" s="113"/>
      <c r="D787" s="131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31"/>
      <c r="Q787" s="15"/>
      <c r="R787" s="15"/>
      <c r="S787" s="15"/>
    </row>
    <row r="788">
      <c r="C788" s="113"/>
      <c r="D788" s="131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31"/>
      <c r="Q788" s="15"/>
      <c r="R788" s="15"/>
      <c r="S788" s="15"/>
    </row>
    <row r="789">
      <c r="C789" s="113"/>
      <c r="D789" s="131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31"/>
      <c r="Q789" s="15"/>
      <c r="R789" s="15"/>
      <c r="S789" s="15"/>
    </row>
    <row r="790">
      <c r="C790" s="113"/>
      <c r="D790" s="131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31"/>
      <c r="Q790" s="15"/>
      <c r="R790" s="15"/>
      <c r="S790" s="15"/>
    </row>
    <row r="791">
      <c r="C791" s="113"/>
      <c r="D791" s="131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31"/>
      <c r="Q791" s="15"/>
      <c r="R791" s="15"/>
      <c r="S791" s="15"/>
    </row>
    <row r="792">
      <c r="C792" s="113"/>
      <c r="D792" s="131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31"/>
      <c r="Q792" s="15"/>
      <c r="R792" s="15"/>
      <c r="S792" s="15"/>
    </row>
    <row r="793">
      <c r="C793" s="113"/>
      <c r="D793" s="131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31"/>
      <c r="Q793" s="15"/>
      <c r="R793" s="15"/>
      <c r="S793" s="15"/>
    </row>
    <row r="794">
      <c r="C794" s="113"/>
      <c r="D794" s="131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31"/>
      <c r="Q794" s="15"/>
      <c r="R794" s="15"/>
      <c r="S794" s="15"/>
    </row>
    <row r="795">
      <c r="C795" s="113"/>
      <c r="D795" s="131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31"/>
      <c r="Q795" s="15"/>
      <c r="R795" s="15"/>
      <c r="S795" s="15"/>
    </row>
    <row r="796">
      <c r="C796" s="113"/>
      <c r="D796" s="131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31"/>
      <c r="Q796" s="15"/>
      <c r="R796" s="15"/>
      <c r="S796" s="15"/>
    </row>
    <row r="797">
      <c r="C797" s="113"/>
      <c r="D797" s="131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31"/>
      <c r="Q797" s="15"/>
      <c r="R797" s="15"/>
      <c r="S797" s="15"/>
    </row>
    <row r="798">
      <c r="C798" s="113"/>
      <c r="D798" s="131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31"/>
      <c r="Q798" s="15"/>
      <c r="R798" s="15"/>
      <c r="S798" s="15"/>
    </row>
    <row r="799">
      <c r="C799" s="113"/>
      <c r="D799" s="131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31"/>
      <c r="Q799" s="15"/>
      <c r="R799" s="15"/>
      <c r="S799" s="15"/>
    </row>
    <row r="800">
      <c r="C800" s="113"/>
      <c r="D800" s="131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31"/>
      <c r="Q800" s="15"/>
      <c r="R800" s="15"/>
      <c r="S800" s="15"/>
    </row>
    <row r="801">
      <c r="C801" s="113"/>
      <c r="D801" s="131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31"/>
      <c r="Q801" s="15"/>
      <c r="R801" s="15"/>
      <c r="S801" s="15"/>
    </row>
    <row r="802">
      <c r="C802" s="113"/>
      <c r="D802" s="131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31"/>
      <c r="Q802" s="15"/>
      <c r="R802" s="15"/>
      <c r="S802" s="15"/>
    </row>
    <row r="803">
      <c r="C803" s="113"/>
      <c r="D803" s="131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31"/>
      <c r="Q803" s="15"/>
      <c r="R803" s="15"/>
      <c r="S803" s="15"/>
    </row>
    <row r="804">
      <c r="C804" s="113"/>
      <c r="D804" s="131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31"/>
      <c r="Q804" s="15"/>
      <c r="R804" s="15"/>
      <c r="S804" s="15"/>
    </row>
    <row r="805">
      <c r="C805" s="113"/>
      <c r="D805" s="131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31"/>
      <c r="Q805" s="15"/>
      <c r="R805" s="15"/>
      <c r="S805" s="15"/>
    </row>
    <row r="806">
      <c r="C806" s="113"/>
      <c r="D806" s="131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31"/>
      <c r="Q806" s="15"/>
      <c r="R806" s="15"/>
      <c r="S806" s="15"/>
    </row>
    <row r="807">
      <c r="C807" s="113"/>
      <c r="D807" s="131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31"/>
      <c r="Q807" s="15"/>
      <c r="R807" s="15"/>
      <c r="S807" s="15"/>
    </row>
    <row r="808">
      <c r="C808" s="113"/>
      <c r="D808" s="131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31"/>
      <c r="Q808" s="15"/>
      <c r="R808" s="15"/>
      <c r="S808" s="15"/>
    </row>
    <row r="809">
      <c r="C809" s="113"/>
      <c r="D809" s="131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31"/>
      <c r="Q809" s="15"/>
      <c r="R809" s="15"/>
      <c r="S809" s="15"/>
    </row>
    <row r="810">
      <c r="C810" s="113"/>
      <c r="D810" s="131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31"/>
      <c r="Q810" s="15"/>
      <c r="R810" s="15"/>
      <c r="S810" s="15"/>
    </row>
    <row r="811">
      <c r="C811" s="113"/>
      <c r="D811" s="131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31"/>
      <c r="Q811" s="15"/>
      <c r="R811" s="15"/>
      <c r="S811" s="15"/>
    </row>
    <row r="812">
      <c r="C812" s="113"/>
      <c r="D812" s="131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31"/>
      <c r="Q812" s="15"/>
      <c r="R812" s="15"/>
      <c r="S812" s="15"/>
    </row>
    <row r="813">
      <c r="C813" s="113"/>
      <c r="D813" s="131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31"/>
      <c r="Q813" s="15"/>
      <c r="R813" s="15"/>
      <c r="S813" s="15"/>
    </row>
    <row r="814">
      <c r="C814" s="113"/>
      <c r="D814" s="131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31"/>
      <c r="Q814" s="15"/>
      <c r="R814" s="15"/>
      <c r="S814" s="15"/>
    </row>
    <row r="815">
      <c r="C815" s="113"/>
      <c r="D815" s="131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31"/>
      <c r="Q815" s="15"/>
      <c r="R815" s="15"/>
      <c r="S815" s="15"/>
    </row>
    <row r="816">
      <c r="C816" s="113"/>
      <c r="D816" s="131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31"/>
      <c r="Q816" s="15"/>
      <c r="R816" s="15"/>
      <c r="S816" s="15"/>
    </row>
    <row r="817">
      <c r="C817" s="113"/>
      <c r="D817" s="131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31"/>
      <c r="Q817" s="15"/>
      <c r="R817" s="15"/>
      <c r="S817" s="15"/>
    </row>
    <row r="818">
      <c r="C818" s="113"/>
      <c r="D818" s="131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31"/>
      <c r="Q818" s="15"/>
      <c r="R818" s="15"/>
      <c r="S818" s="15"/>
    </row>
    <row r="819">
      <c r="C819" s="113"/>
      <c r="D819" s="131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31"/>
      <c r="Q819" s="15"/>
      <c r="R819" s="15"/>
      <c r="S819" s="15"/>
    </row>
    <row r="820">
      <c r="C820" s="113"/>
      <c r="D820" s="131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31"/>
      <c r="Q820" s="15"/>
      <c r="R820" s="15"/>
      <c r="S820" s="15"/>
    </row>
    <row r="821">
      <c r="C821" s="113"/>
      <c r="D821" s="131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31"/>
      <c r="Q821" s="15"/>
      <c r="R821" s="15"/>
      <c r="S821" s="15"/>
    </row>
    <row r="822">
      <c r="C822" s="113"/>
      <c r="D822" s="131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31"/>
      <c r="Q822" s="15"/>
      <c r="R822" s="15"/>
      <c r="S822" s="15"/>
    </row>
    <row r="823">
      <c r="C823" s="113"/>
      <c r="D823" s="131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31"/>
      <c r="Q823" s="15"/>
      <c r="R823" s="15"/>
      <c r="S823" s="15"/>
    </row>
    <row r="824">
      <c r="C824" s="113"/>
      <c r="D824" s="131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31"/>
      <c r="Q824" s="15"/>
      <c r="R824" s="15"/>
      <c r="S824" s="15"/>
    </row>
    <row r="825">
      <c r="C825" s="113"/>
      <c r="D825" s="131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31"/>
      <c r="Q825" s="15"/>
      <c r="R825" s="15"/>
      <c r="S825" s="15"/>
    </row>
    <row r="826">
      <c r="C826" s="113"/>
      <c r="D826" s="131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31"/>
      <c r="Q826" s="15"/>
      <c r="R826" s="15"/>
      <c r="S826" s="15"/>
    </row>
    <row r="827">
      <c r="C827" s="113"/>
      <c r="D827" s="131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31"/>
      <c r="Q827" s="15"/>
      <c r="R827" s="15"/>
      <c r="S827" s="15"/>
    </row>
    <row r="828">
      <c r="C828" s="113"/>
      <c r="D828" s="131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31"/>
      <c r="Q828" s="15"/>
      <c r="R828" s="15"/>
      <c r="S828" s="15"/>
    </row>
    <row r="829">
      <c r="C829" s="113"/>
      <c r="D829" s="131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31"/>
      <c r="Q829" s="15"/>
      <c r="R829" s="15"/>
      <c r="S829" s="15"/>
    </row>
    <row r="830">
      <c r="C830" s="113"/>
      <c r="D830" s="131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31"/>
      <c r="Q830" s="15"/>
      <c r="R830" s="15"/>
      <c r="S830" s="15"/>
    </row>
    <row r="831">
      <c r="C831" s="113"/>
      <c r="D831" s="131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31"/>
      <c r="Q831" s="15"/>
      <c r="R831" s="15"/>
      <c r="S831" s="15"/>
    </row>
    <row r="832">
      <c r="C832" s="113"/>
      <c r="D832" s="131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31"/>
      <c r="Q832" s="15"/>
      <c r="R832" s="15"/>
      <c r="S832" s="15"/>
    </row>
    <row r="833">
      <c r="C833" s="113"/>
      <c r="D833" s="131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31"/>
      <c r="Q833" s="15"/>
      <c r="R833" s="15"/>
      <c r="S833" s="15"/>
    </row>
    <row r="834">
      <c r="C834" s="113"/>
      <c r="D834" s="131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31"/>
      <c r="Q834" s="15"/>
      <c r="R834" s="15"/>
      <c r="S834" s="15"/>
    </row>
    <row r="835">
      <c r="C835" s="113"/>
      <c r="D835" s="131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31"/>
      <c r="Q835" s="15"/>
      <c r="R835" s="15"/>
      <c r="S835" s="15"/>
    </row>
    <row r="836">
      <c r="C836" s="113"/>
      <c r="D836" s="131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31"/>
      <c r="Q836" s="15"/>
      <c r="R836" s="15"/>
      <c r="S836" s="15"/>
    </row>
    <row r="837">
      <c r="C837" s="113"/>
      <c r="D837" s="131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31"/>
      <c r="Q837" s="15"/>
      <c r="R837" s="15"/>
      <c r="S837" s="15"/>
    </row>
    <row r="838">
      <c r="C838" s="113"/>
      <c r="D838" s="131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31"/>
      <c r="Q838" s="15"/>
      <c r="R838" s="15"/>
      <c r="S838" s="15"/>
    </row>
    <row r="839">
      <c r="C839" s="113"/>
      <c r="D839" s="131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31"/>
      <c r="Q839" s="15"/>
      <c r="R839" s="15"/>
      <c r="S839" s="15"/>
    </row>
    <row r="840">
      <c r="C840" s="113"/>
      <c r="D840" s="131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31"/>
      <c r="Q840" s="15"/>
      <c r="R840" s="15"/>
      <c r="S840" s="15"/>
    </row>
    <row r="841">
      <c r="C841" s="113"/>
      <c r="D841" s="131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31"/>
      <c r="Q841" s="15"/>
      <c r="R841" s="15"/>
      <c r="S841" s="15"/>
    </row>
    <row r="842">
      <c r="C842" s="113"/>
      <c r="D842" s="131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31"/>
      <c r="Q842" s="15"/>
      <c r="R842" s="15"/>
      <c r="S842" s="15"/>
    </row>
    <row r="843">
      <c r="C843" s="113"/>
      <c r="D843" s="131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31"/>
      <c r="Q843" s="15"/>
      <c r="R843" s="15"/>
      <c r="S843" s="15"/>
    </row>
    <row r="844">
      <c r="C844" s="113"/>
      <c r="D844" s="131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31"/>
      <c r="Q844" s="15"/>
      <c r="R844" s="15"/>
      <c r="S844" s="15"/>
    </row>
    <row r="845">
      <c r="C845" s="113"/>
      <c r="D845" s="131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31"/>
      <c r="Q845" s="15"/>
      <c r="R845" s="15"/>
      <c r="S845" s="15"/>
    </row>
    <row r="846">
      <c r="C846" s="113"/>
      <c r="D846" s="131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31"/>
      <c r="Q846" s="15"/>
      <c r="R846" s="15"/>
      <c r="S846" s="15"/>
    </row>
    <row r="847">
      <c r="C847" s="113"/>
      <c r="D847" s="131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31"/>
      <c r="Q847" s="15"/>
      <c r="R847" s="15"/>
      <c r="S847" s="15"/>
    </row>
    <row r="848">
      <c r="C848" s="113"/>
      <c r="D848" s="131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31"/>
      <c r="Q848" s="15"/>
      <c r="R848" s="15"/>
      <c r="S848" s="15"/>
    </row>
    <row r="849">
      <c r="C849" s="113"/>
      <c r="D849" s="131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31"/>
      <c r="Q849" s="15"/>
      <c r="R849" s="15"/>
      <c r="S849" s="15"/>
    </row>
    <row r="850">
      <c r="C850" s="113"/>
      <c r="D850" s="131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31"/>
      <c r="Q850" s="15"/>
      <c r="R850" s="15"/>
      <c r="S850" s="15"/>
    </row>
    <row r="851">
      <c r="C851" s="113"/>
      <c r="D851" s="131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31"/>
      <c r="Q851" s="15"/>
      <c r="R851" s="15"/>
      <c r="S851" s="15"/>
    </row>
    <row r="852">
      <c r="C852" s="113"/>
      <c r="D852" s="131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31"/>
      <c r="Q852" s="15"/>
      <c r="R852" s="15"/>
      <c r="S852" s="15"/>
    </row>
    <row r="853">
      <c r="C853" s="113"/>
      <c r="D853" s="131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31"/>
      <c r="Q853" s="15"/>
      <c r="R853" s="15"/>
      <c r="S853" s="15"/>
    </row>
    <row r="854">
      <c r="C854" s="113"/>
      <c r="D854" s="131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31"/>
      <c r="Q854" s="15"/>
      <c r="R854" s="15"/>
      <c r="S854" s="15"/>
    </row>
    <row r="855">
      <c r="C855" s="113"/>
      <c r="D855" s="131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31"/>
      <c r="Q855" s="15"/>
      <c r="R855" s="15"/>
      <c r="S855" s="15"/>
    </row>
    <row r="856">
      <c r="C856" s="113"/>
      <c r="D856" s="131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31"/>
      <c r="Q856" s="15"/>
      <c r="R856" s="15"/>
      <c r="S856" s="15"/>
    </row>
    <row r="857">
      <c r="C857" s="113"/>
      <c r="D857" s="131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31"/>
      <c r="Q857" s="15"/>
      <c r="R857" s="15"/>
      <c r="S857" s="15"/>
    </row>
    <row r="858">
      <c r="C858" s="113"/>
      <c r="D858" s="131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31"/>
      <c r="Q858" s="15"/>
      <c r="R858" s="15"/>
      <c r="S858" s="15"/>
    </row>
    <row r="859">
      <c r="C859" s="113"/>
      <c r="D859" s="131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31"/>
      <c r="Q859" s="15"/>
      <c r="R859" s="15"/>
      <c r="S859" s="15"/>
    </row>
    <row r="860">
      <c r="C860" s="113"/>
      <c r="D860" s="131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31"/>
      <c r="Q860" s="15"/>
      <c r="R860" s="15"/>
      <c r="S860" s="15"/>
    </row>
    <row r="861">
      <c r="C861" s="113"/>
      <c r="D861" s="131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31"/>
      <c r="Q861" s="15"/>
      <c r="R861" s="15"/>
      <c r="S861" s="15"/>
    </row>
    <row r="862">
      <c r="C862" s="113"/>
      <c r="D862" s="131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31"/>
      <c r="Q862" s="15"/>
      <c r="R862" s="15"/>
      <c r="S862" s="15"/>
    </row>
    <row r="863">
      <c r="C863" s="113"/>
      <c r="D863" s="131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31"/>
      <c r="Q863" s="15"/>
      <c r="R863" s="15"/>
      <c r="S863" s="15"/>
    </row>
    <row r="864">
      <c r="C864" s="113"/>
      <c r="D864" s="131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31"/>
      <c r="Q864" s="15"/>
      <c r="R864" s="15"/>
      <c r="S864" s="15"/>
    </row>
    <row r="865">
      <c r="C865" s="113"/>
      <c r="D865" s="131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31"/>
      <c r="Q865" s="15"/>
      <c r="R865" s="15"/>
      <c r="S865" s="15"/>
    </row>
    <row r="866">
      <c r="C866" s="113"/>
      <c r="D866" s="131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31"/>
      <c r="Q866" s="15"/>
      <c r="R866" s="15"/>
      <c r="S866" s="15"/>
    </row>
    <row r="867">
      <c r="C867" s="113"/>
      <c r="D867" s="131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31"/>
      <c r="Q867" s="15"/>
      <c r="R867" s="15"/>
      <c r="S867" s="15"/>
    </row>
    <row r="868">
      <c r="C868" s="113"/>
      <c r="D868" s="131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31"/>
      <c r="Q868" s="15"/>
      <c r="R868" s="15"/>
      <c r="S868" s="15"/>
    </row>
    <row r="869">
      <c r="C869" s="113"/>
      <c r="D869" s="131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31"/>
      <c r="Q869" s="15"/>
      <c r="R869" s="15"/>
      <c r="S869" s="15"/>
    </row>
    <row r="870">
      <c r="C870" s="113"/>
      <c r="D870" s="131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31"/>
      <c r="Q870" s="15"/>
      <c r="R870" s="15"/>
      <c r="S870" s="15"/>
    </row>
    <row r="871">
      <c r="C871" s="113"/>
      <c r="D871" s="131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31"/>
      <c r="Q871" s="15"/>
      <c r="R871" s="15"/>
      <c r="S871" s="15"/>
    </row>
    <row r="872">
      <c r="C872" s="113"/>
      <c r="D872" s="131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31"/>
      <c r="Q872" s="15"/>
      <c r="R872" s="15"/>
      <c r="S872" s="15"/>
    </row>
    <row r="873">
      <c r="C873" s="113"/>
      <c r="D873" s="131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31"/>
      <c r="Q873" s="15"/>
      <c r="R873" s="15"/>
      <c r="S873" s="15"/>
    </row>
    <row r="874">
      <c r="C874" s="113"/>
      <c r="D874" s="131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31"/>
      <c r="Q874" s="15"/>
      <c r="R874" s="15"/>
      <c r="S874" s="15"/>
    </row>
    <row r="875">
      <c r="C875" s="113"/>
      <c r="D875" s="131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31"/>
      <c r="Q875" s="15"/>
      <c r="R875" s="15"/>
      <c r="S875" s="15"/>
    </row>
    <row r="876">
      <c r="C876" s="113"/>
      <c r="D876" s="131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31"/>
      <c r="Q876" s="15"/>
      <c r="R876" s="15"/>
      <c r="S876" s="15"/>
    </row>
    <row r="877">
      <c r="C877" s="113"/>
      <c r="D877" s="131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31"/>
      <c r="Q877" s="15"/>
      <c r="R877" s="15"/>
      <c r="S877" s="15"/>
    </row>
    <row r="878">
      <c r="C878" s="113"/>
      <c r="D878" s="131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31"/>
      <c r="Q878" s="15"/>
      <c r="R878" s="15"/>
      <c r="S878" s="15"/>
    </row>
    <row r="879">
      <c r="C879" s="113"/>
      <c r="D879" s="131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31"/>
      <c r="Q879" s="15"/>
      <c r="R879" s="15"/>
      <c r="S879" s="15"/>
    </row>
    <row r="880">
      <c r="C880" s="113"/>
      <c r="D880" s="131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31"/>
      <c r="Q880" s="15"/>
      <c r="R880" s="15"/>
      <c r="S880" s="15"/>
    </row>
    <row r="881">
      <c r="C881" s="113"/>
      <c r="D881" s="131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31"/>
      <c r="Q881" s="15"/>
      <c r="R881" s="15"/>
      <c r="S881" s="15"/>
    </row>
    <row r="882">
      <c r="C882" s="113"/>
      <c r="D882" s="131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31"/>
      <c r="Q882" s="15"/>
      <c r="R882" s="15"/>
      <c r="S882" s="15"/>
    </row>
    <row r="883">
      <c r="C883" s="113"/>
      <c r="D883" s="131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31"/>
      <c r="Q883" s="15"/>
      <c r="R883" s="15"/>
      <c r="S883" s="15"/>
    </row>
    <row r="884">
      <c r="C884" s="113"/>
      <c r="D884" s="131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31"/>
      <c r="Q884" s="15"/>
      <c r="R884" s="15"/>
      <c r="S884" s="15"/>
    </row>
    <row r="885">
      <c r="C885" s="113"/>
      <c r="D885" s="131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31"/>
      <c r="Q885" s="15"/>
      <c r="R885" s="15"/>
      <c r="S885" s="15"/>
    </row>
    <row r="886">
      <c r="C886" s="113"/>
      <c r="D886" s="131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31"/>
      <c r="Q886" s="15"/>
      <c r="R886" s="15"/>
      <c r="S886" s="15"/>
    </row>
    <row r="887">
      <c r="C887" s="113"/>
      <c r="D887" s="131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31"/>
      <c r="Q887" s="15"/>
      <c r="R887" s="15"/>
      <c r="S887" s="15"/>
    </row>
    <row r="888">
      <c r="C888" s="113"/>
      <c r="D888" s="131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31"/>
      <c r="Q888" s="15"/>
      <c r="R888" s="15"/>
      <c r="S888" s="15"/>
    </row>
    <row r="889">
      <c r="C889" s="113"/>
      <c r="D889" s="131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31"/>
      <c r="Q889" s="15"/>
      <c r="R889" s="15"/>
      <c r="S889" s="15"/>
    </row>
    <row r="890">
      <c r="C890" s="113"/>
      <c r="D890" s="131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31"/>
      <c r="Q890" s="15"/>
      <c r="R890" s="15"/>
      <c r="S890" s="15"/>
    </row>
    <row r="891">
      <c r="C891" s="113"/>
      <c r="D891" s="131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31"/>
      <c r="Q891" s="15"/>
      <c r="R891" s="15"/>
      <c r="S891" s="15"/>
    </row>
    <row r="892">
      <c r="C892" s="113"/>
      <c r="D892" s="131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31"/>
      <c r="Q892" s="15"/>
      <c r="R892" s="15"/>
      <c r="S892" s="15"/>
    </row>
    <row r="893">
      <c r="C893" s="113"/>
      <c r="D893" s="131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31"/>
      <c r="Q893" s="15"/>
      <c r="R893" s="15"/>
      <c r="S893" s="15"/>
    </row>
    <row r="894">
      <c r="C894" s="113"/>
      <c r="D894" s="131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31"/>
      <c r="Q894" s="15"/>
      <c r="R894" s="15"/>
      <c r="S894" s="15"/>
    </row>
    <row r="895">
      <c r="C895" s="113"/>
      <c r="D895" s="131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31"/>
      <c r="Q895" s="15"/>
      <c r="R895" s="15"/>
      <c r="S895" s="15"/>
    </row>
    <row r="896">
      <c r="C896" s="113"/>
      <c r="D896" s="131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31"/>
      <c r="Q896" s="15"/>
      <c r="R896" s="15"/>
      <c r="S896" s="15"/>
    </row>
    <row r="897">
      <c r="C897" s="113"/>
      <c r="D897" s="131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31"/>
      <c r="Q897" s="15"/>
      <c r="R897" s="15"/>
      <c r="S897" s="15"/>
    </row>
    <row r="898">
      <c r="C898" s="113"/>
      <c r="D898" s="131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31"/>
      <c r="Q898" s="15"/>
      <c r="R898" s="15"/>
      <c r="S898" s="15"/>
    </row>
    <row r="899">
      <c r="C899" s="113"/>
      <c r="D899" s="131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31"/>
      <c r="Q899" s="15"/>
      <c r="R899" s="15"/>
      <c r="S899" s="15"/>
    </row>
    <row r="900">
      <c r="C900" s="113"/>
      <c r="D900" s="131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31"/>
      <c r="Q900" s="15"/>
      <c r="R900" s="15"/>
      <c r="S900" s="15"/>
    </row>
    <row r="901">
      <c r="C901" s="113"/>
      <c r="D901" s="131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31"/>
      <c r="Q901" s="15"/>
      <c r="R901" s="15"/>
      <c r="S901" s="15"/>
    </row>
    <row r="902">
      <c r="C902" s="113"/>
      <c r="D902" s="131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31"/>
      <c r="Q902" s="15"/>
      <c r="R902" s="15"/>
      <c r="S902" s="15"/>
    </row>
    <row r="903">
      <c r="C903" s="113"/>
      <c r="D903" s="131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31"/>
      <c r="Q903" s="15"/>
      <c r="R903" s="15"/>
      <c r="S903" s="15"/>
    </row>
    <row r="904">
      <c r="C904" s="113"/>
      <c r="D904" s="131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31"/>
      <c r="Q904" s="15"/>
      <c r="R904" s="15"/>
      <c r="S904" s="15"/>
    </row>
    <row r="905">
      <c r="C905" s="113"/>
      <c r="D905" s="131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31"/>
      <c r="Q905" s="15"/>
      <c r="R905" s="15"/>
      <c r="S905" s="15"/>
    </row>
    <row r="906">
      <c r="C906" s="113"/>
      <c r="D906" s="131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31"/>
      <c r="Q906" s="15"/>
      <c r="R906" s="15"/>
      <c r="S906" s="15"/>
    </row>
    <row r="907">
      <c r="C907" s="113"/>
      <c r="D907" s="131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31"/>
      <c r="Q907" s="15"/>
      <c r="R907" s="15"/>
      <c r="S907" s="15"/>
    </row>
    <row r="908">
      <c r="C908" s="113"/>
      <c r="D908" s="131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31"/>
      <c r="Q908" s="15"/>
      <c r="R908" s="15"/>
      <c r="S908" s="15"/>
    </row>
    <row r="909">
      <c r="C909" s="113"/>
      <c r="D909" s="131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31"/>
      <c r="Q909" s="15"/>
      <c r="R909" s="15"/>
      <c r="S909" s="15"/>
    </row>
    <row r="910">
      <c r="C910" s="113"/>
      <c r="D910" s="131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31"/>
      <c r="Q910" s="15"/>
      <c r="R910" s="15"/>
      <c r="S910" s="15"/>
    </row>
    <row r="911">
      <c r="C911" s="113"/>
      <c r="D911" s="131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31"/>
      <c r="Q911" s="15"/>
      <c r="R911" s="15"/>
      <c r="S911" s="15"/>
    </row>
    <row r="912">
      <c r="C912" s="113"/>
      <c r="D912" s="131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31"/>
      <c r="Q912" s="15"/>
      <c r="R912" s="15"/>
      <c r="S912" s="15"/>
    </row>
    <row r="913">
      <c r="C913" s="113"/>
      <c r="D913" s="131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31"/>
      <c r="Q913" s="15"/>
      <c r="R913" s="15"/>
      <c r="S913" s="15"/>
    </row>
    <row r="914">
      <c r="C914" s="113"/>
      <c r="D914" s="131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31"/>
      <c r="Q914" s="15"/>
      <c r="R914" s="15"/>
      <c r="S914" s="15"/>
    </row>
    <row r="915">
      <c r="C915" s="113"/>
      <c r="D915" s="131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31"/>
      <c r="Q915" s="15"/>
      <c r="R915" s="15"/>
      <c r="S915" s="15"/>
    </row>
    <row r="916">
      <c r="C916" s="113"/>
      <c r="D916" s="131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31"/>
      <c r="Q916" s="15"/>
      <c r="R916" s="15"/>
      <c r="S916" s="15"/>
    </row>
    <row r="917">
      <c r="C917" s="113"/>
      <c r="D917" s="131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31"/>
      <c r="Q917" s="15"/>
      <c r="R917" s="15"/>
      <c r="S917" s="15"/>
    </row>
    <row r="918">
      <c r="C918" s="113"/>
      <c r="D918" s="131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31"/>
      <c r="Q918" s="15"/>
      <c r="R918" s="15"/>
      <c r="S918" s="15"/>
    </row>
    <row r="919">
      <c r="C919" s="113"/>
      <c r="D919" s="131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31"/>
      <c r="Q919" s="15"/>
      <c r="R919" s="15"/>
      <c r="S919" s="15"/>
    </row>
    <row r="920">
      <c r="C920" s="113"/>
      <c r="D920" s="131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31"/>
      <c r="Q920" s="15"/>
      <c r="R920" s="15"/>
      <c r="S920" s="15"/>
    </row>
    <row r="921">
      <c r="C921" s="113"/>
      <c r="D921" s="131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31"/>
      <c r="Q921" s="15"/>
      <c r="R921" s="15"/>
      <c r="S921" s="15"/>
    </row>
    <row r="922">
      <c r="C922" s="113"/>
      <c r="D922" s="131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31"/>
      <c r="Q922" s="15"/>
      <c r="R922" s="15"/>
      <c r="S922" s="15"/>
    </row>
    <row r="923">
      <c r="C923" s="113"/>
      <c r="D923" s="131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31"/>
      <c r="Q923" s="15"/>
      <c r="R923" s="15"/>
      <c r="S923" s="15"/>
    </row>
    <row r="924">
      <c r="C924" s="113"/>
      <c r="D924" s="131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31"/>
      <c r="Q924" s="15"/>
      <c r="R924" s="15"/>
      <c r="S924" s="15"/>
    </row>
    <row r="925">
      <c r="C925" s="113"/>
      <c r="D925" s="131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31"/>
      <c r="Q925" s="15"/>
      <c r="R925" s="15"/>
      <c r="S925" s="15"/>
    </row>
    <row r="926">
      <c r="C926" s="113"/>
      <c r="D926" s="131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31"/>
      <c r="Q926" s="15"/>
      <c r="R926" s="15"/>
      <c r="S926" s="15"/>
    </row>
    <row r="927">
      <c r="C927" s="113"/>
      <c r="D927" s="131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31"/>
      <c r="Q927" s="15"/>
      <c r="R927" s="15"/>
      <c r="S927" s="15"/>
    </row>
    <row r="928">
      <c r="C928" s="113"/>
      <c r="D928" s="131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31"/>
      <c r="Q928" s="15"/>
      <c r="R928" s="15"/>
      <c r="S928" s="15"/>
    </row>
    <row r="929">
      <c r="C929" s="113"/>
      <c r="D929" s="131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31"/>
      <c r="Q929" s="15"/>
      <c r="R929" s="15"/>
      <c r="S929" s="15"/>
    </row>
    <row r="930">
      <c r="C930" s="113"/>
      <c r="D930" s="131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31"/>
      <c r="Q930" s="15"/>
      <c r="R930" s="15"/>
      <c r="S930" s="15"/>
    </row>
    <row r="931">
      <c r="C931" s="113"/>
      <c r="D931" s="131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31"/>
      <c r="Q931" s="15"/>
      <c r="R931" s="15"/>
      <c r="S931" s="15"/>
    </row>
    <row r="932">
      <c r="C932" s="113"/>
      <c r="D932" s="131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31"/>
      <c r="Q932" s="15"/>
      <c r="R932" s="15"/>
      <c r="S932" s="15"/>
    </row>
    <row r="933">
      <c r="C933" s="113"/>
      <c r="D933" s="131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31"/>
      <c r="Q933" s="15"/>
      <c r="R933" s="15"/>
      <c r="S933" s="15"/>
    </row>
    <row r="934">
      <c r="C934" s="113"/>
      <c r="D934" s="131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31"/>
      <c r="Q934" s="15"/>
      <c r="R934" s="15"/>
      <c r="S934" s="15"/>
    </row>
    <row r="935">
      <c r="C935" s="113"/>
      <c r="D935" s="131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31"/>
      <c r="Q935" s="15"/>
      <c r="R935" s="15"/>
      <c r="S935" s="15"/>
    </row>
    <row r="936">
      <c r="C936" s="113"/>
      <c r="D936" s="131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31"/>
      <c r="Q936" s="15"/>
      <c r="R936" s="15"/>
      <c r="S936" s="15"/>
    </row>
    <row r="937">
      <c r="C937" s="113"/>
      <c r="D937" s="131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31"/>
      <c r="Q937" s="15"/>
      <c r="R937" s="15"/>
      <c r="S937" s="15"/>
    </row>
    <row r="938">
      <c r="C938" s="113"/>
      <c r="D938" s="131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31"/>
      <c r="Q938" s="15"/>
      <c r="R938" s="15"/>
      <c r="S938" s="15"/>
    </row>
    <row r="939">
      <c r="C939" s="113"/>
      <c r="D939" s="131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31"/>
      <c r="Q939" s="15"/>
      <c r="R939" s="15"/>
      <c r="S939" s="15"/>
    </row>
    <row r="940">
      <c r="C940" s="113"/>
      <c r="D940" s="131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31"/>
      <c r="Q940" s="15"/>
      <c r="R940" s="15"/>
      <c r="S940" s="15"/>
    </row>
    <row r="941">
      <c r="C941" s="113"/>
      <c r="D941" s="131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31"/>
      <c r="Q941" s="15"/>
      <c r="R941" s="15"/>
      <c r="S941" s="15"/>
    </row>
    <row r="942">
      <c r="C942" s="113"/>
      <c r="D942" s="131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31"/>
      <c r="Q942" s="15"/>
      <c r="R942" s="15"/>
      <c r="S942" s="15"/>
    </row>
    <row r="943">
      <c r="C943" s="113"/>
      <c r="D943" s="131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31"/>
      <c r="Q943" s="15"/>
      <c r="R943" s="15"/>
      <c r="S943" s="15"/>
    </row>
    <row r="944">
      <c r="C944" s="113"/>
      <c r="D944" s="131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31"/>
      <c r="Q944" s="15"/>
      <c r="R944" s="15"/>
      <c r="S944" s="15"/>
    </row>
    <row r="945">
      <c r="C945" s="113"/>
      <c r="D945" s="131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31"/>
      <c r="Q945" s="15"/>
      <c r="R945" s="15"/>
      <c r="S945" s="15"/>
    </row>
    <row r="946">
      <c r="C946" s="113"/>
      <c r="D946" s="131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31"/>
      <c r="Q946" s="15"/>
      <c r="R946" s="15"/>
      <c r="S946" s="15"/>
    </row>
    <row r="947">
      <c r="C947" s="113"/>
      <c r="D947" s="131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31"/>
      <c r="Q947" s="15"/>
      <c r="R947" s="15"/>
      <c r="S947" s="15"/>
    </row>
    <row r="948">
      <c r="C948" s="113"/>
      <c r="D948" s="131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31"/>
      <c r="Q948" s="15"/>
      <c r="R948" s="15"/>
      <c r="S948" s="15"/>
    </row>
    <row r="949">
      <c r="C949" s="113"/>
      <c r="D949" s="131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31"/>
      <c r="Q949" s="15"/>
      <c r="R949" s="15"/>
      <c r="S949" s="15"/>
    </row>
    <row r="950">
      <c r="C950" s="113"/>
      <c r="D950" s="131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31"/>
      <c r="Q950" s="15"/>
      <c r="R950" s="15"/>
      <c r="S950" s="15"/>
    </row>
    <row r="951">
      <c r="C951" s="113"/>
      <c r="D951" s="131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31"/>
      <c r="Q951" s="15"/>
      <c r="R951" s="15"/>
      <c r="S951" s="15"/>
    </row>
    <row r="952">
      <c r="C952" s="113"/>
      <c r="D952" s="131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31"/>
      <c r="Q952" s="15"/>
      <c r="R952" s="15"/>
      <c r="S952" s="15"/>
    </row>
    <row r="953">
      <c r="C953" s="113"/>
      <c r="D953" s="131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31"/>
      <c r="Q953" s="15"/>
      <c r="R953" s="15"/>
      <c r="S953" s="15"/>
    </row>
    <row r="954">
      <c r="C954" s="113"/>
      <c r="D954" s="131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31"/>
      <c r="Q954" s="15"/>
      <c r="R954" s="15"/>
      <c r="S954" s="15"/>
    </row>
    <row r="955">
      <c r="C955" s="113"/>
      <c r="D955" s="131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31"/>
      <c r="Q955" s="15"/>
      <c r="R955" s="15"/>
      <c r="S955" s="15"/>
    </row>
    <row r="956">
      <c r="C956" s="113"/>
      <c r="D956" s="131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31"/>
      <c r="Q956" s="15"/>
      <c r="R956" s="15"/>
      <c r="S956" s="15"/>
    </row>
    <row r="957">
      <c r="C957" s="113"/>
      <c r="D957" s="131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31"/>
      <c r="Q957" s="15"/>
      <c r="R957" s="15"/>
      <c r="S957" s="15"/>
    </row>
    <row r="958">
      <c r="C958" s="113"/>
      <c r="D958" s="131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31"/>
      <c r="Q958" s="15"/>
      <c r="R958" s="15"/>
      <c r="S958" s="15"/>
    </row>
    <row r="959">
      <c r="C959" s="113"/>
      <c r="D959" s="131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31"/>
      <c r="Q959" s="15"/>
      <c r="R959" s="15"/>
      <c r="S959" s="15"/>
    </row>
    <row r="960">
      <c r="C960" s="113"/>
      <c r="D960" s="131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31"/>
      <c r="Q960" s="15"/>
      <c r="R960" s="15"/>
      <c r="S960" s="15"/>
    </row>
    <row r="961">
      <c r="C961" s="113"/>
      <c r="D961" s="131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31"/>
      <c r="Q961" s="15"/>
      <c r="R961" s="15"/>
      <c r="S961" s="15"/>
    </row>
    <row r="962">
      <c r="C962" s="113"/>
      <c r="D962" s="131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31"/>
      <c r="Q962" s="15"/>
      <c r="R962" s="15"/>
      <c r="S962" s="15"/>
    </row>
    <row r="963">
      <c r="C963" s="113"/>
      <c r="D963" s="131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31"/>
      <c r="Q963" s="15"/>
      <c r="R963" s="15"/>
      <c r="S963" s="15"/>
    </row>
    <row r="964">
      <c r="C964" s="113"/>
      <c r="D964" s="131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31"/>
      <c r="Q964" s="15"/>
      <c r="R964" s="15"/>
      <c r="S964" s="15"/>
    </row>
    <row r="965">
      <c r="C965" s="113"/>
      <c r="D965" s="131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31"/>
      <c r="Q965" s="15"/>
      <c r="R965" s="15"/>
      <c r="S965" s="15"/>
    </row>
    <row r="966">
      <c r="C966" s="113"/>
      <c r="D966" s="131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31"/>
      <c r="Q966" s="15"/>
      <c r="R966" s="15"/>
      <c r="S966" s="15"/>
    </row>
    <row r="967">
      <c r="C967" s="113"/>
      <c r="D967" s="131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31"/>
      <c r="Q967" s="15"/>
      <c r="R967" s="15"/>
      <c r="S967" s="15"/>
    </row>
    <row r="968">
      <c r="C968" s="113"/>
      <c r="D968" s="131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31"/>
      <c r="Q968" s="15"/>
      <c r="R968" s="15"/>
      <c r="S968" s="15"/>
    </row>
    <row r="969">
      <c r="C969" s="113"/>
      <c r="D969" s="131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31"/>
      <c r="Q969" s="15"/>
      <c r="R969" s="15"/>
      <c r="S969" s="15"/>
    </row>
    <row r="970">
      <c r="C970" s="113"/>
      <c r="D970" s="131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31"/>
      <c r="Q970" s="15"/>
      <c r="R970" s="15"/>
      <c r="S970" s="15"/>
    </row>
    <row r="971">
      <c r="C971" s="113"/>
      <c r="D971" s="131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31"/>
      <c r="Q971" s="15"/>
      <c r="R971" s="15"/>
      <c r="S971" s="15"/>
    </row>
    <row r="972">
      <c r="C972" s="113"/>
      <c r="D972" s="131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31"/>
      <c r="Q972" s="15"/>
      <c r="R972" s="15"/>
      <c r="S972" s="15"/>
    </row>
    <row r="973">
      <c r="C973" s="113"/>
      <c r="D973" s="131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31"/>
      <c r="Q973" s="15"/>
      <c r="R973" s="15"/>
      <c r="S973" s="15"/>
    </row>
    <row r="974">
      <c r="C974" s="113"/>
      <c r="D974" s="131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31"/>
      <c r="Q974" s="15"/>
      <c r="R974" s="15"/>
      <c r="S974" s="15"/>
    </row>
    <row r="975">
      <c r="C975" s="113"/>
      <c r="D975" s="131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31"/>
      <c r="Q975" s="15"/>
      <c r="R975" s="15"/>
      <c r="S975" s="15"/>
    </row>
    <row r="976">
      <c r="C976" s="113"/>
      <c r="D976" s="131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31"/>
      <c r="Q976" s="15"/>
      <c r="R976" s="15"/>
      <c r="S976" s="15"/>
    </row>
    <row r="977">
      <c r="C977" s="113"/>
      <c r="D977" s="131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31"/>
      <c r="Q977" s="15"/>
      <c r="R977" s="15"/>
      <c r="S977" s="15"/>
    </row>
    <row r="978">
      <c r="C978" s="113"/>
      <c r="D978" s="131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31"/>
      <c r="Q978" s="15"/>
      <c r="R978" s="15"/>
      <c r="S978" s="15"/>
    </row>
    <row r="979">
      <c r="C979" s="113"/>
      <c r="D979" s="131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31"/>
      <c r="Q979" s="15"/>
      <c r="R979" s="15"/>
      <c r="S979" s="15"/>
    </row>
    <row r="980">
      <c r="C980" s="113"/>
      <c r="D980" s="131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31"/>
      <c r="Q980" s="15"/>
      <c r="R980" s="15"/>
      <c r="S980" s="15"/>
    </row>
    <row r="981">
      <c r="C981" s="113"/>
      <c r="D981" s="131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31"/>
      <c r="Q981" s="15"/>
      <c r="R981" s="15"/>
      <c r="S981" s="15"/>
    </row>
    <row r="982">
      <c r="C982" s="113"/>
      <c r="D982" s="131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31"/>
      <c r="Q982" s="15"/>
      <c r="R982" s="15"/>
      <c r="S982" s="15"/>
    </row>
    <row r="983">
      <c r="C983" s="113"/>
      <c r="D983" s="131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31"/>
      <c r="Q983" s="15"/>
      <c r="R983" s="15"/>
      <c r="S983" s="15"/>
    </row>
    <row r="984">
      <c r="C984" s="113"/>
      <c r="D984" s="131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31"/>
      <c r="Q984" s="15"/>
      <c r="R984" s="15"/>
      <c r="S984" s="15"/>
    </row>
    <row r="985">
      <c r="C985" s="113"/>
      <c r="D985" s="131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31"/>
      <c r="Q985" s="15"/>
      <c r="R985" s="15"/>
      <c r="S985" s="15"/>
    </row>
    <row r="986">
      <c r="C986" s="113"/>
      <c r="D986" s="131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31"/>
      <c r="Q986" s="15"/>
      <c r="R986" s="15"/>
      <c r="S986" s="15"/>
    </row>
    <row r="987">
      <c r="C987" s="113"/>
      <c r="D987" s="131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31"/>
      <c r="Q987" s="15"/>
      <c r="R987" s="15"/>
      <c r="S987" s="15"/>
    </row>
    <row r="988">
      <c r="C988" s="113"/>
      <c r="D988" s="131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31"/>
      <c r="Q988" s="15"/>
      <c r="R988" s="15"/>
      <c r="S988" s="15"/>
    </row>
    <row r="989">
      <c r="C989" s="113"/>
      <c r="D989" s="131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31"/>
      <c r="Q989" s="15"/>
      <c r="R989" s="15"/>
      <c r="S989" s="15"/>
    </row>
    <row r="990">
      <c r="C990" s="113"/>
      <c r="D990" s="131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31"/>
      <c r="Q990" s="15"/>
      <c r="R990" s="15"/>
      <c r="S990" s="15"/>
    </row>
    <row r="991">
      <c r="C991" s="113"/>
      <c r="D991" s="131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31"/>
      <c r="Q991" s="15"/>
      <c r="R991" s="15"/>
      <c r="S991" s="15"/>
    </row>
    <row r="992">
      <c r="C992" s="113"/>
      <c r="D992" s="131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31"/>
      <c r="Q992" s="15"/>
      <c r="R992" s="15"/>
      <c r="S992" s="15"/>
    </row>
    <row r="993">
      <c r="C993" s="113"/>
      <c r="D993" s="131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31"/>
      <c r="Q993" s="15"/>
      <c r="R993" s="15"/>
      <c r="S993" s="15"/>
    </row>
    <row r="994">
      <c r="C994" s="113"/>
      <c r="D994" s="131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31"/>
      <c r="Q994" s="15"/>
      <c r="R994" s="15"/>
      <c r="S994" s="1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5" max="5" width="20.88"/>
    <col customWidth="1" min="6" max="6" width="23.88"/>
    <col customWidth="1" min="7" max="7" width="22.75"/>
    <col customWidth="1" min="8" max="8" width="28.13"/>
  </cols>
  <sheetData>
    <row r="1">
      <c r="A1" s="8" t="s">
        <v>733</v>
      </c>
      <c r="B1" s="8" t="s">
        <v>734</v>
      </c>
      <c r="C1" s="8" t="s">
        <v>13285</v>
      </c>
      <c r="D1" s="8" t="s">
        <v>1461</v>
      </c>
      <c r="E1" s="8" t="s">
        <v>13286</v>
      </c>
      <c r="F1" s="12" t="s">
        <v>742</v>
      </c>
      <c r="G1" s="12" t="s">
        <v>741</v>
      </c>
      <c r="H1" s="8" t="s">
        <v>744</v>
      </c>
    </row>
    <row r="2">
      <c r="A2" s="8" t="s">
        <v>13287</v>
      </c>
      <c r="B2" s="13">
        <v>45679.0</v>
      </c>
      <c r="C2" s="68" t="s">
        <v>1465</v>
      </c>
      <c r="D2" s="8">
        <v>5000.0</v>
      </c>
      <c r="E2" s="68" t="s">
        <v>2212</v>
      </c>
      <c r="F2" s="69" t="str">
        <f t="shared" ref="F2:F82" si="1">IF(B2="","",CONCATENATE("CXG-",TEXT(B2,"MMYY")))</f>
        <v>CXG-0125</v>
      </c>
      <c r="G2" s="16" t="str">
        <f t="shared" ref="G2:G82" si="2">TEXT(B2,"MM/YYYY")</f>
        <v>01/2025</v>
      </c>
    </row>
    <row r="3">
      <c r="A3" s="8" t="s">
        <v>13288</v>
      </c>
      <c r="B3" s="13">
        <v>45685.0</v>
      </c>
      <c r="C3" s="8" t="s">
        <v>1478</v>
      </c>
      <c r="D3" s="8">
        <v>5000.0</v>
      </c>
      <c r="E3" s="8" t="s">
        <v>2212</v>
      </c>
      <c r="F3" s="69" t="str">
        <f t="shared" si="1"/>
        <v>CXG-0125</v>
      </c>
      <c r="G3" s="16" t="str">
        <f t="shared" si="2"/>
        <v>01/2025</v>
      </c>
    </row>
    <row r="4">
      <c r="A4" s="8" t="s">
        <v>13289</v>
      </c>
      <c r="B4" s="13">
        <v>45688.0</v>
      </c>
      <c r="C4" s="8" t="s">
        <v>1478</v>
      </c>
      <c r="D4" s="8">
        <v>1729.8</v>
      </c>
      <c r="E4" s="8" t="s">
        <v>2212</v>
      </c>
      <c r="F4" s="69" t="str">
        <f t="shared" si="1"/>
        <v>CXG-0125</v>
      </c>
      <c r="G4" s="16" t="str">
        <f t="shared" si="2"/>
        <v>01/2025</v>
      </c>
      <c r="H4" s="8" t="s">
        <v>4815</v>
      </c>
    </row>
    <row r="5">
      <c r="A5" s="8" t="s">
        <v>13290</v>
      </c>
      <c r="B5" s="13">
        <v>45689.0</v>
      </c>
      <c r="C5" s="8" t="s">
        <v>1465</v>
      </c>
      <c r="D5" s="8">
        <v>10000.0</v>
      </c>
      <c r="E5" s="8" t="s">
        <v>2212</v>
      </c>
      <c r="F5" s="69" t="str">
        <f t="shared" si="1"/>
        <v>CXG-0225</v>
      </c>
      <c r="G5" s="16" t="str">
        <f t="shared" si="2"/>
        <v>02/2025</v>
      </c>
    </row>
    <row r="6">
      <c r="A6" s="8" t="s">
        <v>13291</v>
      </c>
      <c r="B6" s="13">
        <v>45705.0</v>
      </c>
      <c r="C6" s="8" t="s">
        <v>2212</v>
      </c>
      <c r="D6" s="8">
        <v>5000.0</v>
      </c>
      <c r="E6" s="8" t="s">
        <v>1505</v>
      </c>
      <c r="F6" s="69" t="str">
        <f t="shared" si="1"/>
        <v>CXG-0225</v>
      </c>
      <c r="G6" s="16" t="str">
        <f t="shared" si="2"/>
        <v>02/2025</v>
      </c>
    </row>
    <row r="7">
      <c r="A7" s="8" t="s">
        <v>13292</v>
      </c>
      <c r="B7" s="13">
        <v>45706.0</v>
      </c>
      <c r="C7" s="8" t="s">
        <v>2212</v>
      </c>
      <c r="D7" s="8">
        <v>3682.11</v>
      </c>
      <c r="E7" s="8" t="s">
        <v>1478</v>
      </c>
      <c r="F7" s="69" t="str">
        <f t="shared" si="1"/>
        <v>CXG-0225</v>
      </c>
      <c r="G7" s="16" t="str">
        <f t="shared" si="2"/>
        <v>02/2025</v>
      </c>
    </row>
    <row r="8">
      <c r="A8" s="8" t="s">
        <v>13293</v>
      </c>
      <c r="B8" s="13">
        <v>45715.0</v>
      </c>
      <c r="C8" s="8" t="s">
        <v>1465</v>
      </c>
      <c r="D8" s="8">
        <v>200000.0</v>
      </c>
      <c r="E8" s="8" t="s">
        <v>1478</v>
      </c>
      <c r="F8" s="69" t="str">
        <f t="shared" si="1"/>
        <v>CXG-0225</v>
      </c>
      <c r="G8" s="16" t="str">
        <f t="shared" si="2"/>
        <v>02/2025</v>
      </c>
    </row>
    <row r="9">
      <c r="A9" s="8" t="s">
        <v>13294</v>
      </c>
      <c r="B9" s="13">
        <v>45716.0</v>
      </c>
      <c r="C9" s="8" t="s">
        <v>1465</v>
      </c>
      <c r="D9" s="8">
        <v>250000.0</v>
      </c>
      <c r="E9" s="8" t="s">
        <v>405</v>
      </c>
      <c r="F9" s="69" t="str">
        <f t="shared" si="1"/>
        <v>CXG-0225</v>
      </c>
      <c r="G9" s="16" t="str">
        <f t="shared" si="2"/>
        <v>02/2025</v>
      </c>
      <c r="H9" s="8" t="s">
        <v>13295</v>
      </c>
    </row>
    <row r="10">
      <c r="A10" s="8" t="s">
        <v>13296</v>
      </c>
      <c r="B10" s="13">
        <v>45716.0</v>
      </c>
      <c r="C10" s="8" t="s">
        <v>1465</v>
      </c>
      <c r="D10" s="8">
        <v>300000.0</v>
      </c>
      <c r="E10" s="8" t="s">
        <v>378</v>
      </c>
      <c r="F10" s="69" t="str">
        <f t="shared" si="1"/>
        <v>CXG-0225</v>
      </c>
      <c r="G10" s="16" t="str">
        <f t="shared" si="2"/>
        <v>02/2025</v>
      </c>
      <c r="H10" s="8" t="s">
        <v>13297</v>
      </c>
    </row>
    <row r="11">
      <c r="A11" s="8" t="s">
        <v>13298</v>
      </c>
      <c r="B11" s="13">
        <v>45716.0</v>
      </c>
      <c r="C11" s="8" t="s">
        <v>1465</v>
      </c>
      <c r="D11" s="8">
        <v>100000.0</v>
      </c>
      <c r="E11" s="8" t="s">
        <v>378</v>
      </c>
      <c r="F11" s="69" t="str">
        <f t="shared" si="1"/>
        <v>CXG-0225</v>
      </c>
      <c r="G11" s="16" t="str">
        <f t="shared" si="2"/>
        <v>02/2025</v>
      </c>
      <c r="H11" s="8" t="s">
        <v>13299</v>
      </c>
    </row>
    <row r="12">
      <c r="A12" s="8" t="s">
        <v>13300</v>
      </c>
      <c r="B12" s="13">
        <v>45716.0</v>
      </c>
      <c r="C12" s="8" t="s">
        <v>378</v>
      </c>
      <c r="D12" s="8">
        <v>51000.0</v>
      </c>
      <c r="E12" s="8" t="s">
        <v>1478</v>
      </c>
      <c r="F12" s="69" t="str">
        <f t="shared" si="1"/>
        <v>CXG-0225</v>
      </c>
      <c r="G12" s="16" t="str">
        <f t="shared" si="2"/>
        <v>02/2025</v>
      </c>
      <c r="H12" s="8" t="s">
        <v>13301</v>
      </c>
    </row>
    <row r="13">
      <c r="A13" s="8" t="s">
        <v>13302</v>
      </c>
      <c r="B13" s="13">
        <v>45716.0</v>
      </c>
      <c r="C13" s="8" t="s">
        <v>1465</v>
      </c>
      <c r="D13" s="8">
        <v>100000.0</v>
      </c>
      <c r="E13" s="8" t="s">
        <v>1520</v>
      </c>
      <c r="F13" s="69" t="str">
        <f t="shared" si="1"/>
        <v>CXG-0225</v>
      </c>
      <c r="G13" s="16" t="str">
        <f t="shared" si="2"/>
        <v>02/2025</v>
      </c>
      <c r="H13" s="8" t="s">
        <v>13303</v>
      </c>
    </row>
    <row r="14">
      <c r="A14" s="8" t="s">
        <v>13304</v>
      </c>
      <c r="B14" s="13">
        <v>45731.0</v>
      </c>
      <c r="C14" s="8" t="s">
        <v>1465</v>
      </c>
      <c r="D14" s="8">
        <v>30000.0</v>
      </c>
      <c r="E14" s="8" t="s">
        <v>1478</v>
      </c>
      <c r="F14" s="69" t="str">
        <f t="shared" si="1"/>
        <v>CXG-0325</v>
      </c>
      <c r="G14" s="16" t="str">
        <f t="shared" si="2"/>
        <v>03/2025</v>
      </c>
    </row>
    <row r="15">
      <c r="A15" s="8" t="s">
        <v>13305</v>
      </c>
      <c r="B15" s="13">
        <v>45737.0</v>
      </c>
      <c r="C15" s="8" t="s">
        <v>1478</v>
      </c>
      <c r="D15" s="8">
        <v>170000.0</v>
      </c>
      <c r="E15" s="8" t="s">
        <v>1505</v>
      </c>
      <c r="F15" s="69" t="str">
        <f t="shared" si="1"/>
        <v>CXG-0325</v>
      </c>
      <c r="G15" s="16" t="str">
        <f t="shared" si="2"/>
        <v>03/2025</v>
      </c>
    </row>
    <row r="16">
      <c r="A16" s="8" t="s">
        <v>13306</v>
      </c>
      <c r="B16" s="13">
        <v>45740.0</v>
      </c>
      <c r="C16" s="8" t="s">
        <v>1509</v>
      </c>
      <c r="D16" s="8">
        <v>11740.0</v>
      </c>
      <c r="E16" s="8" t="s">
        <v>1632</v>
      </c>
      <c r="F16" s="69" t="str">
        <f t="shared" si="1"/>
        <v>CXG-0325</v>
      </c>
      <c r="G16" s="16" t="str">
        <f t="shared" si="2"/>
        <v>03/2025</v>
      </c>
    </row>
    <row r="17">
      <c r="A17" s="8" t="s">
        <v>13307</v>
      </c>
      <c r="B17" s="13">
        <v>45743.0</v>
      </c>
      <c r="C17" s="8" t="s">
        <v>1478</v>
      </c>
      <c r="D17" s="8">
        <v>120000.0</v>
      </c>
      <c r="E17" s="8" t="s">
        <v>1505</v>
      </c>
      <c r="F17" s="69" t="str">
        <f t="shared" si="1"/>
        <v>CXG-0325</v>
      </c>
      <c r="G17" s="16" t="str">
        <f t="shared" si="2"/>
        <v>03/2025</v>
      </c>
    </row>
    <row r="18">
      <c r="A18" s="8" t="s">
        <v>13308</v>
      </c>
      <c r="B18" s="13">
        <v>45749.0</v>
      </c>
      <c r="C18" s="8" t="s">
        <v>1465</v>
      </c>
      <c r="D18" s="8">
        <v>755000.0</v>
      </c>
      <c r="E18" s="8" t="s">
        <v>1478</v>
      </c>
      <c r="F18" s="69" t="str">
        <f t="shared" si="1"/>
        <v>CXG-0425</v>
      </c>
      <c r="G18" s="16" t="str">
        <f t="shared" si="2"/>
        <v>04/2025</v>
      </c>
    </row>
    <row r="19">
      <c r="A19" s="8" t="s">
        <v>13309</v>
      </c>
      <c r="B19" s="13">
        <v>45749.0</v>
      </c>
      <c r="C19" s="8" t="s">
        <v>1509</v>
      </c>
      <c r="D19" s="8">
        <v>125574.0</v>
      </c>
      <c r="E19" s="8" t="s">
        <v>1478</v>
      </c>
      <c r="F19" s="69" t="str">
        <f t="shared" si="1"/>
        <v>CXG-0425</v>
      </c>
      <c r="G19" s="16" t="str">
        <f t="shared" si="2"/>
        <v>04/2025</v>
      </c>
    </row>
    <row r="20">
      <c r="A20" s="8" t="s">
        <v>13310</v>
      </c>
      <c r="B20" s="13">
        <v>45749.0</v>
      </c>
      <c r="C20" s="8" t="s">
        <v>1509</v>
      </c>
      <c r="D20" s="8">
        <v>34276.0</v>
      </c>
      <c r="E20" s="8" t="s">
        <v>1632</v>
      </c>
      <c r="F20" s="16" t="str">
        <f t="shared" si="1"/>
        <v>CXG-0425</v>
      </c>
      <c r="G20" s="16" t="str">
        <f t="shared" si="2"/>
        <v>04/2025</v>
      </c>
    </row>
    <row r="21">
      <c r="A21" s="8" t="s">
        <v>13311</v>
      </c>
      <c r="B21" s="13">
        <v>45750.0</v>
      </c>
      <c r="C21" s="8" t="s">
        <v>1509</v>
      </c>
      <c r="D21" s="8">
        <v>113957.0</v>
      </c>
      <c r="E21" s="8" t="s">
        <v>1478</v>
      </c>
      <c r="F21" s="16" t="str">
        <f t="shared" si="1"/>
        <v>CXG-0425</v>
      </c>
      <c r="G21" s="16" t="str">
        <f t="shared" si="2"/>
        <v>04/2025</v>
      </c>
    </row>
    <row r="22">
      <c r="A22" s="8" t="s">
        <v>13312</v>
      </c>
      <c r="B22" s="13">
        <v>45751.0</v>
      </c>
      <c r="C22" s="8" t="s">
        <v>1632</v>
      </c>
      <c r="D22" s="8">
        <v>100000.0</v>
      </c>
      <c r="E22" s="8" t="s">
        <v>1509</v>
      </c>
      <c r="F22" s="16" t="str">
        <f t="shared" si="1"/>
        <v>CXG-0425</v>
      </c>
      <c r="G22" s="16" t="str">
        <f t="shared" si="2"/>
        <v>04/2025</v>
      </c>
    </row>
    <row r="23">
      <c r="A23" s="8" t="s">
        <v>13313</v>
      </c>
      <c r="B23" s="13">
        <v>45752.0</v>
      </c>
      <c r="C23" s="8" t="s">
        <v>1509</v>
      </c>
      <c r="D23" s="8">
        <v>80195.0</v>
      </c>
      <c r="E23" s="8" t="s">
        <v>1478</v>
      </c>
      <c r="F23" s="16" t="str">
        <f t="shared" si="1"/>
        <v>CXG-0425</v>
      </c>
      <c r="G23" s="16" t="str">
        <f t="shared" si="2"/>
        <v>04/2025</v>
      </c>
    </row>
    <row r="24">
      <c r="A24" s="8" t="s">
        <v>13314</v>
      </c>
      <c r="B24" s="13">
        <v>45755.0</v>
      </c>
      <c r="C24" s="8" t="s">
        <v>1465</v>
      </c>
      <c r="D24" s="8">
        <v>144000.0</v>
      </c>
      <c r="E24" s="8" t="s">
        <v>1478</v>
      </c>
      <c r="F24" s="16" t="str">
        <f t="shared" si="1"/>
        <v>CXG-0425</v>
      </c>
      <c r="G24" s="16" t="str">
        <f t="shared" si="2"/>
        <v>04/2025</v>
      </c>
    </row>
    <row r="25">
      <c r="A25" s="8" t="s">
        <v>13315</v>
      </c>
      <c r="B25" s="13">
        <v>45755.0</v>
      </c>
      <c r="C25" s="8" t="s">
        <v>1509</v>
      </c>
      <c r="D25" s="8">
        <v>20000.0</v>
      </c>
      <c r="E25" s="8" t="s">
        <v>1632</v>
      </c>
      <c r="F25" s="16" t="str">
        <f t="shared" si="1"/>
        <v>CXG-0425</v>
      </c>
      <c r="G25" s="16" t="str">
        <f t="shared" si="2"/>
        <v>04/2025</v>
      </c>
    </row>
    <row r="26">
      <c r="A26" s="8" t="s">
        <v>13316</v>
      </c>
      <c r="B26" s="13">
        <v>45761.0</v>
      </c>
      <c r="C26" s="8" t="s">
        <v>1509</v>
      </c>
      <c r="D26" s="8">
        <v>50000.0</v>
      </c>
      <c r="E26" s="8" t="s">
        <v>1478</v>
      </c>
      <c r="F26" s="16" t="str">
        <f t="shared" si="1"/>
        <v>CXG-0425</v>
      </c>
      <c r="G26" s="16" t="str">
        <f t="shared" si="2"/>
        <v>04/2025</v>
      </c>
    </row>
    <row r="27">
      <c r="A27" s="8" t="s">
        <v>13317</v>
      </c>
      <c r="B27" s="13">
        <v>45786.0</v>
      </c>
      <c r="C27" s="8" t="s">
        <v>1465</v>
      </c>
      <c r="D27" s="8">
        <v>50000.0</v>
      </c>
      <c r="E27" s="8" t="s">
        <v>1520</v>
      </c>
      <c r="F27" s="16" t="str">
        <f t="shared" si="1"/>
        <v>CXG-0525</v>
      </c>
      <c r="G27" s="16" t="str">
        <f t="shared" si="2"/>
        <v>05/2025</v>
      </c>
    </row>
    <row r="28">
      <c r="A28" s="8" t="s">
        <v>13318</v>
      </c>
      <c r="B28" s="13">
        <v>45786.0</v>
      </c>
      <c r="C28" s="8" t="s">
        <v>1465</v>
      </c>
      <c r="D28" s="8">
        <v>50000.0</v>
      </c>
      <c r="E28" s="8" t="s">
        <v>1520</v>
      </c>
      <c r="F28" s="16" t="str">
        <f t="shared" si="1"/>
        <v>CXG-0525</v>
      </c>
      <c r="G28" s="16" t="str">
        <f t="shared" si="2"/>
        <v>05/2025</v>
      </c>
    </row>
    <row r="29">
      <c r="A29" s="8" t="s">
        <v>13319</v>
      </c>
      <c r="B29" s="13">
        <v>45791.0</v>
      </c>
      <c r="C29" s="8" t="s">
        <v>1509</v>
      </c>
      <c r="D29" s="8">
        <v>54000.0</v>
      </c>
      <c r="E29" s="8" t="s">
        <v>1478</v>
      </c>
      <c r="F29" s="16" t="str">
        <f t="shared" si="1"/>
        <v>CXG-0525</v>
      </c>
      <c r="G29" s="16" t="str">
        <f t="shared" si="2"/>
        <v>05/2025</v>
      </c>
    </row>
    <row r="30">
      <c r="A30" s="8" t="s">
        <v>13320</v>
      </c>
      <c r="B30" s="13">
        <v>45792.0</v>
      </c>
      <c r="C30" s="8" t="s">
        <v>1465</v>
      </c>
      <c r="D30" s="8">
        <v>10000.0</v>
      </c>
      <c r="E30" s="8" t="s">
        <v>1505</v>
      </c>
      <c r="F30" s="16" t="str">
        <f t="shared" si="1"/>
        <v>CXG-0525</v>
      </c>
      <c r="G30" s="16" t="str">
        <f t="shared" si="2"/>
        <v>05/2025</v>
      </c>
    </row>
    <row r="31">
      <c r="A31" s="8" t="s">
        <v>13321</v>
      </c>
      <c r="B31" s="13">
        <v>45796.0</v>
      </c>
      <c r="C31" s="8" t="s">
        <v>1465</v>
      </c>
      <c r="D31" s="8">
        <v>88000.0</v>
      </c>
      <c r="E31" s="8" t="s">
        <v>1520</v>
      </c>
      <c r="F31" s="16" t="str">
        <f t="shared" si="1"/>
        <v>CXG-0525</v>
      </c>
      <c r="G31" s="16" t="str">
        <f t="shared" si="2"/>
        <v>05/2025</v>
      </c>
    </row>
    <row r="32">
      <c r="A32" s="8" t="s">
        <v>13322</v>
      </c>
      <c r="B32" s="13">
        <v>45818.0</v>
      </c>
      <c r="C32" s="8" t="s">
        <v>1505</v>
      </c>
      <c r="D32" s="8">
        <v>10000.0</v>
      </c>
      <c r="E32" s="8" t="s">
        <v>1478</v>
      </c>
      <c r="F32" s="16" t="str">
        <f t="shared" si="1"/>
        <v>CXG-0625</v>
      </c>
      <c r="G32" s="16" t="str">
        <f t="shared" si="2"/>
        <v>06/2025</v>
      </c>
    </row>
    <row r="33">
      <c r="A33" s="8" t="s">
        <v>13323</v>
      </c>
      <c r="B33" s="13">
        <v>45820.0</v>
      </c>
      <c r="C33" s="8" t="s">
        <v>1465</v>
      </c>
      <c r="D33" s="8">
        <v>150000.0</v>
      </c>
      <c r="E33" s="8" t="s">
        <v>1509</v>
      </c>
      <c r="F33" s="16" t="str">
        <f t="shared" si="1"/>
        <v>CXG-0625</v>
      </c>
      <c r="G33" s="16" t="str">
        <f t="shared" si="2"/>
        <v>06/2025</v>
      </c>
      <c r="H33" s="8" t="s">
        <v>1881</v>
      </c>
    </row>
    <row r="34">
      <c r="A34" s="8" t="s">
        <v>13324</v>
      </c>
      <c r="B34" s="13">
        <v>45822.0</v>
      </c>
      <c r="C34" s="8" t="s">
        <v>1465</v>
      </c>
      <c r="D34" s="8">
        <v>300000.0</v>
      </c>
      <c r="E34" s="8" t="s">
        <v>1509</v>
      </c>
      <c r="F34" s="16" t="str">
        <f t="shared" si="1"/>
        <v>CXG-0625</v>
      </c>
      <c r="G34" s="16" t="str">
        <f t="shared" si="2"/>
        <v>06/2025</v>
      </c>
      <c r="H34" s="8" t="s">
        <v>13325</v>
      </c>
    </row>
    <row r="35">
      <c r="A35" s="8" t="s">
        <v>13326</v>
      </c>
      <c r="B35" s="13">
        <v>45824.0</v>
      </c>
      <c r="C35" s="8" t="s">
        <v>1465</v>
      </c>
      <c r="D35" s="8">
        <v>143000.0</v>
      </c>
      <c r="E35" s="8" t="s">
        <v>1509</v>
      </c>
      <c r="F35" s="16" t="str">
        <f t="shared" si="1"/>
        <v>CXG-0625</v>
      </c>
      <c r="G35" s="16" t="str">
        <f t="shared" si="2"/>
        <v>06/2025</v>
      </c>
      <c r="H35" s="8" t="s">
        <v>13327</v>
      </c>
    </row>
    <row r="36">
      <c r="A36" s="8" t="s">
        <v>13328</v>
      </c>
      <c r="B36" s="13">
        <v>45824.0</v>
      </c>
      <c r="C36" s="8" t="s">
        <v>1465</v>
      </c>
      <c r="D36" s="8">
        <v>36408.0</v>
      </c>
      <c r="E36" s="8" t="s">
        <v>1509</v>
      </c>
      <c r="F36" s="16" t="str">
        <f t="shared" si="1"/>
        <v>CXG-0625</v>
      </c>
      <c r="G36" s="16" t="str">
        <f t="shared" si="2"/>
        <v>06/2025</v>
      </c>
      <c r="H36" s="8" t="s">
        <v>13327</v>
      </c>
    </row>
    <row r="37">
      <c r="A37" s="8" t="s">
        <v>13329</v>
      </c>
      <c r="B37" s="13">
        <v>45827.0</v>
      </c>
      <c r="C37" s="8" t="s">
        <v>1465</v>
      </c>
      <c r="D37" s="8">
        <v>60000.0</v>
      </c>
      <c r="E37" s="8" t="s">
        <v>1509</v>
      </c>
      <c r="F37" s="16" t="str">
        <f t="shared" si="1"/>
        <v>CXG-0625</v>
      </c>
      <c r="G37" s="16" t="str">
        <f t="shared" si="2"/>
        <v>06/2025</v>
      </c>
      <c r="H37" s="8" t="s">
        <v>1890</v>
      </c>
    </row>
    <row r="38">
      <c r="A38" s="8" t="s">
        <v>13330</v>
      </c>
      <c r="B38" s="13">
        <v>45833.0</v>
      </c>
      <c r="C38" s="8" t="s">
        <v>1509</v>
      </c>
      <c r="D38" s="8">
        <v>95000.0</v>
      </c>
      <c r="E38" s="8" t="s">
        <v>1505</v>
      </c>
      <c r="F38" s="16" t="str">
        <f t="shared" si="1"/>
        <v>CXG-0625</v>
      </c>
      <c r="G38" s="16" t="str">
        <f t="shared" si="2"/>
        <v>06/2025</v>
      </c>
      <c r="H38" s="8" t="s">
        <v>1509</v>
      </c>
    </row>
    <row r="39">
      <c r="A39" s="8" t="s">
        <v>13331</v>
      </c>
      <c r="B39" s="13">
        <v>45839.0</v>
      </c>
      <c r="C39" s="8" t="s">
        <v>1465</v>
      </c>
      <c r="D39" s="8">
        <v>200000.0</v>
      </c>
      <c r="E39" s="8" t="s">
        <v>1478</v>
      </c>
      <c r="F39" s="16" t="str">
        <f t="shared" si="1"/>
        <v>CXG-0725</v>
      </c>
      <c r="G39" s="16" t="str">
        <f t="shared" si="2"/>
        <v>07/2025</v>
      </c>
    </row>
    <row r="40">
      <c r="A40" s="8" t="s">
        <v>13332</v>
      </c>
      <c r="B40" s="13">
        <v>45846.0</v>
      </c>
      <c r="C40" s="8" t="s">
        <v>1509</v>
      </c>
      <c r="D40" s="8">
        <v>42000.0</v>
      </c>
      <c r="E40" s="8" t="s">
        <v>1478</v>
      </c>
      <c r="F40" s="16" t="str">
        <f t="shared" si="1"/>
        <v>CXG-0725</v>
      </c>
      <c r="G40" s="16" t="str">
        <f t="shared" si="2"/>
        <v>07/2025</v>
      </c>
      <c r="H40" s="8" t="s">
        <v>13333</v>
      </c>
    </row>
    <row r="41">
      <c r="A41" s="8" t="s">
        <v>13334</v>
      </c>
      <c r="B41" s="13">
        <v>45848.0</v>
      </c>
      <c r="C41" s="8" t="s">
        <v>1465</v>
      </c>
      <c r="D41" s="8">
        <v>4201.0</v>
      </c>
      <c r="E41" s="8" t="s">
        <v>1520</v>
      </c>
      <c r="F41" s="16" t="str">
        <f t="shared" si="1"/>
        <v>CXG-0725</v>
      </c>
      <c r="G41" s="16" t="str">
        <f t="shared" si="2"/>
        <v>07/2025</v>
      </c>
    </row>
    <row r="42">
      <c r="A42" s="8" t="s">
        <v>13335</v>
      </c>
      <c r="B42" s="13">
        <v>45848.0</v>
      </c>
      <c r="C42" s="8" t="s">
        <v>1465</v>
      </c>
      <c r="D42" s="8">
        <v>18476.38</v>
      </c>
      <c r="E42" s="8" t="s">
        <v>1478</v>
      </c>
      <c r="F42" s="16" t="str">
        <f t="shared" si="1"/>
        <v>CXG-0725</v>
      </c>
      <c r="G42" s="16" t="str">
        <f t="shared" si="2"/>
        <v>07/2025</v>
      </c>
      <c r="H42" s="8" t="s">
        <v>13336</v>
      </c>
    </row>
    <row r="43">
      <c r="A43" s="8" t="s">
        <v>13337</v>
      </c>
      <c r="B43" s="13">
        <v>45848.0</v>
      </c>
      <c r="C43" s="8" t="s">
        <v>1505</v>
      </c>
      <c r="D43" s="8">
        <v>100000.0</v>
      </c>
      <c r="E43" s="8" t="s">
        <v>1478</v>
      </c>
      <c r="F43" s="16" t="str">
        <f t="shared" si="1"/>
        <v>CXG-0725</v>
      </c>
      <c r="G43" s="16" t="str">
        <f t="shared" si="2"/>
        <v>07/2025</v>
      </c>
    </row>
    <row r="44">
      <c r="A44" s="8" t="s">
        <v>13338</v>
      </c>
      <c r="B44" s="13">
        <v>45849.0</v>
      </c>
      <c r="C44" s="8" t="s">
        <v>1478</v>
      </c>
      <c r="D44" s="8">
        <v>39450.0</v>
      </c>
      <c r="E44" s="8" t="s">
        <v>1465</v>
      </c>
      <c r="F44" s="16" t="str">
        <f t="shared" si="1"/>
        <v>CXG-0725</v>
      </c>
      <c r="G44" s="16" t="str">
        <f t="shared" si="2"/>
        <v>07/2025</v>
      </c>
      <c r="H44" s="8" t="s">
        <v>13339</v>
      </c>
    </row>
    <row r="45">
      <c r="A45" s="8" t="s">
        <v>13340</v>
      </c>
      <c r="B45" s="13">
        <v>45850.0</v>
      </c>
      <c r="C45" s="8" t="s">
        <v>1509</v>
      </c>
      <c r="D45" s="8">
        <v>50000.0</v>
      </c>
      <c r="E45" s="8" t="s">
        <v>1478</v>
      </c>
      <c r="F45" s="16" t="str">
        <f t="shared" si="1"/>
        <v>CXG-0725</v>
      </c>
      <c r="G45" s="16" t="str">
        <f t="shared" si="2"/>
        <v>07/2025</v>
      </c>
      <c r="H45" s="8" t="s">
        <v>13341</v>
      </c>
    </row>
    <row r="46">
      <c r="A46" s="8" t="s">
        <v>13342</v>
      </c>
      <c r="B46" s="13">
        <v>45852.0</v>
      </c>
      <c r="C46" s="8" t="s">
        <v>1509</v>
      </c>
      <c r="D46" s="8">
        <v>147000.0</v>
      </c>
      <c r="E46" s="8" t="s">
        <v>1478</v>
      </c>
      <c r="F46" s="16" t="str">
        <f t="shared" si="1"/>
        <v>CXG-0725</v>
      </c>
      <c r="G46" s="16" t="str">
        <f t="shared" si="2"/>
        <v>07/2025</v>
      </c>
      <c r="H46" s="8" t="s">
        <v>13333</v>
      </c>
    </row>
    <row r="47">
      <c r="A47" s="8" t="s">
        <v>13343</v>
      </c>
      <c r="B47" s="13">
        <v>45853.0</v>
      </c>
      <c r="C47" s="8" t="s">
        <v>1509</v>
      </c>
      <c r="D47" s="8">
        <v>100000.0</v>
      </c>
      <c r="E47" s="8" t="s">
        <v>1505</v>
      </c>
      <c r="F47" s="16" t="str">
        <f t="shared" si="1"/>
        <v>CXG-0725</v>
      </c>
      <c r="G47" s="16" t="str">
        <f t="shared" si="2"/>
        <v>07/2025</v>
      </c>
      <c r="H47" s="8" t="s">
        <v>13344</v>
      </c>
    </row>
    <row r="48">
      <c r="A48" s="8" t="s">
        <v>13345</v>
      </c>
      <c r="B48" s="13">
        <v>45853.0</v>
      </c>
      <c r="C48" s="8" t="s">
        <v>1509</v>
      </c>
      <c r="D48" s="8">
        <v>13624.0</v>
      </c>
      <c r="E48" s="8" t="s">
        <v>1505</v>
      </c>
      <c r="F48" s="16" t="str">
        <f t="shared" si="1"/>
        <v>CXG-0725</v>
      </c>
      <c r="G48" s="16" t="str">
        <f t="shared" si="2"/>
        <v>07/2025</v>
      </c>
      <c r="H48" s="8" t="s">
        <v>13344</v>
      </c>
    </row>
    <row r="49">
      <c r="A49" s="8" t="s">
        <v>13346</v>
      </c>
      <c r="B49" s="13">
        <v>45852.0</v>
      </c>
      <c r="C49" s="8" t="s">
        <v>1509</v>
      </c>
      <c r="D49" s="8">
        <v>8854.0</v>
      </c>
      <c r="E49" s="8" t="s">
        <v>1478</v>
      </c>
      <c r="F49" s="16" t="str">
        <f t="shared" si="1"/>
        <v>CXG-0725</v>
      </c>
      <c r="G49" s="16" t="str">
        <f t="shared" si="2"/>
        <v>07/2025</v>
      </c>
      <c r="H49" s="8" t="s">
        <v>13333</v>
      </c>
    </row>
    <row r="50">
      <c r="A50" s="8" t="s">
        <v>13347</v>
      </c>
      <c r="B50" s="13">
        <v>45856.0</v>
      </c>
      <c r="C50" s="8" t="s">
        <v>1505</v>
      </c>
      <c r="D50" s="8">
        <v>30000.0</v>
      </c>
      <c r="E50" s="8" t="s">
        <v>1478</v>
      </c>
      <c r="F50" s="16" t="str">
        <f t="shared" si="1"/>
        <v>CXG-0725</v>
      </c>
      <c r="G50" s="16" t="str">
        <f t="shared" si="2"/>
        <v>07/2025</v>
      </c>
    </row>
    <row r="51">
      <c r="A51" s="8" t="s">
        <v>13348</v>
      </c>
      <c r="B51" s="13">
        <v>45862.0</v>
      </c>
      <c r="C51" s="8" t="s">
        <v>1509</v>
      </c>
      <c r="D51" s="8">
        <v>80347.0</v>
      </c>
      <c r="E51" s="8" t="s">
        <v>1478</v>
      </c>
      <c r="F51" s="16" t="str">
        <f t="shared" si="1"/>
        <v>CXG-0725</v>
      </c>
      <c r="G51" s="16" t="str">
        <f t="shared" si="2"/>
        <v>07/2025</v>
      </c>
      <c r="H51" s="8" t="s">
        <v>13341</v>
      </c>
    </row>
    <row r="52">
      <c r="A52" s="8" t="s">
        <v>13349</v>
      </c>
      <c r="B52" s="13">
        <v>45866.0</v>
      </c>
      <c r="C52" s="8" t="s">
        <v>1509</v>
      </c>
      <c r="D52" s="8">
        <v>154280.0</v>
      </c>
      <c r="E52" s="8" t="s">
        <v>1478</v>
      </c>
      <c r="F52" s="16" t="str">
        <f t="shared" si="1"/>
        <v>CXG-0725</v>
      </c>
      <c r="G52" s="16" t="str">
        <f t="shared" si="2"/>
        <v>07/2025</v>
      </c>
      <c r="H52" s="8" t="s">
        <v>13341</v>
      </c>
    </row>
    <row r="53">
      <c r="A53" s="8" t="s">
        <v>13350</v>
      </c>
      <c r="B53" s="13">
        <v>45870.0</v>
      </c>
      <c r="C53" s="8" t="s">
        <v>1509</v>
      </c>
      <c r="D53" s="8">
        <v>47786.0</v>
      </c>
      <c r="E53" s="8" t="s">
        <v>1478</v>
      </c>
      <c r="F53" s="16" t="str">
        <f t="shared" si="1"/>
        <v>CXG-0825</v>
      </c>
      <c r="G53" s="16" t="str">
        <f t="shared" si="2"/>
        <v>08/2025</v>
      </c>
    </row>
    <row r="54">
      <c r="A54" s="8" t="s">
        <v>13351</v>
      </c>
      <c r="B54" s="13">
        <v>45874.0</v>
      </c>
      <c r="C54" s="8" t="s">
        <v>1509</v>
      </c>
      <c r="D54" s="8">
        <v>1355.0</v>
      </c>
      <c r="E54" s="8" t="s">
        <v>1478</v>
      </c>
      <c r="F54" s="16" t="str">
        <f t="shared" si="1"/>
        <v>CXG-0825</v>
      </c>
      <c r="G54" s="16" t="str">
        <f t="shared" si="2"/>
        <v>08/2025</v>
      </c>
    </row>
    <row r="55">
      <c r="A55" s="8" t="s">
        <v>13352</v>
      </c>
      <c r="B55" s="13">
        <v>45875.0</v>
      </c>
      <c r="C55" s="8" t="s">
        <v>1509</v>
      </c>
      <c r="D55" s="8">
        <v>100000.0</v>
      </c>
      <c r="E55" s="8" t="s">
        <v>1478</v>
      </c>
      <c r="F55" s="16" t="str">
        <f t="shared" si="1"/>
        <v>CXG-0825</v>
      </c>
      <c r="G55" s="16" t="str">
        <f t="shared" si="2"/>
        <v>08/2025</v>
      </c>
    </row>
    <row r="56">
      <c r="A56" s="8" t="s">
        <v>13353</v>
      </c>
      <c r="B56" s="13">
        <v>45888.0</v>
      </c>
      <c r="C56" s="8" t="s">
        <v>1509</v>
      </c>
      <c r="D56" s="8">
        <v>19572.0</v>
      </c>
      <c r="E56" s="8" t="s">
        <v>1505</v>
      </c>
      <c r="F56" s="16" t="str">
        <f t="shared" si="1"/>
        <v>CXG-0825</v>
      </c>
      <c r="G56" s="16" t="str">
        <f t="shared" si="2"/>
        <v>08/2025</v>
      </c>
    </row>
    <row r="57">
      <c r="A57" s="8" t="s">
        <v>13354</v>
      </c>
      <c r="B57" s="13">
        <v>45895.0</v>
      </c>
      <c r="C57" s="8" t="s">
        <v>1478</v>
      </c>
      <c r="D57" s="8">
        <v>22450.3</v>
      </c>
      <c r="E57" s="8" t="s">
        <v>378</v>
      </c>
      <c r="F57" s="16" t="str">
        <f t="shared" si="1"/>
        <v>CXG-0825</v>
      </c>
      <c r="G57" s="16" t="str">
        <f t="shared" si="2"/>
        <v>08/2025</v>
      </c>
    </row>
    <row r="58">
      <c r="A58" s="8" t="s">
        <v>13355</v>
      </c>
      <c r="B58" s="13">
        <v>45940.0</v>
      </c>
      <c r="C58" s="8" t="s">
        <v>1509</v>
      </c>
      <c r="D58" s="8">
        <v>100000.0</v>
      </c>
      <c r="E58" s="8" t="s">
        <v>1478</v>
      </c>
      <c r="F58" s="16" t="str">
        <f t="shared" si="1"/>
        <v>CXG-1025</v>
      </c>
      <c r="G58" s="16" t="str">
        <f t="shared" si="2"/>
        <v>10/2025</v>
      </c>
    </row>
    <row r="59">
      <c r="A59" s="8" t="s">
        <v>13356</v>
      </c>
      <c r="B59" s="19">
        <v>45944.0</v>
      </c>
      <c r="C59" s="8" t="s">
        <v>1509</v>
      </c>
      <c r="D59" s="8">
        <v>100000.0</v>
      </c>
      <c r="E59" s="8" t="s">
        <v>1478</v>
      </c>
      <c r="F59" s="16" t="str">
        <f t="shared" si="1"/>
        <v>CXG-1025</v>
      </c>
      <c r="G59" s="16" t="str">
        <f t="shared" si="2"/>
        <v>10/2025</v>
      </c>
    </row>
    <row r="60">
      <c r="A60" s="8" t="s">
        <v>13357</v>
      </c>
      <c r="B60" s="19">
        <v>45944.0</v>
      </c>
      <c r="C60" s="8" t="s">
        <v>1509</v>
      </c>
      <c r="D60" s="8">
        <v>10500.0</v>
      </c>
      <c r="E60" s="8" t="s">
        <v>2212</v>
      </c>
      <c r="F60" s="16" t="str">
        <f t="shared" si="1"/>
        <v>CXG-1025</v>
      </c>
      <c r="G60" s="16" t="str">
        <f t="shared" si="2"/>
        <v>10/2025</v>
      </c>
    </row>
    <row r="61">
      <c r="A61" s="10" t="s">
        <v>13358</v>
      </c>
      <c r="B61" s="19">
        <v>45945.0</v>
      </c>
      <c r="C61" s="8" t="s">
        <v>1509</v>
      </c>
      <c r="D61" s="8">
        <v>200000.0</v>
      </c>
      <c r="E61" s="8" t="s">
        <v>1478</v>
      </c>
      <c r="F61" s="16" t="str">
        <f t="shared" si="1"/>
        <v>CXG-1025</v>
      </c>
      <c r="G61" s="16" t="str">
        <f t="shared" si="2"/>
        <v>10/2025</v>
      </c>
    </row>
    <row r="62">
      <c r="A62" s="8" t="s">
        <v>13359</v>
      </c>
      <c r="B62" s="19">
        <v>45945.0</v>
      </c>
      <c r="C62" s="8" t="s">
        <v>1478</v>
      </c>
      <c r="D62" s="8">
        <v>20000.0</v>
      </c>
      <c r="E62" s="8" t="s">
        <v>2212</v>
      </c>
      <c r="F62" s="16" t="str">
        <f t="shared" si="1"/>
        <v>CXG-1025</v>
      </c>
      <c r="G62" s="16" t="str">
        <f t="shared" si="2"/>
        <v>10/2025</v>
      </c>
    </row>
    <row r="63">
      <c r="A63" s="8" t="s">
        <v>13360</v>
      </c>
      <c r="B63" s="19">
        <v>45952.0</v>
      </c>
      <c r="C63" s="8" t="s">
        <v>1509</v>
      </c>
      <c r="D63" s="8">
        <v>9986.0</v>
      </c>
      <c r="E63" s="8" t="s">
        <v>2212</v>
      </c>
      <c r="F63" s="16" t="str">
        <f t="shared" si="1"/>
        <v>CXG-1025</v>
      </c>
      <c r="G63" s="16" t="str">
        <f t="shared" si="2"/>
        <v>10/2025</v>
      </c>
    </row>
    <row r="64">
      <c r="A64" s="8" t="s">
        <v>13361</v>
      </c>
      <c r="B64" s="19">
        <v>45957.0</v>
      </c>
      <c r="C64" s="8" t="s">
        <v>1478</v>
      </c>
      <c r="D64" s="8">
        <v>20000.0</v>
      </c>
      <c r="E64" s="8" t="s">
        <v>2212</v>
      </c>
      <c r="F64" s="16" t="str">
        <f t="shared" si="1"/>
        <v>CXG-1025</v>
      </c>
      <c r="G64" s="16" t="str">
        <f t="shared" si="2"/>
        <v>10/2025</v>
      </c>
    </row>
    <row r="65">
      <c r="A65" s="8" t="s">
        <v>13362</v>
      </c>
      <c r="B65" s="13">
        <v>45964.0</v>
      </c>
      <c r="C65" s="8" t="s">
        <v>2193</v>
      </c>
      <c r="D65" s="8">
        <v>19990.58</v>
      </c>
      <c r="E65" s="8" t="s">
        <v>2212</v>
      </c>
      <c r="F65" s="16" t="str">
        <f t="shared" si="1"/>
        <v>CXG-1125</v>
      </c>
      <c r="G65" s="16" t="str">
        <f t="shared" si="2"/>
        <v>11/2025</v>
      </c>
    </row>
    <row r="66">
      <c r="A66" s="8" t="s">
        <v>13363</v>
      </c>
      <c r="B66" s="19">
        <v>45980.0</v>
      </c>
      <c r="C66" s="8" t="s">
        <v>1478</v>
      </c>
      <c r="D66" s="8">
        <v>20000.0</v>
      </c>
      <c r="E66" s="8" t="s">
        <v>2212</v>
      </c>
      <c r="F66" s="16" t="str">
        <f t="shared" si="1"/>
        <v>CXG-1125</v>
      </c>
      <c r="G66" s="16" t="str">
        <f t="shared" si="2"/>
        <v>11/2025</v>
      </c>
    </row>
    <row r="67">
      <c r="A67" s="8" t="s">
        <v>13364</v>
      </c>
      <c r="B67" s="19">
        <v>45985.0</v>
      </c>
      <c r="C67" s="8" t="s">
        <v>1478</v>
      </c>
      <c r="D67" s="8">
        <v>300.0</v>
      </c>
      <c r="E67" s="8" t="s">
        <v>2212</v>
      </c>
      <c r="F67" s="16" t="str">
        <f t="shared" si="1"/>
        <v>CXG-1125</v>
      </c>
      <c r="G67" s="16" t="str">
        <f t="shared" si="2"/>
        <v>11/2025</v>
      </c>
    </row>
    <row r="68">
      <c r="A68" s="8" t="s">
        <v>13365</v>
      </c>
      <c r="B68" s="13">
        <v>45993.0</v>
      </c>
      <c r="C68" s="8" t="s">
        <v>1478</v>
      </c>
      <c r="D68" s="8">
        <v>20000.0</v>
      </c>
      <c r="E68" s="8" t="s">
        <v>2212</v>
      </c>
      <c r="F68" s="16" t="str">
        <f t="shared" si="1"/>
        <v>CXG-1225</v>
      </c>
      <c r="G68" s="16" t="str">
        <f t="shared" si="2"/>
        <v>12/2025</v>
      </c>
    </row>
    <row r="69">
      <c r="A69" s="8" t="s">
        <v>13366</v>
      </c>
      <c r="B69" s="13">
        <v>46000.0</v>
      </c>
      <c r="C69" s="8" t="s">
        <v>1478</v>
      </c>
      <c r="D69" s="8">
        <v>20000.0</v>
      </c>
      <c r="E69" s="8" t="s">
        <v>2212</v>
      </c>
      <c r="F69" s="16" t="str">
        <f t="shared" si="1"/>
        <v>CXG-1225</v>
      </c>
      <c r="G69" s="16" t="str">
        <f t="shared" si="2"/>
        <v>12/2025</v>
      </c>
    </row>
    <row r="70">
      <c r="A70" s="8" t="s">
        <v>13367</v>
      </c>
      <c r="B70" s="13">
        <v>46023.0</v>
      </c>
      <c r="C70" s="8" t="s">
        <v>1478</v>
      </c>
      <c r="D70" s="8">
        <v>500000.0</v>
      </c>
      <c r="E70" s="8" t="s">
        <v>378</v>
      </c>
      <c r="F70" s="16" t="str">
        <f t="shared" si="1"/>
        <v>CXG-0126</v>
      </c>
      <c r="G70" s="16" t="str">
        <f t="shared" si="2"/>
        <v>01/2026</v>
      </c>
      <c r="H70" s="8" t="s">
        <v>13368</v>
      </c>
    </row>
    <row r="71">
      <c r="A71" s="8" t="s">
        <v>13369</v>
      </c>
      <c r="B71" s="13">
        <v>46027.0</v>
      </c>
      <c r="C71" s="8" t="s">
        <v>1478</v>
      </c>
      <c r="D71" s="8">
        <v>20000.0</v>
      </c>
      <c r="E71" s="8" t="s">
        <v>2212</v>
      </c>
      <c r="F71" s="16" t="str">
        <f t="shared" si="1"/>
        <v>CXG-0126</v>
      </c>
      <c r="G71" s="16" t="str">
        <f t="shared" si="2"/>
        <v>01/2026</v>
      </c>
    </row>
    <row r="72">
      <c r="A72" s="8" t="s">
        <v>13370</v>
      </c>
      <c r="B72" s="13">
        <v>46029.0</v>
      </c>
      <c r="C72" s="8" t="s">
        <v>378</v>
      </c>
      <c r="D72" s="8">
        <v>500000.0</v>
      </c>
      <c r="E72" s="8" t="s">
        <v>1478</v>
      </c>
      <c r="F72" s="16" t="str">
        <f t="shared" si="1"/>
        <v>CXG-0126</v>
      </c>
      <c r="G72" s="16" t="str">
        <f t="shared" si="2"/>
        <v>01/2026</v>
      </c>
    </row>
    <row r="73">
      <c r="A73" s="8" t="s">
        <v>13371</v>
      </c>
      <c r="B73" s="13">
        <v>46056.0</v>
      </c>
      <c r="C73" s="8" t="s">
        <v>1478</v>
      </c>
      <c r="D73" s="8">
        <v>10000.0</v>
      </c>
      <c r="E73" s="8" t="s">
        <v>2212</v>
      </c>
      <c r="F73" s="16" t="str">
        <f t="shared" si="1"/>
        <v>CXG-0226</v>
      </c>
      <c r="G73" s="16" t="str">
        <f t="shared" si="2"/>
        <v>02/2026</v>
      </c>
    </row>
    <row r="74">
      <c r="A74" s="8" t="s">
        <v>13372</v>
      </c>
      <c r="B74" s="13">
        <v>46073.0</v>
      </c>
      <c r="C74" s="8" t="s">
        <v>1478</v>
      </c>
      <c r="D74" s="8">
        <v>60000.0</v>
      </c>
      <c r="E74" s="8" t="s">
        <v>405</v>
      </c>
      <c r="F74" s="16" t="str">
        <f t="shared" si="1"/>
        <v>CXG-0226</v>
      </c>
      <c r="G74" s="16" t="str">
        <f t="shared" si="2"/>
        <v>02/2026</v>
      </c>
      <c r="H74" s="8" t="s">
        <v>13373</v>
      </c>
    </row>
    <row r="75">
      <c r="A75" s="8" t="s">
        <v>13374</v>
      </c>
      <c r="B75" s="13">
        <v>46126.0</v>
      </c>
      <c r="C75" s="8" t="s">
        <v>2193</v>
      </c>
      <c r="D75" s="8">
        <v>123810.2</v>
      </c>
      <c r="E75" s="8" t="s">
        <v>1478</v>
      </c>
      <c r="F75" s="16" t="str">
        <f t="shared" si="1"/>
        <v>CXG-0426</v>
      </c>
      <c r="G75" s="16" t="str">
        <f t="shared" si="2"/>
        <v>04/2026</v>
      </c>
    </row>
    <row r="76">
      <c r="A76" s="8" t="s">
        <v>13375</v>
      </c>
      <c r="B76" s="13">
        <v>46127.0</v>
      </c>
      <c r="C76" s="8" t="s">
        <v>2193</v>
      </c>
      <c r="D76" s="8">
        <v>83375.42</v>
      </c>
      <c r="E76" s="8" t="s">
        <v>1478</v>
      </c>
      <c r="F76" s="16" t="str">
        <f t="shared" si="1"/>
        <v>CXG-0426</v>
      </c>
      <c r="G76" s="16" t="str">
        <f t="shared" si="2"/>
        <v>04/2026</v>
      </c>
    </row>
    <row r="77">
      <c r="A77" s="8" t="s">
        <v>13376</v>
      </c>
      <c r="B77" s="13">
        <v>46127.0</v>
      </c>
      <c r="C77" s="8" t="s">
        <v>2193</v>
      </c>
      <c r="D77" s="8">
        <v>39794.61</v>
      </c>
      <c r="E77" s="8" t="s">
        <v>1478</v>
      </c>
      <c r="F77" s="16" t="str">
        <f t="shared" si="1"/>
        <v>CXG-0426</v>
      </c>
      <c r="G77" s="16" t="str">
        <f t="shared" si="2"/>
        <v>04/2026</v>
      </c>
    </row>
    <row r="78">
      <c r="A78" s="8" t="s">
        <v>13377</v>
      </c>
      <c r="B78" s="13">
        <v>46129.0</v>
      </c>
      <c r="C78" s="8" t="s">
        <v>1509</v>
      </c>
      <c r="D78" s="8">
        <v>90580.0</v>
      </c>
      <c r="E78" s="8" t="s">
        <v>1505</v>
      </c>
      <c r="F78" s="16" t="str">
        <f t="shared" si="1"/>
        <v>CXG-0426</v>
      </c>
      <c r="G78" s="16" t="str">
        <f t="shared" si="2"/>
        <v>04/2026</v>
      </c>
    </row>
    <row r="79">
      <c r="A79" s="8" t="s">
        <v>13378</v>
      </c>
      <c r="B79" s="13">
        <v>46130.0</v>
      </c>
      <c r="C79" s="8" t="s">
        <v>1505</v>
      </c>
      <c r="D79" s="8">
        <v>65000.0</v>
      </c>
      <c r="E79" s="8" t="s">
        <v>1478</v>
      </c>
      <c r="F79" s="16" t="str">
        <f t="shared" si="1"/>
        <v>CXG-0426</v>
      </c>
      <c r="G79" s="16" t="str">
        <f t="shared" si="2"/>
        <v>04/2026</v>
      </c>
    </row>
    <row r="80">
      <c r="A80" s="8" t="s">
        <v>13379</v>
      </c>
      <c r="B80" s="13">
        <v>46171.0</v>
      </c>
      <c r="C80" s="8" t="s">
        <v>2193</v>
      </c>
      <c r="D80" s="8">
        <v>100000.0</v>
      </c>
      <c r="E80" s="8" t="s">
        <v>1478</v>
      </c>
      <c r="F80" s="16" t="str">
        <f t="shared" si="1"/>
        <v>CXG-0526</v>
      </c>
      <c r="G80" s="16" t="str">
        <f t="shared" si="2"/>
        <v>05/2026</v>
      </c>
    </row>
    <row r="81">
      <c r="A81" s="8" t="s">
        <v>13380</v>
      </c>
      <c r="B81" s="13">
        <v>46171.0</v>
      </c>
      <c r="C81" s="8" t="s">
        <v>1505</v>
      </c>
      <c r="D81" s="8">
        <v>30000.0</v>
      </c>
      <c r="E81" s="8" t="s">
        <v>1478</v>
      </c>
      <c r="F81" s="16" t="str">
        <f t="shared" si="1"/>
        <v>CXG-0526</v>
      </c>
      <c r="G81" s="16" t="str">
        <f t="shared" si="2"/>
        <v>05/2026</v>
      </c>
    </row>
    <row r="82">
      <c r="A82" s="8" t="s">
        <v>13381</v>
      </c>
      <c r="B82" s="13">
        <v>46171.0</v>
      </c>
      <c r="C82" s="8" t="s">
        <v>2193</v>
      </c>
      <c r="D82" s="8">
        <v>50000.0</v>
      </c>
      <c r="E82" s="8" t="s">
        <v>1478</v>
      </c>
      <c r="F82" s="16" t="str">
        <f t="shared" si="1"/>
        <v>CXG-0526</v>
      </c>
      <c r="G82" s="16" t="str">
        <f t="shared" si="2"/>
        <v>05/2026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0.75"/>
    <col customWidth="1" min="4" max="4" width="20.38"/>
    <col customWidth="1" min="5" max="5" width="19.5"/>
    <col customWidth="1" min="6" max="6" width="14.5"/>
    <col customWidth="1" min="7" max="7" width="21.0"/>
  </cols>
  <sheetData>
    <row r="1">
      <c r="A1" s="8" t="s">
        <v>733</v>
      </c>
      <c r="B1" s="129" t="s">
        <v>734</v>
      </c>
      <c r="C1" s="8" t="s">
        <v>7463</v>
      </c>
      <c r="D1" s="32" t="s">
        <v>1461</v>
      </c>
      <c r="E1" s="8" t="s">
        <v>744</v>
      </c>
      <c r="F1" s="12" t="s">
        <v>741</v>
      </c>
      <c r="G1" s="12" t="s">
        <v>742</v>
      </c>
    </row>
    <row r="2">
      <c r="A2" s="8" t="s">
        <v>13061</v>
      </c>
      <c r="B2" s="115">
        <v>45658.0</v>
      </c>
      <c r="C2" s="68" t="s">
        <v>3277</v>
      </c>
      <c r="D2" s="32">
        <v>450158.0</v>
      </c>
      <c r="F2" s="15" t="str">
        <f t="shared" ref="F2:F202" si="1">TEXT(B2,"MM/YYYY")</f>
        <v>01/2025</v>
      </c>
      <c r="G2" s="15" t="str">
        <f t="shared" ref="G2:G202" si="2">IF(B2="","",CONCATENATE("CXG-",TEXT(B2,"MMYY")))</f>
        <v>CXG-0125</v>
      </c>
    </row>
    <row r="3">
      <c r="A3" s="8" t="s">
        <v>13062</v>
      </c>
      <c r="B3" s="115">
        <v>45658.0</v>
      </c>
      <c r="C3" s="68" t="s">
        <v>9816</v>
      </c>
      <c r="D3" s="32">
        <v>0.0</v>
      </c>
      <c r="F3" s="15" t="str">
        <f t="shared" si="1"/>
        <v>01/2025</v>
      </c>
      <c r="G3" s="15" t="str">
        <f t="shared" si="2"/>
        <v>CXG-0125</v>
      </c>
    </row>
    <row r="4">
      <c r="A4" s="8" t="s">
        <v>13063</v>
      </c>
      <c r="B4" s="115">
        <v>45658.0</v>
      </c>
      <c r="C4" s="68" t="s">
        <v>1505</v>
      </c>
      <c r="D4" s="32">
        <v>7499.4</v>
      </c>
      <c r="F4" s="15" t="str">
        <f t="shared" si="1"/>
        <v>01/2025</v>
      </c>
      <c r="G4" s="15" t="str">
        <f t="shared" si="2"/>
        <v>CXG-0125</v>
      </c>
    </row>
    <row r="5">
      <c r="A5" s="8" t="s">
        <v>13064</v>
      </c>
      <c r="B5" s="115">
        <v>45658.0</v>
      </c>
      <c r="C5" s="68" t="s">
        <v>1465</v>
      </c>
      <c r="D5" s="32">
        <v>1159633.01</v>
      </c>
      <c r="F5" s="15" t="str">
        <f t="shared" si="1"/>
        <v>01/2025</v>
      </c>
      <c r="G5" s="15" t="str">
        <f t="shared" si="2"/>
        <v>CXG-0125</v>
      </c>
    </row>
    <row r="6">
      <c r="A6" s="8" t="s">
        <v>13065</v>
      </c>
      <c r="B6" s="115">
        <v>45658.0</v>
      </c>
      <c r="C6" s="68" t="s">
        <v>2212</v>
      </c>
      <c r="D6" s="32">
        <v>0.0</v>
      </c>
      <c r="F6" s="15" t="str">
        <f t="shared" si="1"/>
        <v>01/2025</v>
      </c>
      <c r="G6" s="15" t="str">
        <f t="shared" si="2"/>
        <v>CXG-0125</v>
      </c>
    </row>
    <row r="7">
      <c r="A7" s="8" t="s">
        <v>13066</v>
      </c>
      <c r="B7" s="115">
        <v>45658.0</v>
      </c>
      <c r="C7" s="68" t="s">
        <v>1478</v>
      </c>
      <c r="D7" s="32">
        <v>969848.0</v>
      </c>
      <c r="F7" s="15" t="str">
        <f t="shared" si="1"/>
        <v>01/2025</v>
      </c>
      <c r="G7" s="15" t="str">
        <f t="shared" si="2"/>
        <v>CXG-0125</v>
      </c>
    </row>
    <row r="8">
      <c r="A8" s="8" t="s">
        <v>13067</v>
      </c>
      <c r="B8" s="115">
        <v>45658.0</v>
      </c>
      <c r="C8" s="68" t="s">
        <v>1520</v>
      </c>
      <c r="D8" s="32">
        <v>0.0</v>
      </c>
      <c r="F8" s="15" t="str">
        <f t="shared" si="1"/>
        <v>01/2025</v>
      </c>
      <c r="G8" s="15" t="str">
        <f t="shared" si="2"/>
        <v>CXG-0125</v>
      </c>
    </row>
    <row r="9">
      <c r="A9" s="8" t="s">
        <v>13068</v>
      </c>
      <c r="B9" s="115">
        <v>45658.0</v>
      </c>
      <c r="C9" s="68" t="s">
        <v>1509</v>
      </c>
      <c r="D9" s="32">
        <v>0.0</v>
      </c>
      <c r="F9" s="15" t="str">
        <f t="shared" si="1"/>
        <v>01/2025</v>
      </c>
      <c r="G9" s="15" t="str">
        <f t="shared" si="2"/>
        <v>CXG-0125</v>
      </c>
    </row>
    <row r="10">
      <c r="A10" s="8" t="s">
        <v>13069</v>
      </c>
      <c r="B10" s="115">
        <v>45658.0</v>
      </c>
      <c r="C10" s="68" t="s">
        <v>378</v>
      </c>
      <c r="D10" s="32">
        <v>0.0</v>
      </c>
      <c r="F10" s="15" t="str">
        <f t="shared" si="1"/>
        <v>01/2025</v>
      </c>
      <c r="G10" s="15" t="str">
        <f t="shared" si="2"/>
        <v>CXG-0125</v>
      </c>
    </row>
    <row r="11">
      <c r="A11" s="8" t="s">
        <v>13070</v>
      </c>
      <c r="B11" s="115">
        <v>45658.0</v>
      </c>
      <c r="C11" s="68" t="s">
        <v>405</v>
      </c>
      <c r="D11" s="32">
        <v>0.0</v>
      </c>
      <c r="F11" s="15" t="str">
        <f t="shared" si="1"/>
        <v>01/2025</v>
      </c>
      <c r="G11" s="15" t="str">
        <f t="shared" si="2"/>
        <v>CXG-0125</v>
      </c>
    </row>
    <row r="12">
      <c r="A12" s="8" t="s">
        <v>13071</v>
      </c>
      <c r="B12" s="115">
        <v>45658.0</v>
      </c>
      <c r="C12" s="68" t="s">
        <v>1575</v>
      </c>
      <c r="D12" s="32">
        <v>0.0</v>
      </c>
      <c r="F12" s="15" t="str">
        <f t="shared" si="1"/>
        <v>01/2025</v>
      </c>
      <c r="G12" s="15" t="str">
        <f t="shared" si="2"/>
        <v>CXG-0125</v>
      </c>
    </row>
    <row r="13">
      <c r="A13" s="8" t="s">
        <v>13382</v>
      </c>
      <c r="B13" s="115">
        <v>45689.0</v>
      </c>
      <c r="C13" s="8" t="s">
        <v>3277</v>
      </c>
      <c r="D13" s="32">
        <v>0.0</v>
      </c>
      <c r="F13" s="15" t="str">
        <f t="shared" si="1"/>
        <v>02/2025</v>
      </c>
      <c r="G13" s="15" t="str">
        <f t="shared" si="2"/>
        <v>CXG-0225</v>
      </c>
    </row>
    <row r="14">
      <c r="A14" s="8" t="s">
        <v>13072</v>
      </c>
      <c r="B14" s="115">
        <v>45689.0</v>
      </c>
      <c r="C14" s="8" t="s">
        <v>9816</v>
      </c>
      <c r="D14" s="32">
        <v>0.0</v>
      </c>
      <c r="F14" s="15" t="str">
        <f t="shared" si="1"/>
        <v>02/2025</v>
      </c>
      <c r="G14" s="15" t="str">
        <f t="shared" si="2"/>
        <v>CXG-0225</v>
      </c>
    </row>
    <row r="15">
      <c r="A15" s="8" t="s">
        <v>13073</v>
      </c>
      <c r="B15" s="115">
        <v>45689.0</v>
      </c>
      <c r="C15" s="8" t="s">
        <v>1505</v>
      </c>
      <c r="D15" s="32">
        <v>11117.26</v>
      </c>
      <c r="F15" s="15" t="str">
        <f t="shared" si="1"/>
        <v>02/2025</v>
      </c>
      <c r="G15" s="15" t="str">
        <f t="shared" si="2"/>
        <v>CXG-0225</v>
      </c>
    </row>
    <row r="16">
      <c r="A16" s="8" t="s">
        <v>13074</v>
      </c>
      <c r="B16" s="115">
        <v>45689.0</v>
      </c>
      <c r="C16" s="8" t="s">
        <v>1465</v>
      </c>
      <c r="D16" s="32">
        <v>160597.41</v>
      </c>
      <c r="F16" s="15" t="str">
        <f t="shared" si="1"/>
        <v>02/2025</v>
      </c>
      <c r="G16" s="15" t="str">
        <f t="shared" si="2"/>
        <v>CXG-0225</v>
      </c>
    </row>
    <row r="17">
      <c r="A17" s="8" t="s">
        <v>13075</v>
      </c>
      <c r="B17" s="115">
        <v>45689.0</v>
      </c>
      <c r="C17" s="8" t="s">
        <v>2212</v>
      </c>
      <c r="D17" s="32">
        <v>5700.95</v>
      </c>
      <c r="F17" s="15" t="str">
        <f t="shared" si="1"/>
        <v>02/2025</v>
      </c>
      <c r="G17" s="15" t="str">
        <f t="shared" si="2"/>
        <v>CXG-0225</v>
      </c>
    </row>
    <row r="18">
      <c r="A18" s="8" t="s">
        <v>13076</v>
      </c>
      <c r="B18" s="115">
        <v>45689.0</v>
      </c>
      <c r="C18" s="8" t="s">
        <v>1478</v>
      </c>
      <c r="D18" s="32">
        <v>292439.93</v>
      </c>
      <c r="F18" s="15" t="str">
        <f t="shared" si="1"/>
        <v>02/2025</v>
      </c>
      <c r="G18" s="15" t="str">
        <f t="shared" si="2"/>
        <v>CXG-0225</v>
      </c>
    </row>
    <row r="19">
      <c r="A19" s="8" t="s">
        <v>13077</v>
      </c>
      <c r="B19" s="115">
        <v>45689.0</v>
      </c>
      <c r="C19" s="8" t="s">
        <v>1520</v>
      </c>
      <c r="D19" s="32">
        <v>90.7</v>
      </c>
      <c r="F19" s="15" t="str">
        <f t="shared" si="1"/>
        <v>02/2025</v>
      </c>
      <c r="G19" s="15" t="str">
        <f t="shared" si="2"/>
        <v>CXG-0225</v>
      </c>
    </row>
    <row r="20">
      <c r="A20" s="8" t="s">
        <v>13078</v>
      </c>
      <c r="B20" s="115">
        <v>45689.0</v>
      </c>
      <c r="C20" s="8" t="s">
        <v>1509</v>
      </c>
      <c r="D20" s="32">
        <v>0.0</v>
      </c>
      <c r="F20" s="15" t="str">
        <f t="shared" si="1"/>
        <v>02/2025</v>
      </c>
      <c r="G20" s="15" t="str">
        <f t="shared" si="2"/>
        <v>CXG-0225</v>
      </c>
    </row>
    <row r="21">
      <c r="A21" s="8" t="s">
        <v>13079</v>
      </c>
      <c r="B21" s="115">
        <v>45689.0</v>
      </c>
      <c r="C21" s="8" t="s">
        <v>378</v>
      </c>
      <c r="D21" s="32">
        <v>0.0</v>
      </c>
      <c r="F21" s="15" t="str">
        <f t="shared" si="1"/>
        <v>02/2025</v>
      </c>
      <c r="G21" s="15" t="str">
        <f t="shared" si="2"/>
        <v>CXG-0225</v>
      </c>
    </row>
    <row r="22">
      <c r="A22" s="8" t="s">
        <v>13080</v>
      </c>
      <c r="B22" s="115">
        <v>45689.0</v>
      </c>
      <c r="C22" s="8" t="s">
        <v>405</v>
      </c>
      <c r="D22" s="32">
        <v>0.0</v>
      </c>
      <c r="F22" s="15" t="str">
        <f t="shared" si="1"/>
        <v>02/2025</v>
      </c>
      <c r="G22" s="15" t="str">
        <f t="shared" si="2"/>
        <v>CXG-0225</v>
      </c>
    </row>
    <row r="23">
      <c r="A23" s="8" t="s">
        <v>13081</v>
      </c>
      <c r="B23" s="115">
        <v>45689.0</v>
      </c>
      <c r="C23" s="8" t="s">
        <v>1575</v>
      </c>
      <c r="D23" s="32">
        <v>0.0</v>
      </c>
      <c r="F23" s="15" t="str">
        <f t="shared" si="1"/>
        <v>02/2025</v>
      </c>
      <c r="G23" s="15" t="str">
        <f t="shared" si="2"/>
        <v>CXG-0225</v>
      </c>
    </row>
    <row r="24">
      <c r="A24" s="8" t="s">
        <v>13082</v>
      </c>
      <c r="B24" s="115">
        <v>45717.0</v>
      </c>
      <c r="C24" s="68" t="s">
        <v>3277</v>
      </c>
      <c r="D24" s="32">
        <v>0.0</v>
      </c>
      <c r="F24" s="15" t="str">
        <f t="shared" si="1"/>
        <v>03/2025</v>
      </c>
      <c r="G24" s="15" t="str">
        <f t="shared" si="2"/>
        <v>CXG-0325</v>
      </c>
    </row>
    <row r="25">
      <c r="A25" s="8" t="s">
        <v>13383</v>
      </c>
      <c r="B25" s="115">
        <v>45717.0</v>
      </c>
      <c r="C25" s="68" t="s">
        <v>9816</v>
      </c>
      <c r="D25" s="32">
        <v>0.0</v>
      </c>
      <c r="F25" s="15" t="str">
        <f t="shared" si="1"/>
        <v>03/2025</v>
      </c>
      <c r="G25" s="15" t="str">
        <f t="shared" si="2"/>
        <v>CXG-0325</v>
      </c>
    </row>
    <row r="26">
      <c r="A26" s="8" t="s">
        <v>13083</v>
      </c>
      <c r="B26" s="115">
        <v>45717.0</v>
      </c>
      <c r="C26" s="68" t="s">
        <v>1505</v>
      </c>
      <c r="D26" s="32">
        <v>3862.09</v>
      </c>
      <c r="F26" s="15" t="str">
        <f t="shared" si="1"/>
        <v>03/2025</v>
      </c>
      <c r="G26" s="15" t="str">
        <f t="shared" si="2"/>
        <v>CXG-0325</v>
      </c>
    </row>
    <row r="27">
      <c r="A27" s="8" t="s">
        <v>13084</v>
      </c>
      <c r="B27" s="115">
        <v>45717.0</v>
      </c>
      <c r="C27" s="68" t="s">
        <v>1465</v>
      </c>
      <c r="D27" s="32">
        <v>45292.85</v>
      </c>
      <c r="F27" s="15" t="str">
        <f t="shared" si="1"/>
        <v>03/2025</v>
      </c>
      <c r="G27" s="15" t="str">
        <f t="shared" si="2"/>
        <v>CXG-0325</v>
      </c>
    </row>
    <row r="28">
      <c r="A28" s="8" t="s">
        <v>13085</v>
      </c>
      <c r="B28" s="115">
        <v>45717.0</v>
      </c>
      <c r="C28" s="68" t="s">
        <v>2212</v>
      </c>
      <c r="D28" s="32">
        <v>0.0</v>
      </c>
      <c r="F28" s="15" t="str">
        <f t="shared" si="1"/>
        <v>03/2025</v>
      </c>
      <c r="G28" s="15" t="str">
        <f t="shared" si="2"/>
        <v>CXG-0325</v>
      </c>
    </row>
    <row r="29">
      <c r="A29" s="8" t="s">
        <v>13086</v>
      </c>
      <c r="B29" s="115">
        <v>45717.0</v>
      </c>
      <c r="C29" s="68" t="s">
        <v>1478</v>
      </c>
      <c r="D29" s="32">
        <v>926211.5</v>
      </c>
      <c r="F29" s="15" t="str">
        <f t="shared" si="1"/>
        <v>03/2025</v>
      </c>
      <c r="G29" s="15" t="str">
        <f t="shared" si="2"/>
        <v>CXG-0325</v>
      </c>
    </row>
    <row r="30">
      <c r="A30" s="8" t="s">
        <v>13087</v>
      </c>
      <c r="B30" s="115">
        <v>45717.0</v>
      </c>
      <c r="C30" s="68" t="s">
        <v>1520</v>
      </c>
      <c r="D30" s="32">
        <v>210799.94</v>
      </c>
      <c r="F30" s="15" t="str">
        <f t="shared" si="1"/>
        <v>03/2025</v>
      </c>
      <c r="G30" s="15" t="str">
        <f t="shared" si="2"/>
        <v>CXG-0325</v>
      </c>
    </row>
    <row r="31">
      <c r="A31" s="8" t="s">
        <v>13088</v>
      </c>
      <c r="B31" s="115">
        <v>45717.0</v>
      </c>
      <c r="C31" s="68" t="s">
        <v>1509</v>
      </c>
      <c r="D31" s="32">
        <v>10000.75</v>
      </c>
      <c r="F31" s="15" t="str">
        <f t="shared" si="1"/>
        <v>03/2025</v>
      </c>
      <c r="G31" s="15" t="str">
        <f t="shared" si="2"/>
        <v>CXG-0325</v>
      </c>
    </row>
    <row r="32">
      <c r="A32" s="8" t="s">
        <v>13089</v>
      </c>
      <c r="B32" s="115">
        <v>45717.0</v>
      </c>
      <c r="C32" s="68" t="s">
        <v>378</v>
      </c>
      <c r="D32" s="32">
        <v>340000.0</v>
      </c>
      <c r="F32" s="15" t="str">
        <f t="shared" si="1"/>
        <v>03/2025</v>
      </c>
      <c r="G32" s="15" t="str">
        <f t="shared" si="2"/>
        <v>CXG-0325</v>
      </c>
    </row>
    <row r="33">
      <c r="A33" s="8" t="s">
        <v>13090</v>
      </c>
      <c r="B33" s="115">
        <v>45717.0</v>
      </c>
      <c r="C33" s="68" t="s">
        <v>405</v>
      </c>
      <c r="D33" s="32">
        <v>250000.0</v>
      </c>
      <c r="F33" s="15" t="str">
        <f t="shared" si="1"/>
        <v>03/2025</v>
      </c>
      <c r="G33" s="15" t="str">
        <f t="shared" si="2"/>
        <v>CXG-0325</v>
      </c>
    </row>
    <row r="34">
      <c r="A34" s="8" t="s">
        <v>13091</v>
      </c>
      <c r="B34" s="115">
        <v>45717.0</v>
      </c>
      <c r="C34" s="68" t="s">
        <v>1575</v>
      </c>
      <c r="D34" s="32">
        <v>0.0</v>
      </c>
      <c r="F34" s="15" t="str">
        <f t="shared" si="1"/>
        <v>03/2025</v>
      </c>
      <c r="G34" s="15" t="str">
        <f t="shared" si="2"/>
        <v>CXG-0325</v>
      </c>
    </row>
    <row r="35">
      <c r="A35" s="8" t="s">
        <v>13092</v>
      </c>
      <c r="B35" s="115">
        <v>45717.0</v>
      </c>
      <c r="C35" s="8" t="s">
        <v>1632</v>
      </c>
      <c r="D35" s="32">
        <v>0.0</v>
      </c>
      <c r="E35" s="15"/>
      <c r="F35" s="15" t="str">
        <f t="shared" si="1"/>
        <v>03/2025</v>
      </c>
      <c r="G35" s="15" t="str">
        <f t="shared" si="2"/>
        <v>CXG-0325</v>
      </c>
    </row>
    <row r="36">
      <c r="A36" s="8" t="s">
        <v>13093</v>
      </c>
      <c r="B36" s="115">
        <v>45748.0</v>
      </c>
      <c r="C36" s="8" t="s">
        <v>3277</v>
      </c>
      <c r="D36" s="32">
        <v>0.0</v>
      </c>
      <c r="F36" s="15" t="str">
        <f t="shared" si="1"/>
        <v>04/2025</v>
      </c>
      <c r="G36" s="15" t="str">
        <f t="shared" si="2"/>
        <v>CXG-0425</v>
      </c>
    </row>
    <row r="37">
      <c r="A37" s="8" t="s">
        <v>13094</v>
      </c>
      <c r="B37" s="115">
        <v>45748.0</v>
      </c>
      <c r="C37" s="8" t="s">
        <v>9816</v>
      </c>
      <c r="D37" s="32">
        <v>0.0</v>
      </c>
      <c r="F37" s="15" t="str">
        <f t="shared" si="1"/>
        <v>04/2025</v>
      </c>
      <c r="G37" s="15" t="str">
        <f t="shared" si="2"/>
        <v>CXG-0425</v>
      </c>
    </row>
    <row r="38">
      <c r="A38" s="8" t="s">
        <v>13095</v>
      </c>
      <c r="B38" s="115">
        <v>45748.0</v>
      </c>
      <c r="C38" s="8" t="s">
        <v>1505</v>
      </c>
      <c r="D38" s="32">
        <v>9174.53</v>
      </c>
      <c r="F38" s="15" t="str">
        <f t="shared" si="1"/>
        <v>04/2025</v>
      </c>
      <c r="G38" s="15" t="str">
        <f t="shared" si="2"/>
        <v>CXG-0425</v>
      </c>
    </row>
    <row r="39">
      <c r="A39" s="8" t="s">
        <v>13096</v>
      </c>
      <c r="B39" s="115">
        <v>45748.0</v>
      </c>
      <c r="C39" s="8" t="s">
        <v>1465</v>
      </c>
      <c r="D39" s="32">
        <v>652229.59</v>
      </c>
      <c r="F39" s="15" t="str">
        <f t="shared" si="1"/>
        <v>04/2025</v>
      </c>
      <c r="G39" s="15" t="str">
        <f t="shared" si="2"/>
        <v>CXG-0425</v>
      </c>
    </row>
    <row r="40">
      <c r="A40" s="8" t="s">
        <v>13097</v>
      </c>
      <c r="B40" s="115">
        <v>45748.0</v>
      </c>
      <c r="C40" s="8" t="s">
        <v>2212</v>
      </c>
      <c r="D40" s="32">
        <v>0.0</v>
      </c>
      <c r="F40" s="15" t="str">
        <f t="shared" si="1"/>
        <v>04/2025</v>
      </c>
      <c r="G40" s="15" t="str">
        <f t="shared" si="2"/>
        <v>CXG-0425</v>
      </c>
    </row>
    <row r="41">
      <c r="A41" s="8" t="s">
        <v>13098</v>
      </c>
      <c r="B41" s="115">
        <v>45748.0</v>
      </c>
      <c r="C41" s="8" t="s">
        <v>1478</v>
      </c>
      <c r="D41" s="32">
        <v>-84431.13</v>
      </c>
      <c r="F41" s="15" t="str">
        <f t="shared" si="1"/>
        <v>04/2025</v>
      </c>
      <c r="G41" s="15" t="str">
        <f t="shared" si="2"/>
        <v>CXG-0425</v>
      </c>
    </row>
    <row r="42">
      <c r="A42" s="8" t="s">
        <v>13099</v>
      </c>
      <c r="B42" s="115">
        <v>45748.0</v>
      </c>
      <c r="C42" s="8" t="s">
        <v>1520</v>
      </c>
      <c r="D42" s="32">
        <v>25593.94</v>
      </c>
      <c r="F42" s="15" t="str">
        <f t="shared" si="1"/>
        <v>04/2025</v>
      </c>
      <c r="G42" s="15" t="str">
        <f t="shared" si="2"/>
        <v>CXG-0425</v>
      </c>
    </row>
    <row r="43">
      <c r="A43" s="8" t="s">
        <v>13100</v>
      </c>
      <c r="B43" s="115">
        <v>45748.0</v>
      </c>
      <c r="C43" s="8" t="s">
        <v>1509</v>
      </c>
      <c r="D43" s="32">
        <v>169945.56</v>
      </c>
      <c r="F43" s="15" t="str">
        <f t="shared" si="1"/>
        <v>04/2025</v>
      </c>
      <c r="G43" s="15" t="str">
        <f t="shared" si="2"/>
        <v>CXG-0425</v>
      </c>
    </row>
    <row r="44">
      <c r="A44" s="8" t="s">
        <v>13101</v>
      </c>
      <c r="B44" s="115">
        <v>45748.0</v>
      </c>
      <c r="C44" s="8" t="s">
        <v>378</v>
      </c>
      <c r="D44" s="32">
        <v>0.0</v>
      </c>
      <c r="F44" s="15" t="str">
        <f t="shared" si="1"/>
        <v>04/2025</v>
      </c>
      <c r="G44" s="15" t="str">
        <f t="shared" si="2"/>
        <v>CXG-0425</v>
      </c>
    </row>
    <row r="45">
      <c r="A45" s="8" t="s">
        <v>13102</v>
      </c>
      <c r="B45" s="115">
        <v>45748.0</v>
      </c>
      <c r="C45" s="8" t="s">
        <v>405</v>
      </c>
      <c r="D45" s="32">
        <v>0.0</v>
      </c>
      <c r="F45" s="15" t="str">
        <f t="shared" si="1"/>
        <v>04/2025</v>
      </c>
      <c r="G45" s="15" t="str">
        <f t="shared" si="2"/>
        <v>CXG-0425</v>
      </c>
    </row>
    <row r="46">
      <c r="A46" s="8" t="s">
        <v>13103</v>
      </c>
      <c r="B46" s="115">
        <v>45748.0</v>
      </c>
      <c r="C46" s="8" t="s">
        <v>1575</v>
      </c>
      <c r="D46" s="32">
        <v>0.0</v>
      </c>
      <c r="F46" s="15" t="str">
        <f t="shared" si="1"/>
        <v>04/2025</v>
      </c>
      <c r="G46" s="15" t="str">
        <f t="shared" si="2"/>
        <v>CXG-0425</v>
      </c>
    </row>
    <row r="47">
      <c r="A47" s="8" t="s">
        <v>13104</v>
      </c>
      <c r="B47" s="115">
        <v>45748.0</v>
      </c>
      <c r="C47" s="8" t="s">
        <v>1632</v>
      </c>
      <c r="D47" s="32">
        <v>-54276.0</v>
      </c>
      <c r="E47" s="15"/>
      <c r="F47" s="15" t="str">
        <f t="shared" si="1"/>
        <v>04/2025</v>
      </c>
      <c r="G47" s="15" t="str">
        <f t="shared" si="2"/>
        <v>CXG-0425</v>
      </c>
    </row>
    <row r="48">
      <c r="A48" s="8" t="s">
        <v>13106</v>
      </c>
      <c r="B48" s="115">
        <v>45778.0</v>
      </c>
      <c r="C48" s="68" t="s">
        <v>3277</v>
      </c>
      <c r="D48" s="32">
        <v>0.0</v>
      </c>
      <c r="F48" s="15" t="str">
        <f t="shared" si="1"/>
        <v>05/2025</v>
      </c>
      <c r="G48" s="15" t="str">
        <f t="shared" si="2"/>
        <v>CXG-0525</v>
      </c>
    </row>
    <row r="49">
      <c r="A49" s="8" t="s">
        <v>13107</v>
      </c>
      <c r="B49" s="115">
        <v>45778.0</v>
      </c>
      <c r="C49" s="68" t="s">
        <v>9816</v>
      </c>
      <c r="D49" s="32">
        <v>0.0</v>
      </c>
      <c r="F49" s="15" t="str">
        <f t="shared" si="1"/>
        <v>05/2025</v>
      </c>
      <c r="G49" s="15" t="str">
        <f t="shared" si="2"/>
        <v>CXG-0525</v>
      </c>
    </row>
    <row r="50">
      <c r="A50" s="8" t="s">
        <v>13108</v>
      </c>
      <c r="B50" s="115">
        <v>45778.0</v>
      </c>
      <c r="C50" s="68" t="s">
        <v>1505</v>
      </c>
      <c r="D50" s="32">
        <v>99701.12</v>
      </c>
      <c r="F50" s="15" t="str">
        <f t="shared" si="1"/>
        <v>05/2025</v>
      </c>
      <c r="G50" s="15" t="str">
        <f t="shared" si="2"/>
        <v>CXG-0525</v>
      </c>
    </row>
    <row r="51">
      <c r="A51" s="8" t="s">
        <v>13109</v>
      </c>
      <c r="B51" s="115">
        <v>45778.0</v>
      </c>
      <c r="C51" s="68" t="s">
        <v>1465</v>
      </c>
      <c r="D51" s="32">
        <v>-9978.69</v>
      </c>
      <c r="F51" s="15" t="str">
        <f t="shared" si="1"/>
        <v>05/2025</v>
      </c>
      <c r="G51" s="15" t="str">
        <f t="shared" si="2"/>
        <v>CXG-0525</v>
      </c>
    </row>
    <row r="52">
      <c r="A52" s="8" t="s">
        <v>13110</v>
      </c>
      <c r="B52" s="115">
        <v>45778.0</v>
      </c>
      <c r="C52" s="68" t="s">
        <v>2212</v>
      </c>
      <c r="D52" s="32">
        <v>0.0</v>
      </c>
      <c r="F52" s="15" t="str">
        <f t="shared" si="1"/>
        <v>05/2025</v>
      </c>
      <c r="G52" s="15" t="str">
        <f t="shared" si="2"/>
        <v>CXG-0525</v>
      </c>
    </row>
    <row r="53">
      <c r="A53" s="8" t="s">
        <v>13111</v>
      </c>
      <c r="B53" s="115">
        <v>45778.0</v>
      </c>
      <c r="C53" s="68" t="s">
        <v>1478</v>
      </c>
      <c r="D53" s="32">
        <v>163854.5</v>
      </c>
      <c r="F53" s="15" t="str">
        <f t="shared" si="1"/>
        <v>05/2025</v>
      </c>
      <c r="G53" s="15" t="str">
        <f t="shared" si="2"/>
        <v>CXG-0525</v>
      </c>
    </row>
    <row r="54">
      <c r="A54" s="8" t="s">
        <v>13112</v>
      </c>
      <c r="B54" s="115">
        <v>45778.0</v>
      </c>
      <c r="C54" s="68" t="s">
        <v>1520</v>
      </c>
      <c r="D54" s="32">
        <v>98.94</v>
      </c>
      <c r="F54" s="15" t="str">
        <f t="shared" si="1"/>
        <v>05/2025</v>
      </c>
      <c r="G54" s="15" t="str">
        <f t="shared" si="2"/>
        <v>CXG-0525</v>
      </c>
    </row>
    <row r="55">
      <c r="A55" s="8" t="s">
        <v>13113</v>
      </c>
      <c r="B55" s="115">
        <v>45778.0</v>
      </c>
      <c r="C55" s="68" t="s">
        <v>1509</v>
      </c>
      <c r="D55" s="32">
        <v>0.0</v>
      </c>
      <c r="F55" s="15" t="str">
        <f t="shared" si="1"/>
        <v>05/2025</v>
      </c>
      <c r="G55" s="15" t="str">
        <f t="shared" si="2"/>
        <v>CXG-0525</v>
      </c>
    </row>
    <row r="56">
      <c r="A56" s="8" t="s">
        <v>13114</v>
      </c>
      <c r="B56" s="115">
        <v>45778.0</v>
      </c>
      <c r="C56" s="68" t="s">
        <v>378</v>
      </c>
      <c r="D56" s="32">
        <v>0.0</v>
      </c>
      <c r="F56" s="15" t="str">
        <f t="shared" si="1"/>
        <v>05/2025</v>
      </c>
      <c r="G56" s="15" t="str">
        <f t="shared" si="2"/>
        <v>CXG-0525</v>
      </c>
    </row>
    <row r="57">
      <c r="A57" s="8" t="s">
        <v>13115</v>
      </c>
      <c r="B57" s="115">
        <v>45778.0</v>
      </c>
      <c r="C57" s="68" t="s">
        <v>405</v>
      </c>
      <c r="D57" s="32">
        <v>0.0</v>
      </c>
      <c r="F57" s="15" t="str">
        <f t="shared" si="1"/>
        <v>05/2025</v>
      </c>
      <c r="G57" s="15" t="str">
        <f t="shared" si="2"/>
        <v>CXG-0525</v>
      </c>
    </row>
    <row r="58">
      <c r="A58" s="8" t="s">
        <v>13116</v>
      </c>
      <c r="B58" s="115">
        <v>45778.0</v>
      </c>
      <c r="C58" s="68" t="s">
        <v>1575</v>
      </c>
      <c r="D58" s="32">
        <v>0.0</v>
      </c>
      <c r="F58" s="15" t="str">
        <f t="shared" si="1"/>
        <v>05/2025</v>
      </c>
      <c r="G58" s="15" t="str">
        <f t="shared" si="2"/>
        <v>CXG-0525</v>
      </c>
    </row>
    <row r="59">
      <c r="A59" s="8" t="s">
        <v>13117</v>
      </c>
      <c r="B59" s="115">
        <v>45778.0</v>
      </c>
      <c r="C59" s="8" t="s">
        <v>1632</v>
      </c>
      <c r="D59" s="32">
        <v>0.0</v>
      </c>
      <c r="E59" s="15"/>
      <c r="F59" s="15" t="str">
        <f t="shared" si="1"/>
        <v>05/2025</v>
      </c>
      <c r="G59" s="15" t="str">
        <f t="shared" si="2"/>
        <v>CXG-0525</v>
      </c>
    </row>
    <row r="60">
      <c r="A60" s="8" t="s">
        <v>13118</v>
      </c>
      <c r="B60" s="115">
        <v>45809.0</v>
      </c>
      <c r="C60" s="8" t="s">
        <v>3277</v>
      </c>
      <c r="D60" s="32">
        <v>0.0</v>
      </c>
      <c r="F60" s="15" t="str">
        <f t="shared" si="1"/>
        <v>06/2025</v>
      </c>
      <c r="G60" s="15" t="str">
        <f t="shared" si="2"/>
        <v>CXG-0625</v>
      </c>
    </row>
    <row r="61">
      <c r="A61" s="8" t="s">
        <v>13119</v>
      </c>
      <c r="B61" s="115">
        <v>45809.0</v>
      </c>
      <c r="C61" s="8" t="s">
        <v>9816</v>
      </c>
      <c r="D61" s="32">
        <v>0.0</v>
      </c>
      <c r="F61" s="15" t="str">
        <f t="shared" si="1"/>
        <v>06/2025</v>
      </c>
      <c r="G61" s="15" t="str">
        <f t="shared" si="2"/>
        <v>CXG-0625</v>
      </c>
    </row>
    <row r="62">
      <c r="A62" s="8" t="s">
        <v>13120</v>
      </c>
      <c r="B62" s="115">
        <v>45809.0</v>
      </c>
      <c r="C62" s="8" t="s">
        <v>1505</v>
      </c>
      <c r="D62" s="32">
        <v>4726.58</v>
      </c>
      <c r="F62" s="15" t="str">
        <f t="shared" si="1"/>
        <v>06/2025</v>
      </c>
      <c r="G62" s="15" t="str">
        <f t="shared" si="2"/>
        <v>CXG-0625</v>
      </c>
    </row>
    <row r="63">
      <c r="A63" s="8" t="s">
        <v>13121</v>
      </c>
      <c r="B63" s="115">
        <v>45809.0</v>
      </c>
      <c r="C63" s="8" t="s">
        <v>1465</v>
      </c>
      <c r="D63" s="32">
        <v>205873.38</v>
      </c>
      <c r="F63" s="15" t="str">
        <f t="shared" si="1"/>
        <v>06/2025</v>
      </c>
      <c r="G63" s="15" t="str">
        <f t="shared" si="2"/>
        <v>CXG-0625</v>
      </c>
    </row>
    <row r="64">
      <c r="A64" s="8" t="s">
        <v>13122</v>
      </c>
      <c r="B64" s="115">
        <v>45809.0</v>
      </c>
      <c r="C64" s="8" t="s">
        <v>2212</v>
      </c>
      <c r="D64" s="32">
        <v>0.0</v>
      </c>
      <c r="F64" s="15" t="str">
        <f t="shared" si="1"/>
        <v>06/2025</v>
      </c>
      <c r="G64" s="15" t="str">
        <f t="shared" si="2"/>
        <v>CXG-0625</v>
      </c>
    </row>
    <row r="65">
      <c r="A65" s="8" t="s">
        <v>13123</v>
      </c>
      <c r="B65" s="115">
        <v>45809.0</v>
      </c>
      <c r="C65" s="8" t="s">
        <v>1478</v>
      </c>
      <c r="D65" s="32">
        <v>164512.81</v>
      </c>
      <c r="F65" s="15" t="str">
        <f t="shared" si="1"/>
        <v>06/2025</v>
      </c>
      <c r="G65" s="15" t="str">
        <f t="shared" si="2"/>
        <v>CXG-0625</v>
      </c>
    </row>
    <row r="66">
      <c r="A66" s="8" t="s">
        <v>13124</v>
      </c>
      <c r="B66" s="115">
        <v>45809.0</v>
      </c>
      <c r="C66" s="8" t="s">
        <v>1520</v>
      </c>
      <c r="D66" s="32">
        <v>798.93</v>
      </c>
      <c r="F66" s="15" t="str">
        <f t="shared" si="1"/>
        <v>06/2025</v>
      </c>
      <c r="G66" s="15" t="str">
        <f t="shared" si="2"/>
        <v>CXG-0625</v>
      </c>
    </row>
    <row r="67">
      <c r="A67" s="8" t="s">
        <v>13125</v>
      </c>
      <c r="B67" s="115">
        <v>45809.0</v>
      </c>
      <c r="C67" s="8" t="s">
        <v>1509</v>
      </c>
      <c r="D67" s="32">
        <v>0.29</v>
      </c>
      <c r="F67" s="15" t="str">
        <f t="shared" si="1"/>
        <v>06/2025</v>
      </c>
      <c r="G67" s="15" t="str">
        <f t="shared" si="2"/>
        <v>CXG-0625</v>
      </c>
    </row>
    <row r="68">
      <c r="A68" s="8" t="s">
        <v>13126</v>
      </c>
      <c r="B68" s="115">
        <v>45809.0</v>
      </c>
      <c r="C68" s="8" t="s">
        <v>378</v>
      </c>
      <c r="D68" s="32">
        <v>0.0</v>
      </c>
      <c r="F68" s="15" t="str">
        <f t="shared" si="1"/>
        <v>06/2025</v>
      </c>
      <c r="G68" s="15" t="str">
        <f t="shared" si="2"/>
        <v>CXG-0625</v>
      </c>
    </row>
    <row r="69">
      <c r="A69" s="8" t="s">
        <v>13127</v>
      </c>
      <c r="B69" s="115">
        <v>45809.0</v>
      </c>
      <c r="C69" s="8" t="s">
        <v>405</v>
      </c>
      <c r="D69" s="32">
        <v>0.0</v>
      </c>
      <c r="F69" s="15" t="str">
        <f t="shared" si="1"/>
        <v>06/2025</v>
      </c>
      <c r="G69" s="15" t="str">
        <f t="shared" si="2"/>
        <v>CXG-0625</v>
      </c>
    </row>
    <row r="70">
      <c r="A70" s="8" t="s">
        <v>13128</v>
      </c>
      <c r="B70" s="115">
        <v>45809.0</v>
      </c>
      <c r="C70" s="8" t="s">
        <v>1575</v>
      </c>
      <c r="D70" s="32">
        <v>0.0</v>
      </c>
      <c r="F70" s="15" t="str">
        <f t="shared" si="1"/>
        <v>06/2025</v>
      </c>
      <c r="G70" s="15" t="str">
        <f t="shared" si="2"/>
        <v>CXG-0625</v>
      </c>
    </row>
    <row r="71">
      <c r="A71" s="8" t="s">
        <v>13129</v>
      </c>
      <c r="B71" s="115">
        <v>45809.0</v>
      </c>
      <c r="C71" s="8" t="s">
        <v>1632</v>
      </c>
      <c r="D71" s="32">
        <v>0.0</v>
      </c>
      <c r="E71" s="15"/>
      <c r="F71" s="15" t="str">
        <f t="shared" si="1"/>
        <v>06/2025</v>
      </c>
      <c r="G71" s="15" t="str">
        <f t="shared" si="2"/>
        <v>CXG-0625</v>
      </c>
    </row>
    <row r="72">
      <c r="A72" s="8" t="s">
        <v>13130</v>
      </c>
      <c r="B72" s="115">
        <v>45839.0</v>
      </c>
      <c r="C72" s="68" t="s">
        <v>3277</v>
      </c>
      <c r="D72" s="32">
        <v>0.0</v>
      </c>
      <c r="F72" s="15" t="str">
        <f t="shared" si="1"/>
        <v>07/2025</v>
      </c>
      <c r="G72" s="15" t="str">
        <f t="shared" si="2"/>
        <v>CXG-0725</v>
      </c>
    </row>
    <row r="73">
      <c r="A73" s="8" t="s">
        <v>13131</v>
      </c>
      <c r="B73" s="115">
        <v>45839.0</v>
      </c>
      <c r="C73" s="68" t="s">
        <v>9816</v>
      </c>
      <c r="D73" s="32">
        <v>0.0</v>
      </c>
      <c r="F73" s="15" t="str">
        <f t="shared" si="1"/>
        <v>07/2025</v>
      </c>
      <c r="G73" s="15" t="str">
        <f t="shared" si="2"/>
        <v>CXG-0725</v>
      </c>
    </row>
    <row r="74">
      <c r="A74" s="8" t="s">
        <v>13132</v>
      </c>
      <c r="B74" s="115">
        <v>45839.0</v>
      </c>
      <c r="C74" s="68" t="s">
        <v>1505</v>
      </c>
      <c r="D74" s="32">
        <v>21122.29</v>
      </c>
      <c r="F74" s="15" t="str">
        <f t="shared" si="1"/>
        <v>07/2025</v>
      </c>
      <c r="G74" s="15" t="str">
        <f t="shared" si="2"/>
        <v>CXG-0725</v>
      </c>
    </row>
    <row r="75">
      <c r="A75" s="8" t="s">
        <v>13133</v>
      </c>
      <c r="B75" s="115">
        <v>45839.0</v>
      </c>
      <c r="C75" s="68" t="s">
        <v>1465</v>
      </c>
      <c r="D75" s="32">
        <v>263275.94</v>
      </c>
      <c r="F75" s="15" t="str">
        <f t="shared" si="1"/>
        <v>07/2025</v>
      </c>
      <c r="G75" s="15" t="str">
        <f t="shared" si="2"/>
        <v>CXG-0725</v>
      </c>
    </row>
    <row r="76">
      <c r="A76" s="8" t="s">
        <v>13134</v>
      </c>
      <c r="B76" s="115">
        <v>45839.0</v>
      </c>
      <c r="C76" s="68" t="s">
        <v>2212</v>
      </c>
      <c r="D76" s="32">
        <v>0.0</v>
      </c>
      <c r="F76" s="15" t="str">
        <f t="shared" si="1"/>
        <v>07/2025</v>
      </c>
      <c r="G76" s="15" t="str">
        <f t="shared" si="2"/>
        <v>CXG-0725</v>
      </c>
    </row>
    <row r="77">
      <c r="A77" s="8" t="s">
        <v>13135</v>
      </c>
      <c r="B77" s="115">
        <v>45839.0</v>
      </c>
      <c r="C77" s="68" t="s">
        <v>1478</v>
      </c>
      <c r="D77" s="32">
        <v>40072.82</v>
      </c>
      <c r="F77" s="15" t="str">
        <f t="shared" si="1"/>
        <v>07/2025</v>
      </c>
      <c r="G77" s="15" t="str">
        <f t="shared" si="2"/>
        <v>CXG-0725</v>
      </c>
    </row>
    <row r="78">
      <c r="A78" s="8" t="s">
        <v>13136</v>
      </c>
      <c r="B78" s="115">
        <v>45839.0</v>
      </c>
      <c r="C78" s="68" t="s">
        <v>1520</v>
      </c>
      <c r="D78" s="32">
        <v>798.93</v>
      </c>
      <c r="F78" s="15" t="str">
        <f t="shared" si="1"/>
        <v>07/2025</v>
      </c>
      <c r="G78" s="15" t="str">
        <f t="shared" si="2"/>
        <v>CXG-0725</v>
      </c>
    </row>
    <row r="79">
      <c r="A79" s="8" t="s">
        <v>13137</v>
      </c>
      <c r="B79" s="115">
        <v>45839.0</v>
      </c>
      <c r="C79" s="68" t="s">
        <v>1509</v>
      </c>
      <c r="D79" s="32">
        <v>133753.33</v>
      </c>
      <c r="F79" s="15" t="str">
        <f t="shared" si="1"/>
        <v>07/2025</v>
      </c>
      <c r="G79" s="15" t="str">
        <f t="shared" si="2"/>
        <v>CXG-0725</v>
      </c>
    </row>
    <row r="80">
      <c r="A80" s="8" t="s">
        <v>13138</v>
      </c>
      <c r="B80" s="115">
        <v>45839.0</v>
      </c>
      <c r="C80" s="68" t="s">
        <v>378</v>
      </c>
      <c r="D80" s="32">
        <v>0.0</v>
      </c>
      <c r="F80" s="15" t="str">
        <f t="shared" si="1"/>
        <v>07/2025</v>
      </c>
      <c r="G80" s="15" t="str">
        <f t="shared" si="2"/>
        <v>CXG-0725</v>
      </c>
    </row>
    <row r="81">
      <c r="A81" s="8" t="s">
        <v>13139</v>
      </c>
      <c r="B81" s="115">
        <v>45839.0</v>
      </c>
      <c r="C81" s="68" t="s">
        <v>405</v>
      </c>
      <c r="D81" s="32">
        <v>0.0</v>
      </c>
      <c r="F81" s="15" t="str">
        <f t="shared" si="1"/>
        <v>07/2025</v>
      </c>
      <c r="G81" s="15" t="str">
        <f t="shared" si="2"/>
        <v>CXG-0725</v>
      </c>
    </row>
    <row r="82">
      <c r="A82" s="8" t="s">
        <v>13140</v>
      </c>
      <c r="B82" s="115">
        <v>45839.0</v>
      </c>
      <c r="C82" s="68" t="s">
        <v>1575</v>
      </c>
      <c r="D82" s="32">
        <v>0.0</v>
      </c>
      <c r="F82" s="15" t="str">
        <f t="shared" si="1"/>
        <v>07/2025</v>
      </c>
      <c r="G82" s="15" t="str">
        <f t="shared" si="2"/>
        <v>CXG-0725</v>
      </c>
    </row>
    <row r="83">
      <c r="A83" s="8" t="s">
        <v>13141</v>
      </c>
      <c r="B83" s="115">
        <v>45839.0</v>
      </c>
      <c r="C83" s="8" t="s">
        <v>1632</v>
      </c>
      <c r="D83" s="32">
        <v>0.0</v>
      </c>
      <c r="E83" s="15"/>
      <c r="F83" s="15" t="str">
        <f t="shared" si="1"/>
        <v>07/2025</v>
      </c>
      <c r="G83" s="15" t="str">
        <f t="shared" si="2"/>
        <v>CXG-0725</v>
      </c>
    </row>
    <row r="84">
      <c r="A84" s="8" t="s">
        <v>13142</v>
      </c>
      <c r="B84" s="115">
        <v>45870.0</v>
      </c>
      <c r="C84" s="8" t="s">
        <v>3277</v>
      </c>
      <c r="D84" s="32">
        <v>0.0</v>
      </c>
      <c r="F84" s="15" t="str">
        <f t="shared" si="1"/>
        <v>08/2025</v>
      </c>
      <c r="G84" s="15" t="str">
        <f t="shared" si="2"/>
        <v>CXG-0825</v>
      </c>
    </row>
    <row r="85">
      <c r="A85" s="8" t="s">
        <v>13143</v>
      </c>
      <c r="B85" s="115">
        <v>45870.0</v>
      </c>
      <c r="C85" s="8" t="s">
        <v>9816</v>
      </c>
      <c r="D85" s="32">
        <v>0.0</v>
      </c>
      <c r="F85" s="15" t="str">
        <f t="shared" si="1"/>
        <v>08/2025</v>
      </c>
      <c r="G85" s="15" t="str">
        <f t="shared" si="2"/>
        <v>CXG-0825</v>
      </c>
    </row>
    <row r="86">
      <c r="A86" s="8" t="s">
        <v>13144</v>
      </c>
      <c r="B86" s="115">
        <v>45870.0</v>
      </c>
      <c r="C86" s="8" t="s">
        <v>1505</v>
      </c>
      <c r="D86" s="32">
        <v>8901.89</v>
      </c>
      <c r="F86" s="15" t="str">
        <f t="shared" si="1"/>
        <v>08/2025</v>
      </c>
      <c r="G86" s="15" t="str">
        <f t="shared" si="2"/>
        <v>CXG-0825</v>
      </c>
    </row>
    <row r="87">
      <c r="A87" s="8" t="s">
        <v>13145</v>
      </c>
      <c r="B87" s="115">
        <v>45870.0</v>
      </c>
      <c r="C87" s="8" t="s">
        <v>1465</v>
      </c>
      <c r="D87" s="32">
        <v>0.0</v>
      </c>
      <c r="F87" s="15" t="str">
        <f t="shared" si="1"/>
        <v>08/2025</v>
      </c>
      <c r="G87" s="15" t="str">
        <f t="shared" si="2"/>
        <v>CXG-0825</v>
      </c>
    </row>
    <row r="88">
      <c r="A88" s="8" t="s">
        <v>13146</v>
      </c>
      <c r="B88" s="115">
        <v>45870.0</v>
      </c>
      <c r="C88" s="8" t="s">
        <v>2212</v>
      </c>
      <c r="D88" s="32">
        <v>0.0</v>
      </c>
      <c r="F88" s="15" t="str">
        <f t="shared" si="1"/>
        <v>08/2025</v>
      </c>
      <c r="G88" s="15" t="str">
        <f t="shared" si="2"/>
        <v>CXG-0825</v>
      </c>
    </row>
    <row r="89">
      <c r="A89" s="8" t="s">
        <v>13147</v>
      </c>
      <c r="B89" s="115">
        <v>45870.0</v>
      </c>
      <c r="C89" s="8" t="s">
        <v>1478</v>
      </c>
      <c r="D89" s="32">
        <v>137817.63</v>
      </c>
      <c r="F89" s="15" t="str">
        <f t="shared" si="1"/>
        <v>08/2025</v>
      </c>
      <c r="G89" s="15" t="str">
        <f t="shared" si="2"/>
        <v>CXG-0825</v>
      </c>
    </row>
    <row r="90">
      <c r="A90" s="8" t="s">
        <v>13148</v>
      </c>
      <c r="B90" s="115">
        <v>45870.0</v>
      </c>
      <c r="C90" s="8" t="s">
        <v>1520</v>
      </c>
      <c r="D90" s="32">
        <v>6830.43</v>
      </c>
      <c r="F90" s="15" t="str">
        <f t="shared" si="1"/>
        <v>08/2025</v>
      </c>
      <c r="G90" s="15" t="str">
        <f t="shared" si="2"/>
        <v>CXG-0825</v>
      </c>
    </row>
    <row r="91">
      <c r="A91" s="8" t="s">
        <v>13149</v>
      </c>
      <c r="B91" s="115">
        <v>45870.0</v>
      </c>
      <c r="C91" s="8" t="s">
        <v>1509</v>
      </c>
      <c r="D91" s="32">
        <v>146005.44</v>
      </c>
      <c r="F91" s="15" t="str">
        <f t="shared" si="1"/>
        <v>08/2025</v>
      </c>
      <c r="G91" s="15" t="str">
        <f t="shared" si="2"/>
        <v>CXG-0825</v>
      </c>
    </row>
    <row r="92">
      <c r="A92" s="8" t="s">
        <v>13150</v>
      </c>
      <c r="B92" s="115">
        <v>45870.0</v>
      </c>
      <c r="C92" s="8" t="s">
        <v>378</v>
      </c>
      <c r="D92" s="32">
        <v>0.0</v>
      </c>
      <c r="F92" s="15" t="str">
        <f t="shared" si="1"/>
        <v>08/2025</v>
      </c>
      <c r="G92" s="15" t="str">
        <f t="shared" si="2"/>
        <v>CXG-0825</v>
      </c>
    </row>
    <row r="93">
      <c r="A93" s="8" t="s">
        <v>13151</v>
      </c>
      <c r="B93" s="115">
        <v>45870.0</v>
      </c>
      <c r="C93" s="8" t="s">
        <v>405</v>
      </c>
      <c r="D93" s="32">
        <v>100000.0</v>
      </c>
      <c r="F93" s="15" t="str">
        <f t="shared" si="1"/>
        <v>08/2025</v>
      </c>
      <c r="G93" s="15" t="str">
        <f t="shared" si="2"/>
        <v>CXG-0825</v>
      </c>
    </row>
    <row r="94">
      <c r="A94" s="8" t="s">
        <v>13152</v>
      </c>
      <c r="B94" s="115">
        <v>45870.0</v>
      </c>
      <c r="C94" s="8" t="s">
        <v>1575</v>
      </c>
      <c r="D94" s="32">
        <v>0.0</v>
      </c>
      <c r="F94" s="15" t="str">
        <f t="shared" si="1"/>
        <v>08/2025</v>
      </c>
      <c r="G94" s="15" t="str">
        <f t="shared" si="2"/>
        <v>CXG-0825</v>
      </c>
    </row>
    <row r="95">
      <c r="A95" s="8" t="s">
        <v>13153</v>
      </c>
      <c r="B95" s="115">
        <v>45901.0</v>
      </c>
      <c r="C95" s="68" t="s">
        <v>3277</v>
      </c>
      <c r="D95" s="32">
        <v>0.0</v>
      </c>
      <c r="F95" s="15" t="str">
        <f t="shared" si="1"/>
        <v>09/2025</v>
      </c>
      <c r="G95" s="15" t="str">
        <f t="shared" si="2"/>
        <v>CXG-0925</v>
      </c>
    </row>
    <row r="96">
      <c r="A96" s="8" t="s">
        <v>13154</v>
      </c>
      <c r="B96" s="115">
        <v>45901.0</v>
      </c>
      <c r="C96" s="68" t="s">
        <v>9816</v>
      </c>
      <c r="D96" s="32">
        <v>0.0</v>
      </c>
      <c r="F96" s="15" t="str">
        <f t="shared" si="1"/>
        <v>09/2025</v>
      </c>
      <c r="G96" s="15" t="str">
        <f t="shared" si="2"/>
        <v>CXG-0925</v>
      </c>
    </row>
    <row r="97">
      <c r="A97" s="8" t="s">
        <v>13155</v>
      </c>
      <c r="B97" s="115">
        <v>45901.0</v>
      </c>
      <c r="C97" s="68" t="s">
        <v>1505</v>
      </c>
      <c r="D97" s="32">
        <v>2856.02</v>
      </c>
      <c r="F97" s="15" t="str">
        <f t="shared" si="1"/>
        <v>09/2025</v>
      </c>
      <c r="G97" s="15" t="str">
        <f t="shared" si="2"/>
        <v>CXG-0925</v>
      </c>
    </row>
    <row r="98">
      <c r="A98" s="8" t="s">
        <v>13156</v>
      </c>
      <c r="B98" s="115">
        <v>45901.0</v>
      </c>
      <c r="C98" s="68" t="s">
        <v>1465</v>
      </c>
      <c r="D98" s="32">
        <v>0.0</v>
      </c>
      <c r="F98" s="15" t="str">
        <f t="shared" si="1"/>
        <v>09/2025</v>
      </c>
      <c r="G98" s="15" t="str">
        <f t="shared" si="2"/>
        <v>CXG-0925</v>
      </c>
    </row>
    <row r="99">
      <c r="A99" s="8" t="s">
        <v>13157</v>
      </c>
      <c r="B99" s="115">
        <v>45901.0</v>
      </c>
      <c r="C99" s="68" t="s">
        <v>2212</v>
      </c>
      <c r="D99" s="32">
        <v>0.0</v>
      </c>
      <c r="F99" s="15" t="str">
        <f t="shared" si="1"/>
        <v>09/2025</v>
      </c>
      <c r="G99" s="15" t="str">
        <f t="shared" si="2"/>
        <v>CXG-0925</v>
      </c>
    </row>
    <row r="100">
      <c r="A100" s="8" t="s">
        <v>13158</v>
      </c>
      <c r="B100" s="115">
        <v>45901.0</v>
      </c>
      <c r="C100" s="68" t="s">
        <v>1478</v>
      </c>
      <c r="D100" s="32">
        <v>102954.36</v>
      </c>
      <c r="F100" s="15" t="str">
        <f t="shared" si="1"/>
        <v>09/2025</v>
      </c>
      <c r="G100" s="15" t="str">
        <f t="shared" si="2"/>
        <v>CXG-0925</v>
      </c>
    </row>
    <row r="101">
      <c r="A101" s="8" t="s">
        <v>13159</v>
      </c>
      <c r="B101" s="115">
        <v>45901.0</v>
      </c>
      <c r="C101" s="68" t="s">
        <v>1520</v>
      </c>
      <c r="D101" s="32">
        <v>6830.43</v>
      </c>
      <c r="F101" s="15" t="str">
        <f t="shared" si="1"/>
        <v>09/2025</v>
      </c>
      <c r="G101" s="15" t="str">
        <f t="shared" si="2"/>
        <v>CXG-0925</v>
      </c>
    </row>
    <row r="102">
      <c r="A102" s="8" t="s">
        <v>13160</v>
      </c>
      <c r="B102" s="115">
        <v>45901.0</v>
      </c>
      <c r="C102" s="68" t="s">
        <v>1509</v>
      </c>
      <c r="D102" s="32">
        <v>0.0</v>
      </c>
      <c r="F102" s="15" t="str">
        <f t="shared" si="1"/>
        <v>09/2025</v>
      </c>
      <c r="G102" s="15" t="str">
        <f t="shared" si="2"/>
        <v>CXG-0925</v>
      </c>
    </row>
    <row r="103">
      <c r="A103" s="8" t="s">
        <v>13161</v>
      </c>
      <c r="B103" s="115">
        <v>45901.0</v>
      </c>
      <c r="C103" s="68" t="s">
        <v>378</v>
      </c>
      <c r="D103" s="32">
        <v>21143.3</v>
      </c>
      <c r="F103" s="15" t="str">
        <f t="shared" si="1"/>
        <v>09/2025</v>
      </c>
      <c r="G103" s="15" t="str">
        <f t="shared" si="2"/>
        <v>CXG-0925</v>
      </c>
    </row>
    <row r="104">
      <c r="A104" s="8" t="s">
        <v>13162</v>
      </c>
      <c r="B104" s="115">
        <v>45901.0</v>
      </c>
      <c r="C104" s="68" t="s">
        <v>405</v>
      </c>
      <c r="D104" s="32">
        <v>0.0</v>
      </c>
      <c r="F104" s="15" t="str">
        <f t="shared" si="1"/>
        <v>09/2025</v>
      </c>
      <c r="G104" s="15" t="str">
        <f t="shared" si="2"/>
        <v>CXG-0925</v>
      </c>
    </row>
    <row r="105">
      <c r="A105" s="8" t="s">
        <v>13163</v>
      </c>
      <c r="B105" s="115">
        <v>45901.0</v>
      </c>
      <c r="C105" s="68" t="s">
        <v>1575</v>
      </c>
      <c r="D105" s="32">
        <v>0.0</v>
      </c>
      <c r="F105" s="15" t="str">
        <f t="shared" si="1"/>
        <v>09/2025</v>
      </c>
      <c r="G105" s="15" t="str">
        <f t="shared" si="2"/>
        <v>CXG-0925</v>
      </c>
    </row>
    <row r="106">
      <c r="A106" s="8" t="s">
        <v>13164</v>
      </c>
      <c r="B106" s="115">
        <v>45931.0</v>
      </c>
      <c r="C106" s="8" t="s">
        <v>3277</v>
      </c>
      <c r="D106" s="32">
        <v>0.0</v>
      </c>
      <c r="F106" s="15" t="str">
        <f t="shared" si="1"/>
        <v>10/2025</v>
      </c>
      <c r="G106" s="15" t="str">
        <f t="shared" si="2"/>
        <v>CXG-1025</v>
      </c>
    </row>
    <row r="107">
      <c r="A107" s="8" t="s">
        <v>13165</v>
      </c>
      <c r="B107" s="115">
        <v>45931.0</v>
      </c>
      <c r="C107" s="8" t="s">
        <v>9816</v>
      </c>
      <c r="D107" s="32">
        <v>0.0</v>
      </c>
      <c r="F107" s="15" t="str">
        <f t="shared" si="1"/>
        <v>10/2025</v>
      </c>
      <c r="G107" s="15" t="str">
        <f t="shared" si="2"/>
        <v>CXG-1025</v>
      </c>
    </row>
    <row r="108">
      <c r="A108" s="8" t="s">
        <v>13166</v>
      </c>
      <c r="B108" s="115">
        <v>45931.0</v>
      </c>
      <c r="C108" s="8" t="s">
        <v>1505</v>
      </c>
      <c r="D108" s="32">
        <v>5244.7</v>
      </c>
      <c r="F108" s="15" t="str">
        <f t="shared" si="1"/>
        <v>10/2025</v>
      </c>
      <c r="G108" s="15" t="str">
        <f t="shared" si="2"/>
        <v>CXG-1025</v>
      </c>
    </row>
    <row r="109">
      <c r="A109" s="8" t="s">
        <v>13167</v>
      </c>
      <c r="B109" s="115">
        <v>45931.0</v>
      </c>
      <c r="C109" s="8" t="s">
        <v>1465</v>
      </c>
      <c r="D109" s="32">
        <v>0.0</v>
      </c>
      <c r="F109" s="15" t="str">
        <f t="shared" si="1"/>
        <v>10/2025</v>
      </c>
      <c r="G109" s="15" t="str">
        <f t="shared" si="2"/>
        <v>CXG-1025</v>
      </c>
    </row>
    <row r="110">
      <c r="A110" s="8" t="s">
        <v>13168</v>
      </c>
      <c r="B110" s="115">
        <v>45931.0</v>
      </c>
      <c r="C110" s="8" t="s">
        <v>2212</v>
      </c>
      <c r="D110" s="32">
        <v>0.0</v>
      </c>
      <c r="F110" s="15" t="str">
        <f t="shared" si="1"/>
        <v>10/2025</v>
      </c>
      <c r="G110" s="15" t="str">
        <f t="shared" si="2"/>
        <v>CXG-1025</v>
      </c>
    </row>
    <row r="111">
      <c r="A111" s="8" t="s">
        <v>13169</v>
      </c>
      <c r="B111" s="115">
        <v>45931.0</v>
      </c>
      <c r="C111" s="8" t="s">
        <v>1478</v>
      </c>
      <c r="D111" s="32">
        <v>-63202.19</v>
      </c>
      <c r="F111" s="15" t="str">
        <f t="shared" si="1"/>
        <v>10/2025</v>
      </c>
      <c r="G111" s="15" t="str">
        <f t="shared" si="2"/>
        <v>CXG-1025</v>
      </c>
    </row>
    <row r="112">
      <c r="A112" s="8" t="s">
        <v>13170</v>
      </c>
      <c r="B112" s="115">
        <v>45931.0</v>
      </c>
      <c r="C112" s="8" t="s">
        <v>1520</v>
      </c>
      <c r="D112" s="32">
        <v>6830.43</v>
      </c>
      <c r="F112" s="15" t="str">
        <f t="shared" si="1"/>
        <v>10/2025</v>
      </c>
      <c r="G112" s="15" t="str">
        <f t="shared" si="2"/>
        <v>CXG-1025</v>
      </c>
    </row>
    <row r="113">
      <c r="A113" s="8" t="s">
        <v>13171</v>
      </c>
      <c r="B113" s="115">
        <v>45931.0</v>
      </c>
      <c r="C113" s="8" t="s">
        <v>1509</v>
      </c>
      <c r="D113" s="32">
        <v>0.0</v>
      </c>
      <c r="F113" s="15" t="str">
        <f t="shared" si="1"/>
        <v>10/2025</v>
      </c>
      <c r="G113" s="15" t="str">
        <f t="shared" si="2"/>
        <v>CXG-1025</v>
      </c>
    </row>
    <row r="114">
      <c r="A114" s="8" t="s">
        <v>13172</v>
      </c>
      <c r="B114" s="115">
        <v>45931.0</v>
      </c>
      <c r="C114" s="8" t="s">
        <v>378</v>
      </c>
      <c r="D114" s="32">
        <v>1156.47</v>
      </c>
      <c r="F114" s="15" t="str">
        <f t="shared" si="1"/>
        <v>10/2025</v>
      </c>
      <c r="G114" s="15" t="str">
        <f t="shared" si="2"/>
        <v>CXG-1025</v>
      </c>
    </row>
    <row r="115">
      <c r="A115" s="8" t="s">
        <v>13173</v>
      </c>
      <c r="B115" s="115">
        <v>45931.0</v>
      </c>
      <c r="C115" s="8" t="s">
        <v>405</v>
      </c>
      <c r="D115" s="32">
        <v>0.0</v>
      </c>
      <c r="F115" s="15" t="str">
        <f t="shared" si="1"/>
        <v>10/2025</v>
      </c>
      <c r="G115" s="15" t="str">
        <f t="shared" si="2"/>
        <v>CXG-1025</v>
      </c>
    </row>
    <row r="116">
      <c r="A116" s="8" t="s">
        <v>13174</v>
      </c>
      <c r="B116" s="115">
        <v>45931.0</v>
      </c>
      <c r="C116" s="8" t="s">
        <v>1575</v>
      </c>
      <c r="D116" s="32">
        <v>0.0</v>
      </c>
      <c r="F116" s="15" t="str">
        <f t="shared" si="1"/>
        <v>10/2025</v>
      </c>
      <c r="G116" s="15" t="str">
        <f t="shared" si="2"/>
        <v>CXG-1025</v>
      </c>
    </row>
    <row r="117">
      <c r="A117" s="8" t="s">
        <v>13175</v>
      </c>
      <c r="B117" s="115">
        <v>45962.0</v>
      </c>
      <c r="C117" s="68" t="s">
        <v>1505</v>
      </c>
      <c r="D117" s="32">
        <v>69811.38</v>
      </c>
      <c r="F117" s="15" t="str">
        <f t="shared" si="1"/>
        <v>11/2025</v>
      </c>
      <c r="G117" s="15" t="str">
        <f t="shared" si="2"/>
        <v>CXG-1125</v>
      </c>
    </row>
    <row r="118">
      <c r="A118" s="8" t="s">
        <v>13176</v>
      </c>
      <c r="B118" s="115">
        <v>45962.0</v>
      </c>
      <c r="C118" s="68" t="s">
        <v>1478</v>
      </c>
      <c r="D118" s="32">
        <v>613294.49</v>
      </c>
      <c r="F118" s="15" t="str">
        <f t="shared" si="1"/>
        <v>11/2025</v>
      </c>
      <c r="G118" s="15" t="str">
        <f t="shared" si="2"/>
        <v>CXG-1125</v>
      </c>
    </row>
    <row r="119">
      <c r="A119" s="8" t="s">
        <v>13177</v>
      </c>
      <c r="B119" s="115">
        <v>45962.0</v>
      </c>
      <c r="C119" s="68" t="s">
        <v>1520</v>
      </c>
      <c r="D119" s="32">
        <v>6830.43</v>
      </c>
      <c r="F119" s="15" t="str">
        <f t="shared" si="1"/>
        <v>11/2025</v>
      </c>
      <c r="G119" s="15" t="str">
        <f t="shared" si="2"/>
        <v>CXG-1125</v>
      </c>
    </row>
    <row r="120">
      <c r="A120" s="8" t="s">
        <v>13178</v>
      </c>
      <c r="B120" s="115">
        <v>45962.0</v>
      </c>
      <c r="C120" s="68" t="s">
        <v>1509</v>
      </c>
      <c r="D120" s="32">
        <v>0.0</v>
      </c>
      <c r="F120" s="15" t="str">
        <f t="shared" si="1"/>
        <v>11/2025</v>
      </c>
      <c r="G120" s="15" t="str">
        <f t="shared" si="2"/>
        <v>CXG-1125</v>
      </c>
    </row>
    <row r="121">
      <c r="A121" s="8" t="s">
        <v>13179</v>
      </c>
      <c r="B121" s="115">
        <v>45962.0</v>
      </c>
      <c r="C121" s="68" t="s">
        <v>378</v>
      </c>
      <c r="D121" s="32">
        <v>0.0</v>
      </c>
      <c r="F121" s="15" t="str">
        <f t="shared" si="1"/>
        <v>11/2025</v>
      </c>
      <c r="G121" s="15" t="str">
        <f t="shared" si="2"/>
        <v>CXG-1125</v>
      </c>
    </row>
    <row r="122">
      <c r="A122" s="8" t="s">
        <v>13180</v>
      </c>
      <c r="B122" s="115">
        <v>45962.0</v>
      </c>
      <c r="C122" s="68" t="s">
        <v>405</v>
      </c>
      <c r="D122" s="32">
        <v>0.0</v>
      </c>
      <c r="F122" s="15" t="str">
        <f t="shared" si="1"/>
        <v>11/2025</v>
      </c>
      <c r="G122" s="15" t="str">
        <f t="shared" si="2"/>
        <v>CXG-1125</v>
      </c>
    </row>
    <row r="123">
      <c r="A123" s="8" t="s">
        <v>13181</v>
      </c>
      <c r="B123" s="115">
        <v>45962.0</v>
      </c>
      <c r="C123" s="68" t="s">
        <v>1575</v>
      </c>
      <c r="D123" s="32">
        <v>0.0</v>
      </c>
      <c r="F123" s="15" t="str">
        <f t="shared" si="1"/>
        <v>11/2025</v>
      </c>
      <c r="G123" s="15" t="str">
        <f t="shared" si="2"/>
        <v>CXG-1125</v>
      </c>
    </row>
    <row r="124">
      <c r="A124" s="8" t="s">
        <v>13182</v>
      </c>
      <c r="B124" s="115">
        <v>45962.0</v>
      </c>
      <c r="C124" s="68" t="s">
        <v>2193</v>
      </c>
      <c r="D124" s="32">
        <v>0.0</v>
      </c>
      <c r="F124" s="15" t="str">
        <f t="shared" si="1"/>
        <v>11/2025</v>
      </c>
      <c r="G124" s="15" t="str">
        <f t="shared" si="2"/>
        <v>CXG-1125</v>
      </c>
    </row>
    <row r="125">
      <c r="A125" s="8" t="s">
        <v>13183</v>
      </c>
      <c r="B125" s="115">
        <v>45962.0</v>
      </c>
      <c r="C125" s="8" t="s">
        <v>2212</v>
      </c>
      <c r="D125" s="32">
        <v>9465.83</v>
      </c>
      <c r="F125" s="15" t="str">
        <f t="shared" si="1"/>
        <v>11/2025</v>
      </c>
      <c r="G125" s="15" t="str">
        <f t="shared" si="2"/>
        <v>CXG-1125</v>
      </c>
    </row>
    <row r="126">
      <c r="A126" s="8" t="s">
        <v>13184</v>
      </c>
      <c r="B126" s="115">
        <v>45992.0</v>
      </c>
      <c r="C126" s="8" t="s">
        <v>1505</v>
      </c>
      <c r="D126" s="32">
        <v>113487.7</v>
      </c>
      <c r="F126" s="15" t="str">
        <f t="shared" si="1"/>
        <v>12/2025</v>
      </c>
      <c r="G126" s="15" t="str">
        <f t="shared" si="2"/>
        <v>CXG-1225</v>
      </c>
    </row>
    <row r="127">
      <c r="A127" s="8" t="s">
        <v>13185</v>
      </c>
      <c r="B127" s="115">
        <v>45992.0</v>
      </c>
      <c r="C127" s="8" t="s">
        <v>1478</v>
      </c>
      <c r="D127" s="32">
        <v>350748.59</v>
      </c>
      <c r="F127" s="15" t="str">
        <f t="shared" si="1"/>
        <v>12/2025</v>
      </c>
      <c r="G127" s="15" t="str">
        <f t="shared" si="2"/>
        <v>CXG-1225</v>
      </c>
    </row>
    <row r="128">
      <c r="A128" s="8" t="s">
        <v>13186</v>
      </c>
      <c r="B128" s="115">
        <v>45992.0</v>
      </c>
      <c r="C128" s="8" t="s">
        <v>1520</v>
      </c>
      <c r="D128" s="32">
        <v>6830.43</v>
      </c>
      <c r="F128" s="15" t="str">
        <f t="shared" si="1"/>
        <v>12/2025</v>
      </c>
      <c r="G128" s="15" t="str">
        <f t="shared" si="2"/>
        <v>CXG-1225</v>
      </c>
    </row>
    <row r="129">
      <c r="A129" s="8" t="s">
        <v>13187</v>
      </c>
      <c r="B129" s="115">
        <v>45992.0</v>
      </c>
      <c r="C129" s="8" t="s">
        <v>1509</v>
      </c>
      <c r="D129" s="32">
        <v>208251.63</v>
      </c>
      <c r="F129" s="15" t="str">
        <f t="shared" si="1"/>
        <v>12/2025</v>
      </c>
      <c r="G129" s="15" t="str">
        <f t="shared" si="2"/>
        <v>CXG-1225</v>
      </c>
    </row>
    <row r="130">
      <c r="A130" s="8" t="s">
        <v>13188</v>
      </c>
      <c r="B130" s="115">
        <v>45992.0</v>
      </c>
      <c r="C130" s="8" t="s">
        <v>378</v>
      </c>
      <c r="D130" s="32">
        <v>0.0</v>
      </c>
      <c r="F130" s="15" t="str">
        <f t="shared" si="1"/>
        <v>12/2025</v>
      </c>
      <c r="G130" s="15" t="str">
        <f t="shared" si="2"/>
        <v>CXG-1225</v>
      </c>
    </row>
    <row r="131">
      <c r="A131" s="8" t="s">
        <v>13189</v>
      </c>
      <c r="B131" s="115">
        <v>45992.0</v>
      </c>
      <c r="C131" s="8" t="s">
        <v>405</v>
      </c>
      <c r="D131" s="32">
        <v>0.0</v>
      </c>
      <c r="F131" s="15" t="str">
        <f t="shared" si="1"/>
        <v>12/2025</v>
      </c>
      <c r="G131" s="15" t="str">
        <f t="shared" si="2"/>
        <v>CXG-1225</v>
      </c>
    </row>
    <row r="132">
      <c r="A132" s="8" t="s">
        <v>13190</v>
      </c>
      <c r="B132" s="115">
        <v>45992.0</v>
      </c>
      <c r="C132" s="8" t="s">
        <v>1575</v>
      </c>
      <c r="D132" s="32">
        <v>0.0</v>
      </c>
      <c r="F132" s="15" t="str">
        <f t="shared" si="1"/>
        <v>12/2025</v>
      </c>
      <c r="G132" s="15" t="str">
        <f t="shared" si="2"/>
        <v>CXG-1225</v>
      </c>
    </row>
    <row r="133">
      <c r="A133" s="8" t="s">
        <v>13191</v>
      </c>
      <c r="B133" s="115">
        <v>45992.0</v>
      </c>
      <c r="C133" s="8" t="s">
        <v>2193</v>
      </c>
      <c r="D133" s="32">
        <v>237263.06</v>
      </c>
      <c r="F133" s="15" t="str">
        <f t="shared" si="1"/>
        <v>12/2025</v>
      </c>
      <c r="G133" s="15" t="str">
        <f t="shared" si="2"/>
        <v>CXG-1225</v>
      </c>
    </row>
    <row r="134">
      <c r="A134" s="8" t="s">
        <v>13192</v>
      </c>
      <c r="B134" s="115">
        <v>45992.0</v>
      </c>
      <c r="C134" s="8" t="s">
        <v>2212</v>
      </c>
      <c r="D134" s="32">
        <v>3321.19</v>
      </c>
      <c r="F134" s="15" t="str">
        <f t="shared" si="1"/>
        <v>12/2025</v>
      </c>
      <c r="G134" s="15" t="str">
        <f t="shared" si="2"/>
        <v>CXG-1225</v>
      </c>
    </row>
    <row r="135">
      <c r="A135" s="8" t="s">
        <v>13193</v>
      </c>
      <c r="B135" s="115">
        <v>46023.0</v>
      </c>
      <c r="C135" s="8" t="s">
        <v>1505</v>
      </c>
      <c r="D135" s="32">
        <v>179472.91</v>
      </c>
      <c r="F135" s="15" t="str">
        <f t="shared" si="1"/>
        <v>01/2026</v>
      </c>
      <c r="G135" s="15" t="str">
        <f t="shared" si="2"/>
        <v>CXG-0126</v>
      </c>
    </row>
    <row r="136">
      <c r="A136" s="8" t="s">
        <v>13194</v>
      </c>
      <c r="B136" s="115">
        <v>46023.0</v>
      </c>
      <c r="C136" s="8" t="s">
        <v>1478</v>
      </c>
      <c r="D136" s="32">
        <v>1861240.6</v>
      </c>
      <c r="F136" s="15" t="str">
        <f t="shared" si="1"/>
        <v>01/2026</v>
      </c>
      <c r="G136" s="15" t="str">
        <f t="shared" si="2"/>
        <v>CXG-0126</v>
      </c>
    </row>
    <row r="137">
      <c r="A137" s="8" t="s">
        <v>13195</v>
      </c>
      <c r="B137" s="115">
        <v>46023.0</v>
      </c>
      <c r="C137" s="8" t="s">
        <v>1520</v>
      </c>
      <c r="D137" s="32">
        <v>0.0</v>
      </c>
      <c r="F137" s="15" t="str">
        <f t="shared" si="1"/>
        <v>01/2026</v>
      </c>
      <c r="G137" s="15" t="str">
        <f t="shared" si="2"/>
        <v>CXG-0126</v>
      </c>
    </row>
    <row r="138">
      <c r="A138" s="8" t="s">
        <v>13196</v>
      </c>
      <c r="B138" s="115">
        <v>46023.0</v>
      </c>
      <c r="C138" s="8" t="s">
        <v>1509</v>
      </c>
      <c r="D138" s="32">
        <v>0.0</v>
      </c>
      <c r="F138" s="15" t="str">
        <f t="shared" si="1"/>
        <v>01/2026</v>
      </c>
      <c r="G138" s="15" t="str">
        <f t="shared" si="2"/>
        <v>CXG-0126</v>
      </c>
    </row>
    <row r="139">
      <c r="A139" s="8" t="s">
        <v>13197</v>
      </c>
      <c r="B139" s="115">
        <v>46023.0</v>
      </c>
      <c r="C139" s="8" t="s">
        <v>378</v>
      </c>
      <c r="D139" s="32">
        <v>0.0</v>
      </c>
      <c r="F139" s="15" t="str">
        <f t="shared" si="1"/>
        <v>01/2026</v>
      </c>
      <c r="G139" s="15" t="str">
        <f t="shared" si="2"/>
        <v>CXG-0126</v>
      </c>
    </row>
    <row r="140">
      <c r="A140" s="8" t="s">
        <v>13198</v>
      </c>
      <c r="B140" s="115">
        <v>46023.0</v>
      </c>
      <c r="C140" s="8" t="s">
        <v>405</v>
      </c>
      <c r="D140" s="32">
        <v>0.0</v>
      </c>
      <c r="F140" s="15" t="str">
        <f t="shared" si="1"/>
        <v>01/2026</v>
      </c>
      <c r="G140" s="15" t="str">
        <f t="shared" si="2"/>
        <v>CXG-0126</v>
      </c>
    </row>
    <row r="141">
      <c r="A141" s="8" t="s">
        <v>13199</v>
      </c>
      <c r="B141" s="115">
        <v>46023.0</v>
      </c>
      <c r="C141" s="8" t="s">
        <v>1575</v>
      </c>
      <c r="D141" s="32">
        <v>0.0</v>
      </c>
      <c r="F141" s="15" t="str">
        <f t="shared" si="1"/>
        <v>01/2026</v>
      </c>
      <c r="G141" s="15" t="str">
        <f t="shared" si="2"/>
        <v>CXG-0126</v>
      </c>
    </row>
    <row r="142">
      <c r="A142" s="8" t="s">
        <v>13200</v>
      </c>
      <c r="B142" s="115">
        <v>46023.0</v>
      </c>
      <c r="C142" s="8" t="s">
        <v>2193</v>
      </c>
      <c r="D142" s="32">
        <v>115021.97</v>
      </c>
      <c r="F142" s="15" t="str">
        <f t="shared" si="1"/>
        <v>01/2026</v>
      </c>
      <c r="G142" s="15" t="str">
        <f t="shared" si="2"/>
        <v>CXG-0126</v>
      </c>
    </row>
    <row r="143">
      <c r="A143" s="8" t="s">
        <v>13201</v>
      </c>
      <c r="B143" s="115">
        <v>46023.0</v>
      </c>
      <c r="C143" s="8" t="s">
        <v>2212</v>
      </c>
      <c r="D143" s="32">
        <v>6879.75</v>
      </c>
      <c r="F143" s="15" t="str">
        <f t="shared" si="1"/>
        <v>01/2026</v>
      </c>
      <c r="G143" s="15" t="str">
        <f t="shared" si="2"/>
        <v>CXG-0126</v>
      </c>
    </row>
    <row r="144">
      <c r="A144" s="8" t="s">
        <v>13202</v>
      </c>
      <c r="B144" s="115">
        <v>46054.0</v>
      </c>
      <c r="C144" s="8" t="s">
        <v>1505</v>
      </c>
      <c r="D144" s="14">
        <v>174349.3</v>
      </c>
      <c r="F144" s="15" t="str">
        <f t="shared" si="1"/>
        <v>02/2026</v>
      </c>
      <c r="G144" s="15" t="str">
        <f t="shared" si="2"/>
        <v>CXG-0226</v>
      </c>
    </row>
    <row r="145">
      <c r="A145" s="8" t="s">
        <v>13203</v>
      </c>
      <c r="B145" s="115">
        <v>46054.0</v>
      </c>
      <c r="C145" s="8" t="s">
        <v>1478</v>
      </c>
      <c r="D145" s="14">
        <v>759227.7800000003</v>
      </c>
      <c r="F145" s="15" t="str">
        <f t="shared" si="1"/>
        <v>02/2026</v>
      </c>
      <c r="G145" s="15" t="str">
        <f t="shared" si="2"/>
        <v>CXG-0226</v>
      </c>
    </row>
    <row r="146">
      <c r="A146" s="8" t="s">
        <v>13204</v>
      </c>
      <c r="B146" s="115">
        <v>46054.0</v>
      </c>
      <c r="C146" s="8" t="s">
        <v>1520</v>
      </c>
      <c r="D146" s="32"/>
      <c r="F146" s="15" t="str">
        <f t="shared" si="1"/>
        <v>02/2026</v>
      </c>
      <c r="G146" s="15" t="str">
        <f t="shared" si="2"/>
        <v>CXG-0226</v>
      </c>
    </row>
    <row r="147">
      <c r="A147" s="8" t="s">
        <v>13205</v>
      </c>
      <c r="B147" s="115">
        <v>46054.0</v>
      </c>
      <c r="C147" s="8" t="s">
        <v>1509</v>
      </c>
      <c r="D147" s="32"/>
      <c r="F147" s="15" t="str">
        <f t="shared" si="1"/>
        <v>02/2026</v>
      </c>
      <c r="G147" s="15" t="str">
        <f t="shared" si="2"/>
        <v>CXG-0226</v>
      </c>
    </row>
    <row r="148">
      <c r="A148" s="8" t="s">
        <v>13206</v>
      </c>
      <c r="B148" s="115">
        <v>46054.0</v>
      </c>
      <c r="C148" s="8" t="s">
        <v>378</v>
      </c>
      <c r="D148" s="32"/>
      <c r="F148" s="15" t="str">
        <f t="shared" si="1"/>
        <v>02/2026</v>
      </c>
      <c r="G148" s="15" t="str">
        <f t="shared" si="2"/>
        <v>CXG-0226</v>
      </c>
    </row>
    <row r="149">
      <c r="A149" s="8" t="s">
        <v>13207</v>
      </c>
      <c r="B149" s="115">
        <v>46054.0</v>
      </c>
      <c r="C149" s="8" t="s">
        <v>405</v>
      </c>
      <c r="D149" s="32"/>
      <c r="F149" s="15" t="str">
        <f t="shared" si="1"/>
        <v>02/2026</v>
      </c>
      <c r="G149" s="15" t="str">
        <f t="shared" si="2"/>
        <v>CXG-0226</v>
      </c>
    </row>
    <row r="150">
      <c r="A150" s="8" t="s">
        <v>13208</v>
      </c>
      <c r="B150" s="115">
        <v>46054.0</v>
      </c>
      <c r="C150" s="8" t="s">
        <v>1575</v>
      </c>
      <c r="D150" s="32"/>
      <c r="F150" s="15" t="str">
        <f t="shared" si="1"/>
        <v>02/2026</v>
      </c>
      <c r="G150" s="15" t="str">
        <f t="shared" si="2"/>
        <v>CXG-0226</v>
      </c>
    </row>
    <row r="151">
      <c r="A151" s="8" t="s">
        <v>13209</v>
      </c>
      <c r="B151" s="115">
        <v>46054.0</v>
      </c>
      <c r="C151" s="8" t="s">
        <v>2193</v>
      </c>
      <c r="D151" s="14">
        <v>394564.04000000004</v>
      </c>
      <c r="F151" s="15" t="str">
        <f t="shared" si="1"/>
        <v>02/2026</v>
      </c>
      <c r="G151" s="15" t="str">
        <f t="shared" si="2"/>
        <v>CXG-0226</v>
      </c>
    </row>
    <row r="152">
      <c r="A152" s="8" t="s">
        <v>13210</v>
      </c>
      <c r="B152" s="115">
        <v>46054.0</v>
      </c>
      <c r="C152" s="8" t="s">
        <v>2212</v>
      </c>
      <c r="D152" s="14">
        <v>-1319.0799999999872</v>
      </c>
      <c r="F152" s="15" t="str">
        <f t="shared" si="1"/>
        <v>02/2026</v>
      </c>
      <c r="G152" s="15" t="str">
        <f t="shared" si="2"/>
        <v>CXG-0226</v>
      </c>
    </row>
    <row r="153">
      <c r="A153" s="8" t="s">
        <v>13211</v>
      </c>
      <c r="B153" s="115">
        <v>46082.0</v>
      </c>
      <c r="C153" s="8" t="s">
        <v>1505</v>
      </c>
      <c r="D153" s="32">
        <v>14201.63</v>
      </c>
      <c r="F153" s="15" t="str">
        <f t="shared" si="1"/>
        <v>03/2026</v>
      </c>
      <c r="G153" s="15" t="str">
        <f t="shared" si="2"/>
        <v>CXG-0326</v>
      </c>
    </row>
    <row r="154">
      <c r="A154" s="8" t="s">
        <v>13212</v>
      </c>
      <c r="B154" s="115">
        <v>46082.0</v>
      </c>
      <c r="C154" s="8" t="s">
        <v>1478</v>
      </c>
      <c r="D154" s="32">
        <v>4081.18</v>
      </c>
      <c r="F154" s="15" t="str">
        <f t="shared" si="1"/>
        <v>03/2026</v>
      </c>
      <c r="G154" s="15" t="str">
        <f t="shared" si="2"/>
        <v>CXG-0326</v>
      </c>
    </row>
    <row r="155">
      <c r="A155" s="8" t="s">
        <v>13213</v>
      </c>
      <c r="B155" s="115">
        <v>46082.0</v>
      </c>
      <c r="C155" s="8" t="s">
        <v>1520</v>
      </c>
      <c r="D155" s="32"/>
      <c r="F155" s="15" t="str">
        <f t="shared" si="1"/>
        <v>03/2026</v>
      </c>
      <c r="G155" s="15" t="str">
        <f t="shared" si="2"/>
        <v>CXG-0326</v>
      </c>
    </row>
    <row r="156">
      <c r="A156" s="8" t="s">
        <v>13214</v>
      </c>
      <c r="B156" s="115">
        <v>46082.0</v>
      </c>
      <c r="C156" s="8" t="s">
        <v>1509</v>
      </c>
      <c r="D156" s="32"/>
      <c r="F156" s="15" t="str">
        <f t="shared" si="1"/>
        <v>03/2026</v>
      </c>
      <c r="G156" s="15" t="str">
        <f t="shared" si="2"/>
        <v>CXG-0326</v>
      </c>
    </row>
    <row r="157">
      <c r="A157" s="8" t="s">
        <v>13215</v>
      </c>
      <c r="B157" s="115">
        <v>46082.0</v>
      </c>
      <c r="C157" s="8" t="s">
        <v>378</v>
      </c>
      <c r="D157" s="32"/>
      <c r="F157" s="15" t="str">
        <f t="shared" si="1"/>
        <v>03/2026</v>
      </c>
      <c r="G157" s="15" t="str">
        <f t="shared" si="2"/>
        <v>CXG-0326</v>
      </c>
    </row>
    <row r="158">
      <c r="A158" s="8" t="s">
        <v>13216</v>
      </c>
      <c r="B158" s="115">
        <v>46082.0</v>
      </c>
      <c r="C158" s="8" t="s">
        <v>405</v>
      </c>
      <c r="D158" s="32"/>
      <c r="F158" s="15" t="str">
        <f t="shared" si="1"/>
        <v>03/2026</v>
      </c>
      <c r="G158" s="15" t="str">
        <f t="shared" si="2"/>
        <v>CXG-0326</v>
      </c>
    </row>
    <row r="159">
      <c r="A159" s="8" t="s">
        <v>13217</v>
      </c>
      <c r="B159" s="115">
        <v>46082.0</v>
      </c>
      <c r="C159" s="8" t="s">
        <v>1575</v>
      </c>
      <c r="D159" s="32"/>
      <c r="F159" s="15" t="str">
        <f t="shared" si="1"/>
        <v>03/2026</v>
      </c>
      <c r="G159" s="15" t="str">
        <f t="shared" si="2"/>
        <v>CXG-0326</v>
      </c>
    </row>
    <row r="160">
      <c r="A160" s="8" t="s">
        <v>13218</v>
      </c>
      <c r="B160" s="115">
        <v>46082.0</v>
      </c>
      <c r="C160" s="8" t="s">
        <v>2193</v>
      </c>
      <c r="D160" s="32"/>
      <c r="F160" s="15" t="str">
        <f t="shared" si="1"/>
        <v>03/2026</v>
      </c>
      <c r="G160" s="15" t="str">
        <f t="shared" si="2"/>
        <v>CXG-0326</v>
      </c>
    </row>
    <row r="161">
      <c r="A161" s="8" t="s">
        <v>13219</v>
      </c>
      <c r="B161" s="115">
        <v>46082.0</v>
      </c>
      <c r="C161" s="8" t="s">
        <v>2212</v>
      </c>
      <c r="D161" s="32"/>
      <c r="F161" s="15" t="str">
        <f t="shared" si="1"/>
        <v>03/2026</v>
      </c>
      <c r="G161" s="15" t="str">
        <f t="shared" si="2"/>
        <v>CXG-0326</v>
      </c>
    </row>
    <row r="162">
      <c r="A162" s="8" t="s">
        <v>13220</v>
      </c>
      <c r="B162" s="115">
        <v>46113.0</v>
      </c>
      <c r="C162" s="8" t="s">
        <v>1505</v>
      </c>
      <c r="D162" s="32">
        <v>930.38</v>
      </c>
      <c r="F162" s="15" t="str">
        <f t="shared" si="1"/>
        <v>04/2026</v>
      </c>
      <c r="G162" s="15" t="str">
        <f t="shared" si="2"/>
        <v>CXG-0426</v>
      </c>
    </row>
    <row r="163">
      <c r="A163" s="8" t="s">
        <v>13221</v>
      </c>
      <c r="B163" s="115">
        <v>46113.0</v>
      </c>
      <c r="C163" s="8" t="s">
        <v>1478</v>
      </c>
      <c r="D163" s="14">
        <v>218563.46999999974</v>
      </c>
      <c r="F163" s="15" t="str">
        <f t="shared" si="1"/>
        <v>04/2026</v>
      </c>
      <c r="G163" s="15" t="str">
        <f t="shared" si="2"/>
        <v>CXG-0426</v>
      </c>
    </row>
    <row r="164">
      <c r="A164" s="8" t="s">
        <v>13222</v>
      </c>
      <c r="B164" s="115">
        <v>46113.0</v>
      </c>
      <c r="C164" s="8" t="s">
        <v>1520</v>
      </c>
      <c r="D164" s="32"/>
      <c r="F164" s="15" t="str">
        <f t="shared" si="1"/>
        <v>04/2026</v>
      </c>
      <c r="G164" s="15" t="str">
        <f t="shared" si="2"/>
        <v>CXG-0426</v>
      </c>
    </row>
    <row r="165">
      <c r="A165" s="8" t="s">
        <v>13223</v>
      </c>
      <c r="B165" s="115">
        <v>46113.0</v>
      </c>
      <c r="C165" s="8" t="s">
        <v>1509</v>
      </c>
      <c r="D165" s="14">
        <v>2286.390000000014</v>
      </c>
      <c r="F165" s="15" t="str">
        <f t="shared" si="1"/>
        <v>04/2026</v>
      </c>
      <c r="G165" s="15" t="str">
        <f t="shared" si="2"/>
        <v>CXG-0426</v>
      </c>
    </row>
    <row r="166">
      <c r="A166" s="8" t="s">
        <v>13224</v>
      </c>
      <c r="B166" s="115">
        <v>46113.0</v>
      </c>
      <c r="C166" s="8" t="s">
        <v>378</v>
      </c>
      <c r="D166" s="32"/>
      <c r="F166" s="15" t="str">
        <f t="shared" si="1"/>
        <v>04/2026</v>
      </c>
      <c r="G166" s="15" t="str">
        <f t="shared" si="2"/>
        <v>CXG-0426</v>
      </c>
    </row>
    <row r="167">
      <c r="A167" s="8" t="s">
        <v>13225</v>
      </c>
      <c r="B167" s="115">
        <v>46113.0</v>
      </c>
      <c r="C167" s="8" t="s">
        <v>405</v>
      </c>
      <c r="D167" s="32"/>
      <c r="F167" s="15" t="str">
        <f t="shared" si="1"/>
        <v>04/2026</v>
      </c>
      <c r="G167" s="15" t="str">
        <f t="shared" si="2"/>
        <v>CXG-0426</v>
      </c>
    </row>
    <row r="168">
      <c r="A168" s="8" t="s">
        <v>13226</v>
      </c>
      <c r="B168" s="115">
        <v>46113.0</v>
      </c>
      <c r="C168" s="8" t="s">
        <v>1575</v>
      </c>
      <c r="F168" s="15" t="str">
        <f t="shared" si="1"/>
        <v>04/2026</v>
      </c>
      <c r="G168" s="15" t="str">
        <f t="shared" si="2"/>
        <v>CXG-0426</v>
      </c>
    </row>
    <row r="169">
      <c r="A169" s="8" t="s">
        <v>13227</v>
      </c>
      <c r="B169" s="115">
        <v>46113.0</v>
      </c>
      <c r="C169" s="8" t="s">
        <v>2193</v>
      </c>
      <c r="D169" s="14">
        <v>80000.0</v>
      </c>
      <c r="F169" s="15" t="str">
        <f t="shared" si="1"/>
        <v>04/2026</v>
      </c>
      <c r="G169" s="15" t="str">
        <f t="shared" si="2"/>
        <v>CXG-0426</v>
      </c>
    </row>
    <row r="170">
      <c r="A170" s="8" t="s">
        <v>13228</v>
      </c>
      <c r="B170" s="115">
        <v>46113.0</v>
      </c>
      <c r="C170" s="8" t="s">
        <v>2212</v>
      </c>
      <c r="D170" s="32"/>
      <c r="F170" s="15" t="str">
        <f t="shared" si="1"/>
        <v>04/2026</v>
      </c>
      <c r="G170" s="15" t="str">
        <f t="shared" si="2"/>
        <v>CXG-0426</v>
      </c>
    </row>
    <row r="171">
      <c r="A171" s="8" t="s">
        <v>13229</v>
      </c>
      <c r="B171" s="115">
        <v>46143.0</v>
      </c>
      <c r="C171" s="68"/>
      <c r="D171" s="32"/>
      <c r="F171" s="15" t="str">
        <f t="shared" si="1"/>
        <v>05/2026</v>
      </c>
      <c r="G171" s="15" t="str">
        <f t="shared" si="2"/>
        <v>CXG-0526</v>
      </c>
    </row>
    <row r="172">
      <c r="A172" s="8" t="s">
        <v>13230</v>
      </c>
      <c r="B172" s="115">
        <v>46143.0</v>
      </c>
      <c r="C172" s="8" t="s">
        <v>1505</v>
      </c>
      <c r="D172" s="14">
        <v>52091.67999999999</v>
      </c>
      <c r="F172" s="15" t="str">
        <f t="shared" si="1"/>
        <v>05/2026</v>
      </c>
      <c r="G172" s="15" t="str">
        <f t="shared" si="2"/>
        <v>CXG-0526</v>
      </c>
    </row>
    <row r="173">
      <c r="A173" s="8" t="s">
        <v>13231</v>
      </c>
      <c r="B173" s="115">
        <v>46143.0</v>
      </c>
      <c r="C173" s="8" t="s">
        <v>1478</v>
      </c>
      <c r="D173" s="14">
        <v>-77452.77000000048</v>
      </c>
      <c r="F173" s="15" t="str">
        <f t="shared" si="1"/>
        <v>05/2026</v>
      </c>
      <c r="G173" s="15" t="str">
        <f t="shared" si="2"/>
        <v>CXG-0526</v>
      </c>
    </row>
    <row r="174">
      <c r="A174" s="8" t="s">
        <v>13232</v>
      </c>
      <c r="B174" s="115">
        <v>46143.0</v>
      </c>
      <c r="C174" s="8" t="s">
        <v>1520</v>
      </c>
      <c r="D174" s="32"/>
      <c r="F174" s="15" t="str">
        <f t="shared" si="1"/>
        <v>05/2026</v>
      </c>
      <c r="G174" s="15" t="str">
        <f t="shared" si="2"/>
        <v>CXG-0526</v>
      </c>
    </row>
    <row r="175">
      <c r="A175" s="8" t="s">
        <v>13233</v>
      </c>
      <c r="B175" s="115">
        <v>46143.0</v>
      </c>
      <c r="C175" s="8" t="s">
        <v>1509</v>
      </c>
      <c r="D175" s="32"/>
      <c r="F175" s="15" t="str">
        <f t="shared" si="1"/>
        <v>05/2026</v>
      </c>
      <c r="G175" s="15" t="str">
        <f t="shared" si="2"/>
        <v>CXG-0526</v>
      </c>
    </row>
    <row r="176">
      <c r="A176" s="8" t="s">
        <v>13234</v>
      </c>
      <c r="B176" s="115">
        <v>46143.0</v>
      </c>
      <c r="C176" s="8" t="s">
        <v>378</v>
      </c>
      <c r="D176" s="32"/>
      <c r="F176" s="15" t="str">
        <f t="shared" si="1"/>
        <v>05/2026</v>
      </c>
      <c r="G176" s="15" t="str">
        <f t="shared" si="2"/>
        <v>CXG-0526</v>
      </c>
    </row>
    <row r="177">
      <c r="A177" s="8" t="s">
        <v>13235</v>
      </c>
      <c r="B177" s="115">
        <v>46143.0</v>
      </c>
      <c r="C177" s="8" t="s">
        <v>405</v>
      </c>
      <c r="D177" s="32"/>
      <c r="F177" s="15" t="str">
        <f t="shared" si="1"/>
        <v>05/2026</v>
      </c>
      <c r="G177" s="15" t="str">
        <f t="shared" si="2"/>
        <v>CXG-0526</v>
      </c>
    </row>
    <row r="178">
      <c r="A178" s="8" t="s">
        <v>13236</v>
      </c>
      <c r="B178" s="115">
        <v>46143.0</v>
      </c>
      <c r="C178" s="8" t="s">
        <v>1575</v>
      </c>
      <c r="D178" s="32"/>
      <c r="F178" s="15" t="str">
        <f t="shared" si="1"/>
        <v>05/2026</v>
      </c>
      <c r="G178" s="15" t="str">
        <f t="shared" si="2"/>
        <v>CXG-0526</v>
      </c>
    </row>
    <row r="179">
      <c r="A179" s="8" t="s">
        <v>13237</v>
      </c>
      <c r="B179" s="115">
        <v>46143.0</v>
      </c>
      <c r="C179" s="8" t="s">
        <v>2193</v>
      </c>
      <c r="D179" s="14">
        <v>734006.2999999989</v>
      </c>
      <c r="F179" s="15" t="str">
        <f t="shared" si="1"/>
        <v>05/2026</v>
      </c>
      <c r="G179" s="15" t="str">
        <f t="shared" si="2"/>
        <v>CXG-0526</v>
      </c>
    </row>
    <row r="180">
      <c r="A180" s="8" t="s">
        <v>13238</v>
      </c>
      <c r="B180" s="115">
        <v>46143.0</v>
      </c>
      <c r="C180" s="8" t="s">
        <v>2212</v>
      </c>
      <c r="D180" s="32"/>
      <c r="F180" s="15" t="str">
        <f t="shared" si="1"/>
        <v>05/2026</v>
      </c>
      <c r="G180" s="15" t="str">
        <f t="shared" si="2"/>
        <v>CXG-0526</v>
      </c>
    </row>
    <row r="181">
      <c r="A181" s="8" t="s">
        <v>13239</v>
      </c>
      <c r="B181" s="115">
        <v>46143.0</v>
      </c>
      <c r="D181" s="14"/>
      <c r="F181" s="15" t="str">
        <f t="shared" si="1"/>
        <v>05/2026</v>
      </c>
      <c r="G181" s="15" t="str">
        <f t="shared" si="2"/>
        <v>CXG-0526</v>
      </c>
    </row>
    <row r="182">
      <c r="A182" s="8" t="s">
        <v>13240</v>
      </c>
      <c r="B182" s="115">
        <v>46174.0</v>
      </c>
      <c r="C182" s="8" t="s">
        <v>1505</v>
      </c>
      <c r="D182" s="14">
        <v>82140.89</v>
      </c>
      <c r="F182" s="15" t="str">
        <f t="shared" si="1"/>
        <v>06/2026</v>
      </c>
      <c r="G182" s="15" t="str">
        <f t="shared" si="2"/>
        <v>CXG-0626</v>
      </c>
    </row>
    <row r="183">
      <c r="A183" s="8" t="s">
        <v>13241</v>
      </c>
      <c r="B183" s="115">
        <v>46174.0</v>
      </c>
      <c r="C183" s="8" t="s">
        <v>1478</v>
      </c>
      <c r="D183" s="14">
        <v>61345.27999999956</v>
      </c>
      <c r="F183" s="15" t="str">
        <f t="shared" si="1"/>
        <v>06/2026</v>
      </c>
      <c r="G183" s="15" t="str">
        <f t="shared" si="2"/>
        <v>CXG-0626</v>
      </c>
    </row>
    <row r="184">
      <c r="A184" s="8" t="s">
        <v>13242</v>
      </c>
      <c r="B184" s="115">
        <v>46174.0</v>
      </c>
      <c r="C184" s="8" t="s">
        <v>1520</v>
      </c>
      <c r="D184" s="14"/>
      <c r="F184" s="15" t="str">
        <f t="shared" si="1"/>
        <v>06/2026</v>
      </c>
      <c r="G184" s="15" t="str">
        <f t="shared" si="2"/>
        <v>CXG-0626</v>
      </c>
    </row>
    <row r="185">
      <c r="A185" s="8" t="s">
        <v>13243</v>
      </c>
      <c r="B185" s="115">
        <v>46174.0</v>
      </c>
      <c r="C185" s="8" t="s">
        <v>1509</v>
      </c>
      <c r="D185" s="14"/>
      <c r="F185" s="15" t="str">
        <f t="shared" si="1"/>
        <v>06/2026</v>
      </c>
      <c r="G185" s="15" t="str">
        <f t="shared" si="2"/>
        <v>CXG-0626</v>
      </c>
    </row>
    <row r="186">
      <c r="A186" s="8" t="s">
        <v>13244</v>
      </c>
      <c r="B186" s="115">
        <v>46174.0</v>
      </c>
      <c r="C186" s="8" t="s">
        <v>378</v>
      </c>
      <c r="D186" s="14"/>
      <c r="F186" s="15" t="str">
        <f t="shared" si="1"/>
        <v>06/2026</v>
      </c>
      <c r="G186" s="15" t="str">
        <f t="shared" si="2"/>
        <v>CXG-0626</v>
      </c>
    </row>
    <row r="187">
      <c r="A187" s="8" t="s">
        <v>13245</v>
      </c>
      <c r="B187" s="115">
        <v>46174.0</v>
      </c>
      <c r="C187" s="8" t="s">
        <v>405</v>
      </c>
      <c r="D187" s="14"/>
      <c r="F187" s="15" t="str">
        <f t="shared" si="1"/>
        <v>06/2026</v>
      </c>
      <c r="G187" s="15" t="str">
        <f t="shared" si="2"/>
        <v>CXG-0626</v>
      </c>
    </row>
    <row r="188">
      <c r="A188" s="8" t="s">
        <v>13246</v>
      </c>
      <c r="B188" s="115">
        <v>46174.0</v>
      </c>
      <c r="C188" s="8" t="s">
        <v>1575</v>
      </c>
      <c r="D188" s="14"/>
      <c r="F188" s="15" t="str">
        <f t="shared" si="1"/>
        <v>06/2026</v>
      </c>
      <c r="G188" s="15" t="str">
        <f t="shared" si="2"/>
        <v>CXG-0626</v>
      </c>
    </row>
    <row r="189">
      <c r="A189" s="8" t="s">
        <v>13247</v>
      </c>
      <c r="B189" s="115">
        <v>46174.0</v>
      </c>
      <c r="C189" s="8" t="s">
        <v>2193</v>
      </c>
      <c r="D189" s="14">
        <v>304433.9999999972</v>
      </c>
      <c r="F189" s="15" t="str">
        <f t="shared" si="1"/>
        <v>06/2026</v>
      </c>
      <c r="G189" s="15" t="str">
        <f t="shared" si="2"/>
        <v>CXG-0626</v>
      </c>
    </row>
    <row r="190">
      <c r="A190" s="8" t="s">
        <v>13248</v>
      </c>
      <c r="B190" s="115">
        <v>46174.0</v>
      </c>
      <c r="C190" s="8" t="s">
        <v>2212</v>
      </c>
      <c r="D190" s="14"/>
      <c r="F190" s="15" t="str">
        <f t="shared" si="1"/>
        <v>06/2026</v>
      </c>
      <c r="G190" s="15" t="str">
        <f t="shared" si="2"/>
        <v>CXG-0626</v>
      </c>
    </row>
    <row r="191">
      <c r="A191" s="8" t="s">
        <v>13249</v>
      </c>
      <c r="B191" s="115">
        <v>46174.0</v>
      </c>
      <c r="D191" s="14"/>
      <c r="F191" s="15" t="str">
        <f t="shared" si="1"/>
        <v>06/2026</v>
      </c>
      <c r="G191" s="15" t="str">
        <f t="shared" si="2"/>
        <v>CXG-0626</v>
      </c>
    </row>
    <row r="192">
      <c r="A192" s="8" t="s">
        <v>13250</v>
      </c>
      <c r="B192" s="115">
        <v>46174.0</v>
      </c>
      <c r="D192" s="14"/>
      <c r="F192" s="15" t="str">
        <f t="shared" si="1"/>
        <v>06/2026</v>
      </c>
      <c r="G192" s="15" t="str">
        <f t="shared" si="2"/>
        <v>CXG-0626</v>
      </c>
    </row>
    <row r="193">
      <c r="A193" s="8" t="s">
        <v>13251</v>
      </c>
      <c r="B193" s="115">
        <v>46174.0</v>
      </c>
      <c r="D193" s="14"/>
      <c r="F193" s="15" t="str">
        <f t="shared" si="1"/>
        <v>06/2026</v>
      </c>
      <c r="G193" s="15" t="str">
        <f t="shared" si="2"/>
        <v>CXG-0626</v>
      </c>
    </row>
    <row r="194">
      <c r="A194" s="8" t="s">
        <v>13252</v>
      </c>
      <c r="B194" s="15"/>
      <c r="D194" s="14"/>
      <c r="F194" s="15" t="str">
        <f t="shared" si="1"/>
        <v>12/1899</v>
      </c>
      <c r="G194" s="15" t="str">
        <f t="shared" si="2"/>
        <v/>
      </c>
    </row>
    <row r="195">
      <c r="A195" s="8" t="s">
        <v>13253</v>
      </c>
      <c r="B195" s="15"/>
      <c r="D195" s="14"/>
      <c r="F195" s="15" t="str">
        <f t="shared" si="1"/>
        <v>12/1899</v>
      </c>
      <c r="G195" s="15" t="str">
        <f t="shared" si="2"/>
        <v/>
      </c>
    </row>
    <row r="196">
      <c r="A196" s="8" t="s">
        <v>13254</v>
      </c>
      <c r="B196" s="15"/>
      <c r="D196" s="14"/>
      <c r="F196" s="15" t="str">
        <f t="shared" si="1"/>
        <v>12/1899</v>
      </c>
      <c r="G196" s="15" t="str">
        <f t="shared" si="2"/>
        <v/>
      </c>
    </row>
    <row r="197">
      <c r="A197" s="8" t="s">
        <v>13255</v>
      </c>
      <c r="B197" s="15"/>
      <c r="D197" s="14"/>
      <c r="F197" s="15" t="str">
        <f t="shared" si="1"/>
        <v>12/1899</v>
      </c>
      <c r="G197" s="15" t="str">
        <f t="shared" si="2"/>
        <v/>
      </c>
    </row>
    <row r="198">
      <c r="A198" s="8" t="s">
        <v>13256</v>
      </c>
      <c r="B198" s="15"/>
      <c r="D198" s="14"/>
      <c r="F198" s="15" t="str">
        <f t="shared" si="1"/>
        <v>12/1899</v>
      </c>
      <c r="G198" s="15" t="str">
        <f t="shared" si="2"/>
        <v/>
      </c>
    </row>
    <row r="199">
      <c r="A199" s="8" t="s">
        <v>13257</v>
      </c>
      <c r="B199" s="15"/>
      <c r="D199" s="14"/>
      <c r="F199" s="15" t="str">
        <f t="shared" si="1"/>
        <v>12/1899</v>
      </c>
      <c r="G199" s="15" t="str">
        <f t="shared" si="2"/>
        <v/>
      </c>
    </row>
    <row r="200">
      <c r="A200" s="8" t="s">
        <v>13258</v>
      </c>
      <c r="B200" s="15"/>
      <c r="D200" s="14"/>
      <c r="F200" s="15" t="str">
        <f t="shared" si="1"/>
        <v>12/1899</v>
      </c>
      <c r="G200" s="15" t="str">
        <f t="shared" si="2"/>
        <v/>
      </c>
    </row>
    <row r="201">
      <c r="A201" s="8" t="s">
        <v>13259</v>
      </c>
      <c r="B201" s="15"/>
      <c r="D201" s="14"/>
      <c r="F201" s="15" t="str">
        <f t="shared" si="1"/>
        <v>12/1899</v>
      </c>
      <c r="G201" s="15" t="str">
        <f t="shared" si="2"/>
        <v/>
      </c>
    </row>
    <row r="202">
      <c r="A202" s="8" t="s">
        <v>13260</v>
      </c>
      <c r="B202" s="15"/>
      <c r="D202" s="14"/>
      <c r="F202" s="15" t="str">
        <f t="shared" si="1"/>
        <v>12/1899</v>
      </c>
      <c r="G202" s="15" t="str">
        <f t="shared" si="2"/>
        <v/>
      </c>
    </row>
    <row r="203">
      <c r="B203" s="15"/>
      <c r="D203" s="14"/>
      <c r="F203" s="15"/>
    </row>
    <row r="204">
      <c r="B204" s="15"/>
      <c r="D204" s="14"/>
      <c r="F204" s="15"/>
    </row>
    <row r="205">
      <c r="B205" s="15"/>
      <c r="D205" s="14"/>
      <c r="F205" s="15"/>
    </row>
    <row r="206">
      <c r="B206" s="15"/>
      <c r="D206" s="14"/>
      <c r="F206" s="15"/>
    </row>
    <row r="207">
      <c r="B207" s="15"/>
      <c r="D207" s="14"/>
      <c r="F207" s="15"/>
    </row>
    <row r="208">
      <c r="B208" s="15"/>
      <c r="D208" s="14"/>
      <c r="F208" s="15"/>
    </row>
    <row r="209">
      <c r="B209" s="15"/>
      <c r="D209" s="14"/>
      <c r="F209" s="15"/>
    </row>
    <row r="210">
      <c r="B210" s="15"/>
      <c r="D210" s="14"/>
      <c r="F210" s="15"/>
    </row>
    <row r="211">
      <c r="B211" s="15"/>
      <c r="D211" s="14"/>
      <c r="F211" s="15"/>
    </row>
    <row r="212">
      <c r="B212" s="15"/>
      <c r="D212" s="14"/>
      <c r="F212" s="15"/>
    </row>
    <row r="213">
      <c r="B213" s="15"/>
      <c r="D213" s="14"/>
      <c r="F213" s="15"/>
    </row>
    <row r="214">
      <c r="B214" s="15"/>
      <c r="D214" s="14"/>
      <c r="F214" s="15"/>
    </row>
    <row r="215">
      <c r="B215" s="15"/>
      <c r="D215" s="14"/>
      <c r="F215" s="15"/>
    </row>
    <row r="216">
      <c r="B216" s="15"/>
      <c r="D216" s="14"/>
      <c r="F216" s="15"/>
    </row>
    <row r="217">
      <c r="B217" s="15"/>
      <c r="D217" s="14"/>
      <c r="F217" s="15"/>
    </row>
    <row r="218">
      <c r="B218" s="15"/>
      <c r="D218" s="14"/>
      <c r="F218" s="15"/>
    </row>
    <row r="219">
      <c r="B219" s="15"/>
      <c r="D219" s="14"/>
      <c r="F219" s="15"/>
    </row>
    <row r="220">
      <c r="B220" s="15"/>
      <c r="D220" s="14"/>
      <c r="F220" s="15"/>
    </row>
    <row r="221">
      <c r="B221" s="15"/>
      <c r="D221" s="14"/>
      <c r="F221" s="15"/>
    </row>
    <row r="222">
      <c r="B222" s="15"/>
      <c r="D222" s="14"/>
      <c r="F222" s="15"/>
    </row>
    <row r="223">
      <c r="B223" s="15"/>
      <c r="D223" s="14"/>
      <c r="F223" s="15"/>
    </row>
    <row r="224">
      <c r="B224" s="15"/>
      <c r="D224" s="14"/>
      <c r="F224" s="15"/>
    </row>
    <row r="225">
      <c r="B225" s="15"/>
      <c r="D225" s="14"/>
      <c r="F225" s="15"/>
    </row>
    <row r="226">
      <c r="B226" s="15"/>
      <c r="D226" s="14"/>
      <c r="F226" s="15"/>
    </row>
    <row r="227">
      <c r="B227" s="15"/>
      <c r="D227" s="14"/>
      <c r="F227" s="15"/>
    </row>
    <row r="228">
      <c r="B228" s="15"/>
      <c r="D228" s="14"/>
      <c r="F228" s="15"/>
    </row>
    <row r="229">
      <c r="B229" s="15"/>
      <c r="D229" s="14"/>
      <c r="F229" s="15"/>
    </row>
    <row r="230">
      <c r="B230" s="15"/>
      <c r="D230" s="14"/>
      <c r="F230" s="15"/>
    </row>
    <row r="231">
      <c r="B231" s="15"/>
      <c r="D231" s="14"/>
      <c r="F231" s="15"/>
    </row>
    <row r="232">
      <c r="B232" s="15"/>
      <c r="D232" s="14"/>
      <c r="F232" s="15"/>
    </row>
    <row r="233">
      <c r="B233" s="15"/>
      <c r="D233" s="14"/>
      <c r="F233" s="15"/>
    </row>
    <row r="234">
      <c r="B234" s="15"/>
      <c r="D234" s="14"/>
      <c r="F234" s="15"/>
    </row>
    <row r="235">
      <c r="B235" s="15"/>
      <c r="D235" s="14"/>
      <c r="F235" s="15"/>
    </row>
    <row r="236">
      <c r="B236" s="15"/>
      <c r="D236" s="14"/>
      <c r="F236" s="15"/>
    </row>
    <row r="237">
      <c r="B237" s="15"/>
      <c r="D237" s="14"/>
      <c r="F237" s="15"/>
    </row>
    <row r="238">
      <c r="B238" s="15"/>
      <c r="D238" s="14"/>
      <c r="F238" s="15"/>
    </row>
    <row r="239">
      <c r="B239" s="15"/>
      <c r="D239" s="14"/>
      <c r="F239" s="15"/>
    </row>
    <row r="240">
      <c r="B240" s="15"/>
      <c r="D240" s="14"/>
      <c r="F240" s="15"/>
    </row>
    <row r="241">
      <c r="B241" s="15"/>
      <c r="D241" s="14"/>
      <c r="F241" s="15"/>
    </row>
    <row r="242">
      <c r="B242" s="15"/>
      <c r="D242" s="14"/>
      <c r="F242" s="15"/>
    </row>
    <row r="243">
      <c r="B243" s="15"/>
      <c r="D243" s="14"/>
      <c r="F243" s="15"/>
    </row>
    <row r="244">
      <c r="B244" s="15"/>
      <c r="D244" s="14"/>
      <c r="F244" s="15"/>
    </row>
    <row r="245">
      <c r="B245" s="15"/>
      <c r="D245" s="14"/>
      <c r="F245" s="15"/>
    </row>
    <row r="246">
      <c r="B246" s="15"/>
      <c r="D246" s="14"/>
      <c r="F246" s="15"/>
    </row>
    <row r="247">
      <c r="B247" s="15"/>
      <c r="D247" s="14"/>
      <c r="F247" s="15"/>
    </row>
    <row r="248">
      <c r="B248" s="15"/>
      <c r="D248" s="14"/>
      <c r="F248" s="15"/>
    </row>
    <row r="249">
      <c r="B249" s="15"/>
      <c r="D249" s="14"/>
      <c r="F249" s="15"/>
    </row>
    <row r="250">
      <c r="B250" s="15"/>
      <c r="D250" s="14"/>
      <c r="F250" s="15"/>
    </row>
    <row r="251">
      <c r="B251" s="15"/>
      <c r="D251" s="14"/>
      <c r="F251" s="15"/>
    </row>
    <row r="252">
      <c r="B252" s="15"/>
      <c r="D252" s="14"/>
      <c r="F252" s="15"/>
    </row>
    <row r="253">
      <c r="B253" s="15"/>
      <c r="D253" s="14"/>
      <c r="F253" s="15"/>
    </row>
    <row r="254">
      <c r="B254" s="15"/>
      <c r="D254" s="14"/>
      <c r="F254" s="15"/>
    </row>
    <row r="255">
      <c r="B255" s="15"/>
      <c r="D255" s="14"/>
      <c r="F255" s="15"/>
    </row>
    <row r="256">
      <c r="B256" s="15"/>
      <c r="D256" s="14"/>
      <c r="F256" s="15"/>
    </row>
    <row r="257">
      <c r="B257" s="15"/>
      <c r="D257" s="14"/>
      <c r="F257" s="15"/>
    </row>
    <row r="258">
      <c r="B258" s="15"/>
      <c r="D258" s="14"/>
      <c r="F258" s="15"/>
    </row>
    <row r="259">
      <c r="B259" s="15"/>
      <c r="D259" s="14"/>
      <c r="F259" s="15"/>
    </row>
    <row r="260">
      <c r="B260" s="15"/>
      <c r="D260" s="14"/>
      <c r="F260" s="15"/>
    </row>
    <row r="261">
      <c r="B261" s="15"/>
      <c r="D261" s="14"/>
      <c r="F261" s="15"/>
    </row>
    <row r="262">
      <c r="B262" s="15"/>
      <c r="D262" s="14"/>
      <c r="F262" s="15"/>
    </row>
    <row r="263">
      <c r="B263" s="15"/>
      <c r="D263" s="14"/>
      <c r="F263" s="15"/>
    </row>
    <row r="264">
      <c r="B264" s="15"/>
      <c r="D264" s="14"/>
      <c r="F264" s="15"/>
    </row>
    <row r="265">
      <c r="B265" s="15"/>
      <c r="D265" s="14"/>
      <c r="F265" s="15"/>
    </row>
    <row r="266">
      <c r="B266" s="15"/>
      <c r="D266" s="14"/>
      <c r="F266" s="15"/>
    </row>
    <row r="267">
      <c r="B267" s="15"/>
      <c r="D267" s="14"/>
      <c r="F267" s="15"/>
    </row>
    <row r="268">
      <c r="B268" s="15"/>
      <c r="D268" s="14"/>
      <c r="F268" s="15"/>
    </row>
    <row r="269">
      <c r="B269" s="15"/>
      <c r="D269" s="14"/>
      <c r="F269" s="15"/>
    </row>
    <row r="270">
      <c r="B270" s="15"/>
      <c r="D270" s="14"/>
      <c r="F270" s="15"/>
    </row>
    <row r="271">
      <c r="B271" s="15"/>
      <c r="D271" s="14"/>
      <c r="F271" s="15"/>
    </row>
    <row r="272">
      <c r="B272" s="15"/>
      <c r="D272" s="14"/>
      <c r="F272" s="15"/>
    </row>
    <row r="273">
      <c r="B273" s="15"/>
      <c r="D273" s="14"/>
      <c r="F273" s="15"/>
    </row>
    <row r="274">
      <c r="B274" s="15"/>
      <c r="D274" s="14"/>
      <c r="F274" s="15"/>
    </row>
    <row r="275">
      <c r="B275" s="15"/>
      <c r="D275" s="14"/>
      <c r="F275" s="15"/>
    </row>
    <row r="276">
      <c r="B276" s="15"/>
      <c r="D276" s="14"/>
      <c r="F276" s="15"/>
    </row>
    <row r="277">
      <c r="B277" s="15"/>
      <c r="D277" s="14"/>
      <c r="F277" s="15"/>
    </row>
    <row r="278">
      <c r="B278" s="15"/>
      <c r="D278" s="14"/>
      <c r="F278" s="15"/>
    </row>
    <row r="279">
      <c r="B279" s="15"/>
      <c r="D279" s="14"/>
      <c r="F279" s="15"/>
    </row>
    <row r="280">
      <c r="B280" s="15"/>
      <c r="D280" s="14"/>
      <c r="F280" s="15"/>
    </row>
    <row r="281">
      <c r="B281" s="15"/>
      <c r="D281" s="14"/>
      <c r="F281" s="15"/>
    </row>
    <row r="282">
      <c r="B282" s="15"/>
      <c r="D282" s="14"/>
      <c r="F282" s="15"/>
    </row>
    <row r="283">
      <c r="B283" s="15"/>
      <c r="D283" s="14"/>
      <c r="F283" s="15"/>
    </row>
    <row r="284">
      <c r="B284" s="15"/>
      <c r="D284" s="14"/>
      <c r="F284" s="15"/>
    </row>
    <row r="285">
      <c r="B285" s="15"/>
      <c r="D285" s="14"/>
      <c r="F285" s="15"/>
    </row>
    <row r="286">
      <c r="B286" s="15"/>
      <c r="D286" s="14"/>
      <c r="F286" s="15"/>
    </row>
    <row r="287">
      <c r="B287" s="15"/>
      <c r="D287" s="14"/>
      <c r="F287" s="15"/>
    </row>
    <row r="288">
      <c r="B288" s="15"/>
      <c r="D288" s="14"/>
      <c r="F288" s="15"/>
    </row>
    <row r="289">
      <c r="B289" s="15"/>
      <c r="D289" s="14"/>
      <c r="F289" s="15"/>
    </row>
    <row r="290">
      <c r="B290" s="15"/>
      <c r="D290" s="14"/>
      <c r="F290" s="15"/>
    </row>
    <row r="291">
      <c r="B291" s="15"/>
      <c r="D291" s="14"/>
      <c r="F291" s="15"/>
    </row>
    <row r="292">
      <c r="B292" s="15"/>
      <c r="D292" s="14"/>
      <c r="F292" s="15"/>
    </row>
    <row r="293">
      <c r="B293" s="15"/>
      <c r="D293" s="14"/>
      <c r="F293" s="15"/>
    </row>
    <row r="294">
      <c r="B294" s="15"/>
      <c r="D294" s="14"/>
      <c r="F294" s="15"/>
    </row>
    <row r="295">
      <c r="B295" s="15"/>
      <c r="D295" s="14"/>
      <c r="F295" s="15"/>
    </row>
    <row r="296">
      <c r="B296" s="15"/>
      <c r="D296" s="14"/>
      <c r="F296" s="15"/>
    </row>
    <row r="297">
      <c r="B297" s="15"/>
      <c r="D297" s="14"/>
      <c r="F297" s="15"/>
    </row>
    <row r="298">
      <c r="B298" s="15"/>
      <c r="D298" s="14"/>
      <c r="F298" s="15"/>
    </row>
    <row r="299">
      <c r="B299" s="15"/>
      <c r="D299" s="14"/>
      <c r="F299" s="15"/>
    </row>
    <row r="300">
      <c r="B300" s="15"/>
      <c r="D300" s="14"/>
      <c r="F300" s="15"/>
    </row>
    <row r="301">
      <c r="B301" s="15"/>
      <c r="D301" s="14"/>
      <c r="F301" s="15"/>
    </row>
    <row r="302">
      <c r="B302" s="15"/>
      <c r="D302" s="14"/>
      <c r="F302" s="15"/>
    </row>
    <row r="303">
      <c r="B303" s="15"/>
      <c r="D303" s="14"/>
      <c r="F303" s="15"/>
    </row>
    <row r="304">
      <c r="B304" s="15"/>
      <c r="D304" s="14"/>
      <c r="F304" s="15"/>
    </row>
    <row r="305">
      <c r="B305" s="15"/>
      <c r="D305" s="14"/>
      <c r="F305" s="15"/>
    </row>
    <row r="306">
      <c r="B306" s="15"/>
      <c r="D306" s="14"/>
      <c r="F306" s="15"/>
    </row>
    <row r="307">
      <c r="B307" s="15"/>
      <c r="D307" s="14"/>
      <c r="F307" s="15"/>
    </row>
    <row r="308">
      <c r="B308" s="15"/>
      <c r="D308" s="14"/>
      <c r="F308" s="15"/>
    </row>
    <row r="309">
      <c r="B309" s="15"/>
      <c r="D309" s="14"/>
      <c r="F309" s="15"/>
    </row>
    <row r="310">
      <c r="B310" s="15"/>
      <c r="D310" s="14"/>
      <c r="F310" s="15"/>
    </row>
    <row r="311">
      <c r="B311" s="15"/>
      <c r="D311" s="14"/>
      <c r="F311" s="15"/>
    </row>
    <row r="312">
      <c r="B312" s="15"/>
      <c r="D312" s="14"/>
      <c r="F312" s="15"/>
    </row>
    <row r="313">
      <c r="B313" s="15"/>
      <c r="D313" s="14"/>
      <c r="F313" s="15"/>
    </row>
    <row r="314">
      <c r="B314" s="15"/>
      <c r="D314" s="14"/>
      <c r="F314" s="15"/>
    </row>
    <row r="315">
      <c r="B315" s="15"/>
      <c r="D315" s="14"/>
      <c r="F315" s="15"/>
    </row>
    <row r="316">
      <c r="B316" s="15"/>
      <c r="D316" s="14"/>
      <c r="F316" s="15"/>
    </row>
    <row r="317">
      <c r="B317" s="15"/>
      <c r="D317" s="14"/>
      <c r="F317" s="15"/>
    </row>
    <row r="318">
      <c r="B318" s="15"/>
      <c r="D318" s="14"/>
      <c r="F318" s="15"/>
    </row>
    <row r="319">
      <c r="B319" s="15"/>
      <c r="D319" s="14"/>
      <c r="F319" s="15"/>
    </row>
    <row r="320">
      <c r="B320" s="15"/>
      <c r="D320" s="14"/>
      <c r="F320" s="15"/>
    </row>
    <row r="321">
      <c r="B321" s="15"/>
      <c r="D321" s="14"/>
      <c r="F321" s="15"/>
    </row>
    <row r="322">
      <c r="B322" s="15"/>
      <c r="D322" s="14"/>
      <c r="F322" s="15"/>
    </row>
    <row r="323">
      <c r="B323" s="15"/>
      <c r="D323" s="14"/>
      <c r="F323" s="15"/>
    </row>
    <row r="324">
      <c r="B324" s="15"/>
      <c r="D324" s="14"/>
      <c r="F324" s="15"/>
    </row>
    <row r="325">
      <c r="B325" s="15"/>
      <c r="D325" s="14"/>
      <c r="F325" s="15"/>
    </row>
    <row r="326">
      <c r="B326" s="15"/>
      <c r="D326" s="14"/>
      <c r="F326" s="15"/>
    </row>
    <row r="327">
      <c r="B327" s="15"/>
      <c r="D327" s="14"/>
      <c r="F327" s="15"/>
    </row>
    <row r="328">
      <c r="B328" s="15"/>
      <c r="D328" s="14"/>
      <c r="F328" s="15"/>
    </row>
    <row r="329">
      <c r="B329" s="15"/>
      <c r="D329" s="14"/>
      <c r="F329" s="15"/>
    </row>
    <row r="330">
      <c r="B330" s="15"/>
      <c r="D330" s="14"/>
      <c r="F330" s="15"/>
    </row>
    <row r="331">
      <c r="B331" s="15"/>
      <c r="D331" s="14"/>
      <c r="F331" s="15"/>
    </row>
    <row r="332">
      <c r="B332" s="15"/>
      <c r="D332" s="14"/>
      <c r="F332" s="15"/>
    </row>
    <row r="333">
      <c r="B333" s="15"/>
      <c r="D333" s="14"/>
      <c r="F333" s="15"/>
    </row>
    <row r="334">
      <c r="B334" s="15"/>
      <c r="D334" s="14"/>
      <c r="F334" s="15"/>
    </row>
    <row r="335">
      <c r="B335" s="15"/>
      <c r="D335" s="14"/>
      <c r="F335" s="15"/>
    </row>
    <row r="336">
      <c r="B336" s="15"/>
      <c r="D336" s="14"/>
      <c r="F336" s="15"/>
    </row>
    <row r="337">
      <c r="B337" s="15"/>
      <c r="D337" s="14"/>
      <c r="F337" s="15"/>
    </row>
    <row r="338">
      <c r="B338" s="15"/>
      <c r="D338" s="14"/>
      <c r="F338" s="15"/>
    </row>
    <row r="339">
      <c r="B339" s="15"/>
      <c r="D339" s="14"/>
      <c r="F339" s="15"/>
    </row>
    <row r="340">
      <c r="B340" s="15"/>
      <c r="D340" s="14"/>
      <c r="F340" s="15"/>
    </row>
    <row r="341">
      <c r="B341" s="15"/>
      <c r="D341" s="14"/>
      <c r="F341" s="15"/>
    </row>
    <row r="342">
      <c r="B342" s="15"/>
      <c r="D342" s="14"/>
      <c r="F342" s="15"/>
    </row>
    <row r="343">
      <c r="B343" s="15"/>
      <c r="D343" s="14"/>
      <c r="F343" s="15"/>
    </row>
    <row r="344">
      <c r="B344" s="15"/>
      <c r="D344" s="14"/>
      <c r="F344" s="15"/>
    </row>
    <row r="345">
      <c r="B345" s="15"/>
      <c r="D345" s="14"/>
      <c r="F345" s="15"/>
    </row>
    <row r="346">
      <c r="B346" s="15"/>
      <c r="D346" s="14"/>
      <c r="F346" s="15"/>
    </row>
    <row r="347">
      <c r="B347" s="15"/>
      <c r="D347" s="14"/>
      <c r="F347" s="15"/>
    </row>
    <row r="348">
      <c r="B348" s="15"/>
      <c r="D348" s="14"/>
      <c r="F348" s="15"/>
    </row>
    <row r="349">
      <c r="B349" s="15"/>
      <c r="D349" s="14"/>
      <c r="F349" s="15"/>
    </row>
    <row r="350">
      <c r="B350" s="15"/>
      <c r="D350" s="14"/>
      <c r="F350" s="15"/>
    </row>
    <row r="351">
      <c r="B351" s="15"/>
      <c r="D351" s="14"/>
      <c r="F351" s="15"/>
    </row>
    <row r="352">
      <c r="B352" s="15"/>
      <c r="D352" s="14"/>
      <c r="F352" s="15"/>
    </row>
    <row r="353">
      <c r="B353" s="15"/>
      <c r="D353" s="14"/>
      <c r="F353" s="15"/>
    </row>
    <row r="354">
      <c r="B354" s="15"/>
      <c r="D354" s="14"/>
      <c r="F354" s="15"/>
    </row>
    <row r="355">
      <c r="B355" s="15"/>
      <c r="D355" s="14"/>
      <c r="F355" s="15"/>
    </row>
    <row r="356">
      <c r="B356" s="15"/>
      <c r="D356" s="14"/>
      <c r="F356" s="15"/>
    </row>
    <row r="357">
      <c r="B357" s="15"/>
      <c r="D357" s="14"/>
      <c r="F357" s="15"/>
    </row>
    <row r="358">
      <c r="B358" s="15"/>
      <c r="D358" s="14"/>
      <c r="F358" s="15"/>
    </row>
    <row r="359">
      <c r="B359" s="15"/>
      <c r="D359" s="14"/>
      <c r="F359" s="15"/>
    </row>
    <row r="360">
      <c r="B360" s="15"/>
      <c r="D360" s="14"/>
      <c r="F360" s="15"/>
    </row>
    <row r="361">
      <c r="B361" s="15"/>
      <c r="D361" s="14"/>
      <c r="F361" s="15"/>
    </row>
    <row r="362">
      <c r="B362" s="15"/>
      <c r="D362" s="14"/>
      <c r="F362" s="15"/>
    </row>
    <row r="363">
      <c r="B363" s="15"/>
      <c r="D363" s="14"/>
      <c r="F363" s="15"/>
    </row>
    <row r="364">
      <c r="B364" s="15"/>
      <c r="D364" s="14"/>
      <c r="F364" s="15"/>
    </row>
    <row r="365">
      <c r="B365" s="15"/>
      <c r="D365" s="14"/>
      <c r="F365" s="15"/>
    </row>
    <row r="366">
      <c r="B366" s="15"/>
      <c r="D366" s="14"/>
      <c r="F366" s="15"/>
    </row>
    <row r="367">
      <c r="B367" s="15"/>
      <c r="D367" s="14"/>
      <c r="F367" s="15"/>
    </row>
    <row r="368">
      <c r="B368" s="15"/>
      <c r="D368" s="14"/>
      <c r="F368" s="15"/>
    </row>
    <row r="369">
      <c r="B369" s="15"/>
      <c r="D369" s="14"/>
      <c r="F369" s="15"/>
    </row>
    <row r="370">
      <c r="B370" s="15"/>
      <c r="D370" s="14"/>
      <c r="F370" s="15"/>
    </row>
    <row r="371">
      <c r="B371" s="15"/>
      <c r="D371" s="14"/>
      <c r="F371" s="15"/>
    </row>
    <row r="372">
      <c r="B372" s="15"/>
      <c r="D372" s="14"/>
      <c r="F372" s="15"/>
    </row>
    <row r="373">
      <c r="B373" s="15"/>
      <c r="D373" s="14"/>
      <c r="F373" s="15"/>
    </row>
    <row r="374">
      <c r="B374" s="15"/>
      <c r="D374" s="14"/>
      <c r="F374" s="15"/>
    </row>
    <row r="375">
      <c r="B375" s="15"/>
      <c r="D375" s="14"/>
      <c r="F375" s="15"/>
    </row>
    <row r="376">
      <c r="B376" s="15"/>
      <c r="D376" s="14"/>
      <c r="F376" s="15"/>
    </row>
    <row r="377">
      <c r="B377" s="15"/>
      <c r="D377" s="14"/>
      <c r="F377" s="15"/>
    </row>
    <row r="378">
      <c r="B378" s="15"/>
      <c r="D378" s="14"/>
      <c r="F378" s="15"/>
    </row>
    <row r="379">
      <c r="B379" s="15"/>
      <c r="D379" s="14"/>
      <c r="F379" s="15"/>
    </row>
    <row r="380">
      <c r="B380" s="15"/>
      <c r="D380" s="14"/>
      <c r="F380" s="15"/>
    </row>
    <row r="381">
      <c r="B381" s="15"/>
      <c r="D381" s="14"/>
      <c r="F381" s="15"/>
    </row>
    <row r="382">
      <c r="B382" s="15"/>
      <c r="D382" s="14"/>
      <c r="F382" s="15"/>
    </row>
    <row r="383">
      <c r="B383" s="15"/>
      <c r="D383" s="14"/>
      <c r="F383" s="15"/>
    </row>
    <row r="384">
      <c r="B384" s="15"/>
      <c r="D384" s="14"/>
      <c r="F384" s="15"/>
    </row>
    <row r="385">
      <c r="B385" s="15"/>
      <c r="D385" s="14"/>
      <c r="F385" s="15"/>
    </row>
    <row r="386">
      <c r="B386" s="15"/>
      <c r="D386" s="14"/>
      <c r="F386" s="15"/>
    </row>
    <row r="387">
      <c r="B387" s="15"/>
      <c r="D387" s="14"/>
      <c r="F387" s="15"/>
    </row>
    <row r="388">
      <c r="B388" s="15"/>
      <c r="D388" s="14"/>
      <c r="F388" s="15"/>
    </row>
    <row r="389">
      <c r="B389" s="15"/>
      <c r="D389" s="14"/>
      <c r="F389" s="15"/>
    </row>
    <row r="390">
      <c r="B390" s="15"/>
      <c r="D390" s="14"/>
      <c r="F390" s="15"/>
    </row>
    <row r="391">
      <c r="B391" s="15"/>
      <c r="D391" s="14"/>
      <c r="F391" s="15"/>
    </row>
    <row r="392">
      <c r="B392" s="15"/>
      <c r="D392" s="14"/>
      <c r="F392" s="15"/>
    </row>
    <row r="393">
      <c r="B393" s="15"/>
      <c r="D393" s="14"/>
      <c r="F393" s="15"/>
    </row>
    <row r="394">
      <c r="B394" s="15"/>
      <c r="D394" s="14"/>
      <c r="F394" s="15"/>
    </row>
    <row r="395">
      <c r="B395" s="15"/>
      <c r="D395" s="14"/>
      <c r="F395" s="15"/>
    </row>
    <row r="396">
      <c r="B396" s="15"/>
      <c r="D396" s="14"/>
      <c r="F396" s="15"/>
    </row>
    <row r="397">
      <c r="B397" s="15"/>
      <c r="D397" s="14"/>
      <c r="F397" s="15"/>
    </row>
    <row r="398">
      <c r="B398" s="15"/>
      <c r="D398" s="14"/>
      <c r="F398" s="15"/>
    </row>
    <row r="399">
      <c r="B399" s="15"/>
      <c r="D399" s="14"/>
      <c r="F399" s="15"/>
    </row>
    <row r="400">
      <c r="B400" s="15"/>
      <c r="D400" s="14"/>
      <c r="F400" s="15"/>
    </row>
    <row r="401">
      <c r="B401" s="15"/>
      <c r="D401" s="14"/>
      <c r="F401" s="15"/>
    </row>
    <row r="402">
      <c r="B402" s="15"/>
      <c r="D402" s="14"/>
      <c r="F402" s="15"/>
    </row>
    <row r="403">
      <c r="B403" s="15"/>
      <c r="D403" s="14"/>
      <c r="F403" s="15"/>
    </row>
    <row r="404">
      <c r="B404" s="15"/>
      <c r="D404" s="14"/>
      <c r="F404" s="15"/>
    </row>
    <row r="405">
      <c r="B405" s="15"/>
      <c r="D405" s="14"/>
      <c r="F405" s="15"/>
    </row>
    <row r="406">
      <c r="B406" s="15"/>
      <c r="D406" s="14"/>
      <c r="F406" s="15"/>
    </row>
    <row r="407">
      <c r="B407" s="15"/>
      <c r="D407" s="14"/>
      <c r="F407" s="15"/>
    </row>
    <row r="408">
      <c r="B408" s="15"/>
      <c r="D408" s="14"/>
      <c r="F408" s="15"/>
    </row>
    <row r="409">
      <c r="B409" s="15"/>
      <c r="D409" s="14"/>
      <c r="F409" s="15"/>
    </row>
    <row r="410">
      <c r="B410" s="15"/>
      <c r="D410" s="14"/>
      <c r="F410" s="15"/>
    </row>
    <row r="411">
      <c r="B411" s="15"/>
      <c r="D411" s="14"/>
      <c r="F411" s="15"/>
    </row>
    <row r="412">
      <c r="B412" s="15"/>
      <c r="D412" s="14"/>
      <c r="F412" s="15"/>
    </row>
    <row r="413">
      <c r="B413" s="15"/>
      <c r="D413" s="14"/>
      <c r="F413" s="15"/>
    </row>
    <row r="414">
      <c r="B414" s="15"/>
      <c r="D414" s="14"/>
      <c r="F414" s="15"/>
    </row>
    <row r="415">
      <c r="B415" s="15"/>
      <c r="D415" s="14"/>
      <c r="F415" s="15"/>
    </row>
    <row r="416">
      <c r="B416" s="15"/>
      <c r="D416" s="14"/>
      <c r="F416" s="15"/>
    </row>
    <row r="417">
      <c r="B417" s="15"/>
      <c r="D417" s="14"/>
      <c r="F417" s="15"/>
    </row>
    <row r="418">
      <c r="B418" s="15"/>
      <c r="D418" s="14"/>
      <c r="F418" s="15"/>
    </row>
    <row r="419">
      <c r="B419" s="15"/>
      <c r="D419" s="14"/>
      <c r="F419" s="15"/>
    </row>
    <row r="420">
      <c r="B420" s="15"/>
      <c r="D420" s="14"/>
      <c r="F420" s="15"/>
    </row>
    <row r="421">
      <c r="B421" s="15"/>
      <c r="D421" s="14"/>
      <c r="F421" s="15"/>
    </row>
    <row r="422">
      <c r="B422" s="15"/>
      <c r="D422" s="14"/>
      <c r="F422" s="15"/>
    </row>
    <row r="423">
      <c r="B423" s="15"/>
      <c r="D423" s="14"/>
      <c r="F423" s="15"/>
    </row>
    <row r="424">
      <c r="B424" s="15"/>
      <c r="D424" s="14"/>
      <c r="F424" s="15"/>
    </row>
    <row r="425">
      <c r="B425" s="15"/>
      <c r="D425" s="14"/>
      <c r="F425" s="15"/>
    </row>
    <row r="426">
      <c r="B426" s="15"/>
      <c r="D426" s="14"/>
      <c r="F426" s="15"/>
    </row>
    <row r="427">
      <c r="B427" s="15"/>
      <c r="D427" s="14"/>
      <c r="F427" s="15"/>
    </row>
    <row r="428">
      <c r="B428" s="15"/>
      <c r="D428" s="14"/>
      <c r="F428" s="15"/>
    </row>
    <row r="429">
      <c r="B429" s="15"/>
      <c r="D429" s="14"/>
      <c r="F429" s="15"/>
    </row>
    <row r="430">
      <c r="B430" s="15"/>
      <c r="D430" s="14"/>
      <c r="F430" s="15"/>
    </row>
    <row r="431">
      <c r="B431" s="15"/>
      <c r="D431" s="14"/>
      <c r="F431" s="15"/>
    </row>
    <row r="432">
      <c r="B432" s="15"/>
      <c r="D432" s="14"/>
      <c r="F432" s="15"/>
    </row>
    <row r="433">
      <c r="B433" s="15"/>
      <c r="D433" s="14"/>
      <c r="F433" s="15"/>
    </row>
    <row r="434">
      <c r="B434" s="15"/>
      <c r="D434" s="14"/>
      <c r="F434" s="15"/>
    </row>
    <row r="435">
      <c r="B435" s="15"/>
      <c r="D435" s="14"/>
      <c r="F435" s="15"/>
    </row>
    <row r="436">
      <c r="B436" s="15"/>
      <c r="D436" s="14"/>
      <c r="F436" s="15"/>
    </row>
    <row r="437">
      <c r="B437" s="15"/>
      <c r="D437" s="14"/>
      <c r="F437" s="15"/>
    </row>
    <row r="438">
      <c r="B438" s="15"/>
      <c r="D438" s="14"/>
      <c r="F438" s="15"/>
    </row>
    <row r="439">
      <c r="B439" s="15"/>
      <c r="D439" s="14"/>
      <c r="F439" s="15"/>
    </row>
    <row r="440">
      <c r="B440" s="15"/>
      <c r="D440" s="14"/>
      <c r="F440" s="15"/>
    </row>
    <row r="441">
      <c r="B441" s="15"/>
      <c r="D441" s="14"/>
      <c r="F441" s="15"/>
    </row>
    <row r="442">
      <c r="B442" s="15"/>
      <c r="D442" s="14"/>
      <c r="F442" s="15"/>
    </row>
    <row r="443">
      <c r="B443" s="15"/>
      <c r="D443" s="14"/>
      <c r="F443" s="15"/>
    </row>
    <row r="444">
      <c r="B444" s="15"/>
      <c r="D444" s="14"/>
      <c r="F444" s="15"/>
    </row>
    <row r="445">
      <c r="B445" s="15"/>
      <c r="D445" s="14"/>
      <c r="F445" s="15"/>
    </row>
    <row r="446">
      <c r="B446" s="15"/>
      <c r="D446" s="14"/>
      <c r="F446" s="15"/>
    </row>
    <row r="447">
      <c r="B447" s="15"/>
      <c r="D447" s="14"/>
      <c r="F447" s="15"/>
    </row>
    <row r="448">
      <c r="B448" s="15"/>
      <c r="D448" s="14"/>
      <c r="F448" s="15"/>
    </row>
    <row r="449">
      <c r="B449" s="15"/>
      <c r="D449" s="14"/>
      <c r="F449" s="15"/>
    </row>
    <row r="450">
      <c r="B450" s="15"/>
      <c r="D450" s="14"/>
      <c r="F450" s="15"/>
    </row>
    <row r="451">
      <c r="B451" s="15"/>
      <c r="D451" s="14"/>
      <c r="F451" s="15"/>
    </row>
    <row r="452">
      <c r="B452" s="15"/>
      <c r="D452" s="14"/>
      <c r="F452" s="15"/>
    </row>
    <row r="453">
      <c r="B453" s="15"/>
      <c r="D453" s="14"/>
      <c r="F453" s="15"/>
    </row>
    <row r="454">
      <c r="B454" s="15"/>
      <c r="D454" s="14"/>
      <c r="F454" s="15"/>
    </row>
    <row r="455">
      <c r="B455" s="15"/>
      <c r="D455" s="14"/>
      <c r="F455" s="15"/>
    </row>
    <row r="456">
      <c r="B456" s="15"/>
      <c r="D456" s="14"/>
      <c r="F456" s="15"/>
    </row>
    <row r="457">
      <c r="B457" s="15"/>
      <c r="D457" s="14"/>
      <c r="F457" s="15"/>
    </row>
    <row r="458">
      <c r="B458" s="15"/>
      <c r="D458" s="14"/>
      <c r="F458" s="15"/>
    </row>
    <row r="459">
      <c r="B459" s="15"/>
      <c r="D459" s="14"/>
      <c r="F459" s="15"/>
    </row>
    <row r="460">
      <c r="B460" s="15"/>
      <c r="D460" s="14"/>
      <c r="F460" s="15"/>
    </row>
    <row r="461">
      <c r="B461" s="15"/>
      <c r="D461" s="14"/>
      <c r="F461" s="15"/>
    </row>
    <row r="462">
      <c r="B462" s="15"/>
      <c r="D462" s="14"/>
      <c r="F462" s="15"/>
    </row>
    <row r="463">
      <c r="B463" s="15"/>
      <c r="D463" s="14"/>
      <c r="F463" s="15"/>
    </row>
    <row r="464">
      <c r="B464" s="15"/>
      <c r="D464" s="14"/>
      <c r="F464" s="15"/>
    </row>
    <row r="465">
      <c r="B465" s="15"/>
      <c r="D465" s="14"/>
      <c r="F465" s="15"/>
    </row>
    <row r="466">
      <c r="B466" s="15"/>
      <c r="D466" s="14"/>
      <c r="F466" s="15"/>
    </row>
    <row r="467">
      <c r="B467" s="15"/>
      <c r="D467" s="14"/>
      <c r="F467" s="15"/>
    </row>
    <row r="468">
      <c r="B468" s="15"/>
      <c r="D468" s="14"/>
      <c r="F468" s="15"/>
    </row>
    <row r="469">
      <c r="B469" s="15"/>
      <c r="D469" s="14"/>
      <c r="F469" s="15"/>
    </row>
    <row r="470">
      <c r="B470" s="15"/>
      <c r="D470" s="14"/>
      <c r="F470" s="15"/>
    </row>
    <row r="471">
      <c r="B471" s="15"/>
      <c r="D471" s="14"/>
      <c r="F471" s="15"/>
    </row>
    <row r="472">
      <c r="B472" s="15"/>
      <c r="D472" s="14"/>
      <c r="F472" s="15"/>
    </row>
    <row r="473">
      <c r="B473" s="15"/>
      <c r="D473" s="14"/>
      <c r="F473" s="15"/>
    </row>
    <row r="474">
      <c r="B474" s="15"/>
      <c r="D474" s="14"/>
      <c r="F474" s="15"/>
    </row>
    <row r="475">
      <c r="B475" s="15"/>
      <c r="D475" s="14"/>
      <c r="F475" s="15"/>
    </row>
    <row r="476">
      <c r="B476" s="15"/>
      <c r="D476" s="14"/>
      <c r="F476" s="15"/>
    </row>
    <row r="477">
      <c r="B477" s="15"/>
      <c r="D477" s="14"/>
      <c r="F477" s="15"/>
    </row>
    <row r="478">
      <c r="B478" s="15"/>
      <c r="D478" s="14"/>
      <c r="F478" s="15"/>
    </row>
    <row r="479">
      <c r="B479" s="15"/>
      <c r="D479" s="14"/>
      <c r="F479" s="15"/>
    </row>
    <row r="480">
      <c r="B480" s="15"/>
      <c r="D480" s="14"/>
      <c r="F480" s="15"/>
    </row>
    <row r="481">
      <c r="B481" s="15"/>
      <c r="D481" s="14"/>
      <c r="F481" s="15"/>
    </row>
    <row r="482">
      <c r="B482" s="15"/>
      <c r="D482" s="14"/>
      <c r="F482" s="15"/>
    </row>
    <row r="483">
      <c r="B483" s="15"/>
      <c r="D483" s="14"/>
      <c r="F483" s="15"/>
    </row>
    <row r="484">
      <c r="B484" s="15"/>
      <c r="D484" s="14"/>
      <c r="F484" s="15"/>
    </row>
    <row r="485">
      <c r="B485" s="15"/>
      <c r="D485" s="14"/>
      <c r="F485" s="15"/>
    </row>
    <row r="486">
      <c r="B486" s="15"/>
      <c r="D486" s="14"/>
      <c r="F486" s="15"/>
    </row>
    <row r="487">
      <c r="B487" s="15"/>
      <c r="D487" s="14"/>
      <c r="F487" s="15"/>
    </row>
    <row r="488">
      <c r="B488" s="15"/>
      <c r="D488" s="14"/>
      <c r="F488" s="15"/>
    </row>
    <row r="489">
      <c r="B489" s="15"/>
      <c r="D489" s="14"/>
      <c r="F489" s="15"/>
    </row>
    <row r="490">
      <c r="B490" s="15"/>
      <c r="D490" s="14"/>
      <c r="F490" s="15"/>
    </row>
    <row r="491">
      <c r="B491" s="15"/>
      <c r="D491" s="14"/>
      <c r="F491" s="15"/>
    </row>
    <row r="492">
      <c r="B492" s="15"/>
      <c r="D492" s="14"/>
      <c r="F492" s="15"/>
    </row>
    <row r="493">
      <c r="B493" s="15"/>
      <c r="D493" s="14"/>
      <c r="F493" s="15"/>
    </row>
    <row r="494">
      <c r="B494" s="15"/>
      <c r="D494" s="14"/>
      <c r="F494" s="15"/>
    </row>
    <row r="495">
      <c r="B495" s="15"/>
      <c r="D495" s="14"/>
      <c r="F495" s="15"/>
    </row>
    <row r="496">
      <c r="B496" s="15"/>
      <c r="D496" s="14"/>
      <c r="F496" s="15"/>
    </row>
    <row r="497">
      <c r="B497" s="15"/>
      <c r="D497" s="14"/>
      <c r="F497" s="15"/>
    </row>
    <row r="498">
      <c r="B498" s="15"/>
      <c r="D498" s="14"/>
      <c r="F498" s="15"/>
    </row>
    <row r="499">
      <c r="B499" s="15"/>
      <c r="D499" s="14"/>
      <c r="F499" s="15"/>
    </row>
    <row r="500">
      <c r="B500" s="15"/>
      <c r="D500" s="14"/>
      <c r="F500" s="15"/>
    </row>
    <row r="501">
      <c r="B501" s="15"/>
      <c r="D501" s="14"/>
      <c r="F501" s="15"/>
    </row>
    <row r="502">
      <c r="B502" s="15"/>
      <c r="D502" s="14"/>
      <c r="F502" s="15"/>
    </row>
    <row r="503">
      <c r="B503" s="15"/>
      <c r="D503" s="14"/>
      <c r="F503" s="15"/>
    </row>
    <row r="504">
      <c r="B504" s="15"/>
      <c r="D504" s="14"/>
      <c r="F504" s="15"/>
    </row>
    <row r="505">
      <c r="B505" s="15"/>
      <c r="D505" s="14"/>
      <c r="F505" s="15"/>
    </row>
    <row r="506">
      <c r="B506" s="15"/>
      <c r="D506" s="14"/>
      <c r="F506" s="15"/>
    </row>
    <row r="507">
      <c r="B507" s="15"/>
      <c r="D507" s="14"/>
      <c r="F507" s="15"/>
    </row>
    <row r="508">
      <c r="B508" s="15"/>
      <c r="D508" s="14"/>
      <c r="F508" s="15"/>
    </row>
    <row r="509">
      <c r="B509" s="15"/>
      <c r="D509" s="14"/>
      <c r="F509" s="15"/>
    </row>
    <row r="510">
      <c r="B510" s="15"/>
      <c r="D510" s="14"/>
      <c r="F510" s="15"/>
    </row>
    <row r="511">
      <c r="B511" s="15"/>
      <c r="D511" s="14"/>
      <c r="F511" s="15"/>
    </row>
    <row r="512">
      <c r="B512" s="15"/>
      <c r="D512" s="14"/>
      <c r="F512" s="15"/>
    </row>
    <row r="513">
      <c r="B513" s="15"/>
      <c r="D513" s="14"/>
      <c r="F513" s="15"/>
    </row>
    <row r="514">
      <c r="B514" s="15"/>
      <c r="D514" s="14"/>
      <c r="F514" s="15"/>
    </row>
    <row r="515">
      <c r="B515" s="15"/>
      <c r="D515" s="14"/>
      <c r="F515" s="15"/>
    </row>
    <row r="516">
      <c r="B516" s="15"/>
      <c r="D516" s="14"/>
      <c r="F516" s="15"/>
    </row>
    <row r="517">
      <c r="B517" s="15"/>
      <c r="D517" s="14"/>
      <c r="F517" s="15"/>
    </row>
    <row r="518">
      <c r="B518" s="15"/>
      <c r="D518" s="14"/>
      <c r="F518" s="15"/>
    </row>
    <row r="519">
      <c r="B519" s="15"/>
      <c r="D519" s="14"/>
      <c r="F519" s="15"/>
    </row>
    <row r="520">
      <c r="B520" s="15"/>
      <c r="D520" s="14"/>
      <c r="F520" s="15"/>
    </row>
    <row r="521">
      <c r="B521" s="15"/>
      <c r="D521" s="14"/>
      <c r="F521" s="15"/>
    </row>
    <row r="522">
      <c r="B522" s="15"/>
      <c r="D522" s="14"/>
      <c r="F522" s="15"/>
    </row>
    <row r="523">
      <c r="B523" s="15"/>
      <c r="D523" s="14"/>
      <c r="F523" s="15"/>
    </row>
    <row r="524">
      <c r="B524" s="15"/>
      <c r="D524" s="14"/>
      <c r="F524" s="15"/>
    </row>
    <row r="525">
      <c r="B525" s="15"/>
      <c r="D525" s="14"/>
      <c r="F525" s="15"/>
    </row>
    <row r="526">
      <c r="B526" s="15"/>
      <c r="D526" s="14"/>
      <c r="F526" s="15"/>
    </row>
    <row r="527">
      <c r="B527" s="15"/>
      <c r="D527" s="14"/>
      <c r="F527" s="15"/>
    </row>
    <row r="528">
      <c r="B528" s="15"/>
      <c r="D528" s="14"/>
      <c r="F528" s="15"/>
    </row>
    <row r="529">
      <c r="B529" s="15"/>
      <c r="D529" s="14"/>
      <c r="F529" s="15"/>
    </row>
    <row r="530">
      <c r="B530" s="15"/>
      <c r="D530" s="14"/>
      <c r="F530" s="15"/>
    </row>
    <row r="531">
      <c r="B531" s="15"/>
      <c r="D531" s="14"/>
      <c r="F531" s="15"/>
    </row>
    <row r="532">
      <c r="B532" s="15"/>
      <c r="D532" s="14"/>
      <c r="F532" s="15"/>
    </row>
    <row r="533">
      <c r="B533" s="15"/>
      <c r="D533" s="14"/>
      <c r="F533" s="15"/>
    </row>
    <row r="534">
      <c r="B534" s="15"/>
      <c r="D534" s="14"/>
      <c r="F534" s="15"/>
    </row>
    <row r="535">
      <c r="B535" s="15"/>
      <c r="D535" s="14"/>
      <c r="F535" s="15"/>
    </row>
    <row r="536">
      <c r="B536" s="15"/>
      <c r="D536" s="14"/>
      <c r="F536" s="15"/>
    </row>
    <row r="537">
      <c r="B537" s="15"/>
      <c r="D537" s="14"/>
      <c r="F537" s="15"/>
    </row>
    <row r="538">
      <c r="B538" s="15"/>
      <c r="D538" s="14"/>
      <c r="F538" s="15"/>
    </row>
    <row r="539">
      <c r="B539" s="15"/>
      <c r="D539" s="14"/>
      <c r="F539" s="15"/>
    </row>
    <row r="540">
      <c r="B540" s="15"/>
      <c r="D540" s="14"/>
      <c r="F540" s="15"/>
    </row>
    <row r="541">
      <c r="B541" s="15"/>
      <c r="D541" s="14"/>
      <c r="F541" s="15"/>
    </row>
    <row r="542">
      <c r="B542" s="15"/>
      <c r="D542" s="14"/>
      <c r="F542" s="15"/>
    </row>
    <row r="543">
      <c r="B543" s="15"/>
      <c r="D543" s="14"/>
      <c r="F543" s="15"/>
    </row>
    <row r="544">
      <c r="B544" s="15"/>
      <c r="D544" s="14"/>
      <c r="F544" s="15"/>
    </row>
    <row r="545">
      <c r="B545" s="15"/>
      <c r="D545" s="14"/>
      <c r="F545" s="15"/>
    </row>
    <row r="546">
      <c r="B546" s="15"/>
      <c r="D546" s="14"/>
      <c r="F546" s="15"/>
    </row>
    <row r="547">
      <c r="B547" s="15"/>
      <c r="D547" s="14"/>
      <c r="F547" s="15"/>
    </row>
    <row r="548">
      <c r="B548" s="15"/>
      <c r="D548" s="14"/>
      <c r="F548" s="15"/>
    </row>
    <row r="549">
      <c r="B549" s="15"/>
      <c r="D549" s="14"/>
      <c r="F549" s="15"/>
    </row>
    <row r="550">
      <c r="B550" s="15"/>
      <c r="D550" s="14"/>
      <c r="F550" s="15"/>
    </row>
    <row r="551">
      <c r="B551" s="15"/>
      <c r="D551" s="14"/>
      <c r="F551" s="15"/>
    </row>
    <row r="552">
      <c r="B552" s="15"/>
      <c r="D552" s="14"/>
      <c r="F552" s="15"/>
    </row>
    <row r="553">
      <c r="B553" s="15"/>
      <c r="D553" s="14"/>
      <c r="F553" s="15"/>
    </row>
    <row r="554">
      <c r="B554" s="15"/>
      <c r="D554" s="14"/>
      <c r="F554" s="15"/>
    </row>
    <row r="555">
      <c r="B555" s="15"/>
      <c r="D555" s="14"/>
      <c r="F555" s="15"/>
    </row>
    <row r="556">
      <c r="B556" s="15"/>
      <c r="D556" s="14"/>
      <c r="F556" s="15"/>
    </row>
    <row r="557">
      <c r="B557" s="15"/>
      <c r="D557" s="14"/>
      <c r="F557" s="15"/>
    </row>
    <row r="558">
      <c r="B558" s="15"/>
      <c r="D558" s="14"/>
      <c r="F558" s="15"/>
    </row>
    <row r="559">
      <c r="B559" s="15"/>
      <c r="D559" s="14"/>
      <c r="F559" s="15"/>
    </row>
    <row r="560">
      <c r="B560" s="15"/>
      <c r="D560" s="14"/>
      <c r="F560" s="15"/>
    </row>
    <row r="561">
      <c r="B561" s="15"/>
      <c r="D561" s="14"/>
      <c r="F561" s="15"/>
    </row>
    <row r="562">
      <c r="B562" s="15"/>
      <c r="D562" s="14"/>
      <c r="F562" s="15"/>
    </row>
    <row r="563">
      <c r="B563" s="15"/>
      <c r="D563" s="14"/>
      <c r="F563" s="15"/>
    </row>
    <row r="564">
      <c r="B564" s="15"/>
      <c r="D564" s="14"/>
      <c r="F564" s="15"/>
    </row>
    <row r="565">
      <c r="B565" s="15"/>
      <c r="D565" s="14"/>
      <c r="F565" s="15"/>
    </row>
    <row r="566">
      <c r="B566" s="15"/>
      <c r="D566" s="14"/>
      <c r="F566" s="15"/>
    </row>
    <row r="567">
      <c r="B567" s="15"/>
      <c r="D567" s="14"/>
      <c r="F567" s="15"/>
    </row>
    <row r="568">
      <c r="B568" s="15"/>
      <c r="D568" s="14"/>
      <c r="F568" s="15"/>
    </row>
    <row r="569">
      <c r="B569" s="15"/>
      <c r="D569" s="14"/>
      <c r="F569" s="15"/>
    </row>
    <row r="570">
      <c r="B570" s="15"/>
      <c r="D570" s="14"/>
      <c r="F570" s="15"/>
    </row>
    <row r="571">
      <c r="B571" s="15"/>
      <c r="D571" s="14"/>
      <c r="F571" s="15"/>
    </row>
    <row r="572">
      <c r="B572" s="15"/>
      <c r="D572" s="14"/>
      <c r="F572" s="15"/>
    </row>
    <row r="573">
      <c r="B573" s="15"/>
      <c r="D573" s="14"/>
      <c r="F573" s="15"/>
    </row>
    <row r="574">
      <c r="B574" s="15"/>
      <c r="D574" s="14"/>
      <c r="F574" s="15"/>
    </row>
    <row r="575">
      <c r="B575" s="15"/>
      <c r="D575" s="14"/>
      <c r="F575" s="15"/>
    </row>
    <row r="576">
      <c r="B576" s="15"/>
      <c r="D576" s="14"/>
      <c r="F576" s="15"/>
    </row>
    <row r="577">
      <c r="B577" s="15"/>
      <c r="D577" s="14"/>
      <c r="F577" s="15"/>
    </row>
    <row r="578">
      <c r="B578" s="15"/>
      <c r="D578" s="14"/>
      <c r="F578" s="15"/>
    </row>
    <row r="579">
      <c r="B579" s="15"/>
      <c r="D579" s="14"/>
      <c r="F579" s="15"/>
    </row>
    <row r="580">
      <c r="B580" s="15"/>
      <c r="D580" s="14"/>
      <c r="F580" s="15"/>
    </row>
    <row r="581">
      <c r="B581" s="15"/>
      <c r="D581" s="14"/>
      <c r="F581" s="15"/>
    </row>
    <row r="582">
      <c r="B582" s="15"/>
      <c r="D582" s="14"/>
      <c r="F582" s="15"/>
    </row>
    <row r="583">
      <c r="B583" s="15"/>
      <c r="D583" s="14"/>
      <c r="F583" s="15"/>
    </row>
    <row r="584">
      <c r="B584" s="15"/>
      <c r="D584" s="14"/>
      <c r="F584" s="15"/>
    </row>
    <row r="585">
      <c r="B585" s="15"/>
      <c r="D585" s="14"/>
      <c r="F585" s="15"/>
    </row>
    <row r="586">
      <c r="B586" s="15"/>
      <c r="D586" s="14"/>
      <c r="F586" s="15"/>
    </row>
    <row r="587">
      <c r="B587" s="15"/>
      <c r="D587" s="14"/>
      <c r="F587" s="15"/>
    </row>
    <row r="588">
      <c r="B588" s="15"/>
      <c r="D588" s="14"/>
      <c r="F588" s="15"/>
    </row>
    <row r="589">
      <c r="B589" s="15"/>
      <c r="D589" s="14"/>
      <c r="F589" s="15"/>
    </row>
    <row r="590">
      <c r="B590" s="15"/>
      <c r="D590" s="14"/>
      <c r="F590" s="15"/>
    </row>
    <row r="591">
      <c r="B591" s="15"/>
      <c r="D591" s="14"/>
      <c r="F591" s="15"/>
    </row>
    <row r="592">
      <c r="B592" s="15"/>
      <c r="D592" s="14"/>
      <c r="F592" s="15"/>
    </row>
    <row r="593">
      <c r="B593" s="15"/>
      <c r="D593" s="14"/>
      <c r="F593" s="15"/>
    </row>
    <row r="594">
      <c r="B594" s="15"/>
      <c r="D594" s="14"/>
      <c r="F594" s="15"/>
    </row>
    <row r="595">
      <c r="B595" s="15"/>
      <c r="D595" s="14"/>
      <c r="F595" s="15"/>
    </row>
    <row r="596">
      <c r="B596" s="15"/>
      <c r="D596" s="14"/>
      <c r="F596" s="15"/>
    </row>
    <row r="597">
      <c r="B597" s="15"/>
      <c r="D597" s="14"/>
      <c r="F597" s="15"/>
    </row>
    <row r="598">
      <c r="B598" s="15"/>
      <c r="D598" s="14"/>
      <c r="F598" s="15"/>
    </row>
    <row r="599">
      <c r="B599" s="15"/>
      <c r="D599" s="14"/>
      <c r="F599" s="15"/>
    </row>
    <row r="600">
      <c r="B600" s="15"/>
      <c r="D600" s="14"/>
      <c r="F600" s="15"/>
    </row>
    <row r="601">
      <c r="B601" s="15"/>
      <c r="D601" s="14"/>
      <c r="F601" s="15"/>
    </row>
    <row r="602">
      <c r="B602" s="15"/>
      <c r="D602" s="14"/>
      <c r="F602" s="15"/>
    </row>
    <row r="603">
      <c r="B603" s="15"/>
      <c r="D603" s="14"/>
      <c r="F603" s="15"/>
    </row>
    <row r="604">
      <c r="B604" s="15"/>
      <c r="D604" s="14"/>
      <c r="F604" s="15"/>
    </row>
    <row r="605">
      <c r="B605" s="15"/>
      <c r="D605" s="14"/>
      <c r="F605" s="15"/>
    </row>
    <row r="606">
      <c r="B606" s="15"/>
      <c r="D606" s="14"/>
      <c r="F606" s="15"/>
    </row>
    <row r="607">
      <c r="B607" s="15"/>
      <c r="D607" s="14"/>
      <c r="F607" s="15"/>
    </row>
    <row r="608">
      <c r="B608" s="15"/>
      <c r="D608" s="14"/>
      <c r="F608" s="15"/>
    </row>
    <row r="609">
      <c r="B609" s="15"/>
      <c r="D609" s="14"/>
      <c r="F609" s="15"/>
    </row>
    <row r="610">
      <c r="B610" s="15"/>
      <c r="D610" s="14"/>
      <c r="F610" s="15"/>
    </row>
    <row r="611">
      <c r="B611" s="15"/>
      <c r="D611" s="14"/>
      <c r="F611" s="15"/>
    </row>
    <row r="612">
      <c r="B612" s="15"/>
      <c r="D612" s="14"/>
      <c r="F612" s="15"/>
    </row>
    <row r="613">
      <c r="B613" s="15"/>
      <c r="D613" s="14"/>
      <c r="F613" s="15"/>
    </row>
    <row r="614">
      <c r="B614" s="15"/>
      <c r="D614" s="14"/>
      <c r="F614" s="15"/>
    </row>
    <row r="615">
      <c r="B615" s="15"/>
      <c r="D615" s="14"/>
      <c r="F615" s="15"/>
    </row>
    <row r="616">
      <c r="B616" s="15"/>
      <c r="D616" s="14"/>
      <c r="F616" s="15"/>
    </row>
    <row r="617">
      <c r="B617" s="15"/>
      <c r="D617" s="14"/>
      <c r="F617" s="15"/>
    </row>
    <row r="618">
      <c r="B618" s="15"/>
      <c r="D618" s="14"/>
      <c r="F618" s="15"/>
    </row>
    <row r="619">
      <c r="B619" s="15"/>
      <c r="D619" s="14"/>
      <c r="F619" s="15"/>
    </row>
    <row r="620">
      <c r="B620" s="15"/>
      <c r="D620" s="14"/>
      <c r="F620" s="15"/>
    </row>
    <row r="621">
      <c r="B621" s="15"/>
      <c r="D621" s="14"/>
      <c r="F621" s="15"/>
    </row>
    <row r="622">
      <c r="B622" s="15"/>
      <c r="D622" s="14"/>
      <c r="F622" s="15"/>
    </row>
    <row r="623">
      <c r="B623" s="15"/>
      <c r="D623" s="14"/>
      <c r="F623" s="15"/>
    </row>
    <row r="624">
      <c r="B624" s="15"/>
      <c r="D624" s="14"/>
      <c r="F624" s="15"/>
    </row>
    <row r="625">
      <c r="B625" s="15"/>
      <c r="D625" s="14"/>
      <c r="F625" s="15"/>
    </row>
    <row r="626">
      <c r="B626" s="15"/>
      <c r="D626" s="14"/>
      <c r="F626" s="15"/>
    </row>
    <row r="627">
      <c r="B627" s="15"/>
      <c r="D627" s="14"/>
      <c r="F627" s="15"/>
    </row>
    <row r="628">
      <c r="B628" s="15"/>
      <c r="D628" s="14"/>
      <c r="F628" s="15"/>
    </row>
    <row r="629">
      <c r="B629" s="15"/>
      <c r="D629" s="14"/>
      <c r="F629" s="15"/>
    </row>
    <row r="630">
      <c r="B630" s="15"/>
      <c r="D630" s="14"/>
      <c r="F630" s="15"/>
    </row>
    <row r="631">
      <c r="B631" s="15"/>
      <c r="D631" s="14"/>
      <c r="F631" s="15"/>
    </row>
    <row r="632">
      <c r="B632" s="15"/>
      <c r="D632" s="14"/>
      <c r="F632" s="15"/>
    </row>
    <row r="633">
      <c r="B633" s="15"/>
      <c r="D633" s="14"/>
      <c r="F633" s="15"/>
    </row>
    <row r="634">
      <c r="B634" s="15"/>
      <c r="D634" s="14"/>
      <c r="F634" s="15"/>
    </row>
    <row r="635">
      <c r="B635" s="15"/>
      <c r="D635" s="14"/>
      <c r="F635" s="15"/>
    </row>
    <row r="636">
      <c r="B636" s="15"/>
      <c r="D636" s="14"/>
      <c r="F636" s="15"/>
    </row>
    <row r="637">
      <c r="B637" s="15"/>
      <c r="D637" s="14"/>
      <c r="F637" s="15"/>
    </row>
    <row r="638">
      <c r="B638" s="15"/>
      <c r="D638" s="14"/>
      <c r="F638" s="15"/>
    </row>
    <row r="639">
      <c r="B639" s="15"/>
      <c r="D639" s="14"/>
      <c r="F639" s="15"/>
    </row>
    <row r="640">
      <c r="B640" s="15"/>
      <c r="D640" s="14"/>
      <c r="F640" s="15"/>
    </row>
    <row r="641">
      <c r="B641" s="15"/>
      <c r="D641" s="14"/>
      <c r="F641" s="15"/>
    </row>
    <row r="642">
      <c r="B642" s="15"/>
      <c r="D642" s="14"/>
      <c r="F642" s="15"/>
    </row>
    <row r="643">
      <c r="B643" s="15"/>
      <c r="D643" s="14"/>
      <c r="F643" s="15"/>
    </row>
    <row r="644">
      <c r="B644" s="15"/>
      <c r="D644" s="14"/>
      <c r="F644" s="15"/>
    </row>
    <row r="645">
      <c r="B645" s="15"/>
      <c r="D645" s="14"/>
      <c r="F645" s="15"/>
    </row>
    <row r="646">
      <c r="B646" s="15"/>
      <c r="D646" s="14"/>
      <c r="F646" s="15"/>
    </row>
    <row r="647">
      <c r="B647" s="15"/>
      <c r="D647" s="14"/>
      <c r="F647" s="15"/>
    </row>
    <row r="648">
      <c r="B648" s="15"/>
      <c r="D648" s="14"/>
      <c r="F648" s="15"/>
    </row>
    <row r="649">
      <c r="B649" s="15"/>
      <c r="D649" s="14"/>
      <c r="F649" s="15"/>
    </row>
    <row r="650">
      <c r="B650" s="15"/>
      <c r="D650" s="14"/>
      <c r="F650" s="15"/>
    </row>
    <row r="651">
      <c r="B651" s="15"/>
      <c r="D651" s="14"/>
      <c r="F651" s="15"/>
    </row>
    <row r="652">
      <c r="B652" s="15"/>
      <c r="D652" s="14"/>
      <c r="F652" s="15"/>
    </row>
    <row r="653">
      <c r="B653" s="15"/>
      <c r="D653" s="14"/>
      <c r="F653" s="15"/>
    </row>
    <row r="654">
      <c r="B654" s="15"/>
      <c r="D654" s="14"/>
      <c r="F654" s="15"/>
    </row>
    <row r="655">
      <c r="B655" s="15"/>
      <c r="D655" s="14"/>
      <c r="F655" s="15"/>
    </row>
    <row r="656">
      <c r="B656" s="15"/>
      <c r="D656" s="14"/>
      <c r="F656" s="15"/>
    </row>
    <row r="657">
      <c r="B657" s="15"/>
      <c r="D657" s="14"/>
      <c r="F657" s="15"/>
    </row>
    <row r="658">
      <c r="B658" s="15"/>
      <c r="D658" s="14"/>
      <c r="F658" s="15"/>
    </row>
    <row r="659">
      <c r="B659" s="15"/>
      <c r="D659" s="14"/>
      <c r="F659" s="15"/>
    </row>
    <row r="660">
      <c r="B660" s="15"/>
      <c r="D660" s="14"/>
      <c r="F660" s="15"/>
    </row>
    <row r="661">
      <c r="B661" s="15"/>
      <c r="D661" s="14"/>
      <c r="F661" s="15"/>
    </row>
    <row r="662">
      <c r="B662" s="15"/>
      <c r="D662" s="14"/>
      <c r="F662" s="15"/>
    </row>
    <row r="663">
      <c r="B663" s="15"/>
      <c r="D663" s="14"/>
      <c r="F663" s="15"/>
    </row>
    <row r="664">
      <c r="B664" s="15"/>
      <c r="D664" s="14"/>
      <c r="F664" s="15"/>
    </row>
    <row r="665">
      <c r="B665" s="15"/>
      <c r="D665" s="14"/>
      <c r="F665" s="15"/>
    </row>
    <row r="666">
      <c r="B666" s="15"/>
      <c r="D666" s="14"/>
      <c r="F666" s="15"/>
    </row>
    <row r="667">
      <c r="B667" s="15"/>
      <c r="D667" s="14"/>
      <c r="F667" s="15"/>
    </row>
    <row r="668">
      <c r="B668" s="15"/>
      <c r="D668" s="14"/>
      <c r="F668" s="15"/>
    </row>
    <row r="669">
      <c r="B669" s="15"/>
      <c r="D669" s="14"/>
      <c r="F669" s="15"/>
    </row>
    <row r="670">
      <c r="B670" s="15"/>
      <c r="D670" s="14"/>
      <c r="F670" s="15"/>
    </row>
    <row r="671">
      <c r="B671" s="15"/>
      <c r="D671" s="14"/>
      <c r="F671" s="15"/>
    </row>
    <row r="672">
      <c r="B672" s="15"/>
      <c r="D672" s="14"/>
      <c r="F672" s="15"/>
    </row>
    <row r="673">
      <c r="B673" s="15"/>
      <c r="D673" s="14"/>
      <c r="F673" s="15"/>
    </row>
    <row r="674">
      <c r="B674" s="15"/>
      <c r="D674" s="14"/>
      <c r="F674" s="15"/>
    </row>
    <row r="675">
      <c r="B675" s="15"/>
      <c r="D675" s="14"/>
      <c r="F675" s="15"/>
    </row>
    <row r="676">
      <c r="B676" s="15"/>
      <c r="D676" s="14"/>
      <c r="F676" s="15"/>
    </row>
    <row r="677">
      <c r="B677" s="15"/>
      <c r="D677" s="14"/>
      <c r="F677" s="15"/>
    </row>
    <row r="678">
      <c r="B678" s="15"/>
      <c r="D678" s="14"/>
      <c r="F678" s="15"/>
    </row>
    <row r="679">
      <c r="B679" s="15"/>
      <c r="D679" s="14"/>
      <c r="F679" s="15"/>
    </row>
    <row r="680">
      <c r="B680" s="15"/>
      <c r="D680" s="14"/>
      <c r="F680" s="15"/>
    </row>
    <row r="681">
      <c r="B681" s="15"/>
      <c r="D681" s="14"/>
      <c r="F681" s="15"/>
    </row>
    <row r="682">
      <c r="B682" s="15"/>
      <c r="D682" s="14"/>
      <c r="F682" s="15"/>
    </row>
    <row r="683">
      <c r="B683" s="15"/>
      <c r="D683" s="14"/>
      <c r="F683" s="15"/>
    </row>
    <row r="684">
      <c r="B684" s="15"/>
      <c r="D684" s="14"/>
      <c r="F684" s="15"/>
    </row>
    <row r="685">
      <c r="B685" s="15"/>
      <c r="D685" s="14"/>
      <c r="F685" s="15"/>
    </row>
    <row r="686">
      <c r="B686" s="15"/>
      <c r="D686" s="14"/>
      <c r="F686" s="15"/>
    </row>
    <row r="687">
      <c r="B687" s="15"/>
      <c r="D687" s="14"/>
      <c r="F687" s="15"/>
    </row>
    <row r="688">
      <c r="B688" s="15"/>
      <c r="D688" s="14"/>
      <c r="F688" s="15"/>
    </row>
    <row r="689">
      <c r="B689" s="15"/>
      <c r="D689" s="14"/>
      <c r="F689" s="15"/>
    </row>
    <row r="690">
      <c r="B690" s="15"/>
      <c r="D690" s="14"/>
      <c r="F690" s="15"/>
    </row>
    <row r="691">
      <c r="B691" s="15"/>
      <c r="D691" s="14"/>
      <c r="F691" s="15"/>
    </row>
    <row r="692">
      <c r="B692" s="15"/>
      <c r="D692" s="14"/>
      <c r="F692" s="15"/>
    </row>
    <row r="693">
      <c r="B693" s="15"/>
      <c r="D693" s="14"/>
      <c r="F693" s="15"/>
    </row>
    <row r="694">
      <c r="B694" s="15"/>
      <c r="D694" s="14"/>
      <c r="F694" s="15"/>
    </row>
    <row r="695">
      <c r="B695" s="15"/>
      <c r="D695" s="14"/>
      <c r="F695" s="15"/>
    </row>
    <row r="696">
      <c r="B696" s="15"/>
      <c r="D696" s="14"/>
      <c r="F696" s="15"/>
    </row>
    <row r="697">
      <c r="B697" s="15"/>
      <c r="D697" s="14"/>
      <c r="F697" s="15"/>
    </row>
    <row r="698">
      <c r="B698" s="15"/>
      <c r="D698" s="14"/>
      <c r="F698" s="15"/>
    </row>
    <row r="699">
      <c r="B699" s="15"/>
      <c r="D699" s="14"/>
      <c r="F699" s="15"/>
    </row>
    <row r="700">
      <c r="B700" s="15"/>
      <c r="D700" s="14"/>
      <c r="F700" s="15"/>
    </row>
    <row r="701">
      <c r="B701" s="15"/>
      <c r="D701" s="14"/>
      <c r="F701" s="15"/>
    </row>
    <row r="702">
      <c r="B702" s="15"/>
      <c r="D702" s="14"/>
      <c r="F702" s="15"/>
    </row>
    <row r="703">
      <c r="B703" s="15"/>
      <c r="D703" s="14"/>
      <c r="F703" s="15"/>
    </row>
    <row r="704">
      <c r="B704" s="15"/>
      <c r="D704" s="14"/>
      <c r="F704" s="15"/>
    </row>
    <row r="705">
      <c r="B705" s="15"/>
      <c r="D705" s="14"/>
      <c r="F705" s="15"/>
    </row>
    <row r="706">
      <c r="B706" s="15"/>
      <c r="D706" s="14"/>
      <c r="F706" s="15"/>
    </row>
    <row r="707">
      <c r="B707" s="15"/>
      <c r="D707" s="14"/>
      <c r="F707" s="15"/>
    </row>
    <row r="708">
      <c r="B708" s="15"/>
      <c r="D708" s="14"/>
      <c r="F708" s="15"/>
    </row>
    <row r="709">
      <c r="B709" s="15"/>
      <c r="D709" s="14"/>
      <c r="F709" s="15"/>
    </row>
    <row r="710">
      <c r="B710" s="15"/>
      <c r="D710" s="14"/>
      <c r="F710" s="15"/>
    </row>
    <row r="711">
      <c r="B711" s="15"/>
      <c r="D711" s="14"/>
      <c r="F711" s="15"/>
    </row>
    <row r="712">
      <c r="B712" s="15"/>
      <c r="D712" s="14"/>
      <c r="F712" s="15"/>
    </row>
    <row r="713">
      <c r="B713" s="15"/>
      <c r="D713" s="14"/>
      <c r="F713" s="15"/>
    </row>
    <row r="714">
      <c r="B714" s="15"/>
      <c r="D714" s="14"/>
      <c r="F714" s="15"/>
    </row>
    <row r="715">
      <c r="B715" s="15"/>
      <c r="D715" s="14"/>
      <c r="F715" s="15"/>
    </row>
    <row r="716">
      <c r="B716" s="15"/>
      <c r="D716" s="14"/>
      <c r="F716" s="15"/>
    </row>
    <row r="717">
      <c r="B717" s="15"/>
      <c r="D717" s="14"/>
      <c r="F717" s="15"/>
    </row>
    <row r="718">
      <c r="B718" s="15"/>
      <c r="D718" s="14"/>
      <c r="F718" s="15"/>
    </row>
    <row r="719">
      <c r="B719" s="15"/>
      <c r="D719" s="14"/>
      <c r="F719" s="15"/>
    </row>
    <row r="720">
      <c r="B720" s="15"/>
      <c r="D720" s="14"/>
      <c r="F720" s="15"/>
    </row>
    <row r="721">
      <c r="B721" s="15"/>
      <c r="D721" s="14"/>
      <c r="F721" s="15"/>
    </row>
    <row r="722">
      <c r="B722" s="15"/>
      <c r="D722" s="14"/>
      <c r="F722" s="15"/>
    </row>
    <row r="723">
      <c r="B723" s="15"/>
      <c r="D723" s="14"/>
      <c r="F723" s="15"/>
    </row>
    <row r="724">
      <c r="B724" s="15"/>
      <c r="D724" s="14"/>
      <c r="F724" s="15"/>
    </row>
    <row r="725">
      <c r="B725" s="15"/>
      <c r="D725" s="14"/>
      <c r="F725" s="15"/>
    </row>
    <row r="726">
      <c r="B726" s="15"/>
      <c r="D726" s="14"/>
      <c r="F726" s="15"/>
    </row>
    <row r="727">
      <c r="B727" s="15"/>
      <c r="D727" s="14"/>
      <c r="F727" s="15"/>
    </row>
    <row r="728">
      <c r="B728" s="15"/>
      <c r="D728" s="14"/>
      <c r="F728" s="15"/>
    </row>
    <row r="729">
      <c r="B729" s="15"/>
      <c r="D729" s="14"/>
      <c r="F729" s="15"/>
    </row>
    <row r="730">
      <c r="B730" s="15"/>
      <c r="D730" s="14"/>
      <c r="F730" s="15"/>
    </row>
    <row r="731">
      <c r="B731" s="15"/>
      <c r="D731" s="14"/>
      <c r="F731" s="15"/>
    </row>
    <row r="732">
      <c r="B732" s="15"/>
      <c r="D732" s="14"/>
      <c r="F732" s="15"/>
    </row>
    <row r="733">
      <c r="B733" s="15"/>
      <c r="D733" s="14"/>
      <c r="F733" s="15"/>
    </row>
    <row r="734">
      <c r="B734" s="15"/>
      <c r="D734" s="14"/>
      <c r="F734" s="15"/>
    </row>
    <row r="735">
      <c r="B735" s="15"/>
      <c r="D735" s="14"/>
      <c r="F735" s="15"/>
    </row>
    <row r="736">
      <c r="B736" s="15"/>
      <c r="D736" s="14"/>
      <c r="F736" s="15"/>
    </row>
    <row r="737">
      <c r="B737" s="15"/>
      <c r="D737" s="14"/>
      <c r="F737" s="15"/>
    </row>
    <row r="738">
      <c r="B738" s="15"/>
      <c r="D738" s="14"/>
      <c r="F738" s="15"/>
    </row>
    <row r="739">
      <c r="B739" s="15"/>
      <c r="D739" s="14"/>
      <c r="F739" s="15"/>
    </row>
    <row r="740">
      <c r="B740" s="15"/>
      <c r="D740" s="14"/>
      <c r="F740" s="15"/>
    </row>
    <row r="741">
      <c r="B741" s="15"/>
      <c r="D741" s="14"/>
      <c r="F741" s="15"/>
    </row>
    <row r="742">
      <c r="B742" s="15"/>
      <c r="D742" s="14"/>
      <c r="F742" s="15"/>
    </row>
    <row r="743">
      <c r="B743" s="15"/>
      <c r="D743" s="14"/>
      <c r="F743" s="15"/>
    </row>
    <row r="744">
      <c r="B744" s="15"/>
      <c r="D744" s="14"/>
      <c r="F744" s="15"/>
    </row>
    <row r="745">
      <c r="B745" s="15"/>
      <c r="D745" s="14"/>
      <c r="F745" s="15"/>
    </row>
    <row r="746">
      <c r="B746" s="15"/>
      <c r="D746" s="14"/>
      <c r="F746" s="15"/>
    </row>
    <row r="747">
      <c r="B747" s="15"/>
      <c r="D747" s="14"/>
      <c r="F747" s="15"/>
    </row>
    <row r="748">
      <c r="B748" s="15"/>
      <c r="D748" s="14"/>
      <c r="F748" s="15"/>
    </row>
    <row r="749">
      <c r="B749" s="15"/>
      <c r="D749" s="14"/>
      <c r="F749" s="15"/>
    </row>
    <row r="750">
      <c r="B750" s="15"/>
      <c r="D750" s="14"/>
      <c r="F750" s="15"/>
    </row>
    <row r="751">
      <c r="B751" s="15"/>
      <c r="D751" s="14"/>
      <c r="F751" s="15"/>
    </row>
    <row r="752">
      <c r="B752" s="15"/>
      <c r="D752" s="14"/>
      <c r="F752" s="15"/>
    </row>
    <row r="753">
      <c r="B753" s="15"/>
      <c r="D753" s="14"/>
      <c r="F753" s="15"/>
    </row>
    <row r="754">
      <c r="B754" s="15"/>
      <c r="D754" s="14"/>
      <c r="F754" s="15"/>
    </row>
    <row r="755">
      <c r="B755" s="15"/>
      <c r="D755" s="14"/>
      <c r="F755" s="15"/>
    </row>
    <row r="756">
      <c r="B756" s="15"/>
      <c r="D756" s="14"/>
      <c r="F756" s="15"/>
    </row>
    <row r="757">
      <c r="B757" s="15"/>
      <c r="D757" s="14"/>
      <c r="F757" s="15"/>
    </row>
    <row r="758">
      <c r="B758" s="15"/>
      <c r="D758" s="14"/>
      <c r="F758" s="15"/>
    </row>
    <row r="759">
      <c r="B759" s="15"/>
      <c r="D759" s="14"/>
      <c r="F759" s="15"/>
    </row>
    <row r="760">
      <c r="B760" s="15"/>
      <c r="D760" s="14"/>
      <c r="F760" s="15"/>
    </row>
    <row r="761">
      <c r="B761" s="15"/>
      <c r="D761" s="14"/>
      <c r="F761" s="15"/>
    </row>
    <row r="762">
      <c r="B762" s="15"/>
      <c r="D762" s="14"/>
      <c r="F762" s="15"/>
    </row>
    <row r="763">
      <c r="B763" s="15"/>
      <c r="D763" s="14"/>
      <c r="F763" s="15"/>
    </row>
    <row r="764">
      <c r="B764" s="15"/>
      <c r="D764" s="14"/>
      <c r="F764" s="15"/>
    </row>
    <row r="765">
      <c r="B765" s="15"/>
      <c r="D765" s="14"/>
      <c r="F765" s="15"/>
    </row>
    <row r="766">
      <c r="B766" s="15"/>
      <c r="D766" s="14"/>
      <c r="F766" s="15"/>
    </row>
    <row r="767">
      <c r="B767" s="15"/>
      <c r="D767" s="14"/>
      <c r="F767" s="15"/>
    </row>
    <row r="768">
      <c r="B768" s="15"/>
      <c r="D768" s="14"/>
      <c r="F768" s="15"/>
    </row>
    <row r="769">
      <c r="B769" s="15"/>
      <c r="D769" s="14"/>
      <c r="F769" s="15"/>
    </row>
    <row r="770">
      <c r="B770" s="15"/>
      <c r="D770" s="14"/>
      <c r="F770" s="15"/>
    </row>
    <row r="771">
      <c r="B771" s="15"/>
      <c r="D771" s="14"/>
      <c r="F771" s="15"/>
    </row>
    <row r="772">
      <c r="B772" s="15"/>
      <c r="D772" s="14"/>
      <c r="F772" s="15"/>
    </row>
    <row r="773">
      <c r="B773" s="15"/>
      <c r="D773" s="14"/>
      <c r="F773" s="15"/>
    </row>
    <row r="774">
      <c r="B774" s="15"/>
      <c r="D774" s="14"/>
      <c r="F774" s="15"/>
    </row>
    <row r="775">
      <c r="B775" s="15"/>
      <c r="D775" s="14"/>
      <c r="F775" s="15"/>
    </row>
    <row r="776">
      <c r="B776" s="15"/>
      <c r="D776" s="14"/>
      <c r="F776" s="15"/>
    </row>
    <row r="777">
      <c r="B777" s="15"/>
      <c r="D777" s="14"/>
      <c r="F777" s="15"/>
    </row>
    <row r="778">
      <c r="B778" s="15"/>
      <c r="D778" s="14"/>
      <c r="F778" s="15"/>
    </row>
    <row r="779">
      <c r="B779" s="15"/>
      <c r="D779" s="14"/>
      <c r="F779" s="15"/>
    </row>
    <row r="780">
      <c r="B780" s="15"/>
      <c r="D780" s="14"/>
      <c r="F780" s="15"/>
    </row>
    <row r="781">
      <c r="B781" s="15"/>
      <c r="D781" s="14"/>
      <c r="F781" s="15"/>
    </row>
    <row r="782">
      <c r="B782" s="15"/>
      <c r="D782" s="14"/>
      <c r="F782" s="15"/>
    </row>
    <row r="783">
      <c r="B783" s="15"/>
      <c r="D783" s="14"/>
      <c r="F783" s="15"/>
    </row>
    <row r="784">
      <c r="B784" s="15"/>
      <c r="D784" s="14"/>
      <c r="F784" s="15"/>
    </row>
    <row r="785">
      <c r="B785" s="15"/>
      <c r="D785" s="14"/>
      <c r="F785" s="15"/>
    </row>
    <row r="786">
      <c r="B786" s="15"/>
      <c r="D786" s="14"/>
      <c r="F786" s="15"/>
    </row>
    <row r="787">
      <c r="B787" s="15"/>
      <c r="D787" s="14"/>
      <c r="F787" s="15"/>
    </row>
    <row r="788">
      <c r="B788" s="15"/>
      <c r="D788" s="14"/>
      <c r="F788" s="15"/>
    </row>
    <row r="789">
      <c r="B789" s="15"/>
      <c r="D789" s="14"/>
      <c r="F789" s="15"/>
    </row>
    <row r="790">
      <c r="B790" s="15"/>
      <c r="D790" s="14"/>
      <c r="F790" s="15"/>
    </row>
    <row r="791">
      <c r="B791" s="15"/>
      <c r="D791" s="14"/>
      <c r="F791" s="15"/>
    </row>
    <row r="792">
      <c r="B792" s="15"/>
      <c r="D792" s="14"/>
      <c r="F792" s="15"/>
    </row>
    <row r="793">
      <c r="B793" s="15"/>
      <c r="D793" s="14"/>
      <c r="F793" s="15"/>
    </row>
    <row r="794">
      <c r="B794" s="15"/>
      <c r="D794" s="14"/>
      <c r="F794" s="15"/>
    </row>
    <row r="795">
      <c r="B795" s="15"/>
      <c r="D795" s="14"/>
      <c r="F795" s="15"/>
    </row>
    <row r="796">
      <c r="B796" s="15"/>
      <c r="D796" s="14"/>
      <c r="F796" s="15"/>
    </row>
    <row r="797">
      <c r="B797" s="15"/>
      <c r="D797" s="14"/>
      <c r="F797" s="15"/>
    </row>
    <row r="798">
      <c r="B798" s="15"/>
      <c r="D798" s="14"/>
      <c r="F798" s="15"/>
    </row>
    <row r="799">
      <c r="B799" s="15"/>
      <c r="D799" s="14"/>
      <c r="F799" s="15"/>
    </row>
    <row r="800">
      <c r="B800" s="15"/>
      <c r="D800" s="14"/>
      <c r="F800" s="15"/>
    </row>
    <row r="801">
      <c r="B801" s="15"/>
      <c r="D801" s="14"/>
      <c r="F801" s="15"/>
    </row>
    <row r="802">
      <c r="B802" s="15"/>
      <c r="D802" s="14"/>
      <c r="F802" s="15"/>
    </row>
    <row r="803">
      <c r="B803" s="15"/>
      <c r="D803" s="14"/>
      <c r="F803" s="15"/>
    </row>
    <row r="804">
      <c r="B804" s="15"/>
      <c r="D804" s="14"/>
      <c r="F804" s="15"/>
    </row>
    <row r="805">
      <c r="B805" s="15"/>
      <c r="D805" s="14"/>
      <c r="F805" s="15"/>
    </row>
    <row r="806">
      <c r="B806" s="15"/>
      <c r="D806" s="14"/>
      <c r="F806" s="15"/>
    </row>
    <row r="807">
      <c r="B807" s="15"/>
      <c r="D807" s="14"/>
      <c r="F807" s="15"/>
    </row>
    <row r="808">
      <c r="B808" s="15"/>
      <c r="D808" s="14"/>
      <c r="F808" s="15"/>
    </row>
    <row r="809">
      <c r="B809" s="15"/>
      <c r="D809" s="14"/>
      <c r="F809" s="15"/>
    </row>
    <row r="810">
      <c r="B810" s="15"/>
      <c r="D810" s="14"/>
      <c r="F810" s="15"/>
    </row>
    <row r="811">
      <c r="B811" s="15"/>
      <c r="D811" s="14"/>
      <c r="F811" s="15"/>
    </row>
    <row r="812">
      <c r="B812" s="15"/>
      <c r="D812" s="14"/>
      <c r="F812" s="15"/>
    </row>
    <row r="813">
      <c r="B813" s="15"/>
      <c r="D813" s="14"/>
      <c r="F813" s="15"/>
    </row>
    <row r="814">
      <c r="B814" s="15"/>
      <c r="D814" s="14"/>
      <c r="F814" s="15"/>
    </row>
    <row r="815">
      <c r="B815" s="15"/>
      <c r="D815" s="14"/>
      <c r="F815" s="15"/>
    </row>
    <row r="816">
      <c r="B816" s="15"/>
      <c r="D816" s="14"/>
      <c r="F816" s="15"/>
    </row>
    <row r="817">
      <c r="B817" s="15"/>
      <c r="D817" s="14"/>
      <c r="F817" s="15"/>
    </row>
    <row r="818">
      <c r="B818" s="15"/>
      <c r="D818" s="14"/>
      <c r="F818" s="15"/>
    </row>
    <row r="819">
      <c r="B819" s="15"/>
      <c r="D819" s="14"/>
      <c r="F819" s="15"/>
    </row>
    <row r="820">
      <c r="B820" s="15"/>
      <c r="D820" s="14"/>
      <c r="F820" s="15"/>
    </row>
    <row r="821">
      <c r="B821" s="15"/>
      <c r="D821" s="14"/>
      <c r="F821" s="15"/>
    </row>
    <row r="822">
      <c r="B822" s="15"/>
      <c r="D822" s="14"/>
      <c r="F822" s="15"/>
    </row>
    <row r="823">
      <c r="B823" s="15"/>
      <c r="D823" s="14"/>
      <c r="F823" s="15"/>
    </row>
    <row r="824">
      <c r="B824" s="15"/>
      <c r="D824" s="14"/>
      <c r="F824" s="15"/>
    </row>
    <row r="825">
      <c r="B825" s="15"/>
      <c r="D825" s="14"/>
      <c r="F825" s="15"/>
    </row>
    <row r="826">
      <c r="B826" s="15"/>
      <c r="D826" s="14"/>
      <c r="F826" s="15"/>
    </row>
    <row r="827">
      <c r="B827" s="15"/>
      <c r="D827" s="14"/>
      <c r="F827" s="15"/>
    </row>
    <row r="828">
      <c r="B828" s="15"/>
      <c r="D828" s="14"/>
      <c r="F828" s="15"/>
    </row>
    <row r="829">
      <c r="B829" s="15"/>
      <c r="D829" s="14"/>
      <c r="F829" s="15"/>
    </row>
    <row r="830">
      <c r="B830" s="15"/>
      <c r="D830" s="14"/>
      <c r="F830" s="15"/>
    </row>
    <row r="831">
      <c r="B831" s="15"/>
      <c r="D831" s="14"/>
      <c r="F831" s="15"/>
    </row>
    <row r="832">
      <c r="B832" s="15"/>
      <c r="D832" s="14"/>
      <c r="F832" s="15"/>
    </row>
    <row r="833">
      <c r="B833" s="15"/>
      <c r="D833" s="14"/>
      <c r="F833" s="15"/>
    </row>
    <row r="834">
      <c r="B834" s="15"/>
      <c r="D834" s="14"/>
      <c r="F834" s="15"/>
    </row>
    <row r="835">
      <c r="B835" s="15"/>
      <c r="D835" s="14"/>
      <c r="F835" s="15"/>
    </row>
    <row r="836">
      <c r="B836" s="15"/>
      <c r="D836" s="14"/>
      <c r="F836" s="15"/>
    </row>
    <row r="837">
      <c r="B837" s="15"/>
      <c r="D837" s="14"/>
      <c r="F837" s="15"/>
    </row>
    <row r="838">
      <c r="B838" s="15"/>
      <c r="D838" s="14"/>
      <c r="F838" s="15"/>
    </row>
    <row r="839">
      <c r="B839" s="15"/>
      <c r="D839" s="14"/>
      <c r="F839" s="15"/>
    </row>
    <row r="840">
      <c r="B840" s="15"/>
      <c r="D840" s="14"/>
      <c r="F840" s="15"/>
    </row>
    <row r="841">
      <c r="B841" s="15"/>
      <c r="D841" s="14"/>
      <c r="F841" s="15"/>
    </row>
    <row r="842">
      <c r="B842" s="15"/>
      <c r="D842" s="14"/>
      <c r="F842" s="15"/>
    </row>
    <row r="843">
      <c r="B843" s="15"/>
      <c r="D843" s="14"/>
      <c r="F843" s="15"/>
    </row>
    <row r="844">
      <c r="B844" s="15"/>
      <c r="D844" s="14"/>
      <c r="F844" s="15"/>
    </row>
    <row r="845">
      <c r="B845" s="15"/>
      <c r="D845" s="14"/>
      <c r="F845" s="15"/>
    </row>
    <row r="846">
      <c r="B846" s="15"/>
      <c r="D846" s="14"/>
      <c r="F846" s="15"/>
    </row>
    <row r="847">
      <c r="B847" s="15"/>
      <c r="D847" s="14"/>
      <c r="F847" s="15"/>
    </row>
    <row r="848">
      <c r="B848" s="15"/>
      <c r="D848" s="14"/>
      <c r="F848" s="15"/>
    </row>
    <row r="849">
      <c r="B849" s="15"/>
      <c r="D849" s="14"/>
      <c r="F849" s="15"/>
    </row>
    <row r="850">
      <c r="B850" s="15"/>
      <c r="D850" s="14"/>
      <c r="F850" s="15"/>
    </row>
    <row r="851">
      <c r="B851" s="15"/>
      <c r="D851" s="14"/>
      <c r="F851" s="15"/>
    </row>
    <row r="852">
      <c r="B852" s="15"/>
      <c r="D852" s="14"/>
      <c r="F852" s="15"/>
    </row>
    <row r="853">
      <c r="B853" s="15"/>
      <c r="D853" s="14"/>
      <c r="F853" s="15"/>
    </row>
    <row r="854">
      <c r="B854" s="15"/>
      <c r="D854" s="14"/>
      <c r="F854" s="15"/>
    </row>
    <row r="855">
      <c r="B855" s="15"/>
      <c r="D855" s="14"/>
      <c r="F855" s="15"/>
    </row>
    <row r="856">
      <c r="B856" s="15"/>
      <c r="D856" s="14"/>
      <c r="F856" s="15"/>
    </row>
    <row r="857">
      <c r="B857" s="15"/>
      <c r="D857" s="14"/>
      <c r="F857" s="15"/>
    </row>
    <row r="858">
      <c r="B858" s="15"/>
      <c r="D858" s="14"/>
      <c r="F858" s="15"/>
    </row>
    <row r="859">
      <c r="B859" s="15"/>
      <c r="D859" s="14"/>
      <c r="F859" s="15"/>
    </row>
    <row r="860">
      <c r="B860" s="15"/>
      <c r="D860" s="14"/>
      <c r="F860" s="15"/>
    </row>
    <row r="861">
      <c r="B861" s="15"/>
      <c r="D861" s="14"/>
      <c r="F861" s="15"/>
    </row>
    <row r="862">
      <c r="B862" s="15"/>
      <c r="D862" s="14"/>
      <c r="F862" s="15"/>
    </row>
    <row r="863">
      <c r="B863" s="15"/>
      <c r="D863" s="14"/>
      <c r="F863" s="15"/>
    </row>
    <row r="864">
      <c r="B864" s="15"/>
      <c r="D864" s="14"/>
      <c r="F864" s="15"/>
    </row>
    <row r="865">
      <c r="B865" s="15"/>
      <c r="D865" s="14"/>
      <c r="F865" s="15"/>
    </row>
    <row r="866">
      <c r="B866" s="15"/>
      <c r="D866" s="14"/>
      <c r="F866" s="15"/>
    </row>
    <row r="867">
      <c r="B867" s="15"/>
      <c r="D867" s="14"/>
      <c r="F867" s="15"/>
    </row>
    <row r="868">
      <c r="B868" s="15"/>
      <c r="D868" s="14"/>
      <c r="F868" s="15"/>
    </row>
    <row r="869">
      <c r="B869" s="15"/>
      <c r="D869" s="14"/>
      <c r="F869" s="15"/>
    </row>
    <row r="870">
      <c r="B870" s="15"/>
      <c r="D870" s="14"/>
      <c r="F870" s="15"/>
    </row>
    <row r="871">
      <c r="B871" s="15"/>
      <c r="D871" s="14"/>
      <c r="F871" s="15"/>
    </row>
    <row r="872">
      <c r="B872" s="15"/>
      <c r="D872" s="14"/>
      <c r="F872" s="15"/>
    </row>
    <row r="873">
      <c r="B873" s="15"/>
      <c r="D873" s="14"/>
      <c r="F873" s="15"/>
    </row>
    <row r="874">
      <c r="B874" s="15"/>
      <c r="D874" s="14"/>
      <c r="F874" s="15"/>
    </row>
    <row r="875">
      <c r="B875" s="15"/>
      <c r="D875" s="14"/>
      <c r="F875" s="15"/>
    </row>
    <row r="876">
      <c r="B876" s="15"/>
      <c r="D876" s="14"/>
      <c r="F876" s="15"/>
    </row>
    <row r="877">
      <c r="B877" s="15"/>
      <c r="D877" s="14"/>
      <c r="F877" s="15"/>
    </row>
    <row r="878">
      <c r="B878" s="15"/>
      <c r="D878" s="14"/>
      <c r="F878" s="15"/>
    </row>
    <row r="879">
      <c r="B879" s="15"/>
      <c r="D879" s="14"/>
      <c r="F879" s="15"/>
    </row>
    <row r="880">
      <c r="B880" s="15"/>
      <c r="D880" s="14"/>
      <c r="F880" s="15"/>
    </row>
    <row r="881">
      <c r="B881" s="15"/>
      <c r="D881" s="14"/>
      <c r="F881" s="15"/>
    </row>
    <row r="882">
      <c r="B882" s="15"/>
      <c r="D882" s="14"/>
      <c r="F882" s="15"/>
    </row>
    <row r="883">
      <c r="B883" s="15"/>
      <c r="D883" s="14"/>
      <c r="F883" s="15"/>
    </row>
    <row r="884">
      <c r="B884" s="15"/>
      <c r="D884" s="14"/>
      <c r="F884" s="15"/>
    </row>
    <row r="885">
      <c r="B885" s="15"/>
      <c r="D885" s="14"/>
      <c r="F885" s="15"/>
    </row>
    <row r="886">
      <c r="B886" s="15"/>
      <c r="D886" s="14"/>
      <c r="F886" s="15"/>
    </row>
    <row r="887">
      <c r="B887" s="15"/>
      <c r="D887" s="14"/>
      <c r="F887" s="15"/>
    </row>
    <row r="888">
      <c r="B888" s="15"/>
      <c r="D888" s="14"/>
      <c r="F888" s="15"/>
    </row>
    <row r="889">
      <c r="B889" s="15"/>
      <c r="D889" s="14"/>
      <c r="F889" s="15"/>
    </row>
    <row r="890">
      <c r="B890" s="15"/>
      <c r="D890" s="14"/>
      <c r="F890" s="15"/>
    </row>
    <row r="891">
      <c r="B891" s="15"/>
      <c r="D891" s="14"/>
      <c r="F891" s="15"/>
    </row>
    <row r="892">
      <c r="B892" s="15"/>
      <c r="D892" s="14"/>
      <c r="F892" s="15"/>
    </row>
    <row r="893">
      <c r="B893" s="15"/>
      <c r="D893" s="14"/>
      <c r="F893" s="15"/>
    </row>
    <row r="894">
      <c r="B894" s="15"/>
      <c r="D894" s="14"/>
      <c r="F894" s="15"/>
    </row>
    <row r="895">
      <c r="B895" s="15"/>
      <c r="D895" s="14"/>
      <c r="F895" s="15"/>
    </row>
    <row r="896">
      <c r="B896" s="15"/>
      <c r="D896" s="14"/>
      <c r="F896" s="15"/>
    </row>
    <row r="897">
      <c r="B897" s="15"/>
      <c r="D897" s="14"/>
      <c r="F897" s="15"/>
    </row>
    <row r="898">
      <c r="B898" s="15"/>
      <c r="D898" s="14"/>
      <c r="F898" s="15"/>
    </row>
    <row r="899">
      <c r="B899" s="15"/>
      <c r="D899" s="14"/>
      <c r="F899" s="15"/>
    </row>
    <row r="900">
      <c r="B900" s="15"/>
      <c r="D900" s="14"/>
      <c r="F900" s="15"/>
    </row>
    <row r="901">
      <c r="B901" s="15"/>
      <c r="D901" s="14"/>
      <c r="F901" s="15"/>
    </row>
    <row r="902">
      <c r="B902" s="15"/>
      <c r="D902" s="14"/>
      <c r="F902" s="15"/>
    </row>
    <row r="903">
      <c r="B903" s="15"/>
      <c r="D903" s="14"/>
      <c r="F903" s="15"/>
    </row>
    <row r="904">
      <c r="B904" s="15"/>
      <c r="D904" s="14"/>
      <c r="F904" s="15"/>
    </row>
    <row r="905">
      <c r="B905" s="15"/>
      <c r="D905" s="14"/>
      <c r="F905" s="15"/>
    </row>
    <row r="906">
      <c r="B906" s="15"/>
      <c r="D906" s="14"/>
      <c r="F906" s="15"/>
    </row>
    <row r="907">
      <c r="B907" s="15"/>
      <c r="D907" s="14"/>
      <c r="F907" s="15"/>
    </row>
    <row r="908">
      <c r="B908" s="15"/>
      <c r="D908" s="14"/>
      <c r="F908" s="15"/>
    </row>
    <row r="909">
      <c r="B909" s="15"/>
      <c r="D909" s="14"/>
      <c r="F909" s="15"/>
    </row>
    <row r="910">
      <c r="B910" s="15"/>
      <c r="D910" s="14"/>
      <c r="F910" s="15"/>
    </row>
    <row r="911">
      <c r="B911" s="15"/>
      <c r="D911" s="14"/>
      <c r="F911" s="15"/>
    </row>
    <row r="912">
      <c r="B912" s="15"/>
      <c r="D912" s="14"/>
      <c r="F912" s="15"/>
    </row>
    <row r="913">
      <c r="B913" s="15"/>
      <c r="D913" s="14"/>
      <c r="F913" s="15"/>
    </row>
    <row r="914">
      <c r="B914" s="15"/>
      <c r="D914" s="14"/>
      <c r="F914" s="15"/>
    </row>
    <row r="915">
      <c r="B915" s="15"/>
      <c r="D915" s="14"/>
      <c r="F915" s="15"/>
    </row>
    <row r="916">
      <c r="B916" s="15"/>
      <c r="D916" s="14"/>
      <c r="F916" s="15"/>
    </row>
    <row r="917">
      <c r="B917" s="15"/>
      <c r="D917" s="14"/>
      <c r="F917" s="15"/>
    </row>
    <row r="918">
      <c r="B918" s="15"/>
      <c r="D918" s="14"/>
      <c r="F918" s="15"/>
    </row>
    <row r="919">
      <c r="B919" s="15"/>
      <c r="D919" s="14"/>
      <c r="F919" s="15"/>
    </row>
    <row r="920">
      <c r="B920" s="15"/>
      <c r="D920" s="14"/>
      <c r="F920" s="15"/>
    </row>
    <row r="921">
      <c r="B921" s="15"/>
      <c r="D921" s="14"/>
      <c r="F921" s="15"/>
    </row>
    <row r="922">
      <c r="B922" s="15"/>
      <c r="D922" s="14"/>
      <c r="F922" s="15"/>
    </row>
    <row r="923">
      <c r="B923" s="15"/>
      <c r="D923" s="14"/>
      <c r="F923" s="15"/>
    </row>
    <row r="924">
      <c r="B924" s="15"/>
      <c r="D924" s="14"/>
      <c r="F924" s="15"/>
    </row>
    <row r="925">
      <c r="B925" s="15"/>
      <c r="D925" s="14"/>
      <c r="F925" s="15"/>
    </row>
    <row r="926">
      <c r="B926" s="15"/>
      <c r="D926" s="14"/>
      <c r="F926" s="15"/>
    </row>
    <row r="927">
      <c r="B927" s="15"/>
      <c r="D927" s="14"/>
      <c r="F927" s="15"/>
    </row>
    <row r="928">
      <c r="B928" s="15"/>
      <c r="D928" s="14"/>
      <c r="F928" s="15"/>
    </row>
    <row r="929">
      <c r="B929" s="15"/>
      <c r="D929" s="14"/>
      <c r="F929" s="15"/>
    </row>
    <row r="930">
      <c r="B930" s="15"/>
      <c r="D930" s="14"/>
      <c r="F930" s="15"/>
    </row>
    <row r="931">
      <c r="B931" s="15"/>
      <c r="D931" s="14"/>
      <c r="F931" s="15"/>
    </row>
    <row r="932">
      <c r="B932" s="15"/>
      <c r="D932" s="14"/>
      <c r="F932" s="15"/>
    </row>
    <row r="933">
      <c r="B933" s="15"/>
      <c r="D933" s="14"/>
      <c r="F933" s="15"/>
    </row>
    <row r="934">
      <c r="B934" s="15"/>
      <c r="D934" s="14"/>
      <c r="F934" s="15"/>
    </row>
    <row r="935">
      <c r="B935" s="15"/>
      <c r="D935" s="14"/>
      <c r="F935" s="15"/>
    </row>
    <row r="936">
      <c r="B936" s="15"/>
      <c r="D936" s="14"/>
      <c r="F936" s="15"/>
    </row>
    <row r="937">
      <c r="B937" s="15"/>
      <c r="D937" s="14"/>
      <c r="F937" s="15"/>
    </row>
    <row r="938">
      <c r="B938" s="15"/>
      <c r="D938" s="14"/>
      <c r="F938" s="15"/>
    </row>
    <row r="939">
      <c r="B939" s="15"/>
      <c r="D939" s="14"/>
      <c r="F939" s="15"/>
    </row>
    <row r="940">
      <c r="B940" s="15"/>
      <c r="D940" s="14"/>
      <c r="F940" s="15"/>
    </row>
    <row r="941">
      <c r="B941" s="15"/>
      <c r="D941" s="14"/>
      <c r="F941" s="15"/>
    </row>
    <row r="942">
      <c r="B942" s="15"/>
      <c r="D942" s="14"/>
      <c r="F942" s="15"/>
    </row>
    <row r="943">
      <c r="B943" s="15"/>
      <c r="D943" s="14"/>
      <c r="F943" s="15"/>
    </row>
    <row r="944">
      <c r="B944" s="15"/>
      <c r="D944" s="14"/>
      <c r="F944" s="15"/>
    </row>
    <row r="945">
      <c r="B945" s="15"/>
      <c r="D945" s="14"/>
      <c r="F945" s="15"/>
    </row>
    <row r="946">
      <c r="B946" s="15"/>
      <c r="D946" s="14"/>
      <c r="F946" s="15"/>
    </row>
    <row r="947">
      <c r="B947" s="15"/>
      <c r="D947" s="14"/>
      <c r="F947" s="15"/>
    </row>
    <row r="948">
      <c r="B948" s="15"/>
      <c r="D948" s="14"/>
      <c r="F948" s="15"/>
    </row>
    <row r="949">
      <c r="B949" s="15"/>
      <c r="D949" s="14"/>
      <c r="F949" s="15"/>
    </row>
    <row r="950">
      <c r="B950" s="15"/>
      <c r="D950" s="14"/>
      <c r="F950" s="15"/>
    </row>
    <row r="951">
      <c r="B951" s="15"/>
      <c r="D951" s="14"/>
      <c r="F951" s="15"/>
    </row>
    <row r="952">
      <c r="B952" s="15"/>
      <c r="D952" s="14"/>
      <c r="F952" s="15"/>
    </row>
    <row r="953">
      <c r="B953" s="15"/>
      <c r="D953" s="14"/>
      <c r="F953" s="15"/>
    </row>
    <row r="954">
      <c r="B954" s="15"/>
      <c r="D954" s="14"/>
      <c r="F954" s="15"/>
    </row>
    <row r="955">
      <c r="B955" s="15"/>
      <c r="D955" s="14"/>
      <c r="F955" s="15"/>
    </row>
    <row r="956">
      <c r="B956" s="15"/>
      <c r="D956" s="14"/>
      <c r="F956" s="15"/>
    </row>
    <row r="957">
      <c r="B957" s="15"/>
      <c r="D957" s="14"/>
      <c r="F957" s="15"/>
    </row>
    <row r="958">
      <c r="B958" s="15"/>
      <c r="D958" s="14"/>
      <c r="F958" s="15"/>
    </row>
    <row r="959">
      <c r="B959" s="15"/>
      <c r="D959" s="14"/>
      <c r="F959" s="15"/>
    </row>
    <row r="960">
      <c r="B960" s="15"/>
      <c r="D960" s="14"/>
      <c r="F960" s="15"/>
    </row>
    <row r="961">
      <c r="B961" s="15"/>
      <c r="D961" s="14"/>
      <c r="F961" s="15"/>
    </row>
    <row r="962">
      <c r="B962" s="15"/>
      <c r="D962" s="14"/>
      <c r="F962" s="15"/>
    </row>
    <row r="963">
      <c r="B963" s="15"/>
      <c r="D963" s="14"/>
      <c r="F963" s="15"/>
    </row>
    <row r="964">
      <c r="B964" s="15"/>
      <c r="D964" s="14"/>
      <c r="F964" s="15"/>
    </row>
    <row r="965">
      <c r="B965" s="15"/>
      <c r="D965" s="14"/>
      <c r="F965" s="15"/>
    </row>
    <row r="966">
      <c r="B966" s="15"/>
      <c r="D966" s="14"/>
      <c r="F966" s="15"/>
    </row>
    <row r="967">
      <c r="B967" s="15"/>
      <c r="D967" s="14"/>
      <c r="F967" s="15"/>
    </row>
    <row r="968">
      <c r="B968" s="15"/>
      <c r="D968" s="14"/>
      <c r="F968" s="15"/>
    </row>
    <row r="969">
      <c r="B969" s="15"/>
      <c r="D969" s="14"/>
      <c r="F969" s="15"/>
    </row>
    <row r="970">
      <c r="B970" s="15"/>
      <c r="D970" s="14"/>
      <c r="F970" s="15"/>
    </row>
    <row r="971">
      <c r="B971" s="15"/>
      <c r="D971" s="14"/>
      <c r="F971" s="15"/>
    </row>
    <row r="972">
      <c r="B972" s="15"/>
      <c r="D972" s="14"/>
      <c r="F972" s="15"/>
    </row>
    <row r="973">
      <c r="B973" s="15"/>
      <c r="D973" s="14"/>
      <c r="F973" s="15"/>
    </row>
    <row r="974">
      <c r="B974" s="15"/>
      <c r="D974" s="14"/>
      <c r="F974" s="15"/>
    </row>
    <row r="975">
      <c r="B975" s="15"/>
      <c r="D975" s="14"/>
      <c r="F975" s="15"/>
    </row>
    <row r="976">
      <c r="B976" s="15"/>
      <c r="D976" s="14"/>
      <c r="F976" s="15"/>
    </row>
    <row r="977">
      <c r="B977" s="15"/>
      <c r="D977" s="14"/>
      <c r="F977" s="15"/>
    </row>
    <row r="978">
      <c r="B978" s="15"/>
      <c r="D978" s="14"/>
      <c r="F978" s="15"/>
    </row>
    <row r="979">
      <c r="B979" s="15"/>
      <c r="D979" s="14"/>
      <c r="F979" s="15"/>
    </row>
    <row r="980">
      <c r="B980" s="15"/>
      <c r="D980" s="14"/>
      <c r="F980" s="15"/>
    </row>
    <row r="981">
      <c r="B981" s="15"/>
      <c r="D981" s="14"/>
      <c r="F981" s="15"/>
    </row>
    <row r="982">
      <c r="B982" s="15"/>
      <c r="D982" s="14"/>
      <c r="F982" s="15"/>
    </row>
    <row r="983">
      <c r="B983" s="15"/>
      <c r="D983" s="14"/>
      <c r="F983" s="15"/>
    </row>
    <row r="984">
      <c r="B984" s="15"/>
      <c r="D984" s="14"/>
      <c r="F984" s="15"/>
    </row>
    <row r="985">
      <c r="B985" s="15"/>
      <c r="D985" s="14"/>
      <c r="F985" s="15"/>
    </row>
    <row r="986">
      <c r="B986" s="15"/>
      <c r="D986" s="14"/>
      <c r="F986" s="15"/>
    </row>
    <row r="987">
      <c r="B987" s="15"/>
      <c r="D987" s="14"/>
      <c r="F987" s="15"/>
    </row>
    <row r="988">
      <c r="B988" s="15"/>
      <c r="D988" s="14"/>
      <c r="F988" s="15"/>
    </row>
    <row r="989">
      <c r="B989" s="15"/>
      <c r="D989" s="14"/>
      <c r="F989" s="15"/>
    </row>
    <row r="990">
      <c r="B990" s="15"/>
      <c r="D990" s="14"/>
      <c r="F990" s="15"/>
    </row>
    <row r="991">
      <c r="B991" s="15"/>
      <c r="D991" s="14"/>
      <c r="F991" s="15"/>
    </row>
    <row r="992">
      <c r="B992" s="15"/>
      <c r="D992" s="14"/>
      <c r="F992" s="15"/>
    </row>
    <row r="993">
      <c r="B993" s="15"/>
      <c r="D993" s="14"/>
      <c r="F993" s="15"/>
    </row>
    <row r="994">
      <c r="B994" s="15"/>
      <c r="D994" s="14"/>
      <c r="F994" s="15"/>
    </row>
    <row r="995">
      <c r="B995" s="15"/>
      <c r="D995" s="14"/>
      <c r="F995" s="15"/>
    </row>
    <row r="996">
      <c r="B996" s="15"/>
      <c r="D996" s="14"/>
      <c r="F996" s="15"/>
    </row>
    <row r="997">
      <c r="B997" s="15"/>
      <c r="D997" s="14"/>
      <c r="F997" s="15"/>
    </row>
    <row r="998">
      <c r="B998" s="15"/>
      <c r="D998" s="14"/>
      <c r="F998" s="15"/>
    </row>
    <row r="999">
      <c r="B999" s="15"/>
      <c r="D999" s="14"/>
      <c r="F999" s="15"/>
    </row>
    <row r="1000">
      <c r="B1000" s="15"/>
      <c r="D1000" s="14"/>
      <c r="F1000" s="15"/>
    </row>
  </sheetData>
  <autoFilter ref="$A$1:$H$1000">
    <sortState ref="A1:H1000">
      <sortCondition ref="B1:B1000"/>
    </sortState>
  </autoFilter>
  <drawing r:id="rId1"/>
</worksheet>
</file>